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2" codeName="{3D1A710C-6663-3D7B-7F91-EC182F24A4BC}"/>
  <workbookPr filterPrivacy="1" codeName="ThisWorkbook" defaultThemeVersion="166925"/>
  <xr:revisionPtr revIDLastSave="0" documentId="13_ncr:1_{4232F4D9-9F6C-42E6-B111-52210F0AC3D2}" xr6:coauthVersionLast="36" xr6:coauthVersionMax="36" xr10:uidLastSave="{00000000-0000-0000-0000-000000000000}"/>
  <workbookProtection workbookAlgorithmName="SHA-512" workbookHashValue="Qkzi7b8wC3a3ePXUk0jYvFByW7jSpGDpSQwcxM9R3Bep4XoqPw782LjnYzv2gnyXZ1bd76EBpsmeT1aoL5hGUg==" workbookSaltValue="4wq2n/JM5Sml5wpxFvgPVw==" workbookSpinCount="100000" lockStructure="1"/>
  <bookViews>
    <workbookView xWindow="0" yWindow="0" windowWidth="28800" windowHeight="10185" tabRatio="671" xr2:uid="{F56469AB-3A98-488A-BE42-81C316081A63}"/>
  </bookViews>
  <sheets>
    <sheet name="Aチーム用勤務希望表" sheetId="6" r:id="rId1"/>
    <sheet name="Bチーム用勤務希望表" sheetId="9" r:id="rId2"/>
    <sheet name="チーム間調整前総合勤務表" sheetId="12" r:id="rId3"/>
    <sheet name="希望優先チーム間調整後総合勤務表" sheetId="13" r:id="rId4"/>
    <sheet name="希望後回しチーム間調整後総合勤務表" sheetId="1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Z162" i="6" l="1"/>
  <c r="AL7" i="14" l="1"/>
  <c r="AK7" i="14"/>
  <c r="AJ7" i="14"/>
  <c r="AI7" i="14"/>
  <c r="AH7" i="14"/>
  <c r="AG7" i="14"/>
  <c r="AF7" i="14"/>
  <c r="AE7" i="14"/>
  <c r="AD7" i="14"/>
  <c r="AC7" i="14"/>
  <c r="AB7" i="14"/>
  <c r="AA7" i="14"/>
  <c r="Z7" i="14"/>
  <c r="Y7" i="14"/>
  <c r="X7" i="14"/>
  <c r="W7" i="14"/>
  <c r="V7" i="14"/>
  <c r="U7" i="14"/>
  <c r="T7" i="14"/>
  <c r="S7" i="14"/>
  <c r="R7" i="14"/>
  <c r="Q7" i="14"/>
  <c r="P7" i="14"/>
  <c r="O7" i="14"/>
  <c r="N7" i="14"/>
  <c r="M7" i="14"/>
  <c r="L7" i="14"/>
  <c r="K7" i="14"/>
  <c r="AL3" i="14"/>
  <c r="AK3" i="14"/>
  <c r="AJ3" i="14"/>
  <c r="AJ11" i="14" s="1"/>
  <c r="AI3" i="14"/>
  <c r="AI11" i="14" s="1"/>
  <c r="AH3" i="14"/>
  <c r="AH11" i="14" s="1"/>
  <c r="AG3" i="14"/>
  <c r="AF3" i="14"/>
  <c r="AF11" i="14" s="1"/>
  <c r="AE3" i="14"/>
  <c r="AD3" i="14"/>
  <c r="AC3" i="14"/>
  <c r="AB3" i="14"/>
  <c r="AB11" i="14" s="1"/>
  <c r="AA3" i="14"/>
  <c r="AA11" i="14" s="1"/>
  <c r="Z3" i="14"/>
  <c r="Z11" i="14" s="1"/>
  <c r="Y3" i="14"/>
  <c r="X3" i="14"/>
  <c r="X11" i="14" s="1"/>
  <c r="W3" i="14"/>
  <c r="V3" i="14"/>
  <c r="U3" i="14"/>
  <c r="T3" i="14"/>
  <c r="S3" i="14"/>
  <c r="S11" i="14" s="1"/>
  <c r="R3" i="14"/>
  <c r="R11" i="14" s="1"/>
  <c r="Q3" i="14"/>
  <c r="P3" i="14"/>
  <c r="P11" i="14" s="1"/>
  <c r="O3" i="14"/>
  <c r="N3" i="14"/>
  <c r="M3" i="14"/>
  <c r="L3" i="14"/>
  <c r="K3" i="14"/>
  <c r="K11" i="14" s="1"/>
  <c r="AL7" i="13"/>
  <c r="AK7" i="13"/>
  <c r="AJ7" i="13"/>
  <c r="AI7" i="13"/>
  <c r="AH7" i="13"/>
  <c r="AG7" i="13"/>
  <c r="AF7" i="13"/>
  <c r="AE7" i="13"/>
  <c r="AD7" i="13"/>
  <c r="AC7" i="13"/>
  <c r="AB7" i="13"/>
  <c r="AA7" i="13"/>
  <c r="Z7" i="13"/>
  <c r="Y7" i="13"/>
  <c r="X7" i="13"/>
  <c r="W7" i="13"/>
  <c r="V7" i="13"/>
  <c r="U7" i="13"/>
  <c r="T7" i="13"/>
  <c r="S7" i="13"/>
  <c r="R7" i="13"/>
  <c r="Q7" i="13"/>
  <c r="P7" i="13"/>
  <c r="O7" i="13"/>
  <c r="N7" i="13"/>
  <c r="M7" i="13"/>
  <c r="L7" i="13"/>
  <c r="K7" i="13"/>
  <c r="AL3" i="13"/>
  <c r="AK3" i="13"/>
  <c r="AJ3" i="13"/>
  <c r="AJ11" i="13" s="1"/>
  <c r="AI3" i="13"/>
  <c r="AI11" i="13" s="1"/>
  <c r="AH3" i="13"/>
  <c r="AG3" i="13"/>
  <c r="AF3" i="13"/>
  <c r="AF11" i="13" s="1"/>
  <c r="AE3" i="13"/>
  <c r="AD3" i="13"/>
  <c r="AC3" i="13"/>
  <c r="AB3" i="13"/>
  <c r="AB11" i="13" s="1"/>
  <c r="AA3" i="13"/>
  <c r="AA11" i="13" s="1"/>
  <c r="Z3" i="13"/>
  <c r="Y3" i="13"/>
  <c r="X3" i="13"/>
  <c r="X11" i="13" s="1"/>
  <c r="W3" i="13"/>
  <c r="V3" i="13"/>
  <c r="U3" i="13"/>
  <c r="T3" i="13"/>
  <c r="S3" i="13"/>
  <c r="S11" i="13" s="1"/>
  <c r="R3" i="13"/>
  <c r="Q3" i="13"/>
  <c r="P3" i="13"/>
  <c r="P11" i="13" s="1"/>
  <c r="O3" i="13"/>
  <c r="N3" i="13"/>
  <c r="M3" i="13"/>
  <c r="L3" i="13"/>
  <c r="K3" i="13"/>
  <c r="K11" i="13" s="1"/>
  <c r="M7" i="12"/>
  <c r="L7" i="12"/>
  <c r="N7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AI7" i="12"/>
  <c r="AJ7" i="12"/>
  <c r="AK7" i="12"/>
  <c r="AL7" i="12"/>
  <c r="K7" i="12"/>
  <c r="K3" i="12"/>
  <c r="AL3" i="12"/>
  <c r="L3" i="12"/>
  <c r="M3" i="12"/>
  <c r="N3" i="12"/>
  <c r="O3" i="12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AC3" i="12"/>
  <c r="AD3" i="12"/>
  <c r="AE3" i="12"/>
  <c r="AF3" i="12"/>
  <c r="AG3" i="12"/>
  <c r="AH3" i="12"/>
  <c r="AI3" i="12"/>
  <c r="AJ3" i="12"/>
  <c r="AK3" i="12"/>
  <c r="K11" i="9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K14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AL13" i="6"/>
  <c r="K13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K12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K11" i="6"/>
  <c r="R13" i="9"/>
  <c r="X12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AH11" i="9"/>
  <c r="AI11" i="9"/>
  <c r="AJ11" i="9"/>
  <c r="AK11" i="9"/>
  <c r="AL11" i="9"/>
  <c r="L11" i="9"/>
  <c r="M11" i="9"/>
  <c r="D1" i="9"/>
  <c r="N14" i="9" s="1"/>
  <c r="D1" i="12"/>
  <c r="P8" i="12" s="1"/>
  <c r="D9" i="9"/>
  <c r="D9" i="12"/>
  <c r="L11" i="14" l="1"/>
  <c r="T11" i="14"/>
  <c r="L11" i="13"/>
  <c r="T11" i="13"/>
  <c r="Q11" i="13"/>
  <c r="Y11" i="13"/>
  <c r="AG11" i="13"/>
  <c r="Q11" i="14"/>
  <c r="Y11" i="14"/>
  <c r="AG11" i="14"/>
  <c r="AD4" i="12"/>
  <c r="K5" i="12"/>
  <c r="AI10" i="12"/>
  <c r="L9" i="12"/>
  <c r="AG12" i="9"/>
  <c r="AA13" i="9"/>
  <c r="Z14" i="9"/>
  <c r="AC4" i="12"/>
  <c r="K6" i="12"/>
  <c r="Y10" i="12"/>
  <c r="AC8" i="12"/>
  <c r="AI13" i="9"/>
  <c r="AH14" i="9"/>
  <c r="AH13" i="9"/>
  <c r="AA14" i="9"/>
  <c r="AF12" i="9"/>
  <c r="Z13" i="9"/>
  <c r="S14" i="9"/>
  <c r="K13" i="9"/>
  <c r="K14" i="9"/>
  <c r="P4" i="12"/>
  <c r="AC6" i="12"/>
  <c r="X10" i="12"/>
  <c r="Y8" i="12"/>
  <c r="Y12" i="9"/>
  <c r="S13" i="9"/>
  <c r="R14" i="9"/>
  <c r="O4" i="12"/>
  <c r="AB6" i="12"/>
  <c r="AL9" i="12"/>
  <c r="O8" i="12"/>
  <c r="AH5" i="12"/>
  <c r="O6" i="12"/>
  <c r="AK9" i="12"/>
  <c r="N8" i="12"/>
  <c r="O11" i="13"/>
  <c r="W11" i="13"/>
  <c r="AE11" i="13"/>
  <c r="AE11" i="14"/>
  <c r="AD5" i="12"/>
  <c r="N6" i="12"/>
  <c r="AA9" i="12"/>
  <c r="P12" i="9"/>
  <c r="AI14" i="9"/>
  <c r="T5" i="12"/>
  <c r="Z9" i="12"/>
  <c r="Q12" i="9"/>
  <c r="AL13" i="9"/>
  <c r="K12" i="9"/>
  <c r="S5" i="12"/>
  <c r="K9" i="12"/>
  <c r="M9" i="12"/>
  <c r="AD12" i="9"/>
  <c r="N12" i="9"/>
  <c r="X13" i="9"/>
  <c r="AF14" i="9"/>
  <c r="AC12" i="9"/>
  <c r="AE13" i="9"/>
  <c r="W14" i="9"/>
  <c r="AD13" i="9"/>
  <c r="AI12" i="9"/>
  <c r="AA12" i="9"/>
  <c r="S12" i="9"/>
  <c r="AK13" i="9"/>
  <c r="AC13" i="9"/>
  <c r="U13" i="9"/>
  <c r="M13" i="9"/>
  <c r="AK14" i="9"/>
  <c r="AC14" i="9"/>
  <c r="U14" i="9"/>
  <c r="M14" i="9"/>
  <c r="AF4" i="12"/>
  <c r="U4" i="12"/>
  <c r="AJ5" i="12"/>
  <c r="V5" i="12"/>
  <c r="AE6" i="12"/>
  <c r="T6" i="12"/>
  <c r="K8" i="12"/>
  <c r="AA10" i="12"/>
  <c r="P10" i="12"/>
  <c r="AC9" i="12"/>
  <c r="R9" i="12"/>
  <c r="AE8" i="12"/>
  <c r="Q8" i="12"/>
  <c r="V12" i="9"/>
  <c r="P13" i="9"/>
  <c r="P14" i="9"/>
  <c r="AK12" i="9"/>
  <c r="M12" i="9"/>
  <c r="O13" i="9"/>
  <c r="AH12" i="9"/>
  <c r="Z12" i="9"/>
  <c r="R12" i="9"/>
  <c r="AJ13" i="9"/>
  <c r="AB13" i="9"/>
  <c r="T13" i="9"/>
  <c r="L13" i="9"/>
  <c r="AJ14" i="9"/>
  <c r="AB14" i="9"/>
  <c r="T14" i="9"/>
  <c r="L14" i="9"/>
  <c r="AE4" i="12"/>
  <c r="Q4" i="12"/>
  <c r="AI5" i="12"/>
  <c r="U5" i="12"/>
  <c r="AD6" i="12"/>
  <c r="P6" i="12"/>
  <c r="K10" i="12"/>
  <c r="Z10" i="12"/>
  <c r="O10" i="12"/>
  <c r="AB9" i="12"/>
  <c r="N9" i="12"/>
  <c r="AD8" i="12"/>
  <c r="R8" i="12"/>
  <c r="Z8" i="12"/>
  <c r="AH8" i="12"/>
  <c r="O9" i="12"/>
  <c r="W9" i="12"/>
  <c r="AE9" i="12"/>
  <c r="L10" i="12"/>
  <c r="T10" i="12"/>
  <c r="AB10" i="12"/>
  <c r="AJ10" i="12"/>
  <c r="Q6" i="12"/>
  <c r="Y6" i="12"/>
  <c r="AG6" i="12"/>
  <c r="O5" i="12"/>
  <c r="W5" i="12"/>
  <c r="AE5" i="12"/>
  <c r="K4" i="12"/>
  <c r="R4" i="12"/>
  <c r="Z4" i="12"/>
  <c r="S8" i="12"/>
  <c r="AA8" i="12"/>
  <c r="AI8" i="12"/>
  <c r="P9" i="12"/>
  <c r="X9" i="12"/>
  <c r="AF9" i="12"/>
  <c r="M10" i="12"/>
  <c r="U10" i="12"/>
  <c r="AC10" i="12"/>
  <c r="AK10" i="12"/>
  <c r="R6" i="12"/>
  <c r="Z6" i="12"/>
  <c r="AH6" i="12"/>
  <c r="P5" i="12"/>
  <c r="X5" i="12"/>
  <c r="AF5" i="12"/>
  <c r="S4" i="12"/>
  <c r="AA4" i="12"/>
  <c r="AI4" i="12"/>
  <c r="L8" i="12"/>
  <c r="T8" i="12"/>
  <c r="AB8" i="12"/>
  <c r="AJ8" i="12"/>
  <c r="Q9" i="12"/>
  <c r="Y9" i="12"/>
  <c r="AG9" i="12"/>
  <c r="N10" i="12"/>
  <c r="V10" i="12"/>
  <c r="AD10" i="12"/>
  <c r="AL10" i="12"/>
  <c r="S6" i="12"/>
  <c r="AA6" i="12"/>
  <c r="AI6" i="12"/>
  <c r="Q5" i="12"/>
  <c r="Y5" i="12"/>
  <c r="AG5" i="12"/>
  <c r="L4" i="12"/>
  <c r="T4" i="12"/>
  <c r="AB4" i="12"/>
  <c r="AJ4" i="12"/>
  <c r="AE12" i="9"/>
  <c r="W12" i="9"/>
  <c r="O12" i="9"/>
  <c r="AG13" i="9"/>
  <c r="Y13" i="9"/>
  <c r="Q13" i="9"/>
  <c r="AG14" i="9"/>
  <c r="Y14" i="9"/>
  <c r="Q14" i="9"/>
  <c r="AL4" i="12"/>
  <c r="Y4" i="12"/>
  <c r="N4" i="12"/>
  <c r="AC5" i="12"/>
  <c r="R5" i="12"/>
  <c r="AL6" i="12"/>
  <c r="X6" i="12"/>
  <c r="M6" i="12"/>
  <c r="AH10" i="12"/>
  <c r="W10" i="12"/>
  <c r="AJ9" i="12"/>
  <c r="V9" i="12"/>
  <c r="AL8" i="12"/>
  <c r="X8" i="12"/>
  <c r="M8" i="12"/>
  <c r="AK4" i="12"/>
  <c r="X4" i="12"/>
  <c r="M4" i="12"/>
  <c r="AB5" i="12"/>
  <c r="N5" i="12"/>
  <c r="AK6" i="12"/>
  <c r="W6" i="12"/>
  <c r="L6" i="12"/>
  <c r="AG10" i="12"/>
  <c r="S10" i="12"/>
  <c r="AI9" i="12"/>
  <c r="U9" i="12"/>
  <c r="AK8" i="12"/>
  <c r="W8" i="12"/>
  <c r="AH4" i="12"/>
  <c r="W4" i="12"/>
  <c r="AL5" i="12"/>
  <c r="AA5" i="12"/>
  <c r="M5" i="12"/>
  <c r="AJ6" i="12"/>
  <c r="V6" i="12"/>
  <c r="AF10" i="12"/>
  <c r="R10" i="12"/>
  <c r="AH9" i="12"/>
  <c r="T9" i="12"/>
  <c r="AG8" i="12"/>
  <c r="V8" i="12"/>
  <c r="AL12" i="9"/>
  <c r="AF13" i="9"/>
  <c r="X14" i="9"/>
  <c r="U12" i="9"/>
  <c r="W13" i="9"/>
  <c r="AE14" i="9"/>
  <c r="O14" i="9"/>
  <c r="AJ12" i="9"/>
  <c r="AB12" i="9"/>
  <c r="T12" i="9"/>
  <c r="L12" i="9"/>
  <c r="V13" i="9"/>
  <c r="N13" i="9"/>
  <c r="AL14" i="9"/>
  <c r="AD14" i="9"/>
  <c r="V14" i="9"/>
  <c r="AG4" i="12"/>
  <c r="V4" i="12"/>
  <c r="AK5" i="12"/>
  <c r="Z5" i="12"/>
  <c r="L5" i="12"/>
  <c r="AF6" i="12"/>
  <c r="U6" i="12"/>
  <c r="AE10" i="12"/>
  <c r="Q10" i="12"/>
  <c r="AD9" i="12"/>
  <c r="S9" i="12"/>
  <c r="AF8" i="12"/>
  <c r="U8" i="12"/>
  <c r="U11" i="13"/>
  <c r="AC11" i="13"/>
  <c r="AK11" i="13"/>
  <c r="N11" i="14"/>
  <c r="V11" i="14"/>
  <c r="AD11" i="14"/>
  <c r="AL11" i="14"/>
  <c r="N11" i="13"/>
  <c r="V11" i="13"/>
  <c r="AD11" i="13"/>
  <c r="AL11" i="13"/>
  <c r="O11" i="14"/>
  <c r="W11" i="14"/>
  <c r="M11" i="13"/>
  <c r="AH11" i="13"/>
  <c r="Z11" i="13"/>
  <c r="R11" i="13"/>
  <c r="U11" i="14"/>
  <c r="M11" i="14"/>
  <c r="AC11" i="14"/>
  <c r="AK11" i="14"/>
  <c r="L18" i="6"/>
  <c r="J102" i="9" l="1"/>
  <c r="J104" i="9"/>
  <c r="J106" i="9"/>
  <c r="J108" i="9"/>
  <c r="J110" i="9"/>
  <c r="J112" i="9"/>
  <c r="J114" i="9"/>
  <c r="J116" i="9"/>
  <c r="J118" i="9"/>
  <c r="J120" i="9"/>
  <c r="J122" i="9"/>
  <c r="J124" i="9"/>
  <c r="J126" i="9"/>
  <c r="J128" i="9"/>
  <c r="J130" i="9"/>
  <c r="J132" i="9"/>
  <c r="J134" i="9"/>
  <c r="J136" i="9"/>
  <c r="J138" i="9"/>
  <c r="J140" i="9"/>
  <c r="J142" i="9"/>
  <c r="J144" i="9"/>
  <c r="J146" i="9"/>
  <c r="J148" i="9"/>
  <c r="J150" i="9"/>
  <c r="J152" i="9"/>
  <c r="J154" i="9"/>
  <c r="J156" i="9"/>
  <c r="J158" i="9"/>
  <c r="J100" i="9"/>
  <c r="J102" i="6"/>
  <c r="J104" i="6"/>
  <c r="J106" i="6"/>
  <c r="J108" i="6"/>
  <c r="J110" i="6"/>
  <c r="J112" i="6"/>
  <c r="J114" i="6"/>
  <c r="J116" i="6"/>
  <c r="J118" i="6"/>
  <c r="J120" i="6"/>
  <c r="J122" i="6"/>
  <c r="J124" i="6"/>
  <c r="J126" i="6"/>
  <c r="J128" i="6"/>
  <c r="J130" i="6"/>
  <c r="J132" i="6"/>
  <c r="J134" i="6"/>
  <c r="J136" i="6"/>
  <c r="J138" i="6"/>
  <c r="J140" i="6"/>
  <c r="J142" i="6"/>
  <c r="J144" i="6"/>
  <c r="J146" i="6"/>
  <c r="J148" i="6"/>
  <c r="J150" i="6"/>
  <c r="J152" i="6"/>
  <c r="J154" i="6"/>
  <c r="J156" i="6"/>
  <c r="J158" i="6"/>
  <c r="J100" i="6"/>
  <c r="G79" i="14" l="1"/>
  <c r="H79" i="14"/>
  <c r="I79" i="14"/>
  <c r="G81" i="14"/>
  <c r="H81" i="14"/>
  <c r="I81" i="14"/>
  <c r="G83" i="14"/>
  <c r="H83" i="14"/>
  <c r="I83" i="14"/>
  <c r="G85" i="14"/>
  <c r="H85" i="14"/>
  <c r="I85" i="14"/>
  <c r="G87" i="14"/>
  <c r="H87" i="14"/>
  <c r="I87" i="14"/>
  <c r="G89" i="14"/>
  <c r="H89" i="14"/>
  <c r="I89" i="14"/>
  <c r="G91" i="14"/>
  <c r="H91" i="14"/>
  <c r="I91" i="14"/>
  <c r="G93" i="14"/>
  <c r="H93" i="14"/>
  <c r="I93" i="14"/>
  <c r="G95" i="14"/>
  <c r="H95" i="14"/>
  <c r="I95" i="14"/>
  <c r="G97" i="14"/>
  <c r="H97" i="14"/>
  <c r="I97" i="14"/>
  <c r="G99" i="14"/>
  <c r="H99" i="14"/>
  <c r="I99" i="14"/>
  <c r="G101" i="14"/>
  <c r="H101" i="14"/>
  <c r="I101" i="14"/>
  <c r="G103" i="14"/>
  <c r="H103" i="14"/>
  <c r="I103" i="14"/>
  <c r="G105" i="14"/>
  <c r="H105" i="14"/>
  <c r="I105" i="14"/>
  <c r="G107" i="14"/>
  <c r="H107" i="14"/>
  <c r="I107" i="14"/>
  <c r="G109" i="14"/>
  <c r="H109" i="14"/>
  <c r="I109" i="14"/>
  <c r="G111" i="14"/>
  <c r="H111" i="14"/>
  <c r="I111" i="14"/>
  <c r="G113" i="14"/>
  <c r="H113" i="14"/>
  <c r="I113" i="14"/>
  <c r="G115" i="14"/>
  <c r="H115" i="14"/>
  <c r="I115" i="14"/>
  <c r="G117" i="14"/>
  <c r="H117" i="14"/>
  <c r="I117" i="14"/>
  <c r="G119" i="14"/>
  <c r="H119" i="14"/>
  <c r="I119" i="14"/>
  <c r="G121" i="14"/>
  <c r="H121" i="14"/>
  <c r="I121" i="14"/>
  <c r="G123" i="14"/>
  <c r="H123" i="14"/>
  <c r="I123" i="14"/>
  <c r="G125" i="14"/>
  <c r="H125" i="14"/>
  <c r="I125" i="14"/>
  <c r="G127" i="14"/>
  <c r="H127" i="14"/>
  <c r="I127" i="14"/>
  <c r="G129" i="14"/>
  <c r="H129" i="14"/>
  <c r="I129" i="14"/>
  <c r="G131" i="14"/>
  <c r="H131" i="14"/>
  <c r="I131" i="14"/>
  <c r="G133" i="14"/>
  <c r="H133" i="14"/>
  <c r="I133" i="14"/>
  <c r="G135" i="14"/>
  <c r="H135" i="14"/>
  <c r="I135" i="14"/>
  <c r="G137" i="14"/>
  <c r="H137" i="14"/>
  <c r="I137" i="14"/>
  <c r="F81" i="14"/>
  <c r="F83" i="14"/>
  <c r="F85" i="14"/>
  <c r="F87" i="14"/>
  <c r="F89" i="14"/>
  <c r="F91" i="14"/>
  <c r="F93" i="14"/>
  <c r="F95" i="14"/>
  <c r="F97" i="14"/>
  <c r="F99" i="14"/>
  <c r="F101" i="14"/>
  <c r="F103" i="14"/>
  <c r="F105" i="14"/>
  <c r="F107" i="14"/>
  <c r="F109" i="14"/>
  <c r="F111" i="14"/>
  <c r="F113" i="14"/>
  <c r="F115" i="14"/>
  <c r="F117" i="14"/>
  <c r="F119" i="14"/>
  <c r="F121" i="14"/>
  <c r="F123" i="14"/>
  <c r="F125" i="14"/>
  <c r="F127" i="14"/>
  <c r="F129" i="14"/>
  <c r="F131" i="14"/>
  <c r="F133" i="14"/>
  <c r="F135" i="14"/>
  <c r="F137" i="14"/>
  <c r="F79" i="14"/>
  <c r="F19" i="14"/>
  <c r="G19" i="14"/>
  <c r="H19" i="14"/>
  <c r="I19" i="14"/>
  <c r="G21" i="14"/>
  <c r="H21" i="14"/>
  <c r="I21" i="14"/>
  <c r="G23" i="14"/>
  <c r="H23" i="14"/>
  <c r="I23" i="14"/>
  <c r="G25" i="14"/>
  <c r="H25" i="14"/>
  <c r="I25" i="14"/>
  <c r="G27" i="14"/>
  <c r="H27" i="14"/>
  <c r="I27" i="14"/>
  <c r="G29" i="14"/>
  <c r="H29" i="14"/>
  <c r="I29" i="14"/>
  <c r="G31" i="14"/>
  <c r="H31" i="14"/>
  <c r="I31" i="14"/>
  <c r="G33" i="14"/>
  <c r="H33" i="14"/>
  <c r="I33" i="14"/>
  <c r="G35" i="14"/>
  <c r="H35" i="14"/>
  <c r="I35" i="14"/>
  <c r="G37" i="14"/>
  <c r="H37" i="14"/>
  <c r="I37" i="14"/>
  <c r="G39" i="14"/>
  <c r="H39" i="14"/>
  <c r="I39" i="14"/>
  <c r="G41" i="14"/>
  <c r="H41" i="14"/>
  <c r="I41" i="14"/>
  <c r="G43" i="14"/>
  <c r="H43" i="14"/>
  <c r="I43" i="14"/>
  <c r="G45" i="14"/>
  <c r="H45" i="14"/>
  <c r="I45" i="14"/>
  <c r="G47" i="14"/>
  <c r="H47" i="14"/>
  <c r="I47" i="14"/>
  <c r="G49" i="14"/>
  <c r="H49" i="14"/>
  <c r="I49" i="14"/>
  <c r="G51" i="14"/>
  <c r="H51" i="14"/>
  <c r="I51" i="14"/>
  <c r="G53" i="14"/>
  <c r="H53" i="14"/>
  <c r="I53" i="14"/>
  <c r="G55" i="14"/>
  <c r="H55" i="14"/>
  <c r="I55" i="14"/>
  <c r="G57" i="14"/>
  <c r="H57" i="14"/>
  <c r="I57" i="14"/>
  <c r="G59" i="14"/>
  <c r="H59" i="14"/>
  <c r="I59" i="14"/>
  <c r="G61" i="14"/>
  <c r="H61" i="14"/>
  <c r="I61" i="14"/>
  <c r="G63" i="14"/>
  <c r="H63" i="14"/>
  <c r="I63" i="14"/>
  <c r="G65" i="14"/>
  <c r="H65" i="14"/>
  <c r="I65" i="14"/>
  <c r="G67" i="14"/>
  <c r="H67" i="14"/>
  <c r="I67" i="14"/>
  <c r="G69" i="14"/>
  <c r="H69" i="14"/>
  <c r="I69" i="14"/>
  <c r="G71" i="14"/>
  <c r="H71" i="14"/>
  <c r="I71" i="14"/>
  <c r="G73" i="14"/>
  <c r="H73" i="14"/>
  <c r="I73" i="14"/>
  <c r="G75" i="14"/>
  <c r="H75" i="14"/>
  <c r="I75" i="14"/>
  <c r="G77" i="14"/>
  <c r="H77" i="14"/>
  <c r="I77" i="14"/>
  <c r="F21" i="14"/>
  <c r="F23" i="14"/>
  <c r="F25" i="14"/>
  <c r="F27" i="14"/>
  <c r="F29" i="14"/>
  <c r="F31" i="14"/>
  <c r="F33" i="14"/>
  <c r="F35" i="14"/>
  <c r="F37" i="14"/>
  <c r="F39" i="14"/>
  <c r="F41" i="14"/>
  <c r="F43" i="14"/>
  <c r="F45" i="14"/>
  <c r="F47" i="14"/>
  <c r="F49" i="14"/>
  <c r="F51" i="14"/>
  <c r="F53" i="14"/>
  <c r="F55" i="14"/>
  <c r="F57" i="14"/>
  <c r="F59" i="14"/>
  <c r="F61" i="14"/>
  <c r="F63" i="14"/>
  <c r="F65" i="14"/>
  <c r="F67" i="14"/>
  <c r="F69" i="14"/>
  <c r="F71" i="14"/>
  <c r="F73" i="14"/>
  <c r="F75" i="14"/>
  <c r="F77" i="14"/>
  <c r="F19" i="13"/>
  <c r="E81" i="14"/>
  <c r="E83" i="14"/>
  <c r="E85" i="14"/>
  <c r="E87" i="14"/>
  <c r="E89" i="14"/>
  <c r="E91" i="14"/>
  <c r="E93" i="14"/>
  <c r="E95" i="14"/>
  <c r="E97" i="14"/>
  <c r="E99" i="14"/>
  <c r="E101" i="14"/>
  <c r="E103" i="14"/>
  <c r="E105" i="14"/>
  <c r="E107" i="14"/>
  <c r="E109" i="14"/>
  <c r="E111" i="14"/>
  <c r="E113" i="14"/>
  <c r="E115" i="14"/>
  <c r="E117" i="14"/>
  <c r="E119" i="14"/>
  <c r="E121" i="14"/>
  <c r="E123" i="14"/>
  <c r="E125" i="14"/>
  <c r="E127" i="14"/>
  <c r="E129" i="14"/>
  <c r="E131" i="14"/>
  <c r="E133" i="14"/>
  <c r="E135" i="14"/>
  <c r="E137" i="14"/>
  <c r="E79" i="14"/>
  <c r="E19" i="14"/>
  <c r="E21" i="14"/>
  <c r="E23" i="14"/>
  <c r="E25" i="14"/>
  <c r="E27" i="14"/>
  <c r="E29" i="14"/>
  <c r="E31" i="14"/>
  <c r="E33" i="14"/>
  <c r="E35" i="14"/>
  <c r="E37" i="14"/>
  <c r="E39" i="14"/>
  <c r="E41" i="14"/>
  <c r="E43" i="14"/>
  <c r="E45" i="14"/>
  <c r="E47" i="14"/>
  <c r="E49" i="14"/>
  <c r="E51" i="14"/>
  <c r="E53" i="14"/>
  <c r="E55" i="14"/>
  <c r="E57" i="14"/>
  <c r="E59" i="14"/>
  <c r="E61" i="14"/>
  <c r="E63" i="14"/>
  <c r="E65" i="14"/>
  <c r="E67" i="14"/>
  <c r="E69" i="14"/>
  <c r="E71" i="14"/>
  <c r="E73" i="14"/>
  <c r="E75" i="14"/>
  <c r="E77" i="14"/>
  <c r="E19" i="13"/>
  <c r="G79" i="13"/>
  <c r="H79" i="13"/>
  <c r="I79" i="13"/>
  <c r="G81" i="13"/>
  <c r="H81" i="13"/>
  <c r="I81" i="13"/>
  <c r="G83" i="13"/>
  <c r="H83" i="13"/>
  <c r="I83" i="13"/>
  <c r="G85" i="13"/>
  <c r="H85" i="13"/>
  <c r="I85" i="13"/>
  <c r="G87" i="13"/>
  <c r="H87" i="13"/>
  <c r="I87" i="13"/>
  <c r="G89" i="13"/>
  <c r="H89" i="13"/>
  <c r="I89" i="13"/>
  <c r="G91" i="13"/>
  <c r="H91" i="13"/>
  <c r="I91" i="13"/>
  <c r="G93" i="13"/>
  <c r="H93" i="13"/>
  <c r="I93" i="13"/>
  <c r="G95" i="13"/>
  <c r="H95" i="13"/>
  <c r="I95" i="13"/>
  <c r="G97" i="13"/>
  <c r="H97" i="13"/>
  <c r="I97" i="13"/>
  <c r="G99" i="13"/>
  <c r="H99" i="13"/>
  <c r="I99" i="13"/>
  <c r="G101" i="13"/>
  <c r="H101" i="13"/>
  <c r="I101" i="13"/>
  <c r="G103" i="13"/>
  <c r="H103" i="13"/>
  <c r="I103" i="13"/>
  <c r="G105" i="13"/>
  <c r="H105" i="13"/>
  <c r="I105" i="13"/>
  <c r="G107" i="13"/>
  <c r="H107" i="13"/>
  <c r="I107" i="13"/>
  <c r="G109" i="13"/>
  <c r="H109" i="13"/>
  <c r="I109" i="13"/>
  <c r="G111" i="13"/>
  <c r="H111" i="13"/>
  <c r="I111" i="13"/>
  <c r="G113" i="13"/>
  <c r="H113" i="13"/>
  <c r="I113" i="13"/>
  <c r="G115" i="13"/>
  <c r="H115" i="13"/>
  <c r="I115" i="13"/>
  <c r="G117" i="13"/>
  <c r="H117" i="13"/>
  <c r="I117" i="13"/>
  <c r="G119" i="13"/>
  <c r="H119" i="13"/>
  <c r="I119" i="13"/>
  <c r="G121" i="13"/>
  <c r="H121" i="13"/>
  <c r="I121" i="13"/>
  <c r="G123" i="13"/>
  <c r="H123" i="13"/>
  <c r="I123" i="13"/>
  <c r="G125" i="13"/>
  <c r="H125" i="13"/>
  <c r="I125" i="13"/>
  <c r="G127" i="13"/>
  <c r="H127" i="13"/>
  <c r="I127" i="13"/>
  <c r="G129" i="13"/>
  <c r="H129" i="13"/>
  <c r="I129" i="13"/>
  <c r="G131" i="13"/>
  <c r="H131" i="13"/>
  <c r="I131" i="13"/>
  <c r="G133" i="13"/>
  <c r="H133" i="13"/>
  <c r="I133" i="13"/>
  <c r="G135" i="13"/>
  <c r="H135" i="13"/>
  <c r="I135" i="13"/>
  <c r="G137" i="13"/>
  <c r="H137" i="13"/>
  <c r="I137" i="13"/>
  <c r="F81" i="13"/>
  <c r="F83" i="13"/>
  <c r="F85" i="13"/>
  <c r="F87" i="13"/>
  <c r="F89" i="13"/>
  <c r="F91" i="13"/>
  <c r="F93" i="13"/>
  <c r="F95" i="13"/>
  <c r="F97" i="13"/>
  <c r="F99" i="13"/>
  <c r="F101" i="13"/>
  <c r="F103" i="13"/>
  <c r="F105" i="13"/>
  <c r="F107" i="13"/>
  <c r="F109" i="13"/>
  <c r="F111" i="13"/>
  <c r="F113" i="13"/>
  <c r="F115" i="13"/>
  <c r="F117" i="13"/>
  <c r="F119" i="13"/>
  <c r="F121" i="13"/>
  <c r="F123" i="13"/>
  <c r="F125" i="13"/>
  <c r="F127" i="13"/>
  <c r="F129" i="13"/>
  <c r="F131" i="13"/>
  <c r="F133" i="13"/>
  <c r="F135" i="13"/>
  <c r="F137" i="13"/>
  <c r="F79" i="13"/>
  <c r="F79" i="12"/>
  <c r="G19" i="13"/>
  <c r="H19" i="13"/>
  <c r="I19" i="13"/>
  <c r="G21" i="13"/>
  <c r="H21" i="13"/>
  <c r="I21" i="13"/>
  <c r="G23" i="13"/>
  <c r="H23" i="13"/>
  <c r="I23" i="13"/>
  <c r="G25" i="13"/>
  <c r="H25" i="13"/>
  <c r="I25" i="13"/>
  <c r="G27" i="13"/>
  <c r="H27" i="13"/>
  <c r="I27" i="13"/>
  <c r="G29" i="13"/>
  <c r="H29" i="13"/>
  <c r="I29" i="13"/>
  <c r="G31" i="13"/>
  <c r="H31" i="13"/>
  <c r="I31" i="13"/>
  <c r="G33" i="13"/>
  <c r="H33" i="13"/>
  <c r="I33" i="13"/>
  <c r="G35" i="13"/>
  <c r="H35" i="13"/>
  <c r="I35" i="13"/>
  <c r="G37" i="13"/>
  <c r="H37" i="13"/>
  <c r="I37" i="13"/>
  <c r="G39" i="13"/>
  <c r="H39" i="13"/>
  <c r="I39" i="13"/>
  <c r="G41" i="13"/>
  <c r="H41" i="13"/>
  <c r="I41" i="13"/>
  <c r="G43" i="13"/>
  <c r="H43" i="13"/>
  <c r="I43" i="13"/>
  <c r="G45" i="13"/>
  <c r="H45" i="13"/>
  <c r="I45" i="13"/>
  <c r="G47" i="13"/>
  <c r="H47" i="13"/>
  <c r="I47" i="13"/>
  <c r="G49" i="13"/>
  <c r="H49" i="13"/>
  <c r="I49" i="13"/>
  <c r="G51" i="13"/>
  <c r="H51" i="13"/>
  <c r="I51" i="13"/>
  <c r="G53" i="13"/>
  <c r="H53" i="13"/>
  <c r="I53" i="13"/>
  <c r="G55" i="13"/>
  <c r="H55" i="13"/>
  <c r="I55" i="13"/>
  <c r="G57" i="13"/>
  <c r="H57" i="13"/>
  <c r="I57" i="13"/>
  <c r="G59" i="13"/>
  <c r="H59" i="13"/>
  <c r="I59" i="13"/>
  <c r="G61" i="13"/>
  <c r="H61" i="13"/>
  <c r="I61" i="13"/>
  <c r="G63" i="13"/>
  <c r="H63" i="13"/>
  <c r="I63" i="13"/>
  <c r="G65" i="13"/>
  <c r="H65" i="13"/>
  <c r="I65" i="13"/>
  <c r="G67" i="13"/>
  <c r="H67" i="13"/>
  <c r="I67" i="13"/>
  <c r="G69" i="13"/>
  <c r="H69" i="13"/>
  <c r="I69" i="13"/>
  <c r="G71" i="13"/>
  <c r="H71" i="13"/>
  <c r="I71" i="13"/>
  <c r="G73" i="13"/>
  <c r="H73" i="13"/>
  <c r="I73" i="13"/>
  <c r="G75" i="13"/>
  <c r="H75" i="13"/>
  <c r="I75" i="13"/>
  <c r="G77" i="13"/>
  <c r="H77" i="13"/>
  <c r="I77" i="13"/>
  <c r="F21" i="13"/>
  <c r="F23" i="13"/>
  <c r="F25" i="13"/>
  <c r="F27" i="13"/>
  <c r="F29" i="13"/>
  <c r="F31" i="13"/>
  <c r="F33" i="13"/>
  <c r="F35" i="13"/>
  <c r="F37" i="13"/>
  <c r="F39" i="13"/>
  <c r="F41" i="13"/>
  <c r="F43" i="13"/>
  <c r="F45" i="13"/>
  <c r="F47" i="13"/>
  <c r="F49" i="13"/>
  <c r="F51" i="13"/>
  <c r="F53" i="13"/>
  <c r="F55" i="13"/>
  <c r="F57" i="13"/>
  <c r="F59" i="13"/>
  <c r="F61" i="13"/>
  <c r="F63" i="13"/>
  <c r="F65" i="13"/>
  <c r="F67" i="13"/>
  <c r="F69" i="13"/>
  <c r="F71" i="13"/>
  <c r="F73" i="13"/>
  <c r="F75" i="13"/>
  <c r="F77" i="13"/>
  <c r="F19" i="12"/>
  <c r="G79" i="12"/>
  <c r="H79" i="12"/>
  <c r="I79" i="12"/>
  <c r="G81" i="12"/>
  <c r="H81" i="12"/>
  <c r="I81" i="12"/>
  <c r="G83" i="12"/>
  <c r="H83" i="12"/>
  <c r="I83" i="12"/>
  <c r="G85" i="12"/>
  <c r="H85" i="12"/>
  <c r="I85" i="12"/>
  <c r="G87" i="12"/>
  <c r="H87" i="12"/>
  <c r="I87" i="12"/>
  <c r="G89" i="12"/>
  <c r="H89" i="12"/>
  <c r="I89" i="12"/>
  <c r="G91" i="12"/>
  <c r="H91" i="12"/>
  <c r="I91" i="12"/>
  <c r="G93" i="12"/>
  <c r="H93" i="12"/>
  <c r="I93" i="12"/>
  <c r="G95" i="12"/>
  <c r="H95" i="12"/>
  <c r="I95" i="12"/>
  <c r="G97" i="12"/>
  <c r="H97" i="12"/>
  <c r="I97" i="12"/>
  <c r="G99" i="12"/>
  <c r="H99" i="12"/>
  <c r="I99" i="12"/>
  <c r="G101" i="12"/>
  <c r="H101" i="12"/>
  <c r="I101" i="12"/>
  <c r="G103" i="12"/>
  <c r="H103" i="12"/>
  <c r="I103" i="12"/>
  <c r="G105" i="12"/>
  <c r="H105" i="12"/>
  <c r="I105" i="12"/>
  <c r="G107" i="12"/>
  <c r="H107" i="12"/>
  <c r="I107" i="12"/>
  <c r="G109" i="12"/>
  <c r="H109" i="12"/>
  <c r="I109" i="12"/>
  <c r="G111" i="12"/>
  <c r="H111" i="12"/>
  <c r="I111" i="12"/>
  <c r="G113" i="12"/>
  <c r="H113" i="12"/>
  <c r="I113" i="12"/>
  <c r="G115" i="12"/>
  <c r="H115" i="12"/>
  <c r="I115" i="12"/>
  <c r="G117" i="12"/>
  <c r="H117" i="12"/>
  <c r="I117" i="12"/>
  <c r="G119" i="12"/>
  <c r="H119" i="12"/>
  <c r="I119" i="12"/>
  <c r="G121" i="12"/>
  <c r="H121" i="12"/>
  <c r="I121" i="12"/>
  <c r="G123" i="12"/>
  <c r="H123" i="12"/>
  <c r="I123" i="12"/>
  <c r="G125" i="12"/>
  <c r="H125" i="12"/>
  <c r="I125" i="12"/>
  <c r="G127" i="12"/>
  <c r="H127" i="12"/>
  <c r="I127" i="12"/>
  <c r="G129" i="12"/>
  <c r="H129" i="12"/>
  <c r="I129" i="12"/>
  <c r="G131" i="12"/>
  <c r="H131" i="12"/>
  <c r="I131" i="12"/>
  <c r="G133" i="12"/>
  <c r="H133" i="12"/>
  <c r="I133" i="12"/>
  <c r="G135" i="12"/>
  <c r="H135" i="12"/>
  <c r="I135" i="12"/>
  <c r="G137" i="12"/>
  <c r="H137" i="12"/>
  <c r="I137" i="12"/>
  <c r="F81" i="12"/>
  <c r="F83" i="12"/>
  <c r="F85" i="12"/>
  <c r="F87" i="12"/>
  <c r="F89" i="12"/>
  <c r="F91" i="12"/>
  <c r="F93" i="12"/>
  <c r="F95" i="12"/>
  <c r="F97" i="12"/>
  <c r="F99" i="12"/>
  <c r="F101" i="12"/>
  <c r="F103" i="12"/>
  <c r="F105" i="12"/>
  <c r="F107" i="12"/>
  <c r="F109" i="12"/>
  <c r="F111" i="12"/>
  <c r="F113" i="12"/>
  <c r="F115" i="12"/>
  <c r="F117" i="12"/>
  <c r="F119" i="12"/>
  <c r="F121" i="12"/>
  <c r="F123" i="12"/>
  <c r="F125" i="12"/>
  <c r="F127" i="12"/>
  <c r="F129" i="12"/>
  <c r="F131" i="12"/>
  <c r="F133" i="12"/>
  <c r="F135" i="12"/>
  <c r="F137" i="12"/>
  <c r="G19" i="12"/>
  <c r="H19" i="12"/>
  <c r="I19" i="12"/>
  <c r="G21" i="12"/>
  <c r="H21" i="12"/>
  <c r="I21" i="12"/>
  <c r="G23" i="12"/>
  <c r="H23" i="12"/>
  <c r="I23" i="12"/>
  <c r="G25" i="12"/>
  <c r="H25" i="12"/>
  <c r="I25" i="12"/>
  <c r="G27" i="12"/>
  <c r="H27" i="12"/>
  <c r="I27" i="12"/>
  <c r="G29" i="12"/>
  <c r="H29" i="12"/>
  <c r="I29" i="12"/>
  <c r="G31" i="12"/>
  <c r="H31" i="12"/>
  <c r="I31" i="12"/>
  <c r="G33" i="12"/>
  <c r="H33" i="12"/>
  <c r="I33" i="12"/>
  <c r="G35" i="12"/>
  <c r="H35" i="12"/>
  <c r="I35" i="12"/>
  <c r="G37" i="12"/>
  <c r="H37" i="12"/>
  <c r="I37" i="12"/>
  <c r="G39" i="12"/>
  <c r="H39" i="12"/>
  <c r="I39" i="12"/>
  <c r="G41" i="12"/>
  <c r="H41" i="12"/>
  <c r="I41" i="12"/>
  <c r="G43" i="12"/>
  <c r="H43" i="12"/>
  <c r="I43" i="12"/>
  <c r="G45" i="12"/>
  <c r="H45" i="12"/>
  <c r="I45" i="12"/>
  <c r="G47" i="12"/>
  <c r="H47" i="12"/>
  <c r="I47" i="12"/>
  <c r="G49" i="12"/>
  <c r="H49" i="12"/>
  <c r="I49" i="12"/>
  <c r="G51" i="12"/>
  <c r="H51" i="12"/>
  <c r="I51" i="12"/>
  <c r="G53" i="12"/>
  <c r="H53" i="12"/>
  <c r="I53" i="12"/>
  <c r="G55" i="12"/>
  <c r="H55" i="12"/>
  <c r="I55" i="12"/>
  <c r="G57" i="12"/>
  <c r="H57" i="12"/>
  <c r="I57" i="12"/>
  <c r="G59" i="12"/>
  <c r="H59" i="12"/>
  <c r="I59" i="12"/>
  <c r="G61" i="12"/>
  <c r="H61" i="12"/>
  <c r="I61" i="12"/>
  <c r="G63" i="12"/>
  <c r="H63" i="12"/>
  <c r="I63" i="12"/>
  <c r="G65" i="12"/>
  <c r="H65" i="12"/>
  <c r="I65" i="12"/>
  <c r="G67" i="12"/>
  <c r="H67" i="12"/>
  <c r="I67" i="12"/>
  <c r="G69" i="12"/>
  <c r="H69" i="12"/>
  <c r="I69" i="12"/>
  <c r="G71" i="12"/>
  <c r="H71" i="12"/>
  <c r="I71" i="12"/>
  <c r="G73" i="12"/>
  <c r="H73" i="12"/>
  <c r="I73" i="12"/>
  <c r="G75" i="12"/>
  <c r="H75" i="12"/>
  <c r="I75" i="12"/>
  <c r="G77" i="12"/>
  <c r="H77" i="12"/>
  <c r="I77" i="12"/>
  <c r="F21" i="12"/>
  <c r="F23" i="12"/>
  <c r="F25" i="12"/>
  <c r="F27" i="12"/>
  <c r="F29" i="12"/>
  <c r="F31" i="12"/>
  <c r="F33" i="12"/>
  <c r="F35" i="12"/>
  <c r="F37" i="12"/>
  <c r="F39" i="12"/>
  <c r="F41" i="12"/>
  <c r="F43" i="12"/>
  <c r="F45" i="12"/>
  <c r="F47" i="12"/>
  <c r="F49" i="12"/>
  <c r="F51" i="12"/>
  <c r="F53" i="12"/>
  <c r="F55" i="12"/>
  <c r="F57" i="12"/>
  <c r="F59" i="12"/>
  <c r="F61" i="12"/>
  <c r="F63" i="12"/>
  <c r="F65" i="12"/>
  <c r="F67" i="12"/>
  <c r="F69" i="12"/>
  <c r="F71" i="12"/>
  <c r="F73" i="12"/>
  <c r="F75" i="12"/>
  <c r="F77" i="12"/>
  <c r="E137" i="13"/>
  <c r="E81" i="13"/>
  <c r="E83" i="13"/>
  <c r="E85" i="13"/>
  <c r="E87" i="13"/>
  <c r="E89" i="13"/>
  <c r="E91" i="13"/>
  <c r="E93" i="13"/>
  <c r="E95" i="13"/>
  <c r="E97" i="13"/>
  <c r="E99" i="13"/>
  <c r="E101" i="13"/>
  <c r="E103" i="13"/>
  <c r="E105" i="13"/>
  <c r="E107" i="13"/>
  <c r="E109" i="13"/>
  <c r="E111" i="13"/>
  <c r="E113" i="13"/>
  <c r="E115" i="13"/>
  <c r="E117" i="13"/>
  <c r="E119" i="13"/>
  <c r="E121" i="13"/>
  <c r="E123" i="13"/>
  <c r="E125" i="13"/>
  <c r="E127" i="13"/>
  <c r="E129" i="13"/>
  <c r="E131" i="13"/>
  <c r="E133" i="13"/>
  <c r="E135" i="13"/>
  <c r="E79" i="13"/>
  <c r="E21" i="13"/>
  <c r="E23" i="13"/>
  <c r="E25" i="13"/>
  <c r="E27" i="13"/>
  <c r="E29" i="13"/>
  <c r="E31" i="13"/>
  <c r="E33" i="13"/>
  <c r="E35" i="13"/>
  <c r="E37" i="13"/>
  <c r="E39" i="13"/>
  <c r="E41" i="13"/>
  <c r="E43" i="13"/>
  <c r="E45" i="13"/>
  <c r="E47" i="13"/>
  <c r="E49" i="13"/>
  <c r="E51" i="13"/>
  <c r="E53" i="13"/>
  <c r="E55" i="13"/>
  <c r="E57" i="13"/>
  <c r="E59" i="13"/>
  <c r="E61" i="13"/>
  <c r="E63" i="13"/>
  <c r="E65" i="13"/>
  <c r="E67" i="13"/>
  <c r="E69" i="13"/>
  <c r="E71" i="13"/>
  <c r="E73" i="13"/>
  <c r="E75" i="13"/>
  <c r="E77" i="13"/>
  <c r="E81" i="12"/>
  <c r="E83" i="12"/>
  <c r="E85" i="12"/>
  <c r="E87" i="12"/>
  <c r="E89" i="12"/>
  <c r="E91" i="12"/>
  <c r="E93" i="12"/>
  <c r="E95" i="12"/>
  <c r="E97" i="12"/>
  <c r="E99" i="12"/>
  <c r="E101" i="12"/>
  <c r="E103" i="12"/>
  <c r="E105" i="12"/>
  <c r="E107" i="12"/>
  <c r="E109" i="12"/>
  <c r="E111" i="12"/>
  <c r="E113" i="12"/>
  <c r="E115" i="12"/>
  <c r="E117" i="12"/>
  <c r="E119" i="12"/>
  <c r="E121" i="12"/>
  <c r="E123" i="12"/>
  <c r="E125" i="12"/>
  <c r="E127" i="12"/>
  <c r="E129" i="12"/>
  <c r="E131" i="12"/>
  <c r="E133" i="12"/>
  <c r="E135" i="12"/>
  <c r="E137" i="12"/>
  <c r="E79" i="12"/>
  <c r="E19" i="12"/>
  <c r="E21" i="12"/>
  <c r="E23" i="12"/>
  <c r="E25" i="12"/>
  <c r="E27" i="12"/>
  <c r="E29" i="12"/>
  <c r="E31" i="12"/>
  <c r="E33" i="12"/>
  <c r="E35" i="12"/>
  <c r="E37" i="12"/>
  <c r="E39" i="12"/>
  <c r="E41" i="12"/>
  <c r="E43" i="12"/>
  <c r="E45" i="12"/>
  <c r="E47" i="12"/>
  <c r="E49" i="12"/>
  <c r="E51" i="12"/>
  <c r="E53" i="12"/>
  <c r="E55" i="12"/>
  <c r="E57" i="12"/>
  <c r="E59" i="12"/>
  <c r="E61" i="12"/>
  <c r="E63" i="12"/>
  <c r="E65" i="12"/>
  <c r="E67" i="12"/>
  <c r="E69" i="12"/>
  <c r="E71" i="12"/>
  <c r="E73" i="12"/>
  <c r="E75" i="12"/>
  <c r="E77" i="12"/>
  <c r="BA160" i="14" l="1"/>
  <c r="BA160" i="13"/>
  <c r="BA160" i="12"/>
  <c r="BA160" i="9"/>
  <c r="BB162" i="14" l="1"/>
  <c r="BC162" i="14"/>
  <c r="BB163" i="14"/>
  <c r="BC163" i="14"/>
  <c r="BB164" i="14"/>
  <c r="BC164" i="14"/>
  <c r="BB165" i="14"/>
  <c r="BC165" i="14"/>
  <c r="BB166" i="14"/>
  <c r="BC166" i="14"/>
  <c r="BB167" i="14"/>
  <c r="BC167" i="14"/>
  <c r="BB168" i="14"/>
  <c r="BC168" i="14"/>
  <c r="BB169" i="14"/>
  <c r="BC169" i="14"/>
  <c r="BB170" i="14"/>
  <c r="BC170" i="14"/>
  <c r="BB171" i="14"/>
  <c r="BC171" i="14"/>
  <c r="BB172" i="14"/>
  <c r="BC172" i="14"/>
  <c r="BB173" i="14"/>
  <c r="BC173" i="14"/>
  <c r="BB174" i="14"/>
  <c r="BC174" i="14"/>
  <c r="BB175" i="14"/>
  <c r="BC175" i="14"/>
  <c r="BB176" i="14"/>
  <c r="BC176" i="14"/>
  <c r="BB177" i="14"/>
  <c r="BC177" i="14"/>
  <c r="BB178" i="14"/>
  <c r="BC178" i="14"/>
  <c r="BB179" i="14"/>
  <c r="BC179" i="14"/>
  <c r="BB180" i="14"/>
  <c r="BC180" i="14"/>
  <c r="BB181" i="14"/>
  <c r="BC181" i="14"/>
  <c r="BB182" i="14"/>
  <c r="BC182" i="14"/>
  <c r="BB183" i="14"/>
  <c r="BC183" i="14"/>
  <c r="BB184" i="14"/>
  <c r="BC184" i="14"/>
  <c r="BB185" i="14"/>
  <c r="BC185" i="14"/>
  <c r="BB186" i="14"/>
  <c r="BC186" i="14"/>
  <c r="BB187" i="14"/>
  <c r="BC187" i="14"/>
  <c r="BB188" i="14"/>
  <c r="BC188" i="14"/>
  <c r="BB189" i="14"/>
  <c r="BC189" i="14"/>
  <c r="BA163" i="14"/>
  <c r="BA164" i="14"/>
  <c r="BA165" i="14"/>
  <c r="BA166" i="14"/>
  <c r="BA167" i="14"/>
  <c r="BA168" i="14"/>
  <c r="BA169" i="14"/>
  <c r="BA170" i="14"/>
  <c r="BA171" i="14"/>
  <c r="BA172" i="14"/>
  <c r="BA173" i="14"/>
  <c r="BA174" i="14"/>
  <c r="BA175" i="14"/>
  <c r="BA176" i="14"/>
  <c r="BA177" i="14"/>
  <c r="BA178" i="14"/>
  <c r="BA179" i="14"/>
  <c r="BA180" i="14"/>
  <c r="BA181" i="14"/>
  <c r="BA182" i="14"/>
  <c r="BA183" i="14"/>
  <c r="BA184" i="14"/>
  <c r="BA185" i="14"/>
  <c r="BA186" i="14"/>
  <c r="BA187" i="14"/>
  <c r="BA188" i="14"/>
  <c r="BA189" i="14"/>
  <c r="BA162" i="14"/>
  <c r="BA162" i="13"/>
  <c r="BB162" i="13"/>
  <c r="BC162" i="13"/>
  <c r="BB163" i="13"/>
  <c r="BC163" i="13"/>
  <c r="BB164" i="13"/>
  <c r="BC164" i="13"/>
  <c r="BB165" i="13"/>
  <c r="BC165" i="13"/>
  <c r="BB166" i="13"/>
  <c r="BC166" i="13"/>
  <c r="BB167" i="13"/>
  <c r="BC167" i="13"/>
  <c r="BB168" i="13"/>
  <c r="BC168" i="13"/>
  <c r="BB169" i="13"/>
  <c r="BC169" i="13"/>
  <c r="BB170" i="13"/>
  <c r="BC170" i="13"/>
  <c r="BB171" i="13"/>
  <c r="BC171" i="13"/>
  <c r="BB172" i="13"/>
  <c r="BC172" i="13"/>
  <c r="BB173" i="13"/>
  <c r="BC173" i="13"/>
  <c r="BB174" i="13"/>
  <c r="BC174" i="13"/>
  <c r="BB175" i="13"/>
  <c r="BC175" i="13"/>
  <c r="BB176" i="13"/>
  <c r="BC176" i="13"/>
  <c r="BB177" i="13"/>
  <c r="BC177" i="13"/>
  <c r="BB178" i="13"/>
  <c r="BC178" i="13"/>
  <c r="BB179" i="13"/>
  <c r="BC179" i="13"/>
  <c r="BB180" i="13"/>
  <c r="BC180" i="13"/>
  <c r="BB181" i="13"/>
  <c r="BC181" i="13"/>
  <c r="BB182" i="13"/>
  <c r="BC182" i="13"/>
  <c r="BB183" i="13"/>
  <c r="BC183" i="13"/>
  <c r="BB184" i="13"/>
  <c r="BC184" i="13"/>
  <c r="BB185" i="13"/>
  <c r="BC185" i="13"/>
  <c r="BB186" i="13"/>
  <c r="BC186" i="13"/>
  <c r="BB187" i="13"/>
  <c r="BC187" i="13"/>
  <c r="BB188" i="13"/>
  <c r="BC188" i="13"/>
  <c r="BB189" i="13"/>
  <c r="BC189" i="13"/>
  <c r="BA163" i="13"/>
  <c r="BA164" i="13"/>
  <c r="BA165" i="13"/>
  <c r="BA166" i="13"/>
  <c r="BA167" i="13"/>
  <c r="BA168" i="13"/>
  <c r="BA169" i="13"/>
  <c r="BA170" i="13"/>
  <c r="BA171" i="13"/>
  <c r="BA172" i="13"/>
  <c r="BA173" i="13"/>
  <c r="BA174" i="13"/>
  <c r="BA175" i="13"/>
  <c r="BA176" i="13"/>
  <c r="BA177" i="13"/>
  <c r="BA178" i="13"/>
  <c r="BA179" i="13"/>
  <c r="BA180" i="13"/>
  <c r="BA181" i="13"/>
  <c r="BA182" i="13"/>
  <c r="BA183" i="13"/>
  <c r="BA184" i="13"/>
  <c r="BA185" i="13"/>
  <c r="BA186" i="13"/>
  <c r="BA187" i="13"/>
  <c r="BA188" i="13"/>
  <c r="BA189" i="13"/>
  <c r="BA162" i="12"/>
  <c r="BB162" i="12"/>
  <c r="BC162" i="12"/>
  <c r="BB163" i="12"/>
  <c r="BC163" i="12"/>
  <c r="BB164" i="12"/>
  <c r="BC164" i="12"/>
  <c r="BB165" i="12"/>
  <c r="BC165" i="12"/>
  <c r="BB166" i="12"/>
  <c r="BC166" i="12"/>
  <c r="BB167" i="12"/>
  <c r="BC167" i="12"/>
  <c r="BB168" i="12"/>
  <c r="BC168" i="12"/>
  <c r="BB169" i="12"/>
  <c r="BC169" i="12"/>
  <c r="BB170" i="12"/>
  <c r="BC170" i="12"/>
  <c r="BB171" i="12"/>
  <c r="BC171" i="12"/>
  <c r="BB172" i="12"/>
  <c r="BC172" i="12"/>
  <c r="BB173" i="12"/>
  <c r="BC173" i="12"/>
  <c r="BB174" i="12"/>
  <c r="BC174" i="12"/>
  <c r="BB175" i="12"/>
  <c r="BC175" i="12"/>
  <c r="BB176" i="12"/>
  <c r="BC176" i="12"/>
  <c r="BB177" i="12"/>
  <c r="BC177" i="12"/>
  <c r="BB178" i="12"/>
  <c r="BC178" i="12"/>
  <c r="BB179" i="12"/>
  <c r="BC179" i="12"/>
  <c r="BB180" i="12"/>
  <c r="BC180" i="12"/>
  <c r="BB181" i="12"/>
  <c r="BC181" i="12"/>
  <c r="BB182" i="12"/>
  <c r="BC182" i="12"/>
  <c r="BB183" i="12"/>
  <c r="BC183" i="12"/>
  <c r="BB184" i="12"/>
  <c r="BC184" i="12"/>
  <c r="BB185" i="12"/>
  <c r="BC185" i="12"/>
  <c r="BB186" i="12"/>
  <c r="BC186" i="12"/>
  <c r="BB187" i="12"/>
  <c r="BC187" i="12"/>
  <c r="BB188" i="12"/>
  <c r="BC188" i="12"/>
  <c r="BB189" i="12"/>
  <c r="BC189" i="12"/>
  <c r="BA163" i="12"/>
  <c r="BA164" i="12"/>
  <c r="BA165" i="12"/>
  <c r="BA166" i="12"/>
  <c r="BA167" i="12"/>
  <c r="BA168" i="12"/>
  <c r="BA169" i="12"/>
  <c r="BA170" i="12"/>
  <c r="BA171" i="12"/>
  <c r="BA172" i="12"/>
  <c r="BA173" i="12"/>
  <c r="BA174" i="12"/>
  <c r="BA175" i="12"/>
  <c r="BA176" i="12"/>
  <c r="BA177" i="12"/>
  <c r="BA178" i="12"/>
  <c r="BA179" i="12"/>
  <c r="BA180" i="12"/>
  <c r="BA181" i="12"/>
  <c r="BA182" i="12"/>
  <c r="BA183" i="12"/>
  <c r="BA184" i="12"/>
  <c r="BA185" i="12"/>
  <c r="BA186" i="12"/>
  <c r="BA187" i="12"/>
  <c r="BA188" i="12"/>
  <c r="BA189" i="12"/>
  <c r="BA162" i="9"/>
  <c r="BA163" i="9"/>
  <c r="BA164" i="9"/>
  <c r="BA165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185" i="9"/>
  <c r="BA186" i="9"/>
  <c r="BA187" i="9"/>
  <c r="BA188" i="9"/>
  <c r="BA189" i="9"/>
  <c r="BC162" i="9"/>
  <c r="BC163" i="9"/>
  <c r="BC164" i="9"/>
  <c r="BC165" i="9"/>
  <c r="BC166" i="9"/>
  <c r="BC167" i="9"/>
  <c r="BC168" i="9"/>
  <c r="BC169" i="9"/>
  <c r="BC170" i="9"/>
  <c r="BC171" i="9"/>
  <c r="BC172" i="9"/>
  <c r="BC173" i="9"/>
  <c r="BC174" i="9"/>
  <c r="BC175" i="9"/>
  <c r="BC176" i="9"/>
  <c r="BC177" i="9"/>
  <c r="BC178" i="9"/>
  <c r="BC179" i="9"/>
  <c r="BC180" i="9"/>
  <c r="BC181" i="9"/>
  <c r="BC182" i="9"/>
  <c r="BC183" i="9"/>
  <c r="BC184" i="9"/>
  <c r="BC185" i="9"/>
  <c r="BC186" i="9"/>
  <c r="BC187" i="9"/>
  <c r="BC188" i="9"/>
  <c r="BC189" i="9"/>
  <c r="BB162" i="9"/>
  <c r="BB164" i="9"/>
  <c r="BB165" i="9"/>
  <c r="BB166" i="9"/>
  <c r="BB167" i="9"/>
  <c r="BB168" i="9"/>
  <c r="BB169" i="9"/>
  <c r="BB170" i="9"/>
  <c r="BB171" i="9"/>
  <c r="BB172" i="9"/>
  <c r="BB173" i="9"/>
  <c r="BB174" i="9"/>
  <c r="BB175" i="9"/>
  <c r="BB176" i="9"/>
  <c r="BB177" i="9"/>
  <c r="BB178" i="9"/>
  <c r="BB179" i="9"/>
  <c r="BB180" i="9"/>
  <c r="BB181" i="9"/>
  <c r="BB182" i="9"/>
  <c r="BB183" i="9"/>
  <c r="BB184" i="9"/>
  <c r="BB185" i="9"/>
  <c r="BB186" i="9"/>
  <c r="BB187" i="9"/>
  <c r="BB188" i="9"/>
  <c r="BB189" i="9"/>
  <c r="BB163" i="9"/>
  <c r="J278" i="14" l="1"/>
  <c r="J276" i="14"/>
  <c r="J274" i="14"/>
  <c r="J272" i="14"/>
  <c r="J270" i="14"/>
  <c r="J268" i="14"/>
  <c r="J266" i="14"/>
  <c r="J264" i="14"/>
  <c r="J262" i="14"/>
  <c r="J260" i="14"/>
  <c r="J256" i="14"/>
  <c r="J254" i="14"/>
  <c r="J252" i="14"/>
  <c r="J250" i="14"/>
  <c r="J248" i="14"/>
  <c r="J246" i="14"/>
  <c r="J244" i="14"/>
  <c r="J242" i="14"/>
  <c r="J240" i="14"/>
  <c r="J238" i="14"/>
  <c r="J236" i="14"/>
  <c r="J234" i="14"/>
  <c r="J232" i="14"/>
  <c r="J230" i="14"/>
  <c r="J228" i="14"/>
  <c r="J226" i="14"/>
  <c r="J224" i="14"/>
  <c r="J222" i="14"/>
  <c r="J278" i="13"/>
  <c r="J276" i="13"/>
  <c r="J274" i="13"/>
  <c r="J272" i="13"/>
  <c r="J270" i="13"/>
  <c r="J268" i="13"/>
  <c r="J266" i="13"/>
  <c r="J264" i="13"/>
  <c r="J262" i="13"/>
  <c r="J260" i="13"/>
  <c r="J256" i="13"/>
  <c r="J254" i="13"/>
  <c r="J252" i="13"/>
  <c r="J250" i="13"/>
  <c r="J248" i="13"/>
  <c r="J246" i="13"/>
  <c r="J244" i="13"/>
  <c r="J242" i="13"/>
  <c r="J240" i="13"/>
  <c r="J238" i="13"/>
  <c r="J236" i="13"/>
  <c r="J234" i="13"/>
  <c r="J232" i="13"/>
  <c r="J230" i="13"/>
  <c r="J228" i="13"/>
  <c r="J226" i="13"/>
  <c r="J224" i="13"/>
  <c r="J222" i="13"/>
  <c r="M11" i="12"/>
  <c r="N11" i="12"/>
  <c r="P11" i="12"/>
  <c r="Q11" i="12"/>
  <c r="R11" i="12"/>
  <c r="D2" i="12"/>
  <c r="J222" i="12"/>
  <c r="J224" i="12"/>
  <c r="J226" i="12"/>
  <c r="J228" i="12"/>
  <c r="J230" i="12"/>
  <c r="J232" i="12"/>
  <c r="J234" i="12"/>
  <c r="J236" i="12"/>
  <c r="J238" i="12"/>
  <c r="J240" i="12"/>
  <c r="J242" i="12"/>
  <c r="J244" i="12"/>
  <c r="J246" i="12"/>
  <c r="J248" i="12"/>
  <c r="J250" i="12"/>
  <c r="J252" i="12"/>
  <c r="J254" i="12"/>
  <c r="J256" i="12"/>
  <c r="J260" i="12"/>
  <c r="J262" i="12"/>
  <c r="J264" i="12"/>
  <c r="J266" i="12"/>
  <c r="J268" i="12"/>
  <c r="J270" i="12"/>
  <c r="J272" i="12"/>
  <c r="J274" i="12"/>
  <c r="J276" i="12"/>
  <c r="J278" i="12"/>
  <c r="T11" i="12" l="1"/>
  <c r="L11" i="12"/>
  <c r="V11" i="12"/>
  <c r="AA11" i="12"/>
  <c r="S11" i="12"/>
  <c r="X11" i="12"/>
  <c r="AF11" i="12"/>
  <c r="AI11" i="12"/>
  <c r="AG11" i="12"/>
  <c r="Y11" i="12"/>
  <c r="AD11" i="12"/>
  <c r="Z11" i="12"/>
  <c r="AH11" i="12"/>
  <c r="AC11" i="12"/>
  <c r="U11" i="12"/>
  <c r="K11" i="12"/>
  <c r="AE11" i="12"/>
  <c r="W11" i="12"/>
  <c r="O11" i="12"/>
  <c r="AL11" i="12"/>
  <c r="AK11" i="12"/>
  <c r="AJ11" i="12"/>
  <c r="AB11" i="12"/>
  <c r="AO18" i="9"/>
  <c r="AN18" i="9"/>
  <c r="AM18" i="9"/>
  <c r="AL18" i="9"/>
  <c r="AK18" i="9"/>
  <c r="AJ18" i="9"/>
  <c r="AI18" i="9"/>
  <c r="AH18" i="9"/>
  <c r="AG18" i="9"/>
  <c r="AF18" i="9"/>
  <c r="AE18" i="9"/>
  <c r="AD18" i="9"/>
  <c r="AC18" i="9"/>
  <c r="AB18" i="9"/>
  <c r="BU162" i="9" s="1"/>
  <c r="AA18" i="9"/>
  <c r="Z18" i="9"/>
  <c r="Y18" i="9"/>
  <c r="X18" i="9"/>
  <c r="W18" i="9"/>
  <c r="V18" i="9"/>
  <c r="U18" i="9"/>
  <c r="T18" i="9"/>
  <c r="BM162" i="9" s="1"/>
  <c r="S18" i="9"/>
  <c r="R18" i="9"/>
  <c r="Q18" i="9"/>
  <c r="P18" i="9"/>
  <c r="O18" i="9"/>
  <c r="N18" i="9"/>
  <c r="M18" i="9"/>
  <c r="L18" i="9"/>
  <c r="K18" i="9"/>
  <c r="BD162" i="9" s="1"/>
  <c r="K18" i="6"/>
  <c r="BD162" i="6" s="1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AO13" i="6" l="1"/>
  <c r="AO12" i="6"/>
  <c r="AO11" i="6"/>
  <c r="AO14" i="6"/>
  <c r="AM14" i="6"/>
  <c r="AM13" i="6"/>
  <c r="AM12" i="6"/>
  <c r="AM11" i="6"/>
  <c r="AN11" i="6"/>
  <c r="AN14" i="6"/>
  <c r="AN13" i="6"/>
  <c r="AN12" i="6"/>
  <c r="CH162" i="9"/>
  <c r="AO14" i="9"/>
  <c r="AO12" i="9"/>
  <c r="AO13" i="9"/>
  <c r="AO11" i="9"/>
  <c r="AM13" i="9"/>
  <c r="AM12" i="9"/>
  <c r="AM11" i="9"/>
  <c r="AM14" i="9"/>
  <c r="AN11" i="9"/>
  <c r="AN12" i="9"/>
  <c r="AN14" i="9"/>
  <c r="AN13" i="9"/>
  <c r="BI162" i="9"/>
  <c r="O116" i="9"/>
  <c r="O132" i="9"/>
  <c r="O110" i="9"/>
  <c r="O126" i="9"/>
  <c r="O142" i="9"/>
  <c r="O104" i="9"/>
  <c r="O120" i="9"/>
  <c r="O136" i="9"/>
  <c r="O114" i="9"/>
  <c r="O130" i="9"/>
  <c r="O146" i="9"/>
  <c r="O108" i="9"/>
  <c r="O124" i="9"/>
  <c r="O140" i="9"/>
  <c r="O102" i="9"/>
  <c r="O118" i="9"/>
  <c r="O134" i="9"/>
  <c r="O112" i="9"/>
  <c r="O128" i="9"/>
  <c r="O106" i="9"/>
  <c r="O122" i="9"/>
  <c r="O138" i="9"/>
  <c r="O148" i="9"/>
  <c r="O152" i="9"/>
  <c r="O156" i="9"/>
  <c r="O100" i="9"/>
  <c r="O144" i="9"/>
  <c r="O150" i="9"/>
  <c r="O158" i="9"/>
  <c r="O154" i="9"/>
  <c r="BY162" i="9"/>
  <c r="AE116" i="9"/>
  <c r="AE132" i="9"/>
  <c r="AE110" i="9"/>
  <c r="AE126" i="9"/>
  <c r="AE104" i="9"/>
  <c r="AE120" i="9"/>
  <c r="AE136" i="9"/>
  <c r="AE114" i="9"/>
  <c r="AE130" i="9"/>
  <c r="AE146" i="9"/>
  <c r="AE108" i="9"/>
  <c r="AE124" i="9"/>
  <c r="AE140" i="9"/>
  <c r="AE102" i="9"/>
  <c r="AE118" i="9"/>
  <c r="AE134" i="9"/>
  <c r="AE112" i="9"/>
  <c r="AE128" i="9"/>
  <c r="AE106" i="9"/>
  <c r="AE122" i="9"/>
  <c r="AE138" i="9"/>
  <c r="AE152" i="9"/>
  <c r="AE156" i="9"/>
  <c r="AE100" i="9"/>
  <c r="AE144" i="9"/>
  <c r="AE150" i="9"/>
  <c r="AE142" i="9"/>
  <c r="AE154" i="9"/>
  <c r="AE158" i="9"/>
  <c r="AE148" i="9"/>
  <c r="BR162" i="9"/>
  <c r="X106" i="9"/>
  <c r="X122" i="9"/>
  <c r="X138" i="9"/>
  <c r="X116" i="9"/>
  <c r="X132" i="9"/>
  <c r="X110" i="9"/>
  <c r="X126" i="9"/>
  <c r="X104" i="9"/>
  <c r="X120" i="9"/>
  <c r="X136" i="9"/>
  <c r="X114" i="9"/>
  <c r="X130" i="9"/>
  <c r="X108" i="9"/>
  <c r="X124" i="9"/>
  <c r="X140" i="9"/>
  <c r="X102" i="9"/>
  <c r="X118" i="9"/>
  <c r="X134" i="9"/>
  <c r="X112" i="9"/>
  <c r="X128" i="9"/>
  <c r="X144" i="9"/>
  <c r="X158" i="9"/>
  <c r="X146" i="9"/>
  <c r="X152" i="9"/>
  <c r="X142" i="9"/>
  <c r="X156" i="9"/>
  <c r="X150" i="9"/>
  <c r="X100" i="9"/>
  <c r="X148" i="9"/>
  <c r="X154" i="9"/>
  <c r="BZ162" i="9"/>
  <c r="AF106" i="9"/>
  <c r="AF122" i="9"/>
  <c r="AF138" i="9"/>
  <c r="AF116" i="9"/>
  <c r="AF132" i="9"/>
  <c r="AF110" i="9"/>
  <c r="AF126" i="9"/>
  <c r="AF104" i="9"/>
  <c r="AF120" i="9"/>
  <c r="AF136" i="9"/>
  <c r="AF114" i="9"/>
  <c r="AF130" i="9"/>
  <c r="AF108" i="9"/>
  <c r="AF124" i="9"/>
  <c r="AF140" i="9"/>
  <c r="AF102" i="9"/>
  <c r="AF118" i="9"/>
  <c r="AF134" i="9"/>
  <c r="AF112" i="9"/>
  <c r="AF128" i="9"/>
  <c r="AF144" i="9"/>
  <c r="AF158" i="9"/>
  <c r="AF152" i="9"/>
  <c r="AF156" i="9"/>
  <c r="AF150" i="9"/>
  <c r="AF100" i="9"/>
  <c r="AF146" i="9"/>
  <c r="AF148" i="9"/>
  <c r="AF142" i="9"/>
  <c r="AF154" i="9"/>
  <c r="BS162" i="9"/>
  <c r="Y112" i="9"/>
  <c r="Y128" i="9"/>
  <c r="Y144" i="9"/>
  <c r="Y106" i="9"/>
  <c r="Y122" i="9"/>
  <c r="Y138" i="9"/>
  <c r="Y116" i="9"/>
  <c r="Y132" i="9"/>
  <c r="Y110" i="9"/>
  <c r="Y126" i="9"/>
  <c r="Y142" i="9"/>
  <c r="Y104" i="9"/>
  <c r="Y120" i="9"/>
  <c r="Y136" i="9"/>
  <c r="Y114" i="9"/>
  <c r="Y130" i="9"/>
  <c r="Y108" i="9"/>
  <c r="Y124" i="9"/>
  <c r="Y140" i="9"/>
  <c r="Y102" i="9"/>
  <c r="Y118" i="9"/>
  <c r="Y134" i="9"/>
  <c r="Y148" i="9"/>
  <c r="Y158" i="9"/>
  <c r="Y146" i="9"/>
  <c r="Y152" i="9"/>
  <c r="Y156" i="9"/>
  <c r="Y100" i="9"/>
  <c r="Y150" i="9"/>
  <c r="Y154" i="9"/>
  <c r="R102" i="9"/>
  <c r="R118" i="9"/>
  <c r="R134" i="9"/>
  <c r="R112" i="9"/>
  <c r="R128" i="9"/>
  <c r="R106" i="9"/>
  <c r="R122" i="9"/>
  <c r="R138" i="9"/>
  <c r="R116" i="9"/>
  <c r="R132" i="9"/>
  <c r="R148" i="9"/>
  <c r="R110" i="9"/>
  <c r="R126" i="9"/>
  <c r="R142" i="9"/>
  <c r="R104" i="9"/>
  <c r="R120" i="9"/>
  <c r="R136" i="9"/>
  <c r="R114" i="9"/>
  <c r="R130" i="9"/>
  <c r="R108" i="9"/>
  <c r="R124" i="9"/>
  <c r="R140" i="9"/>
  <c r="R154" i="9"/>
  <c r="R158" i="9"/>
  <c r="R152" i="9"/>
  <c r="R144" i="9"/>
  <c r="R146" i="9"/>
  <c r="R156" i="9"/>
  <c r="R150" i="9"/>
  <c r="R100" i="9"/>
  <c r="Z102" i="9"/>
  <c r="Z118" i="9"/>
  <c r="Z134" i="9"/>
  <c r="Z112" i="9"/>
  <c r="Z128" i="9"/>
  <c r="Z106" i="9"/>
  <c r="Z122" i="9"/>
  <c r="Z138" i="9"/>
  <c r="Z116" i="9"/>
  <c r="Z132" i="9"/>
  <c r="Z110" i="9"/>
  <c r="Z126" i="9"/>
  <c r="Z142" i="9"/>
  <c r="Z104" i="9"/>
  <c r="Z120" i="9"/>
  <c r="Z136" i="9"/>
  <c r="Z114" i="9"/>
  <c r="Z130" i="9"/>
  <c r="Z108" i="9"/>
  <c r="Z124" i="9"/>
  <c r="Z140" i="9"/>
  <c r="Z144" i="9"/>
  <c r="Z154" i="9"/>
  <c r="Z148" i="9"/>
  <c r="Z158" i="9"/>
  <c r="Z146" i="9"/>
  <c r="Z152" i="9"/>
  <c r="Z156" i="9"/>
  <c r="Z150" i="9"/>
  <c r="Z100" i="9"/>
  <c r="AH102" i="9"/>
  <c r="AH118" i="9"/>
  <c r="AH134" i="9"/>
  <c r="AH112" i="9"/>
  <c r="AH128" i="9"/>
  <c r="AH106" i="9"/>
  <c r="AH122" i="9"/>
  <c r="AH138" i="9"/>
  <c r="AH116" i="9"/>
  <c r="AH132" i="9"/>
  <c r="AH110" i="9"/>
  <c r="AH126" i="9"/>
  <c r="AH142" i="9"/>
  <c r="AH104" i="9"/>
  <c r="AH120" i="9"/>
  <c r="AH136" i="9"/>
  <c r="AH114" i="9"/>
  <c r="AH130" i="9"/>
  <c r="AH108" i="9"/>
  <c r="AH124" i="9"/>
  <c r="AH140" i="9"/>
  <c r="AH154" i="9"/>
  <c r="AH146" i="9"/>
  <c r="AH148" i="9"/>
  <c r="AH158" i="9"/>
  <c r="AH152" i="9"/>
  <c r="AH144" i="9"/>
  <c r="AH156" i="9"/>
  <c r="AH150" i="9"/>
  <c r="AH100" i="9"/>
  <c r="BQ162" i="9"/>
  <c r="W116" i="9"/>
  <c r="W132" i="9"/>
  <c r="W110" i="9"/>
  <c r="W126" i="9"/>
  <c r="W142" i="9"/>
  <c r="W104" i="9"/>
  <c r="W120" i="9"/>
  <c r="W136" i="9"/>
  <c r="W114" i="9"/>
  <c r="W130" i="9"/>
  <c r="W146" i="9"/>
  <c r="W108" i="9"/>
  <c r="W124" i="9"/>
  <c r="W140" i="9"/>
  <c r="W102" i="9"/>
  <c r="W118" i="9"/>
  <c r="W134" i="9"/>
  <c r="W112" i="9"/>
  <c r="W128" i="9"/>
  <c r="W106" i="9"/>
  <c r="W122" i="9"/>
  <c r="W138" i="9"/>
  <c r="W152" i="9"/>
  <c r="W158" i="9"/>
  <c r="W156" i="9"/>
  <c r="W150" i="9"/>
  <c r="W100" i="9"/>
  <c r="W154" i="9"/>
  <c r="W148" i="9"/>
  <c r="W144" i="9"/>
  <c r="BJ162" i="9"/>
  <c r="P106" i="9"/>
  <c r="P122" i="9"/>
  <c r="P138" i="9"/>
  <c r="P116" i="9"/>
  <c r="P132" i="9"/>
  <c r="P110" i="9"/>
  <c r="P126" i="9"/>
  <c r="P142" i="9"/>
  <c r="P104" i="9"/>
  <c r="P120" i="9"/>
  <c r="P136" i="9"/>
  <c r="P114" i="9"/>
  <c r="P130" i="9"/>
  <c r="P108" i="9"/>
  <c r="P124" i="9"/>
  <c r="P140" i="9"/>
  <c r="P102" i="9"/>
  <c r="P118" i="9"/>
  <c r="P134" i="9"/>
  <c r="P112" i="9"/>
  <c r="P128" i="9"/>
  <c r="P144" i="9"/>
  <c r="P158" i="9"/>
  <c r="P148" i="9"/>
  <c r="P152" i="9"/>
  <c r="P146" i="9"/>
  <c r="P156" i="9"/>
  <c r="P150" i="9"/>
  <c r="P100" i="9"/>
  <c r="P154" i="9"/>
  <c r="BK162" i="9"/>
  <c r="Q112" i="9"/>
  <c r="Q128" i="9"/>
  <c r="Q144" i="9"/>
  <c r="Q106" i="9"/>
  <c r="Q122" i="9"/>
  <c r="Q138" i="9"/>
  <c r="Q116" i="9"/>
  <c r="Q132" i="9"/>
  <c r="Q110" i="9"/>
  <c r="Q126" i="9"/>
  <c r="Q142" i="9"/>
  <c r="Q104" i="9"/>
  <c r="Q120" i="9"/>
  <c r="Q136" i="9"/>
  <c r="Q114" i="9"/>
  <c r="Q130" i="9"/>
  <c r="Q108" i="9"/>
  <c r="Q124" i="9"/>
  <c r="Q140" i="9"/>
  <c r="Q102" i="9"/>
  <c r="Q118" i="9"/>
  <c r="Q134" i="9"/>
  <c r="Q158" i="9"/>
  <c r="Q148" i="9"/>
  <c r="Q152" i="9"/>
  <c r="Q146" i="9"/>
  <c r="Q156" i="9"/>
  <c r="Q150" i="9"/>
  <c r="Q100" i="9"/>
  <c r="Q154" i="9"/>
  <c r="CA162" i="9"/>
  <c r="AG112" i="9"/>
  <c r="AG128" i="9"/>
  <c r="AG144" i="9"/>
  <c r="AG106" i="9"/>
  <c r="AG122" i="9"/>
  <c r="AG138" i="9"/>
  <c r="AG116" i="9"/>
  <c r="AG132" i="9"/>
  <c r="AG110" i="9"/>
  <c r="AG126" i="9"/>
  <c r="AG142" i="9"/>
  <c r="AG104" i="9"/>
  <c r="AG120" i="9"/>
  <c r="AG136" i="9"/>
  <c r="AG114" i="9"/>
  <c r="AG130" i="9"/>
  <c r="AG108" i="9"/>
  <c r="AG124" i="9"/>
  <c r="AG140" i="9"/>
  <c r="AG102" i="9"/>
  <c r="AG118" i="9"/>
  <c r="AG134" i="9"/>
  <c r="AG146" i="9"/>
  <c r="AG148" i="9"/>
  <c r="AG158" i="9"/>
  <c r="AG152" i="9"/>
  <c r="AG156" i="9"/>
  <c r="AG100" i="9"/>
  <c r="AG154" i="9"/>
  <c r="AG150" i="9"/>
  <c r="K100" i="9"/>
  <c r="K108" i="9"/>
  <c r="K124" i="9"/>
  <c r="K140" i="9"/>
  <c r="K102" i="9"/>
  <c r="K118" i="9"/>
  <c r="K134" i="9"/>
  <c r="K112" i="9"/>
  <c r="K128" i="9"/>
  <c r="K106" i="9"/>
  <c r="K122" i="9"/>
  <c r="K138" i="9"/>
  <c r="K116" i="9"/>
  <c r="K132" i="9"/>
  <c r="K110" i="9"/>
  <c r="K126" i="9"/>
  <c r="K142" i="9"/>
  <c r="K104" i="9"/>
  <c r="K120" i="9"/>
  <c r="K136" i="9"/>
  <c r="K114" i="9"/>
  <c r="K130" i="9"/>
  <c r="K146" i="9"/>
  <c r="K144" i="9"/>
  <c r="K154" i="9"/>
  <c r="K158" i="9"/>
  <c r="K152" i="9"/>
  <c r="K148" i="9"/>
  <c r="K156" i="9"/>
  <c r="K150" i="9"/>
  <c r="S108" i="9"/>
  <c r="S124" i="9"/>
  <c r="S140" i="9"/>
  <c r="S102" i="9"/>
  <c r="S118" i="9"/>
  <c r="S134" i="9"/>
  <c r="S112" i="9"/>
  <c r="S128" i="9"/>
  <c r="S106" i="9"/>
  <c r="S122" i="9"/>
  <c r="S138" i="9"/>
  <c r="S116" i="9"/>
  <c r="S132" i="9"/>
  <c r="S110" i="9"/>
  <c r="S126" i="9"/>
  <c r="S142" i="9"/>
  <c r="S104" i="9"/>
  <c r="S120" i="9"/>
  <c r="S136" i="9"/>
  <c r="S114" i="9"/>
  <c r="S130" i="9"/>
  <c r="S146" i="9"/>
  <c r="S154" i="9"/>
  <c r="S100" i="9"/>
  <c r="S148" i="9"/>
  <c r="S158" i="9"/>
  <c r="S152" i="9"/>
  <c r="S144" i="9"/>
  <c r="S150" i="9"/>
  <c r="S156" i="9"/>
  <c r="AA108" i="9"/>
  <c r="AA124" i="9"/>
  <c r="AA140" i="9"/>
  <c r="AA102" i="9"/>
  <c r="AA118" i="9"/>
  <c r="AA134" i="9"/>
  <c r="AA112" i="9"/>
  <c r="AA128" i="9"/>
  <c r="AA106" i="9"/>
  <c r="AA122" i="9"/>
  <c r="AA138" i="9"/>
  <c r="AA116" i="9"/>
  <c r="AA132" i="9"/>
  <c r="AA110" i="9"/>
  <c r="AA126" i="9"/>
  <c r="AA142" i="9"/>
  <c r="AA104" i="9"/>
  <c r="AA120" i="9"/>
  <c r="AA136" i="9"/>
  <c r="AA114" i="9"/>
  <c r="AA130" i="9"/>
  <c r="AA146" i="9"/>
  <c r="AA144" i="9"/>
  <c r="AA154" i="9"/>
  <c r="AA148" i="9"/>
  <c r="AA158" i="9"/>
  <c r="AA152" i="9"/>
  <c r="AA150" i="9"/>
  <c r="AA156" i="9"/>
  <c r="AA100" i="9"/>
  <c r="AI108" i="9"/>
  <c r="AI124" i="9"/>
  <c r="AI140" i="9"/>
  <c r="AI102" i="9"/>
  <c r="AI118" i="9"/>
  <c r="AI134" i="9"/>
  <c r="AI112" i="9"/>
  <c r="AI128" i="9"/>
  <c r="AI106" i="9"/>
  <c r="AI122" i="9"/>
  <c r="AI138" i="9"/>
  <c r="AI116" i="9"/>
  <c r="AI132" i="9"/>
  <c r="AI110" i="9"/>
  <c r="AI126" i="9"/>
  <c r="AI104" i="9"/>
  <c r="AI120" i="9"/>
  <c r="AI136" i="9"/>
  <c r="AI114" i="9"/>
  <c r="AI130" i="9"/>
  <c r="AI146" i="9"/>
  <c r="AI154" i="9"/>
  <c r="AI148" i="9"/>
  <c r="AI158" i="9"/>
  <c r="AI152" i="9"/>
  <c r="AI100" i="9"/>
  <c r="AI144" i="9"/>
  <c r="AI142" i="9"/>
  <c r="AI156" i="9"/>
  <c r="AI150" i="9"/>
  <c r="CC162" i="9"/>
  <c r="BN162" i="9"/>
  <c r="T114" i="9"/>
  <c r="T130" i="9"/>
  <c r="T108" i="9"/>
  <c r="T124" i="9"/>
  <c r="T140" i="9"/>
  <c r="T102" i="9"/>
  <c r="T118" i="9"/>
  <c r="T134" i="9"/>
  <c r="T112" i="9"/>
  <c r="T128" i="9"/>
  <c r="T144" i="9"/>
  <c r="T106" i="9"/>
  <c r="T122" i="9"/>
  <c r="T138" i="9"/>
  <c r="T116" i="9"/>
  <c r="T132" i="9"/>
  <c r="T110" i="9"/>
  <c r="T126" i="9"/>
  <c r="T104" i="9"/>
  <c r="T120" i="9"/>
  <c r="T136" i="9"/>
  <c r="T150" i="9"/>
  <c r="T100" i="9"/>
  <c r="T142" i="9"/>
  <c r="T156" i="9"/>
  <c r="T154" i="9"/>
  <c r="T148" i="9"/>
  <c r="T158" i="9"/>
  <c r="T152" i="9"/>
  <c r="T146" i="9"/>
  <c r="BV162" i="9"/>
  <c r="AB114" i="9"/>
  <c r="AB130" i="9"/>
  <c r="AB108" i="9"/>
  <c r="AB124" i="9"/>
  <c r="AB140" i="9"/>
  <c r="AB102" i="9"/>
  <c r="AB118" i="9"/>
  <c r="AB134" i="9"/>
  <c r="AB112" i="9"/>
  <c r="AB128" i="9"/>
  <c r="AB144" i="9"/>
  <c r="AB106" i="9"/>
  <c r="AB122" i="9"/>
  <c r="AB138" i="9"/>
  <c r="AB116" i="9"/>
  <c r="AB132" i="9"/>
  <c r="AB110" i="9"/>
  <c r="AB126" i="9"/>
  <c r="AB104" i="9"/>
  <c r="AB120" i="9"/>
  <c r="AB136" i="9"/>
  <c r="AB150" i="9"/>
  <c r="AB100" i="9"/>
  <c r="AB154" i="9"/>
  <c r="AB142" i="9"/>
  <c r="AB148" i="9"/>
  <c r="AB146" i="9"/>
  <c r="AB158" i="9"/>
  <c r="AB152" i="9"/>
  <c r="AB156" i="9"/>
  <c r="CD162" i="9"/>
  <c r="AJ114" i="9"/>
  <c r="AJ130" i="9"/>
  <c r="AJ108" i="9"/>
  <c r="AJ124" i="9"/>
  <c r="AJ140" i="9"/>
  <c r="AJ102" i="9"/>
  <c r="AJ118" i="9"/>
  <c r="AJ134" i="9"/>
  <c r="AJ112" i="9"/>
  <c r="AJ128" i="9"/>
  <c r="AJ144" i="9"/>
  <c r="AJ106" i="9"/>
  <c r="AJ122" i="9"/>
  <c r="AJ138" i="9"/>
  <c r="AJ116" i="9"/>
  <c r="AJ132" i="9"/>
  <c r="AJ110" i="9"/>
  <c r="AJ126" i="9"/>
  <c r="AJ104" i="9"/>
  <c r="AJ120" i="9"/>
  <c r="AJ136" i="9"/>
  <c r="AJ150" i="9"/>
  <c r="AJ100" i="9"/>
  <c r="AJ146" i="9"/>
  <c r="AJ154" i="9"/>
  <c r="AJ148" i="9"/>
  <c r="AJ158" i="9"/>
  <c r="AJ156" i="9"/>
  <c r="AJ152" i="9"/>
  <c r="AJ142" i="9"/>
  <c r="BG162" i="9"/>
  <c r="M104" i="9"/>
  <c r="M120" i="9"/>
  <c r="M136" i="9"/>
  <c r="M114" i="9"/>
  <c r="M130" i="9"/>
  <c r="M108" i="9"/>
  <c r="M124" i="9"/>
  <c r="M140" i="9"/>
  <c r="M102" i="9"/>
  <c r="M118" i="9"/>
  <c r="M134" i="9"/>
  <c r="M112" i="9"/>
  <c r="M128" i="9"/>
  <c r="M144" i="9"/>
  <c r="M106" i="9"/>
  <c r="M122" i="9"/>
  <c r="M138" i="9"/>
  <c r="M116" i="9"/>
  <c r="M132" i="9"/>
  <c r="M110" i="9"/>
  <c r="M126" i="9"/>
  <c r="M142" i="9"/>
  <c r="M156" i="9"/>
  <c r="M146" i="9"/>
  <c r="M150" i="9"/>
  <c r="M100" i="9"/>
  <c r="M154" i="9"/>
  <c r="M158" i="9"/>
  <c r="M152" i="9"/>
  <c r="M148" i="9"/>
  <c r="BW162" i="9"/>
  <c r="AC104" i="9"/>
  <c r="AC120" i="9"/>
  <c r="AC136" i="9"/>
  <c r="AC114" i="9"/>
  <c r="AC130" i="9"/>
  <c r="AC108" i="9"/>
  <c r="AC124" i="9"/>
  <c r="AC140" i="9"/>
  <c r="AC102" i="9"/>
  <c r="AC118" i="9"/>
  <c r="AC134" i="9"/>
  <c r="AC112" i="9"/>
  <c r="AC128" i="9"/>
  <c r="AC144" i="9"/>
  <c r="AC106" i="9"/>
  <c r="AC122" i="9"/>
  <c r="AC138" i="9"/>
  <c r="AC116" i="9"/>
  <c r="AC132" i="9"/>
  <c r="AC110" i="9"/>
  <c r="AC126" i="9"/>
  <c r="AC142" i="9"/>
  <c r="AC156" i="9"/>
  <c r="AC150" i="9"/>
  <c r="AC100" i="9"/>
  <c r="AC154" i="9"/>
  <c r="AC148" i="9"/>
  <c r="AC146" i="9"/>
  <c r="AC158" i="9"/>
  <c r="AC152" i="9"/>
  <c r="CE162" i="9"/>
  <c r="AK104" i="9"/>
  <c r="AK120" i="9"/>
  <c r="AK136" i="9"/>
  <c r="AK114" i="9"/>
  <c r="AK130" i="9"/>
  <c r="AK108" i="9"/>
  <c r="AK124" i="9"/>
  <c r="AK140" i="9"/>
  <c r="AK102" i="9"/>
  <c r="AK118" i="9"/>
  <c r="AK134" i="9"/>
  <c r="AK112" i="9"/>
  <c r="AK128" i="9"/>
  <c r="AK144" i="9"/>
  <c r="AK106" i="9"/>
  <c r="AK122" i="9"/>
  <c r="AK138" i="9"/>
  <c r="AK116" i="9"/>
  <c r="AK132" i="9"/>
  <c r="AK110" i="9"/>
  <c r="AK126" i="9"/>
  <c r="AK142" i="9"/>
  <c r="AK156" i="9"/>
  <c r="AK100" i="9"/>
  <c r="AK150" i="9"/>
  <c r="AK146" i="9"/>
  <c r="AK154" i="9"/>
  <c r="AK148" i="9"/>
  <c r="AK158" i="9"/>
  <c r="AK152" i="9"/>
  <c r="BF162" i="9"/>
  <c r="L114" i="9"/>
  <c r="L130" i="9"/>
  <c r="L108" i="9"/>
  <c r="L124" i="9"/>
  <c r="L140" i="9"/>
  <c r="L102" i="9"/>
  <c r="L118" i="9"/>
  <c r="L134" i="9"/>
  <c r="L112" i="9"/>
  <c r="L128" i="9"/>
  <c r="L144" i="9"/>
  <c r="L106" i="9"/>
  <c r="L122" i="9"/>
  <c r="L138" i="9"/>
  <c r="L116" i="9"/>
  <c r="L132" i="9"/>
  <c r="L110" i="9"/>
  <c r="L126" i="9"/>
  <c r="L104" i="9"/>
  <c r="L120" i="9"/>
  <c r="L136" i="9"/>
  <c r="L142" i="9"/>
  <c r="L146" i="9"/>
  <c r="L150" i="9"/>
  <c r="L100" i="9"/>
  <c r="L154" i="9"/>
  <c r="L156" i="9"/>
  <c r="L158" i="9"/>
  <c r="L152" i="9"/>
  <c r="L148" i="9"/>
  <c r="BO162" i="9"/>
  <c r="U104" i="9"/>
  <c r="U120" i="9"/>
  <c r="U136" i="9"/>
  <c r="U114" i="9"/>
  <c r="U130" i="9"/>
  <c r="U108" i="9"/>
  <c r="U124" i="9"/>
  <c r="U140" i="9"/>
  <c r="U102" i="9"/>
  <c r="U118" i="9"/>
  <c r="U134" i="9"/>
  <c r="U112" i="9"/>
  <c r="U128" i="9"/>
  <c r="U144" i="9"/>
  <c r="U106" i="9"/>
  <c r="U122" i="9"/>
  <c r="U138" i="9"/>
  <c r="U116" i="9"/>
  <c r="U132" i="9"/>
  <c r="U110" i="9"/>
  <c r="U126" i="9"/>
  <c r="U142" i="9"/>
  <c r="U156" i="9"/>
  <c r="U100" i="9"/>
  <c r="U150" i="9"/>
  <c r="U154" i="9"/>
  <c r="U148" i="9"/>
  <c r="U158" i="9"/>
  <c r="U152" i="9"/>
  <c r="U146" i="9"/>
  <c r="BH162" i="9"/>
  <c r="N110" i="9"/>
  <c r="N126" i="9"/>
  <c r="N142" i="9"/>
  <c r="N104" i="9"/>
  <c r="N120" i="9"/>
  <c r="N136" i="9"/>
  <c r="N114" i="9"/>
  <c r="N130" i="9"/>
  <c r="N108" i="9"/>
  <c r="N124" i="9"/>
  <c r="N140" i="9"/>
  <c r="N102" i="9"/>
  <c r="N118" i="9"/>
  <c r="N134" i="9"/>
  <c r="N112" i="9"/>
  <c r="N128" i="9"/>
  <c r="N106" i="9"/>
  <c r="N122" i="9"/>
  <c r="N138" i="9"/>
  <c r="N116" i="9"/>
  <c r="N132" i="9"/>
  <c r="N148" i="9"/>
  <c r="N156" i="9"/>
  <c r="N144" i="9"/>
  <c r="N146" i="9"/>
  <c r="N150" i="9"/>
  <c r="N100" i="9"/>
  <c r="N154" i="9"/>
  <c r="N152" i="9"/>
  <c r="N158" i="9"/>
  <c r="V110" i="9"/>
  <c r="V126" i="9"/>
  <c r="V142" i="9"/>
  <c r="V104" i="9"/>
  <c r="V120" i="9"/>
  <c r="V136" i="9"/>
  <c r="V114" i="9"/>
  <c r="V130" i="9"/>
  <c r="V108" i="9"/>
  <c r="V124" i="9"/>
  <c r="V140" i="9"/>
  <c r="V102" i="9"/>
  <c r="V118" i="9"/>
  <c r="V134" i="9"/>
  <c r="V112" i="9"/>
  <c r="V128" i="9"/>
  <c r="V106" i="9"/>
  <c r="V122" i="9"/>
  <c r="V138" i="9"/>
  <c r="V116" i="9"/>
  <c r="V132" i="9"/>
  <c r="V148" i="9"/>
  <c r="V146" i="9"/>
  <c r="V156" i="9"/>
  <c r="V150" i="9"/>
  <c r="V100" i="9"/>
  <c r="V154" i="9"/>
  <c r="V152" i="9"/>
  <c r="V144" i="9"/>
  <c r="V158" i="9"/>
  <c r="BX162" i="9"/>
  <c r="AD110" i="9"/>
  <c r="AD126" i="9"/>
  <c r="AD142" i="9"/>
  <c r="AD104" i="9"/>
  <c r="AD120" i="9"/>
  <c r="AD136" i="9"/>
  <c r="AD114" i="9"/>
  <c r="AD130" i="9"/>
  <c r="AD108" i="9"/>
  <c r="AD124" i="9"/>
  <c r="AD140" i="9"/>
  <c r="AD102" i="9"/>
  <c r="AD118" i="9"/>
  <c r="AD134" i="9"/>
  <c r="AD112" i="9"/>
  <c r="AD128" i="9"/>
  <c r="AD106" i="9"/>
  <c r="AD122" i="9"/>
  <c r="AD138" i="9"/>
  <c r="AD116" i="9"/>
  <c r="AD132" i="9"/>
  <c r="AD156" i="9"/>
  <c r="AD144" i="9"/>
  <c r="AD150" i="9"/>
  <c r="AD100" i="9"/>
  <c r="AD154" i="9"/>
  <c r="AD148" i="9"/>
  <c r="AD146" i="9"/>
  <c r="AD158" i="9"/>
  <c r="AD152" i="9"/>
  <c r="CF162" i="9"/>
  <c r="AL110" i="9"/>
  <c r="AL126" i="9"/>
  <c r="AL142" i="9"/>
  <c r="AL104" i="9"/>
  <c r="AL120" i="9"/>
  <c r="AL136" i="9"/>
  <c r="AL114" i="9"/>
  <c r="AL130" i="9"/>
  <c r="AL108" i="9"/>
  <c r="AL124" i="9"/>
  <c r="AL140" i="9"/>
  <c r="AL102" i="9"/>
  <c r="AL118" i="9"/>
  <c r="AL134" i="9"/>
  <c r="AL112" i="9"/>
  <c r="AL128" i="9"/>
  <c r="AL106" i="9"/>
  <c r="AL122" i="9"/>
  <c r="AL138" i="9"/>
  <c r="AL116" i="9"/>
  <c r="AL132" i="9"/>
  <c r="AL156" i="9"/>
  <c r="AL150" i="9"/>
  <c r="AL100" i="9"/>
  <c r="AL146" i="9"/>
  <c r="AL154" i="9"/>
  <c r="AL152" i="9"/>
  <c r="AL148" i="9"/>
  <c r="AL144" i="9"/>
  <c r="AL158" i="9"/>
  <c r="CG162" i="9"/>
  <c r="AM146" i="9"/>
  <c r="AM142" i="9"/>
  <c r="AM152" i="9"/>
  <c r="AM156" i="9"/>
  <c r="AM158" i="9"/>
  <c r="AM150" i="9"/>
  <c r="AM154" i="9"/>
  <c r="AM144" i="9"/>
  <c r="AM148" i="9"/>
  <c r="O150" i="6"/>
  <c r="O144" i="6"/>
  <c r="O154" i="6"/>
  <c r="O114" i="6"/>
  <c r="O118" i="6"/>
  <c r="O122" i="6"/>
  <c r="O126" i="6"/>
  <c r="O130" i="6"/>
  <c r="O134" i="6"/>
  <c r="O138" i="6"/>
  <c r="O148" i="6"/>
  <c r="O142" i="6"/>
  <c r="O158" i="6"/>
  <c r="O152" i="6"/>
  <c r="O146" i="6"/>
  <c r="O116" i="6"/>
  <c r="O120" i="6"/>
  <c r="O124" i="6"/>
  <c r="O128" i="6"/>
  <c r="O132" i="6"/>
  <c r="O136" i="6"/>
  <c r="O140" i="6"/>
  <c r="O156" i="6"/>
  <c r="O100" i="6"/>
  <c r="O102" i="6"/>
  <c r="O106" i="6"/>
  <c r="O110" i="6"/>
  <c r="O104" i="6"/>
  <c r="O108" i="6"/>
  <c r="O112" i="6"/>
  <c r="P116" i="6"/>
  <c r="P120" i="6"/>
  <c r="P124" i="6"/>
  <c r="P128" i="6"/>
  <c r="P132" i="6"/>
  <c r="P136" i="6"/>
  <c r="P140" i="6"/>
  <c r="P156" i="6"/>
  <c r="P150" i="6"/>
  <c r="P144" i="6"/>
  <c r="P154" i="6"/>
  <c r="P114" i="6"/>
  <c r="P118" i="6"/>
  <c r="P122" i="6"/>
  <c r="P126" i="6"/>
  <c r="P130" i="6"/>
  <c r="P134" i="6"/>
  <c r="P138" i="6"/>
  <c r="P148" i="6"/>
  <c r="P142" i="6"/>
  <c r="P152" i="6"/>
  <c r="P146" i="6"/>
  <c r="P100" i="6"/>
  <c r="P102" i="6"/>
  <c r="P106" i="6"/>
  <c r="P110" i="6"/>
  <c r="P112" i="6"/>
  <c r="P158" i="6"/>
  <c r="P108" i="6"/>
  <c r="P104" i="6"/>
  <c r="X116" i="6"/>
  <c r="X120" i="6"/>
  <c r="X124" i="6"/>
  <c r="X128" i="6"/>
  <c r="X132" i="6"/>
  <c r="X136" i="6"/>
  <c r="X140" i="6"/>
  <c r="X156" i="6"/>
  <c r="X150" i="6"/>
  <c r="X144" i="6"/>
  <c r="X154" i="6"/>
  <c r="X114" i="6"/>
  <c r="X118" i="6"/>
  <c r="X122" i="6"/>
  <c r="X126" i="6"/>
  <c r="X130" i="6"/>
  <c r="X134" i="6"/>
  <c r="X138" i="6"/>
  <c r="X148" i="6"/>
  <c r="X142" i="6"/>
  <c r="X152" i="6"/>
  <c r="X146" i="6"/>
  <c r="X158" i="6"/>
  <c r="X100" i="6"/>
  <c r="X102" i="6"/>
  <c r="X106" i="6"/>
  <c r="X110" i="6"/>
  <c r="X104" i="6"/>
  <c r="X108" i="6"/>
  <c r="X112" i="6"/>
  <c r="AF116" i="6"/>
  <c r="AF120" i="6"/>
  <c r="AF124" i="6"/>
  <c r="AF128" i="6"/>
  <c r="AF132" i="6"/>
  <c r="AF136" i="6"/>
  <c r="AF140" i="6"/>
  <c r="AF156" i="6"/>
  <c r="AF150" i="6"/>
  <c r="AF144" i="6"/>
  <c r="AF154" i="6"/>
  <c r="AF114" i="6"/>
  <c r="AF118" i="6"/>
  <c r="AF122" i="6"/>
  <c r="AF126" i="6"/>
  <c r="AF130" i="6"/>
  <c r="AF134" i="6"/>
  <c r="AF138" i="6"/>
  <c r="AF148" i="6"/>
  <c r="AF142" i="6"/>
  <c r="AF152" i="6"/>
  <c r="AF146" i="6"/>
  <c r="AF100" i="6"/>
  <c r="AF102" i="6"/>
  <c r="AF106" i="6"/>
  <c r="AF110" i="6"/>
  <c r="AF158" i="6"/>
  <c r="AF104" i="6"/>
  <c r="AF112" i="6"/>
  <c r="AF108" i="6"/>
  <c r="Q146" i="6"/>
  <c r="Q116" i="6"/>
  <c r="Q120" i="6"/>
  <c r="Q124" i="6"/>
  <c r="Q128" i="6"/>
  <c r="Q132" i="6"/>
  <c r="Q136" i="6"/>
  <c r="Q140" i="6"/>
  <c r="Q150" i="6"/>
  <c r="Q144" i="6"/>
  <c r="Q154" i="6"/>
  <c r="Q114" i="6"/>
  <c r="Q118" i="6"/>
  <c r="Q122" i="6"/>
  <c r="Q126" i="6"/>
  <c r="Q130" i="6"/>
  <c r="Q134" i="6"/>
  <c r="Q138" i="6"/>
  <c r="Q148" i="6"/>
  <c r="Q142" i="6"/>
  <c r="Q152" i="6"/>
  <c r="Q104" i="6"/>
  <c r="Q108" i="6"/>
  <c r="Q112" i="6"/>
  <c r="Q100" i="6"/>
  <c r="Q102" i="6"/>
  <c r="Q106" i="6"/>
  <c r="Q110" i="6"/>
  <c r="Q158" i="6"/>
  <c r="Q156" i="6"/>
  <c r="Y146" i="6"/>
  <c r="Y116" i="6"/>
  <c r="Y120" i="6"/>
  <c r="Y124" i="6"/>
  <c r="Y128" i="6"/>
  <c r="Y132" i="6"/>
  <c r="Y136" i="6"/>
  <c r="Y140" i="6"/>
  <c r="Y150" i="6"/>
  <c r="Y144" i="6"/>
  <c r="Y154" i="6"/>
  <c r="Y114" i="6"/>
  <c r="Y118" i="6"/>
  <c r="Y122" i="6"/>
  <c r="Y126" i="6"/>
  <c r="Y130" i="6"/>
  <c r="Y134" i="6"/>
  <c r="Y138" i="6"/>
  <c r="Y148" i="6"/>
  <c r="Y142" i="6"/>
  <c r="Y152" i="6"/>
  <c r="Y104" i="6"/>
  <c r="Y108" i="6"/>
  <c r="Y112" i="6"/>
  <c r="Y158" i="6"/>
  <c r="Y156" i="6"/>
  <c r="Y100" i="6"/>
  <c r="Y110" i="6"/>
  <c r="Y102" i="6"/>
  <c r="Y106" i="6"/>
  <c r="AG146" i="6"/>
  <c r="AG116" i="6"/>
  <c r="AG120" i="6"/>
  <c r="AG124" i="6"/>
  <c r="AG128" i="6"/>
  <c r="AG132" i="6"/>
  <c r="AG136" i="6"/>
  <c r="AG140" i="6"/>
  <c r="AG150" i="6"/>
  <c r="AG144" i="6"/>
  <c r="AG154" i="6"/>
  <c r="AG114" i="6"/>
  <c r="AG118" i="6"/>
  <c r="AG122" i="6"/>
  <c r="AG126" i="6"/>
  <c r="AG130" i="6"/>
  <c r="AG134" i="6"/>
  <c r="AG138" i="6"/>
  <c r="AG148" i="6"/>
  <c r="AG142" i="6"/>
  <c r="AG152" i="6"/>
  <c r="AG104" i="6"/>
  <c r="AG108" i="6"/>
  <c r="AG112" i="6"/>
  <c r="AG100" i="6"/>
  <c r="AG110" i="6"/>
  <c r="AG102" i="6"/>
  <c r="AG106" i="6"/>
  <c r="AG158" i="6"/>
  <c r="AG156" i="6"/>
  <c r="R152" i="6"/>
  <c r="R146" i="6"/>
  <c r="R116" i="6"/>
  <c r="R120" i="6"/>
  <c r="R124" i="6"/>
  <c r="R128" i="6"/>
  <c r="R132" i="6"/>
  <c r="R136" i="6"/>
  <c r="R140" i="6"/>
  <c r="R150" i="6"/>
  <c r="R100" i="6"/>
  <c r="R144" i="6"/>
  <c r="R154" i="6"/>
  <c r="R114" i="6"/>
  <c r="R118" i="6"/>
  <c r="R122" i="6"/>
  <c r="R126" i="6"/>
  <c r="R130" i="6"/>
  <c r="R134" i="6"/>
  <c r="R138" i="6"/>
  <c r="R148" i="6"/>
  <c r="R142" i="6"/>
  <c r="R158" i="6"/>
  <c r="R156" i="6"/>
  <c r="R104" i="6"/>
  <c r="R108" i="6"/>
  <c r="R112" i="6"/>
  <c r="R102" i="6"/>
  <c r="R106" i="6"/>
  <c r="R110" i="6"/>
  <c r="Z152" i="6"/>
  <c r="Z146" i="6"/>
  <c r="Z116" i="6"/>
  <c r="Z120" i="6"/>
  <c r="Z124" i="6"/>
  <c r="Z128" i="6"/>
  <c r="Z132" i="6"/>
  <c r="Z136" i="6"/>
  <c r="Z140" i="6"/>
  <c r="Z150" i="6"/>
  <c r="Z100" i="6"/>
  <c r="Z144" i="6"/>
  <c r="Z114" i="6"/>
  <c r="Z118" i="6"/>
  <c r="Z122" i="6"/>
  <c r="Z126" i="6"/>
  <c r="Z130" i="6"/>
  <c r="Z134" i="6"/>
  <c r="Z138" i="6"/>
  <c r="Z148" i="6"/>
  <c r="Z142" i="6"/>
  <c r="Z158" i="6"/>
  <c r="Z104" i="6"/>
  <c r="Z108" i="6"/>
  <c r="Z154" i="6"/>
  <c r="Z156" i="6"/>
  <c r="Z112" i="6"/>
  <c r="Z102" i="6"/>
  <c r="Z106" i="6"/>
  <c r="Z110" i="6"/>
  <c r="AH152" i="6"/>
  <c r="AH146" i="6"/>
  <c r="AH116" i="6"/>
  <c r="AH120" i="6"/>
  <c r="AH124" i="6"/>
  <c r="AH128" i="6"/>
  <c r="AH132" i="6"/>
  <c r="AH136" i="6"/>
  <c r="AH140" i="6"/>
  <c r="AH150" i="6"/>
  <c r="AH100" i="6"/>
  <c r="AH144" i="6"/>
  <c r="AH114" i="6"/>
  <c r="AH118" i="6"/>
  <c r="AH122" i="6"/>
  <c r="AH126" i="6"/>
  <c r="AH130" i="6"/>
  <c r="AH134" i="6"/>
  <c r="AH138" i="6"/>
  <c r="AH148" i="6"/>
  <c r="AH142" i="6"/>
  <c r="AH158" i="6"/>
  <c r="AH112" i="6"/>
  <c r="AH104" i="6"/>
  <c r="AH108" i="6"/>
  <c r="AH154" i="6"/>
  <c r="AH102" i="6"/>
  <c r="AH106" i="6"/>
  <c r="AH110" i="6"/>
  <c r="AH156" i="6"/>
  <c r="AE150" i="6"/>
  <c r="AE144" i="6"/>
  <c r="AE154" i="6"/>
  <c r="AE114" i="6"/>
  <c r="AE118" i="6"/>
  <c r="AE122" i="6"/>
  <c r="AE126" i="6"/>
  <c r="AE130" i="6"/>
  <c r="AE134" i="6"/>
  <c r="AE138" i="6"/>
  <c r="AE148" i="6"/>
  <c r="AE142" i="6"/>
  <c r="AE158" i="6"/>
  <c r="AE152" i="6"/>
  <c r="AE146" i="6"/>
  <c r="AE116" i="6"/>
  <c r="AE120" i="6"/>
  <c r="AE124" i="6"/>
  <c r="AE128" i="6"/>
  <c r="AE132" i="6"/>
  <c r="AE136" i="6"/>
  <c r="AE140" i="6"/>
  <c r="AE156" i="6"/>
  <c r="AE102" i="6"/>
  <c r="AE106" i="6"/>
  <c r="AE110" i="6"/>
  <c r="AE100" i="6"/>
  <c r="AE104" i="6"/>
  <c r="AE108" i="6"/>
  <c r="AE112" i="6"/>
  <c r="AI142" i="6"/>
  <c r="AI158" i="6"/>
  <c r="AI146" i="6"/>
  <c r="AI116" i="6"/>
  <c r="AI120" i="6"/>
  <c r="AI124" i="6"/>
  <c r="AI128" i="6"/>
  <c r="AI132" i="6"/>
  <c r="AI136" i="6"/>
  <c r="AI140" i="6"/>
  <c r="AI156" i="6"/>
  <c r="AI150" i="6"/>
  <c r="AI144" i="6"/>
  <c r="AI154" i="6"/>
  <c r="AI114" i="6"/>
  <c r="AI118" i="6"/>
  <c r="AI122" i="6"/>
  <c r="AI126" i="6"/>
  <c r="AI130" i="6"/>
  <c r="AI134" i="6"/>
  <c r="AI138" i="6"/>
  <c r="AI148" i="6"/>
  <c r="AI100" i="6"/>
  <c r="AI104" i="6"/>
  <c r="AI108" i="6"/>
  <c r="AI112" i="6"/>
  <c r="AI102" i="6"/>
  <c r="AI106" i="6"/>
  <c r="AI110" i="6"/>
  <c r="AI152" i="6"/>
  <c r="S142" i="6"/>
  <c r="S158" i="6"/>
  <c r="S152" i="6"/>
  <c r="S146" i="6"/>
  <c r="S116" i="6"/>
  <c r="S120" i="6"/>
  <c r="S124" i="6"/>
  <c r="S128" i="6"/>
  <c r="S132" i="6"/>
  <c r="S136" i="6"/>
  <c r="S140" i="6"/>
  <c r="S156" i="6"/>
  <c r="S150" i="6"/>
  <c r="S144" i="6"/>
  <c r="S154" i="6"/>
  <c r="S114" i="6"/>
  <c r="S118" i="6"/>
  <c r="S122" i="6"/>
  <c r="S126" i="6"/>
  <c r="S130" i="6"/>
  <c r="S134" i="6"/>
  <c r="S138" i="6"/>
  <c r="S148" i="6"/>
  <c r="S112" i="6"/>
  <c r="S104" i="6"/>
  <c r="S108" i="6"/>
  <c r="S100" i="6"/>
  <c r="S102" i="6"/>
  <c r="S106" i="6"/>
  <c r="S110" i="6"/>
  <c r="AJ114" i="6"/>
  <c r="AJ118" i="6"/>
  <c r="AJ122" i="6"/>
  <c r="AJ126" i="6"/>
  <c r="AJ130" i="6"/>
  <c r="AJ134" i="6"/>
  <c r="AJ138" i="6"/>
  <c r="AJ148" i="6"/>
  <c r="AJ142" i="6"/>
  <c r="AJ152" i="6"/>
  <c r="AJ146" i="6"/>
  <c r="AJ116" i="6"/>
  <c r="AJ120" i="6"/>
  <c r="AJ124" i="6"/>
  <c r="AJ128" i="6"/>
  <c r="AJ132" i="6"/>
  <c r="AJ136" i="6"/>
  <c r="AJ140" i="6"/>
  <c r="AJ156" i="6"/>
  <c r="AJ150" i="6"/>
  <c r="AJ144" i="6"/>
  <c r="AJ154" i="6"/>
  <c r="AJ100" i="6"/>
  <c r="AJ104" i="6"/>
  <c r="AJ108" i="6"/>
  <c r="AJ112" i="6"/>
  <c r="AJ102" i="6"/>
  <c r="AJ158" i="6"/>
  <c r="AJ106" i="6"/>
  <c r="AJ110" i="6"/>
  <c r="L114" i="6"/>
  <c r="L118" i="6"/>
  <c r="L122" i="6"/>
  <c r="L126" i="6"/>
  <c r="L130" i="6"/>
  <c r="L134" i="6"/>
  <c r="L138" i="6"/>
  <c r="L148" i="6"/>
  <c r="L142" i="6"/>
  <c r="L152" i="6"/>
  <c r="L146" i="6"/>
  <c r="L116" i="6"/>
  <c r="L120" i="6"/>
  <c r="L124" i="6"/>
  <c r="L128" i="6"/>
  <c r="L132" i="6"/>
  <c r="L136" i="6"/>
  <c r="L140" i="6"/>
  <c r="L156" i="6"/>
  <c r="L150" i="6"/>
  <c r="L144" i="6"/>
  <c r="L154" i="6"/>
  <c r="L100" i="6"/>
  <c r="L158" i="6"/>
  <c r="L104" i="6"/>
  <c r="L108" i="6"/>
  <c r="L112" i="6"/>
  <c r="L102" i="6"/>
  <c r="L106" i="6"/>
  <c r="L110" i="6"/>
  <c r="K142" i="6"/>
  <c r="K132" i="6"/>
  <c r="K114" i="6"/>
  <c r="K110" i="6"/>
  <c r="K112" i="6"/>
  <c r="K134" i="6"/>
  <c r="K158" i="6"/>
  <c r="K136" i="6"/>
  <c r="K118" i="6"/>
  <c r="K106" i="6"/>
  <c r="K152" i="6"/>
  <c r="K140" i="6"/>
  <c r="K122" i="6"/>
  <c r="K102" i="6"/>
  <c r="K144" i="6"/>
  <c r="K146" i="6"/>
  <c r="K156" i="6"/>
  <c r="K126" i="6"/>
  <c r="K116" i="6"/>
  <c r="K150" i="6"/>
  <c r="K130" i="6"/>
  <c r="K108" i="6"/>
  <c r="K104" i="6"/>
  <c r="K124" i="6"/>
  <c r="K100" i="6"/>
  <c r="K138" i="6"/>
  <c r="K128" i="6"/>
  <c r="K154" i="6"/>
  <c r="K148" i="6"/>
  <c r="K120" i="6"/>
  <c r="T114" i="6"/>
  <c r="T118" i="6"/>
  <c r="T122" i="6"/>
  <c r="T126" i="6"/>
  <c r="T130" i="6"/>
  <c r="T134" i="6"/>
  <c r="T138" i="6"/>
  <c r="T148" i="6"/>
  <c r="T142" i="6"/>
  <c r="T152" i="6"/>
  <c r="T146" i="6"/>
  <c r="T116" i="6"/>
  <c r="T120" i="6"/>
  <c r="T124" i="6"/>
  <c r="T128" i="6"/>
  <c r="T132" i="6"/>
  <c r="T136" i="6"/>
  <c r="T140" i="6"/>
  <c r="T156" i="6"/>
  <c r="T150" i="6"/>
  <c r="T144" i="6"/>
  <c r="T154" i="6"/>
  <c r="T104" i="6"/>
  <c r="T108" i="6"/>
  <c r="T112" i="6"/>
  <c r="T102" i="6"/>
  <c r="T106" i="6"/>
  <c r="T110" i="6"/>
  <c r="T158" i="6"/>
  <c r="T100" i="6"/>
  <c r="AB114" i="6"/>
  <c r="AB118" i="6"/>
  <c r="AB122" i="6"/>
  <c r="AB126" i="6"/>
  <c r="AB130" i="6"/>
  <c r="AB134" i="6"/>
  <c r="AB138" i="6"/>
  <c r="AB148" i="6"/>
  <c r="AB142" i="6"/>
  <c r="AB152" i="6"/>
  <c r="AB146" i="6"/>
  <c r="AB116" i="6"/>
  <c r="AB120" i="6"/>
  <c r="AB124" i="6"/>
  <c r="AB128" i="6"/>
  <c r="AB132" i="6"/>
  <c r="AB136" i="6"/>
  <c r="AB140" i="6"/>
  <c r="AB156" i="6"/>
  <c r="AB150" i="6"/>
  <c r="AB144" i="6"/>
  <c r="AB154" i="6"/>
  <c r="AB158" i="6"/>
  <c r="AB104" i="6"/>
  <c r="AB108" i="6"/>
  <c r="AB112" i="6"/>
  <c r="AB100" i="6"/>
  <c r="AB102" i="6"/>
  <c r="AB110" i="6"/>
  <c r="AB106" i="6"/>
  <c r="M154" i="6"/>
  <c r="M114" i="6"/>
  <c r="M118" i="6"/>
  <c r="M122" i="6"/>
  <c r="M126" i="6"/>
  <c r="M130" i="6"/>
  <c r="M134" i="6"/>
  <c r="M138" i="6"/>
  <c r="M148" i="6"/>
  <c r="M142" i="6"/>
  <c r="M152" i="6"/>
  <c r="M146" i="6"/>
  <c r="M116" i="6"/>
  <c r="M120" i="6"/>
  <c r="M124" i="6"/>
  <c r="M128" i="6"/>
  <c r="M132" i="6"/>
  <c r="M136" i="6"/>
  <c r="M140" i="6"/>
  <c r="M150" i="6"/>
  <c r="M144" i="6"/>
  <c r="M102" i="6"/>
  <c r="M106" i="6"/>
  <c r="M110" i="6"/>
  <c r="M100" i="6"/>
  <c r="M158" i="6"/>
  <c r="M104" i="6"/>
  <c r="M108" i="6"/>
  <c r="M112" i="6"/>
  <c r="M156" i="6"/>
  <c r="U154" i="6"/>
  <c r="U114" i="6"/>
  <c r="U118" i="6"/>
  <c r="U122" i="6"/>
  <c r="U126" i="6"/>
  <c r="U130" i="6"/>
  <c r="U134" i="6"/>
  <c r="U138" i="6"/>
  <c r="U148" i="6"/>
  <c r="U142" i="6"/>
  <c r="U152" i="6"/>
  <c r="U146" i="6"/>
  <c r="U116" i="6"/>
  <c r="U120" i="6"/>
  <c r="U124" i="6"/>
  <c r="U128" i="6"/>
  <c r="U132" i="6"/>
  <c r="U136" i="6"/>
  <c r="U140" i="6"/>
  <c r="U150" i="6"/>
  <c r="U144" i="6"/>
  <c r="U102" i="6"/>
  <c r="U106" i="6"/>
  <c r="U110" i="6"/>
  <c r="U156" i="6"/>
  <c r="U108" i="6"/>
  <c r="U112" i="6"/>
  <c r="U100" i="6"/>
  <c r="U104" i="6"/>
  <c r="U158" i="6"/>
  <c r="AC154" i="6"/>
  <c r="AC114" i="6"/>
  <c r="AC118" i="6"/>
  <c r="AC122" i="6"/>
  <c r="AC126" i="6"/>
  <c r="AC130" i="6"/>
  <c r="AC134" i="6"/>
  <c r="AC138" i="6"/>
  <c r="AC148" i="6"/>
  <c r="AC142" i="6"/>
  <c r="AC152" i="6"/>
  <c r="AC146" i="6"/>
  <c r="AC116" i="6"/>
  <c r="AC120" i="6"/>
  <c r="AC124" i="6"/>
  <c r="AC128" i="6"/>
  <c r="AC132" i="6"/>
  <c r="AC136" i="6"/>
  <c r="AC140" i="6"/>
  <c r="AC150" i="6"/>
  <c r="AC144" i="6"/>
  <c r="AC102" i="6"/>
  <c r="AC106" i="6"/>
  <c r="AC110" i="6"/>
  <c r="AC158" i="6"/>
  <c r="AC156" i="6"/>
  <c r="AC104" i="6"/>
  <c r="AC108" i="6"/>
  <c r="AC112" i="6"/>
  <c r="AC100" i="6"/>
  <c r="AK154" i="6"/>
  <c r="AK114" i="6"/>
  <c r="AK118" i="6"/>
  <c r="AK122" i="6"/>
  <c r="AK126" i="6"/>
  <c r="AK130" i="6"/>
  <c r="AK134" i="6"/>
  <c r="AK138" i="6"/>
  <c r="AK148" i="6"/>
  <c r="AK142" i="6"/>
  <c r="AK152" i="6"/>
  <c r="AK146" i="6"/>
  <c r="AK116" i="6"/>
  <c r="AK120" i="6"/>
  <c r="AK124" i="6"/>
  <c r="AK128" i="6"/>
  <c r="AK132" i="6"/>
  <c r="AK136" i="6"/>
  <c r="AK140" i="6"/>
  <c r="AK150" i="6"/>
  <c r="AK144" i="6"/>
  <c r="AK156" i="6"/>
  <c r="AK102" i="6"/>
  <c r="AK106" i="6"/>
  <c r="AK110" i="6"/>
  <c r="AK108" i="6"/>
  <c r="AK112" i="6"/>
  <c r="AK100" i="6"/>
  <c r="AK104" i="6"/>
  <c r="AK158" i="6"/>
  <c r="W150" i="6"/>
  <c r="W144" i="6"/>
  <c r="W154" i="6"/>
  <c r="W114" i="6"/>
  <c r="W118" i="6"/>
  <c r="W122" i="6"/>
  <c r="W126" i="6"/>
  <c r="W130" i="6"/>
  <c r="W134" i="6"/>
  <c r="W138" i="6"/>
  <c r="W148" i="6"/>
  <c r="W142" i="6"/>
  <c r="W158" i="6"/>
  <c r="W152" i="6"/>
  <c r="W146" i="6"/>
  <c r="W116" i="6"/>
  <c r="W120" i="6"/>
  <c r="W124" i="6"/>
  <c r="W128" i="6"/>
  <c r="W132" i="6"/>
  <c r="W136" i="6"/>
  <c r="W140" i="6"/>
  <c r="W156" i="6"/>
  <c r="W100" i="6"/>
  <c r="W102" i="6"/>
  <c r="W106" i="6"/>
  <c r="W110" i="6"/>
  <c r="W104" i="6"/>
  <c r="W108" i="6"/>
  <c r="W112" i="6"/>
  <c r="AA142" i="6"/>
  <c r="AA158" i="6"/>
  <c r="AA146" i="6"/>
  <c r="AA116" i="6"/>
  <c r="AA120" i="6"/>
  <c r="AA124" i="6"/>
  <c r="AA128" i="6"/>
  <c r="AA132" i="6"/>
  <c r="AA136" i="6"/>
  <c r="AA140" i="6"/>
  <c r="AA156" i="6"/>
  <c r="AA150" i="6"/>
  <c r="AA144" i="6"/>
  <c r="AA154" i="6"/>
  <c r="AA114" i="6"/>
  <c r="AA118" i="6"/>
  <c r="AA122" i="6"/>
  <c r="AA126" i="6"/>
  <c r="AA130" i="6"/>
  <c r="AA134" i="6"/>
  <c r="AA138" i="6"/>
  <c r="AA148" i="6"/>
  <c r="AA104" i="6"/>
  <c r="AA108" i="6"/>
  <c r="AA100" i="6"/>
  <c r="AA112" i="6"/>
  <c r="AA152" i="6"/>
  <c r="AA102" i="6"/>
  <c r="AA106" i="6"/>
  <c r="AA110" i="6"/>
  <c r="N144" i="6"/>
  <c r="N114" i="6"/>
  <c r="N118" i="6"/>
  <c r="N122" i="6"/>
  <c r="N126" i="6"/>
  <c r="N130" i="6"/>
  <c r="N134" i="6"/>
  <c r="N138" i="6"/>
  <c r="N148" i="6"/>
  <c r="N142" i="6"/>
  <c r="N158" i="6"/>
  <c r="N152" i="6"/>
  <c r="N146" i="6"/>
  <c r="N116" i="6"/>
  <c r="N120" i="6"/>
  <c r="N124" i="6"/>
  <c r="N128" i="6"/>
  <c r="N132" i="6"/>
  <c r="N136" i="6"/>
  <c r="N140" i="6"/>
  <c r="N156" i="6"/>
  <c r="N150" i="6"/>
  <c r="N100" i="6"/>
  <c r="N154" i="6"/>
  <c r="N102" i="6"/>
  <c r="N106" i="6"/>
  <c r="N110" i="6"/>
  <c r="N104" i="6"/>
  <c r="N108" i="6"/>
  <c r="N112" i="6"/>
  <c r="V144" i="6"/>
  <c r="V114" i="6"/>
  <c r="V118" i="6"/>
  <c r="V122" i="6"/>
  <c r="V126" i="6"/>
  <c r="V130" i="6"/>
  <c r="V134" i="6"/>
  <c r="V138" i="6"/>
  <c r="V148" i="6"/>
  <c r="V142" i="6"/>
  <c r="V158" i="6"/>
  <c r="V152" i="6"/>
  <c r="V146" i="6"/>
  <c r="V116" i="6"/>
  <c r="V120" i="6"/>
  <c r="V124" i="6"/>
  <c r="V128" i="6"/>
  <c r="V132" i="6"/>
  <c r="V136" i="6"/>
  <c r="V140" i="6"/>
  <c r="V156" i="6"/>
  <c r="V150" i="6"/>
  <c r="V100" i="6"/>
  <c r="V154" i="6"/>
  <c r="V102" i="6"/>
  <c r="V106" i="6"/>
  <c r="V110" i="6"/>
  <c r="V104" i="6"/>
  <c r="V108" i="6"/>
  <c r="V112" i="6"/>
  <c r="AD144" i="6"/>
  <c r="AD114" i="6"/>
  <c r="AD118" i="6"/>
  <c r="AD122" i="6"/>
  <c r="AD126" i="6"/>
  <c r="AD130" i="6"/>
  <c r="AD134" i="6"/>
  <c r="AD138" i="6"/>
  <c r="AD148" i="6"/>
  <c r="AD142" i="6"/>
  <c r="AD158" i="6"/>
  <c r="AD152" i="6"/>
  <c r="AD146" i="6"/>
  <c r="AD116" i="6"/>
  <c r="AD120" i="6"/>
  <c r="AD124" i="6"/>
  <c r="AD128" i="6"/>
  <c r="AD132" i="6"/>
  <c r="AD136" i="6"/>
  <c r="AD140" i="6"/>
  <c r="AD150" i="6"/>
  <c r="AD102" i="6"/>
  <c r="AD106" i="6"/>
  <c r="AD110" i="6"/>
  <c r="AD154" i="6"/>
  <c r="AD112" i="6"/>
  <c r="AD156" i="6"/>
  <c r="AD104" i="6"/>
  <c r="AD108" i="6"/>
  <c r="AD100" i="6"/>
  <c r="AL144" i="6"/>
  <c r="AL114" i="6"/>
  <c r="AL118" i="6"/>
  <c r="AL122" i="6"/>
  <c r="AL126" i="6"/>
  <c r="AL130" i="6"/>
  <c r="AL134" i="6"/>
  <c r="AL138" i="6"/>
  <c r="AL148" i="6"/>
  <c r="AL142" i="6"/>
  <c r="AL158" i="6"/>
  <c r="AL152" i="6"/>
  <c r="AL146" i="6"/>
  <c r="AL116" i="6"/>
  <c r="AL120" i="6"/>
  <c r="AL124" i="6"/>
  <c r="AL128" i="6"/>
  <c r="AL132" i="6"/>
  <c r="AL136" i="6"/>
  <c r="AL140" i="6"/>
  <c r="AL150" i="6"/>
  <c r="AL110" i="6"/>
  <c r="AL156" i="6"/>
  <c r="AL102" i="6"/>
  <c r="AL106" i="6"/>
  <c r="AL112" i="6"/>
  <c r="AL154" i="6"/>
  <c r="AL100" i="6"/>
  <c r="AL104" i="6"/>
  <c r="AL108" i="6"/>
  <c r="CG162" i="6"/>
  <c r="CH162" i="6"/>
  <c r="CH163" i="6" s="1"/>
  <c r="BR162" i="6"/>
  <c r="BK162" i="6"/>
  <c r="BS162" i="6"/>
  <c r="CA162" i="6"/>
  <c r="BV162" i="6"/>
  <c r="BW162" i="6"/>
  <c r="CE162" i="6"/>
  <c r="BE162" i="9"/>
  <c r="BP162" i="9"/>
  <c r="BL162" i="9"/>
  <c r="BT162" i="9"/>
  <c r="CB162" i="9"/>
  <c r="BF162" i="6"/>
  <c r="CF162" i="6"/>
  <c r="BQ162" i="6"/>
  <c r="BP162" i="6"/>
  <c r="BI162" i="6"/>
  <c r="BY162" i="6"/>
  <c r="BL162" i="6"/>
  <c r="BT162" i="6"/>
  <c r="CB162" i="6"/>
  <c r="BJ162" i="6"/>
  <c r="BZ162" i="6"/>
  <c r="BM162" i="6"/>
  <c r="BH162" i="6"/>
  <c r="BE162" i="6"/>
  <c r="BU162" i="6"/>
  <c r="BN162" i="6"/>
  <c r="CD162" i="6"/>
  <c r="BX162" i="6"/>
  <c r="CC162" i="6"/>
  <c r="BG162" i="6"/>
  <c r="BO162" i="6"/>
  <c r="D6" i="12"/>
  <c r="D6" i="14" s="1"/>
  <c r="D5" i="12"/>
  <c r="D5" i="13" s="1"/>
  <c r="D3" i="12"/>
  <c r="D3" i="14" s="1"/>
  <c r="D2" i="14"/>
  <c r="D1" i="14" l="1"/>
  <c r="AC13" i="12"/>
  <c r="Z14" i="12"/>
  <c r="N13" i="12"/>
  <c r="AI13" i="12"/>
  <c r="T13" i="12"/>
  <c r="K14" i="12"/>
  <c r="D6" i="13"/>
  <c r="D2" i="13"/>
  <c r="D9" i="13"/>
  <c r="AJ18" i="12"/>
  <c r="AB18" i="12"/>
  <c r="T18" i="12"/>
  <c r="L18" i="12"/>
  <c r="K268" i="12" s="1"/>
  <c r="X18" i="12"/>
  <c r="M18" i="12"/>
  <c r="AI18" i="12"/>
  <c r="AA18" i="12"/>
  <c r="S18" i="12"/>
  <c r="K18" i="12"/>
  <c r="BD162" i="12" s="1"/>
  <c r="P18" i="12"/>
  <c r="AC18" i="12"/>
  <c r="AH18" i="12"/>
  <c r="Z18" i="12"/>
  <c r="R18" i="12"/>
  <c r="AG18" i="12"/>
  <c r="AF248" i="12" s="1"/>
  <c r="Q18" i="12"/>
  <c r="U18" i="12"/>
  <c r="T194" i="12" s="1"/>
  <c r="AO18" i="12"/>
  <c r="Y18" i="12"/>
  <c r="X264" i="12" s="1"/>
  <c r="AF18" i="12"/>
  <c r="AN18" i="12"/>
  <c r="AM18" i="12"/>
  <c r="AE18" i="12"/>
  <c r="W18" i="12"/>
  <c r="V262" i="12" s="1"/>
  <c r="O18" i="12"/>
  <c r="AL18" i="12"/>
  <c r="AD18" i="12"/>
  <c r="AC266" i="12" s="1"/>
  <c r="V18" i="12"/>
  <c r="N18" i="12"/>
  <c r="AK18" i="12"/>
  <c r="D9" i="14"/>
  <c r="D5" i="14"/>
  <c r="D3" i="13"/>
  <c r="D1" i="13"/>
  <c r="AN8" i="12" l="1"/>
  <c r="AN9" i="12"/>
  <c r="AN5" i="12"/>
  <c r="AN10" i="12"/>
  <c r="AN6" i="12"/>
  <c r="AN7" i="12"/>
  <c r="AN4" i="12"/>
  <c r="AN3" i="12"/>
  <c r="AF12" i="13"/>
  <c r="X12" i="13"/>
  <c r="P12" i="13"/>
  <c r="AE10" i="13"/>
  <c r="W10" i="13"/>
  <c r="O10" i="13"/>
  <c r="AL9" i="13"/>
  <c r="AD9" i="13"/>
  <c r="V9" i="13"/>
  <c r="N9" i="13"/>
  <c r="AK8" i="13"/>
  <c r="AC8" i="13"/>
  <c r="U8" i="13"/>
  <c r="M8" i="13"/>
  <c r="AI6" i="13"/>
  <c r="AA6" i="13"/>
  <c r="S6" i="13"/>
  <c r="K6" i="13"/>
  <c r="AH5" i="13"/>
  <c r="Z5" i="13"/>
  <c r="R5" i="13"/>
  <c r="AG4" i="13"/>
  <c r="Y4" i="13"/>
  <c r="Q4" i="13"/>
  <c r="AE12" i="13"/>
  <c r="W12" i="13"/>
  <c r="O12" i="13"/>
  <c r="AL10" i="13"/>
  <c r="AD10" i="13"/>
  <c r="V10" i="13"/>
  <c r="N10" i="13"/>
  <c r="AK9" i="13"/>
  <c r="AC9" i="13"/>
  <c r="U9" i="13"/>
  <c r="M9" i="13"/>
  <c r="AJ8" i="13"/>
  <c r="AB8" i="13"/>
  <c r="T8" i="13"/>
  <c r="L8" i="13"/>
  <c r="AH6" i="13"/>
  <c r="Z6" i="13"/>
  <c r="R6" i="13"/>
  <c r="AG5" i="13"/>
  <c r="Y5" i="13"/>
  <c r="Q5" i="13"/>
  <c r="AF4" i="13"/>
  <c r="X4" i="13"/>
  <c r="P4" i="13"/>
  <c r="AL12" i="13"/>
  <c r="AD12" i="13"/>
  <c r="V12" i="13"/>
  <c r="N12" i="13"/>
  <c r="AK10" i="13"/>
  <c r="AC10" i="13"/>
  <c r="U10" i="13"/>
  <c r="M10" i="13"/>
  <c r="AJ9" i="13"/>
  <c r="AB9" i="13"/>
  <c r="T9" i="13"/>
  <c r="L9" i="13"/>
  <c r="AI8" i="13"/>
  <c r="AA8" i="13"/>
  <c r="S8" i="13"/>
  <c r="K8" i="13"/>
  <c r="AG6" i="13"/>
  <c r="Y6" i="13"/>
  <c r="Q6" i="13"/>
  <c r="AF5" i="13"/>
  <c r="X5" i="13"/>
  <c r="P5" i="13"/>
  <c r="AE4" i="13"/>
  <c r="W4" i="13"/>
  <c r="O4" i="13"/>
  <c r="AK12" i="13"/>
  <c r="AC12" i="13"/>
  <c r="U12" i="13"/>
  <c r="M12" i="13"/>
  <c r="AJ10" i="13"/>
  <c r="AB10" i="13"/>
  <c r="T10" i="13"/>
  <c r="L10" i="13"/>
  <c r="AI9" i="13"/>
  <c r="AA9" i="13"/>
  <c r="S9" i="13"/>
  <c r="K9" i="13"/>
  <c r="AH8" i="13"/>
  <c r="Z8" i="13"/>
  <c r="R8" i="13"/>
  <c r="AF6" i="13"/>
  <c r="X6" i="13"/>
  <c r="P6" i="13"/>
  <c r="AE5" i="13"/>
  <c r="W5" i="13"/>
  <c r="O5" i="13"/>
  <c r="AL4" i="13"/>
  <c r="AD4" i="13"/>
  <c r="V4" i="13"/>
  <c r="N4" i="13"/>
  <c r="AJ12" i="13"/>
  <c r="AB12" i="13"/>
  <c r="T12" i="13"/>
  <c r="L12" i="13"/>
  <c r="AI10" i="13"/>
  <c r="AA10" i="13"/>
  <c r="S10" i="13"/>
  <c r="K10" i="13"/>
  <c r="AH9" i="13"/>
  <c r="Z9" i="13"/>
  <c r="R9" i="13"/>
  <c r="AG8" i="13"/>
  <c r="Y8" i="13"/>
  <c r="Q8" i="13"/>
  <c r="AE6" i="13"/>
  <c r="AE14" i="13" s="1"/>
  <c r="W6" i="13"/>
  <c r="W14" i="13" s="1"/>
  <c r="O6" i="13"/>
  <c r="AL5" i="13"/>
  <c r="AL13" i="13" s="1"/>
  <c r="AD5" i="13"/>
  <c r="V5" i="13"/>
  <c r="V13" i="13" s="1"/>
  <c r="N5" i="13"/>
  <c r="N13" i="13" s="1"/>
  <c r="AK4" i="13"/>
  <c r="AC4" i="13"/>
  <c r="U4" i="13"/>
  <c r="M4" i="13"/>
  <c r="AI12" i="13"/>
  <c r="AA12" i="13"/>
  <c r="S12" i="13"/>
  <c r="K12" i="13"/>
  <c r="AH10" i="13"/>
  <c r="Z10" i="13"/>
  <c r="R10" i="13"/>
  <c r="AG9" i="13"/>
  <c r="Y9" i="13"/>
  <c r="Q9" i="13"/>
  <c r="AF8" i="13"/>
  <c r="X8" i="13"/>
  <c r="P8" i="13"/>
  <c r="AL6" i="13"/>
  <c r="AL14" i="13" s="1"/>
  <c r="AD6" i="13"/>
  <c r="AD14" i="13" s="1"/>
  <c r="V6" i="13"/>
  <c r="N6" i="13"/>
  <c r="N14" i="13" s="1"/>
  <c r="AK5" i="13"/>
  <c r="AC5" i="13"/>
  <c r="AC13" i="13" s="1"/>
  <c r="U5" i="13"/>
  <c r="U13" i="13" s="1"/>
  <c r="M5" i="13"/>
  <c r="M13" i="13" s="1"/>
  <c r="AJ4" i="13"/>
  <c r="AB4" i="13"/>
  <c r="T4" i="13"/>
  <c r="L4" i="13"/>
  <c r="AH12" i="13"/>
  <c r="Z12" i="13"/>
  <c r="R12" i="13"/>
  <c r="AG10" i="13"/>
  <c r="Y10" i="13"/>
  <c r="Q10" i="13"/>
  <c r="AF9" i="13"/>
  <c r="X9" i="13"/>
  <c r="P9" i="13"/>
  <c r="AE8" i="13"/>
  <c r="W8" i="13"/>
  <c r="O8" i="13"/>
  <c r="AK6" i="13"/>
  <c r="AK14" i="13" s="1"/>
  <c r="AC6" i="13"/>
  <c r="U6" i="13"/>
  <c r="U14" i="13" s="1"/>
  <c r="M6" i="13"/>
  <c r="AJ5" i="13"/>
  <c r="AJ13" i="13" s="1"/>
  <c r="AB5" i="13"/>
  <c r="AB13" i="13" s="1"/>
  <c r="T5" i="13"/>
  <c r="L5" i="13"/>
  <c r="L13" i="13" s="1"/>
  <c r="AI4" i="13"/>
  <c r="AA4" i="13"/>
  <c r="S4" i="13"/>
  <c r="K4" i="13"/>
  <c r="AG12" i="13"/>
  <c r="Y12" i="13"/>
  <c r="Q12" i="13"/>
  <c r="AF10" i="13"/>
  <c r="X10" i="13"/>
  <c r="P10" i="13"/>
  <c r="AE9" i="13"/>
  <c r="W9" i="13"/>
  <c r="O9" i="13"/>
  <c r="AL8" i="13"/>
  <c r="AD8" i="13"/>
  <c r="V8" i="13"/>
  <c r="N8" i="13"/>
  <c r="AI5" i="13"/>
  <c r="AI13" i="13" s="1"/>
  <c r="AA5" i="13"/>
  <c r="AA13" i="13" s="1"/>
  <c r="S5" i="13"/>
  <c r="S13" i="13" s="1"/>
  <c r="K5" i="13"/>
  <c r="K13" i="13" s="1"/>
  <c r="AJ6" i="13"/>
  <c r="AH4" i="13"/>
  <c r="AB6" i="13"/>
  <c r="AB14" i="13" s="1"/>
  <c r="Z4" i="13"/>
  <c r="T6" i="13"/>
  <c r="R4" i="13"/>
  <c r="L6" i="13"/>
  <c r="L14" i="13" s="1"/>
  <c r="T13" i="13"/>
  <c r="AO8" i="12"/>
  <c r="AO9" i="12"/>
  <c r="AO6" i="12"/>
  <c r="AO5" i="12"/>
  <c r="AO10" i="12"/>
  <c r="AO7" i="12"/>
  <c r="AO4" i="12"/>
  <c r="AO3" i="12"/>
  <c r="AM8" i="12"/>
  <c r="AM7" i="12"/>
  <c r="AM6" i="12"/>
  <c r="AM3" i="12"/>
  <c r="AM5" i="12"/>
  <c r="AM4" i="12"/>
  <c r="AM10" i="12"/>
  <c r="AM9" i="12"/>
  <c r="AG12" i="14"/>
  <c r="Y12" i="14"/>
  <c r="Q12" i="14"/>
  <c r="AF10" i="14"/>
  <c r="X10" i="14"/>
  <c r="P10" i="14"/>
  <c r="AE9" i="14"/>
  <c r="W9" i="14"/>
  <c r="O9" i="14"/>
  <c r="AL8" i="14"/>
  <c r="AD8" i="14"/>
  <c r="V8" i="14"/>
  <c r="N8" i="14"/>
  <c r="AJ6" i="14"/>
  <c r="AB6" i="14"/>
  <c r="T6" i="14"/>
  <c r="L6" i="14"/>
  <c r="AI5" i="14"/>
  <c r="AA5" i="14"/>
  <c r="S5" i="14"/>
  <c r="K5" i="14"/>
  <c r="AH4" i="14"/>
  <c r="Z4" i="14"/>
  <c r="R4" i="14"/>
  <c r="AF12" i="14"/>
  <c r="X12" i="14"/>
  <c r="P12" i="14"/>
  <c r="AE10" i="14"/>
  <c r="W10" i="14"/>
  <c r="O10" i="14"/>
  <c r="AL9" i="14"/>
  <c r="AD9" i="14"/>
  <c r="V9" i="14"/>
  <c r="N9" i="14"/>
  <c r="AK8" i="14"/>
  <c r="AC8" i="14"/>
  <c r="U8" i="14"/>
  <c r="M8" i="14"/>
  <c r="AI6" i="14"/>
  <c r="AA6" i="14"/>
  <c r="S6" i="14"/>
  <c r="K6" i="14"/>
  <c r="AH5" i="14"/>
  <c r="Z5" i="14"/>
  <c r="R5" i="14"/>
  <c r="AG4" i="14"/>
  <c r="Y4" i="14"/>
  <c r="Q4" i="14"/>
  <c r="AE12" i="14"/>
  <c r="W12" i="14"/>
  <c r="O12" i="14"/>
  <c r="AL10" i="14"/>
  <c r="AD10" i="14"/>
  <c r="V10" i="14"/>
  <c r="N10" i="14"/>
  <c r="AK9" i="14"/>
  <c r="AC9" i="14"/>
  <c r="U9" i="14"/>
  <c r="M9" i="14"/>
  <c r="AJ8" i="14"/>
  <c r="AB8" i="14"/>
  <c r="T8" i="14"/>
  <c r="L8" i="14"/>
  <c r="AH6" i="14"/>
  <c r="Z6" i="14"/>
  <c r="R6" i="14"/>
  <c r="AG5" i="14"/>
  <c r="Y5" i="14"/>
  <c r="Q5" i="14"/>
  <c r="AF4" i="14"/>
  <c r="X4" i="14"/>
  <c r="P4" i="14"/>
  <c r="AL12" i="14"/>
  <c r="AD12" i="14"/>
  <c r="V12" i="14"/>
  <c r="N12" i="14"/>
  <c r="AK10" i="14"/>
  <c r="AC10" i="14"/>
  <c r="U10" i="14"/>
  <c r="M10" i="14"/>
  <c r="AJ9" i="14"/>
  <c r="AB9" i="14"/>
  <c r="T9" i="14"/>
  <c r="L9" i="14"/>
  <c r="AI8" i="14"/>
  <c r="AA8" i="14"/>
  <c r="S8" i="14"/>
  <c r="K8" i="14"/>
  <c r="AG6" i="14"/>
  <c r="Y6" i="14"/>
  <c r="Q6" i="14"/>
  <c r="AF5" i="14"/>
  <c r="X5" i="14"/>
  <c r="P5" i="14"/>
  <c r="AE4" i="14"/>
  <c r="W4" i="14"/>
  <c r="O4" i="14"/>
  <c r="AK12" i="14"/>
  <c r="AC12" i="14"/>
  <c r="U12" i="14"/>
  <c r="M12" i="14"/>
  <c r="AJ10" i="14"/>
  <c r="AB10" i="14"/>
  <c r="T10" i="14"/>
  <c r="L10" i="14"/>
  <c r="AI9" i="14"/>
  <c r="AA9" i="14"/>
  <c r="S9" i="14"/>
  <c r="K9" i="14"/>
  <c r="AH8" i="14"/>
  <c r="Z8" i="14"/>
  <c r="R8" i="14"/>
  <c r="AF6" i="14"/>
  <c r="AF14" i="14" s="1"/>
  <c r="X6" i="14"/>
  <c r="P6" i="14"/>
  <c r="P14" i="14" s="1"/>
  <c r="AE5" i="14"/>
  <c r="W5" i="14"/>
  <c r="W13" i="14" s="1"/>
  <c r="O5" i="14"/>
  <c r="AL4" i="14"/>
  <c r="AD4" i="14"/>
  <c r="V4" i="14"/>
  <c r="N4" i="14"/>
  <c r="AJ12" i="14"/>
  <c r="AB12" i="14"/>
  <c r="T12" i="14"/>
  <c r="L12" i="14"/>
  <c r="AI10" i="14"/>
  <c r="AA10" i="14"/>
  <c r="S10" i="14"/>
  <c r="K10" i="14"/>
  <c r="AH9" i="14"/>
  <c r="Z9" i="14"/>
  <c r="R9" i="14"/>
  <c r="AG8" i="14"/>
  <c r="Y8" i="14"/>
  <c r="Q8" i="14"/>
  <c r="AE6" i="14"/>
  <c r="AE14" i="14" s="1"/>
  <c r="W6" i="14"/>
  <c r="W14" i="14" s="1"/>
  <c r="O6" i="14"/>
  <c r="O14" i="14" s="1"/>
  <c r="AL5" i="14"/>
  <c r="AD5" i="14"/>
  <c r="AD13" i="14" s="1"/>
  <c r="V5" i="14"/>
  <c r="N5" i="14"/>
  <c r="AK4" i="14"/>
  <c r="AC4" i="14"/>
  <c r="U4" i="14"/>
  <c r="M4" i="14"/>
  <c r="AI12" i="14"/>
  <c r="AA12" i="14"/>
  <c r="S12" i="14"/>
  <c r="K12" i="14"/>
  <c r="AH10" i="14"/>
  <c r="Z10" i="14"/>
  <c r="R10" i="14"/>
  <c r="AG9" i="14"/>
  <c r="Y9" i="14"/>
  <c r="Q9" i="14"/>
  <c r="AF8" i="14"/>
  <c r="X8" i="14"/>
  <c r="P8" i="14"/>
  <c r="AL6" i="14"/>
  <c r="AL14" i="14" s="1"/>
  <c r="AD6" i="14"/>
  <c r="AD14" i="14" s="1"/>
  <c r="V6" i="14"/>
  <c r="V14" i="14" s="1"/>
  <c r="N6" i="14"/>
  <c r="AK5" i="14"/>
  <c r="AK13" i="14" s="1"/>
  <c r="AC5" i="14"/>
  <c r="U5" i="14"/>
  <c r="M5" i="14"/>
  <c r="AJ4" i="14"/>
  <c r="AB4" i="14"/>
  <c r="T4" i="14"/>
  <c r="L4" i="14"/>
  <c r="AH12" i="14"/>
  <c r="Z12" i="14"/>
  <c r="R12" i="14"/>
  <c r="AG10" i="14"/>
  <c r="Y10" i="14"/>
  <c r="Y14" i="14" s="1"/>
  <c r="Q10" i="14"/>
  <c r="AF9" i="14"/>
  <c r="X9" i="14"/>
  <c r="P9" i="14"/>
  <c r="AE8" i="14"/>
  <c r="W8" i="14"/>
  <c r="O8" i="14"/>
  <c r="AK6" i="14"/>
  <c r="AK14" i="14" s="1"/>
  <c r="AC6" i="14"/>
  <c r="AC14" i="14" s="1"/>
  <c r="U6" i="14"/>
  <c r="M6" i="14"/>
  <c r="M14" i="14" s="1"/>
  <c r="AJ5" i="14"/>
  <c r="AJ13" i="14" s="1"/>
  <c r="AB5" i="14"/>
  <c r="T5" i="14"/>
  <c r="L5" i="14"/>
  <c r="AI4" i="14"/>
  <c r="AA4" i="14"/>
  <c r="S4" i="14"/>
  <c r="K4" i="14"/>
  <c r="O13" i="14"/>
  <c r="X14" i="14"/>
  <c r="AD226" i="12"/>
  <c r="Z210" i="12"/>
  <c r="V14" i="12"/>
  <c r="R276" i="12"/>
  <c r="L186" i="12"/>
  <c r="AE266" i="12"/>
  <c r="K13" i="12"/>
  <c r="M210" i="12"/>
  <c r="AB160" i="12"/>
  <c r="K244" i="12"/>
  <c r="S268" i="12"/>
  <c r="S256" i="12"/>
  <c r="S232" i="12"/>
  <c r="AH236" i="12"/>
  <c r="T12" i="12"/>
  <c r="K12" i="12"/>
  <c r="AE12" i="12"/>
  <c r="AA252" i="12"/>
  <c r="W274" i="12"/>
  <c r="S264" i="12"/>
  <c r="W230" i="12"/>
  <c r="Z232" i="12"/>
  <c r="O274" i="12"/>
  <c r="N242" i="12"/>
  <c r="T258" i="12"/>
  <c r="AA160" i="12"/>
  <c r="S248" i="12"/>
  <c r="AA260" i="12"/>
  <c r="AA236" i="12"/>
  <c r="X192" i="12"/>
  <c r="Z160" i="12"/>
  <c r="AA220" i="12"/>
  <c r="AA228" i="12"/>
  <c r="K232" i="12"/>
  <c r="N278" i="12"/>
  <c r="T242" i="12"/>
  <c r="AL252" i="12"/>
  <c r="S216" i="12"/>
  <c r="S224" i="12"/>
  <c r="AA244" i="12"/>
  <c r="Z268" i="12"/>
  <c r="AF232" i="12"/>
  <c r="K248" i="12"/>
  <c r="S260" i="12"/>
  <c r="AE230" i="12"/>
  <c r="AD266" i="12"/>
  <c r="AC186" i="12"/>
  <c r="U260" i="12"/>
  <c r="AF266" i="12"/>
  <c r="W276" i="12"/>
  <c r="AE242" i="12"/>
  <c r="K256" i="12"/>
  <c r="AL254" i="12"/>
  <c r="W232" i="12"/>
  <c r="AB214" i="12"/>
  <c r="W266" i="12"/>
  <c r="AA224" i="12"/>
  <c r="AE218" i="12"/>
  <c r="S244" i="12"/>
  <c r="AD254" i="12"/>
  <c r="X204" i="12"/>
  <c r="P162" i="12"/>
  <c r="P194" i="12"/>
  <c r="P238" i="12"/>
  <c r="P190" i="12"/>
  <c r="P186" i="12"/>
  <c r="P230" i="12"/>
  <c r="P182" i="12"/>
  <c r="P214" i="12"/>
  <c r="P226" i="12"/>
  <c r="P258" i="12"/>
  <c r="P178" i="12"/>
  <c r="P210" i="12"/>
  <c r="P222" i="12"/>
  <c r="P174" i="12"/>
  <c r="P206" i="12"/>
  <c r="P218" i="12"/>
  <c r="P250" i="12"/>
  <c r="P170" i="12"/>
  <c r="P164" i="12"/>
  <c r="P202" i="12"/>
  <c r="P168" i="12"/>
  <c r="P166" i="12"/>
  <c r="P198" i="12"/>
  <c r="P262" i="12"/>
  <c r="P236" i="12"/>
  <c r="P246" i="12"/>
  <c r="P172" i="12"/>
  <c r="P160" i="12"/>
  <c r="P232" i="12"/>
  <c r="P234" i="12"/>
  <c r="P278" i="12"/>
  <c r="P274" i="12"/>
  <c r="P196" i="12"/>
  <c r="P204" i="12"/>
  <c r="P270" i="12"/>
  <c r="P180" i="12"/>
  <c r="P220" i="12"/>
  <c r="P252" i="12"/>
  <c r="P266" i="12"/>
  <c r="P200" i="12"/>
  <c r="P216" i="12"/>
  <c r="P248" i="12"/>
  <c r="P184" i="12"/>
  <c r="P244" i="12"/>
  <c r="P260" i="12"/>
  <c r="P212" i="12"/>
  <c r="P228" i="12"/>
  <c r="P276" i="12"/>
  <c r="P242" i="12"/>
  <c r="P256" i="12"/>
  <c r="P272" i="12"/>
  <c r="P188" i="12"/>
  <c r="P254" i="12"/>
  <c r="P240" i="12"/>
  <c r="P268" i="12"/>
  <c r="P264" i="12"/>
  <c r="P192" i="12"/>
  <c r="P208" i="12"/>
  <c r="Q244" i="12"/>
  <c r="O270" i="12"/>
  <c r="AJ188" i="12"/>
  <c r="AJ232" i="12"/>
  <c r="AJ264" i="12"/>
  <c r="AJ184" i="12"/>
  <c r="AJ180" i="12"/>
  <c r="AJ212" i="12"/>
  <c r="AJ224" i="12"/>
  <c r="AJ170" i="12"/>
  <c r="AJ176" i="12"/>
  <c r="AJ208" i="12"/>
  <c r="AJ220" i="12"/>
  <c r="AJ252" i="12"/>
  <c r="AJ172" i="12"/>
  <c r="AJ166" i="12"/>
  <c r="AJ204" i="12"/>
  <c r="AJ216" i="12"/>
  <c r="AJ248" i="12"/>
  <c r="AJ168" i="12"/>
  <c r="AJ162" i="12"/>
  <c r="AJ200" i="12"/>
  <c r="AJ244" i="12"/>
  <c r="AJ164" i="12"/>
  <c r="AJ196" i="12"/>
  <c r="AJ230" i="12"/>
  <c r="AJ262" i="12"/>
  <c r="AJ276" i="12"/>
  <c r="AJ190" i="12"/>
  <c r="AJ226" i="12"/>
  <c r="AJ258" i="12"/>
  <c r="AJ272" i="12"/>
  <c r="AJ174" i="12"/>
  <c r="AJ256" i="12"/>
  <c r="AJ268" i="12"/>
  <c r="AJ194" i="12"/>
  <c r="AJ236" i="12"/>
  <c r="AJ178" i="12"/>
  <c r="AJ210" i="12"/>
  <c r="AJ214" i="12"/>
  <c r="AJ246" i="12"/>
  <c r="AJ206" i="12"/>
  <c r="AJ242" i="12"/>
  <c r="AJ240" i="12"/>
  <c r="AJ234" i="12"/>
  <c r="AJ278" i="12"/>
  <c r="AJ198" i="12"/>
  <c r="AJ274" i="12"/>
  <c r="AJ228" i="12"/>
  <c r="AJ218" i="12"/>
  <c r="AJ254" i="12"/>
  <c r="AJ270" i="12"/>
  <c r="AJ202" i="12"/>
  <c r="AJ192" i="12"/>
  <c r="AJ238" i="12"/>
  <c r="AJ266" i="12"/>
  <c r="AJ186" i="12"/>
  <c r="AJ260" i="12"/>
  <c r="AJ222" i="12"/>
  <c r="L160" i="12"/>
  <c r="W238" i="12"/>
  <c r="AI264" i="12"/>
  <c r="AE250" i="12"/>
  <c r="AI272" i="12"/>
  <c r="AE222" i="12"/>
  <c r="AE226" i="12"/>
  <c r="W226" i="12"/>
  <c r="O226" i="12"/>
  <c r="AJ182" i="12"/>
  <c r="AL274" i="12"/>
  <c r="V266" i="12"/>
  <c r="AD250" i="12"/>
  <c r="R228" i="12"/>
  <c r="AK270" i="12"/>
  <c r="AC234" i="12"/>
  <c r="T278" i="12"/>
  <c r="P224" i="12"/>
  <c r="AL194" i="12"/>
  <c r="AL204" i="12"/>
  <c r="AL190" i="12"/>
  <c r="AL172" i="12"/>
  <c r="AL186" i="12"/>
  <c r="AL196" i="12"/>
  <c r="AL166" i="12"/>
  <c r="AL182" i="12"/>
  <c r="AL192" i="12"/>
  <c r="AL168" i="12"/>
  <c r="AL162" i="12"/>
  <c r="AL178" i="12"/>
  <c r="AL210" i="12"/>
  <c r="AL188" i="12"/>
  <c r="AL164" i="12"/>
  <c r="AL174" i="12"/>
  <c r="AL206" i="12"/>
  <c r="AL184" i="12"/>
  <c r="AL202" i="12"/>
  <c r="AL180" i="12"/>
  <c r="AL212" i="12"/>
  <c r="AL216" i="12"/>
  <c r="AL248" i="12"/>
  <c r="AL244" i="12"/>
  <c r="AL276" i="12"/>
  <c r="AL240" i="12"/>
  <c r="AL272" i="12"/>
  <c r="AL236" i="12"/>
  <c r="AL268" i="12"/>
  <c r="AL160" i="12"/>
  <c r="AL232" i="12"/>
  <c r="AL264" i="12"/>
  <c r="AL198" i="12"/>
  <c r="AL170" i="12"/>
  <c r="AL200" i="12"/>
  <c r="AL228" i="12"/>
  <c r="AL260" i="12"/>
  <c r="AL176" i="12"/>
  <c r="AL224" i="12"/>
  <c r="AL256" i="12"/>
  <c r="AL220" i="12"/>
  <c r="AL218" i="12"/>
  <c r="AL250" i="12"/>
  <c r="AL214" i="12"/>
  <c r="AL246" i="12"/>
  <c r="AL278" i="12"/>
  <c r="AL242" i="12"/>
  <c r="AL238" i="12"/>
  <c r="AL234" i="12"/>
  <c r="AL266" i="12"/>
  <c r="AL230" i="12"/>
  <c r="AL262" i="12"/>
  <c r="AL226" i="12"/>
  <c r="Y166" i="12"/>
  <c r="Y190" i="12"/>
  <c r="Y172" i="12"/>
  <c r="Y162" i="12"/>
  <c r="Y186" i="12"/>
  <c r="Y164" i="12"/>
  <c r="Y182" i="12"/>
  <c r="Y192" i="12"/>
  <c r="Y178" i="12"/>
  <c r="Y176" i="12"/>
  <c r="Y206" i="12"/>
  <c r="Y202" i="12"/>
  <c r="Y198" i="12"/>
  <c r="Y242" i="12"/>
  <c r="Y274" i="12"/>
  <c r="Y194" i="12"/>
  <c r="Y238" i="12"/>
  <c r="Y270" i="12"/>
  <c r="Y212" i="12"/>
  <c r="Y200" i="12"/>
  <c r="Y174" i="12"/>
  <c r="Y208" i="12"/>
  <c r="Y234" i="12"/>
  <c r="Y266" i="12"/>
  <c r="Y230" i="12"/>
  <c r="Y262" i="12"/>
  <c r="Y210" i="12"/>
  <c r="Y170" i="12"/>
  <c r="Y226" i="12"/>
  <c r="Y258" i="12"/>
  <c r="Y188" i="12"/>
  <c r="Y222" i="12"/>
  <c r="Y254" i="12"/>
  <c r="Y218" i="12"/>
  <c r="Y250" i="12"/>
  <c r="Y244" i="12"/>
  <c r="Y276" i="12"/>
  <c r="Y240" i="12"/>
  <c r="Y272" i="12"/>
  <c r="Y168" i="12"/>
  <c r="Y236" i="12"/>
  <c r="Y268" i="12"/>
  <c r="Y278" i="12"/>
  <c r="Y204" i="12"/>
  <c r="Y160" i="12"/>
  <c r="Y232" i="12"/>
  <c r="Y264" i="12"/>
  <c r="Y246" i="12"/>
  <c r="Y228" i="12"/>
  <c r="Y260" i="12"/>
  <c r="Y196" i="12"/>
  <c r="Y214" i="12"/>
  <c r="Y224" i="12"/>
  <c r="Y256" i="12"/>
  <c r="Y180" i="12"/>
  <c r="Y184" i="12"/>
  <c r="Y220" i="12"/>
  <c r="Y252" i="12"/>
  <c r="L176" i="12"/>
  <c r="L208" i="12"/>
  <c r="L220" i="12"/>
  <c r="L252" i="12"/>
  <c r="L172" i="12"/>
  <c r="L166" i="12"/>
  <c r="L204" i="12"/>
  <c r="L168" i="12"/>
  <c r="L162" i="12"/>
  <c r="L200" i="12"/>
  <c r="L244" i="12"/>
  <c r="L164" i="12"/>
  <c r="L196" i="12"/>
  <c r="L174" i="12"/>
  <c r="L240" i="12"/>
  <c r="L192" i="12"/>
  <c r="L236" i="12"/>
  <c r="L188" i="12"/>
  <c r="L232" i="12"/>
  <c r="L264" i="12"/>
  <c r="L184" i="12"/>
  <c r="L268" i="12"/>
  <c r="L206" i="12"/>
  <c r="L218" i="12"/>
  <c r="L250" i="12"/>
  <c r="L256" i="12"/>
  <c r="L246" i="12"/>
  <c r="L194" i="12"/>
  <c r="L212" i="12"/>
  <c r="L224" i="12"/>
  <c r="L248" i="12"/>
  <c r="L178" i="12"/>
  <c r="L180" i="12"/>
  <c r="L198" i="12"/>
  <c r="L234" i="12"/>
  <c r="L228" i="12"/>
  <c r="L260" i="12"/>
  <c r="L182" i="12"/>
  <c r="L230" i="12"/>
  <c r="L276" i="12"/>
  <c r="L214" i="12"/>
  <c r="L272" i="12"/>
  <c r="L226" i="12"/>
  <c r="L270" i="12"/>
  <c r="L266" i="12"/>
  <c r="L216" i="12"/>
  <c r="L254" i="12"/>
  <c r="L238" i="12"/>
  <c r="L262" i="12"/>
  <c r="L210" i="12"/>
  <c r="L222" i="12"/>
  <c r="L190" i="12"/>
  <c r="L170" i="12"/>
  <c r="L242" i="12"/>
  <c r="L258" i="12"/>
  <c r="L278" i="12"/>
  <c r="AE274" i="12"/>
  <c r="O234" i="12"/>
  <c r="K220" i="12"/>
  <c r="O242" i="12"/>
  <c r="AA268" i="12"/>
  <c r="W218" i="12"/>
  <c r="U212" i="12"/>
  <c r="AG210" i="12"/>
  <c r="X176" i="12"/>
  <c r="N274" i="12"/>
  <c r="Z264" i="12"/>
  <c r="V250" i="12"/>
  <c r="AL222" i="12"/>
  <c r="U230" i="12"/>
  <c r="L274" i="12"/>
  <c r="AD216" i="12"/>
  <c r="R200" i="12"/>
  <c r="R178" i="12"/>
  <c r="R172" i="12"/>
  <c r="R196" i="12"/>
  <c r="R174" i="12"/>
  <c r="R192" i="12"/>
  <c r="R202" i="12"/>
  <c r="R188" i="12"/>
  <c r="R198" i="12"/>
  <c r="R210" i="12"/>
  <c r="R184" i="12"/>
  <c r="R168" i="12"/>
  <c r="R194" i="12"/>
  <c r="R170" i="12"/>
  <c r="R164" i="12"/>
  <c r="R180" i="12"/>
  <c r="R212" i="12"/>
  <c r="R190" i="12"/>
  <c r="R166" i="12"/>
  <c r="R176" i="12"/>
  <c r="R208" i="12"/>
  <c r="R186" i="12"/>
  <c r="R222" i="12"/>
  <c r="R254" i="12"/>
  <c r="R206" i="12"/>
  <c r="R218" i="12"/>
  <c r="R250" i="12"/>
  <c r="R246" i="12"/>
  <c r="R278" i="12"/>
  <c r="R242" i="12"/>
  <c r="R274" i="12"/>
  <c r="R238" i="12"/>
  <c r="R270" i="12"/>
  <c r="R162" i="12"/>
  <c r="R234" i="12"/>
  <c r="R266" i="12"/>
  <c r="R204" i="12"/>
  <c r="R230" i="12"/>
  <c r="R262" i="12"/>
  <c r="R258" i="12"/>
  <c r="R224" i="12"/>
  <c r="R256" i="12"/>
  <c r="R226" i="12"/>
  <c r="R220" i="12"/>
  <c r="R252" i="12"/>
  <c r="R216" i="12"/>
  <c r="R248" i="12"/>
  <c r="R244" i="12"/>
  <c r="R240" i="12"/>
  <c r="R272" i="12"/>
  <c r="R236" i="12"/>
  <c r="R268" i="12"/>
  <c r="R182" i="12"/>
  <c r="R214" i="12"/>
  <c r="R160" i="12"/>
  <c r="R232" i="12"/>
  <c r="AI200" i="12"/>
  <c r="AI194" i="12"/>
  <c r="AI174" i="12"/>
  <c r="AI196" i="12"/>
  <c r="AI170" i="12"/>
  <c r="AI192" i="12"/>
  <c r="AI186" i="12"/>
  <c r="AI166" i="12"/>
  <c r="AI188" i="12"/>
  <c r="AI172" i="12"/>
  <c r="AI182" i="12"/>
  <c r="AI162" i="12"/>
  <c r="AI184" i="12"/>
  <c r="AI178" i="12"/>
  <c r="AI210" i="12"/>
  <c r="AI180" i="12"/>
  <c r="AI212" i="12"/>
  <c r="AI206" i="12"/>
  <c r="AI176" i="12"/>
  <c r="AI208" i="12"/>
  <c r="AI202" i="12"/>
  <c r="AI204" i="12"/>
  <c r="AI164" i="12"/>
  <c r="AI214" i="12"/>
  <c r="AI246" i="12"/>
  <c r="AI278" i="12"/>
  <c r="AI242" i="12"/>
  <c r="AI274" i="12"/>
  <c r="AI198" i="12"/>
  <c r="AI238" i="12"/>
  <c r="AI234" i="12"/>
  <c r="AI230" i="12"/>
  <c r="AI262" i="12"/>
  <c r="AI226" i="12"/>
  <c r="AI258" i="12"/>
  <c r="AI168" i="12"/>
  <c r="AI190" i="12"/>
  <c r="AI250" i="12"/>
  <c r="AI252" i="12"/>
  <c r="AI216" i="12"/>
  <c r="AI254" i="12"/>
  <c r="AI220" i="12"/>
  <c r="AI218" i="12"/>
  <c r="AI270" i="12"/>
  <c r="AI222" i="12"/>
  <c r="AI160" i="12"/>
  <c r="AI240" i="12"/>
  <c r="AI224" i="12"/>
  <c r="AI276" i="12"/>
  <c r="AI232" i="12"/>
  <c r="AI244" i="12"/>
  <c r="AI256" i="12"/>
  <c r="M200" i="12"/>
  <c r="M172" i="12"/>
  <c r="M196" i="12"/>
  <c r="M168" i="12"/>
  <c r="M192" i="12"/>
  <c r="M164" i="12"/>
  <c r="M188" i="12"/>
  <c r="M166" i="12"/>
  <c r="M184" i="12"/>
  <c r="M162" i="12"/>
  <c r="M180" i="12"/>
  <c r="M176" i="12"/>
  <c r="M208" i="12"/>
  <c r="M202" i="12"/>
  <c r="M220" i="12"/>
  <c r="M252" i="12"/>
  <c r="M198" i="12"/>
  <c r="M170" i="12"/>
  <c r="M216" i="12"/>
  <c r="M248" i="12"/>
  <c r="M182" i="12"/>
  <c r="M186" i="12"/>
  <c r="M244" i="12"/>
  <c r="M276" i="12"/>
  <c r="M214" i="12"/>
  <c r="M204" i="12"/>
  <c r="M240" i="12"/>
  <c r="M272" i="12"/>
  <c r="M236" i="12"/>
  <c r="M268" i="12"/>
  <c r="M206" i="12"/>
  <c r="M212" i="12"/>
  <c r="M160" i="12"/>
  <c r="M232" i="12"/>
  <c r="M264" i="12"/>
  <c r="M228" i="12"/>
  <c r="M260" i="12"/>
  <c r="M194" i="12"/>
  <c r="M222" i="12"/>
  <c r="M254" i="12"/>
  <c r="M218" i="12"/>
  <c r="M250" i="12"/>
  <c r="M190" i="12"/>
  <c r="M246" i="12"/>
  <c r="M278" i="12"/>
  <c r="M242" i="12"/>
  <c r="M274" i="12"/>
  <c r="M238" i="12"/>
  <c r="M270" i="12"/>
  <c r="M178" i="12"/>
  <c r="M234" i="12"/>
  <c r="M266" i="12"/>
  <c r="M256" i="12"/>
  <c r="M230" i="12"/>
  <c r="M262" i="12"/>
  <c r="AE246" i="12"/>
  <c r="AA232" i="12"/>
  <c r="K260" i="12"/>
  <c r="N204" i="12"/>
  <c r="AL270" i="12"/>
  <c r="N246" i="12"/>
  <c r="T214" i="12"/>
  <c r="M258" i="12"/>
  <c r="AG220" i="12"/>
  <c r="M224" i="12"/>
  <c r="V186" i="12"/>
  <c r="V196" i="12"/>
  <c r="V166" i="12"/>
  <c r="V182" i="12"/>
  <c r="V214" i="12"/>
  <c r="V192" i="12"/>
  <c r="V168" i="12"/>
  <c r="V162" i="12"/>
  <c r="V178" i="12"/>
  <c r="V210" i="12"/>
  <c r="V174" i="12"/>
  <c r="V188" i="12"/>
  <c r="V164" i="12"/>
  <c r="V206" i="12"/>
  <c r="V184" i="12"/>
  <c r="V202" i="12"/>
  <c r="V172" i="12"/>
  <c r="V180" i="12"/>
  <c r="V198" i="12"/>
  <c r="V176" i="12"/>
  <c r="V212" i="12"/>
  <c r="V194" i="12"/>
  <c r="V170" i="12"/>
  <c r="V240" i="12"/>
  <c r="V272" i="12"/>
  <c r="V236" i="12"/>
  <c r="V268" i="12"/>
  <c r="V160" i="12"/>
  <c r="V232" i="12"/>
  <c r="V264" i="12"/>
  <c r="V190" i="12"/>
  <c r="V204" i="12"/>
  <c r="V228" i="12"/>
  <c r="V260" i="12"/>
  <c r="V200" i="12"/>
  <c r="V224" i="12"/>
  <c r="V256" i="12"/>
  <c r="V220" i="12"/>
  <c r="V252" i="12"/>
  <c r="V216" i="12"/>
  <c r="V248" i="12"/>
  <c r="V242" i="12"/>
  <c r="V274" i="12"/>
  <c r="V238" i="12"/>
  <c r="V270" i="12"/>
  <c r="V234" i="12"/>
  <c r="V230" i="12"/>
  <c r="V276" i="12"/>
  <c r="V226" i="12"/>
  <c r="V258" i="12"/>
  <c r="V244" i="12"/>
  <c r="V222" i="12"/>
  <c r="V254" i="12"/>
  <c r="V218" i="12"/>
  <c r="U214" i="12"/>
  <c r="Q276" i="12"/>
  <c r="AK238" i="12"/>
  <c r="AH166" i="12"/>
  <c r="AH176" i="12"/>
  <c r="AH208" i="12"/>
  <c r="AH186" i="12"/>
  <c r="AH162" i="12"/>
  <c r="AH204" i="12"/>
  <c r="AH182" i="12"/>
  <c r="AH200" i="12"/>
  <c r="AH178" i="12"/>
  <c r="AH196" i="12"/>
  <c r="AH192" i="12"/>
  <c r="AH202" i="12"/>
  <c r="AH210" i="12"/>
  <c r="AH188" i="12"/>
  <c r="AH172" i="12"/>
  <c r="AH168" i="12"/>
  <c r="AH198" i="12"/>
  <c r="AH174" i="12"/>
  <c r="AH184" i="12"/>
  <c r="AH194" i="12"/>
  <c r="AH212" i="12"/>
  <c r="AH230" i="12"/>
  <c r="AH262" i="12"/>
  <c r="AH180" i="12"/>
  <c r="AH190" i="12"/>
  <c r="AH206" i="12"/>
  <c r="AH226" i="12"/>
  <c r="AH258" i="12"/>
  <c r="AH222" i="12"/>
  <c r="AH254" i="12"/>
  <c r="AH218" i="12"/>
  <c r="AH250" i="12"/>
  <c r="AH214" i="12"/>
  <c r="AH246" i="12"/>
  <c r="AH278" i="12"/>
  <c r="AH242" i="12"/>
  <c r="AH274" i="12"/>
  <c r="AH164" i="12"/>
  <c r="AH238" i="12"/>
  <c r="AH270" i="12"/>
  <c r="AH170" i="12"/>
  <c r="AH160" i="12"/>
  <c r="AH232" i="12"/>
  <c r="AH264" i="12"/>
  <c r="AH228" i="12"/>
  <c r="AH260" i="12"/>
  <c r="AH266" i="12"/>
  <c r="AH224" i="12"/>
  <c r="AH256" i="12"/>
  <c r="AH234" i="12"/>
  <c r="AH220" i="12"/>
  <c r="AH252" i="12"/>
  <c r="AH216" i="12"/>
  <c r="AH248" i="12"/>
  <c r="AH244" i="12"/>
  <c r="AH276" i="12"/>
  <c r="AE182" i="12"/>
  <c r="AE176" i="12"/>
  <c r="AE208" i="12"/>
  <c r="AE178" i="12"/>
  <c r="AE210" i="12"/>
  <c r="AE206" i="12"/>
  <c r="AE200" i="12"/>
  <c r="AE166" i="12"/>
  <c r="AE202" i="12"/>
  <c r="AE196" i="12"/>
  <c r="AE198" i="12"/>
  <c r="AE192" i="12"/>
  <c r="AE172" i="12"/>
  <c r="AE194" i="12"/>
  <c r="AE174" i="12"/>
  <c r="AE188" i="12"/>
  <c r="AE168" i="12"/>
  <c r="AE170" i="12"/>
  <c r="AE190" i="12"/>
  <c r="AE184" i="12"/>
  <c r="AE164" i="12"/>
  <c r="AE212" i="12"/>
  <c r="AE228" i="12"/>
  <c r="AE260" i="12"/>
  <c r="AE224" i="12"/>
  <c r="AE256" i="12"/>
  <c r="AE162" i="12"/>
  <c r="AE180" i="12"/>
  <c r="AE220" i="12"/>
  <c r="AE252" i="12"/>
  <c r="AE216" i="12"/>
  <c r="AE248" i="12"/>
  <c r="AE186" i="12"/>
  <c r="AE244" i="12"/>
  <c r="AE276" i="12"/>
  <c r="AE204" i="12"/>
  <c r="AE240" i="12"/>
  <c r="AE272" i="12"/>
  <c r="AE232" i="12"/>
  <c r="AE268" i="12"/>
  <c r="AD278" i="12"/>
  <c r="AE236" i="12"/>
  <c r="AE258" i="12"/>
  <c r="AE234" i="12"/>
  <c r="AE214" i="12"/>
  <c r="AE160" i="12"/>
  <c r="AE264" i="12"/>
  <c r="W178" i="12"/>
  <c r="W210" i="12"/>
  <c r="W170" i="12"/>
  <c r="W204" i="12"/>
  <c r="W206" i="12"/>
  <c r="W162" i="12"/>
  <c r="W202" i="12"/>
  <c r="W196" i="12"/>
  <c r="W198" i="12"/>
  <c r="W192" i="12"/>
  <c r="W172" i="12"/>
  <c r="W194" i="12"/>
  <c r="W174" i="12"/>
  <c r="W188" i="12"/>
  <c r="W168" i="12"/>
  <c r="W166" i="12"/>
  <c r="W190" i="12"/>
  <c r="W184" i="12"/>
  <c r="W164" i="12"/>
  <c r="W186" i="12"/>
  <c r="W180" i="12"/>
  <c r="W212" i="12"/>
  <c r="W176" i="12"/>
  <c r="W224" i="12"/>
  <c r="W256" i="12"/>
  <c r="W220" i="12"/>
  <c r="W252" i="12"/>
  <c r="W216" i="12"/>
  <c r="W248" i="12"/>
  <c r="W182" i="12"/>
  <c r="W200" i="12"/>
  <c r="W244" i="12"/>
  <c r="W240" i="12"/>
  <c r="W272" i="12"/>
  <c r="W236" i="12"/>
  <c r="W268" i="12"/>
  <c r="W208" i="12"/>
  <c r="W214" i="12"/>
  <c r="W160" i="12"/>
  <c r="W254" i="12"/>
  <c r="W258" i="12"/>
  <c r="W222" i="12"/>
  <c r="W260" i="12"/>
  <c r="W246" i="12"/>
  <c r="W264" i="12"/>
  <c r="W228" i="12"/>
  <c r="W270" i="12"/>
  <c r="AI228" i="12"/>
  <c r="AI236" i="12"/>
  <c r="V208" i="12"/>
  <c r="AH272" i="12"/>
  <c r="R264" i="12"/>
  <c r="AD218" i="12"/>
  <c r="M226" i="12"/>
  <c r="AF268" i="12"/>
  <c r="AC176" i="12"/>
  <c r="AC208" i="12"/>
  <c r="AC204" i="12"/>
  <c r="AC174" i="12"/>
  <c r="AC200" i="12"/>
  <c r="AC172" i="12"/>
  <c r="AC196" i="12"/>
  <c r="AC194" i="12"/>
  <c r="AC168" i="12"/>
  <c r="AC192" i="12"/>
  <c r="AC178" i="12"/>
  <c r="AC164" i="12"/>
  <c r="AC188" i="12"/>
  <c r="AC166" i="12"/>
  <c r="AC184" i="12"/>
  <c r="AC228" i="12"/>
  <c r="AC260" i="12"/>
  <c r="AC224" i="12"/>
  <c r="AC256" i="12"/>
  <c r="AC220" i="12"/>
  <c r="AC252" i="12"/>
  <c r="AC216" i="12"/>
  <c r="AC248" i="12"/>
  <c r="AC162" i="12"/>
  <c r="AC244" i="12"/>
  <c r="AC276" i="12"/>
  <c r="AC206" i="12"/>
  <c r="AC240" i="12"/>
  <c r="AC272" i="12"/>
  <c r="AC170" i="12"/>
  <c r="AC190" i="12"/>
  <c r="AC212" i="12"/>
  <c r="AC180" i="12"/>
  <c r="AC236" i="12"/>
  <c r="AC268" i="12"/>
  <c r="AC264" i="12"/>
  <c r="AC230" i="12"/>
  <c r="AC262" i="12"/>
  <c r="AC232" i="12"/>
  <c r="AC226" i="12"/>
  <c r="AC258" i="12"/>
  <c r="AC160" i="12"/>
  <c r="AC202" i="12"/>
  <c r="AC222" i="12"/>
  <c r="AC254" i="12"/>
  <c r="AC218" i="12"/>
  <c r="AC250" i="12"/>
  <c r="AC214" i="12"/>
  <c r="AC246" i="12"/>
  <c r="AC278" i="12"/>
  <c r="AC210" i="12"/>
  <c r="AC242" i="12"/>
  <c r="AC274" i="12"/>
  <c r="AC198" i="12"/>
  <c r="AC238" i="12"/>
  <c r="AC270" i="12"/>
  <c r="AC182" i="12"/>
  <c r="X166" i="12"/>
  <c r="X198" i="12"/>
  <c r="X242" i="12"/>
  <c r="X162" i="12"/>
  <c r="X194" i="12"/>
  <c r="X190" i="12"/>
  <c r="X172" i="12"/>
  <c r="X208" i="12"/>
  <c r="X234" i="12"/>
  <c r="X186" i="12"/>
  <c r="X230" i="12"/>
  <c r="X182" i="12"/>
  <c r="X214" i="12"/>
  <c r="X226" i="12"/>
  <c r="X178" i="12"/>
  <c r="X210" i="12"/>
  <c r="X222" i="12"/>
  <c r="X254" i="12"/>
  <c r="X174" i="12"/>
  <c r="X206" i="12"/>
  <c r="X218" i="12"/>
  <c r="X188" i="12"/>
  <c r="X240" i="12"/>
  <c r="X170" i="12"/>
  <c r="X202" i="12"/>
  <c r="X262" i="12"/>
  <c r="X236" i="12"/>
  <c r="X246" i="12"/>
  <c r="X164" i="12"/>
  <c r="X278" i="12"/>
  <c r="X250" i="12"/>
  <c r="X258" i="12"/>
  <c r="X274" i="12"/>
  <c r="X224" i="12"/>
  <c r="X256" i="12"/>
  <c r="X238" i="12"/>
  <c r="X270" i="12"/>
  <c r="X212" i="12"/>
  <c r="X200" i="12"/>
  <c r="X220" i="12"/>
  <c r="X266" i="12"/>
  <c r="X184" i="12"/>
  <c r="X216" i="12"/>
  <c r="X252" i="12"/>
  <c r="X196" i="12"/>
  <c r="X244" i="12"/>
  <c r="X260" i="12"/>
  <c r="X180" i="12"/>
  <c r="X160" i="12"/>
  <c r="X228" i="12"/>
  <c r="X248" i="12"/>
  <c r="X276" i="12"/>
  <c r="X272" i="12"/>
  <c r="X168" i="12"/>
  <c r="X232" i="12"/>
  <c r="X268" i="12"/>
  <c r="AB184" i="12"/>
  <c r="AB228" i="12"/>
  <c r="AB260" i="12"/>
  <c r="AB180" i="12"/>
  <c r="AB212" i="12"/>
  <c r="AB176" i="12"/>
  <c r="AB208" i="12"/>
  <c r="AB220" i="12"/>
  <c r="AB252" i="12"/>
  <c r="AB172" i="12"/>
  <c r="AB166" i="12"/>
  <c r="AB204" i="12"/>
  <c r="AB216" i="12"/>
  <c r="AB248" i="12"/>
  <c r="AB168" i="12"/>
  <c r="AB162" i="12"/>
  <c r="AB174" i="12"/>
  <c r="AB200" i="12"/>
  <c r="AB244" i="12"/>
  <c r="AB164" i="12"/>
  <c r="AB196" i="12"/>
  <c r="AB240" i="12"/>
  <c r="AB192" i="12"/>
  <c r="AB276" i="12"/>
  <c r="AB226" i="12"/>
  <c r="AB258" i="12"/>
  <c r="AB232" i="12"/>
  <c r="AB272" i="12"/>
  <c r="AB170" i="12"/>
  <c r="AB190" i="12"/>
  <c r="AB222" i="12"/>
  <c r="AB254" i="12"/>
  <c r="AB256" i="12"/>
  <c r="AB268" i="12"/>
  <c r="AB236" i="12"/>
  <c r="AB224" i="12"/>
  <c r="AB264" i="12"/>
  <c r="AB242" i="12"/>
  <c r="AB238" i="12"/>
  <c r="AB188" i="12"/>
  <c r="AB202" i="12"/>
  <c r="AB234" i="12"/>
  <c r="AB278" i="12"/>
  <c r="AB210" i="12"/>
  <c r="AB178" i="12"/>
  <c r="AB274" i="12"/>
  <c r="AB198" i="12"/>
  <c r="AB218" i="12"/>
  <c r="AB270" i="12"/>
  <c r="AB182" i="12"/>
  <c r="AB246" i="12"/>
  <c r="AB266" i="12"/>
  <c r="AB206" i="12"/>
  <c r="AB230" i="12"/>
  <c r="AB262" i="12"/>
  <c r="AB186" i="12"/>
  <c r="AB250" i="12"/>
  <c r="K166" i="12"/>
  <c r="K188" i="12"/>
  <c r="K168" i="12"/>
  <c r="K182" i="12"/>
  <c r="K214" i="12"/>
  <c r="K162" i="12"/>
  <c r="K184" i="12"/>
  <c r="K180" i="12"/>
  <c r="K212" i="12"/>
  <c r="K206" i="12"/>
  <c r="K176" i="12"/>
  <c r="K208" i="12"/>
  <c r="K202" i="12"/>
  <c r="K204" i="12"/>
  <c r="K198" i="12"/>
  <c r="K200" i="12"/>
  <c r="K164" i="12"/>
  <c r="K194" i="12"/>
  <c r="K160" i="12"/>
  <c r="K174" i="12"/>
  <c r="K196" i="12"/>
  <c r="K190" i="12"/>
  <c r="K234" i="12"/>
  <c r="K266" i="12"/>
  <c r="K170" i="12"/>
  <c r="K178" i="12"/>
  <c r="K230" i="12"/>
  <c r="K262" i="12"/>
  <c r="K226" i="12"/>
  <c r="K258" i="12"/>
  <c r="K222" i="12"/>
  <c r="K254" i="12"/>
  <c r="K186" i="12"/>
  <c r="K218" i="12"/>
  <c r="K250" i="12"/>
  <c r="K192" i="12"/>
  <c r="K246" i="12"/>
  <c r="K278" i="12"/>
  <c r="K210" i="12"/>
  <c r="K270" i="12"/>
  <c r="K228" i="12"/>
  <c r="K238" i="12"/>
  <c r="K242" i="12"/>
  <c r="K274" i="12"/>
  <c r="K272" i="12"/>
  <c r="K236" i="12"/>
  <c r="K252" i="12"/>
  <c r="K240" i="12"/>
  <c r="T160" i="12"/>
  <c r="AE238" i="12"/>
  <c r="O266" i="12"/>
  <c r="AK162" i="12"/>
  <c r="AK180" i="12"/>
  <c r="AK170" i="12"/>
  <c r="AK176" i="12"/>
  <c r="AK208" i="12"/>
  <c r="AK204" i="12"/>
  <c r="AK200" i="12"/>
  <c r="AK172" i="12"/>
  <c r="AK196" i="12"/>
  <c r="AK168" i="12"/>
  <c r="AK192" i="12"/>
  <c r="AK198" i="12"/>
  <c r="AK164" i="12"/>
  <c r="AK188" i="12"/>
  <c r="AK182" i="12"/>
  <c r="AK160" i="12"/>
  <c r="AK232" i="12"/>
  <c r="AK264" i="12"/>
  <c r="AK178" i="12"/>
  <c r="AK210" i="12"/>
  <c r="AK228" i="12"/>
  <c r="AK260" i="12"/>
  <c r="AK206" i="12"/>
  <c r="AK224" i="12"/>
  <c r="AK256" i="12"/>
  <c r="AK220" i="12"/>
  <c r="AK252" i="12"/>
  <c r="AK216" i="12"/>
  <c r="AK248" i="12"/>
  <c r="AK166" i="12"/>
  <c r="AK244" i="12"/>
  <c r="AK276" i="12"/>
  <c r="AK190" i="12"/>
  <c r="AK240" i="12"/>
  <c r="AK272" i="12"/>
  <c r="AK234" i="12"/>
  <c r="AK266" i="12"/>
  <c r="AK186" i="12"/>
  <c r="AK268" i="12"/>
  <c r="AK230" i="12"/>
  <c r="AK262" i="12"/>
  <c r="AK236" i="12"/>
  <c r="AK226" i="12"/>
  <c r="AK258" i="12"/>
  <c r="AK222" i="12"/>
  <c r="AK254" i="12"/>
  <c r="AK174" i="12"/>
  <c r="AK218" i="12"/>
  <c r="AK250" i="12"/>
  <c r="AK184" i="12"/>
  <c r="AK194" i="12"/>
  <c r="AK214" i="12"/>
  <c r="AK246" i="12"/>
  <c r="AK278" i="12"/>
  <c r="AK242" i="12"/>
  <c r="AK274" i="12"/>
  <c r="O206" i="12"/>
  <c r="O200" i="12"/>
  <c r="O202" i="12"/>
  <c r="O198" i="12"/>
  <c r="O192" i="12"/>
  <c r="O172" i="12"/>
  <c r="O174" i="12"/>
  <c r="O194" i="12"/>
  <c r="O188" i="12"/>
  <c r="O168" i="12"/>
  <c r="O162" i="12"/>
  <c r="O190" i="12"/>
  <c r="O184" i="12"/>
  <c r="O164" i="12"/>
  <c r="O170" i="12"/>
  <c r="O186" i="12"/>
  <c r="O180" i="12"/>
  <c r="O212" i="12"/>
  <c r="O182" i="12"/>
  <c r="O214" i="12"/>
  <c r="O176" i="12"/>
  <c r="O208" i="12"/>
  <c r="O220" i="12"/>
  <c r="O252" i="12"/>
  <c r="O210" i="12"/>
  <c r="O196" i="12"/>
  <c r="O216" i="12"/>
  <c r="O248" i="12"/>
  <c r="O178" i="12"/>
  <c r="O244" i="12"/>
  <c r="O240" i="12"/>
  <c r="O204" i="12"/>
  <c r="O236" i="12"/>
  <c r="O268" i="12"/>
  <c r="O166" i="12"/>
  <c r="O160" i="12"/>
  <c r="O232" i="12"/>
  <c r="O264" i="12"/>
  <c r="O254" i="12"/>
  <c r="O218" i="12"/>
  <c r="O258" i="12"/>
  <c r="O222" i="12"/>
  <c r="O256" i="12"/>
  <c r="O260" i="12"/>
  <c r="O272" i="12"/>
  <c r="O224" i="12"/>
  <c r="O278" i="12"/>
  <c r="O262" i="12"/>
  <c r="O246" i="12"/>
  <c r="O228" i="12"/>
  <c r="O276" i="12"/>
  <c r="S170" i="12"/>
  <c r="S192" i="12"/>
  <c r="S186" i="12"/>
  <c r="S166" i="12"/>
  <c r="S188" i="12"/>
  <c r="S162" i="12"/>
  <c r="S184" i="12"/>
  <c r="S178" i="12"/>
  <c r="S210" i="12"/>
  <c r="S180" i="12"/>
  <c r="S212" i="12"/>
  <c r="S164" i="12"/>
  <c r="S206" i="12"/>
  <c r="S176" i="12"/>
  <c r="S208" i="12"/>
  <c r="S202" i="12"/>
  <c r="S204" i="12"/>
  <c r="S198" i="12"/>
  <c r="S200" i="12"/>
  <c r="S168" i="12"/>
  <c r="S194" i="12"/>
  <c r="S238" i="12"/>
  <c r="S270" i="12"/>
  <c r="S172" i="12"/>
  <c r="S234" i="12"/>
  <c r="S266" i="12"/>
  <c r="S174" i="12"/>
  <c r="S230" i="12"/>
  <c r="S262" i="12"/>
  <c r="S182" i="12"/>
  <c r="S226" i="12"/>
  <c r="S258" i="12"/>
  <c r="S222" i="12"/>
  <c r="S254" i="12"/>
  <c r="S218" i="12"/>
  <c r="S250" i="12"/>
  <c r="S196" i="12"/>
  <c r="S190" i="12"/>
  <c r="S278" i="12"/>
  <c r="S214" i="12"/>
  <c r="S242" i="12"/>
  <c r="S272" i="12"/>
  <c r="S236" i="12"/>
  <c r="S220" i="12"/>
  <c r="S276" i="12"/>
  <c r="S240" i="12"/>
  <c r="S246" i="12"/>
  <c r="S274" i="12"/>
  <c r="K276" i="12"/>
  <c r="W234" i="12"/>
  <c r="AI260" i="12"/>
  <c r="K216" i="12"/>
  <c r="W242" i="12"/>
  <c r="AI268" i="12"/>
  <c r="S228" i="12"/>
  <c r="AE254" i="12"/>
  <c r="K264" i="12"/>
  <c r="AE262" i="12"/>
  <c r="W262" i="12"/>
  <c r="L202" i="12"/>
  <c r="S160" i="12"/>
  <c r="AD270" i="12"/>
  <c r="R260" i="12"/>
  <c r="AK202" i="12"/>
  <c r="AG252" i="12"/>
  <c r="Y216" i="12"/>
  <c r="AI266" i="12"/>
  <c r="P176" i="12"/>
  <c r="Q162" i="12"/>
  <c r="Q168" i="12"/>
  <c r="Q186" i="12"/>
  <c r="Q188" i="12"/>
  <c r="Q164" i="12"/>
  <c r="Q182" i="12"/>
  <c r="Q178" i="12"/>
  <c r="Q210" i="12"/>
  <c r="Q206" i="12"/>
  <c r="Q202" i="12"/>
  <c r="Q174" i="12"/>
  <c r="Q198" i="12"/>
  <c r="Q170" i="12"/>
  <c r="Q194" i="12"/>
  <c r="Q190" i="12"/>
  <c r="Q238" i="12"/>
  <c r="Q270" i="12"/>
  <c r="Q180" i="12"/>
  <c r="Q234" i="12"/>
  <c r="Q266" i="12"/>
  <c r="Q200" i="12"/>
  <c r="Q230" i="12"/>
  <c r="Q262" i="12"/>
  <c r="Q184" i="12"/>
  <c r="Q166" i="12"/>
  <c r="Q226" i="12"/>
  <c r="Q258" i="12"/>
  <c r="Q222" i="12"/>
  <c r="Q254" i="12"/>
  <c r="Q218" i="12"/>
  <c r="Q250" i="12"/>
  <c r="Q172" i="12"/>
  <c r="Q246" i="12"/>
  <c r="Q278" i="12"/>
  <c r="Q214" i="12"/>
  <c r="Q240" i="12"/>
  <c r="Q272" i="12"/>
  <c r="Q196" i="12"/>
  <c r="Q236" i="12"/>
  <c r="Q268" i="12"/>
  <c r="Q274" i="12"/>
  <c r="Q160" i="12"/>
  <c r="Q232" i="12"/>
  <c r="Q264" i="12"/>
  <c r="Q192" i="12"/>
  <c r="Q208" i="12"/>
  <c r="Q242" i="12"/>
  <c r="Q228" i="12"/>
  <c r="Q260" i="12"/>
  <c r="Q176" i="12"/>
  <c r="Q204" i="12"/>
  <c r="Q224" i="12"/>
  <c r="Q256" i="12"/>
  <c r="Q220" i="12"/>
  <c r="Q252" i="12"/>
  <c r="Q212" i="12"/>
  <c r="Q216" i="12"/>
  <c r="Q248" i="12"/>
  <c r="U170" i="12"/>
  <c r="U204" i="12"/>
  <c r="U200" i="12"/>
  <c r="U172" i="12"/>
  <c r="U196" i="12"/>
  <c r="U168" i="12"/>
  <c r="U192" i="12"/>
  <c r="U164" i="12"/>
  <c r="U174" i="12"/>
  <c r="U188" i="12"/>
  <c r="U166" i="12"/>
  <c r="U184" i="12"/>
  <c r="U162" i="12"/>
  <c r="U180" i="12"/>
  <c r="U224" i="12"/>
  <c r="U256" i="12"/>
  <c r="U198" i="12"/>
  <c r="U220" i="12"/>
  <c r="U252" i="12"/>
  <c r="U182" i="12"/>
  <c r="U216" i="12"/>
  <c r="U248" i="12"/>
  <c r="U202" i="12"/>
  <c r="U190" i="12"/>
  <c r="U244" i="12"/>
  <c r="U276" i="12"/>
  <c r="U186" i="12"/>
  <c r="U208" i="12"/>
  <c r="U240" i="12"/>
  <c r="U272" i="12"/>
  <c r="U176" i="12"/>
  <c r="U236" i="12"/>
  <c r="U268" i="12"/>
  <c r="U160" i="12"/>
  <c r="U232" i="12"/>
  <c r="U264" i="12"/>
  <c r="U228" i="12"/>
  <c r="U226" i="12"/>
  <c r="U258" i="12"/>
  <c r="U222" i="12"/>
  <c r="U254" i="12"/>
  <c r="U218" i="12"/>
  <c r="U250" i="12"/>
  <c r="U246" i="12"/>
  <c r="U278" i="12"/>
  <c r="U194" i="12"/>
  <c r="U242" i="12"/>
  <c r="U274" i="12"/>
  <c r="U178" i="12"/>
  <c r="U206" i="12"/>
  <c r="U238" i="12"/>
  <c r="U270" i="12"/>
  <c r="U210" i="12"/>
  <c r="U234" i="12"/>
  <c r="U266" i="12"/>
  <c r="AG170" i="12"/>
  <c r="AG172" i="12"/>
  <c r="AG194" i="12"/>
  <c r="AG166" i="12"/>
  <c r="AG190" i="12"/>
  <c r="AG162" i="12"/>
  <c r="AG186" i="12"/>
  <c r="AG164" i="12"/>
  <c r="AG182" i="12"/>
  <c r="AG174" i="12"/>
  <c r="AG178" i="12"/>
  <c r="AG196" i="12"/>
  <c r="AG206" i="12"/>
  <c r="AG180" i="12"/>
  <c r="AG202" i="12"/>
  <c r="AG214" i="12"/>
  <c r="AG246" i="12"/>
  <c r="AG278" i="12"/>
  <c r="AG242" i="12"/>
  <c r="AG274" i="12"/>
  <c r="AG198" i="12"/>
  <c r="AG238" i="12"/>
  <c r="AG270" i="12"/>
  <c r="AG234" i="12"/>
  <c r="AG266" i="12"/>
  <c r="AG168" i="12"/>
  <c r="AG230" i="12"/>
  <c r="AG262" i="12"/>
  <c r="AG188" i="12"/>
  <c r="AG226" i="12"/>
  <c r="AG258" i="12"/>
  <c r="AG222" i="12"/>
  <c r="AG254" i="12"/>
  <c r="AG192" i="12"/>
  <c r="AG216" i="12"/>
  <c r="AG248" i="12"/>
  <c r="AF196" i="12"/>
  <c r="AG244" i="12"/>
  <c r="AG276" i="12"/>
  <c r="AG240" i="12"/>
  <c r="AG272" i="12"/>
  <c r="AG236" i="12"/>
  <c r="AG268" i="12"/>
  <c r="AG176" i="12"/>
  <c r="AG208" i="12"/>
  <c r="AG160" i="12"/>
  <c r="AG232" i="12"/>
  <c r="AG264" i="12"/>
  <c r="AG204" i="12"/>
  <c r="AG250" i="12"/>
  <c r="AG228" i="12"/>
  <c r="AG260" i="12"/>
  <c r="AG218" i="12"/>
  <c r="AG224" i="12"/>
  <c r="AG256" i="12"/>
  <c r="AG200" i="12"/>
  <c r="AG212" i="12"/>
  <c r="W278" i="12"/>
  <c r="AK212" i="12"/>
  <c r="AJ160" i="12"/>
  <c r="M174" i="12"/>
  <c r="V246" i="12"/>
  <c r="U262" i="12"/>
  <c r="N172" i="12"/>
  <c r="N166" i="12"/>
  <c r="N182" i="12"/>
  <c r="N214" i="12"/>
  <c r="N192" i="12"/>
  <c r="N168" i="12"/>
  <c r="N162" i="12"/>
  <c r="N178" i="12"/>
  <c r="N210" i="12"/>
  <c r="N188" i="12"/>
  <c r="N164" i="12"/>
  <c r="N206" i="12"/>
  <c r="N184" i="12"/>
  <c r="N174" i="12"/>
  <c r="N202" i="12"/>
  <c r="N180" i="12"/>
  <c r="N198" i="12"/>
  <c r="N176" i="12"/>
  <c r="N194" i="12"/>
  <c r="N190" i="12"/>
  <c r="N200" i="12"/>
  <c r="N236" i="12"/>
  <c r="N268" i="12"/>
  <c r="N212" i="12"/>
  <c r="N160" i="12"/>
  <c r="N232" i="12"/>
  <c r="N264" i="12"/>
  <c r="N186" i="12"/>
  <c r="N196" i="12"/>
  <c r="N228" i="12"/>
  <c r="N260" i="12"/>
  <c r="N224" i="12"/>
  <c r="N256" i="12"/>
  <c r="N220" i="12"/>
  <c r="N252" i="12"/>
  <c r="N216" i="12"/>
  <c r="N248" i="12"/>
  <c r="N208" i="12"/>
  <c r="N244" i="12"/>
  <c r="N276" i="12"/>
  <c r="N238" i="12"/>
  <c r="N270" i="12"/>
  <c r="N170" i="12"/>
  <c r="N234" i="12"/>
  <c r="N266" i="12"/>
  <c r="N230" i="12"/>
  <c r="N262" i="12"/>
  <c r="N272" i="12"/>
  <c r="N226" i="12"/>
  <c r="N258" i="12"/>
  <c r="N240" i="12"/>
  <c r="N222" i="12"/>
  <c r="N254" i="12"/>
  <c r="N218" i="12"/>
  <c r="N250" i="12"/>
  <c r="T180" i="12"/>
  <c r="T212" i="12"/>
  <c r="T224" i="12"/>
  <c r="T256" i="12"/>
  <c r="T176" i="12"/>
  <c r="T208" i="12"/>
  <c r="T172" i="12"/>
  <c r="T166" i="12"/>
  <c r="T170" i="12"/>
  <c r="T204" i="12"/>
  <c r="T216" i="12"/>
  <c r="T248" i="12"/>
  <c r="T168" i="12"/>
  <c r="T162" i="12"/>
  <c r="T200" i="12"/>
  <c r="T244" i="12"/>
  <c r="T164" i="12"/>
  <c r="T196" i="12"/>
  <c r="T240" i="12"/>
  <c r="T192" i="12"/>
  <c r="T236" i="12"/>
  <c r="T174" i="12"/>
  <c r="T188" i="12"/>
  <c r="T232" i="12"/>
  <c r="T272" i="12"/>
  <c r="T222" i="12"/>
  <c r="T254" i="12"/>
  <c r="T220" i="12"/>
  <c r="T268" i="12"/>
  <c r="T218" i="12"/>
  <c r="T250" i="12"/>
  <c r="T264" i="12"/>
  <c r="T210" i="12"/>
  <c r="T198" i="12"/>
  <c r="T206" i="12"/>
  <c r="T238" i="12"/>
  <c r="T184" i="12"/>
  <c r="T182" i="12"/>
  <c r="T234" i="12"/>
  <c r="T228" i="12"/>
  <c r="T252" i="12"/>
  <c r="T260" i="12"/>
  <c r="T202" i="12"/>
  <c r="T274" i="12"/>
  <c r="T178" i="12"/>
  <c r="T276" i="12"/>
  <c r="T226" i="12"/>
  <c r="T270" i="12"/>
  <c r="T246" i="12"/>
  <c r="T266" i="12"/>
  <c r="T186" i="12"/>
  <c r="T230" i="12"/>
  <c r="T262" i="12"/>
  <c r="T190" i="12"/>
  <c r="AA174" i="12"/>
  <c r="AA196" i="12"/>
  <c r="AA190" i="12"/>
  <c r="AA170" i="12"/>
  <c r="AA192" i="12"/>
  <c r="AA166" i="12"/>
  <c r="AA188" i="12"/>
  <c r="AA182" i="12"/>
  <c r="AA162" i="12"/>
  <c r="AA184" i="12"/>
  <c r="AA178" i="12"/>
  <c r="AA210" i="12"/>
  <c r="AA168" i="12"/>
  <c r="AA180" i="12"/>
  <c r="AA212" i="12"/>
  <c r="AA206" i="12"/>
  <c r="AA176" i="12"/>
  <c r="AA208" i="12"/>
  <c r="AA164" i="12"/>
  <c r="AA202" i="12"/>
  <c r="AA204" i="12"/>
  <c r="AA198" i="12"/>
  <c r="AA194" i="12"/>
  <c r="AA242" i="12"/>
  <c r="AA274" i="12"/>
  <c r="AA238" i="12"/>
  <c r="AA270" i="12"/>
  <c r="AA234" i="12"/>
  <c r="AA266" i="12"/>
  <c r="AA230" i="12"/>
  <c r="AA262" i="12"/>
  <c r="AA226" i="12"/>
  <c r="AA258" i="12"/>
  <c r="AA186" i="12"/>
  <c r="AA222" i="12"/>
  <c r="AA254" i="12"/>
  <c r="AA214" i="12"/>
  <c r="AA216" i="12"/>
  <c r="AA218" i="12"/>
  <c r="AA278" i="12"/>
  <c r="AA200" i="12"/>
  <c r="AA272" i="12"/>
  <c r="AA256" i="12"/>
  <c r="AA276" i="12"/>
  <c r="AA240" i="12"/>
  <c r="AA246" i="12"/>
  <c r="AA172" i="12"/>
  <c r="Z236" i="12"/>
  <c r="AE270" i="12"/>
  <c r="O230" i="12"/>
  <c r="S252" i="12"/>
  <c r="AE278" i="12"/>
  <c r="O238" i="12"/>
  <c r="AA264" i="12"/>
  <c r="K224" i="12"/>
  <c r="W250" i="12"/>
  <c r="O250" i="12"/>
  <c r="AI248" i="12"/>
  <c r="AA248" i="12"/>
  <c r="AB194" i="12"/>
  <c r="V278" i="12"/>
  <c r="AH268" i="12"/>
  <c r="AL258" i="12"/>
  <c r="AH240" i="12"/>
  <c r="AG184" i="12"/>
  <c r="Y248" i="12"/>
  <c r="AL208" i="12"/>
  <c r="AJ250" i="12"/>
  <c r="AA250" i="12"/>
  <c r="K172" i="12"/>
  <c r="AD222" i="12"/>
  <c r="AF272" i="12"/>
  <c r="AD248" i="12"/>
  <c r="Z272" i="12"/>
  <c r="AD258" i="12"/>
  <c r="Z240" i="12"/>
  <c r="AF276" i="12"/>
  <c r="AF256" i="12"/>
  <c r="AD170" i="12"/>
  <c r="AD190" i="12"/>
  <c r="AD200" i="12"/>
  <c r="AD186" i="12"/>
  <c r="AD166" i="12"/>
  <c r="AD182" i="12"/>
  <c r="AD192" i="12"/>
  <c r="AD168" i="12"/>
  <c r="AD162" i="12"/>
  <c r="AD178" i="12"/>
  <c r="AD210" i="12"/>
  <c r="AD188" i="12"/>
  <c r="AD164" i="12"/>
  <c r="AD206" i="12"/>
  <c r="AD184" i="12"/>
  <c r="AD202" i="12"/>
  <c r="AD180" i="12"/>
  <c r="AD198" i="12"/>
  <c r="AD176" i="12"/>
  <c r="AD244" i="12"/>
  <c r="AD276" i="12"/>
  <c r="AD240" i="12"/>
  <c r="AD272" i="12"/>
  <c r="AD212" i="12"/>
  <c r="AD236" i="12"/>
  <c r="AD268" i="12"/>
  <c r="AD174" i="12"/>
  <c r="AD196" i="12"/>
  <c r="AD160" i="12"/>
  <c r="AD232" i="12"/>
  <c r="AD264" i="12"/>
  <c r="AD194" i="12"/>
  <c r="AD228" i="12"/>
  <c r="AD260" i="12"/>
  <c r="AD224" i="12"/>
  <c r="AD256" i="12"/>
  <c r="AD208" i="12"/>
  <c r="AD220" i="12"/>
  <c r="AD252" i="12"/>
  <c r="AF170" i="12"/>
  <c r="AF164" i="12"/>
  <c r="AF202" i="12"/>
  <c r="AF214" i="12"/>
  <c r="AF246" i="12"/>
  <c r="AF166" i="12"/>
  <c r="AF168" i="12"/>
  <c r="AF198" i="12"/>
  <c r="AF162" i="12"/>
  <c r="AF172" i="12"/>
  <c r="AF194" i="12"/>
  <c r="AF238" i="12"/>
  <c r="AF190" i="12"/>
  <c r="AF234" i="12"/>
  <c r="AF186" i="12"/>
  <c r="AF230" i="12"/>
  <c r="AF182" i="12"/>
  <c r="AF226" i="12"/>
  <c r="AF258" i="12"/>
  <c r="AF178" i="12"/>
  <c r="AF210" i="12"/>
  <c r="AF218" i="12"/>
  <c r="AF242" i="12"/>
  <c r="AF254" i="12"/>
  <c r="AF188" i="12"/>
  <c r="AF244" i="12"/>
  <c r="AF240" i="12"/>
  <c r="AF174" i="12"/>
  <c r="AF206" i="12"/>
  <c r="AF222" i="12"/>
  <c r="AF262" i="12"/>
  <c r="AF192" i="12"/>
  <c r="AF208" i="12"/>
  <c r="AF176" i="12"/>
  <c r="AF278" i="12"/>
  <c r="AF228" i="12"/>
  <c r="AF250" i="12"/>
  <c r="AF274" i="12"/>
  <c r="AF224" i="12"/>
  <c r="AF270" i="12"/>
  <c r="Z162" i="12"/>
  <c r="Z204" i="12"/>
  <c r="Z182" i="12"/>
  <c r="Z200" i="12"/>
  <c r="Z178" i="12"/>
  <c r="Z196" i="12"/>
  <c r="Z172" i="12"/>
  <c r="Z192" i="12"/>
  <c r="Z202" i="12"/>
  <c r="Z188" i="12"/>
  <c r="Z198" i="12"/>
  <c r="Z184" i="12"/>
  <c r="Z194" i="12"/>
  <c r="Z170" i="12"/>
  <c r="Z164" i="12"/>
  <c r="Z168" i="12"/>
  <c r="Z180" i="12"/>
  <c r="Z212" i="12"/>
  <c r="Z190" i="12"/>
  <c r="Z176" i="12"/>
  <c r="Z186" i="12"/>
  <c r="Z226" i="12"/>
  <c r="Z258" i="12"/>
  <c r="Z222" i="12"/>
  <c r="Z254" i="12"/>
  <c r="Z218" i="12"/>
  <c r="Z250" i="12"/>
  <c r="Z214" i="12"/>
  <c r="Z246" i="12"/>
  <c r="Z278" i="12"/>
  <c r="Z242" i="12"/>
  <c r="Z274" i="12"/>
  <c r="Z238" i="12"/>
  <c r="Z270" i="12"/>
  <c r="Z166" i="12"/>
  <c r="Z174" i="12"/>
  <c r="Z234" i="12"/>
  <c r="Z266" i="12"/>
  <c r="Z276" i="12"/>
  <c r="AD262" i="12"/>
  <c r="Z244" i="12"/>
  <c r="AD230" i="12"/>
  <c r="AD204" i="12"/>
  <c r="AF220" i="12"/>
  <c r="Z248" i="12"/>
  <c r="AD234" i="12"/>
  <c r="Z216" i="12"/>
  <c r="AF184" i="12"/>
  <c r="AF160" i="12"/>
  <c r="Z252" i="12"/>
  <c r="AD238" i="12"/>
  <c r="Z220" i="12"/>
  <c r="AD172" i="12"/>
  <c r="AF212" i="12"/>
  <c r="AF200" i="12"/>
  <c r="AF260" i="12"/>
  <c r="AF236" i="12"/>
  <c r="Z230" i="12"/>
  <c r="Z208" i="12"/>
  <c r="AF180" i="12"/>
  <c r="AD274" i="12"/>
  <c r="Z256" i="12"/>
  <c r="AD242" i="12"/>
  <c r="Z224" i="12"/>
  <c r="Z206" i="12"/>
  <c r="AF252" i="12"/>
  <c r="AF216" i="12"/>
  <c r="Z262" i="12"/>
  <c r="Z260" i="12"/>
  <c r="AD246" i="12"/>
  <c r="Z228" i="12"/>
  <c r="AD214" i="12"/>
  <c r="AF204" i="12"/>
  <c r="AF264" i="12"/>
  <c r="V13" i="12"/>
  <c r="AH14" i="12"/>
  <c r="Y13" i="12"/>
  <c r="AH13" i="12"/>
  <c r="O14" i="12"/>
  <c r="T14" i="12"/>
  <c r="Q13" i="12"/>
  <c r="AJ13" i="12"/>
  <c r="L13" i="12"/>
  <c r="N14" i="12"/>
  <c r="P14" i="12"/>
  <c r="AJ14" i="12"/>
  <c r="AG13" i="12"/>
  <c r="AI14" i="12"/>
  <c r="AK13" i="12"/>
  <c r="S13" i="12"/>
  <c r="R13" i="12"/>
  <c r="S14" i="12"/>
  <c r="U13" i="12"/>
  <c r="AB12" i="12"/>
  <c r="AI12" i="12"/>
  <c r="X12" i="12"/>
  <c r="Q12" i="12"/>
  <c r="AO12" i="12"/>
  <c r="CE162" i="12"/>
  <c r="V12" i="12"/>
  <c r="AJ12" i="12"/>
  <c r="Y12" i="12"/>
  <c r="S12" i="12"/>
  <c r="AL12" i="12"/>
  <c r="Z12" i="12"/>
  <c r="AD12" i="12"/>
  <c r="L12" i="12"/>
  <c r="AC12" i="12"/>
  <c r="N12" i="12"/>
  <c r="AA12" i="12"/>
  <c r="W12" i="12"/>
  <c r="O12" i="12"/>
  <c r="AF12" i="12"/>
  <c r="AH12" i="12"/>
  <c r="M12" i="12"/>
  <c r="U12" i="12"/>
  <c r="P12" i="12"/>
  <c r="R12" i="12"/>
  <c r="AG12" i="12"/>
  <c r="AK12" i="12"/>
  <c r="AB14" i="12"/>
  <c r="AE13" i="12"/>
  <c r="AC14" i="12"/>
  <c r="AB13" i="12"/>
  <c r="Z13" i="12"/>
  <c r="AG14" i="12"/>
  <c r="O13" i="12"/>
  <c r="AK14" i="12"/>
  <c r="AL14" i="12"/>
  <c r="W13" i="12"/>
  <c r="L14" i="12"/>
  <c r="AD14" i="12"/>
  <c r="M13" i="12"/>
  <c r="AE14" i="12"/>
  <c r="Q14" i="12"/>
  <c r="X14" i="12"/>
  <c r="W14" i="12"/>
  <c r="AA14" i="12"/>
  <c r="AF13" i="12"/>
  <c r="R14" i="12"/>
  <c r="AA13" i="12"/>
  <c r="AD13" i="12"/>
  <c r="X13" i="12"/>
  <c r="AL13" i="12"/>
  <c r="P13" i="12"/>
  <c r="AF14" i="12"/>
  <c r="U14" i="12"/>
  <c r="Y14" i="12"/>
  <c r="M14" i="12"/>
  <c r="CG162" i="12"/>
  <c r="BS162" i="12"/>
  <c r="BO162" i="12"/>
  <c r="BY162" i="12"/>
  <c r="CA162" i="12"/>
  <c r="BQ162" i="12"/>
  <c r="BI162" i="12"/>
  <c r="CD162" i="12"/>
  <c r="BG162" i="12"/>
  <c r="BW162" i="12"/>
  <c r="BR162" i="12"/>
  <c r="BV162" i="12"/>
  <c r="BE162" i="12"/>
  <c r="BM162" i="12"/>
  <c r="BP162" i="12"/>
  <c r="BJ162" i="12"/>
  <c r="BL162" i="12"/>
  <c r="CC162" i="12"/>
  <c r="BH162" i="12"/>
  <c r="BX162" i="12"/>
  <c r="BZ162" i="12"/>
  <c r="BT162" i="12"/>
  <c r="CF162" i="12"/>
  <c r="BK162" i="12"/>
  <c r="CB162" i="12"/>
  <c r="CH162" i="12"/>
  <c r="BN162" i="12"/>
  <c r="BU162" i="12"/>
  <c r="BF162" i="12"/>
  <c r="AL18" i="14"/>
  <c r="AD18" i="14"/>
  <c r="V18" i="14"/>
  <c r="N18" i="14"/>
  <c r="AK18" i="14"/>
  <c r="AC18" i="14"/>
  <c r="U18" i="14"/>
  <c r="M18" i="14"/>
  <c r="AJ18" i="14"/>
  <c r="AB18" i="14"/>
  <c r="T18" i="14"/>
  <c r="L18" i="14"/>
  <c r="AI18" i="14"/>
  <c r="AA18" i="14"/>
  <c r="S18" i="14"/>
  <c r="K18" i="14"/>
  <c r="BD162" i="14" s="1"/>
  <c r="AH18" i="14"/>
  <c r="Z18" i="14"/>
  <c r="R18" i="14"/>
  <c r="W18" i="14"/>
  <c r="AO18" i="14"/>
  <c r="AG18" i="14"/>
  <c r="Y18" i="14"/>
  <c r="Q18" i="14"/>
  <c r="AE18" i="14"/>
  <c r="AN18" i="14"/>
  <c r="AF18" i="14"/>
  <c r="X18" i="14"/>
  <c r="P18" i="14"/>
  <c r="AM18" i="14"/>
  <c r="O18" i="14"/>
  <c r="AK18" i="13"/>
  <c r="AC18" i="13"/>
  <c r="U18" i="13"/>
  <c r="M18" i="13"/>
  <c r="AL18" i="13"/>
  <c r="AJ18" i="13"/>
  <c r="AB18" i="13"/>
  <c r="T18" i="13"/>
  <c r="L18" i="13"/>
  <c r="AI18" i="13"/>
  <c r="AA18" i="13"/>
  <c r="S18" i="13"/>
  <c r="K18" i="13"/>
  <c r="BD162" i="13" s="1"/>
  <c r="Y18" i="13"/>
  <c r="AD18" i="13"/>
  <c r="AH18" i="13"/>
  <c r="Z18" i="13"/>
  <c r="R18" i="13"/>
  <c r="V18" i="13"/>
  <c r="AO18" i="13"/>
  <c r="AG18" i="13"/>
  <c r="Q18" i="13"/>
  <c r="AN18" i="13"/>
  <c r="AF18" i="13"/>
  <c r="X18" i="13"/>
  <c r="P18" i="13"/>
  <c r="N18" i="13"/>
  <c r="AM18" i="13"/>
  <c r="AE18" i="13"/>
  <c r="W18" i="13"/>
  <c r="O18" i="13"/>
  <c r="CH189" i="14"/>
  <c r="CG189" i="14"/>
  <c r="CF189" i="14"/>
  <c r="CE189" i="14"/>
  <c r="CD189" i="14"/>
  <c r="CC189" i="14"/>
  <c r="CB189" i="14"/>
  <c r="CA189" i="14"/>
  <c r="BZ189" i="14"/>
  <c r="BY189" i="14"/>
  <c r="BX189" i="14"/>
  <c r="BW189" i="14"/>
  <c r="BV189" i="14"/>
  <c r="BU189" i="14"/>
  <c r="BT189" i="14"/>
  <c r="BS189" i="14"/>
  <c r="BR189" i="14"/>
  <c r="BQ189" i="14"/>
  <c r="BP189" i="14"/>
  <c r="BO189" i="14"/>
  <c r="BN189" i="14"/>
  <c r="BM189" i="14"/>
  <c r="BL189" i="14"/>
  <c r="BK189" i="14"/>
  <c r="BJ189" i="14"/>
  <c r="BI189" i="14"/>
  <c r="BH189" i="14"/>
  <c r="BG189" i="14"/>
  <c r="BF189" i="14"/>
  <c r="BE189" i="14"/>
  <c r="BD189" i="14"/>
  <c r="CH188" i="14"/>
  <c r="CG188" i="14"/>
  <c r="CF188" i="14"/>
  <c r="CE188" i="14"/>
  <c r="CD188" i="14"/>
  <c r="CC188" i="14"/>
  <c r="CB188" i="14"/>
  <c r="CA188" i="14"/>
  <c r="BZ188" i="14"/>
  <c r="BY188" i="14"/>
  <c r="BX188" i="14"/>
  <c r="BW188" i="14"/>
  <c r="BV188" i="14"/>
  <c r="BU188" i="14"/>
  <c r="BT188" i="14"/>
  <c r="BS188" i="14"/>
  <c r="BR188" i="14"/>
  <c r="BQ188" i="14"/>
  <c r="BP188" i="14"/>
  <c r="BO188" i="14"/>
  <c r="BN188" i="14"/>
  <c r="BM188" i="14"/>
  <c r="BL188" i="14"/>
  <c r="BK188" i="14"/>
  <c r="BJ188" i="14"/>
  <c r="BI188" i="14"/>
  <c r="BH188" i="14"/>
  <c r="BG188" i="14"/>
  <c r="BF188" i="14"/>
  <c r="BE188" i="14"/>
  <c r="BD188" i="14"/>
  <c r="CH187" i="14"/>
  <c r="CG187" i="14"/>
  <c r="CF187" i="14"/>
  <c r="CE187" i="14"/>
  <c r="CD187" i="14"/>
  <c r="CC187" i="14"/>
  <c r="CB187" i="14"/>
  <c r="CA187" i="14"/>
  <c r="BZ187" i="14"/>
  <c r="BY187" i="14"/>
  <c r="BX187" i="14"/>
  <c r="BW187" i="14"/>
  <c r="BV187" i="14"/>
  <c r="BU187" i="14"/>
  <c r="BT187" i="14"/>
  <c r="BS187" i="14"/>
  <c r="BR187" i="14"/>
  <c r="BQ187" i="14"/>
  <c r="BP187" i="14"/>
  <c r="BO187" i="14"/>
  <c r="BN187" i="14"/>
  <c r="BM187" i="14"/>
  <c r="BL187" i="14"/>
  <c r="BK187" i="14"/>
  <c r="BJ187" i="14"/>
  <c r="BI187" i="14"/>
  <c r="BH187" i="14"/>
  <c r="BG187" i="14"/>
  <c r="BF187" i="14"/>
  <c r="BE187" i="14"/>
  <c r="BD187" i="14"/>
  <c r="CH186" i="14"/>
  <c r="CG186" i="14"/>
  <c r="CF186" i="14"/>
  <c r="CE186" i="14"/>
  <c r="CD186" i="14"/>
  <c r="CC186" i="14"/>
  <c r="CB186" i="14"/>
  <c r="CA186" i="14"/>
  <c r="BZ186" i="14"/>
  <c r="BY186" i="14"/>
  <c r="BX186" i="14"/>
  <c r="BW186" i="14"/>
  <c r="BV186" i="14"/>
  <c r="BU186" i="14"/>
  <c r="BT186" i="14"/>
  <c r="BS186" i="14"/>
  <c r="BR186" i="14"/>
  <c r="BQ186" i="14"/>
  <c r="BP186" i="14"/>
  <c r="BO186" i="14"/>
  <c r="BN186" i="14"/>
  <c r="BM186" i="14"/>
  <c r="BL186" i="14"/>
  <c r="BK186" i="14"/>
  <c r="BJ186" i="14"/>
  <c r="BI186" i="14"/>
  <c r="BH186" i="14"/>
  <c r="BG186" i="14"/>
  <c r="BF186" i="14"/>
  <c r="BE186" i="14"/>
  <c r="BD186" i="14"/>
  <c r="CH185" i="14"/>
  <c r="CG185" i="14"/>
  <c r="CF185" i="14"/>
  <c r="CE185" i="14"/>
  <c r="CD185" i="14"/>
  <c r="CC185" i="14"/>
  <c r="CB185" i="14"/>
  <c r="CA185" i="14"/>
  <c r="BZ185" i="14"/>
  <c r="BY185" i="14"/>
  <c r="BX185" i="14"/>
  <c r="BW185" i="14"/>
  <c r="BV185" i="14"/>
  <c r="BU185" i="14"/>
  <c r="BT185" i="14"/>
  <c r="BS185" i="14"/>
  <c r="BR185" i="14"/>
  <c r="BQ185" i="14"/>
  <c r="BP185" i="14"/>
  <c r="BO185" i="14"/>
  <c r="BN185" i="14"/>
  <c r="BM185" i="14"/>
  <c r="BL185" i="14"/>
  <c r="BK185" i="14"/>
  <c r="BJ185" i="14"/>
  <c r="BI185" i="14"/>
  <c r="BH185" i="14"/>
  <c r="BG185" i="14"/>
  <c r="BF185" i="14"/>
  <c r="BE185" i="14"/>
  <c r="BD185" i="14"/>
  <c r="CH184" i="14"/>
  <c r="CG184" i="14"/>
  <c r="CF184" i="14"/>
  <c r="CE184" i="14"/>
  <c r="CD184" i="14"/>
  <c r="CC184" i="14"/>
  <c r="CB184" i="14"/>
  <c r="CA184" i="14"/>
  <c r="BZ184" i="14"/>
  <c r="BY184" i="14"/>
  <c r="BX184" i="14"/>
  <c r="BW184" i="14"/>
  <c r="BV184" i="14"/>
  <c r="BU184" i="14"/>
  <c r="BT184" i="14"/>
  <c r="BS184" i="14"/>
  <c r="BR184" i="14"/>
  <c r="BQ184" i="14"/>
  <c r="BP184" i="14"/>
  <c r="BO184" i="14"/>
  <c r="BN184" i="14"/>
  <c r="BM184" i="14"/>
  <c r="BL184" i="14"/>
  <c r="BK184" i="14"/>
  <c r="BJ184" i="14"/>
  <c r="BI184" i="14"/>
  <c r="BH184" i="14"/>
  <c r="BG184" i="14"/>
  <c r="BF184" i="14"/>
  <c r="BE184" i="14"/>
  <c r="BD184" i="14"/>
  <c r="CH183" i="14"/>
  <c r="CG183" i="14"/>
  <c r="CF183" i="14"/>
  <c r="CE183" i="14"/>
  <c r="CD183" i="14"/>
  <c r="CC183" i="14"/>
  <c r="CB183" i="14"/>
  <c r="CA183" i="14"/>
  <c r="BZ183" i="14"/>
  <c r="BY183" i="14"/>
  <c r="BX183" i="14"/>
  <c r="BW183" i="14"/>
  <c r="BV183" i="14"/>
  <c r="BU183" i="14"/>
  <c r="BT183" i="14"/>
  <c r="BS183" i="14"/>
  <c r="BR183" i="14"/>
  <c r="BQ183" i="14"/>
  <c r="BP183" i="14"/>
  <c r="BO183" i="14"/>
  <c r="BN183" i="14"/>
  <c r="BM183" i="14"/>
  <c r="BL183" i="14"/>
  <c r="BK183" i="14"/>
  <c r="BJ183" i="14"/>
  <c r="BI183" i="14"/>
  <c r="BH183" i="14"/>
  <c r="BG183" i="14"/>
  <c r="BF183" i="14"/>
  <c r="BE183" i="14"/>
  <c r="BD183" i="14"/>
  <c r="CH182" i="14"/>
  <c r="CG182" i="14"/>
  <c r="CF182" i="14"/>
  <c r="CE182" i="14"/>
  <c r="CD182" i="14"/>
  <c r="CC182" i="14"/>
  <c r="CB182" i="14"/>
  <c r="CA182" i="14"/>
  <c r="BZ182" i="14"/>
  <c r="BY182" i="14"/>
  <c r="BX182" i="14"/>
  <c r="BW182" i="14"/>
  <c r="BV182" i="14"/>
  <c r="BU182" i="14"/>
  <c r="BT182" i="14"/>
  <c r="BS182" i="14"/>
  <c r="BR182" i="14"/>
  <c r="BQ182" i="14"/>
  <c r="BP182" i="14"/>
  <c r="BO182" i="14"/>
  <c r="BN182" i="14"/>
  <c r="BM182" i="14"/>
  <c r="BL182" i="14"/>
  <c r="BK182" i="14"/>
  <c r="BJ182" i="14"/>
  <c r="BI182" i="14"/>
  <c r="BH182" i="14"/>
  <c r="BG182" i="14"/>
  <c r="BF182" i="14"/>
  <c r="BE182" i="14"/>
  <c r="BD182" i="14"/>
  <c r="CH181" i="14"/>
  <c r="CG181" i="14"/>
  <c r="CF181" i="14"/>
  <c r="CE181" i="14"/>
  <c r="CD181" i="14"/>
  <c r="CC181" i="14"/>
  <c r="CB181" i="14"/>
  <c r="CA181" i="14"/>
  <c r="BZ181" i="14"/>
  <c r="BY181" i="14"/>
  <c r="BX181" i="14"/>
  <c r="BW181" i="14"/>
  <c r="BV181" i="14"/>
  <c r="BU181" i="14"/>
  <c r="BT181" i="14"/>
  <c r="BS181" i="14"/>
  <c r="BR181" i="14"/>
  <c r="BQ181" i="14"/>
  <c r="BP181" i="14"/>
  <c r="BO181" i="14"/>
  <c r="BN181" i="14"/>
  <c r="BM181" i="14"/>
  <c r="BL181" i="14"/>
  <c r="BK181" i="14"/>
  <c r="BJ181" i="14"/>
  <c r="BI181" i="14"/>
  <c r="BH181" i="14"/>
  <c r="BG181" i="14"/>
  <c r="BF181" i="14"/>
  <c r="BE181" i="14"/>
  <c r="BD181" i="14"/>
  <c r="CH180" i="14"/>
  <c r="CG180" i="14"/>
  <c r="CF180" i="14"/>
  <c r="CE180" i="14"/>
  <c r="CD180" i="14"/>
  <c r="CC180" i="14"/>
  <c r="CB180" i="14"/>
  <c r="CA180" i="14"/>
  <c r="BZ180" i="14"/>
  <c r="BY180" i="14"/>
  <c r="BX180" i="14"/>
  <c r="BW180" i="14"/>
  <c r="BV180" i="14"/>
  <c r="BU180" i="14"/>
  <c r="BT180" i="14"/>
  <c r="BS180" i="14"/>
  <c r="BR180" i="14"/>
  <c r="BQ180" i="14"/>
  <c r="BP180" i="14"/>
  <c r="BO180" i="14"/>
  <c r="BN180" i="14"/>
  <c r="BM180" i="14"/>
  <c r="BL180" i="14"/>
  <c r="BK180" i="14"/>
  <c r="BJ180" i="14"/>
  <c r="BI180" i="14"/>
  <c r="BH180" i="14"/>
  <c r="BG180" i="14"/>
  <c r="BF180" i="14"/>
  <c r="BE180" i="14"/>
  <c r="BD180" i="14"/>
  <c r="CH179" i="14"/>
  <c r="CG179" i="14"/>
  <c r="CF179" i="14"/>
  <c r="CE179" i="14"/>
  <c r="CD179" i="14"/>
  <c r="CC179" i="14"/>
  <c r="CB179" i="14"/>
  <c r="CA179" i="14"/>
  <c r="BZ179" i="14"/>
  <c r="BY179" i="14"/>
  <c r="BX179" i="14"/>
  <c r="BW179" i="14"/>
  <c r="BV179" i="14"/>
  <c r="BU179" i="14"/>
  <c r="BT179" i="14"/>
  <c r="BS179" i="14"/>
  <c r="BR179" i="14"/>
  <c r="BQ179" i="14"/>
  <c r="BP179" i="14"/>
  <c r="BO179" i="14"/>
  <c r="BN179" i="14"/>
  <c r="BM179" i="14"/>
  <c r="BL179" i="14"/>
  <c r="BK179" i="14"/>
  <c r="BJ179" i="14"/>
  <c r="BI179" i="14"/>
  <c r="BH179" i="14"/>
  <c r="BG179" i="14"/>
  <c r="BF179" i="14"/>
  <c r="BE179" i="14"/>
  <c r="BD179" i="14"/>
  <c r="AP135" i="14"/>
  <c r="AW133" i="14"/>
  <c r="AP131" i="14"/>
  <c r="AW129" i="14"/>
  <c r="AP127" i="14"/>
  <c r="AW125" i="14"/>
  <c r="AW123" i="14"/>
  <c r="AP123" i="14"/>
  <c r="AP121" i="14"/>
  <c r="AW121" i="14"/>
  <c r="AX121" i="14" s="1"/>
  <c r="AW119" i="14"/>
  <c r="AP119" i="14"/>
  <c r="AP111" i="14"/>
  <c r="AW109" i="14"/>
  <c r="AW107" i="14"/>
  <c r="AP107" i="14"/>
  <c r="AW105" i="14"/>
  <c r="AP105" i="14"/>
  <c r="AW103" i="14"/>
  <c r="AX103" i="14" s="1"/>
  <c r="AP103" i="14"/>
  <c r="AW99" i="14"/>
  <c r="AP95" i="14"/>
  <c r="AP91" i="14"/>
  <c r="AW89" i="14"/>
  <c r="AX89" i="14" s="1"/>
  <c r="AP89" i="14"/>
  <c r="AW87" i="14"/>
  <c r="AP87" i="14"/>
  <c r="AP85" i="14"/>
  <c r="AW83" i="14"/>
  <c r="J206" i="14"/>
  <c r="J194" i="14"/>
  <c r="J190" i="14"/>
  <c r="J188" i="14"/>
  <c r="AQ45" i="14"/>
  <c r="J178" i="14"/>
  <c r="J174" i="14"/>
  <c r="AQ27" i="14"/>
  <c r="AR27" i="14" s="1"/>
  <c r="J160" i="14"/>
  <c r="AQ121" i="14"/>
  <c r="U13" i="14" l="1"/>
  <c r="N13" i="14"/>
  <c r="AJ14" i="13"/>
  <c r="V14" i="13"/>
  <c r="O14" i="13"/>
  <c r="AC14" i="13"/>
  <c r="M14" i="13"/>
  <c r="AG14" i="14"/>
  <c r="L13" i="14"/>
  <c r="M13" i="14"/>
  <c r="T13" i="14"/>
  <c r="AE13" i="14"/>
  <c r="Q14" i="14"/>
  <c r="X14" i="13"/>
  <c r="AI14" i="14"/>
  <c r="AB14" i="14"/>
  <c r="AH14" i="13"/>
  <c r="AA14" i="13"/>
  <c r="AN10" i="14"/>
  <c r="AN12" i="14"/>
  <c r="AN3" i="14"/>
  <c r="AN4" i="14"/>
  <c r="AN5" i="14"/>
  <c r="AN6" i="14"/>
  <c r="AN7" i="14"/>
  <c r="AN8" i="14"/>
  <c r="AN9" i="14"/>
  <c r="AB13" i="14"/>
  <c r="AC13" i="14"/>
  <c r="V13" i="14"/>
  <c r="P13" i="14"/>
  <c r="AJ14" i="14"/>
  <c r="AI14" i="13"/>
  <c r="X13" i="14"/>
  <c r="Q13" i="14"/>
  <c r="R13" i="14"/>
  <c r="K13" i="14"/>
  <c r="O13" i="13"/>
  <c r="P13" i="13"/>
  <c r="AM10" i="13"/>
  <c r="AM12" i="13"/>
  <c r="AM3" i="13"/>
  <c r="AM4" i="13"/>
  <c r="AM5" i="13"/>
  <c r="AM6" i="13"/>
  <c r="AM7" i="13"/>
  <c r="AM8" i="13"/>
  <c r="AM9" i="13"/>
  <c r="N14" i="14"/>
  <c r="AL13" i="14"/>
  <c r="AF13" i="14"/>
  <c r="Y13" i="14"/>
  <c r="Z13" i="14"/>
  <c r="S13" i="14"/>
  <c r="AK13" i="13"/>
  <c r="AD13" i="13"/>
  <c r="W13" i="13"/>
  <c r="X13" i="13"/>
  <c r="Q13" i="13"/>
  <c r="R13" i="13"/>
  <c r="U14" i="14"/>
  <c r="AG13" i="14"/>
  <c r="AH13" i="14"/>
  <c r="AA13" i="14"/>
  <c r="AE13" i="13"/>
  <c r="AF13" i="13"/>
  <c r="Y13" i="13"/>
  <c r="Z13" i="13"/>
  <c r="AO4" i="13"/>
  <c r="AO5" i="13"/>
  <c r="AO6" i="13"/>
  <c r="AO7" i="13"/>
  <c r="AO8" i="13"/>
  <c r="AO9" i="13"/>
  <c r="AO10" i="13"/>
  <c r="AO12" i="13"/>
  <c r="AO3" i="13"/>
  <c r="R14" i="14"/>
  <c r="K14" i="14"/>
  <c r="AI13" i="14"/>
  <c r="P14" i="13"/>
  <c r="Q14" i="13"/>
  <c r="AG13" i="13"/>
  <c r="AH13" i="13"/>
  <c r="AM9" i="14"/>
  <c r="AM10" i="14"/>
  <c r="AM12" i="14"/>
  <c r="AM3" i="14"/>
  <c r="AM11" i="14" s="1"/>
  <c r="AM4" i="14"/>
  <c r="AM5" i="14"/>
  <c r="AM6" i="14"/>
  <c r="AM7" i="14"/>
  <c r="AM8" i="14"/>
  <c r="Z14" i="14"/>
  <c r="S14" i="14"/>
  <c r="L14" i="14"/>
  <c r="T14" i="13"/>
  <c r="Y14" i="13"/>
  <c r="R14" i="13"/>
  <c r="K14" i="13"/>
  <c r="AN12" i="13"/>
  <c r="AN3" i="13"/>
  <c r="AN4" i="13"/>
  <c r="AN5" i="13"/>
  <c r="AN6" i="13"/>
  <c r="AN7" i="13"/>
  <c r="AN8" i="13"/>
  <c r="AN9" i="13"/>
  <c r="AN10" i="13"/>
  <c r="AO12" i="14"/>
  <c r="AO3" i="14"/>
  <c r="AO4" i="14"/>
  <c r="AO5" i="14"/>
  <c r="AO6" i="14"/>
  <c r="AO7" i="14"/>
  <c r="AO8" i="14"/>
  <c r="AO9" i="14"/>
  <c r="AO10" i="14"/>
  <c r="AH14" i="14"/>
  <c r="AA14" i="14"/>
  <c r="T14" i="14"/>
  <c r="AF14" i="13"/>
  <c r="AG14" i="13"/>
  <c r="Z14" i="13"/>
  <c r="S14" i="13"/>
  <c r="AO13" i="12"/>
  <c r="AO14" i="12"/>
  <c r="AO11" i="12"/>
  <c r="AJ232" i="13"/>
  <c r="L208" i="14"/>
  <c r="S276" i="14"/>
  <c r="N266" i="14"/>
  <c r="R228" i="14"/>
  <c r="T276" i="14"/>
  <c r="W210" i="14"/>
  <c r="V252" i="14"/>
  <c r="M226" i="14"/>
  <c r="AE170" i="14"/>
  <c r="Q182" i="14"/>
  <c r="O160" i="13"/>
  <c r="AH220" i="13"/>
  <c r="AD218" i="14"/>
  <c r="AG232" i="14"/>
  <c r="AI212" i="14"/>
  <c r="AJ278" i="14"/>
  <c r="W262" i="13"/>
  <c r="P194" i="14"/>
  <c r="AD274" i="14"/>
  <c r="AI230" i="14"/>
  <c r="AJ228" i="14"/>
  <c r="AH192" i="14"/>
  <c r="AH274" i="14"/>
  <c r="AA266" i="13"/>
  <c r="AG192" i="14"/>
  <c r="AJ226" i="14"/>
  <c r="S220" i="14"/>
  <c r="AF214" i="14"/>
  <c r="N210" i="14"/>
  <c r="AH260" i="14"/>
  <c r="AJ240" i="14"/>
  <c r="R252" i="14"/>
  <c r="AG270" i="14"/>
  <c r="AH240" i="14"/>
  <c r="V214" i="14"/>
  <c r="AG188" i="14"/>
  <c r="AG176" i="14"/>
  <c r="K216" i="14"/>
  <c r="M266" i="14"/>
  <c r="T170" i="14"/>
  <c r="AC230" i="14"/>
  <c r="AI278" i="14"/>
  <c r="AI208" i="14"/>
  <c r="AC252" i="14"/>
  <c r="Q168" i="14"/>
  <c r="S230" i="14"/>
  <c r="Y204" i="14"/>
  <c r="AA194" i="14"/>
  <c r="AC204" i="14"/>
  <c r="AI240" i="14"/>
  <c r="AJ252" i="14"/>
  <c r="AH196" i="14"/>
  <c r="O252" i="14"/>
  <c r="AE246" i="13"/>
  <c r="AG240" i="13"/>
  <c r="N184" i="14"/>
  <c r="X180" i="14"/>
  <c r="R204" i="14"/>
  <c r="T184" i="14"/>
  <c r="M228" i="14"/>
  <c r="V270" i="14"/>
  <c r="AG260" i="14"/>
  <c r="AJ246" i="14"/>
  <c r="AI246" i="14"/>
  <c r="N248" i="14"/>
  <c r="U248" i="14"/>
  <c r="R244" i="14"/>
  <c r="U174" i="14"/>
  <c r="U226" i="14"/>
  <c r="AJ204" i="14"/>
  <c r="S180" i="14"/>
  <c r="AL210" i="14"/>
  <c r="AB196" i="14"/>
  <c r="S248" i="14"/>
  <c r="Q252" i="14"/>
  <c r="Q242" i="14"/>
  <c r="U224" i="14"/>
  <c r="U228" i="14"/>
  <c r="O234" i="14"/>
  <c r="M222" i="14"/>
  <c r="M182" i="14"/>
  <c r="P208" i="14"/>
  <c r="AI264" i="14"/>
  <c r="AC216" i="14"/>
  <c r="U216" i="14"/>
  <c r="U220" i="14"/>
  <c r="AC160" i="14"/>
  <c r="X238" i="14"/>
  <c r="AI228" i="14"/>
  <c r="AG216" i="14"/>
  <c r="W240" i="14"/>
  <c r="P202" i="14"/>
  <c r="V218" i="14"/>
  <c r="O160" i="14"/>
  <c r="Q218" i="14"/>
  <c r="K176" i="14"/>
  <c r="V160" i="14"/>
  <c r="P234" i="14"/>
  <c r="AJ268" i="13"/>
  <c r="U194" i="14"/>
  <c r="L272" i="14"/>
  <c r="P252" i="14"/>
  <c r="O274" i="14"/>
  <c r="T270" i="14"/>
  <c r="S270" i="14"/>
  <c r="M276" i="14"/>
  <c r="K222" i="14"/>
  <c r="T160" i="13"/>
  <c r="O246" i="14"/>
  <c r="AC274" i="14"/>
  <c r="L266" i="14"/>
  <c r="K266" i="14"/>
  <c r="R266" i="14"/>
  <c r="X262" i="14"/>
  <c r="T220" i="14"/>
  <c r="Q164" i="14"/>
  <c r="P240" i="14"/>
  <c r="Q208" i="14"/>
  <c r="AD192" i="14"/>
  <c r="AK194" i="14"/>
  <c r="W258" i="14"/>
  <c r="W254" i="14"/>
  <c r="U270" i="14"/>
  <c r="X256" i="14"/>
  <c r="W256" i="14"/>
  <c r="AD256" i="14"/>
  <c r="Q262" i="14"/>
  <c r="P258" i="14"/>
  <c r="L216" i="14"/>
  <c r="M174" i="14"/>
  <c r="Q240" i="14"/>
  <c r="T234" i="14"/>
  <c r="AC170" i="14"/>
  <c r="Z164" i="14"/>
  <c r="Z170" i="14"/>
  <c r="Z202" i="14"/>
  <c r="Z238" i="14"/>
  <c r="Z166" i="14"/>
  <c r="Z198" i="14"/>
  <c r="Z234" i="14"/>
  <c r="Z162" i="14"/>
  <c r="Z194" i="14"/>
  <c r="Z196" i="14"/>
  <c r="Z230" i="14"/>
  <c r="Z190" i="14"/>
  <c r="Z226" i="14"/>
  <c r="Z186" i="14"/>
  <c r="Z208" i="14"/>
  <c r="Z222" i="14"/>
  <c r="Z176" i="14"/>
  <c r="Z182" i="14"/>
  <c r="Z218" i="14"/>
  <c r="Z172" i="14"/>
  <c r="Z178" i="14"/>
  <c r="Z214" i="14"/>
  <c r="AK240" i="14"/>
  <c r="AK246" i="14"/>
  <c r="AB224" i="14"/>
  <c r="AB204" i="14"/>
  <c r="AC184" i="13"/>
  <c r="AC180" i="13"/>
  <c r="AC176" i="13"/>
  <c r="AC162" i="13"/>
  <c r="AC172" i="13"/>
  <c r="AC204" i="13"/>
  <c r="AC168" i="13"/>
  <c r="AC200" i="13"/>
  <c r="AC164" i="13"/>
  <c r="AC196" i="13"/>
  <c r="AC192" i="13"/>
  <c r="AC212" i="13"/>
  <c r="AC244" i="13"/>
  <c r="AC218" i="13"/>
  <c r="AC276" i="13"/>
  <c r="AC208" i="13"/>
  <c r="AC240" i="13"/>
  <c r="AC178" i="13"/>
  <c r="AC214" i="13"/>
  <c r="AC272" i="13"/>
  <c r="AC166" i="13"/>
  <c r="AC246" i="13"/>
  <c r="AC278" i="13"/>
  <c r="AC202" i="13"/>
  <c r="AC236" i="13"/>
  <c r="AC210" i="13"/>
  <c r="AC242" i="13"/>
  <c r="AC268" i="13"/>
  <c r="AC232" i="13"/>
  <c r="AC198" i="13"/>
  <c r="AC206" i="13"/>
  <c r="AC238" i="13"/>
  <c r="AC264" i="13"/>
  <c r="AC186" i="13"/>
  <c r="AC228" i="13"/>
  <c r="AC174" i="13"/>
  <c r="AC234" i="13"/>
  <c r="AC260" i="13"/>
  <c r="AC266" i="13"/>
  <c r="AC254" i="13"/>
  <c r="AC216" i="13"/>
  <c r="AC170" i="13"/>
  <c r="AC252" i="13"/>
  <c r="AC222" i="13"/>
  <c r="AC262" i="13"/>
  <c r="AC274" i="13"/>
  <c r="AC220" i="13"/>
  <c r="AC256" i="13"/>
  <c r="AC250" i="13"/>
  <c r="AC226" i="13"/>
  <c r="AC224" i="13"/>
  <c r="AC182" i="13"/>
  <c r="AC194" i="13"/>
  <c r="AC258" i="13"/>
  <c r="AC270" i="13"/>
  <c r="AC160" i="13"/>
  <c r="AC190" i="13"/>
  <c r="AC188" i="13"/>
  <c r="AC248" i="13"/>
  <c r="AC230" i="13"/>
  <c r="AK216" i="14"/>
  <c r="AE260" i="14"/>
  <c r="Z270" i="14"/>
  <c r="AL260" i="14"/>
  <c r="AF242" i="14"/>
  <c r="Z174" i="14"/>
  <c r="V190" i="13"/>
  <c r="V164" i="13"/>
  <c r="V196" i="13"/>
  <c r="V186" i="13"/>
  <c r="V192" i="13"/>
  <c r="V182" i="13"/>
  <c r="V188" i="13"/>
  <c r="V178" i="13"/>
  <c r="V184" i="13"/>
  <c r="V174" i="13"/>
  <c r="V206" i="13"/>
  <c r="V180" i="13"/>
  <c r="V162" i="13"/>
  <c r="V170" i="13"/>
  <c r="V202" i="13"/>
  <c r="V176" i="13"/>
  <c r="V204" i="13"/>
  <c r="V224" i="13"/>
  <c r="V230" i="13"/>
  <c r="V248" i="13"/>
  <c r="V168" i="13"/>
  <c r="V220" i="13"/>
  <c r="V276" i="13"/>
  <c r="V226" i="13"/>
  <c r="V222" i="13"/>
  <c r="V218" i="13"/>
  <c r="V214" i="13"/>
  <c r="V246" i="13"/>
  <c r="V278" i="13"/>
  <c r="V210" i="13"/>
  <c r="V172" i="13"/>
  <c r="V216" i="13"/>
  <c r="V272" i="13"/>
  <c r="V194" i="13"/>
  <c r="V212" i="13"/>
  <c r="V244" i="13"/>
  <c r="V268" i="13"/>
  <c r="V198" i="13"/>
  <c r="V208" i="13"/>
  <c r="V240" i="13"/>
  <c r="V264" i="13"/>
  <c r="V266" i="13"/>
  <c r="V238" i="13"/>
  <c r="V166" i="13"/>
  <c r="V228" i="13"/>
  <c r="V256" i="13"/>
  <c r="V262" i="13"/>
  <c r="V274" i="13"/>
  <c r="V250" i="13"/>
  <c r="V242" i="13"/>
  <c r="V232" i="13"/>
  <c r="V160" i="13"/>
  <c r="V260" i="13"/>
  <c r="V258" i="13"/>
  <c r="V270" i="13"/>
  <c r="V236" i="13"/>
  <c r="V234" i="13"/>
  <c r="V200" i="13"/>
  <c r="V252" i="13"/>
  <c r="V254" i="13"/>
  <c r="P182" i="13"/>
  <c r="P178" i="13"/>
  <c r="P172" i="13"/>
  <c r="P164" i="13"/>
  <c r="P174" i="13"/>
  <c r="P168" i="13"/>
  <c r="P200" i="13"/>
  <c r="P218" i="13"/>
  <c r="P170" i="13"/>
  <c r="P196" i="13"/>
  <c r="P214" i="13"/>
  <c r="P166" i="13"/>
  <c r="P192" i="13"/>
  <c r="P194" i="13"/>
  <c r="P188" i="13"/>
  <c r="P190" i="13"/>
  <c r="P176" i="13"/>
  <c r="P198" i="13"/>
  <c r="P210" i="13"/>
  <c r="P234" i="13"/>
  <c r="P206" i="13"/>
  <c r="P220" i="13"/>
  <c r="P222" i="13"/>
  <c r="P216" i="13"/>
  <c r="P160" i="13"/>
  <c r="P252" i="13"/>
  <c r="P278" i="13"/>
  <c r="P274" i="13"/>
  <c r="P270" i="13"/>
  <c r="P266" i="13"/>
  <c r="P262" i="13"/>
  <c r="P180" i="13"/>
  <c r="P242" i="13"/>
  <c r="P212" i="13"/>
  <c r="P244" i="13"/>
  <c r="P204" i="13"/>
  <c r="P230" i="13"/>
  <c r="P208" i="13"/>
  <c r="P240" i="13"/>
  <c r="P276" i="13"/>
  <c r="P184" i="13"/>
  <c r="P236" i="13"/>
  <c r="P272" i="13"/>
  <c r="P238" i="13"/>
  <c r="P232" i="13"/>
  <c r="P256" i="13"/>
  <c r="P264" i="13"/>
  <c r="P246" i="13"/>
  <c r="P250" i="13"/>
  <c r="P186" i="13"/>
  <c r="P226" i="13"/>
  <c r="P224" i="13"/>
  <c r="P260" i="13"/>
  <c r="P268" i="13"/>
  <c r="P254" i="13"/>
  <c r="P162" i="13"/>
  <c r="P202" i="13"/>
  <c r="P228" i="13"/>
  <c r="P248" i="13"/>
  <c r="X186" i="13"/>
  <c r="X182" i="13"/>
  <c r="X176" i="13"/>
  <c r="X178" i="13"/>
  <c r="X172" i="13"/>
  <c r="X204" i="13"/>
  <c r="X222" i="13"/>
  <c r="X174" i="13"/>
  <c r="X168" i="13"/>
  <c r="X200" i="13"/>
  <c r="X202" i="13"/>
  <c r="X218" i="13"/>
  <c r="X170" i="13"/>
  <c r="X164" i="13"/>
  <c r="X196" i="13"/>
  <c r="X166" i="13"/>
  <c r="X192" i="13"/>
  <c r="X224" i="13"/>
  <c r="X190" i="13"/>
  <c r="X210" i="13"/>
  <c r="X234" i="13"/>
  <c r="X220" i="13"/>
  <c r="X256" i="13"/>
  <c r="X194" i="13"/>
  <c r="X216" i="13"/>
  <c r="X180" i="13"/>
  <c r="X242" i="13"/>
  <c r="X212" i="13"/>
  <c r="X244" i="13"/>
  <c r="X248" i="13"/>
  <c r="X230" i="13"/>
  <c r="X208" i="13"/>
  <c r="X240" i="13"/>
  <c r="X276" i="13"/>
  <c r="X188" i="13"/>
  <c r="X270" i="13"/>
  <c r="X238" i="13"/>
  <c r="X206" i="13"/>
  <c r="X232" i="13"/>
  <c r="X264" i="13"/>
  <c r="X272" i="13"/>
  <c r="X250" i="13"/>
  <c r="X274" i="13"/>
  <c r="X236" i="13"/>
  <c r="X226" i="13"/>
  <c r="X252" i="13"/>
  <c r="X278" i="13"/>
  <c r="X262" i="13"/>
  <c r="X214" i="13"/>
  <c r="X160" i="13"/>
  <c r="X260" i="13"/>
  <c r="X268" i="13"/>
  <c r="X184" i="13"/>
  <c r="X254" i="13"/>
  <c r="X258" i="13"/>
  <c r="X198" i="13"/>
  <c r="X162" i="13"/>
  <c r="X228" i="13"/>
  <c r="X246" i="13"/>
  <c r="AI164" i="13"/>
  <c r="AI166" i="13"/>
  <c r="AI194" i="13"/>
  <c r="AI188" i="13"/>
  <c r="AI190" i="13"/>
  <c r="AI228" i="13"/>
  <c r="AI184" i="13"/>
  <c r="AI186" i="13"/>
  <c r="AI224" i="13"/>
  <c r="AI180" i="13"/>
  <c r="AI182" i="13"/>
  <c r="AI220" i="13"/>
  <c r="AI176" i="13"/>
  <c r="AI178" i="13"/>
  <c r="AI216" i="13"/>
  <c r="AI212" i="13"/>
  <c r="AI244" i="13"/>
  <c r="AI230" i="13"/>
  <c r="AI200" i="13"/>
  <c r="AI226" i="13"/>
  <c r="AI274" i="13"/>
  <c r="AI272" i="13"/>
  <c r="AI162" i="13"/>
  <c r="AI222" i="13"/>
  <c r="AI196" i="13"/>
  <c r="AI168" i="13"/>
  <c r="AI232" i="13"/>
  <c r="AI240" i="13"/>
  <c r="AI218" i="13"/>
  <c r="AI266" i="13"/>
  <c r="AI172" i="13"/>
  <c r="AI198" i="13"/>
  <c r="AI214" i="13"/>
  <c r="AI262" i="13"/>
  <c r="AI260" i="13"/>
  <c r="AI170" i="13"/>
  <c r="AI242" i="13"/>
  <c r="AI256" i="13"/>
  <c r="AI268" i="13"/>
  <c r="AI236" i="13"/>
  <c r="AI206" i="13"/>
  <c r="AI246" i="13"/>
  <c r="AI254" i="13"/>
  <c r="AI160" i="13"/>
  <c r="AI192" i="13"/>
  <c r="AI202" i="13"/>
  <c r="AI210" i="13"/>
  <c r="AI270" i="13"/>
  <c r="AI234" i="13"/>
  <c r="AI278" i="13"/>
  <c r="AI250" i="13"/>
  <c r="AI258" i="13"/>
  <c r="AI174" i="13"/>
  <c r="AI248" i="13"/>
  <c r="AI264" i="13"/>
  <c r="AI252" i="13"/>
  <c r="AI208" i="13"/>
  <c r="AI204" i="13"/>
  <c r="AI276" i="13"/>
  <c r="O180" i="14"/>
  <c r="O168" i="14"/>
  <c r="O196" i="14"/>
  <c r="O188" i="14"/>
  <c r="O172" i="14"/>
  <c r="O204" i="14"/>
  <c r="O190" i="14"/>
  <c r="O164" i="14"/>
  <c r="O176" i="14"/>
  <c r="O186" i="14"/>
  <c r="O232" i="14"/>
  <c r="O182" i="14"/>
  <c r="O228" i="14"/>
  <c r="O178" i="14"/>
  <c r="O208" i="14"/>
  <c r="O224" i="14"/>
  <c r="O200" i="14"/>
  <c r="O174" i="14"/>
  <c r="O220" i="14"/>
  <c r="O192" i="14"/>
  <c r="O170" i="14"/>
  <c r="O202" i="14"/>
  <c r="O216" i="14"/>
  <c r="O166" i="14"/>
  <c r="O198" i="14"/>
  <c r="AH168" i="14"/>
  <c r="AH174" i="14"/>
  <c r="AH206" i="14"/>
  <c r="AH204" i="14"/>
  <c r="AH210" i="14"/>
  <c r="AH242" i="14"/>
  <c r="AH164" i="14"/>
  <c r="AH170" i="14"/>
  <c r="AH202" i="14"/>
  <c r="AH238" i="14"/>
  <c r="AH166" i="14"/>
  <c r="AH198" i="14"/>
  <c r="AH234" i="14"/>
  <c r="AH162" i="14"/>
  <c r="AH194" i="14"/>
  <c r="AH230" i="14"/>
  <c r="AH190" i="14"/>
  <c r="AH226" i="14"/>
  <c r="AH186" i="14"/>
  <c r="AH200" i="14"/>
  <c r="AH222" i="14"/>
  <c r="AH176" i="14"/>
  <c r="AH182" i="14"/>
  <c r="AH218" i="14"/>
  <c r="AJ174" i="14"/>
  <c r="AJ170" i="14"/>
  <c r="AJ198" i="14"/>
  <c r="AJ188" i="14"/>
  <c r="AJ194" i="14"/>
  <c r="AJ184" i="14"/>
  <c r="AJ222" i="14"/>
  <c r="AJ166" i="14"/>
  <c r="AJ190" i="14"/>
  <c r="AJ180" i="14"/>
  <c r="AJ200" i="14"/>
  <c r="AJ218" i="14"/>
  <c r="AJ186" i="14"/>
  <c r="AJ176" i="14"/>
  <c r="AJ214" i="14"/>
  <c r="AJ182" i="14"/>
  <c r="AJ172" i="14"/>
  <c r="AJ178" i="14"/>
  <c r="AJ168" i="14"/>
  <c r="AJ208" i="14"/>
  <c r="AJ162" i="14"/>
  <c r="AJ206" i="14"/>
  <c r="AJ164" i="14"/>
  <c r="O254" i="14"/>
  <c r="K272" i="14"/>
  <c r="T160" i="14"/>
  <c r="AD242" i="14"/>
  <c r="S252" i="14"/>
  <c r="AA260" i="14"/>
  <c r="AI268" i="14"/>
  <c r="O278" i="14"/>
  <c r="Q238" i="14"/>
  <c r="O250" i="14"/>
  <c r="AD278" i="14"/>
  <c r="V274" i="14"/>
  <c r="N270" i="14"/>
  <c r="AH264" i="14"/>
  <c r="Z260" i="14"/>
  <c r="R256" i="14"/>
  <c r="AL250" i="14"/>
  <c r="AD246" i="14"/>
  <c r="U240" i="14"/>
  <c r="AK212" i="14"/>
  <c r="AC278" i="14"/>
  <c r="U274" i="14"/>
  <c r="M270" i="14"/>
  <c r="AG264" i="14"/>
  <c r="Y260" i="14"/>
  <c r="Q256" i="14"/>
  <c r="AK250" i="14"/>
  <c r="AC246" i="14"/>
  <c r="T240" i="14"/>
  <c r="AC212" i="14"/>
  <c r="AB278" i="14"/>
  <c r="T274" i="14"/>
  <c r="L270" i="14"/>
  <c r="AF264" i="14"/>
  <c r="X260" i="14"/>
  <c r="P256" i="14"/>
  <c r="AJ250" i="14"/>
  <c r="AB246" i="14"/>
  <c r="S240" i="14"/>
  <c r="U212" i="14"/>
  <c r="AA278" i="14"/>
  <c r="S274" i="14"/>
  <c r="K270" i="14"/>
  <c r="AE264" i="14"/>
  <c r="W260" i="14"/>
  <c r="O256" i="14"/>
  <c r="AI250" i="14"/>
  <c r="AA246" i="14"/>
  <c r="R240" i="14"/>
  <c r="M212" i="14"/>
  <c r="AH278" i="14"/>
  <c r="Z274" i="14"/>
  <c r="R270" i="14"/>
  <c r="AL264" i="14"/>
  <c r="AD260" i="14"/>
  <c r="V256" i="14"/>
  <c r="N252" i="14"/>
  <c r="AH246" i="14"/>
  <c r="AC240" i="14"/>
  <c r="M216" i="14"/>
  <c r="N160" i="14"/>
  <c r="AG274" i="14"/>
  <c r="Y270" i="14"/>
  <c r="Q266" i="14"/>
  <c r="AK260" i="14"/>
  <c r="AC256" i="14"/>
  <c r="U252" i="14"/>
  <c r="M248" i="14"/>
  <c r="P242" i="14"/>
  <c r="M220" i="14"/>
  <c r="U160" i="14"/>
  <c r="L276" i="14"/>
  <c r="AF270" i="14"/>
  <c r="X266" i="14"/>
  <c r="P262" i="14"/>
  <c r="AJ256" i="14"/>
  <c r="AB252" i="14"/>
  <c r="T248" i="14"/>
  <c r="AE242" i="14"/>
  <c r="M224" i="14"/>
  <c r="P238" i="14"/>
  <c r="AJ232" i="14"/>
  <c r="AB228" i="14"/>
  <c r="T224" i="14"/>
  <c r="L220" i="14"/>
  <c r="X210" i="14"/>
  <c r="L204" i="14"/>
  <c r="L192" i="14"/>
  <c r="M170" i="14"/>
  <c r="AI232" i="14"/>
  <c r="AA228" i="14"/>
  <c r="S224" i="14"/>
  <c r="K220" i="14"/>
  <c r="AE214" i="14"/>
  <c r="K204" i="14"/>
  <c r="AL190" i="14"/>
  <c r="AG168" i="14"/>
  <c r="R232" i="14"/>
  <c r="AL226" i="14"/>
  <c r="AD222" i="14"/>
  <c r="N214" i="14"/>
  <c r="AE208" i="14"/>
  <c r="Y200" i="14"/>
  <c r="AC186" i="14"/>
  <c r="Q244" i="14"/>
  <c r="AK238" i="14"/>
  <c r="AC234" i="14"/>
  <c r="U230" i="14"/>
  <c r="AG220" i="14"/>
  <c r="Y216" i="14"/>
  <c r="Q212" i="14"/>
  <c r="X206" i="14"/>
  <c r="L196" i="14"/>
  <c r="Y172" i="14"/>
  <c r="AJ238" i="14"/>
  <c r="L234" i="14"/>
  <c r="AB226" i="14"/>
  <c r="X220" i="14"/>
  <c r="X212" i="14"/>
  <c r="R200" i="14"/>
  <c r="AK178" i="14"/>
  <c r="O240" i="14"/>
  <c r="AA230" i="14"/>
  <c r="AE220" i="14"/>
  <c r="AG206" i="14"/>
  <c r="AD228" i="14"/>
  <c r="Z206" i="14"/>
  <c r="R170" i="14"/>
  <c r="AK176" i="14"/>
  <c r="X170" i="14"/>
  <c r="AJ202" i="14"/>
  <c r="X164" i="14"/>
  <c r="W178" i="13"/>
  <c r="AF164" i="14"/>
  <c r="AF180" i="14"/>
  <c r="AF170" i="14"/>
  <c r="AF176" i="14"/>
  <c r="AF208" i="14"/>
  <c r="AF166" i="14"/>
  <c r="AF194" i="14"/>
  <c r="AF236" i="14"/>
  <c r="AF204" i="14"/>
  <c r="AF162" i="14"/>
  <c r="AF206" i="14"/>
  <c r="AF202" i="14"/>
  <c r="AF232" i="14"/>
  <c r="AF172" i="14"/>
  <c r="AF200" i="14"/>
  <c r="AF190" i="14"/>
  <c r="AF196" i="14"/>
  <c r="AF186" i="14"/>
  <c r="AF168" i="14"/>
  <c r="AF192" i="14"/>
  <c r="AF182" i="14"/>
  <c r="AF188" i="14"/>
  <c r="AF178" i="14"/>
  <c r="Z256" i="14"/>
  <c r="AB274" i="14"/>
  <c r="AL222" i="14"/>
  <c r="AB254" i="13"/>
  <c r="AD194" i="13"/>
  <c r="AD168" i="13"/>
  <c r="AD200" i="13"/>
  <c r="AD190" i="13"/>
  <c r="AD164" i="13"/>
  <c r="AD196" i="13"/>
  <c r="AD186" i="13"/>
  <c r="AD192" i="13"/>
  <c r="AD182" i="13"/>
  <c r="AD188" i="13"/>
  <c r="AD178" i="13"/>
  <c r="AD184" i="13"/>
  <c r="AD174" i="13"/>
  <c r="AD180" i="13"/>
  <c r="AD170" i="13"/>
  <c r="AD228" i="13"/>
  <c r="AD238" i="13"/>
  <c r="AD204" i="13"/>
  <c r="AD224" i="13"/>
  <c r="AD206" i="13"/>
  <c r="AD234" i="13"/>
  <c r="AD248" i="13"/>
  <c r="AD250" i="13"/>
  <c r="AD242" i="13"/>
  <c r="AD210" i="13"/>
  <c r="AD220" i="13"/>
  <c r="AD172" i="13"/>
  <c r="AD216" i="13"/>
  <c r="AD272" i="13"/>
  <c r="AD162" i="13"/>
  <c r="AD176" i="13"/>
  <c r="AD212" i="13"/>
  <c r="AD244" i="13"/>
  <c r="AD268" i="13"/>
  <c r="AD270" i="13"/>
  <c r="AD198" i="13"/>
  <c r="AD222" i="13"/>
  <c r="AD166" i="13"/>
  <c r="AD256" i="13"/>
  <c r="AD262" i="13"/>
  <c r="AD274" i="13"/>
  <c r="AD208" i="13"/>
  <c r="AD226" i="13"/>
  <c r="AD232" i="13"/>
  <c r="AD276" i="13"/>
  <c r="AD202" i="13"/>
  <c r="AD160" i="13"/>
  <c r="AD260" i="13"/>
  <c r="AD246" i="13"/>
  <c r="AD258" i="13"/>
  <c r="AD214" i="13"/>
  <c r="AD236" i="13"/>
  <c r="AD230" i="13"/>
  <c r="AD240" i="13"/>
  <c r="AD252" i="13"/>
  <c r="AD254" i="13"/>
  <c r="AD278" i="13"/>
  <c r="AD264" i="13"/>
  <c r="AD218" i="13"/>
  <c r="AD266" i="13"/>
  <c r="AF162" i="13"/>
  <c r="AF190" i="13"/>
  <c r="AF186" i="13"/>
  <c r="AF180" i="13"/>
  <c r="AF182" i="13"/>
  <c r="AF176" i="13"/>
  <c r="AF226" i="13"/>
  <c r="AF178" i="13"/>
  <c r="AF172" i="13"/>
  <c r="AF204" i="13"/>
  <c r="AF222" i="13"/>
  <c r="AF174" i="13"/>
  <c r="AF168" i="13"/>
  <c r="AF200" i="13"/>
  <c r="AF170" i="13"/>
  <c r="AF164" i="13"/>
  <c r="AF196" i="13"/>
  <c r="AF188" i="13"/>
  <c r="AF228" i="13"/>
  <c r="AF224" i="13"/>
  <c r="AF260" i="13"/>
  <c r="AF192" i="13"/>
  <c r="AF210" i="13"/>
  <c r="AF234" i="13"/>
  <c r="AF202" i="13"/>
  <c r="AF220" i="13"/>
  <c r="AF194" i="13"/>
  <c r="AF216" i="13"/>
  <c r="AF160" i="13"/>
  <c r="AF252" i="13"/>
  <c r="AF218" i="13"/>
  <c r="AF242" i="13"/>
  <c r="AF212" i="13"/>
  <c r="AF198" i="13"/>
  <c r="AF248" i="13"/>
  <c r="AF258" i="13"/>
  <c r="AF254" i="13"/>
  <c r="AF250" i="13"/>
  <c r="AF246" i="13"/>
  <c r="AF166" i="13"/>
  <c r="AF206" i="13"/>
  <c r="AF208" i="13"/>
  <c r="AF256" i="13"/>
  <c r="AF274" i="13"/>
  <c r="AF266" i="13"/>
  <c r="AF238" i="13"/>
  <c r="AF232" i="13"/>
  <c r="AF264" i="13"/>
  <c r="AF272" i="13"/>
  <c r="AF236" i="13"/>
  <c r="AF244" i="13"/>
  <c r="AF230" i="13"/>
  <c r="AF214" i="13"/>
  <c r="AF270" i="13"/>
  <c r="AF184" i="13"/>
  <c r="AF278" i="13"/>
  <c r="AF268" i="13"/>
  <c r="AF262" i="13"/>
  <c r="AF276" i="13"/>
  <c r="AK188" i="13"/>
  <c r="AK184" i="13"/>
  <c r="AK180" i="13"/>
  <c r="AK176" i="13"/>
  <c r="AK162" i="13"/>
  <c r="AK172" i="13"/>
  <c r="AK204" i="13"/>
  <c r="AK166" i="13"/>
  <c r="AK168" i="13"/>
  <c r="AK200" i="13"/>
  <c r="AK198" i="13"/>
  <c r="AK216" i="13"/>
  <c r="AK222" i="13"/>
  <c r="AK248" i="13"/>
  <c r="AK192" i="13"/>
  <c r="AK212" i="13"/>
  <c r="AK244" i="13"/>
  <c r="AK218" i="13"/>
  <c r="AK276" i="13"/>
  <c r="AK250" i="13"/>
  <c r="AK196" i="13"/>
  <c r="AK208" i="13"/>
  <c r="AK240" i="13"/>
  <c r="AK182" i="13"/>
  <c r="AK214" i="13"/>
  <c r="AK272" i="13"/>
  <c r="AK236" i="13"/>
  <c r="AK194" i="13"/>
  <c r="AK210" i="13"/>
  <c r="AK242" i="13"/>
  <c r="AK268" i="13"/>
  <c r="AK170" i="13"/>
  <c r="AK164" i="13"/>
  <c r="AK232" i="13"/>
  <c r="AK206" i="13"/>
  <c r="AK238" i="13"/>
  <c r="AK264" i="13"/>
  <c r="AK270" i="13"/>
  <c r="AK228" i="13"/>
  <c r="AK266" i="13"/>
  <c r="AK278" i="13"/>
  <c r="AK234" i="13"/>
  <c r="AK254" i="13"/>
  <c r="AK174" i="13"/>
  <c r="AK252" i="13"/>
  <c r="AK178" i="13"/>
  <c r="AK262" i="13"/>
  <c r="AK274" i="13"/>
  <c r="AK220" i="13"/>
  <c r="AK256" i="13"/>
  <c r="AK226" i="13"/>
  <c r="AK190" i="13"/>
  <c r="AK224" i="13"/>
  <c r="AK186" i="13"/>
  <c r="AK246" i="13"/>
  <c r="AK202" i="13"/>
  <c r="AK260" i="13"/>
  <c r="AK160" i="13"/>
  <c r="AK258" i="13"/>
  <c r="AK230" i="13"/>
  <c r="W184" i="14"/>
  <c r="W172" i="14"/>
  <c r="W168" i="14"/>
  <c r="W180" i="14"/>
  <c r="W196" i="14"/>
  <c r="W188" i="14"/>
  <c r="W204" i="14"/>
  <c r="W162" i="14"/>
  <c r="W194" i="14"/>
  <c r="W190" i="14"/>
  <c r="W236" i="14"/>
  <c r="W164" i="14"/>
  <c r="W176" i="14"/>
  <c r="W186" i="14"/>
  <c r="W232" i="14"/>
  <c r="W182" i="14"/>
  <c r="W228" i="14"/>
  <c r="W178" i="14"/>
  <c r="W224" i="14"/>
  <c r="W200" i="14"/>
  <c r="W174" i="14"/>
  <c r="W220" i="14"/>
  <c r="W192" i="14"/>
  <c r="W170" i="14"/>
  <c r="W202" i="14"/>
  <c r="V184" i="14"/>
  <c r="V220" i="14"/>
  <c r="V198" i="14"/>
  <c r="V174" i="14"/>
  <c r="V180" i="14"/>
  <c r="V216" i="14"/>
  <c r="V170" i="14"/>
  <c r="V176" i="14"/>
  <c r="V208" i="14"/>
  <c r="V212" i="14"/>
  <c r="V166" i="14"/>
  <c r="V172" i="14"/>
  <c r="V204" i="14"/>
  <c r="V240" i="14"/>
  <c r="V190" i="14"/>
  <c r="V162" i="14"/>
  <c r="V168" i="14"/>
  <c r="V200" i="14"/>
  <c r="V236" i="14"/>
  <c r="V164" i="14"/>
  <c r="V196" i="14"/>
  <c r="V232" i="14"/>
  <c r="V192" i="14"/>
  <c r="V228" i="14"/>
  <c r="K162" i="14"/>
  <c r="K194" i="14"/>
  <c r="K186" i="14"/>
  <c r="K202" i="14"/>
  <c r="K178" i="14"/>
  <c r="K166" i="14"/>
  <c r="K174" i="14"/>
  <c r="K172" i="14"/>
  <c r="K168" i="14"/>
  <c r="K200" i="14"/>
  <c r="K214" i="14"/>
  <c r="K210" i="14"/>
  <c r="K198" i="14"/>
  <c r="K206" i="14"/>
  <c r="K164" i="14"/>
  <c r="K196" i="14"/>
  <c r="K242" i="14"/>
  <c r="K190" i="14"/>
  <c r="K192" i="14"/>
  <c r="K238" i="14"/>
  <c r="K188" i="14"/>
  <c r="K170" i="14"/>
  <c r="K182" i="14"/>
  <c r="K184" i="14"/>
  <c r="K230" i="14"/>
  <c r="K180" i="14"/>
  <c r="M192" i="14"/>
  <c r="M194" i="14"/>
  <c r="M188" i="14"/>
  <c r="M202" i="14"/>
  <c r="M184" i="14"/>
  <c r="M180" i="14"/>
  <c r="M176" i="14"/>
  <c r="M186" i="14"/>
  <c r="M172" i="14"/>
  <c r="M204" i="14"/>
  <c r="M162" i="14"/>
  <c r="M168" i="14"/>
  <c r="M200" i="14"/>
  <c r="AI248" i="14"/>
  <c r="AE266" i="14"/>
  <c r="K276" i="14"/>
  <c r="AG222" i="14"/>
  <c r="K248" i="14"/>
  <c r="S256" i="14"/>
  <c r="AA264" i="14"/>
  <c r="AI272" i="14"/>
  <c r="AG200" i="14"/>
  <c r="AI244" i="14"/>
  <c r="V278" i="14"/>
  <c r="N274" i="14"/>
  <c r="AH268" i="14"/>
  <c r="Z264" i="14"/>
  <c r="R260" i="14"/>
  <c r="AL254" i="14"/>
  <c r="AD250" i="14"/>
  <c r="V246" i="14"/>
  <c r="AG238" i="14"/>
  <c r="Y208" i="14"/>
  <c r="U278" i="14"/>
  <c r="M274" i="14"/>
  <c r="AG268" i="14"/>
  <c r="Y264" i="14"/>
  <c r="Q260" i="14"/>
  <c r="AK254" i="14"/>
  <c r="AC250" i="14"/>
  <c r="U246" i="14"/>
  <c r="AF238" i="14"/>
  <c r="M208" i="14"/>
  <c r="T278" i="14"/>
  <c r="L274" i="14"/>
  <c r="AF268" i="14"/>
  <c r="X264" i="14"/>
  <c r="P260" i="14"/>
  <c r="AJ254" i="14"/>
  <c r="AB250" i="14"/>
  <c r="T246" i="14"/>
  <c r="AE238" i="14"/>
  <c r="AE206" i="14"/>
  <c r="S278" i="14"/>
  <c r="K274" i="14"/>
  <c r="AE268" i="14"/>
  <c r="W264" i="14"/>
  <c r="O260" i="14"/>
  <c r="AI254" i="14"/>
  <c r="AA250" i="14"/>
  <c r="S246" i="14"/>
  <c r="AD238" i="14"/>
  <c r="Q206" i="14"/>
  <c r="Z278" i="14"/>
  <c r="R274" i="14"/>
  <c r="AL268" i="14"/>
  <c r="AD264" i="14"/>
  <c r="V260" i="14"/>
  <c r="N256" i="14"/>
  <c r="AH250" i="14"/>
  <c r="Z246" i="14"/>
  <c r="M240" i="14"/>
  <c r="AG210" i="14"/>
  <c r="AG278" i="14"/>
  <c r="Y274" i="14"/>
  <c r="Q270" i="14"/>
  <c r="AK264" i="14"/>
  <c r="AC260" i="14"/>
  <c r="U256" i="14"/>
  <c r="M252" i="14"/>
  <c r="AG246" i="14"/>
  <c r="AB240" i="14"/>
  <c r="AG214" i="14"/>
  <c r="M160" i="14"/>
  <c r="AF274" i="14"/>
  <c r="X270" i="14"/>
  <c r="P266" i="14"/>
  <c r="AJ260" i="14"/>
  <c r="AB256" i="14"/>
  <c r="T252" i="14"/>
  <c r="L248" i="14"/>
  <c r="O242" i="14"/>
  <c r="AG218" i="14"/>
  <c r="AJ236" i="14"/>
  <c r="AB232" i="14"/>
  <c r="T228" i="14"/>
  <c r="L224" i="14"/>
  <c r="AF218" i="14"/>
  <c r="X214" i="14"/>
  <c r="P210" i="14"/>
  <c r="V202" i="14"/>
  <c r="M190" i="14"/>
  <c r="AG164" i="14"/>
  <c r="AA232" i="14"/>
  <c r="S228" i="14"/>
  <c r="K224" i="14"/>
  <c r="AE218" i="14"/>
  <c r="W214" i="14"/>
  <c r="O210" i="14"/>
  <c r="U202" i="14"/>
  <c r="AH188" i="14"/>
  <c r="Y164" i="14"/>
  <c r="AL230" i="14"/>
  <c r="AD226" i="14"/>
  <c r="V222" i="14"/>
  <c r="N218" i="14"/>
  <c r="AH212" i="14"/>
  <c r="T208" i="14"/>
  <c r="AD198" i="14"/>
  <c r="Y184" i="14"/>
  <c r="AK242" i="14"/>
  <c r="AC238" i="14"/>
  <c r="U234" i="14"/>
  <c r="M230" i="14"/>
  <c r="AG224" i="14"/>
  <c r="Y220" i="14"/>
  <c r="Q216" i="14"/>
  <c r="AK210" i="14"/>
  <c r="M206" i="14"/>
  <c r="AB238" i="14"/>
  <c r="P232" i="14"/>
  <c r="T226" i="14"/>
  <c r="T218" i="14"/>
  <c r="P212" i="14"/>
  <c r="X198" i="14"/>
  <c r="Y176" i="14"/>
  <c r="AI238" i="14"/>
  <c r="K218" i="14"/>
  <c r="V206" i="14"/>
  <c r="V224" i="14"/>
  <c r="R202" i="14"/>
  <c r="AL164" i="14"/>
  <c r="AC172" i="14"/>
  <c r="P166" i="14"/>
  <c r="AB198" i="14"/>
  <c r="AI202" i="14"/>
  <c r="N186" i="13"/>
  <c r="N192" i="13"/>
  <c r="N182" i="13"/>
  <c r="N188" i="13"/>
  <c r="N164" i="13"/>
  <c r="N178" i="13"/>
  <c r="N184" i="13"/>
  <c r="N174" i="13"/>
  <c r="N206" i="13"/>
  <c r="N180" i="13"/>
  <c r="N162" i="13"/>
  <c r="N170" i="13"/>
  <c r="N202" i="13"/>
  <c r="N176" i="13"/>
  <c r="N166" i="13"/>
  <c r="N198" i="13"/>
  <c r="N172" i="13"/>
  <c r="N204" i="13"/>
  <c r="N168" i="13"/>
  <c r="N220" i="13"/>
  <c r="N190" i="13"/>
  <c r="N216" i="13"/>
  <c r="N272" i="13"/>
  <c r="N274" i="13"/>
  <c r="N246" i="13"/>
  <c r="N234" i="13"/>
  <c r="N194" i="13"/>
  <c r="N212" i="13"/>
  <c r="N244" i="13"/>
  <c r="N268" i="13"/>
  <c r="N208" i="13"/>
  <c r="N240" i="13"/>
  <c r="N264" i="13"/>
  <c r="N236" i="13"/>
  <c r="N260" i="13"/>
  <c r="N262" i="13"/>
  <c r="N196" i="13"/>
  <c r="N250" i="13"/>
  <c r="N238" i="13"/>
  <c r="N232" i="13"/>
  <c r="N218" i="13"/>
  <c r="N160" i="13"/>
  <c r="N248" i="13"/>
  <c r="N276" i="13"/>
  <c r="N242" i="13"/>
  <c r="N258" i="13"/>
  <c r="N270" i="13"/>
  <c r="N230" i="13"/>
  <c r="N200" i="13"/>
  <c r="N252" i="13"/>
  <c r="N222" i="13"/>
  <c r="N224" i="13"/>
  <c r="N210" i="13"/>
  <c r="N254" i="13"/>
  <c r="N266" i="13"/>
  <c r="N278" i="13"/>
  <c r="N226" i="13"/>
  <c r="N214" i="13"/>
  <c r="N256" i="13"/>
  <c r="N228" i="13"/>
  <c r="AK278" i="14"/>
  <c r="Z232" i="14"/>
  <c r="AF174" i="14"/>
  <c r="AL166" i="13"/>
  <c r="AL198" i="13"/>
  <c r="AL172" i="13"/>
  <c r="AL204" i="13"/>
  <c r="AL194" i="13"/>
  <c r="AL168" i="13"/>
  <c r="AL200" i="13"/>
  <c r="AL190" i="13"/>
  <c r="AL164" i="13"/>
  <c r="AL196" i="13"/>
  <c r="AL186" i="13"/>
  <c r="AL192" i="13"/>
  <c r="AL182" i="13"/>
  <c r="AL188" i="13"/>
  <c r="AL178" i="13"/>
  <c r="AL184" i="13"/>
  <c r="AL232" i="13"/>
  <c r="AL160" i="13"/>
  <c r="AL170" i="13"/>
  <c r="AL228" i="13"/>
  <c r="AL242" i="13"/>
  <c r="AL252" i="13"/>
  <c r="AL254" i="13"/>
  <c r="AL174" i="13"/>
  <c r="AL224" i="13"/>
  <c r="AL210" i="13"/>
  <c r="AL238" i="13"/>
  <c r="AL248" i="13"/>
  <c r="AL220" i="13"/>
  <c r="AL206" i="13"/>
  <c r="AL276" i="13"/>
  <c r="AL234" i="13"/>
  <c r="AL230" i="13"/>
  <c r="AL216" i="13"/>
  <c r="AL272" i="13"/>
  <c r="AL274" i="13"/>
  <c r="AL162" i="13"/>
  <c r="AL176" i="13"/>
  <c r="AL240" i="13"/>
  <c r="AL264" i="13"/>
  <c r="AL226" i="13"/>
  <c r="AL180" i="13"/>
  <c r="AL244" i="13"/>
  <c r="AL256" i="13"/>
  <c r="AL250" i="13"/>
  <c r="AL262" i="13"/>
  <c r="AL208" i="13"/>
  <c r="AL268" i="13"/>
  <c r="AL270" i="13"/>
  <c r="AL202" i="13"/>
  <c r="AL212" i="13"/>
  <c r="AL260" i="13"/>
  <c r="AL246" i="13"/>
  <c r="AL258" i="13"/>
  <c r="AL218" i="13"/>
  <c r="AL278" i="13"/>
  <c r="AL214" i="13"/>
  <c r="AL222" i="13"/>
  <c r="AL266" i="13"/>
  <c r="R164" i="13"/>
  <c r="R172" i="13"/>
  <c r="R204" i="13"/>
  <c r="R178" i="13"/>
  <c r="R168" i="13"/>
  <c r="R200" i="13"/>
  <c r="R174" i="13"/>
  <c r="R206" i="13"/>
  <c r="R196" i="13"/>
  <c r="R170" i="13"/>
  <c r="R202" i="13"/>
  <c r="R192" i="13"/>
  <c r="R166" i="13"/>
  <c r="R198" i="13"/>
  <c r="R188" i="13"/>
  <c r="R194" i="13"/>
  <c r="R184" i="13"/>
  <c r="R190" i="13"/>
  <c r="R186" i="13"/>
  <c r="R238" i="13"/>
  <c r="R162" i="13"/>
  <c r="R234" i="13"/>
  <c r="R258" i="13"/>
  <c r="R260" i="13"/>
  <c r="R230" i="13"/>
  <c r="R254" i="13"/>
  <c r="R176" i="13"/>
  <c r="R226" i="13"/>
  <c r="R216" i="13"/>
  <c r="R244" i="13"/>
  <c r="R250" i="13"/>
  <c r="R180" i="13"/>
  <c r="R222" i="13"/>
  <c r="R212" i="13"/>
  <c r="R246" i="13"/>
  <c r="R278" i="13"/>
  <c r="R240" i="13"/>
  <c r="R236" i="13"/>
  <c r="R232" i="13"/>
  <c r="R228" i="13"/>
  <c r="R248" i="13"/>
  <c r="R224" i="13"/>
  <c r="R218" i="13"/>
  <c r="R256" i="13"/>
  <c r="R268" i="13"/>
  <c r="R242" i="13"/>
  <c r="R266" i="13"/>
  <c r="R208" i="13"/>
  <c r="R160" i="13"/>
  <c r="R276" i="13"/>
  <c r="R182" i="13"/>
  <c r="R252" i="13"/>
  <c r="R264" i="13"/>
  <c r="R210" i="13"/>
  <c r="R270" i="13"/>
  <c r="R272" i="13"/>
  <c r="R220" i="13"/>
  <c r="R214" i="13"/>
  <c r="R262" i="13"/>
  <c r="R274" i="13"/>
  <c r="L162" i="13"/>
  <c r="L196" i="13"/>
  <c r="L164" i="13"/>
  <c r="L192" i="13"/>
  <c r="L186" i="13"/>
  <c r="L188" i="13"/>
  <c r="L182" i="13"/>
  <c r="L232" i="13"/>
  <c r="L184" i="13"/>
  <c r="L178" i="13"/>
  <c r="L228" i="13"/>
  <c r="L180" i="13"/>
  <c r="L174" i="13"/>
  <c r="L176" i="13"/>
  <c r="L170" i="13"/>
  <c r="L202" i="13"/>
  <c r="L172" i="13"/>
  <c r="L166" i="13"/>
  <c r="L216" i="13"/>
  <c r="L240" i="13"/>
  <c r="L200" i="13"/>
  <c r="L234" i="13"/>
  <c r="L190" i="13"/>
  <c r="L230" i="13"/>
  <c r="L266" i="13"/>
  <c r="L224" i="13"/>
  <c r="L226" i="13"/>
  <c r="L194" i="13"/>
  <c r="L212" i="13"/>
  <c r="L236" i="13"/>
  <c r="L222" i="13"/>
  <c r="L258" i="13"/>
  <c r="L206" i="13"/>
  <c r="L218" i="13"/>
  <c r="L254" i="13"/>
  <c r="L160" i="13"/>
  <c r="L276" i="13"/>
  <c r="L272" i="13"/>
  <c r="L250" i="13"/>
  <c r="L256" i="13"/>
  <c r="L168" i="13"/>
  <c r="L198" i="13"/>
  <c r="L208" i="13"/>
  <c r="L210" i="13"/>
  <c r="L260" i="13"/>
  <c r="L244" i="13"/>
  <c r="L274" i="13"/>
  <c r="L246" i="13"/>
  <c r="L214" i="13"/>
  <c r="L204" i="13"/>
  <c r="L264" i="13"/>
  <c r="L248" i="13"/>
  <c r="L238" i="13"/>
  <c r="L242" i="13"/>
  <c r="L252" i="13"/>
  <c r="L262" i="13"/>
  <c r="L270" i="13"/>
  <c r="L268" i="13"/>
  <c r="L220" i="13"/>
  <c r="L278" i="13"/>
  <c r="AE188" i="14"/>
  <c r="AE176" i="14"/>
  <c r="AE200" i="14"/>
  <c r="AE168" i="14"/>
  <c r="AE180" i="14"/>
  <c r="AE164" i="14"/>
  <c r="AE192" i="14"/>
  <c r="AE184" i="14"/>
  <c r="AE166" i="14"/>
  <c r="AE198" i="14"/>
  <c r="AE196" i="14"/>
  <c r="AE204" i="14"/>
  <c r="AE162" i="14"/>
  <c r="AE194" i="14"/>
  <c r="AE240" i="14"/>
  <c r="AE190" i="14"/>
  <c r="AE236" i="14"/>
  <c r="AE186" i="14"/>
  <c r="AE232" i="14"/>
  <c r="AE182" i="14"/>
  <c r="AE178" i="14"/>
  <c r="AE224" i="14"/>
  <c r="AE174" i="14"/>
  <c r="Q178" i="14"/>
  <c r="Q174" i="14"/>
  <c r="Q200" i="14"/>
  <c r="Q170" i="14"/>
  <c r="Q202" i="14"/>
  <c r="Q166" i="14"/>
  <c r="Q198" i="14"/>
  <c r="Q172" i="14"/>
  <c r="Q162" i="14"/>
  <c r="Q194" i="14"/>
  <c r="Q190" i="14"/>
  <c r="Q188" i="14"/>
  <c r="Q176" i="14"/>
  <c r="Q186" i="14"/>
  <c r="S166" i="14"/>
  <c r="S198" i="14"/>
  <c r="S162" i="14"/>
  <c r="S174" i="14"/>
  <c r="S186" i="14"/>
  <c r="S178" i="14"/>
  <c r="S194" i="14"/>
  <c r="S176" i="14"/>
  <c r="S172" i="14"/>
  <c r="S218" i="14"/>
  <c r="S168" i="14"/>
  <c r="S200" i="14"/>
  <c r="S214" i="14"/>
  <c r="S206" i="14"/>
  <c r="S164" i="14"/>
  <c r="S196" i="14"/>
  <c r="S210" i="14"/>
  <c r="S242" i="14"/>
  <c r="S190" i="14"/>
  <c r="S192" i="14"/>
  <c r="S204" i="14"/>
  <c r="S188" i="14"/>
  <c r="S234" i="14"/>
  <c r="S170" i="14"/>
  <c r="S182" i="14"/>
  <c r="S202" i="14"/>
  <c r="S184" i="14"/>
  <c r="U164" i="14"/>
  <c r="U196" i="14"/>
  <c r="U192" i="14"/>
  <c r="U206" i="14"/>
  <c r="U188" i="14"/>
  <c r="U162" i="14"/>
  <c r="U184" i="14"/>
  <c r="U198" i="14"/>
  <c r="U180" i="14"/>
  <c r="U176" i="14"/>
  <c r="U172" i="14"/>
  <c r="U204" i="14"/>
  <c r="U166" i="14"/>
  <c r="U190" i="14"/>
  <c r="AJ160" i="14"/>
  <c r="W262" i="14"/>
  <c r="AE270" i="14"/>
  <c r="L160" i="14"/>
  <c r="N242" i="14"/>
  <c r="K252" i="14"/>
  <c r="S260" i="14"/>
  <c r="AA268" i="14"/>
  <c r="AI276" i="14"/>
  <c r="U236" i="14"/>
  <c r="N278" i="14"/>
  <c r="AH272" i="14"/>
  <c r="Z268" i="14"/>
  <c r="R264" i="14"/>
  <c r="AL258" i="14"/>
  <c r="AD254" i="14"/>
  <c r="V250" i="14"/>
  <c r="N246" i="14"/>
  <c r="O238" i="14"/>
  <c r="AL198" i="14"/>
  <c r="M278" i="14"/>
  <c r="AG272" i="14"/>
  <c r="Y268" i="14"/>
  <c r="Q264" i="14"/>
  <c r="AK258" i="14"/>
  <c r="AC254" i="14"/>
  <c r="U250" i="14"/>
  <c r="M246" i="14"/>
  <c r="N238" i="14"/>
  <c r="P198" i="14"/>
  <c r="L278" i="14"/>
  <c r="AF272" i="14"/>
  <c r="X268" i="14"/>
  <c r="P264" i="14"/>
  <c r="AJ258" i="14"/>
  <c r="AB254" i="14"/>
  <c r="T250" i="14"/>
  <c r="L246" i="14"/>
  <c r="AK236" i="14"/>
  <c r="Y196" i="14"/>
  <c r="K278" i="14"/>
  <c r="AE272" i="14"/>
  <c r="W268" i="14"/>
  <c r="O264" i="14"/>
  <c r="AI258" i="14"/>
  <c r="AA254" i="14"/>
  <c r="S250" i="14"/>
  <c r="K246" i="14"/>
  <c r="AI236" i="14"/>
  <c r="AD194" i="14"/>
  <c r="R278" i="14"/>
  <c r="AL272" i="14"/>
  <c r="AD268" i="14"/>
  <c r="V264" i="14"/>
  <c r="N260" i="14"/>
  <c r="AH254" i="14"/>
  <c r="Z250" i="14"/>
  <c r="R246" i="14"/>
  <c r="Y238" i="14"/>
  <c r="AG204" i="14"/>
  <c r="Y278" i="14"/>
  <c r="Q274" i="14"/>
  <c r="AK268" i="14"/>
  <c r="AC264" i="14"/>
  <c r="U260" i="14"/>
  <c r="M256" i="14"/>
  <c r="AG250" i="14"/>
  <c r="Y246" i="14"/>
  <c r="L240" i="14"/>
  <c r="Y210" i="14"/>
  <c r="AF278" i="14"/>
  <c r="X274" i="14"/>
  <c r="P270" i="14"/>
  <c r="AJ264" i="14"/>
  <c r="AB260" i="14"/>
  <c r="T256" i="14"/>
  <c r="L252" i="14"/>
  <c r="AF246" i="14"/>
  <c r="AA240" i="14"/>
  <c r="Y214" i="14"/>
  <c r="AB236" i="14"/>
  <c r="T232" i="14"/>
  <c r="L228" i="14"/>
  <c r="AF222" i="14"/>
  <c r="X218" i="14"/>
  <c r="P214" i="14"/>
  <c r="AH208" i="14"/>
  <c r="AB200" i="14"/>
  <c r="AK186" i="14"/>
  <c r="AA236" i="14"/>
  <c r="S232" i="14"/>
  <c r="K228" i="14"/>
  <c r="AE222" i="14"/>
  <c r="W218" i="14"/>
  <c r="O214" i="14"/>
  <c r="AG208" i="14"/>
  <c r="Z200" i="14"/>
  <c r="AD186" i="14"/>
  <c r="AL234" i="14"/>
  <c r="AD230" i="14"/>
  <c r="V226" i="14"/>
  <c r="N222" i="14"/>
  <c r="AH216" i="14"/>
  <c r="Z212" i="14"/>
  <c r="AL206" i="14"/>
  <c r="AJ196" i="14"/>
  <c r="U182" i="14"/>
  <c r="AC242" i="14"/>
  <c r="U238" i="14"/>
  <c r="M234" i="14"/>
  <c r="AG228" i="14"/>
  <c r="Y224" i="14"/>
  <c r="Q220" i="14"/>
  <c r="AK214" i="14"/>
  <c r="AC210" i="14"/>
  <c r="Z192" i="14"/>
  <c r="AK162" i="14"/>
  <c r="T238" i="14"/>
  <c r="AJ230" i="14"/>
  <c r="L226" i="14"/>
  <c r="L218" i="14"/>
  <c r="AJ210" i="14"/>
  <c r="AG196" i="14"/>
  <c r="AE244" i="14"/>
  <c r="S238" i="14"/>
  <c r="AE228" i="14"/>
  <c r="AE216" i="14"/>
  <c r="N220" i="14"/>
  <c r="AL196" i="14"/>
  <c r="U168" i="14"/>
  <c r="AE202" i="14"/>
  <c r="W166" i="14"/>
  <c r="T194" i="14"/>
  <c r="AB170" i="14"/>
  <c r="AB166" i="14"/>
  <c r="AB194" i="14"/>
  <c r="AB184" i="14"/>
  <c r="AB190" i="14"/>
  <c r="AB180" i="14"/>
  <c r="AB218" i="14"/>
  <c r="AB186" i="14"/>
  <c r="AB176" i="14"/>
  <c r="AB214" i="14"/>
  <c r="AB182" i="14"/>
  <c r="AB172" i="14"/>
  <c r="AB210" i="14"/>
  <c r="AB178" i="14"/>
  <c r="AB168" i="14"/>
  <c r="AB162" i="14"/>
  <c r="AB206" i="14"/>
  <c r="AB164" i="14"/>
  <c r="AB174" i="14"/>
  <c r="AB202" i="14"/>
  <c r="AF210" i="14"/>
  <c r="M176" i="13"/>
  <c r="M162" i="13"/>
  <c r="M172" i="13"/>
  <c r="M204" i="13"/>
  <c r="M168" i="13"/>
  <c r="M200" i="13"/>
  <c r="M194" i="13"/>
  <c r="M196" i="13"/>
  <c r="M182" i="13"/>
  <c r="M192" i="13"/>
  <c r="M164" i="13"/>
  <c r="M188" i="13"/>
  <c r="M236" i="13"/>
  <c r="M206" i="13"/>
  <c r="M210" i="13"/>
  <c r="M242" i="13"/>
  <c r="M268" i="13"/>
  <c r="M232" i="13"/>
  <c r="M202" i="13"/>
  <c r="M238" i="13"/>
  <c r="M264" i="13"/>
  <c r="M270" i="13"/>
  <c r="M178" i="13"/>
  <c r="M228" i="13"/>
  <c r="M166" i="13"/>
  <c r="M234" i="13"/>
  <c r="M260" i="13"/>
  <c r="M198" i="13"/>
  <c r="M180" i="13"/>
  <c r="M224" i="13"/>
  <c r="M230" i="13"/>
  <c r="M256" i="13"/>
  <c r="M184" i="13"/>
  <c r="M220" i="13"/>
  <c r="M174" i="13"/>
  <c r="M226" i="13"/>
  <c r="M252" i="13"/>
  <c r="M258" i="13"/>
  <c r="M160" i="13"/>
  <c r="M240" i="13"/>
  <c r="M222" i="13"/>
  <c r="M276" i="13"/>
  <c r="M246" i="13"/>
  <c r="M250" i="13"/>
  <c r="M262" i="13"/>
  <c r="M274" i="13"/>
  <c r="M244" i="13"/>
  <c r="M190" i="13"/>
  <c r="M208" i="13"/>
  <c r="M170" i="13"/>
  <c r="M214" i="13"/>
  <c r="M186" i="13"/>
  <c r="M212" i="13"/>
  <c r="M248" i="13"/>
  <c r="M216" i="13"/>
  <c r="M218" i="13"/>
  <c r="M254" i="13"/>
  <c r="M278" i="13"/>
  <c r="M272" i="13"/>
  <c r="U180" i="13"/>
  <c r="U176" i="13"/>
  <c r="U162" i="13"/>
  <c r="U172" i="13"/>
  <c r="U204" i="13"/>
  <c r="U206" i="13"/>
  <c r="U168" i="13"/>
  <c r="U200" i="13"/>
  <c r="U196" i="13"/>
  <c r="U192" i="13"/>
  <c r="U164" i="13"/>
  <c r="U208" i="13"/>
  <c r="U240" i="13"/>
  <c r="U174" i="13"/>
  <c r="U214" i="13"/>
  <c r="U272" i="13"/>
  <c r="U236" i="13"/>
  <c r="U210" i="13"/>
  <c r="U242" i="13"/>
  <c r="U268" i="13"/>
  <c r="U274" i="13"/>
  <c r="U232" i="13"/>
  <c r="U238" i="13"/>
  <c r="U264" i="13"/>
  <c r="U182" i="13"/>
  <c r="U228" i="13"/>
  <c r="U170" i="13"/>
  <c r="U234" i="13"/>
  <c r="U260" i="13"/>
  <c r="U186" i="13"/>
  <c r="U224" i="13"/>
  <c r="U166" i="13"/>
  <c r="U230" i="13"/>
  <c r="U256" i="13"/>
  <c r="U262" i="13"/>
  <c r="U184" i="13"/>
  <c r="U198" i="13"/>
  <c r="U216" i="13"/>
  <c r="U252" i="13"/>
  <c r="U160" i="13"/>
  <c r="U222" i="13"/>
  <c r="U276" i="13"/>
  <c r="U220" i="13"/>
  <c r="U250" i="13"/>
  <c r="U244" i="13"/>
  <c r="U226" i="13"/>
  <c r="U178" i="13"/>
  <c r="U258" i="13"/>
  <c r="U270" i="13"/>
  <c r="U202" i="13"/>
  <c r="U246" i="13"/>
  <c r="U188" i="13"/>
  <c r="U190" i="13"/>
  <c r="U212" i="13"/>
  <c r="U194" i="13"/>
  <c r="U266" i="13"/>
  <c r="U248" i="13"/>
  <c r="U218" i="13"/>
  <c r="U254" i="13"/>
  <c r="U278" i="13"/>
  <c r="Z162" i="13"/>
  <c r="Z176" i="13"/>
  <c r="Z182" i="13"/>
  <c r="Z172" i="13"/>
  <c r="Z204" i="13"/>
  <c r="Z178" i="13"/>
  <c r="Z168" i="13"/>
  <c r="Z200" i="13"/>
  <c r="Z174" i="13"/>
  <c r="Z164" i="13"/>
  <c r="Z196" i="13"/>
  <c r="Z170" i="13"/>
  <c r="Z202" i="13"/>
  <c r="Z192" i="13"/>
  <c r="Z166" i="13"/>
  <c r="Z198" i="13"/>
  <c r="Z188" i="13"/>
  <c r="Z194" i="13"/>
  <c r="Z210" i="13"/>
  <c r="Z242" i="13"/>
  <c r="Z186" i="13"/>
  <c r="Z206" i="13"/>
  <c r="Z238" i="13"/>
  <c r="Z262" i="13"/>
  <c r="Z264" i="13"/>
  <c r="Z190" i="13"/>
  <c r="Z234" i="13"/>
  <c r="Z258" i="13"/>
  <c r="Z230" i="13"/>
  <c r="Z254" i="13"/>
  <c r="Z226" i="13"/>
  <c r="Z220" i="13"/>
  <c r="Z250" i="13"/>
  <c r="Z160" i="13"/>
  <c r="Z252" i="13"/>
  <c r="Z224" i="13"/>
  <c r="Z180" i="13"/>
  <c r="Z246" i="13"/>
  <c r="Z274" i="13"/>
  <c r="Z232" i="13"/>
  <c r="Z218" i="13"/>
  <c r="Z256" i="13"/>
  <c r="Z268" i="13"/>
  <c r="Z184" i="13"/>
  <c r="Z266" i="13"/>
  <c r="Z212" i="13"/>
  <c r="Z236" i="13"/>
  <c r="Z222" i="13"/>
  <c r="Z240" i="13"/>
  <c r="Z278" i="13"/>
  <c r="Z216" i="13"/>
  <c r="Z270" i="13"/>
  <c r="Z244" i="13"/>
  <c r="Z276" i="13"/>
  <c r="Z260" i="13"/>
  <c r="Z208" i="13"/>
  <c r="Z214" i="13"/>
  <c r="Z228" i="13"/>
  <c r="T168" i="13"/>
  <c r="T196" i="13"/>
  <c r="T190" i="13"/>
  <c r="T192" i="13"/>
  <c r="T186" i="13"/>
  <c r="T236" i="13"/>
  <c r="T188" i="13"/>
  <c r="T182" i="13"/>
  <c r="T232" i="13"/>
  <c r="T184" i="13"/>
  <c r="T164" i="13"/>
  <c r="T178" i="13"/>
  <c r="T162" i="13"/>
  <c r="T180" i="13"/>
  <c r="T174" i="13"/>
  <c r="T202" i="13"/>
  <c r="T228" i="13"/>
  <c r="T238" i="13"/>
  <c r="T172" i="13"/>
  <c r="T166" i="13"/>
  <c r="T216" i="13"/>
  <c r="T240" i="13"/>
  <c r="T234" i="13"/>
  <c r="T270" i="13"/>
  <c r="T176" i="13"/>
  <c r="T230" i="13"/>
  <c r="T170" i="13"/>
  <c r="T224" i="13"/>
  <c r="T204" i="13"/>
  <c r="T226" i="13"/>
  <c r="T262" i="13"/>
  <c r="T194" i="13"/>
  <c r="T212" i="13"/>
  <c r="T200" i="13"/>
  <c r="T222" i="13"/>
  <c r="T258" i="13"/>
  <c r="T220" i="13"/>
  <c r="T242" i="13"/>
  <c r="T278" i="13"/>
  <c r="T250" i="13"/>
  <c r="T206" i="13"/>
  <c r="T260" i="13"/>
  <c r="T198" i="13"/>
  <c r="T208" i="13"/>
  <c r="T210" i="13"/>
  <c r="T266" i="13"/>
  <c r="T244" i="13"/>
  <c r="T274" i="13"/>
  <c r="T214" i="13"/>
  <c r="T246" i="13"/>
  <c r="T254" i="13"/>
  <c r="T268" i="13"/>
  <c r="T252" i="13"/>
  <c r="T272" i="13"/>
  <c r="T276" i="13"/>
  <c r="T256" i="13"/>
  <c r="T218" i="13"/>
  <c r="T264" i="13"/>
  <c r="T248" i="13"/>
  <c r="Y182" i="14"/>
  <c r="Y178" i="14"/>
  <c r="Y188" i="14"/>
  <c r="Y174" i="14"/>
  <c r="Y170" i="14"/>
  <c r="Y202" i="14"/>
  <c r="Y192" i="14"/>
  <c r="Y166" i="14"/>
  <c r="Y198" i="14"/>
  <c r="Y162" i="14"/>
  <c r="Y194" i="14"/>
  <c r="Y190" i="14"/>
  <c r="AA170" i="14"/>
  <c r="AA202" i="14"/>
  <c r="AA190" i="14"/>
  <c r="AA162" i="14"/>
  <c r="AA174" i="14"/>
  <c r="AA206" i="14"/>
  <c r="AA182" i="14"/>
  <c r="AA180" i="14"/>
  <c r="AA186" i="14"/>
  <c r="AA176" i="14"/>
  <c r="AA208" i="14"/>
  <c r="AA222" i="14"/>
  <c r="AA172" i="14"/>
  <c r="AA218" i="14"/>
  <c r="AA166" i="14"/>
  <c r="AA178" i="14"/>
  <c r="AA198" i="14"/>
  <c r="AA168" i="14"/>
  <c r="AA200" i="14"/>
  <c r="AA214" i="14"/>
  <c r="AA164" i="14"/>
  <c r="AA196" i="14"/>
  <c r="AA210" i="14"/>
  <c r="AA192" i="14"/>
  <c r="AA238" i="14"/>
  <c r="AA188" i="14"/>
  <c r="AC168" i="14"/>
  <c r="AC200" i="14"/>
  <c r="AC164" i="14"/>
  <c r="AC196" i="14"/>
  <c r="AC178" i="14"/>
  <c r="AC162" i="14"/>
  <c r="AC192" i="14"/>
  <c r="AC190" i="14"/>
  <c r="AC188" i="14"/>
  <c r="AC166" i="14"/>
  <c r="AC184" i="14"/>
  <c r="AC180" i="14"/>
  <c r="AC176" i="14"/>
  <c r="AC202" i="14"/>
  <c r="Z244" i="14"/>
  <c r="O258" i="14"/>
  <c r="W266" i="14"/>
  <c r="AE274" i="14"/>
  <c r="Y218" i="14"/>
  <c r="AE246" i="14"/>
  <c r="K256" i="14"/>
  <c r="S264" i="14"/>
  <c r="AA272" i="14"/>
  <c r="AL186" i="14"/>
  <c r="AH276" i="14"/>
  <c r="Z272" i="14"/>
  <c r="R268" i="14"/>
  <c r="AL262" i="14"/>
  <c r="AD258" i="14"/>
  <c r="V254" i="14"/>
  <c r="N250" i="14"/>
  <c r="AH244" i="14"/>
  <c r="R236" i="14"/>
  <c r="AH184" i="14"/>
  <c r="AG276" i="14"/>
  <c r="Y272" i="14"/>
  <c r="Q268" i="14"/>
  <c r="AK262" i="14"/>
  <c r="AC258" i="14"/>
  <c r="U254" i="14"/>
  <c r="M250" i="14"/>
  <c r="AG244" i="14"/>
  <c r="M236" i="14"/>
  <c r="AD182" i="14"/>
  <c r="AF276" i="14"/>
  <c r="X272" i="14"/>
  <c r="P268" i="14"/>
  <c r="AJ262" i="14"/>
  <c r="AB258" i="14"/>
  <c r="T254" i="14"/>
  <c r="L250" i="14"/>
  <c r="AF244" i="14"/>
  <c r="AG234" i="14"/>
  <c r="Z180" i="14"/>
  <c r="AE276" i="14"/>
  <c r="W272" i="14"/>
  <c r="O268" i="14"/>
  <c r="AI262" i="14"/>
  <c r="AA258" i="14"/>
  <c r="S254" i="14"/>
  <c r="K250" i="14"/>
  <c r="AD244" i="14"/>
  <c r="Y234" i="14"/>
  <c r="V178" i="14"/>
  <c r="AL276" i="14"/>
  <c r="AD272" i="14"/>
  <c r="V268" i="14"/>
  <c r="N264" i="14"/>
  <c r="AH258" i="14"/>
  <c r="Z254" i="14"/>
  <c r="R250" i="14"/>
  <c r="AL244" i="14"/>
  <c r="AH236" i="14"/>
  <c r="AJ192" i="14"/>
  <c r="Q278" i="14"/>
  <c r="AK272" i="14"/>
  <c r="AC268" i="14"/>
  <c r="U264" i="14"/>
  <c r="M260" i="14"/>
  <c r="AG254" i="14"/>
  <c r="Y250" i="14"/>
  <c r="Q246" i="14"/>
  <c r="W238" i="14"/>
  <c r="Q204" i="14"/>
  <c r="X278" i="14"/>
  <c r="P274" i="14"/>
  <c r="AJ268" i="14"/>
  <c r="AB264" i="14"/>
  <c r="T260" i="14"/>
  <c r="L256" i="14"/>
  <c r="AF250" i="14"/>
  <c r="X246" i="14"/>
  <c r="K240" i="14"/>
  <c r="Q210" i="14"/>
  <c r="T236" i="14"/>
  <c r="L232" i="14"/>
  <c r="AF226" i="14"/>
  <c r="X222" i="14"/>
  <c r="P218" i="14"/>
  <c r="AJ212" i="14"/>
  <c r="W208" i="14"/>
  <c r="AK198" i="14"/>
  <c r="AG184" i="14"/>
  <c r="S236" i="14"/>
  <c r="K232" i="14"/>
  <c r="AE226" i="14"/>
  <c r="W222" i="14"/>
  <c r="O218" i="14"/>
  <c r="U208" i="14"/>
  <c r="AF198" i="14"/>
  <c r="Z184" i="14"/>
  <c r="AD234" i="14"/>
  <c r="V230" i="14"/>
  <c r="N226" i="14"/>
  <c r="AH220" i="14"/>
  <c r="Z216" i="14"/>
  <c r="R212" i="14"/>
  <c r="Y206" i="14"/>
  <c r="Q196" i="14"/>
  <c r="Q180" i="14"/>
  <c r="U242" i="14"/>
  <c r="M238" i="14"/>
  <c r="Y228" i="14"/>
  <c r="Q224" i="14"/>
  <c r="AK218" i="14"/>
  <c r="AC214" i="14"/>
  <c r="U210" i="14"/>
  <c r="AK202" i="14"/>
  <c r="AD190" i="14"/>
  <c r="AJ242" i="14"/>
  <c r="X236" i="14"/>
  <c r="AB230" i="14"/>
  <c r="AF224" i="14"/>
  <c r="AF216" i="14"/>
  <c r="AB208" i="14"/>
  <c r="AL194" i="14"/>
  <c r="W244" i="14"/>
  <c r="O236" i="14"/>
  <c r="AA226" i="14"/>
  <c r="W216" i="14"/>
  <c r="AH214" i="14"/>
  <c r="U200" i="14"/>
  <c r="M164" i="14"/>
  <c r="W198" i="14"/>
  <c r="O162" i="14"/>
  <c r="L190" i="14"/>
  <c r="O184" i="14"/>
  <c r="Z272" i="13"/>
  <c r="AF266" i="14"/>
  <c r="AB248" i="14"/>
  <c r="AA224" i="14"/>
  <c r="AA204" i="14"/>
  <c r="AK206" i="14"/>
  <c r="AF220" i="14"/>
  <c r="Q194" i="13"/>
  <c r="Q190" i="13"/>
  <c r="Q162" i="13"/>
  <c r="Q186" i="13"/>
  <c r="Q182" i="13"/>
  <c r="Q196" i="13"/>
  <c r="Q178" i="13"/>
  <c r="Q174" i="13"/>
  <c r="Q206" i="13"/>
  <c r="Q172" i="13"/>
  <c r="Q164" i="13"/>
  <c r="Q222" i="13"/>
  <c r="Q192" i="13"/>
  <c r="Q228" i="13"/>
  <c r="Q254" i="13"/>
  <c r="Q218" i="13"/>
  <c r="Q224" i="13"/>
  <c r="Q250" i="13"/>
  <c r="Q256" i="13"/>
  <c r="Q204" i="13"/>
  <c r="Q168" i="13"/>
  <c r="Q214" i="13"/>
  <c r="Q220" i="13"/>
  <c r="Q246" i="13"/>
  <c r="Q278" i="13"/>
  <c r="Q198" i="13"/>
  <c r="Q210" i="13"/>
  <c r="Q242" i="13"/>
  <c r="Q188" i="13"/>
  <c r="Q216" i="13"/>
  <c r="Q274" i="13"/>
  <c r="Q202" i="13"/>
  <c r="Q238" i="13"/>
  <c r="Q200" i="13"/>
  <c r="Q212" i="13"/>
  <c r="Q244" i="13"/>
  <c r="Q270" i="13"/>
  <c r="Q176" i="13"/>
  <c r="Q276" i="13"/>
  <c r="Q166" i="13"/>
  <c r="Q232" i="13"/>
  <c r="Q230" i="13"/>
  <c r="Q266" i="13"/>
  <c r="Q268" i="13"/>
  <c r="Q236" i="13"/>
  <c r="Q160" i="13"/>
  <c r="Q234" i="13"/>
  <c r="Q180" i="13"/>
  <c r="Q170" i="13"/>
  <c r="Q184" i="13"/>
  <c r="Q240" i="13"/>
  <c r="Q252" i="13"/>
  <c r="Q264" i="13"/>
  <c r="Q258" i="13"/>
  <c r="Q272" i="13"/>
  <c r="Q226" i="13"/>
  <c r="Q208" i="13"/>
  <c r="Q248" i="13"/>
  <c r="Q262" i="13"/>
  <c r="Q260" i="13"/>
  <c r="AB172" i="13"/>
  <c r="AB168" i="13"/>
  <c r="AB194" i="13"/>
  <c r="AB164" i="13"/>
  <c r="AB196" i="13"/>
  <c r="AB190" i="13"/>
  <c r="AB208" i="13"/>
  <c r="AB240" i="13"/>
  <c r="AB192" i="13"/>
  <c r="AB162" i="13"/>
  <c r="AB186" i="13"/>
  <c r="AB236" i="13"/>
  <c r="AB188" i="13"/>
  <c r="AB182" i="13"/>
  <c r="AB184" i="13"/>
  <c r="AB178" i="13"/>
  <c r="AB200" i="13"/>
  <c r="AB210" i="13"/>
  <c r="AB242" i="13"/>
  <c r="AB202" i="13"/>
  <c r="AB228" i="13"/>
  <c r="AB206" i="13"/>
  <c r="AB238" i="13"/>
  <c r="AB274" i="13"/>
  <c r="AB166" i="13"/>
  <c r="AB216" i="13"/>
  <c r="AB234" i="13"/>
  <c r="AB176" i="13"/>
  <c r="AB230" i="13"/>
  <c r="AB266" i="13"/>
  <c r="AB180" i="13"/>
  <c r="AB170" i="13"/>
  <c r="AB224" i="13"/>
  <c r="AB226" i="13"/>
  <c r="AB262" i="13"/>
  <c r="AB204" i="13"/>
  <c r="AB218" i="13"/>
  <c r="AB270" i="13"/>
  <c r="AB260" i="13"/>
  <c r="AB248" i="13"/>
  <c r="AB220" i="13"/>
  <c r="AB278" i="13"/>
  <c r="AB222" i="13"/>
  <c r="AB250" i="13"/>
  <c r="AB258" i="13"/>
  <c r="AB264" i="13"/>
  <c r="AB198" i="13"/>
  <c r="AB174" i="13"/>
  <c r="AB212" i="13"/>
  <c r="AB268" i="13"/>
  <c r="AB252" i="13"/>
  <c r="AB244" i="13"/>
  <c r="AB232" i="13"/>
  <c r="AB160" i="13"/>
  <c r="AB272" i="13"/>
  <c r="AB276" i="13"/>
  <c r="AB214" i="13"/>
  <c r="AB256" i="13"/>
  <c r="AB246" i="13"/>
  <c r="AD188" i="14"/>
  <c r="AD224" i="14"/>
  <c r="AD184" i="14"/>
  <c r="AD220" i="14"/>
  <c r="AD174" i="14"/>
  <c r="AD180" i="14"/>
  <c r="AD216" i="14"/>
  <c r="AD170" i="14"/>
  <c r="AD176" i="14"/>
  <c r="AD208" i="14"/>
  <c r="AD212" i="14"/>
  <c r="AD202" i="14"/>
  <c r="AD166" i="14"/>
  <c r="AD172" i="14"/>
  <c r="AD204" i="14"/>
  <c r="AD240" i="14"/>
  <c r="AD162" i="14"/>
  <c r="AD168" i="14"/>
  <c r="AD200" i="14"/>
  <c r="AD236" i="14"/>
  <c r="AD164" i="14"/>
  <c r="AD196" i="14"/>
  <c r="AD232" i="14"/>
  <c r="AD178" i="14"/>
  <c r="AG186" i="14"/>
  <c r="AG182" i="14"/>
  <c r="AG178" i="14"/>
  <c r="AG180" i="14"/>
  <c r="AG174" i="14"/>
  <c r="AG170" i="14"/>
  <c r="AG202" i="14"/>
  <c r="AG166" i="14"/>
  <c r="AG198" i="14"/>
  <c r="AG162" i="14"/>
  <c r="AG194" i="14"/>
  <c r="AI174" i="14"/>
  <c r="AI162" i="14"/>
  <c r="AI190" i="14"/>
  <c r="AI170" i="14"/>
  <c r="AI182" i="14"/>
  <c r="AI198" i="14"/>
  <c r="AI194" i="14"/>
  <c r="AI184" i="14"/>
  <c r="AI180" i="14"/>
  <c r="AI226" i="14"/>
  <c r="AI186" i="14"/>
  <c r="AI176" i="14"/>
  <c r="AI222" i="14"/>
  <c r="AI172" i="14"/>
  <c r="AI218" i="14"/>
  <c r="AI166" i="14"/>
  <c r="AI178" i="14"/>
  <c r="AI168" i="14"/>
  <c r="AI200" i="14"/>
  <c r="AI214" i="14"/>
  <c r="AI164" i="14"/>
  <c r="AI196" i="14"/>
  <c r="AI204" i="14"/>
  <c r="AI210" i="14"/>
  <c r="AI192" i="14"/>
  <c r="AK172" i="14"/>
  <c r="AK204" i="14"/>
  <c r="AK174" i="14"/>
  <c r="AK168" i="14"/>
  <c r="AK200" i="14"/>
  <c r="AK164" i="14"/>
  <c r="AK196" i="14"/>
  <c r="AK208" i="14"/>
  <c r="AK166" i="14"/>
  <c r="AK192" i="14"/>
  <c r="AK182" i="14"/>
  <c r="AK188" i="14"/>
  <c r="AK170" i="14"/>
  <c r="AK184" i="14"/>
  <c r="AK180" i="14"/>
  <c r="S272" i="14"/>
  <c r="AA276" i="14"/>
  <c r="AI252" i="14"/>
  <c r="O262" i="14"/>
  <c r="W270" i="14"/>
  <c r="AE278" i="14"/>
  <c r="Z240" i="14"/>
  <c r="AE250" i="14"/>
  <c r="K260" i="14"/>
  <c r="S268" i="14"/>
  <c r="AI160" i="14"/>
  <c r="Z276" i="14"/>
  <c r="R272" i="14"/>
  <c r="AL266" i="14"/>
  <c r="AD262" i="14"/>
  <c r="V258" i="14"/>
  <c r="N254" i="14"/>
  <c r="AH248" i="14"/>
  <c r="Y244" i="14"/>
  <c r="M232" i="14"/>
  <c r="AH160" i="14"/>
  <c r="Y276" i="14"/>
  <c r="Q272" i="14"/>
  <c r="AK266" i="14"/>
  <c r="AC262" i="14"/>
  <c r="U258" i="14"/>
  <c r="M254" i="14"/>
  <c r="AG248" i="14"/>
  <c r="X244" i="14"/>
  <c r="AG230" i="14"/>
  <c r="AG160" i="14"/>
  <c r="X276" i="14"/>
  <c r="P272" i="14"/>
  <c r="AJ266" i="14"/>
  <c r="AB262" i="14"/>
  <c r="T258" i="14"/>
  <c r="L254" i="14"/>
  <c r="AF248" i="14"/>
  <c r="V244" i="14"/>
  <c r="Y230" i="14"/>
  <c r="AF160" i="14"/>
  <c r="W276" i="14"/>
  <c r="O272" i="14"/>
  <c r="AI266" i="14"/>
  <c r="AA262" i="14"/>
  <c r="S258" i="14"/>
  <c r="K254" i="14"/>
  <c r="AE248" i="14"/>
  <c r="U244" i="14"/>
  <c r="Q230" i="14"/>
  <c r="K160" i="14"/>
  <c r="AD276" i="14"/>
  <c r="V272" i="14"/>
  <c r="N268" i="14"/>
  <c r="AH262" i="14"/>
  <c r="Z258" i="14"/>
  <c r="R254" i="14"/>
  <c r="AL248" i="14"/>
  <c r="AC244" i="14"/>
  <c r="Q234" i="14"/>
  <c r="AC174" i="14"/>
  <c r="AK276" i="14"/>
  <c r="AC272" i="14"/>
  <c r="U268" i="14"/>
  <c r="M264" i="14"/>
  <c r="AG258" i="14"/>
  <c r="Y254" i="14"/>
  <c r="Q250" i="14"/>
  <c r="AK244" i="14"/>
  <c r="AC236" i="14"/>
  <c r="Q192" i="14"/>
  <c r="P278" i="14"/>
  <c r="AJ272" i="14"/>
  <c r="AB268" i="14"/>
  <c r="T264" i="14"/>
  <c r="L260" i="14"/>
  <c r="AF254" i="14"/>
  <c r="X250" i="14"/>
  <c r="P246" i="14"/>
  <c r="V238" i="14"/>
  <c r="X202" i="14"/>
  <c r="L236" i="14"/>
  <c r="AF230" i="14"/>
  <c r="X226" i="14"/>
  <c r="P222" i="14"/>
  <c r="AJ216" i="14"/>
  <c r="AB212" i="14"/>
  <c r="N198" i="14"/>
  <c r="AC182" i="14"/>
  <c r="K236" i="14"/>
  <c r="AE230" i="14"/>
  <c r="W226" i="14"/>
  <c r="O222" i="14"/>
  <c r="AI216" i="14"/>
  <c r="AA212" i="14"/>
  <c r="K208" i="14"/>
  <c r="M198" i="14"/>
  <c r="V182" i="14"/>
  <c r="V234" i="14"/>
  <c r="N230" i="14"/>
  <c r="AH224" i="14"/>
  <c r="Z220" i="14"/>
  <c r="R216" i="14"/>
  <c r="N206" i="14"/>
  <c r="V194" i="14"/>
  <c r="M178" i="14"/>
  <c r="M242" i="14"/>
  <c r="AG236" i="14"/>
  <c r="Y232" i="14"/>
  <c r="Q228" i="14"/>
  <c r="AK222" i="14"/>
  <c r="AC218" i="14"/>
  <c r="U214" i="14"/>
  <c r="M210" i="14"/>
  <c r="N202" i="14"/>
  <c r="Z188" i="14"/>
  <c r="AB242" i="14"/>
  <c r="P236" i="14"/>
  <c r="T230" i="14"/>
  <c r="AB222" i="14"/>
  <c r="X216" i="14"/>
  <c r="R208" i="14"/>
  <c r="O244" i="14"/>
  <c r="AI234" i="14"/>
  <c r="S226" i="14"/>
  <c r="AE212" i="14"/>
  <c r="AH180" i="14"/>
  <c r="Z210" i="14"/>
  <c r="V188" i="14"/>
  <c r="M196" i="14"/>
  <c r="AB188" i="14"/>
  <c r="O194" i="14"/>
  <c r="AH172" i="14"/>
  <c r="AF184" i="14"/>
  <c r="AE172" i="14"/>
  <c r="Z248" i="13"/>
  <c r="AF240" i="13"/>
  <c r="AL192" i="14"/>
  <c r="AL228" i="14"/>
  <c r="AL182" i="14"/>
  <c r="AL188" i="14"/>
  <c r="AL224" i="14"/>
  <c r="AL178" i="14"/>
  <c r="AL184" i="14"/>
  <c r="AL220" i="14"/>
  <c r="AL174" i="14"/>
  <c r="AL180" i="14"/>
  <c r="AL216" i="14"/>
  <c r="AL170" i="14"/>
  <c r="AL176" i="14"/>
  <c r="AL208" i="14"/>
  <c r="AL212" i="14"/>
  <c r="AL166" i="14"/>
  <c r="AL172" i="14"/>
  <c r="AL204" i="14"/>
  <c r="AL240" i="14"/>
  <c r="AL162" i="14"/>
  <c r="AL168" i="14"/>
  <c r="AL200" i="14"/>
  <c r="AL236" i="14"/>
  <c r="AA256" i="14"/>
  <c r="AL278" i="14"/>
  <c r="AL246" i="14"/>
  <c r="Y256" i="14"/>
  <c r="AF260" i="14"/>
  <c r="AA274" i="14"/>
  <c r="AK256" i="14"/>
  <c r="AE210" i="14"/>
  <c r="Y212" i="14"/>
  <c r="O170" i="13"/>
  <c r="O172" i="13"/>
  <c r="O162" i="13"/>
  <c r="O166" i="13"/>
  <c r="O168" i="13"/>
  <c r="O200" i="13"/>
  <c r="O196" i="13"/>
  <c r="O234" i="13"/>
  <c r="O190" i="13"/>
  <c r="O192" i="13"/>
  <c r="O230" i="13"/>
  <c r="O186" i="13"/>
  <c r="O188" i="13"/>
  <c r="O198" i="13"/>
  <c r="O226" i="13"/>
  <c r="O182" i="13"/>
  <c r="O184" i="13"/>
  <c r="O222" i="13"/>
  <c r="O180" i="13"/>
  <c r="O236" i="13"/>
  <c r="O214" i="13"/>
  <c r="O246" i="13"/>
  <c r="O232" i="13"/>
  <c r="O248" i="13"/>
  <c r="O278" i="13"/>
  <c r="O228" i="13"/>
  <c r="O164" i="13"/>
  <c r="O224" i="13"/>
  <c r="O272" i="13"/>
  <c r="O218" i="13"/>
  <c r="O242" i="13"/>
  <c r="O206" i="13"/>
  <c r="O220" i="13"/>
  <c r="O268" i="13"/>
  <c r="O266" i="13"/>
  <c r="O174" i="13"/>
  <c r="O210" i="13"/>
  <c r="O276" i="13"/>
  <c r="O244" i="13"/>
  <c r="O258" i="13"/>
  <c r="O270" i="13"/>
  <c r="O238" i="13"/>
  <c r="O208" i="13"/>
  <c r="O256" i="13"/>
  <c r="O264" i="13"/>
  <c r="O204" i="13"/>
  <c r="O212" i="13"/>
  <c r="O254" i="13"/>
  <c r="O178" i="13"/>
  <c r="O240" i="13"/>
  <c r="O176" i="13"/>
  <c r="O202" i="13"/>
  <c r="O250" i="13"/>
  <c r="O216" i="13"/>
  <c r="O252" i="13"/>
  <c r="O274" i="13"/>
  <c r="O194" i="13"/>
  <c r="O260" i="13"/>
  <c r="O262" i="13"/>
  <c r="AH180" i="13"/>
  <c r="AH186" i="13"/>
  <c r="AH162" i="13"/>
  <c r="AH176" i="13"/>
  <c r="AH182" i="13"/>
  <c r="AH172" i="13"/>
  <c r="AH204" i="13"/>
  <c r="AH178" i="13"/>
  <c r="AH168" i="13"/>
  <c r="AH200" i="13"/>
  <c r="AH174" i="13"/>
  <c r="AH164" i="13"/>
  <c r="AH196" i="13"/>
  <c r="AH170" i="13"/>
  <c r="AH202" i="13"/>
  <c r="AH192" i="13"/>
  <c r="AH166" i="13"/>
  <c r="AH198" i="13"/>
  <c r="AH188" i="13"/>
  <c r="AH214" i="13"/>
  <c r="AH210" i="13"/>
  <c r="AH242" i="13"/>
  <c r="AH266" i="13"/>
  <c r="AH268" i="13"/>
  <c r="AH206" i="13"/>
  <c r="AH238" i="13"/>
  <c r="AH262" i="13"/>
  <c r="AH190" i="13"/>
  <c r="AH234" i="13"/>
  <c r="AH258" i="13"/>
  <c r="AH194" i="13"/>
  <c r="AH230" i="13"/>
  <c r="AH254" i="13"/>
  <c r="AH256" i="13"/>
  <c r="AH212" i="13"/>
  <c r="AH246" i="13"/>
  <c r="AH274" i="13"/>
  <c r="AH236" i="13"/>
  <c r="AH218" i="13"/>
  <c r="AH224" i="13"/>
  <c r="AH160" i="13"/>
  <c r="AH184" i="13"/>
  <c r="AH250" i="13"/>
  <c r="AH216" i="13"/>
  <c r="AH240" i="13"/>
  <c r="AH222" i="13"/>
  <c r="AH244" i="13"/>
  <c r="AH252" i="13"/>
  <c r="AH264" i="13"/>
  <c r="AH276" i="13"/>
  <c r="AH278" i="13"/>
  <c r="AH226" i="13"/>
  <c r="AH248" i="13"/>
  <c r="AH272" i="13"/>
  <c r="AH260" i="13"/>
  <c r="AH270" i="13"/>
  <c r="AH228" i="13"/>
  <c r="AH232" i="13"/>
  <c r="W174" i="13"/>
  <c r="W162" i="13"/>
  <c r="W176" i="13"/>
  <c r="W170" i="13"/>
  <c r="W172" i="13"/>
  <c r="W204" i="13"/>
  <c r="W166" i="13"/>
  <c r="W168" i="13"/>
  <c r="W200" i="13"/>
  <c r="W238" i="13"/>
  <c r="W164" i="13"/>
  <c r="W196" i="13"/>
  <c r="W234" i="13"/>
  <c r="W190" i="13"/>
  <c r="W192" i="13"/>
  <c r="W230" i="13"/>
  <c r="W186" i="13"/>
  <c r="W188" i="13"/>
  <c r="W226" i="13"/>
  <c r="W182" i="13"/>
  <c r="W222" i="13"/>
  <c r="W208" i="13"/>
  <c r="W240" i="13"/>
  <c r="W180" i="13"/>
  <c r="W202" i="13"/>
  <c r="W194" i="13"/>
  <c r="W236" i="13"/>
  <c r="W252" i="13"/>
  <c r="W250" i="13"/>
  <c r="W184" i="13"/>
  <c r="W214" i="13"/>
  <c r="W232" i="13"/>
  <c r="W198" i="13"/>
  <c r="W228" i="13"/>
  <c r="W276" i="13"/>
  <c r="W206" i="13"/>
  <c r="W224" i="13"/>
  <c r="W272" i="13"/>
  <c r="W270" i="13"/>
  <c r="W210" i="13"/>
  <c r="W220" i="13"/>
  <c r="W218" i="13"/>
  <c r="W244" i="13"/>
  <c r="W248" i="13"/>
  <c r="W246" i="13"/>
  <c r="W258" i="13"/>
  <c r="W242" i="13"/>
  <c r="W256" i="13"/>
  <c r="W264" i="13"/>
  <c r="W266" i="13"/>
  <c r="W278" i="13"/>
  <c r="W212" i="13"/>
  <c r="W254" i="13"/>
  <c r="W160" i="13"/>
  <c r="W268" i="13"/>
  <c r="W216" i="13"/>
  <c r="W274" i="13"/>
  <c r="W260" i="13"/>
  <c r="Y166" i="13"/>
  <c r="Y198" i="13"/>
  <c r="Y194" i="13"/>
  <c r="Y190" i="13"/>
  <c r="Y162" i="13"/>
  <c r="Y186" i="13"/>
  <c r="Y196" i="13"/>
  <c r="Y182" i="13"/>
  <c r="Y178" i="13"/>
  <c r="Y174" i="13"/>
  <c r="Y168" i="13"/>
  <c r="Y226" i="13"/>
  <c r="Y184" i="13"/>
  <c r="Y232" i="13"/>
  <c r="Y258" i="13"/>
  <c r="Y222" i="13"/>
  <c r="Y228" i="13"/>
  <c r="Y254" i="13"/>
  <c r="Y260" i="13"/>
  <c r="Y218" i="13"/>
  <c r="Y164" i="13"/>
  <c r="Y224" i="13"/>
  <c r="Y250" i="13"/>
  <c r="Y172" i="13"/>
  <c r="Y214" i="13"/>
  <c r="Y220" i="13"/>
  <c r="Y246" i="13"/>
  <c r="Y278" i="13"/>
  <c r="Y176" i="13"/>
  <c r="Y210" i="13"/>
  <c r="Y242" i="13"/>
  <c r="Y192" i="13"/>
  <c r="Y216" i="13"/>
  <c r="Y274" i="13"/>
  <c r="Y248" i="13"/>
  <c r="Y202" i="13"/>
  <c r="Y206" i="13"/>
  <c r="Y208" i="13"/>
  <c r="Y262" i="13"/>
  <c r="Y204" i="13"/>
  <c r="Y230" i="13"/>
  <c r="Y212" i="13"/>
  <c r="Y266" i="13"/>
  <c r="Y256" i="13"/>
  <c r="Y268" i="13"/>
  <c r="Y236" i="13"/>
  <c r="Y160" i="13"/>
  <c r="Y234" i="13"/>
  <c r="Y270" i="13"/>
  <c r="Y180" i="13"/>
  <c r="Y276" i="13"/>
  <c r="Y170" i="13"/>
  <c r="Y188" i="13"/>
  <c r="Y200" i="13"/>
  <c r="Y240" i="13"/>
  <c r="Y252" i="13"/>
  <c r="Y264" i="13"/>
  <c r="Y238" i="13"/>
  <c r="Y244" i="13"/>
  <c r="Y272" i="13"/>
  <c r="K184" i="13"/>
  <c r="K186" i="13"/>
  <c r="K180" i="13"/>
  <c r="K182" i="13"/>
  <c r="K176" i="13"/>
  <c r="K178" i="13"/>
  <c r="K216" i="13"/>
  <c r="K162" i="13"/>
  <c r="K172" i="13"/>
  <c r="K174" i="13"/>
  <c r="K212" i="13"/>
  <c r="K244" i="13"/>
  <c r="K164" i="13"/>
  <c r="K168" i="13"/>
  <c r="K170" i="13"/>
  <c r="K202" i="13"/>
  <c r="K208" i="13"/>
  <c r="K166" i="13"/>
  <c r="K198" i="13"/>
  <c r="K236" i="13"/>
  <c r="K232" i="13"/>
  <c r="K240" i="13"/>
  <c r="K218" i="13"/>
  <c r="K204" i="13"/>
  <c r="K196" i="13"/>
  <c r="K200" i="13"/>
  <c r="K214" i="13"/>
  <c r="K246" i="13"/>
  <c r="K262" i="13"/>
  <c r="K260" i="13"/>
  <c r="K224" i="13"/>
  <c r="K210" i="13"/>
  <c r="K242" i="13"/>
  <c r="K188" i="13"/>
  <c r="K206" i="13"/>
  <c r="K238" i="13"/>
  <c r="K254" i="13"/>
  <c r="K192" i="13"/>
  <c r="K234" i="13"/>
  <c r="K250" i="13"/>
  <c r="K248" i="13"/>
  <c r="K190" i="13"/>
  <c r="K160" i="13"/>
  <c r="K276" i="13"/>
  <c r="K194" i="13"/>
  <c r="K270" i="13"/>
  <c r="K278" i="13"/>
  <c r="K252" i="13"/>
  <c r="K264" i="13"/>
  <c r="K222" i="13"/>
  <c r="K220" i="13"/>
  <c r="K258" i="13"/>
  <c r="K228" i="13"/>
  <c r="K226" i="13"/>
  <c r="K266" i="13"/>
  <c r="K274" i="13"/>
  <c r="K268" i="13"/>
  <c r="K256" i="13"/>
  <c r="K272" i="13"/>
  <c r="K230" i="13"/>
  <c r="AJ176" i="13"/>
  <c r="AJ172" i="13"/>
  <c r="AJ166" i="13"/>
  <c r="AJ198" i="13"/>
  <c r="AJ168" i="13"/>
  <c r="AJ162" i="13"/>
  <c r="AJ194" i="13"/>
  <c r="AJ212" i="13"/>
  <c r="AJ244" i="13"/>
  <c r="AJ164" i="13"/>
  <c r="AJ190" i="13"/>
  <c r="AJ208" i="13"/>
  <c r="AJ240" i="13"/>
  <c r="AJ192" i="13"/>
  <c r="AJ186" i="13"/>
  <c r="AJ188" i="13"/>
  <c r="AJ182" i="13"/>
  <c r="AJ220" i="13"/>
  <c r="AJ214" i="13"/>
  <c r="AJ178" i="13"/>
  <c r="AJ210" i="13"/>
  <c r="AJ242" i="13"/>
  <c r="AJ246" i="13"/>
  <c r="AJ278" i="13"/>
  <c r="AJ248" i="13"/>
  <c r="AJ202" i="13"/>
  <c r="AJ228" i="13"/>
  <c r="AJ206" i="13"/>
  <c r="AJ238" i="13"/>
  <c r="AJ204" i="13"/>
  <c r="AJ216" i="13"/>
  <c r="AJ234" i="13"/>
  <c r="AJ270" i="13"/>
  <c r="AJ236" i="13"/>
  <c r="AJ230" i="13"/>
  <c r="AJ196" i="13"/>
  <c r="AJ266" i="13"/>
  <c r="AJ180" i="13"/>
  <c r="AJ170" i="13"/>
  <c r="AJ160" i="13"/>
  <c r="AJ218" i="13"/>
  <c r="AJ264" i="13"/>
  <c r="AJ184" i="13"/>
  <c r="AJ224" i="13"/>
  <c r="AJ222" i="13"/>
  <c r="AJ250" i="13"/>
  <c r="AJ258" i="13"/>
  <c r="AJ174" i="13"/>
  <c r="AJ226" i="13"/>
  <c r="AJ274" i="13"/>
  <c r="AJ272" i="13"/>
  <c r="AJ256" i="13"/>
  <c r="AJ254" i="13"/>
  <c r="AJ262" i="13"/>
  <c r="AJ276" i="13"/>
  <c r="AJ200" i="13"/>
  <c r="AJ260" i="13"/>
  <c r="AJ252" i="13"/>
  <c r="P164" i="14"/>
  <c r="P204" i="14"/>
  <c r="P162" i="14"/>
  <c r="P172" i="14"/>
  <c r="P200" i="14"/>
  <c r="P190" i="14"/>
  <c r="P228" i="14"/>
  <c r="P196" i="14"/>
  <c r="P186" i="14"/>
  <c r="P224" i="14"/>
  <c r="P168" i="14"/>
  <c r="P192" i="14"/>
  <c r="P182" i="14"/>
  <c r="P220" i="14"/>
  <c r="P188" i="14"/>
  <c r="P178" i="14"/>
  <c r="P184" i="14"/>
  <c r="P174" i="14"/>
  <c r="P180" i="14"/>
  <c r="P170" i="14"/>
  <c r="L162" i="14"/>
  <c r="L186" i="14"/>
  <c r="L176" i="14"/>
  <c r="L166" i="14"/>
  <c r="L182" i="14"/>
  <c r="L172" i="14"/>
  <c r="L242" i="14"/>
  <c r="L178" i="14"/>
  <c r="L210" i="14"/>
  <c r="L168" i="14"/>
  <c r="L238" i="14"/>
  <c r="L206" i="14"/>
  <c r="L164" i="14"/>
  <c r="L174" i="14"/>
  <c r="L202" i="14"/>
  <c r="L200" i="14"/>
  <c r="L198" i="14"/>
  <c r="L188" i="14"/>
  <c r="L170" i="14"/>
  <c r="L194" i="14"/>
  <c r="L184" i="14"/>
  <c r="K268" i="14"/>
  <c r="U232" i="14"/>
  <c r="AA248" i="14"/>
  <c r="AI256" i="14"/>
  <c r="O266" i="14"/>
  <c r="W274" i="14"/>
  <c r="Q214" i="14"/>
  <c r="W246" i="14"/>
  <c r="AE254" i="14"/>
  <c r="K264" i="14"/>
  <c r="AA160" i="14"/>
  <c r="R276" i="14"/>
  <c r="AL270" i="14"/>
  <c r="AD266" i="14"/>
  <c r="V262" i="14"/>
  <c r="N258" i="14"/>
  <c r="AH252" i="14"/>
  <c r="Z248" i="14"/>
  <c r="M244" i="14"/>
  <c r="AG226" i="14"/>
  <c r="Z160" i="14"/>
  <c r="Q276" i="14"/>
  <c r="AK270" i="14"/>
  <c r="AC266" i="14"/>
  <c r="U262" i="14"/>
  <c r="M258" i="14"/>
  <c r="AG252" i="14"/>
  <c r="Y248" i="14"/>
  <c r="L244" i="14"/>
  <c r="Y226" i="14"/>
  <c r="Y160" i="14"/>
  <c r="P276" i="14"/>
  <c r="AJ270" i="14"/>
  <c r="AB266" i="14"/>
  <c r="T262" i="14"/>
  <c r="L258" i="14"/>
  <c r="AF252" i="14"/>
  <c r="X248" i="14"/>
  <c r="K244" i="14"/>
  <c r="Q226" i="14"/>
  <c r="X160" i="14"/>
  <c r="O276" i="14"/>
  <c r="AI270" i="14"/>
  <c r="AA266" i="14"/>
  <c r="S262" i="14"/>
  <c r="K258" i="14"/>
  <c r="AE252" i="14"/>
  <c r="W248" i="14"/>
  <c r="AL242" i="14"/>
  <c r="AK224" i="14"/>
  <c r="AE160" i="14"/>
  <c r="V276" i="14"/>
  <c r="N272" i="14"/>
  <c r="AH266" i="14"/>
  <c r="Z262" i="14"/>
  <c r="R258" i="14"/>
  <c r="AL252" i="14"/>
  <c r="AD248" i="14"/>
  <c r="T244" i="14"/>
  <c r="AK228" i="14"/>
  <c r="AL160" i="14"/>
  <c r="AC276" i="14"/>
  <c r="U272" i="14"/>
  <c r="M268" i="14"/>
  <c r="AG262" i="14"/>
  <c r="Y258" i="14"/>
  <c r="Q254" i="14"/>
  <c r="AK248" i="14"/>
  <c r="AB244" i="14"/>
  <c r="AK232" i="14"/>
  <c r="U170" i="14"/>
  <c r="AJ276" i="14"/>
  <c r="AB272" i="14"/>
  <c r="T268" i="14"/>
  <c r="L264" i="14"/>
  <c r="AF258" i="14"/>
  <c r="X254" i="14"/>
  <c r="P250" i="14"/>
  <c r="AJ244" i="14"/>
  <c r="Z236" i="14"/>
  <c r="N190" i="14"/>
  <c r="AF234" i="14"/>
  <c r="X230" i="14"/>
  <c r="P226" i="14"/>
  <c r="AJ220" i="14"/>
  <c r="AB216" i="14"/>
  <c r="T212" i="14"/>
  <c r="AD206" i="14"/>
  <c r="T196" i="14"/>
  <c r="Y180" i="14"/>
  <c r="AE234" i="14"/>
  <c r="W230" i="14"/>
  <c r="O226" i="14"/>
  <c r="AI220" i="14"/>
  <c r="AA216" i="14"/>
  <c r="S212" i="14"/>
  <c r="AC206" i="14"/>
  <c r="R196" i="14"/>
  <c r="R180" i="14"/>
  <c r="N234" i="14"/>
  <c r="AH228" i="14"/>
  <c r="Z224" i="14"/>
  <c r="R220" i="14"/>
  <c r="AL214" i="14"/>
  <c r="AD210" i="14"/>
  <c r="Z204" i="14"/>
  <c r="AB192" i="14"/>
  <c r="AG172" i="14"/>
  <c r="AG240" i="14"/>
  <c r="Y236" i="14"/>
  <c r="Q232" i="14"/>
  <c r="AK226" i="14"/>
  <c r="AC222" i="14"/>
  <c r="U218" i="14"/>
  <c r="M214" i="14"/>
  <c r="AC208" i="14"/>
  <c r="T200" i="14"/>
  <c r="V186" i="14"/>
  <c r="AF240" i="14"/>
  <c r="AJ234" i="14"/>
  <c r="L230" i="14"/>
  <c r="T222" i="14"/>
  <c r="P216" i="14"/>
  <c r="AI206" i="14"/>
  <c r="U186" i="14"/>
  <c r="AI242" i="14"/>
  <c r="AA234" i="14"/>
  <c r="K226" i="14"/>
  <c r="W212" i="14"/>
  <c r="Z242" i="14"/>
  <c r="AG190" i="14"/>
  <c r="AI188" i="14"/>
  <c r="Z168" i="14"/>
  <c r="P258" i="13"/>
  <c r="M266" i="13"/>
  <c r="AI238" i="13"/>
  <c r="AA188" i="13"/>
  <c r="AA190" i="13"/>
  <c r="AA184" i="13"/>
  <c r="AA186" i="13"/>
  <c r="AA224" i="13"/>
  <c r="AA180" i="13"/>
  <c r="AA182" i="13"/>
  <c r="AA220" i="13"/>
  <c r="AA176" i="13"/>
  <c r="AA178" i="13"/>
  <c r="AA216" i="13"/>
  <c r="AA162" i="13"/>
  <c r="AA172" i="13"/>
  <c r="AA174" i="13"/>
  <c r="AA212" i="13"/>
  <c r="AA226" i="13"/>
  <c r="AA192" i="13"/>
  <c r="AA164" i="13"/>
  <c r="AA194" i="13"/>
  <c r="AA222" i="13"/>
  <c r="AA270" i="13"/>
  <c r="AA268" i="13"/>
  <c r="AA168" i="13"/>
  <c r="AA232" i="13"/>
  <c r="AA240" i="13"/>
  <c r="AA196" i="13"/>
  <c r="AA218" i="13"/>
  <c r="AA166" i="13"/>
  <c r="AA198" i="13"/>
  <c r="AA204" i="13"/>
  <c r="AA214" i="13"/>
  <c r="AA262" i="13"/>
  <c r="AA170" i="13"/>
  <c r="AA208" i="13"/>
  <c r="AA210" i="13"/>
  <c r="AA242" i="13"/>
  <c r="AA258" i="13"/>
  <c r="AA256" i="13"/>
  <c r="AA202" i="13"/>
  <c r="AA236" i="13"/>
  <c r="AA206" i="13"/>
  <c r="AA246" i="13"/>
  <c r="AA254" i="13"/>
  <c r="AA160" i="13"/>
  <c r="AA230" i="13"/>
  <c r="AA252" i="13"/>
  <c r="AA264" i="13"/>
  <c r="AA276" i="13"/>
  <c r="AA234" i="13"/>
  <c r="AA278" i="13"/>
  <c r="AA250" i="13"/>
  <c r="AA244" i="13"/>
  <c r="AA238" i="13"/>
  <c r="AA248" i="13"/>
  <c r="AA260" i="13"/>
  <c r="AA272" i="13"/>
  <c r="AA274" i="13"/>
  <c r="AA200" i="13"/>
  <c r="AA228" i="13"/>
  <c r="Y266" i="14"/>
  <c r="AK234" i="14"/>
  <c r="AF212" i="14"/>
  <c r="AL232" i="14"/>
  <c r="AE178" i="13"/>
  <c r="AE180" i="13"/>
  <c r="AE174" i="13"/>
  <c r="AE176" i="13"/>
  <c r="AE170" i="13"/>
  <c r="AE172" i="13"/>
  <c r="AE204" i="13"/>
  <c r="AE210" i="13"/>
  <c r="AE242" i="13"/>
  <c r="AE166" i="13"/>
  <c r="AE168" i="13"/>
  <c r="AE200" i="13"/>
  <c r="AE206" i="13"/>
  <c r="AE238" i="13"/>
  <c r="AE164" i="13"/>
  <c r="AE196" i="13"/>
  <c r="AE234" i="13"/>
  <c r="AE190" i="13"/>
  <c r="AE192" i="13"/>
  <c r="AE230" i="13"/>
  <c r="AE212" i="13"/>
  <c r="AE244" i="13"/>
  <c r="AE182" i="13"/>
  <c r="AE222" i="13"/>
  <c r="AE208" i="13"/>
  <c r="AE240" i="13"/>
  <c r="AE194" i="13"/>
  <c r="AE160" i="13"/>
  <c r="AE256" i="13"/>
  <c r="AE254" i="13"/>
  <c r="AE186" i="13"/>
  <c r="AE236" i="13"/>
  <c r="AE184" i="13"/>
  <c r="AE214" i="13"/>
  <c r="AE232" i="13"/>
  <c r="AE248" i="13"/>
  <c r="AE188" i="13"/>
  <c r="AE226" i="13"/>
  <c r="AE228" i="13"/>
  <c r="AE276" i="13"/>
  <c r="AE274" i="13"/>
  <c r="AE202" i="13"/>
  <c r="AE216" i="13"/>
  <c r="AE260" i="13"/>
  <c r="AE268" i="13"/>
  <c r="AE250" i="13"/>
  <c r="AE262" i="13"/>
  <c r="AE162" i="13"/>
  <c r="AE220" i="13"/>
  <c r="AE270" i="13"/>
  <c r="AE218" i="13"/>
  <c r="AE224" i="13"/>
  <c r="AE198" i="13"/>
  <c r="AE264" i="13"/>
  <c r="AE272" i="13"/>
  <c r="AE266" i="13"/>
  <c r="AE278" i="13"/>
  <c r="AE252" i="13"/>
  <c r="AE258" i="13"/>
  <c r="AG170" i="13"/>
  <c r="AG202" i="13"/>
  <c r="AG166" i="13"/>
  <c r="AG198" i="13"/>
  <c r="AG194" i="13"/>
  <c r="AG176" i="13"/>
  <c r="AG200" i="13"/>
  <c r="AG190" i="13"/>
  <c r="AG162" i="13"/>
  <c r="AG186" i="13"/>
  <c r="AG182" i="13"/>
  <c r="AG230" i="13"/>
  <c r="AG236" i="13"/>
  <c r="AG262" i="13"/>
  <c r="AG174" i="13"/>
  <c r="AG172" i="13"/>
  <c r="AG226" i="13"/>
  <c r="AG188" i="13"/>
  <c r="AG204" i="13"/>
  <c r="AG232" i="13"/>
  <c r="AG258" i="13"/>
  <c r="AG264" i="13"/>
  <c r="AG178" i="13"/>
  <c r="AG222" i="13"/>
  <c r="AG192" i="13"/>
  <c r="AG228" i="13"/>
  <c r="AG254" i="13"/>
  <c r="AG218" i="13"/>
  <c r="AG168" i="13"/>
  <c r="AG224" i="13"/>
  <c r="AG250" i="13"/>
  <c r="AG214" i="13"/>
  <c r="AG220" i="13"/>
  <c r="AG246" i="13"/>
  <c r="AG278" i="13"/>
  <c r="AG160" i="13"/>
  <c r="AG252" i="13"/>
  <c r="AG244" i="13"/>
  <c r="AG248" i="13"/>
  <c r="AG260" i="13"/>
  <c r="AG272" i="13"/>
  <c r="AG242" i="13"/>
  <c r="AG208" i="13"/>
  <c r="AG206" i="13"/>
  <c r="AG164" i="13"/>
  <c r="AG212" i="13"/>
  <c r="AG266" i="13"/>
  <c r="AG256" i="13"/>
  <c r="AG268" i="13"/>
  <c r="AG184" i="13"/>
  <c r="AG180" i="13"/>
  <c r="AG210" i="13"/>
  <c r="AG234" i="13"/>
  <c r="AG216" i="13"/>
  <c r="AG270" i="13"/>
  <c r="AG276" i="13"/>
  <c r="AG196" i="13"/>
  <c r="AG238" i="13"/>
  <c r="AG274" i="13"/>
  <c r="S188" i="13"/>
  <c r="S184" i="13"/>
  <c r="S164" i="13"/>
  <c r="S186" i="13"/>
  <c r="S180" i="13"/>
  <c r="S182" i="13"/>
  <c r="S220" i="13"/>
  <c r="S176" i="13"/>
  <c r="S178" i="13"/>
  <c r="S216" i="13"/>
  <c r="S162" i="13"/>
  <c r="S172" i="13"/>
  <c r="S174" i="13"/>
  <c r="S212" i="13"/>
  <c r="S168" i="13"/>
  <c r="S170" i="13"/>
  <c r="S202" i="13"/>
  <c r="S208" i="13"/>
  <c r="S194" i="13"/>
  <c r="S200" i="13"/>
  <c r="S222" i="13"/>
  <c r="S232" i="13"/>
  <c r="S240" i="13"/>
  <c r="S218" i="13"/>
  <c r="S266" i="13"/>
  <c r="S264" i="13"/>
  <c r="S166" i="13"/>
  <c r="S198" i="13"/>
  <c r="S204" i="13"/>
  <c r="S214" i="13"/>
  <c r="S206" i="13"/>
  <c r="S224" i="13"/>
  <c r="S210" i="13"/>
  <c r="S242" i="13"/>
  <c r="S258" i="13"/>
  <c r="S236" i="13"/>
  <c r="S238" i="13"/>
  <c r="S254" i="13"/>
  <c r="S160" i="13"/>
  <c r="S252" i="13"/>
  <c r="S192" i="13"/>
  <c r="S190" i="13"/>
  <c r="S196" i="13"/>
  <c r="S230" i="13"/>
  <c r="S262" i="13"/>
  <c r="S276" i="13"/>
  <c r="S234" i="13"/>
  <c r="S270" i="13"/>
  <c r="S278" i="13"/>
  <c r="S250" i="13"/>
  <c r="S244" i="13"/>
  <c r="S248" i="13"/>
  <c r="S260" i="13"/>
  <c r="S272" i="13"/>
  <c r="S228" i="13"/>
  <c r="S274" i="13"/>
  <c r="S246" i="13"/>
  <c r="S268" i="13"/>
  <c r="S256" i="13"/>
  <c r="S226" i="13"/>
  <c r="N174" i="14"/>
  <c r="N180" i="14"/>
  <c r="N216" i="14"/>
  <c r="N170" i="14"/>
  <c r="N176" i="14"/>
  <c r="N208" i="14"/>
  <c r="N212" i="14"/>
  <c r="N244" i="14"/>
  <c r="N186" i="14"/>
  <c r="N166" i="14"/>
  <c r="N172" i="14"/>
  <c r="N204" i="14"/>
  <c r="N240" i="14"/>
  <c r="N182" i="14"/>
  <c r="N162" i="14"/>
  <c r="N168" i="14"/>
  <c r="N200" i="14"/>
  <c r="N236" i="14"/>
  <c r="N164" i="14"/>
  <c r="N196" i="14"/>
  <c r="N232" i="14"/>
  <c r="N192" i="14"/>
  <c r="N228" i="14"/>
  <c r="N194" i="14"/>
  <c r="N188" i="14"/>
  <c r="N224" i="14"/>
  <c r="X176" i="14"/>
  <c r="X208" i="14"/>
  <c r="X166" i="14"/>
  <c r="X204" i="14"/>
  <c r="X162" i="14"/>
  <c r="X232" i="14"/>
  <c r="X172" i="14"/>
  <c r="X200" i="14"/>
  <c r="X190" i="14"/>
  <c r="X228" i="14"/>
  <c r="X196" i="14"/>
  <c r="X186" i="14"/>
  <c r="X224" i="14"/>
  <c r="X168" i="14"/>
  <c r="X192" i="14"/>
  <c r="X182" i="14"/>
  <c r="X188" i="14"/>
  <c r="X178" i="14"/>
  <c r="X184" i="14"/>
  <c r="X174" i="14"/>
  <c r="R166" i="14"/>
  <c r="R198" i="14"/>
  <c r="R234" i="14"/>
  <c r="R162" i="14"/>
  <c r="R194" i="14"/>
  <c r="R230" i="14"/>
  <c r="R190" i="14"/>
  <c r="R226" i="14"/>
  <c r="R188" i="14"/>
  <c r="R186" i="14"/>
  <c r="R222" i="14"/>
  <c r="R176" i="14"/>
  <c r="R182" i="14"/>
  <c r="R218" i="14"/>
  <c r="R172" i="14"/>
  <c r="R178" i="14"/>
  <c r="R214" i="14"/>
  <c r="R168" i="14"/>
  <c r="R174" i="14"/>
  <c r="R206" i="14"/>
  <c r="R210" i="14"/>
  <c r="R242" i="14"/>
  <c r="T166" i="14"/>
  <c r="T190" i="14"/>
  <c r="T180" i="14"/>
  <c r="T186" i="14"/>
  <c r="T176" i="14"/>
  <c r="T214" i="14"/>
  <c r="T182" i="14"/>
  <c r="T172" i="14"/>
  <c r="T210" i="14"/>
  <c r="T242" i="14"/>
  <c r="T178" i="14"/>
  <c r="T168" i="14"/>
  <c r="T204" i="14"/>
  <c r="T162" i="14"/>
  <c r="T206" i="14"/>
  <c r="T164" i="14"/>
  <c r="T192" i="14"/>
  <c r="T174" i="14"/>
  <c r="T202" i="14"/>
  <c r="T198" i="14"/>
  <c r="T188" i="14"/>
  <c r="AE262" i="14"/>
  <c r="AB160" i="14"/>
  <c r="P244" i="14"/>
  <c r="AA252" i="14"/>
  <c r="AI260" i="14"/>
  <c r="O270" i="14"/>
  <c r="W278" i="14"/>
  <c r="AL238" i="14"/>
  <c r="W250" i="14"/>
  <c r="AE258" i="14"/>
  <c r="S160" i="14"/>
  <c r="AL274" i="14"/>
  <c r="AD270" i="14"/>
  <c r="V266" i="14"/>
  <c r="N262" i="14"/>
  <c r="AH256" i="14"/>
  <c r="Z252" i="14"/>
  <c r="R248" i="14"/>
  <c r="Y242" i="14"/>
  <c r="Y222" i="14"/>
  <c r="R160" i="14"/>
  <c r="AK274" i="14"/>
  <c r="AC270" i="14"/>
  <c r="U266" i="14"/>
  <c r="M262" i="14"/>
  <c r="AG256" i="14"/>
  <c r="Y252" i="14"/>
  <c r="Q248" i="14"/>
  <c r="X242" i="14"/>
  <c r="Q222" i="14"/>
  <c r="Q160" i="14"/>
  <c r="AJ274" i="14"/>
  <c r="AB270" i="14"/>
  <c r="T266" i="14"/>
  <c r="L262" i="14"/>
  <c r="AF256" i="14"/>
  <c r="X252" i="14"/>
  <c r="P248" i="14"/>
  <c r="W242" i="14"/>
  <c r="AK220" i="14"/>
  <c r="P160" i="14"/>
  <c r="AI274" i="14"/>
  <c r="AA270" i="14"/>
  <c r="S266" i="14"/>
  <c r="K262" i="14"/>
  <c r="AE256" i="14"/>
  <c r="W252" i="14"/>
  <c r="O248" i="14"/>
  <c r="V242" i="14"/>
  <c r="AC220" i="14"/>
  <c r="W160" i="14"/>
  <c r="N276" i="14"/>
  <c r="AH270" i="14"/>
  <c r="Z266" i="14"/>
  <c r="R262" i="14"/>
  <c r="AL256" i="14"/>
  <c r="AD252" i="14"/>
  <c r="V248" i="14"/>
  <c r="AG242" i="14"/>
  <c r="AC224" i="14"/>
  <c r="AD160" i="14"/>
  <c r="U276" i="14"/>
  <c r="M272" i="14"/>
  <c r="AG266" i="14"/>
  <c r="Y262" i="14"/>
  <c r="Q258" i="14"/>
  <c r="AK252" i="14"/>
  <c r="AC248" i="14"/>
  <c r="S244" i="14"/>
  <c r="AC228" i="14"/>
  <c r="AK160" i="14"/>
  <c r="AB276" i="14"/>
  <c r="T272" i="14"/>
  <c r="L268" i="14"/>
  <c r="AF262" i="14"/>
  <c r="X258" i="14"/>
  <c r="P254" i="14"/>
  <c r="AJ248" i="14"/>
  <c r="AA244" i="14"/>
  <c r="AC232" i="14"/>
  <c r="M166" i="14"/>
  <c r="X234" i="14"/>
  <c r="P230" i="14"/>
  <c r="AJ224" i="14"/>
  <c r="AB220" i="14"/>
  <c r="T216" i="14"/>
  <c r="L212" i="14"/>
  <c r="P206" i="14"/>
  <c r="AC194" i="14"/>
  <c r="U178" i="14"/>
  <c r="W234" i="14"/>
  <c r="O230" i="14"/>
  <c r="AI224" i="14"/>
  <c r="AA220" i="14"/>
  <c r="S216" i="14"/>
  <c r="K212" i="14"/>
  <c r="O206" i="14"/>
  <c r="X194" i="14"/>
  <c r="N178" i="14"/>
  <c r="AH232" i="14"/>
  <c r="Z228" i="14"/>
  <c r="R224" i="14"/>
  <c r="AL218" i="14"/>
  <c r="AD214" i="14"/>
  <c r="V210" i="14"/>
  <c r="AL202" i="14"/>
  <c r="AK190" i="14"/>
  <c r="Y168" i="14"/>
  <c r="Y240" i="14"/>
  <c r="Q236" i="14"/>
  <c r="AK230" i="14"/>
  <c r="AC226" i="14"/>
  <c r="U222" i="14"/>
  <c r="M218" i="14"/>
  <c r="AG212" i="14"/>
  <c r="S208" i="14"/>
  <c r="AC198" i="14"/>
  <c r="R184" i="14"/>
  <c r="X240" i="14"/>
  <c r="AB234" i="14"/>
  <c r="AF228" i="14"/>
  <c r="L222" i="14"/>
  <c r="L214" i="14"/>
  <c r="W206" i="14"/>
  <c r="Q184" i="14"/>
  <c r="AA242" i="14"/>
  <c r="K234" i="14"/>
  <c r="S222" i="14"/>
  <c r="O212" i="14"/>
  <c r="R238" i="14"/>
  <c r="R192" i="14"/>
  <c r="AH178" i="14"/>
  <c r="Y186" i="14"/>
  <c r="L180" i="14"/>
  <c r="AA184" i="14"/>
  <c r="R164" i="14"/>
  <c r="P176" i="14"/>
  <c r="X266" i="13"/>
  <c r="AH208" i="13"/>
  <c r="AL236" i="13"/>
  <c r="AM13" i="12"/>
  <c r="AM14" i="12"/>
  <c r="AN14" i="12"/>
  <c r="AN13" i="12"/>
  <c r="AN12" i="12"/>
  <c r="AM230" i="14"/>
  <c r="AM262" i="14"/>
  <c r="AN262" i="14"/>
  <c r="AM276" i="14"/>
  <c r="AM248" i="14"/>
  <c r="AM264" i="14"/>
  <c r="AM246" i="14"/>
  <c r="AM232" i="14"/>
  <c r="AM236" i="14"/>
  <c r="AM252" i="14"/>
  <c r="AM268" i="14"/>
  <c r="AM226" i="14"/>
  <c r="AM260" i="14"/>
  <c r="AM244" i="14"/>
  <c r="AM228" i="14"/>
  <c r="AM272" i="14"/>
  <c r="AM11" i="12"/>
  <c r="AM12" i="12"/>
  <c r="AN11" i="12"/>
  <c r="AW117" i="14"/>
  <c r="AX117" i="14" s="1"/>
  <c r="J258" i="14"/>
  <c r="AP79" i="14"/>
  <c r="J220" i="14"/>
  <c r="BM162" i="14"/>
  <c r="J164" i="14"/>
  <c r="AW35" i="14"/>
  <c r="AX35" i="14" s="1"/>
  <c r="J176" i="14"/>
  <c r="AP57" i="14"/>
  <c r="J198" i="14"/>
  <c r="AP73" i="14"/>
  <c r="J214" i="14"/>
  <c r="AP29" i="14"/>
  <c r="J170" i="14"/>
  <c r="AW45" i="14"/>
  <c r="AX45" i="14" s="1"/>
  <c r="J186" i="14"/>
  <c r="AW51" i="14"/>
  <c r="AX51" i="14" s="1"/>
  <c r="J192" i="14"/>
  <c r="AW67" i="14"/>
  <c r="J208" i="14"/>
  <c r="BI162" i="13"/>
  <c r="BK162" i="13"/>
  <c r="CB162" i="13"/>
  <c r="BV162" i="13"/>
  <c r="BX162" i="14"/>
  <c r="CA162" i="14"/>
  <c r="CC162" i="14"/>
  <c r="CE162" i="14"/>
  <c r="AP41" i="14"/>
  <c r="J182" i="14"/>
  <c r="BF162" i="13"/>
  <c r="BO162" i="14"/>
  <c r="AP27" i="14"/>
  <c r="J168" i="14"/>
  <c r="AW39" i="14"/>
  <c r="AX39" i="14" s="1"/>
  <c r="J180" i="14"/>
  <c r="AW61" i="14"/>
  <c r="J202" i="14"/>
  <c r="AW77" i="14"/>
  <c r="J218" i="14"/>
  <c r="BQ162" i="13"/>
  <c r="BS162" i="13"/>
  <c r="BE162" i="13"/>
  <c r="CD162" i="13"/>
  <c r="BJ162" i="14"/>
  <c r="BF162" i="14"/>
  <c r="AP71" i="14"/>
  <c r="J212" i="14"/>
  <c r="BL162" i="13"/>
  <c r="BR162" i="14"/>
  <c r="BH162" i="13"/>
  <c r="CF162" i="14"/>
  <c r="BZ162" i="14"/>
  <c r="BT162" i="14"/>
  <c r="BV162" i="14"/>
  <c r="BV178" i="14" s="1"/>
  <c r="CH162" i="13"/>
  <c r="AP21" i="14"/>
  <c r="J162" i="14"/>
  <c r="AP55" i="14"/>
  <c r="J196" i="14"/>
  <c r="CA162" i="13"/>
  <c r="BM162" i="13"/>
  <c r="BL162" i="14"/>
  <c r="BL170" i="14" s="1"/>
  <c r="BN162" i="14"/>
  <c r="AP43" i="14"/>
  <c r="J184" i="14"/>
  <c r="CG162" i="13"/>
  <c r="BW162" i="13"/>
  <c r="BU162" i="13"/>
  <c r="J166" i="14"/>
  <c r="AP59" i="14"/>
  <c r="J200" i="14"/>
  <c r="AP75" i="14"/>
  <c r="J216" i="14"/>
  <c r="BP162" i="13"/>
  <c r="BJ162" i="13"/>
  <c r="BR162" i="13"/>
  <c r="CC162" i="13"/>
  <c r="BI162" i="14"/>
  <c r="CH162" i="14"/>
  <c r="CH165" i="14" s="1"/>
  <c r="CB162" i="14"/>
  <c r="CD162" i="14"/>
  <c r="CD172" i="14" s="1"/>
  <c r="CF162" i="13"/>
  <c r="BY162" i="13"/>
  <c r="BH162" i="14"/>
  <c r="AP31" i="14"/>
  <c r="J172" i="14"/>
  <c r="AP69" i="14"/>
  <c r="J210" i="14"/>
  <c r="BX162" i="13"/>
  <c r="BZ162" i="13"/>
  <c r="CE162" i="13"/>
  <c r="BQ162" i="14"/>
  <c r="BP162" i="14"/>
  <c r="BE162" i="14"/>
  <c r="BG162" i="14"/>
  <c r="AP63" i="14"/>
  <c r="J204" i="14"/>
  <c r="BY162" i="14"/>
  <c r="BK162" i="14"/>
  <c r="BK172" i="14" s="1"/>
  <c r="BG162" i="13"/>
  <c r="BO162" i="13"/>
  <c r="BT162" i="13"/>
  <c r="BN162" i="13"/>
  <c r="CG162" i="14"/>
  <c r="CG176" i="14" s="1"/>
  <c r="BS162" i="14"/>
  <c r="BU162" i="14"/>
  <c r="BU177" i="14" s="1"/>
  <c r="BW162" i="14"/>
  <c r="AW55" i="14"/>
  <c r="AX55" i="14" s="1"/>
  <c r="AW29" i="14"/>
  <c r="AX29" i="14" s="1"/>
  <c r="AP39" i="14"/>
  <c r="AW41" i="14"/>
  <c r="AX41" i="14" s="1"/>
  <c r="AW57" i="14"/>
  <c r="AX57" i="14" s="1"/>
  <c r="AW71" i="14"/>
  <c r="AX71" i="14" s="1"/>
  <c r="AW23" i="14"/>
  <c r="AX23" i="14" s="1"/>
  <c r="AW73" i="14"/>
  <c r="AX73" i="14" s="1"/>
  <c r="AW69" i="14"/>
  <c r="AX69" i="14" s="1"/>
  <c r="AP23" i="14"/>
  <c r="AP25" i="14"/>
  <c r="AU23" i="14"/>
  <c r="AV23" i="14" s="1"/>
  <c r="AW25" i="14"/>
  <c r="AX25" i="14" s="1"/>
  <c r="AX87" i="14"/>
  <c r="AX123" i="14"/>
  <c r="AX107" i="14"/>
  <c r="AX105" i="14"/>
  <c r="AX119" i="14"/>
  <c r="BV175" i="14"/>
  <c r="AW27" i="14"/>
  <c r="AX27" i="14" s="1"/>
  <c r="AW31" i="14"/>
  <c r="AX31" i="14" s="1"/>
  <c r="AQ33" i="14"/>
  <c r="AR33" i="14" s="1"/>
  <c r="AS53" i="14"/>
  <c r="AT53" i="14" s="1"/>
  <c r="AW95" i="14"/>
  <c r="AX95" i="14" s="1"/>
  <c r="AQ97" i="14"/>
  <c r="AR97" i="14" s="1"/>
  <c r="AU25" i="14"/>
  <c r="AV25" i="14" s="1"/>
  <c r="AQ29" i="14"/>
  <c r="AR29" i="14" s="1"/>
  <c r="AU31" i="14"/>
  <c r="AV31" i="14" s="1"/>
  <c r="AS33" i="14"/>
  <c r="AT33" i="14" s="1"/>
  <c r="AW37" i="14"/>
  <c r="AX37" i="14" s="1"/>
  <c r="AQ39" i="14"/>
  <c r="AR39" i="14" s="1"/>
  <c r="AQ43" i="14"/>
  <c r="AS47" i="14"/>
  <c r="AT47" i="14" s="1"/>
  <c r="AU53" i="14"/>
  <c r="AV53" i="14" s="1"/>
  <c r="AU57" i="14"/>
  <c r="AV57" i="14" s="1"/>
  <c r="AX61" i="14"/>
  <c r="AP61" i="14"/>
  <c r="AU67" i="14"/>
  <c r="AV67" i="14" s="1"/>
  <c r="AQ73" i="14"/>
  <c r="AR77" i="14"/>
  <c r="AP81" i="14"/>
  <c r="AW81" i="14"/>
  <c r="AX81" i="14" s="1"/>
  <c r="AU81" i="14"/>
  <c r="AV81" i="14" s="1"/>
  <c r="AW91" i="14"/>
  <c r="AX91" i="14" s="1"/>
  <c r="AS91" i="14"/>
  <c r="AT91" i="14" s="1"/>
  <c r="AU95" i="14"/>
  <c r="AV95" i="14" s="1"/>
  <c r="AS97" i="14"/>
  <c r="AT97" i="14" s="1"/>
  <c r="AW101" i="14"/>
  <c r="AX101" i="14" s="1"/>
  <c r="AQ103" i="14"/>
  <c r="AN244" i="14" s="1"/>
  <c r="AS37" i="14"/>
  <c r="AT37" i="14" s="1"/>
  <c r="AW47" i="14"/>
  <c r="AX47" i="14" s="1"/>
  <c r="AQ49" i="14"/>
  <c r="AR63" i="14"/>
  <c r="AR73" i="14"/>
  <c r="AS77" i="14"/>
  <c r="AT77" i="14" s="1"/>
  <c r="AQ93" i="14"/>
  <c r="AR93" i="14" s="1"/>
  <c r="AS109" i="14"/>
  <c r="AT109" i="14" s="1"/>
  <c r="AS111" i="14"/>
  <c r="AT111" i="14" s="1"/>
  <c r="AQ113" i="14"/>
  <c r="AU21" i="14"/>
  <c r="AV21" i="14" s="1"/>
  <c r="AW21" i="14"/>
  <c r="AX21" i="14" s="1"/>
  <c r="AQ23" i="14"/>
  <c r="AS69" i="14"/>
  <c r="AT69" i="14" s="1"/>
  <c r="AS19" i="14"/>
  <c r="AT19" i="14" s="1"/>
  <c r="AS29" i="14"/>
  <c r="AT29" i="14" s="1"/>
  <c r="AP33" i="14"/>
  <c r="AW33" i="14"/>
  <c r="AX33" i="14" s="1"/>
  <c r="AU33" i="14"/>
  <c r="AV33" i="14" s="1"/>
  <c r="AW43" i="14"/>
  <c r="AX43" i="14" s="1"/>
  <c r="AS43" i="14"/>
  <c r="AT43" i="14" s="1"/>
  <c r="AU47" i="14"/>
  <c r="AV47" i="14" s="1"/>
  <c r="AS49" i="14"/>
  <c r="AT49" i="14" s="1"/>
  <c r="AW53" i="14"/>
  <c r="AX53" i="14" s="1"/>
  <c r="AQ55" i="14"/>
  <c r="AR55" i="14" s="1"/>
  <c r="AQ59" i="14"/>
  <c r="AS63" i="14"/>
  <c r="AT63" i="14" s="1"/>
  <c r="AU69" i="14"/>
  <c r="AV69" i="14" s="1"/>
  <c r="AU73" i="14"/>
  <c r="AV73" i="14" s="1"/>
  <c r="AX77" i="14"/>
  <c r="AP77" i="14"/>
  <c r="AU83" i="14"/>
  <c r="AV83" i="14" s="1"/>
  <c r="AQ89" i="14"/>
  <c r="AR89" i="14" s="1"/>
  <c r="AP97" i="14"/>
  <c r="AW97" i="14"/>
  <c r="AX97" i="14" s="1"/>
  <c r="AU97" i="14"/>
  <c r="AV97" i="14" s="1"/>
  <c r="AS117" i="14"/>
  <c r="AT117" i="14" s="1"/>
  <c r="AX125" i="14"/>
  <c r="AP125" i="14"/>
  <c r="AQ137" i="14"/>
  <c r="AR59" i="14"/>
  <c r="AW63" i="14"/>
  <c r="AX63" i="14" s="1"/>
  <c r="AQ65" i="14"/>
  <c r="AS85" i="14"/>
  <c r="AT85" i="14" s="1"/>
  <c r="AS93" i="14"/>
  <c r="AT93" i="14" s="1"/>
  <c r="AQ105" i="14"/>
  <c r="AN246" i="14" s="1"/>
  <c r="AX109" i="14"/>
  <c r="AP109" i="14"/>
  <c r="AW111" i="14"/>
  <c r="AX111" i="14" s="1"/>
  <c r="AU113" i="14"/>
  <c r="AV113" i="14" s="1"/>
  <c r="AU115" i="14"/>
  <c r="AV115" i="14" s="1"/>
  <c r="AP19" i="14"/>
  <c r="AU19" i="14"/>
  <c r="AV19" i="14" s="1"/>
  <c r="AU35" i="14"/>
  <c r="AV35" i="14" s="1"/>
  <c r="AP37" i="14"/>
  <c r="AQ41" i="14"/>
  <c r="AR41" i="14" s="1"/>
  <c r="AR45" i="14"/>
  <c r="AP49" i="14"/>
  <c r="AW49" i="14"/>
  <c r="AX49" i="14" s="1"/>
  <c r="AU49" i="14"/>
  <c r="AV49" i="14" s="1"/>
  <c r="AW59" i="14"/>
  <c r="AX59" i="14" s="1"/>
  <c r="AS59" i="14"/>
  <c r="AT59" i="14" s="1"/>
  <c r="AU63" i="14"/>
  <c r="AV63" i="14" s="1"/>
  <c r="AS65" i="14"/>
  <c r="AT65" i="14" s="1"/>
  <c r="AQ71" i="14"/>
  <c r="AQ75" i="14"/>
  <c r="AS79" i="14"/>
  <c r="AT79" i="14" s="1"/>
  <c r="AU85" i="14"/>
  <c r="AV85" i="14" s="1"/>
  <c r="AU89" i="14"/>
  <c r="AV89" i="14" s="1"/>
  <c r="AP93" i="14"/>
  <c r="AU99" i="14"/>
  <c r="AV99" i="14" s="1"/>
  <c r="AP101" i="14"/>
  <c r="AU105" i="14"/>
  <c r="AV105" i="14" s="1"/>
  <c r="AU135" i="14"/>
  <c r="AV135" i="14" s="1"/>
  <c r="AS131" i="14"/>
  <c r="AT131" i="14" s="1"/>
  <c r="AR129" i="14"/>
  <c r="AQ127" i="14"/>
  <c r="AN268" i="14" s="1"/>
  <c r="AU119" i="14"/>
  <c r="AV119" i="14" s="1"/>
  <c r="AS115" i="14"/>
  <c r="AT115" i="14" s="1"/>
  <c r="AQ111" i="14"/>
  <c r="AR111" i="14" s="1"/>
  <c r="AU103" i="14"/>
  <c r="AV103" i="14" s="1"/>
  <c r="AS99" i="14"/>
  <c r="AT99" i="14" s="1"/>
  <c r="AQ95" i="14"/>
  <c r="AN236" i="14" s="1"/>
  <c r="AU87" i="14"/>
  <c r="AV87" i="14" s="1"/>
  <c r="AS83" i="14"/>
  <c r="AT83" i="14" s="1"/>
  <c r="AQ79" i="14"/>
  <c r="AU71" i="14"/>
  <c r="AV71" i="14" s="1"/>
  <c r="AS67" i="14"/>
  <c r="AT67" i="14" s="1"/>
  <c r="AR65" i="14"/>
  <c r="AQ63" i="14"/>
  <c r="AU55" i="14"/>
  <c r="AV55" i="14" s="1"/>
  <c r="AS51" i="14"/>
  <c r="AT51" i="14" s="1"/>
  <c r="AQ47" i="14"/>
  <c r="AR47" i="14" s="1"/>
  <c r="AU39" i="14"/>
  <c r="AV39" i="14" s="1"/>
  <c r="AS35" i="14"/>
  <c r="AT35" i="14" s="1"/>
  <c r="AQ31" i="14"/>
  <c r="AR31" i="14" s="1"/>
  <c r="AU137" i="14"/>
  <c r="AV137" i="14" s="1"/>
  <c r="AS133" i="14"/>
  <c r="AT133" i="14" s="1"/>
  <c r="AR131" i="14"/>
  <c r="AS135" i="14"/>
  <c r="AT135" i="14" s="1"/>
  <c r="AR133" i="14"/>
  <c r="AQ131" i="14"/>
  <c r="AN272" i="14" s="1"/>
  <c r="AU123" i="14"/>
  <c r="AV123" i="14" s="1"/>
  <c r="AS119" i="14"/>
  <c r="AT119" i="14" s="1"/>
  <c r="AQ115" i="14"/>
  <c r="AR115" i="14" s="1"/>
  <c r="AU107" i="14"/>
  <c r="AV107" i="14" s="1"/>
  <c r="AS103" i="14"/>
  <c r="AT103" i="14" s="1"/>
  <c r="AQ99" i="14"/>
  <c r="AU91" i="14"/>
  <c r="AV91" i="14" s="1"/>
  <c r="AS87" i="14"/>
  <c r="AT87" i="14" s="1"/>
  <c r="AQ83" i="14"/>
  <c r="AU75" i="14"/>
  <c r="AV75" i="14" s="1"/>
  <c r="AS71" i="14"/>
  <c r="AT71" i="14" s="1"/>
  <c r="AR69" i="14"/>
  <c r="AQ67" i="14"/>
  <c r="AU59" i="14"/>
  <c r="AV59" i="14" s="1"/>
  <c r="AS55" i="14"/>
  <c r="AT55" i="14" s="1"/>
  <c r="AQ51" i="14"/>
  <c r="AR51" i="14" s="1"/>
  <c r="AU43" i="14"/>
  <c r="AV43" i="14" s="1"/>
  <c r="AS39" i="14"/>
  <c r="AT39" i="14" s="1"/>
  <c r="AQ35" i="14"/>
  <c r="AR35" i="14" s="1"/>
  <c r="AU27" i="14"/>
  <c r="AV27" i="14" s="1"/>
  <c r="AS23" i="14"/>
  <c r="AT23" i="14" s="1"/>
  <c r="AQ19" i="14"/>
  <c r="AR19" i="14" s="1"/>
  <c r="AU125" i="14"/>
  <c r="AV125" i="14" s="1"/>
  <c r="AS121" i="14"/>
  <c r="AT121" i="14" s="1"/>
  <c r="AR119" i="14"/>
  <c r="AQ117" i="14"/>
  <c r="AU109" i="14"/>
  <c r="AV109" i="14" s="1"/>
  <c r="AS105" i="14"/>
  <c r="AT105" i="14" s="1"/>
  <c r="AQ101" i="14"/>
  <c r="AR101" i="14" s="1"/>
  <c r="AU93" i="14"/>
  <c r="AV93" i="14" s="1"/>
  <c r="AU45" i="14"/>
  <c r="AV45" i="14" s="1"/>
  <c r="AS41" i="14"/>
  <c r="AT41" i="14" s="1"/>
  <c r="AU29" i="14"/>
  <c r="AV29" i="14" s="1"/>
  <c r="AS25" i="14"/>
  <c r="AT25" i="14" s="1"/>
  <c r="AQ21" i="14"/>
  <c r="AS137" i="14"/>
  <c r="AT137" i="14" s="1"/>
  <c r="AR135" i="14"/>
  <c r="AQ133" i="14"/>
  <c r="AS89" i="14"/>
  <c r="AT89" i="14" s="1"/>
  <c r="AQ85" i="14"/>
  <c r="AN226" i="14" s="1"/>
  <c r="AU77" i="14"/>
  <c r="AV77" i="14" s="1"/>
  <c r="AS73" i="14"/>
  <c r="AT73" i="14" s="1"/>
  <c r="AR71" i="14"/>
  <c r="AQ69" i="14"/>
  <c r="AU61" i="14"/>
  <c r="AV61" i="14" s="1"/>
  <c r="AS57" i="14"/>
  <c r="AT57" i="14" s="1"/>
  <c r="AQ53" i="14"/>
  <c r="AQ37" i="14"/>
  <c r="AR37" i="14" s="1"/>
  <c r="AR137" i="14"/>
  <c r="AQ135" i="14"/>
  <c r="AU127" i="14"/>
  <c r="AV127" i="14" s="1"/>
  <c r="AS123" i="14"/>
  <c r="AT123" i="14" s="1"/>
  <c r="AR121" i="14"/>
  <c r="AO262" i="14" s="1"/>
  <c r="AQ119" i="14"/>
  <c r="AN260" i="14" s="1"/>
  <c r="AU111" i="14"/>
  <c r="AV111" i="14" s="1"/>
  <c r="AS107" i="14"/>
  <c r="AT107" i="14" s="1"/>
  <c r="AU131" i="14"/>
  <c r="AV131" i="14" s="1"/>
  <c r="AS127" i="14"/>
  <c r="AT127" i="14" s="1"/>
  <c r="AR125" i="14"/>
  <c r="AU133" i="14"/>
  <c r="AV133" i="14" s="1"/>
  <c r="AS129" i="14"/>
  <c r="AT129" i="14" s="1"/>
  <c r="AR127" i="14"/>
  <c r="AQ125" i="14"/>
  <c r="AU117" i="14"/>
  <c r="AV117" i="14" s="1"/>
  <c r="AS113" i="14"/>
  <c r="AT113" i="14" s="1"/>
  <c r="AQ109" i="14"/>
  <c r="AS21" i="14"/>
  <c r="AT21" i="14" s="1"/>
  <c r="AR75" i="14"/>
  <c r="AW79" i="14"/>
  <c r="AX79" i="14" s="1"/>
  <c r="AQ81" i="14"/>
  <c r="AR81" i="14" s="1"/>
  <c r="AS101" i="14"/>
  <c r="AT101" i="14" s="1"/>
  <c r="AP117" i="14"/>
  <c r="AU121" i="14"/>
  <c r="AV121" i="14" s="1"/>
  <c r="AS45" i="14"/>
  <c r="AT45" i="14" s="1"/>
  <c r="AQ61" i="14"/>
  <c r="AW93" i="14"/>
  <c r="AX93" i="14" s="1"/>
  <c r="AW19" i="14"/>
  <c r="AX19" i="14" s="1"/>
  <c r="AQ25" i="14"/>
  <c r="AR25" i="14" s="1"/>
  <c r="AS31" i="14"/>
  <c r="AT31" i="14" s="1"/>
  <c r="AU37" i="14"/>
  <c r="AV37" i="14" s="1"/>
  <c r="AU41" i="14"/>
  <c r="AV41" i="14" s="1"/>
  <c r="AP45" i="14"/>
  <c r="AP47" i="14"/>
  <c r="AU51" i="14"/>
  <c r="AV51" i="14" s="1"/>
  <c r="AP53" i="14"/>
  <c r="AQ57" i="14"/>
  <c r="AR57" i="14" s="1"/>
  <c r="AR61" i="14"/>
  <c r="AP65" i="14"/>
  <c r="AW65" i="14"/>
  <c r="AX65" i="14" s="1"/>
  <c r="AU65" i="14"/>
  <c r="AV65" i="14" s="1"/>
  <c r="AR67" i="14"/>
  <c r="AW75" i="14"/>
  <c r="AX75" i="14" s="1"/>
  <c r="AS75" i="14"/>
  <c r="AT75" i="14" s="1"/>
  <c r="AU79" i="14"/>
  <c r="AV79" i="14" s="1"/>
  <c r="AS81" i="14"/>
  <c r="AT81" i="14" s="1"/>
  <c r="AW85" i="14"/>
  <c r="AX85" i="14" s="1"/>
  <c r="AQ87" i="14"/>
  <c r="AR87" i="14" s="1"/>
  <c r="AQ91" i="14"/>
  <c r="AR91" i="14" s="1"/>
  <c r="AS95" i="14"/>
  <c r="AT95" i="14" s="1"/>
  <c r="AU101" i="14"/>
  <c r="AV101" i="14" s="1"/>
  <c r="AQ107" i="14"/>
  <c r="AR107" i="14" s="1"/>
  <c r="AQ123" i="14"/>
  <c r="AN264" i="14" s="1"/>
  <c r="AQ129" i="14"/>
  <c r="AS27" i="14"/>
  <c r="AT27" i="14" s="1"/>
  <c r="AS61" i="14"/>
  <c r="AT61" i="14" s="1"/>
  <c r="AQ77" i="14"/>
  <c r="AR123" i="14"/>
  <c r="AS125" i="14"/>
  <c r="AT125" i="14" s="1"/>
  <c r="AU129" i="14"/>
  <c r="AV129" i="14" s="1"/>
  <c r="AW137" i="14"/>
  <c r="AX137" i="14" s="1"/>
  <c r="AW135" i="14"/>
  <c r="AX135" i="14" s="1"/>
  <c r="AP137" i="14"/>
  <c r="AW115" i="14"/>
  <c r="AX115" i="14" s="1"/>
  <c r="AW131" i="14"/>
  <c r="AX131" i="14" s="1"/>
  <c r="AP133" i="14"/>
  <c r="AX133" i="14"/>
  <c r="AX67" i="14"/>
  <c r="AX83" i="14"/>
  <c r="AP99" i="14"/>
  <c r="AW113" i="14"/>
  <c r="AX113" i="14" s="1"/>
  <c r="AP35" i="14"/>
  <c r="AP51" i="14"/>
  <c r="AP67" i="14"/>
  <c r="AP83" i="14"/>
  <c r="AX99" i="14"/>
  <c r="AP115" i="14"/>
  <c r="AP113" i="14"/>
  <c r="AW127" i="14"/>
  <c r="AX127" i="14" s="1"/>
  <c r="AP129" i="14"/>
  <c r="AX129" i="14"/>
  <c r="CH189" i="13"/>
  <c r="CG189" i="13"/>
  <c r="CF189" i="13"/>
  <c r="CE189" i="13"/>
  <c r="CD189" i="13"/>
  <c r="CC189" i="13"/>
  <c r="CB189" i="13"/>
  <c r="CA189" i="13"/>
  <c r="BZ189" i="13"/>
  <c r="BY189" i="13"/>
  <c r="BX189" i="13"/>
  <c r="BW189" i="13"/>
  <c r="BV189" i="13"/>
  <c r="BU189" i="13"/>
  <c r="BT189" i="13"/>
  <c r="BS189" i="13"/>
  <c r="BR189" i="13"/>
  <c r="BQ189" i="13"/>
  <c r="BP189" i="13"/>
  <c r="BO189" i="13"/>
  <c r="BN189" i="13"/>
  <c r="BM189" i="13"/>
  <c r="BL189" i="13"/>
  <c r="BK189" i="13"/>
  <c r="BJ189" i="13"/>
  <c r="BI189" i="13"/>
  <c r="BH189" i="13"/>
  <c r="BG189" i="13"/>
  <c r="BF189" i="13"/>
  <c r="BE189" i="13"/>
  <c r="BD189" i="13"/>
  <c r="CH188" i="13"/>
  <c r="CG188" i="13"/>
  <c r="CF188" i="13"/>
  <c r="CE188" i="13"/>
  <c r="CD188" i="13"/>
  <c r="CC188" i="13"/>
  <c r="CB188" i="13"/>
  <c r="CA188" i="13"/>
  <c r="BZ188" i="13"/>
  <c r="BY188" i="13"/>
  <c r="BX188" i="13"/>
  <c r="BW188" i="13"/>
  <c r="BV188" i="13"/>
  <c r="BU188" i="13"/>
  <c r="BT188" i="13"/>
  <c r="BS188" i="13"/>
  <c r="BR188" i="13"/>
  <c r="BQ188" i="13"/>
  <c r="BP188" i="13"/>
  <c r="BO188" i="13"/>
  <c r="BN188" i="13"/>
  <c r="BM188" i="13"/>
  <c r="BL188" i="13"/>
  <c r="BK188" i="13"/>
  <c r="BJ188" i="13"/>
  <c r="BI188" i="13"/>
  <c r="BH188" i="13"/>
  <c r="BG188" i="13"/>
  <c r="BF188" i="13"/>
  <c r="BE188" i="13"/>
  <c r="BD188" i="13"/>
  <c r="CH187" i="13"/>
  <c r="CG187" i="13"/>
  <c r="CF187" i="13"/>
  <c r="CE187" i="13"/>
  <c r="CD187" i="13"/>
  <c r="CC187" i="13"/>
  <c r="CB187" i="13"/>
  <c r="CA187" i="13"/>
  <c r="BZ187" i="13"/>
  <c r="BY187" i="13"/>
  <c r="BX187" i="13"/>
  <c r="BW187" i="13"/>
  <c r="BV187" i="13"/>
  <c r="BU187" i="13"/>
  <c r="BT187" i="13"/>
  <c r="BS187" i="13"/>
  <c r="BR187" i="13"/>
  <c r="BQ187" i="13"/>
  <c r="BP187" i="13"/>
  <c r="BO187" i="13"/>
  <c r="BN187" i="13"/>
  <c r="BM187" i="13"/>
  <c r="BL187" i="13"/>
  <c r="BK187" i="13"/>
  <c r="BJ187" i="13"/>
  <c r="BI187" i="13"/>
  <c r="BH187" i="13"/>
  <c r="BG187" i="13"/>
  <c r="BF187" i="13"/>
  <c r="BE187" i="13"/>
  <c r="BD187" i="13"/>
  <c r="CH186" i="13"/>
  <c r="CG186" i="13"/>
  <c r="CF186" i="13"/>
  <c r="CE186" i="13"/>
  <c r="CD186" i="13"/>
  <c r="CC186" i="13"/>
  <c r="CB186" i="13"/>
  <c r="CA186" i="13"/>
  <c r="BZ186" i="13"/>
  <c r="BY186" i="13"/>
  <c r="BX186" i="13"/>
  <c r="BW186" i="13"/>
  <c r="BV186" i="13"/>
  <c r="BU186" i="13"/>
  <c r="BT186" i="13"/>
  <c r="BS186" i="13"/>
  <c r="BR186" i="13"/>
  <c r="BQ186" i="13"/>
  <c r="BP186" i="13"/>
  <c r="BO186" i="13"/>
  <c r="BN186" i="13"/>
  <c r="BM186" i="13"/>
  <c r="BL186" i="13"/>
  <c r="BK186" i="13"/>
  <c r="BJ186" i="13"/>
  <c r="BI186" i="13"/>
  <c r="BH186" i="13"/>
  <c r="BG186" i="13"/>
  <c r="BF186" i="13"/>
  <c r="BE186" i="13"/>
  <c r="BD186" i="13"/>
  <c r="CH185" i="13"/>
  <c r="CG185" i="13"/>
  <c r="CF185" i="13"/>
  <c r="CE185" i="13"/>
  <c r="CD185" i="13"/>
  <c r="CC185" i="13"/>
  <c r="CB185" i="13"/>
  <c r="CA185" i="13"/>
  <c r="BZ185" i="13"/>
  <c r="BY185" i="13"/>
  <c r="BX185" i="13"/>
  <c r="BW185" i="13"/>
  <c r="BV185" i="13"/>
  <c r="BU185" i="13"/>
  <c r="BT185" i="13"/>
  <c r="BS185" i="13"/>
  <c r="BR185" i="13"/>
  <c r="BQ185" i="13"/>
  <c r="BP185" i="13"/>
  <c r="BO185" i="13"/>
  <c r="BN185" i="13"/>
  <c r="BM185" i="13"/>
  <c r="BL185" i="13"/>
  <c r="BK185" i="13"/>
  <c r="BJ185" i="13"/>
  <c r="BI185" i="13"/>
  <c r="BH185" i="13"/>
  <c r="BG185" i="13"/>
  <c r="BF185" i="13"/>
  <c r="BE185" i="13"/>
  <c r="BD185" i="13"/>
  <c r="CH184" i="13"/>
  <c r="CG184" i="13"/>
  <c r="CF184" i="13"/>
  <c r="CE184" i="13"/>
  <c r="CD184" i="13"/>
  <c r="CC184" i="13"/>
  <c r="CB184" i="13"/>
  <c r="CA184" i="13"/>
  <c r="BZ184" i="13"/>
  <c r="BY184" i="13"/>
  <c r="BX184" i="13"/>
  <c r="BW184" i="13"/>
  <c r="BV184" i="13"/>
  <c r="BU184" i="13"/>
  <c r="BT184" i="13"/>
  <c r="BS184" i="13"/>
  <c r="BR184" i="13"/>
  <c r="BQ184" i="13"/>
  <c r="BP184" i="13"/>
  <c r="BO184" i="13"/>
  <c r="BN184" i="13"/>
  <c r="BM184" i="13"/>
  <c r="BL184" i="13"/>
  <c r="BK184" i="13"/>
  <c r="BJ184" i="13"/>
  <c r="BI184" i="13"/>
  <c r="BH184" i="13"/>
  <c r="BG184" i="13"/>
  <c r="BF184" i="13"/>
  <c r="BE184" i="13"/>
  <c r="BD184" i="13"/>
  <c r="CH183" i="13"/>
  <c r="CG183" i="13"/>
  <c r="CF183" i="13"/>
  <c r="CE183" i="13"/>
  <c r="CD183" i="13"/>
  <c r="CC183" i="13"/>
  <c r="CB183" i="13"/>
  <c r="CA183" i="13"/>
  <c r="BZ183" i="13"/>
  <c r="BY183" i="13"/>
  <c r="BX183" i="13"/>
  <c r="BW183" i="13"/>
  <c r="BV183" i="13"/>
  <c r="BU183" i="13"/>
  <c r="BT183" i="13"/>
  <c r="BS183" i="13"/>
  <c r="BR183" i="13"/>
  <c r="BQ183" i="13"/>
  <c r="BP183" i="13"/>
  <c r="BO183" i="13"/>
  <c r="BN183" i="13"/>
  <c r="BM183" i="13"/>
  <c r="BL183" i="13"/>
  <c r="BK183" i="13"/>
  <c r="BJ183" i="13"/>
  <c r="BI183" i="13"/>
  <c r="BH183" i="13"/>
  <c r="BG183" i="13"/>
  <c r="BF183" i="13"/>
  <c r="BE183" i="13"/>
  <c r="BD183" i="13"/>
  <c r="CH182" i="13"/>
  <c r="CG182" i="13"/>
  <c r="CF182" i="13"/>
  <c r="CE182" i="13"/>
  <c r="CD182" i="13"/>
  <c r="CC182" i="13"/>
  <c r="CB182" i="13"/>
  <c r="CA182" i="13"/>
  <c r="BZ182" i="13"/>
  <c r="BY182" i="13"/>
  <c r="BX182" i="13"/>
  <c r="BW182" i="13"/>
  <c r="BV182" i="13"/>
  <c r="BU182" i="13"/>
  <c r="BT182" i="13"/>
  <c r="BS182" i="13"/>
  <c r="BR182" i="13"/>
  <c r="BQ182" i="13"/>
  <c r="BP182" i="13"/>
  <c r="BO182" i="13"/>
  <c r="BN182" i="13"/>
  <c r="BM182" i="13"/>
  <c r="BL182" i="13"/>
  <c r="BK182" i="13"/>
  <c r="BJ182" i="13"/>
  <c r="BI182" i="13"/>
  <c r="BH182" i="13"/>
  <c r="BG182" i="13"/>
  <c r="BF182" i="13"/>
  <c r="BE182" i="13"/>
  <c r="BD182" i="13"/>
  <c r="CH181" i="13"/>
  <c r="CG181" i="13"/>
  <c r="CF181" i="13"/>
  <c r="CE181" i="13"/>
  <c r="CD181" i="13"/>
  <c r="CC181" i="13"/>
  <c r="CB181" i="13"/>
  <c r="CA181" i="13"/>
  <c r="BZ181" i="13"/>
  <c r="BY181" i="13"/>
  <c r="BX181" i="13"/>
  <c r="BW181" i="13"/>
  <c r="BV181" i="13"/>
  <c r="BU181" i="13"/>
  <c r="BT181" i="13"/>
  <c r="BS181" i="13"/>
  <c r="BR181" i="13"/>
  <c r="BQ181" i="13"/>
  <c r="BP181" i="13"/>
  <c r="BO181" i="13"/>
  <c r="BN181" i="13"/>
  <c r="BM181" i="13"/>
  <c r="BL181" i="13"/>
  <c r="BK181" i="13"/>
  <c r="BJ181" i="13"/>
  <c r="BI181" i="13"/>
  <c r="BH181" i="13"/>
  <c r="BG181" i="13"/>
  <c r="BF181" i="13"/>
  <c r="BE181" i="13"/>
  <c r="BD181" i="13"/>
  <c r="CH180" i="13"/>
  <c r="CG180" i="13"/>
  <c r="CF180" i="13"/>
  <c r="CE180" i="13"/>
  <c r="CD180" i="13"/>
  <c r="CC180" i="13"/>
  <c r="CB180" i="13"/>
  <c r="CA180" i="13"/>
  <c r="BZ180" i="13"/>
  <c r="BY180" i="13"/>
  <c r="BX180" i="13"/>
  <c r="BW180" i="13"/>
  <c r="BV180" i="13"/>
  <c r="BU180" i="13"/>
  <c r="BT180" i="13"/>
  <c r="BS180" i="13"/>
  <c r="BR180" i="13"/>
  <c r="BQ180" i="13"/>
  <c r="BP180" i="13"/>
  <c r="BO180" i="13"/>
  <c r="BN180" i="13"/>
  <c r="BM180" i="13"/>
  <c r="BL180" i="13"/>
  <c r="BK180" i="13"/>
  <c r="BJ180" i="13"/>
  <c r="BI180" i="13"/>
  <c r="BH180" i="13"/>
  <c r="BG180" i="13"/>
  <c r="BF180" i="13"/>
  <c r="BE180" i="13"/>
  <c r="BD180" i="13"/>
  <c r="CH179" i="13"/>
  <c r="CG179" i="13"/>
  <c r="CF179" i="13"/>
  <c r="CE179" i="13"/>
  <c r="CD179" i="13"/>
  <c r="CC179" i="13"/>
  <c r="CB179" i="13"/>
  <c r="CA179" i="13"/>
  <c r="BZ179" i="13"/>
  <c r="BY179" i="13"/>
  <c r="BX179" i="13"/>
  <c r="BW179" i="13"/>
  <c r="BV179" i="13"/>
  <c r="BU179" i="13"/>
  <c r="BT179" i="13"/>
  <c r="BS179" i="13"/>
  <c r="BR179" i="13"/>
  <c r="BQ179" i="13"/>
  <c r="BP179" i="13"/>
  <c r="BO179" i="13"/>
  <c r="BN179" i="13"/>
  <c r="BM179" i="13"/>
  <c r="BL179" i="13"/>
  <c r="BK179" i="13"/>
  <c r="BJ179" i="13"/>
  <c r="BI179" i="13"/>
  <c r="BH179" i="13"/>
  <c r="BG179" i="13"/>
  <c r="BF179" i="13"/>
  <c r="BE179" i="13"/>
  <c r="BD179" i="13"/>
  <c r="AP131" i="13"/>
  <c r="AW129" i="13"/>
  <c r="AP129" i="13"/>
  <c r="AW127" i="13"/>
  <c r="AP127" i="13"/>
  <c r="AP125" i="13"/>
  <c r="AW125" i="13"/>
  <c r="AW123" i="13"/>
  <c r="J258" i="13"/>
  <c r="AP115" i="13"/>
  <c r="AP113" i="13"/>
  <c r="AW113" i="13"/>
  <c r="AX113" i="13" s="1"/>
  <c r="AP111" i="13"/>
  <c r="AW111" i="13"/>
  <c r="AX111" i="13" s="1"/>
  <c r="AP109" i="13"/>
  <c r="AW109" i="13"/>
  <c r="AP107" i="13"/>
  <c r="AW107" i="13"/>
  <c r="AP103" i="13"/>
  <c r="AW101" i="13"/>
  <c r="AW99" i="13"/>
  <c r="AP99" i="13"/>
  <c r="AP97" i="13"/>
  <c r="AW97" i="13"/>
  <c r="AW93" i="13"/>
  <c r="AP91" i="13"/>
  <c r="AP87" i="13"/>
  <c r="AW83" i="13"/>
  <c r="AX83" i="13" s="1"/>
  <c r="AP83" i="13"/>
  <c r="AW81" i="13"/>
  <c r="AP81" i="13"/>
  <c r="AN11" i="14" l="1"/>
  <c r="AO14" i="14"/>
  <c r="AM13" i="14"/>
  <c r="AN14" i="14"/>
  <c r="AM11" i="13"/>
  <c r="AO13" i="14"/>
  <c r="AN14" i="13"/>
  <c r="AO11" i="13"/>
  <c r="AM14" i="13"/>
  <c r="AM13" i="13"/>
  <c r="AM14" i="14"/>
  <c r="AO11" i="14"/>
  <c r="AN13" i="13"/>
  <c r="AN11" i="13"/>
  <c r="AO14" i="13"/>
  <c r="AO13" i="13"/>
  <c r="AN13" i="14"/>
  <c r="BL174" i="14"/>
  <c r="BL178" i="14"/>
  <c r="BV171" i="14"/>
  <c r="BL177" i="14"/>
  <c r="BL166" i="14"/>
  <c r="BL173" i="14"/>
  <c r="BL171" i="14"/>
  <c r="BL172" i="14"/>
  <c r="BL175" i="14"/>
  <c r="BV164" i="14"/>
  <c r="BK169" i="14"/>
  <c r="BK170" i="14"/>
  <c r="CD178" i="14"/>
  <c r="BV172" i="14"/>
  <c r="AO276" i="14"/>
  <c r="AN174" i="14"/>
  <c r="AO174" i="14"/>
  <c r="AM174" i="14"/>
  <c r="AN270" i="14"/>
  <c r="AO270" i="14"/>
  <c r="AM270" i="14"/>
  <c r="AM274" i="14"/>
  <c r="AN274" i="14"/>
  <c r="AO274" i="14"/>
  <c r="AM242" i="14"/>
  <c r="AN242" i="14"/>
  <c r="AO242" i="14"/>
  <c r="AM250" i="14"/>
  <c r="AN250" i="14"/>
  <c r="AM200" i="14"/>
  <c r="AN200" i="14"/>
  <c r="AO200" i="14"/>
  <c r="AM168" i="14"/>
  <c r="AN168" i="14"/>
  <c r="AO168" i="14"/>
  <c r="AM170" i="14"/>
  <c r="AN170" i="14"/>
  <c r="AO170" i="14"/>
  <c r="AO264" i="14"/>
  <c r="AN276" i="14"/>
  <c r="AM194" i="14"/>
  <c r="AN194" i="14"/>
  <c r="AM188" i="14"/>
  <c r="AN188" i="14"/>
  <c r="AO188" i="14"/>
  <c r="AM178" i="14"/>
  <c r="AN178" i="14"/>
  <c r="AO178" i="14"/>
  <c r="AM266" i="14"/>
  <c r="AN266" i="14"/>
  <c r="AO266" i="14"/>
  <c r="AM218" i="14"/>
  <c r="AN218" i="14"/>
  <c r="AO218" i="14"/>
  <c r="AN222" i="14"/>
  <c r="AO222" i="14"/>
  <c r="AM222" i="14"/>
  <c r="AM220" i="14"/>
  <c r="AN220" i="14"/>
  <c r="AO272" i="14"/>
  <c r="AM186" i="14"/>
  <c r="AN186" i="14"/>
  <c r="AO186" i="14"/>
  <c r="AM234" i="14"/>
  <c r="AN234" i="14"/>
  <c r="AO234" i="14"/>
  <c r="AM214" i="14"/>
  <c r="AN214" i="14"/>
  <c r="AO214" i="14"/>
  <c r="AO268" i="14"/>
  <c r="AO232" i="14"/>
  <c r="AO208" i="14"/>
  <c r="AM208" i="14"/>
  <c r="AN208" i="14"/>
  <c r="AM204" i="14"/>
  <c r="AN204" i="14"/>
  <c r="AO204" i="14"/>
  <c r="AN254" i="14"/>
  <c r="AM254" i="14"/>
  <c r="AO256" i="14"/>
  <c r="AM256" i="14"/>
  <c r="AN256" i="14"/>
  <c r="AM240" i="14"/>
  <c r="AN240" i="14"/>
  <c r="AO278" i="14"/>
  <c r="AN278" i="14"/>
  <c r="AM278" i="14"/>
  <c r="AO260" i="14"/>
  <c r="AN232" i="14"/>
  <c r="AO248" i="14"/>
  <c r="AN206" i="14"/>
  <c r="AO206" i="14"/>
  <c r="AM206" i="14"/>
  <c r="AN160" i="14"/>
  <c r="AO160" i="14"/>
  <c r="AM160" i="14"/>
  <c r="AM210" i="14"/>
  <c r="AN210" i="14"/>
  <c r="AO210" i="14"/>
  <c r="AM196" i="14"/>
  <c r="AN196" i="14"/>
  <c r="AO196" i="14"/>
  <c r="AM182" i="14"/>
  <c r="AN182" i="14"/>
  <c r="AO182" i="14"/>
  <c r="AM198" i="14"/>
  <c r="AN198" i="14"/>
  <c r="AO198" i="14"/>
  <c r="AO228" i="14"/>
  <c r="AO252" i="14"/>
  <c r="AN248" i="14"/>
  <c r="AO230" i="14"/>
  <c r="AO192" i="14"/>
  <c r="AM192" i="14"/>
  <c r="AN192" i="14"/>
  <c r="AO176" i="14"/>
  <c r="AM176" i="14"/>
  <c r="AN176" i="14"/>
  <c r="AM224" i="14"/>
  <c r="AN224" i="14"/>
  <c r="AM258" i="14"/>
  <c r="AN258" i="14"/>
  <c r="AM202" i="14"/>
  <c r="AN202" i="14"/>
  <c r="AO202" i="14"/>
  <c r="AM166" i="14"/>
  <c r="AN166" i="14"/>
  <c r="AO166" i="14"/>
  <c r="AN228" i="14"/>
  <c r="AZ87" i="14" s="1"/>
  <c r="AN252" i="14"/>
  <c r="AN230" i="14"/>
  <c r="AN190" i="14"/>
  <c r="AM190" i="14"/>
  <c r="AN238" i="14"/>
  <c r="AO238" i="14"/>
  <c r="AM238" i="14"/>
  <c r="AZ97" i="14" s="1"/>
  <c r="AM164" i="14"/>
  <c r="AN164" i="14"/>
  <c r="AM180" i="14"/>
  <c r="AN180" i="14"/>
  <c r="AO180" i="14"/>
  <c r="AM172" i="14"/>
  <c r="AN172" i="14"/>
  <c r="AO172" i="14"/>
  <c r="AM216" i="14"/>
  <c r="AN216" i="14"/>
  <c r="AO216" i="14"/>
  <c r="AM184" i="14"/>
  <c r="AN184" i="14"/>
  <c r="AM162" i="14"/>
  <c r="AN162" i="14"/>
  <c r="AM212" i="14"/>
  <c r="AN212" i="14"/>
  <c r="AO212" i="14"/>
  <c r="AM232" i="13"/>
  <c r="AM248" i="13"/>
  <c r="AM272" i="13"/>
  <c r="AM222" i="13"/>
  <c r="AM238" i="13"/>
  <c r="AM250" i="13"/>
  <c r="AM240" i="13"/>
  <c r="AM266" i="13"/>
  <c r="AM252" i="13"/>
  <c r="AM268" i="13"/>
  <c r="AM224" i="13"/>
  <c r="AM228" i="13"/>
  <c r="AM244" i="13"/>
  <c r="AM254" i="13"/>
  <c r="AM270" i="13"/>
  <c r="AM256" i="13"/>
  <c r="BL164" i="14"/>
  <c r="BL176" i="14"/>
  <c r="BL165" i="14"/>
  <c r="BL169" i="14"/>
  <c r="BV168" i="14"/>
  <c r="BL168" i="14"/>
  <c r="BL167" i="14"/>
  <c r="BL163" i="14"/>
  <c r="BV163" i="14"/>
  <c r="BK176" i="14"/>
  <c r="BV167" i="14"/>
  <c r="BV169" i="14"/>
  <c r="CD167" i="14"/>
  <c r="BV170" i="14"/>
  <c r="BV177" i="14"/>
  <c r="CD168" i="14"/>
  <c r="BK178" i="14"/>
  <c r="BV173" i="14"/>
  <c r="BV176" i="14"/>
  <c r="CD166" i="14"/>
  <c r="BV165" i="14"/>
  <c r="BV174" i="14"/>
  <c r="CD163" i="14"/>
  <c r="CD170" i="14"/>
  <c r="CD171" i="14"/>
  <c r="CD164" i="14"/>
  <c r="CD177" i="14"/>
  <c r="BV166" i="14"/>
  <c r="CD176" i="14"/>
  <c r="CD169" i="14"/>
  <c r="CD165" i="14"/>
  <c r="CD175" i="14"/>
  <c r="CD173" i="14"/>
  <c r="AR79" i="14"/>
  <c r="AO220" i="14" s="1"/>
  <c r="AR49" i="14"/>
  <c r="AO190" i="14" s="1"/>
  <c r="AR113" i="14"/>
  <c r="AO254" i="14" s="1"/>
  <c r="AR99" i="14"/>
  <c r="AO240" i="14" s="1"/>
  <c r="AR43" i="14"/>
  <c r="AO184" i="14" s="1"/>
  <c r="AR95" i="14"/>
  <c r="AO236" i="14" s="1"/>
  <c r="AR105" i="14"/>
  <c r="AO246" i="14" s="1"/>
  <c r="AR83" i="14"/>
  <c r="AO224" i="14" s="1"/>
  <c r="AR23" i="14"/>
  <c r="AO164" i="14" s="1"/>
  <c r="AR103" i="14"/>
  <c r="AO244" i="14" s="1"/>
  <c r="AR21" i="14"/>
  <c r="AO162" i="14" s="1"/>
  <c r="AR53" i="14"/>
  <c r="AO194" i="14" s="1"/>
  <c r="AR85" i="14"/>
  <c r="AO226" i="14" s="1"/>
  <c r="AR117" i="14"/>
  <c r="AO258" i="14" s="1"/>
  <c r="AR109" i="14"/>
  <c r="AO250" i="14" s="1"/>
  <c r="AW79" i="13"/>
  <c r="AX79" i="13" s="1"/>
  <c r="J220" i="13"/>
  <c r="BU174" i="14"/>
  <c r="CH167" i="14"/>
  <c r="CG163" i="14"/>
  <c r="CH173" i="14"/>
  <c r="CH168" i="14"/>
  <c r="CH172" i="14"/>
  <c r="CH163" i="14"/>
  <c r="CH177" i="14"/>
  <c r="CH175" i="14"/>
  <c r="CH170" i="14"/>
  <c r="CH164" i="14"/>
  <c r="CH171" i="14"/>
  <c r="CH169" i="14"/>
  <c r="CH174" i="14"/>
  <c r="CD174" i="14"/>
  <c r="CG175" i="14"/>
  <c r="CG174" i="14"/>
  <c r="CG169" i="14"/>
  <c r="CG167" i="14"/>
  <c r="CG171" i="14"/>
  <c r="CG173" i="14"/>
  <c r="BK171" i="14"/>
  <c r="BK177" i="14"/>
  <c r="BU171" i="14"/>
  <c r="BU173" i="14"/>
  <c r="BK164" i="14"/>
  <c r="BK175" i="14"/>
  <c r="BU164" i="14"/>
  <c r="BU176" i="14"/>
  <c r="BU169" i="14"/>
  <c r="BK167" i="14"/>
  <c r="BK173" i="14"/>
  <c r="BU167" i="14"/>
  <c r="BK165" i="14"/>
  <c r="BK174" i="14"/>
  <c r="BU172" i="14"/>
  <c r="BK163" i="14"/>
  <c r="BK168" i="14"/>
  <c r="BU168" i="14"/>
  <c r="BU175" i="14"/>
  <c r="BK166" i="14"/>
  <c r="BU163" i="14"/>
  <c r="BU178" i="14"/>
  <c r="CG178" i="14"/>
  <c r="BU165" i="14"/>
  <c r="BU170" i="14"/>
  <c r="CG170" i="14"/>
  <c r="CG172" i="14"/>
  <c r="BU166" i="14"/>
  <c r="CG168" i="14"/>
  <c r="CG177" i="14"/>
  <c r="CH176" i="14"/>
  <c r="CH178" i="14"/>
  <c r="CG164" i="14"/>
  <c r="CG166" i="14"/>
  <c r="CH166" i="14"/>
  <c r="CG165" i="14"/>
  <c r="AZ81" i="14"/>
  <c r="AW31" i="13"/>
  <c r="AX31" i="13" s="1"/>
  <c r="J172" i="13"/>
  <c r="AW47" i="13"/>
  <c r="AX47" i="13" s="1"/>
  <c r="J188" i="13"/>
  <c r="AW63" i="13"/>
  <c r="AX63" i="13" s="1"/>
  <c r="J204" i="13"/>
  <c r="AP33" i="13"/>
  <c r="J174" i="13"/>
  <c r="AW49" i="13"/>
  <c r="AX49" i="13" s="1"/>
  <c r="J190" i="13"/>
  <c r="AW65" i="13"/>
  <c r="AX65" i="13" s="1"/>
  <c r="J206" i="13"/>
  <c r="AZ123" i="14"/>
  <c r="AZ135" i="14"/>
  <c r="AW25" i="13"/>
  <c r="AX25" i="13" s="1"/>
  <c r="J166" i="13"/>
  <c r="J182" i="13"/>
  <c r="J198" i="13"/>
  <c r="AW73" i="13"/>
  <c r="AX73" i="13" s="1"/>
  <c r="J214" i="13"/>
  <c r="AW29" i="13"/>
  <c r="J170" i="13"/>
  <c r="AW45" i="13"/>
  <c r="AX45" i="13" s="1"/>
  <c r="J186" i="13"/>
  <c r="AW61" i="13"/>
  <c r="AX61" i="13" s="1"/>
  <c r="J202" i="13"/>
  <c r="AZ27" i="14"/>
  <c r="AW19" i="13"/>
  <c r="AX19" i="13" s="1"/>
  <c r="J160" i="13"/>
  <c r="AP35" i="13"/>
  <c r="J176" i="13"/>
  <c r="AP51" i="13"/>
  <c r="J192" i="13"/>
  <c r="AP67" i="13"/>
  <c r="J208" i="13"/>
  <c r="AW77" i="13"/>
  <c r="AX77" i="13" s="1"/>
  <c r="J218" i="13"/>
  <c r="J164" i="13"/>
  <c r="J180" i="13"/>
  <c r="J196" i="13"/>
  <c r="AW71" i="13"/>
  <c r="J212" i="13"/>
  <c r="AZ101" i="14"/>
  <c r="AP59" i="13"/>
  <c r="J200" i="13"/>
  <c r="AP75" i="13"/>
  <c r="J216" i="13"/>
  <c r="AZ89" i="14"/>
  <c r="AP27" i="13"/>
  <c r="J168" i="13"/>
  <c r="AP43" i="13"/>
  <c r="J184" i="13"/>
  <c r="J162" i="13"/>
  <c r="J178" i="13"/>
  <c r="J194" i="13"/>
  <c r="J210" i="13"/>
  <c r="AW35" i="13"/>
  <c r="AX35" i="13" s="1"/>
  <c r="AW33" i="13"/>
  <c r="AX33" i="13" s="1"/>
  <c r="AW51" i="13"/>
  <c r="AX51" i="13" s="1"/>
  <c r="AP49" i="13"/>
  <c r="AP31" i="13"/>
  <c r="AP65" i="13"/>
  <c r="AW67" i="13"/>
  <c r="AX67" i="13" s="1"/>
  <c r="AX107" i="13"/>
  <c r="AX99" i="13"/>
  <c r="AX129" i="13"/>
  <c r="BX177" i="14"/>
  <c r="BX172" i="14"/>
  <c r="BX176" i="14"/>
  <c r="BX174" i="14"/>
  <c r="BX171" i="14"/>
  <c r="BX166" i="14"/>
  <c r="BX163" i="14"/>
  <c r="BX178" i="14"/>
  <c r="BX168" i="14"/>
  <c r="BX165" i="14"/>
  <c r="BX170" i="14"/>
  <c r="BX167" i="14"/>
  <c r="BX175" i="14"/>
  <c r="BX173" i="14"/>
  <c r="BX169" i="14"/>
  <c r="BX164" i="14"/>
  <c r="CB176" i="14"/>
  <c r="CB173" i="14"/>
  <c r="CB177" i="14"/>
  <c r="CB178" i="14"/>
  <c r="CB170" i="14"/>
  <c r="CB167" i="14"/>
  <c r="CB172" i="14"/>
  <c r="CB169" i="14"/>
  <c r="CB164" i="14"/>
  <c r="CB175" i="14"/>
  <c r="CB171" i="14"/>
  <c r="CB166" i="14"/>
  <c r="CB163" i="14"/>
  <c r="CB174" i="14"/>
  <c r="CB168" i="14"/>
  <c r="CB165" i="14"/>
  <c r="BR174" i="14"/>
  <c r="BR178" i="14"/>
  <c r="BR175" i="14"/>
  <c r="BR173" i="14"/>
  <c r="BR176" i="14"/>
  <c r="BR168" i="14"/>
  <c r="BR165" i="14"/>
  <c r="BR177" i="14"/>
  <c r="BR170" i="14"/>
  <c r="BR167" i="14"/>
  <c r="BR169" i="14"/>
  <c r="BR164" i="14"/>
  <c r="BR172" i="14"/>
  <c r="BR171" i="14"/>
  <c r="BR166" i="14"/>
  <c r="BR163" i="14"/>
  <c r="BH177" i="14"/>
  <c r="BH172" i="14"/>
  <c r="BH176" i="14"/>
  <c r="BH171" i="14"/>
  <c r="BH166" i="14"/>
  <c r="BH163" i="14"/>
  <c r="BH175" i="14"/>
  <c r="BH168" i="14"/>
  <c r="BH165" i="14"/>
  <c r="BH173" i="14"/>
  <c r="BH170" i="14"/>
  <c r="BH167" i="14"/>
  <c r="BH178" i="14"/>
  <c r="BH174" i="14"/>
  <c r="BH169" i="14"/>
  <c r="BH164" i="14"/>
  <c r="BG178" i="14"/>
  <c r="BG175" i="14"/>
  <c r="BG177" i="14"/>
  <c r="BG172" i="14"/>
  <c r="BG174" i="14"/>
  <c r="BG176" i="14"/>
  <c r="BG173" i="14"/>
  <c r="BG169" i="14"/>
  <c r="BG164" i="14"/>
  <c r="BG171" i="14"/>
  <c r="BG166" i="14"/>
  <c r="BG163" i="14"/>
  <c r="BG168" i="14"/>
  <c r="BG165" i="14"/>
  <c r="BG170" i="14"/>
  <c r="BG167" i="14"/>
  <c r="BF178" i="14"/>
  <c r="BF175" i="14"/>
  <c r="BF169" i="14"/>
  <c r="BF164" i="14"/>
  <c r="BF172" i="14"/>
  <c r="BF171" i="14"/>
  <c r="BF166" i="14"/>
  <c r="BF163" i="14"/>
  <c r="BF176" i="14"/>
  <c r="BF177" i="14"/>
  <c r="BF173" i="14"/>
  <c r="BF168" i="14"/>
  <c r="BF165" i="14"/>
  <c r="BF174" i="14"/>
  <c r="BF170" i="14"/>
  <c r="BF167" i="14"/>
  <c r="BY177" i="14"/>
  <c r="BY172" i="14"/>
  <c r="BY174" i="14"/>
  <c r="BY176" i="14"/>
  <c r="BY173" i="14"/>
  <c r="BY178" i="14"/>
  <c r="BY175" i="14"/>
  <c r="BY171" i="14"/>
  <c r="BY166" i="14"/>
  <c r="BY163" i="14"/>
  <c r="BY168" i="14"/>
  <c r="BY165" i="14"/>
  <c r="BY170" i="14"/>
  <c r="BY167" i="14"/>
  <c r="BY169" i="14"/>
  <c r="BY164" i="14"/>
  <c r="BO178" i="14"/>
  <c r="BO175" i="14"/>
  <c r="BO177" i="14"/>
  <c r="BO172" i="14"/>
  <c r="BO174" i="14"/>
  <c r="BO176" i="14"/>
  <c r="BO173" i="14"/>
  <c r="BO169" i="14"/>
  <c r="BO164" i="14"/>
  <c r="BO171" i="14"/>
  <c r="BO166" i="14"/>
  <c r="BO163" i="14"/>
  <c r="BO168" i="14"/>
  <c r="BO165" i="14"/>
  <c r="BO170" i="14"/>
  <c r="BO167" i="14"/>
  <c r="CE178" i="14"/>
  <c r="CE175" i="14"/>
  <c r="CE177" i="14"/>
  <c r="CE172" i="14"/>
  <c r="CE174" i="14"/>
  <c r="CE171" i="14"/>
  <c r="CE176" i="14"/>
  <c r="CE173" i="14"/>
  <c r="CE169" i="14"/>
  <c r="CE164" i="14"/>
  <c r="CE166" i="14"/>
  <c r="CE163" i="14"/>
  <c r="CE168" i="14"/>
  <c r="CE165" i="14"/>
  <c r="CE170" i="14"/>
  <c r="CE167" i="14"/>
  <c r="BN178" i="14"/>
  <c r="BN175" i="14"/>
  <c r="BN172" i="14"/>
  <c r="BN169" i="14"/>
  <c r="BN164" i="14"/>
  <c r="BN176" i="14"/>
  <c r="BN173" i="14"/>
  <c r="BN177" i="14"/>
  <c r="BN171" i="14"/>
  <c r="BN166" i="14"/>
  <c r="BN163" i="14"/>
  <c r="BN174" i="14"/>
  <c r="BN168" i="14"/>
  <c r="BN165" i="14"/>
  <c r="BN170" i="14"/>
  <c r="BN167" i="14"/>
  <c r="BZ174" i="14"/>
  <c r="BZ178" i="14"/>
  <c r="BZ175" i="14"/>
  <c r="BZ177" i="14"/>
  <c r="BZ168" i="14"/>
  <c r="BZ165" i="14"/>
  <c r="BZ170" i="14"/>
  <c r="BZ167" i="14"/>
  <c r="BZ172" i="14"/>
  <c r="BZ173" i="14"/>
  <c r="BZ169" i="14"/>
  <c r="BZ164" i="14"/>
  <c r="BZ176" i="14"/>
  <c r="BZ171" i="14"/>
  <c r="BZ166" i="14"/>
  <c r="BZ163" i="14"/>
  <c r="BW178" i="14"/>
  <c r="BW175" i="14"/>
  <c r="BW177" i="14"/>
  <c r="BW172" i="14"/>
  <c r="BW174" i="14"/>
  <c r="BW176" i="14"/>
  <c r="BW173" i="14"/>
  <c r="BW169" i="14"/>
  <c r="BW164" i="14"/>
  <c r="BW171" i="14"/>
  <c r="BW166" i="14"/>
  <c r="BW163" i="14"/>
  <c r="BW168" i="14"/>
  <c r="BW165" i="14"/>
  <c r="BW170" i="14"/>
  <c r="BW167" i="14"/>
  <c r="BT176" i="14"/>
  <c r="BT173" i="14"/>
  <c r="BT177" i="14"/>
  <c r="BT170" i="14"/>
  <c r="BT167" i="14"/>
  <c r="BT174" i="14"/>
  <c r="BT178" i="14"/>
  <c r="BT169" i="14"/>
  <c r="BT164" i="14"/>
  <c r="BT171" i="14"/>
  <c r="BT166" i="14"/>
  <c r="BT163" i="14"/>
  <c r="BT172" i="14"/>
  <c r="BT175" i="14"/>
  <c r="BT168" i="14"/>
  <c r="BT165" i="14"/>
  <c r="CC176" i="14"/>
  <c r="CC173" i="14"/>
  <c r="CC178" i="14"/>
  <c r="CC175" i="14"/>
  <c r="CC177" i="14"/>
  <c r="CC172" i="14"/>
  <c r="CC174" i="14"/>
  <c r="CC170" i="14"/>
  <c r="CC167" i="14"/>
  <c r="CC169" i="14"/>
  <c r="CC164" i="14"/>
  <c r="CC171" i="14"/>
  <c r="CC166" i="14"/>
  <c r="CC163" i="14"/>
  <c r="CC168" i="14"/>
  <c r="CC165" i="14"/>
  <c r="CA174" i="14"/>
  <c r="CA176" i="14"/>
  <c r="CA173" i="14"/>
  <c r="CA178" i="14"/>
  <c r="CA175" i="14"/>
  <c r="CA177" i="14"/>
  <c r="CA172" i="14"/>
  <c r="CA168" i="14"/>
  <c r="CA165" i="14"/>
  <c r="CA170" i="14"/>
  <c r="CA167" i="14"/>
  <c r="CA169" i="14"/>
  <c r="CA164" i="14"/>
  <c r="CA171" i="14"/>
  <c r="CA166" i="14"/>
  <c r="CA163" i="14"/>
  <c r="BJ174" i="14"/>
  <c r="BJ178" i="14"/>
  <c r="BJ175" i="14"/>
  <c r="BJ168" i="14"/>
  <c r="BJ165" i="14"/>
  <c r="BJ172" i="14"/>
  <c r="BJ176" i="14"/>
  <c r="BJ173" i="14"/>
  <c r="BJ170" i="14"/>
  <c r="BJ167" i="14"/>
  <c r="BJ177" i="14"/>
  <c r="BJ169" i="14"/>
  <c r="BJ164" i="14"/>
  <c r="BJ171" i="14"/>
  <c r="BJ166" i="14"/>
  <c r="BJ163" i="14"/>
  <c r="BS174" i="14"/>
  <c r="BS176" i="14"/>
  <c r="BS173" i="14"/>
  <c r="BS178" i="14"/>
  <c r="BS175" i="14"/>
  <c r="BS177" i="14"/>
  <c r="BS172" i="14"/>
  <c r="BS168" i="14"/>
  <c r="BS165" i="14"/>
  <c r="BS170" i="14"/>
  <c r="BS167" i="14"/>
  <c r="BS169" i="14"/>
  <c r="BS164" i="14"/>
  <c r="BS171" i="14"/>
  <c r="BS166" i="14"/>
  <c r="BS163" i="14"/>
  <c r="BQ177" i="14"/>
  <c r="BQ172" i="14"/>
  <c r="BQ174" i="14"/>
  <c r="BQ176" i="14"/>
  <c r="BQ173" i="14"/>
  <c r="BQ178" i="14"/>
  <c r="BQ175" i="14"/>
  <c r="BQ171" i="14"/>
  <c r="BQ166" i="14"/>
  <c r="BQ163" i="14"/>
  <c r="BQ168" i="14"/>
  <c r="BQ165" i="14"/>
  <c r="BQ170" i="14"/>
  <c r="BQ167" i="14"/>
  <c r="BQ169" i="14"/>
  <c r="BQ164" i="14"/>
  <c r="BD176" i="14"/>
  <c r="BD173" i="14"/>
  <c r="BD177" i="14"/>
  <c r="BD174" i="14"/>
  <c r="BD170" i="14"/>
  <c r="BD167" i="14"/>
  <c r="BD175" i="14"/>
  <c r="BD169" i="14"/>
  <c r="BD164" i="14"/>
  <c r="BD172" i="14"/>
  <c r="BD171" i="14"/>
  <c r="BD166" i="14"/>
  <c r="BD163" i="14"/>
  <c r="BD178" i="14"/>
  <c r="BD168" i="14"/>
  <c r="BD165" i="14"/>
  <c r="BM176" i="14"/>
  <c r="BM173" i="14"/>
  <c r="BM178" i="14"/>
  <c r="BM175" i="14"/>
  <c r="BM177" i="14"/>
  <c r="BM172" i="14"/>
  <c r="BM174" i="14"/>
  <c r="BM170" i="14"/>
  <c r="BM167" i="14"/>
  <c r="BM169" i="14"/>
  <c r="BM164" i="14"/>
  <c r="BM171" i="14"/>
  <c r="BM166" i="14"/>
  <c r="BM163" i="14"/>
  <c r="BM168" i="14"/>
  <c r="BM165" i="14"/>
  <c r="BP177" i="14"/>
  <c r="BP172" i="14"/>
  <c r="BP176" i="14"/>
  <c r="BP175" i="14"/>
  <c r="BP173" i="14"/>
  <c r="BP171" i="14"/>
  <c r="BP166" i="14"/>
  <c r="BP163" i="14"/>
  <c r="BP174" i="14"/>
  <c r="BP168" i="14"/>
  <c r="BP165" i="14"/>
  <c r="BP178" i="14"/>
  <c r="BP170" i="14"/>
  <c r="BP167" i="14"/>
  <c r="BP169" i="14"/>
  <c r="BP164" i="14"/>
  <c r="BI177" i="14"/>
  <c r="BI172" i="14"/>
  <c r="BI174" i="14"/>
  <c r="BI176" i="14"/>
  <c r="BI173" i="14"/>
  <c r="BI178" i="14"/>
  <c r="BI175" i="14"/>
  <c r="BI171" i="14"/>
  <c r="BI166" i="14"/>
  <c r="BI163" i="14"/>
  <c r="BI168" i="14"/>
  <c r="BI165" i="14"/>
  <c r="BI170" i="14"/>
  <c r="BI167" i="14"/>
  <c r="BI169" i="14"/>
  <c r="BI164" i="14"/>
  <c r="BE176" i="14"/>
  <c r="BE173" i="14"/>
  <c r="BE178" i="14"/>
  <c r="BE175" i="14"/>
  <c r="BE177" i="14"/>
  <c r="BE172" i="14"/>
  <c r="BE174" i="14"/>
  <c r="BE170" i="14"/>
  <c r="BE167" i="14"/>
  <c r="BE169" i="14"/>
  <c r="BE164" i="14"/>
  <c r="BE171" i="14"/>
  <c r="BE166" i="14"/>
  <c r="BE163" i="14"/>
  <c r="BE168" i="14"/>
  <c r="BE165" i="14"/>
  <c r="AX109" i="13"/>
  <c r="AP19" i="13"/>
  <c r="AW87" i="13"/>
  <c r="AX87" i="13" s="1"/>
  <c r="AX81" i="13"/>
  <c r="AX97" i="13"/>
  <c r="AX125" i="13"/>
  <c r="AX123" i="13"/>
  <c r="AP123" i="13"/>
  <c r="AS55" i="13"/>
  <c r="AT55" i="13" s="1"/>
  <c r="AU59" i="13"/>
  <c r="AV59" i="13" s="1"/>
  <c r="AS21" i="13"/>
  <c r="AT21" i="13" s="1"/>
  <c r="AU25" i="13"/>
  <c r="AV25" i="13" s="1"/>
  <c r="AS53" i="13"/>
  <c r="AT53" i="13" s="1"/>
  <c r="AU57" i="13"/>
  <c r="AV57" i="13" s="1"/>
  <c r="AP63" i="13"/>
  <c r="AQ65" i="13"/>
  <c r="AS101" i="13"/>
  <c r="AT101" i="13" s="1"/>
  <c r="AU109" i="13"/>
  <c r="AV109" i="13" s="1"/>
  <c r="AU21" i="13"/>
  <c r="AV21" i="13" s="1"/>
  <c r="AQ29" i="13"/>
  <c r="AR29" i="13" s="1"/>
  <c r="AS33" i="13"/>
  <c r="AT33" i="13" s="1"/>
  <c r="AU37" i="13"/>
  <c r="AV37" i="13" s="1"/>
  <c r="AW41" i="13"/>
  <c r="AX41" i="13" s="1"/>
  <c r="AQ45" i="13"/>
  <c r="AR45" i="13" s="1"/>
  <c r="AS49" i="13"/>
  <c r="AT49" i="13" s="1"/>
  <c r="AU53" i="13"/>
  <c r="AV53" i="13" s="1"/>
  <c r="AW57" i="13"/>
  <c r="AX57" i="13" s="1"/>
  <c r="AQ61" i="13"/>
  <c r="AR63" i="13"/>
  <c r="AS65" i="13"/>
  <c r="AT65" i="13" s="1"/>
  <c r="AU69" i="13"/>
  <c r="AV69" i="13" s="1"/>
  <c r="AQ77" i="13"/>
  <c r="AS81" i="13"/>
  <c r="AT81" i="13" s="1"/>
  <c r="AU85" i="13"/>
  <c r="AV85" i="13" s="1"/>
  <c r="AW89" i="13"/>
  <c r="AX89" i="13" s="1"/>
  <c r="AQ93" i="13"/>
  <c r="AR93" i="13" s="1"/>
  <c r="AS97" i="13"/>
  <c r="AT97" i="13" s="1"/>
  <c r="AU101" i="13"/>
  <c r="AV101" i="13" s="1"/>
  <c r="AU117" i="13"/>
  <c r="AV117" i="13" s="1"/>
  <c r="AS119" i="13"/>
  <c r="AT119" i="13" s="1"/>
  <c r="AU125" i="13"/>
  <c r="AV125" i="13" s="1"/>
  <c r="AX127" i="13"/>
  <c r="AS25" i="13"/>
  <c r="AT25" i="13" s="1"/>
  <c r="AU29" i="13"/>
  <c r="AV29" i="13" s="1"/>
  <c r="AS39" i="13"/>
  <c r="AT39" i="13" s="1"/>
  <c r="AU43" i="13"/>
  <c r="AV43" i="13" s="1"/>
  <c r="AU19" i="13"/>
  <c r="AV19" i="13" s="1"/>
  <c r="AW23" i="13"/>
  <c r="AX23" i="13" s="1"/>
  <c r="AP25" i="13"/>
  <c r="AQ27" i="13"/>
  <c r="AR27" i="13" s="1"/>
  <c r="AR61" i="13"/>
  <c r="AS63" i="13"/>
  <c r="AT63" i="13" s="1"/>
  <c r="AU67" i="13"/>
  <c r="AV67" i="13" s="1"/>
  <c r="AS95" i="13"/>
  <c r="AT95" i="13" s="1"/>
  <c r="AU99" i="13"/>
  <c r="AV99" i="13" s="1"/>
  <c r="AQ111" i="13"/>
  <c r="AR111" i="13" s="1"/>
  <c r="AQ115" i="13"/>
  <c r="AR115" i="13" s="1"/>
  <c r="AS121" i="13"/>
  <c r="AT121" i="13" s="1"/>
  <c r="AR71" i="13"/>
  <c r="AS73" i="13"/>
  <c r="AT73" i="13" s="1"/>
  <c r="AU77" i="13"/>
  <c r="AV77" i="13" s="1"/>
  <c r="AS47" i="13"/>
  <c r="AT47" i="13" s="1"/>
  <c r="AU51" i="13"/>
  <c r="AV51" i="13" s="1"/>
  <c r="AW55" i="13"/>
  <c r="AX55" i="13" s="1"/>
  <c r="AP57" i="13"/>
  <c r="AQ59" i="13"/>
  <c r="AP73" i="13"/>
  <c r="AQ75" i="13"/>
  <c r="AU105" i="13"/>
  <c r="AV105" i="13" s="1"/>
  <c r="AW21" i="13"/>
  <c r="AX21" i="13" s="1"/>
  <c r="AP23" i="13"/>
  <c r="AQ25" i="13"/>
  <c r="AR25" i="13" s="1"/>
  <c r="AS29" i="13"/>
  <c r="AT29" i="13" s="1"/>
  <c r="AU33" i="13"/>
  <c r="AV33" i="13" s="1"/>
  <c r="AW37" i="13"/>
  <c r="AX37" i="13" s="1"/>
  <c r="AP39" i="13"/>
  <c r="AQ41" i="13"/>
  <c r="AR41" i="13" s="1"/>
  <c r="AS45" i="13"/>
  <c r="AT45" i="13" s="1"/>
  <c r="AU49" i="13"/>
  <c r="AV49" i="13" s="1"/>
  <c r="AW53" i="13"/>
  <c r="AX53" i="13" s="1"/>
  <c r="AP55" i="13"/>
  <c r="AQ57" i="13"/>
  <c r="AR57" i="13" s="1"/>
  <c r="AR59" i="13"/>
  <c r="AS61" i="13"/>
  <c r="AT61" i="13" s="1"/>
  <c r="AU65" i="13"/>
  <c r="AV65" i="13" s="1"/>
  <c r="AW69" i="13"/>
  <c r="AX69" i="13" s="1"/>
  <c r="AP71" i="13"/>
  <c r="AX71" i="13"/>
  <c r="AQ73" i="13"/>
  <c r="AR75" i="13"/>
  <c r="AS77" i="13"/>
  <c r="AT77" i="13" s="1"/>
  <c r="AU81" i="13"/>
  <c r="AV81" i="13" s="1"/>
  <c r="AW85" i="13"/>
  <c r="AX85" i="13" s="1"/>
  <c r="AQ89" i="13"/>
  <c r="AR89" i="13" s="1"/>
  <c r="AS93" i="13"/>
  <c r="AT93" i="13" s="1"/>
  <c r="AU97" i="13"/>
  <c r="AV97" i="13" s="1"/>
  <c r="AP105" i="13"/>
  <c r="AP119" i="13"/>
  <c r="AW119" i="13"/>
  <c r="AX119" i="13" s="1"/>
  <c r="AU119" i="13"/>
  <c r="AV119" i="13" s="1"/>
  <c r="AQ127" i="13"/>
  <c r="AN268" i="13" s="1"/>
  <c r="AS41" i="13"/>
  <c r="AT41" i="13" s="1"/>
  <c r="AU45" i="13"/>
  <c r="AV45" i="13" s="1"/>
  <c r="AS31" i="13"/>
  <c r="AT31" i="13" s="1"/>
  <c r="AU35" i="13"/>
  <c r="AV35" i="13" s="1"/>
  <c r="AW39" i="13"/>
  <c r="AX39" i="13" s="1"/>
  <c r="AP41" i="13"/>
  <c r="AQ43" i="13"/>
  <c r="AR77" i="13"/>
  <c r="AS79" i="13"/>
  <c r="AT79" i="13" s="1"/>
  <c r="AU83" i="13"/>
  <c r="AV83" i="13" s="1"/>
  <c r="AP89" i="13"/>
  <c r="AQ91" i="13"/>
  <c r="AP21" i="13"/>
  <c r="AQ23" i="13"/>
  <c r="AS27" i="13"/>
  <c r="AT27" i="13" s="1"/>
  <c r="AU31" i="13"/>
  <c r="AV31" i="13" s="1"/>
  <c r="AP37" i="13"/>
  <c r="AQ39" i="13"/>
  <c r="AR39" i="13" s="1"/>
  <c r="AS43" i="13"/>
  <c r="AT43" i="13" s="1"/>
  <c r="AU47" i="13"/>
  <c r="AV47" i="13" s="1"/>
  <c r="AP53" i="13"/>
  <c r="AQ55" i="13"/>
  <c r="AR55" i="13" s="1"/>
  <c r="AS59" i="13"/>
  <c r="AT59" i="13" s="1"/>
  <c r="AU63" i="13"/>
  <c r="AV63" i="13" s="1"/>
  <c r="AP69" i="13"/>
  <c r="AQ71" i="13"/>
  <c r="AR73" i="13"/>
  <c r="AS75" i="13"/>
  <c r="AT75" i="13" s="1"/>
  <c r="AU79" i="13"/>
  <c r="AV79" i="13" s="1"/>
  <c r="AP85" i="13"/>
  <c r="AQ87" i="13"/>
  <c r="AR87" i="13" s="1"/>
  <c r="AS91" i="13"/>
  <c r="AT91" i="13" s="1"/>
  <c r="AU95" i="13"/>
  <c r="AV95" i="13" s="1"/>
  <c r="AP101" i="13"/>
  <c r="AX101" i="13"/>
  <c r="AQ103" i="13"/>
  <c r="AN244" i="13" s="1"/>
  <c r="AW105" i="13"/>
  <c r="AX105" i="13" s="1"/>
  <c r="AU107" i="13"/>
  <c r="AV107" i="13" s="1"/>
  <c r="AW115" i="13"/>
  <c r="AX115" i="13" s="1"/>
  <c r="AS115" i="13"/>
  <c r="AT115" i="13" s="1"/>
  <c r="AU121" i="13"/>
  <c r="AV121" i="13" s="1"/>
  <c r="AQ131" i="13"/>
  <c r="AS89" i="13"/>
  <c r="AT89" i="13" s="1"/>
  <c r="AU93" i="13"/>
  <c r="AV93" i="13" s="1"/>
  <c r="AQ101" i="13"/>
  <c r="AR101" i="13" s="1"/>
  <c r="AQ117" i="13"/>
  <c r="AR117" i="13" s="1"/>
  <c r="AP121" i="13"/>
  <c r="AU133" i="13"/>
  <c r="AV133" i="13" s="1"/>
  <c r="AS129" i="13"/>
  <c r="AT129" i="13" s="1"/>
  <c r="AR127" i="13"/>
  <c r="AU135" i="13"/>
  <c r="AV135" i="13" s="1"/>
  <c r="AS131" i="13"/>
  <c r="AT131" i="13" s="1"/>
  <c r="AR129" i="13"/>
  <c r="AU137" i="13"/>
  <c r="AV137" i="13" s="1"/>
  <c r="AS133" i="13"/>
  <c r="AT133" i="13" s="1"/>
  <c r="AR131" i="13"/>
  <c r="AQ129" i="13"/>
  <c r="AN270" i="13" s="1"/>
  <c r="AS135" i="13"/>
  <c r="AT135" i="13" s="1"/>
  <c r="AR133" i="13"/>
  <c r="AS137" i="13"/>
  <c r="AT137" i="13" s="1"/>
  <c r="AR135" i="13"/>
  <c r="AQ133" i="13"/>
  <c r="AR137" i="13"/>
  <c r="AQ135" i="13"/>
  <c r="AU127" i="13"/>
  <c r="AV127" i="13" s="1"/>
  <c r="AS123" i="13"/>
  <c r="AT123" i="13" s="1"/>
  <c r="AR121" i="13"/>
  <c r="AQ119" i="13"/>
  <c r="AU111" i="13"/>
  <c r="AV111" i="13" s="1"/>
  <c r="AS107" i="13"/>
  <c r="AT107" i="13" s="1"/>
  <c r="AQ137" i="13"/>
  <c r="AU129" i="13"/>
  <c r="AV129" i="13" s="1"/>
  <c r="AS125" i="13"/>
  <c r="AT125" i="13" s="1"/>
  <c r="AR123" i="13"/>
  <c r="AQ121" i="13"/>
  <c r="AU113" i="13"/>
  <c r="AV113" i="13" s="1"/>
  <c r="AS109" i="13"/>
  <c r="AT109" i="13" s="1"/>
  <c r="AQ105" i="13"/>
  <c r="AR105" i="13" s="1"/>
  <c r="AU131" i="13"/>
  <c r="AV131" i="13" s="1"/>
  <c r="AS127" i="13"/>
  <c r="AT127" i="13" s="1"/>
  <c r="AR125" i="13"/>
  <c r="AQ123" i="13"/>
  <c r="AU115" i="13"/>
  <c r="AV115" i="13" s="1"/>
  <c r="AS111" i="13"/>
  <c r="AT111" i="13" s="1"/>
  <c r="AQ107" i="13"/>
  <c r="AQ37" i="13"/>
  <c r="AR37" i="13" s="1"/>
  <c r="AS23" i="13"/>
  <c r="AT23" i="13" s="1"/>
  <c r="AU27" i="13"/>
  <c r="AV27" i="13" s="1"/>
  <c r="AQ67" i="13"/>
  <c r="AR69" i="13"/>
  <c r="AS71" i="13"/>
  <c r="AT71" i="13" s="1"/>
  <c r="AU75" i="13"/>
  <c r="AV75" i="13" s="1"/>
  <c r="AQ83" i="13"/>
  <c r="AR83" i="13" s="1"/>
  <c r="AS87" i="13"/>
  <c r="AT87" i="13" s="1"/>
  <c r="AU91" i="13"/>
  <c r="AV91" i="13" s="1"/>
  <c r="AW95" i="13"/>
  <c r="AX95" i="13" s="1"/>
  <c r="AQ99" i="13"/>
  <c r="AN240" i="13" s="1"/>
  <c r="AW103" i="13"/>
  <c r="AX103" i="13" s="1"/>
  <c r="AS103" i="13"/>
  <c r="AT103" i="13" s="1"/>
  <c r="AQ109" i="13"/>
  <c r="AN250" i="13" s="1"/>
  <c r="AQ113" i="13"/>
  <c r="AR113" i="13" s="1"/>
  <c r="AW121" i="13"/>
  <c r="AX121" i="13" s="1"/>
  <c r="AU123" i="13"/>
  <c r="AV123" i="13" s="1"/>
  <c r="AQ21" i="13"/>
  <c r="AR21" i="13" s="1"/>
  <c r="AQ53" i="13"/>
  <c r="AR53" i="13" s="1"/>
  <c r="AS37" i="13"/>
  <c r="AT37" i="13" s="1"/>
  <c r="AU41" i="13"/>
  <c r="AV41" i="13" s="1"/>
  <c r="AP95" i="13"/>
  <c r="AQ97" i="13"/>
  <c r="AN238" i="13" s="1"/>
  <c r="AS117" i="13"/>
  <c r="AT117" i="13" s="1"/>
  <c r="AS57" i="13"/>
  <c r="AT57" i="13" s="1"/>
  <c r="AU61" i="13"/>
  <c r="AV61" i="13" s="1"/>
  <c r="AQ69" i="13"/>
  <c r="AQ85" i="13"/>
  <c r="AR85" i="13" s="1"/>
  <c r="AQ19" i="13"/>
  <c r="AR19" i="13" s="1"/>
  <c r="AQ35" i="13"/>
  <c r="AR35" i="13" s="1"/>
  <c r="AQ51" i="13"/>
  <c r="AR51" i="13" s="1"/>
  <c r="AQ33" i="13"/>
  <c r="AR33" i="13" s="1"/>
  <c r="AP47" i="13"/>
  <c r="AQ49" i="13"/>
  <c r="AR67" i="13"/>
  <c r="AS69" i="13"/>
  <c r="AT69" i="13" s="1"/>
  <c r="AU73" i="13"/>
  <c r="AV73" i="13" s="1"/>
  <c r="AP79" i="13"/>
  <c r="AQ81" i="13"/>
  <c r="AN222" i="13" s="1"/>
  <c r="AS85" i="13"/>
  <c r="AT85" i="13" s="1"/>
  <c r="AU89" i="13"/>
  <c r="AV89" i="13" s="1"/>
  <c r="AS19" i="13"/>
  <c r="AT19" i="13" s="1"/>
  <c r="AU23" i="13"/>
  <c r="AV23" i="13" s="1"/>
  <c r="AW27" i="13"/>
  <c r="AX27" i="13" s="1"/>
  <c r="AP29" i="13"/>
  <c r="AX29" i="13"/>
  <c r="AQ31" i="13"/>
  <c r="AR31" i="13" s="1"/>
  <c r="AS35" i="13"/>
  <c r="AT35" i="13" s="1"/>
  <c r="AU39" i="13"/>
  <c r="AV39" i="13" s="1"/>
  <c r="AW43" i="13"/>
  <c r="AX43" i="13" s="1"/>
  <c r="AP45" i="13"/>
  <c r="AQ47" i="13"/>
  <c r="AR47" i="13" s="1"/>
  <c r="AS51" i="13"/>
  <c r="AT51" i="13" s="1"/>
  <c r="AU55" i="13"/>
  <c r="AV55" i="13" s="1"/>
  <c r="AW59" i="13"/>
  <c r="AX59" i="13" s="1"/>
  <c r="AP61" i="13"/>
  <c r="AQ63" i="13"/>
  <c r="AR65" i="13"/>
  <c r="AS67" i="13"/>
  <c r="AT67" i="13" s="1"/>
  <c r="AU71" i="13"/>
  <c r="AV71" i="13" s="1"/>
  <c r="AW75" i="13"/>
  <c r="AX75" i="13" s="1"/>
  <c r="AP77" i="13"/>
  <c r="AQ79" i="13"/>
  <c r="AR79" i="13" s="1"/>
  <c r="AS83" i="13"/>
  <c r="AT83" i="13" s="1"/>
  <c r="AU87" i="13"/>
  <c r="AV87" i="13" s="1"/>
  <c r="AW91" i="13"/>
  <c r="AX91" i="13" s="1"/>
  <c r="AP93" i="13"/>
  <c r="AX93" i="13"/>
  <c r="AQ95" i="13"/>
  <c r="AR95" i="13" s="1"/>
  <c r="AS99" i="13"/>
  <c r="AT99" i="13" s="1"/>
  <c r="AU103" i="13"/>
  <c r="AV103" i="13" s="1"/>
  <c r="AS105" i="13"/>
  <c r="AT105" i="13" s="1"/>
  <c r="AS113" i="13"/>
  <c r="AT113" i="13" s="1"/>
  <c r="AP117" i="13"/>
  <c r="AW117" i="13"/>
  <c r="AX117" i="13" s="1"/>
  <c r="AR119" i="13"/>
  <c r="AQ125" i="13"/>
  <c r="AW135" i="13"/>
  <c r="AX135" i="13" s="1"/>
  <c r="AP137" i="13"/>
  <c r="AW133" i="13"/>
  <c r="AX133" i="13" s="1"/>
  <c r="AP135" i="13"/>
  <c r="AW131" i="13"/>
  <c r="AX131" i="13" s="1"/>
  <c r="AP133" i="13"/>
  <c r="AW137" i="13"/>
  <c r="AX137" i="13" s="1"/>
  <c r="J258" i="12"/>
  <c r="J220" i="12"/>
  <c r="CH189" i="12"/>
  <c r="CG189" i="12"/>
  <c r="CF189" i="12"/>
  <c r="CE189" i="12"/>
  <c r="CD189" i="12"/>
  <c r="CC189" i="12"/>
  <c r="CB189" i="12"/>
  <c r="CA189" i="12"/>
  <c r="BZ189" i="12"/>
  <c r="BY189" i="12"/>
  <c r="BX189" i="12"/>
  <c r="BW189" i="12"/>
  <c r="BV189" i="12"/>
  <c r="BU189" i="12"/>
  <c r="BT189" i="12"/>
  <c r="BS189" i="12"/>
  <c r="BR189" i="12"/>
  <c r="BQ189" i="12"/>
  <c r="BP189" i="12"/>
  <c r="BO189" i="12"/>
  <c r="BN189" i="12"/>
  <c r="BM189" i="12"/>
  <c r="BL189" i="12"/>
  <c r="BK189" i="12"/>
  <c r="BJ189" i="12"/>
  <c r="BI189" i="12"/>
  <c r="BH189" i="12"/>
  <c r="BG189" i="12"/>
  <c r="BF189" i="12"/>
  <c r="BE189" i="12"/>
  <c r="BD189" i="12"/>
  <c r="CH188" i="12"/>
  <c r="CG188" i="12"/>
  <c r="CF188" i="12"/>
  <c r="CE188" i="12"/>
  <c r="CD188" i="12"/>
  <c r="CC188" i="12"/>
  <c r="CB188" i="12"/>
  <c r="CA188" i="12"/>
  <c r="BZ188" i="12"/>
  <c r="BY188" i="12"/>
  <c r="BX188" i="12"/>
  <c r="BW188" i="12"/>
  <c r="BV188" i="12"/>
  <c r="BU188" i="12"/>
  <c r="BT188" i="12"/>
  <c r="BS188" i="12"/>
  <c r="BR188" i="12"/>
  <c r="BQ188" i="12"/>
  <c r="BP188" i="12"/>
  <c r="BO188" i="12"/>
  <c r="BN188" i="12"/>
  <c r="BM188" i="12"/>
  <c r="BL188" i="12"/>
  <c r="BK188" i="12"/>
  <c r="BJ188" i="12"/>
  <c r="BI188" i="12"/>
  <c r="BH188" i="12"/>
  <c r="BG188" i="12"/>
  <c r="BF188" i="12"/>
  <c r="BE188" i="12"/>
  <c r="BD188" i="12"/>
  <c r="CH187" i="12"/>
  <c r="CG187" i="12"/>
  <c r="CF187" i="12"/>
  <c r="CE187" i="12"/>
  <c r="CD187" i="12"/>
  <c r="CC187" i="12"/>
  <c r="CB187" i="12"/>
  <c r="CA187" i="12"/>
  <c r="BZ187" i="12"/>
  <c r="BY187" i="12"/>
  <c r="BX187" i="12"/>
  <c r="BW187" i="12"/>
  <c r="BV187" i="12"/>
  <c r="BU187" i="12"/>
  <c r="BT187" i="12"/>
  <c r="BS187" i="12"/>
  <c r="BR187" i="12"/>
  <c r="BQ187" i="12"/>
  <c r="BP187" i="12"/>
  <c r="BO187" i="12"/>
  <c r="BN187" i="12"/>
  <c r="BM187" i="12"/>
  <c r="BL187" i="12"/>
  <c r="BK187" i="12"/>
  <c r="BJ187" i="12"/>
  <c r="BI187" i="12"/>
  <c r="BH187" i="12"/>
  <c r="BG187" i="12"/>
  <c r="BF187" i="12"/>
  <c r="BE187" i="12"/>
  <c r="BD187" i="12"/>
  <c r="CH186" i="12"/>
  <c r="CG186" i="12"/>
  <c r="CF186" i="12"/>
  <c r="CE186" i="12"/>
  <c r="CD186" i="12"/>
  <c r="CC186" i="12"/>
  <c r="CB186" i="12"/>
  <c r="CA186" i="12"/>
  <c r="BZ186" i="12"/>
  <c r="BY186" i="12"/>
  <c r="BX186" i="12"/>
  <c r="BW186" i="12"/>
  <c r="BV186" i="12"/>
  <c r="BU186" i="12"/>
  <c r="BT186" i="12"/>
  <c r="BS186" i="12"/>
  <c r="BR186" i="12"/>
  <c r="BQ186" i="12"/>
  <c r="BP186" i="12"/>
  <c r="BO186" i="12"/>
  <c r="BN186" i="12"/>
  <c r="BM186" i="12"/>
  <c r="BL186" i="12"/>
  <c r="BK186" i="12"/>
  <c r="BJ186" i="12"/>
  <c r="BI186" i="12"/>
  <c r="BH186" i="12"/>
  <c r="BG186" i="12"/>
  <c r="BF186" i="12"/>
  <c r="BE186" i="12"/>
  <c r="BD186" i="12"/>
  <c r="CH185" i="12"/>
  <c r="CG185" i="12"/>
  <c r="CF185" i="12"/>
  <c r="CE185" i="12"/>
  <c r="CD185" i="12"/>
  <c r="CC185" i="12"/>
  <c r="CB185" i="12"/>
  <c r="CA185" i="12"/>
  <c r="BZ185" i="12"/>
  <c r="BY185" i="12"/>
  <c r="BX185" i="12"/>
  <c r="BW185" i="12"/>
  <c r="BV185" i="12"/>
  <c r="BU185" i="12"/>
  <c r="BT185" i="12"/>
  <c r="BS185" i="12"/>
  <c r="BR185" i="12"/>
  <c r="BQ185" i="12"/>
  <c r="BP185" i="12"/>
  <c r="BO185" i="12"/>
  <c r="BN185" i="12"/>
  <c r="BM185" i="12"/>
  <c r="BL185" i="12"/>
  <c r="BK185" i="12"/>
  <c r="BJ185" i="12"/>
  <c r="BI185" i="12"/>
  <c r="BH185" i="12"/>
  <c r="BG185" i="12"/>
  <c r="BF185" i="12"/>
  <c r="BE185" i="12"/>
  <c r="BD185" i="12"/>
  <c r="CH184" i="12"/>
  <c r="CG184" i="12"/>
  <c r="CF184" i="12"/>
  <c r="CE184" i="12"/>
  <c r="CD184" i="12"/>
  <c r="CC184" i="12"/>
  <c r="CB184" i="12"/>
  <c r="CA184" i="12"/>
  <c r="BZ184" i="12"/>
  <c r="BY184" i="12"/>
  <c r="BX184" i="12"/>
  <c r="BW184" i="12"/>
  <c r="BV184" i="12"/>
  <c r="BU184" i="12"/>
  <c r="BT184" i="12"/>
  <c r="BS184" i="12"/>
  <c r="BR184" i="12"/>
  <c r="BQ184" i="12"/>
  <c r="BP184" i="12"/>
  <c r="BO184" i="12"/>
  <c r="BN184" i="12"/>
  <c r="BM184" i="12"/>
  <c r="BL184" i="12"/>
  <c r="BK184" i="12"/>
  <c r="BJ184" i="12"/>
  <c r="BI184" i="12"/>
  <c r="BH184" i="12"/>
  <c r="BG184" i="12"/>
  <c r="BF184" i="12"/>
  <c r="BE184" i="12"/>
  <c r="BD184" i="12"/>
  <c r="CH183" i="12"/>
  <c r="CG183" i="12"/>
  <c r="CF183" i="12"/>
  <c r="CE183" i="12"/>
  <c r="CD183" i="12"/>
  <c r="CC183" i="12"/>
  <c r="CB183" i="12"/>
  <c r="CA183" i="12"/>
  <c r="BZ183" i="12"/>
  <c r="BY183" i="12"/>
  <c r="BX183" i="12"/>
  <c r="BW183" i="12"/>
  <c r="BV183" i="12"/>
  <c r="BU183" i="12"/>
  <c r="BT183" i="12"/>
  <c r="BS183" i="12"/>
  <c r="BR183" i="12"/>
  <c r="BQ183" i="12"/>
  <c r="BP183" i="12"/>
  <c r="BO183" i="12"/>
  <c r="BN183" i="12"/>
  <c r="BM183" i="12"/>
  <c r="BL183" i="12"/>
  <c r="BK183" i="12"/>
  <c r="BJ183" i="12"/>
  <c r="BI183" i="12"/>
  <c r="BH183" i="12"/>
  <c r="BG183" i="12"/>
  <c r="BF183" i="12"/>
  <c r="BE183" i="12"/>
  <c r="BD183" i="12"/>
  <c r="CH182" i="12"/>
  <c r="CG182" i="12"/>
  <c r="CF182" i="12"/>
  <c r="CE182" i="12"/>
  <c r="CD182" i="12"/>
  <c r="CC182" i="12"/>
  <c r="CB182" i="12"/>
  <c r="CA182" i="12"/>
  <c r="BZ182" i="12"/>
  <c r="BY182" i="12"/>
  <c r="BX182" i="12"/>
  <c r="BW182" i="12"/>
  <c r="BV182" i="12"/>
  <c r="BU182" i="12"/>
  <c r="BT182" i="12"/>
  <c r="BS182" i="12"/>
  <c r="BR182" i="12"/>
  <c r="BQ182" i="12"/>
  <c r="BP182" i="12"/>
  <c r="BO182" i="12"/>
  <c r="BN182" i="12"/>
  <c r="BM182" i="12"/>
  <c r="BL182" i="12"/>
  <c r="BK182" i="12"/>
  <c r="BJ182" i="12"/>
  <c r="BI182" i="12"/>
  <c r="BH182" i="12"/>
  <c r="BG182" i="12"/>
  <c r="BF182" i="12"/>
  <c r="BE182" i="12"/>
  <c r="BD182" i="12"/>
  <c r="CH181" i="12"/>
  <c r="CG181" i="12"/>
  <c r="CF181" i="12"/>
  <c r="CE181" i="12"/>
  <c r="CD181" i="12"/>
  <c r="CC181" i="12"/>
  <c r="CB181" i="12"/>
  <c r="CA181" i="12"/>
  <c r="BZ181" i="12"/>
  <c r="BY181" i="12"/>
  <c r="BX181" i="12"/>
  <c r="BW181" i="12"/>
  <c r="BV181" i="12"/>
  <c r="BU181" i="12"/>
  <c r="BT181" i="12"/>
  <c r="BS181" i="12"/>
  <c r="BR181" i="12"/>
  <c r="BQ181" i="12"/>
  <c r="BP181" i="12"/>
  <c r="BO181" i="12"/>
  <c r="BN181" i="12"/>
  <c r="BM181" i="12"/>
  <c r="BL181" i="12"/>
  <c r="BK181" i="12"/>
  <c r="BJ181" i="12"/>
  <c r="BI181" i="12"/>
  <c r="BH181" i="12"/>
  <c r="BG181" i="12"/>
  <c r="BF181" i="12"/>
  <c r="BE181" i="12"/>
  <c r="BD181" i="12"/>
  <c r="CH180" i="12"/>
  <c r="CG180" i="12"/>
  <c r="CF180" i="12"/>
  <c r="CE180" i="12"/>
  <c r="CD180" i="12"/>
  <c r="CC180" i="12"/>
  <c r="CB180" i="12"/>
  <c r="CA180" i="12"/>
  <c r="BZ180" i="12"/>
  <c r="BY180" i="12"/>
  <c r="BX180" i="12"/>
  <c r="BW180" i="12"/>
  <c r="BV180" i="12"/>
  <c r="BU180" i="12"/>
  <c r="BT180" i="12"/>
  <c r="BS180" i="12"/>
  <c r="BR180" i="12"/>
  <c r="BQ180" i="12"/>
  <c r="BP180" i="12"/>
  <c r="BO180" i="12"/>
  <c r="BN180" i="12"/>
  <c r="BM180" i="12"/>
  <c r="BL180" i="12"/>
  <c r="BK180" i="12"/>
  <c r="BJ180" i="12"/>
  <c r="BI180" i="12"/>
  <c r="BH180" i="12"/>
  <c r="BG180" i="12"/>
  <c r="BF180" i="12"/>
  <c r="BE180" i="12"/>
  <c r="BD180" i="12"/>
  <c r="CH179" i="12"/>
  <c r="CG179" i="12"/>
  <c r="CF179" i="12"/>
  <c r="CE179" i="12"/>
  <c r="CD179" i="12"/>
  <c r="CC179" i="12"/>
  <c r="CB179" i="12"/>
  <c r="CA179" i="12"/>
  <c r="BZ179" i="12"/>
  <c r="BY179" i="12"/>
  <c r="BX179" i="12"/>
  <c r="BW179" i="12"/>
  <c r="BV179" i="12"/>
  <c r="BU179" i="12"/>
  <c r="BT179" i="12"/>
  <c r="BS179" i="12"/>
  <c r="BR179" i="12"/>
  <c r="BQ179" i="12"/>
  <c r="BP179" i="12"/>
  <c r="BO179" i="12"/>
  <c r="BN179" i="12"/>
  <c r="BM179" i="12"/>
  <c r="BL179" i="12"/>
  <c r="BK179" i="12"/>
  <c r="BJ179" i="12"/>
  <c r="BI179" i="12"/>
  <c r="BH179" i="12"/>
  <c r="BG179" i="12"/>
  <c r="BF179" i="12"/>
  <c r="BE179" i="12"/>
  <c r="BD179" i="12"/>
  <c r="J218" i="12"/>
  <c r="J216" i="12"/>
  <c r="J214" i="12"/>
  <c r="J212" i="12"/>
  <c r="J210" i="12"/>
  <c r="J208" i="12"/>
  <c r="J206" i="12"/>
  <c r="J204" i="12"/>
  <c r="J202" i="12"/>
  <c r="J200" i="12"/>
  <c r="J198" i="12"/>
  <c r="J196" i="12"/>
  <c r="J194" i="12"/>
  <c r="J192" i="12"/>
  <c r="J190" i="12"/>
  <c r="J188" i="12"/>
  <c r="J186" i="12"/>
  <c r="J184" i="12"/>
  <c r="J182" i="12"/>
  <c r="J180" i="12"/>
  <c r="J178" i="12"/>
  <c r="J176" i="12"/>
  <c r="J174" i="12"/>
  <c r="J172" i="12"/>
  <c r="J170" i="12"/>
  <c r="J168" i="12"/>
  <c r="J166" i="12"/>
  <c r="J164" i="12"/>
  <c r="J162" i="12"/>
  <c r="BV190" i="14" l="1"/>
  <c r="CD190" i="14"/>
  <c r="AO266" i="13"/>
  <c r="BL190" i="14"/>
  <c r="AZ57" i="14"/>
  <c r="AO272" i="13"/>
  <c r="AN272" i="13"/>
  <c r="AO256" i="13"/>
  <c r="AN230" i="13"/>
  <c r="AO230" i="13"/>
  <c r="AM230" i="13"/>
  <c r="AN246" i="13"/>
  <c r="AO246" i="13"/>
  <c r="AM246" i="13"/>
  <c r="AN214" i="13"/>
  <c r="AO214" i="13"/>
  <c r="AM214" i="13"/>
  <c r="AO168" i="13"/>
  <c r="AM168" i="13"/>
  <c r="AN168" i="13"/>
  <c r="AN256" i="13"/>
  <c r="AN266" i="13"/>
  <c r="AR97" i="13"/>
  <c r="AO238" i="13" s="1"/>
  <c r="AM218" i="13"/>
  <c r="AN218" i="13"/>
  <c r="AO218" i="13"/>
  <c r="AM260" i="13"/>
  <c r="AN260" i="13"/>
  <c r="AO260" i="13"/>
  <c r="AM208" i="13"/>
  <c r="AN208" i="13"/>
  <c r="AO208" i="13"/>
  <c r="AN224" i="13"/>
  <c r="AM274" i="13"/>
  <c r="AN274" i="13"/>
  <c r="AO274" i="13"/>
  <c r="AM258" i="13"/>
  <c r="AN258" i="13"/>
  <c r="AO258" i="13"/>
  <c r="AM234" i="13"/>
  <c r="AN234" i="13"/>
  <c r="AO234" i="13"/>
  <c r="AM186" i="13"/>
  <c r="AN186" i="13"/>
  <c r="AO186" i="13"/>
  <c r="AM242" i="13"/>
  <c r="AN242" i="13"/>
  <c r="AO242" i="13"/>
  <c r="AM196" i="13"/>
  <c r="AN196" i="13"/>
  <c r="AO196" i="13"/>
  <c r="AM160" i="13"/>
  <c r="AN160" i="13"/>
  <c r="AO160" i="13"/>
  <c r="AM192" i="13"/>
  <c r="AN192" i="13"/>
  <c r="AO192" i="13"/>
  <c r="AO268" i="13"/>
  <c r="AN248" i="13"/>
  <c r="AM276" i="13"/>
  <c r="AN276" i="13"/>
  <c r="AO276" i="13"/>
  <c r="AM210" i="13"/>
  <c r="AN210" i="13"/>
  <c r="AO210" i="13"/>
  <c r="AM178" i="13"/>
  <c r="AN178" i="13"/>
  <c r="AO178" i="13"/>
  <c r="AN198" i="13"/>
  <c r="AO198" i="13"/>
  <c r="AM198" i="13"/>
  <c r="AN166" i="13"/>
  <c r="AO166" i="13"/>
  <c r="AM166" i="13"/>
  <c r="AM206" i="13"/>
  <c r="AN206" i="13"/>
  <c r="AO206" i="13"/>
  <c r="AM174" i="13"/>
  <c r="AN174" i="13"/>
  <c r="AO174" i="13"/>
  <c r="AO270" i="13"/>
  <c r="AM236" i="13"/>
  <c r="AN236" i="13"/>
  <c r="AO236" i="13"/>
  <c r="AO264" i="13"/>
  <c r="AN264" i="13"/>
  <c r="AM264" i="13"/>
  <c r="AM172" i="13"/>
  <c r="AN172" i="13"/>
  <c r="AO172" i="13"/>
  <c r="AO216" i="13"/>
  <c r="AM216" i="13"/>
  <c r="AN216" i="13"/>
  <c r="AM176" i="13"/>
  <c r="AN176" i="13"/>
  <c r="AO176" i="13"/>
  <c r="AO228" i="13"/>
  <c r="AM220" i="13"/>
  <c r="AN220" i="13"/>
  <c r="AO220" i="13"/>
  <c r="AM170" i="13"/>
  <c r="AN170" i="13"/>
  <c r="AO170" i="13"/>
  <c r="AR91" i="13"/>
  <c r="AO232" i="13" s="1"/>
  <c r="AM212" i="13"/>
  <c r="AN212" i="13"/>
  <c r="AO212" i="13"/>
  <c r="AN278" i="13"/>
  <c r="AO278" i="13"/>
  <c r="AM278" i="13"/>
  <c r="AM202" i="13"/>
  <c r="AN202" i="13"/>
  <c r="AO202" i="13"/>
  <c r="AM188" i="13"/>
  <c r="AN188" i="13"/>
  <c r="AO188" i="13"/>
  <c r="AN262" i="13"/>
  <c r="AO262" i="13"/>
  <c r="AM262" i="13"/>
  <c r="AM164" i="13"/>
  <c r="AN164" i="13"/>
  <c r="AM204" i="13"/>
  <c r="AN204" i="13"/>
  <c r="AO204" i="13"/>
  <c r="AM190" i="13"/>
  <c r="AN190" i="13"/>
  <c r="AN228" i="13"/>
  <c r="AO252" i="13"/>
  <c r="AN232" i="13"/>
  <c r="AM226" i="13"/>
  <c r="AN226" i="13"/>
  <c r="AO226" i="13"/>
  <c r="AN182" i="13"/>
  <c r="AO182" i="13"/>
  <c r="AM182" i="13"/>
  <c r="AO200" i="13"/>
  <c r="AM200" i="13"/>
  <c r="AN200" i="13"/>
  <c r="AO254" i="13"/>
  <c r="AN252" i="13"/>
  <c r="AM194" i="13"/>
  <c r="AN194" i="13"/>
  <c r="AO194" i="13"/>
  <c r="AM162" i="13"/>
  <c r="AN162" i="13"/>
  <c r="AO162" i="13"/>
  <c r="AM180" i="13"/>
  <c r="AN180" i="13"/>
  <c r="AO180" i="13"/>
  <c r="AM184" i="13"/>
  <c r="AN184" i="13"/>
  <c r="AN254" i="13"/>
  <c r="AO224" i="13"/>
  <c r="AZ73" i="14"/>
  <c r="AZ21" i="14"/>
  <c r="AZ85" i="14"/>
  <c r="AZ109" i="14"/>
  <c r="AR109" i="13"/>
  <c r="AO250" i="13" s="1"/>
  <c r="AR107" i="13"/>
  <c r="AO248" i="13" s="1"/>
  <c r="AR99" i="13"/>
  <c r="AO240" i="13" s="1"/>
  <c r="AZ79" i="14"/>
  <c r="AZ95" i="14"/>
  <c r="AR43" i="13"/>
  <c r="AO184" i="13" s="1"/>
  <c r="AR23" i="13"/>
  <c r="AO164" i="13" s="1"/>
  <c r="AR49" i="13"/>
  <c r="AO190" i="13" s="1"/>
  <c r="AR103" i="13"/>
  <c r="AO244" i="13" s="1"/>
  <c r="AR81" i="13"/>
  <c r="AO222" i="13" s="1"/>
  <c r="AZ43" i="14"/>
  <c r="AZ77" i="14"/>
  <c r="AZ129" i="14"/>
  <c r="AZ19" i="14"/>
  <c r="AZ25" i="14"/>
  <c r="AZ39" i="14"/>
  <c r="AZ131" i="14"/>
  <c r="AZ31" i="14"/>
  <c r="AZ67" i="14"/>
  <c r="AZ125" i="14"/>
  <c r="AZ117" i="14"/>
  <c r="AZ63" i="14"/>
  <c r="AZ99" i="14"/>
  <c r="AZ35" i="14"/>
  <c r="AZ33" i="14"/>
  <c r="AZ93" i="14"/>
  <c r="AZ61" i="14"/>
  <c r="AZ105" i="14"/>
  <c r="AZ133" i="14"/>
  <c r="AZ71" i="14"/>
  <c r="AZ83" i="14"/>
  <c r="AZ119" i="14"/>
  <c r="AZ91" i="14"/>
  <c r="AZ23" i="14"/>
  <c r="AZ47" i="14"/>
  <c r="AZ107" i="14"/>
  <c r="AZ75" i="14"/>
  <c r="AZ137" i="14"/>
  <c r="AZ127" i="14"/>
  <c r="AZ115" i="14"/>
  <c r="AZ103" i="14"/>
  <c r="AZ65" i="14"/>
  <c r="AZ29" i="14"/>
  <c r="AZ59" i="14"/>
  <c r="AZ51" i="14"/>
  <c r="AZ121" i="14"/>
  <c r="AZ37" i="14"/>
  <c r="AZ111" i="14"/>
  <c r="AZ45" i="14"/>
  <c r="AZ69" i="14"/>
  <c r="AZ53" i="14"/>
  <c r="AZ41" i="14"/>
  <c r="AZ55" i="14"/>
  <c r="AZ113" i="14"/>
  <c r="CH190" i="14"/>
  <c r="BU190" i="14"/>
  <c r="CG190" i="14"/>
  <c r="BK190" i="14"/>
  <c r="AW19" i="12"/>
  <c r="AX19" i="12" s="1"/>
  <c r="J160" i="12"/>
  <c r="BZ190" i="14"/>
  <c r="BR190" i="14"/>
  <c r="BI190" i="14"/>
  <c r="BM190" i="14"/>
  <c r="BT190" i="14"/>
  <c r="BG190" i="14"/>
  <c r="CB190" i="14"/>
  <c r="CE190" i="14"/>
  <c r="BO190" i="14"/>
  <c r="CF177" i="14"/>
  <c r="CF172" i="14"/>
  <c r="CF176" i="14"/>
  <c r="CF178" i="14"/>
  <c r="CF166" i="14"/>
  <c r="CF163" i="14"/>
  <c r="CF171" i="14"/>
  <c r="CF173" i="14"/>
  <c r="CF168" i="14"/>
  <c r="CF165" i="14"/>
  <c r="CF175" i="14"/>
  <c r="CF174" i="14"/>
  <c r="CF170" i="14"/>
  <c r="CF167" i="14"/>
  <c r="CF169" i="14"/>
  <c r="CF164" i="14"/>
  <c r="BX190" i="14"/>
  <c r="BD190" i="14"/>
  <c r="BW190" i="14"/>
  <c r="BE190" i="14"/>
  <c r="CA190" i="14"/>
  <c r="BN190" i="14"/>
  <c r="BY190" i="14"/>
  <c r="BQ190" i="14"/>
  <c r="BP190" i="14"/>
  <c r="CC190" i="14"/>
  <c r="BF190" i="14"/>
  <c r="BH190" i="14"/>
  <c r="BS190" i="14"/>
  <c r="BJ190" i="14"/>
  <c r="CE177" i="13"/>
  <c r="CE172" i="13"/>
  <c r="CE169" i="13"/>
  <c r="CE164" i="13"/>
  <c r="CE174" i="13"/>
  <c r="CE171" i="13"/>
  <c r="CE166" i="13"/>
  <c r="CE163" i="13"/>
  <c r="CE176" i="13"/>
  <c r="CE173" i="13"/>
  <c r="CE168" i="13"/>
  <c r="CE165" i="13"/>
  <c r="CE178" i="13"/>
  <c r="CE175" i="13"/>
  <c r="CE170" i="13"/>
  <c r="CE167" i="13"/>
  <c r="BH177" i="13"/>
  <c r="BH172" i="13"/>
  <c r="BH169" i="13"/>
  <c r="BH164" i="13"/>
  <c r="BH174" i="13"/>
  <c r="BH171" i="13"/>
  <c r="BH166" i="13"/>
  <c r="BH163" i="13"/>
  <c r="BH176" i="13"/>
  <c r="BH173" i="13"/>
  <c r="BH168" i="13"/>
  <c r="BH165" i="13"/>
  <c r="BH178" i="13"/>
  <c r="BH175" i="13"/>
  <c r="BH170" i="13"/>
  <c r="BH167" i="13"/>
  <c r="BW177" i="13"/>
  <c r="BW172" i="13"/>
  <c r="BW169" i="13"/>
  <c r="BW164" i="13"/>
  <c r="BW174" i="13"/>
  <c r="BW171" i="13"/>
  <c r="BW166" i="13"/>
  <c r="BW163" i="13"/>
  <c r="BW176" i="13"/>
  <c r="BW173" i="13"/>
  <c r="BW168" i="13"/>
  <c r="BW165" i="13"/>
  <c r="BW178" i="13"/>
  <c r="BW175" i="13"/>
  <c r="BW170" i="13"/>
  <c r="BW167" i="13"/>
  <c r="CC178" i="13"/>
  <c r="CC175" i="13"/>
  <c r="CC170" i="13"/>
  <c r="CC167" i="13"/>
  <c r="CC177" i="13"/>
  <c r="CC172" i="13"/>
  <c r="CC169" i="13"/>
  <c r="CC164" i="13"/>
  <c r="CC174" i="13"/>
  <c r="CC171" i="13"/>
  <c r="CC166" i="13"/>
  <c r="CC163" i="13"/>
  <c r="CC176" i="13"/>
  <c r="CC173" i="13"/>
  <c r="CC168" i="13"/>
  <c r="CC165" i="13"/>
  <c r="BO177" i="13"/>
  <c r="BO172" i="13"/>
  <c r="BO169" i="13"/>
  <c r="BO164" i="13"/>
  <c r="BO174" i="13"/>
  <c r="BO171" i="13"/>
  <c r="BO166" i="13"/>
  <c r="BO163" i="13"/>
  <c r="BO176" i="13"/>
  <c r="BO173" i="13"/>
  <c r="BO168" i="13"/>
  <c r="BO165" i="13"/>
  <c r="BO178" i="13"/>
  <c r="BO175" i="13"/>
  <c r="BO170" i="13"/>
  <c r="BO167" i="13"/>
  <c r="BU178" i="13"/>
  <c r="BU175" i="13"/>
  <c r="BU170" i="13"/>
  <c r="BU167" i="13"/>
  <c r="BU177" i="13"/>
  <c r="BU172" i="13"/>
  <c r="BU169" i="13"/>
  <c r="BU164" i="13"/>
  <c r="BU174" i="13"/>
  <c r="BU171" i="13"/>
  <c r="BU166" i="13"/>
  <c r="BU163" i="13"/>
  <c r="BU176" i="13"/>
  <c r="BU173" i="13"/>
  <c r="BU168" i="13"/>
  <c r="BU165" i="13"/>
  <c r="CB176" i="13"/>
  <c r="CB173" i="13"/>
  <c r="CB168" i="13"/>
  <c r="CB165" i="13"/>
  <c r="CB178" i="13"/>
  <c r="CB175" i="13"/>
  <c r="CB170" i="13"/>
  <c r="CB167" i="13"/>
  <c r="CB177" i="13"/>
  <c r="CB172" i="13"/>
  <c r="CB169" i="13"/>
  <c r="CB164" i="13"/>
  <c r="CB174" i="13"/>
  <c r="CB171" i="13"/>
  <c r="CB166" i="13"/>
  <c r="CB163" i="13"/>
  <c r="BY174" i="13"/>
  <c r="BY171" i="13"/>
  <c r="BY166" i="13"/>
  <c r="BY163" i="13"/>
  <c r="BY176" i="13"/>
  <c r="BY173" i="13"/>
  <c r="BY168" i="13"/>
  <c r="BY165" i="13"/>
  <c r="BY178" i="13"/>
  <c r="BY175" i="13"/>
  <c r="BY170" i="13"/>
  <c r="BY167" i="13"/>
  <c r="BY177" i="13"/>
  <c r="BY172" i="13"/>
  <c r="BY169" i="13"/>
  <c r="BY164" i="13"/>
  <c r="BP177" i="13"/>
  <c r="BP172" i="13"/>
  <c r="BP169" i="13"/>
  <c r="BP164" i="13"/>
  <c r="BP174" i="13"/>
  <c r="BP171" i="13"/>
  <c r="BP166" i="13"/>
  <c r="BP163" i="13"/>
  <c r="BP176" i="13"/>
  <c r="BP173" i="13"/>
  <c r="BP168" i="13"/>
  <c r="BP165" i="13"/>
  <c r="BP178" i="13"/>
  <c r="BP175" i="13"/>
  <c r="BP170" i="13"/>
  <c r="BP167" i="13"/>
  <c r="BZ174" i="13"/>
  <c r="BZ171" i="13"/>
  <c r="BZ166" i="13"/>
  <c r="BZ163" i="13"/>
  <c r="BZ176" i="13"/>
  <c r="BZ173" i="13"/>
  <c r="BZ168" i="13"/>
  <c r="BZ165" i="13"/>
  <c r="BZ178" i="13"/>
  <c r="BZ175" i="13"/>
  <c r="BZ170" i="13"/>
  <c r="BZ167" i="13"/>
  <c r="BZ177" i="13"/>
  <c r="BZ172" i="13"/>
  <c r="BZ169" i="13"/>
  <c r="BZ164" i="13"/>
  <c r="CD178" i="13"/>
  <c r="CD175" i="13"/>
  <c r="CD170" i="13"/>
  <c r="CD167" i="13"/>
  <c r="CD177" i="13"/>
  <c r="CD172" i="13"/>
  <c r="CD169" i="13"/>
  <c r="CD164" i="13"/>
  <c r="CD174" i="13"/>
  <c r="CD171" i="13"/>
  <c r="CD166" i="13"/>
  <c r="CD163" i="13"/>
  <c r="CD176" i="13"/>
  <c r="CD173" i="13"/>
  <c r="CD168" i="13"/>
  <c r="CD165" i="13"/>
  <c r="BM178" i="13"/>
  <c r="BM175" i="13"/>
  <c r="BM170" i="13"/>
  <c r="BM167" i="13"/>
  <c r="BM177" i="13"/>
  <c r="BM172" i="13"/>
  <c r="BM169" i="13"/>
  <c r="BM164" i="13"/>
  <c r="BM174" i="13"/>
  <c r="BM171" i="13"/>
  <c r="BM166" i="13"/>
  <c r="BM163" i="13"/>
  <c r="BM176" i="13"/>
  <c r="BM173" i="13"/>
  <c r="BM168" i="13"/>
  <c r="BM165" i="13"/>
  <c r="BT176" i="13"/>
  <c r="BT173" i="13"/>
  <c r="BT168" i="13"/>
  <c r="BT165" i="13"/>
  <c r="BT178" i="13"/>
  <c r="BT175" i="13"/>
  <c r="BT170" i="13"/>
  <c r="BT167" i="13"/>
  <c r="BT177" i="13"/>
  <c r="BT172" i="13"/>
  <c r="BT169" i="13"/>
  <c r="BT164" i="13"/>
  <c r="BT174" i="13"/>
  <c r="BT171" i="13"/>
  <c r="BT166" i="13"/>
  <c r="BT163" i="13"/>
  <c r="CA176" i="13"/>
  <c r="CA173" i="13"/>
  <c r="CA168" i="13"/>
  <c r="CA165" i="13"/>
  <c r="CA178" i="13"/>
  <c r="CA175" i="13"/>
  <c r="CA170" i="13"/>
  <c r="CA167" i="13"/>
  <c r="CA177" i="13"/>
  <c r="CA172" i="13"/>
  <c r="CA169" i="13"/>
  <c r="CA164" i="13"/>
  <c r="CA174" i="13"/>
  <c r="CA171" i="13"/>
  <c r="CA166" i="13"/>
  <c r="CA163" i="13"/>
  <c r="BQ174" i="13"/>
  <c r="BQ171" i="13"/>
  <c r="BQ166" i="13"/>
  <c r="BQ163" i="13"/>
  <c r="BQ176" i="13"/>
  <c r="BQ173" i="13"/>
  <c r="BQ168" i="13"/>
  <c r="BQ165" i="13"/>
  <c r="BQ178" i="13"/>
  <c r="BQ175" i="13"/>
  <c r="BQ170" i="13"/>
  <c r="BQ167" i="13"/>
  <c r="BQ177" i="13"/>
  <c r="BQ172" i="13"/>
  <c r="BQ169" i="13"/>
  <c r="BQ164" i="13"/>
  <c r="BR174" i="13"/>
  <c r="BR171" i="13"/>
  <c r="BR166" i="13"/>
  <c r="BR163" i="13"/>
  <c r="BR176" i="13"/>
  <c r="BR173" i="13"/>
  <c r="BR168" i="13"/>
  <c r="BR165" i="13"/>
  <c r="BR178" i="13"/>
  <c r="BR175" i="13"/>
  <c r="BR170" i="13"/>
  <c r="BR167" i="13"/>
  <c r="BR177" i="13"/>
  <c r="BR172" i="13"/>
  <c r="BR169" i="13"/>
  <c r="BR164" i="13"/>
  <c r="BJ174" i="13"/>
  <c r="BJ171" i="13"/>
  <c r="BJ166" i="13"/>
  <c r="BJ163" i="13"/>
  <c r="BJ176" i="13"/>
  <c r="BJ173" i="13"/>
  <c r="BJ168" i="13"/>
  <c r="BJ165" i="13"/>
  <c r="BJ178" i="13"/>
  <c r="BJ175" i="13"/>
  <c r="BJ170" i="13"/>
  <c r="BJ167" i="13"/>
  <c r="BJ177" i="13"/>
  <c r="BJ172" i="13"/>
  <c r="BJ169" i="13"/>
  <c r="BJ164" i="13"/>
  <c r="BV178" i="13"/>
  <c r="BV175" i="13"/>
  <c r="BV170" i="13"/>
  <c r="BV167" i="13"/>
  <c r="BV177" i="13"/>
  <c r="BV172" i="13"/>
  <c r="BV169" i="13"/>
  <c r="BV164" i="13"/>
  <c r="BV174" i="13"/>
  <c r="BV171" i="13"/>
  <c r="BV166" i="13"/>
  <c r="BV163" i="13"/>
  <c r="BV176" i="13"/>
  <c r="BV173" i="13"/>
  <c r="BV168" i="13"/>
  <c r="BV165" i="13"/>
  <c r="BE178" i="13"/>
  <c r="BE175" i="13"/>
  <c r="BE170" i="13"/>
  <c r="BE167" i="13"/>
  <c r="BE177" i="13"/>
  <c r="BE172" i="13"/>
  <c r="BE169" i="13"/>
  <c r="BE164" i="13"/>
  <c r="BE174" i="13"/>
  <c r="BE171" i="13"/>
  <c r="BE166" i="13"/>
  <c r="BE163" i="13"/>
  <c r="BE176" i="13"/>
  <c r="BE173" i="13"/>
  <c r="BE168" i="13"/>
  <c r="BE165" i="13"/>
  <c r="BL176" i="13"/>
  <c r="BL173" i="13"/>
  <c r="BL168" i="13"/>
  <c r="BL165" i="13"/>
  <c r="BL178" i="13"/>
  <c r="BL175" i="13"/>
  <c r="BL170" i="13"/>
  <c r="BL167" i="13"/>
  <c r="BL177" i="13"/>
  <c r="BL172" i="13"/>
  <c r="BL169" i="13"/>
  <c r="BL164" i="13"/>
  <c r="BL174" i="13"/>
  <c r="BL171" i="13"/>
  <c r="BL166" i="13"/>
  <c r="BL163" i="13"/>
  <c r="BS176" i="13"/>
  <c r="BS173" i="13"/>
  <c r="BS168" i="13"/>
  <c r="BS165" i="13"/>
  <c r="BS178" i="13"/>
  <c r="BS175" i="13"/>
  <c r="BS170" i="13"/>
  <c r="BS167" i="13"/>
  <c r="BS177" i="13"/>
  <c r="BS172" i="13"/>
  <c r="BS169" i="13"/>
  <c r="BS164" i="13"/>
  <c r="BS174" i="13"/>
  <c r="BS171" i="13"/>
  <c r="BS166" i="13"/>
  <c r="BS163" i="13"/>
  <c r="BI174" i="13"/>
  <c r="BI171" i="13"/>
  <c r="BI166" i="13"/>
  <c r="BI163" i="13"/>
  <c r="BI176" i="13"/>
  <c r="BI173" i="13"/>
  <c r="BI168" i="13"/>
  <c r="BI165" i="13"/>
  <c r="BI178" i="13"/>
  <c r="BI175" i="13"/>
  <c r="BI170" i="13"/>
  <c r="BI167" i="13"/>
  <c r="BI177" i="13"/>
  <c r="BI172" i="13"/>
  <c r="BI169" i="13"/>
  <c r="BI164" i="13"/>
  <c r="CH174" i="13"/>
  <c r="CH171" i="13"/>
  <c r="CH166" i="13"/>
  <c r="CH163" i="13"/>
  <c r="CH176" i="13"/>
  <c r="CH173" i="13"/>
  <c r="CH168" i="13"/>
  <c r="CH165" i="13"/>
  <c r="CH178" i="13"/>
  <c r="CH175" i="13"/>
  <c r="CH170" i="13"/>
  <c r="CH167" i="13"/>
  <c r="CH177" i="13"/>
  <c r="CH172" i="13"/>
  <c r="CH169" i="13"/>
  <c r="CH164" i="13"/>
  <c r="BG177" i="13"/>
  <c r="BG172" i="13"/>
  <c r="BG169" i="13"/>
  <c r="BG164" i="13"/>
  <c r="BG174" i="13"/>
  <c r="BG171" i="13"/>
  <c r="BG166" i="13"/>
  <c r="BG163" i="13"/>
  <c r="BG176" i="13"/>
  <c r="BG173" i="13"/>
  <c r="BG168" i="13"/>
  <c r="BG165" i="13"/>
  <c r="BG178" i="13"/>
  <c r="BG175" i="13"/>
  <c r="BG170" i="13"/>
  <c r="BG167" i="13"/>
  <c r="BN178" i="13"/>
  <c r="BN175" i="13"/>
  <c r="BN170" i="13"/>
  <c r="BN167" i="13"/>
  <c r="BN177" i="13"/>
  <c r="BN172" i="13"/>
  <c r="BN169" i="13"/>
  <c r="BN164" i="13"/>
  <c r="BN174" i="13"/>
  <c r="BN171" i="13"/>
  <c r="BN166" i="13"/>
  <c r="BN163" i="13"/>
  <c r="BN176" i="13"/>
  <c r="BN173" i="13"/>
  <c r="BN168" i="13"/>
  <c r="BN165" i="13"/>
  <c r="BD176" i="13"/>
  <c r="BD173" i="13"/>
  <c r="BD168" i="13"/>
  <c r="BD165" i="13"/>
  <c r="BD178" i="13"/>
  <c r="BD175" i="13"/>
  <c r="BD170" i="13"/>
  <c r="BD167" i="13"/>
  <c r="BD177" i="13"/>
  <c r="BD172" i="13"/>
  <c r="BD169" i="13"/>
  <c r="BD164" i="13"/>
  <c r="BD174" i="13"/>
  <c r="BD171" i="13"/>
  <c r="BD166" i="13"/>
  <c r="BD163" i="13"/>
  <c r="BK176" i="13"/>
  <c r="BK173" i="13"/>
  <c r="BK168" i="13"/>
  <c r="BK165" i="13"/>
  <c r="BK178" i="13"/>
  <c r="BK175" i="13"/>
  <c r="BK170" i="13"/>
  <c r="BK167" i="13"/>
  <c r="BK177" i="13"/>
  <c r="BK172" i="13"/>
  <c r="BK169" i="13"/>
  <c r="BK164" i="13"/>
  <c r="BK174" i="13"/>
  <c r="BK171" i="13"/>
  <c r="BK166" i="13"/>
  <c r="BK163" i="13"/>
  <c r="BX177" i="13"/>
  <c r="BX172" i="13"/>
  <c r="BX169" i="13"/>
  <c r="BX164" i="13"/>
  <c r="BX174" i="13"/>
  <c r="BX171" i="13"/>
  <c r="BX166" i="13"/>
  <c r="BX163" i="13"/>
  <c r="BX176" i="13"/>
  <c r="BX173" i="13"/>
  <c r="BX168" i="13"/>
  <c r="BX165" i="13"/>
  <c r="BX178" i="13"/>
  <c r="BX175" i="13"/>
  <c r="BX170" i="13"/>
  <c r="BX167" i="13"/>
  <c r="BF178" i="13"/>
  <c r="BF175" i="13"/>
  <c r="BF170" i="13"/>
  <c r="BF167" i="13"/>
  <c r="BF177" i="13"/>
  <c r="BF172" i="13"/>
  <c r="BF169" i="13"/>
  <c r="BF164" i="13"/>
  <c r="BF174" i="13"/>
  <c r="BF171" i="13"/>
  <c r="BF166" i="13"/>
  <c r="BF163" i="13"/>
  <c r="BF176" i="13"/>
  <c r="BF173" i="13"/>
  <c r="BF168" i="13"/>
  <c r="BF165" i="13"/>
  <c r="AP73" i="12"/>
  <c r="AP51" i="12"/>
  <c r="AW67" i="12"/>
  <c r="AX67" i="12" s="1"/>
  <c r="AP29" i="12"/>
  <c r="AW61" i="12"/>
  <c r="AX61" i="12" s="1"/>
  <c r="AW77" i="12"/>
  <c r="AX77" i="12" s="1"/>
  <c r="AW71" i="12"/>
  <c r="AP49" i="12"/>
  <c r="AP65" i="12"/>
  <c r="AW39" i="12"/>
  <c r="AX39" i="12" s="1"/>
  <c r="AP27" i="12"/>
  <c r="AW43" i="12"/>
  <c r="AX43" i="12" s="1"/>
  <c r="AP59" i="12"/>
  <c r="AP75" i="12"/>
  <c r="AP37" i="12"/>
  <c r="AP53" i="12"/>
  <c r="AP69" i="12"/>
  <c r="AW63" i="12"/>
  <c r="AX63" i="12" s="1"/>
  <c r="AP81" i="12"/>
  <c r="AW79" i="12"/>
  <c r="AX79" i="12" s="1"/>
  <c r="AP133" i="12"/>
  <c r="AP131" i="12"/>
  <c r="AW129" i="12"/>
  <c r="AX129" i="12" s="1"/>
  <c r="AP127" i="12"/>
  <c r="AW117" i="12"/>
  <c r="AX117" i="12" s="1"/>
  <c r="AP115" i="12"/>
  <c r="AP113" i="12"/>
  <c r="AP111" i="12"/>
  <c r="AP101" i="12"/>
  <c r="AW99" i="12"/>
  <c r="AX99" i="12" s="1"/>
  <c r="AW97" i="12"/>
  <c r="AX97" i="12" s="1"/>
  <c r="AP95" i="12"/>
  <c r="AP93" i="12"/>
  <c r="AW91" i="12"/>
  <c r="AP23" i="12"/>
  <c r="AP85" i="12"/>
  <c r="AW115" i="12"/>
  <c r="AX115" i="12" s="1"/>
  <c r="AW133" i="12"/>
  <c r="AX133" i="12" s="1"/>
  <c r="AW83" i="12"/>
  <c r="AX83" i="12" s="1"/>
  <c r="AP83" i="12"/>
  <c r="AW81" i="12"/>
  <c r="AX81" i="12" s="1"/>
  <c r="AW95" i="12"/>
  <c r="AX95" i="12" s="1"/>
  <c r="AP99" i="12"/>
  <c r="AP117" i="12"/>
  <c r="AW23" i="12"/>
  <c r="AX23" i="12" s="1"/>
  <c r="AW101" i="12"/>
  <c r="AX101" i="12" s="1"/>
  <c r="AW85" i="12"/>
  <c r="AX85" i="12" s="1"/>
  <c r="AP97" i="12"/>
  <c r="AW25" i="12"/>
  <c r="AX25" i="12" s="1"/>
  <c r="AQ101" i="12"/>
  <c r="AR101" i="12" s="1"/>
  <c r="AS109" i="12"/>
  <c r="AT109" i="12" s="1"/>
  <c r="AQ111" i="12"/>
  <c r="AR111" i="12" s="1"/>
  <c r="AU115" i="12"/>
  <c r="AV115" i="12" s="1"/>
  <c r="AQ125" i="12"/>
  <c r="AQ129" i="12"/>
  <c r="AQ87" i="12"/>
  <c r="AW49" i="12"/>
  <c r="AX49" i="12" s="1"/>
  <c r="AS81" i="12"/>
  <c r="AT81" i="12" s="1"/>
  <c r="AQ83" i="12"/>
  <c r="AR83" i="12" s="1"/>
  <c r="AQ93" i="12"/>
  <c r="AR93" i="12" s="1"/>
  <c r="AU95" i="12"/>
  <c r="AV95" i="12" s="1"/>
  <c r="AU99" i="12"/>
  <c r="AV99" i="12" s="1"/>
  <c r="AQ109" i="12"/>
  <c r="AQ119" i="12"/>
  <c r="AR125" i="12"/>
  <c r="AR129" i="12"/>
  <c r="AQ89" i="12"/>
  <c r="AR89" i="12" s="1"/>
  <c r="AQ103" i="12"/>
  <c r="AR103" i="12" s="1"/>
  <c r="AU111" i="12"/>
  <c r="AV111" i="12" s="1"/>
  <c r="AQ115" i="12"/>
  <c r="AR115" i="12" s="1"/>
  <c r="AR119" i="12"/>
  <c r="AU125" i="12"/>
  <c r="AV125" i="12" s="1"/>
  <c r="AU129" i="12"/>
  <c r="AV129" i="12" s="1"/>
  <c r="AQ133" i="12"/>
  <c r="AU93" i="12"/>
  <c r="AV93" i="12" s="1"/>
  <c r="AS97" i="12"/>
  <c r="AT97" i="12" s="1"/>
  <c r="AQ99" i="12"/>
  <c r="AR99" i="12" s="1"/>
  <c r="AU109" i="12"/>
  <c r="AV109" i="12" s="1"/>
  <c r="AQ121" i="12"/>
  <c r="AW125" i="12"/>
  <c r="AX125" i="12" s="1"/>
  <c r="AR133" i="12"/>
  <c r="AQ81" i="12"/>
  <c r="AR81" i="12" s="1"/>
  <c r="AW93" i="12"/>
  <c r="AX93" i="12" s="1"/>
  <c r="AQ105" i="12"/>
  <c r="AR105" i="12" s="1"/>
  <c r="AW109" i="12"/>
  <c r="AX109" i="12" s="1"/>
  <c r="AQ113" i="12"/>
  <c r="AR113" i="12" s="1"/>
  <c r="AR121" i="12"/>
  <c r="AQ135" i="12"/>
  <c r="AQ91" i="12"/>
  <c r="AR91" i="12" s="1"/>
  <c r="AS95" i="12"/>
  <c r="AT95" i="12" s="1"/>
  <c r="AQ97" i="12"/>
  <c r="AS111" i="12"/>
  <c r="AT111" i="12" s="1"/>
  <c r="AQ123" i="12"/>
  <c r="AQ127" i="12"/>
  <c r="AQ131" i="12"/>
  <c r="AR135" i="12"/>
  <c r="AP79" i="12"/>
  <c r="AS79" i="12"/>
  <c r="AT79" i="12" s="1"/>
  <c r="AU81" i="12"/>
  <c r="AV81" i="12" s="1"/>
  <c r="AQ85" i="12"/>
  <c r="AR85" i="12" s="1"/>
  <c r="AQ107" i="12"/>
  <c r="AR107" i="12" s="1"/>
  <c r="AU113" i="12"/>
  <c r="AV113" i="12" s="1"/>
  <c r="AR123" i="12"/>
  <c r="AR127" i="12"/>
  <c r="AR131" i="12"/>
  <c r="AQ137" i="12"/>
  <c r="AQ79" i="12"/>
  <c r="AR79" i="12" s="1"/>
  <c r="AU79" i="12"/>
  <c r="AV79" i="12" s="1"/>
  <c r="AS93" i="12"/>
  <c r="AT93" i="12" s="1"/>
  <c r="AQ95" i="12"/>
  <c r="AR95" i="12" s="1"/>
  <c r="AU97" i="12"/>
  <c r="AV97" i="12" s="1"/>
  <c r="AW113" i="12"/>
  <c r="AX113" i="12" s="1"/>
  <c r="AQ117" i="12"/>
  <c r="AR117" i="12" s="1"/>
  <c r="AS125" i="12"/>
  <c r="AT125" i="12" s="1"/>
  <c r="AP129" i="12"/>
  <c r="AW131" i="12"/>
  <c r="AX131" i="12" s="1"/>
  <c r="AR137" i="12"/>
  <c r="AW127" i="12"/>
  <c r="AX127" i="12" s="1"/>
  <c r="AW111" i="12"/>
  <c r="AX111" i="12" s="1"/>
  <c r="AS127" i="12"/>
  <c r="AT127" i="12" s="1"/>
  <c r="AU127" i="12"/>
  <c r="AV127" i="12" s="1"/>
  <c r="AS107" i="12"/>
  <c r="AT107" i="12" s="1"/>
  <c r="AS123" i="12"/>
  <c r="AT123" i="12" s="1"/>
  <c r="AS121" i="12"/>
  <c r="AT121" i="12" s="1"/>
  <c r="AS137" i="12"/>
  <c r="AT137" i="12" s="1"/>
  <c r="AS89" i="12"/>
  <c r="AT89" i="12" s="1"/>
  <c r="AS119" i="12"/>
  <c r="AT119" i="12" s="1"/>
  <c r="AU123" i="12"/>
  <c r="AV123" i="12" s="1"/>
  <c r="AS135" i="12"/>
  <c r="AT135" i="12" s="1"/>
  <c r="AS85" i="12"/>
  <c r="AT85" i="12" s="1"/>
  <c r="AU89" i="12"/>
  <c r="AV89" i="12" s="1"/>
  <c r="AS133" i="12"/>
  <c r="AT133" i="12" s="1"/>
  <c r="AU137" i="12"/>
  <c r="AV137" i="12" s="1"/>
  <c r="AS105" i="12"/>
  <c r="AT105" i="12" s="1"/>
  <c r="AS101" i="12"/>
  <c r="AT101" i="12" s="1"/>
  <c r="AU105" i="12"/>
  <c r="AV105" i="12" s="1"/>
  <c r="AS117" i="12"/>
  <c r="AT117" i="12" s="1"/>
  <c r="AU121" i="12"/>
  <c r="AV121" i="12" s="1"/>
  <c r="AS131" i="12"/>
  <c r="AT131" i="12" s="1"/>
  <c r="AU135" i="12"/>
  <c r="AV135" i="12" s="1"/>
  <c r="AS103" i="12"/>
  <c r="AT103" i="12" s="1"/>
  <c r="AU107" i="12"/>
  <c r="AV107" i="12" s="1"/>
  <c r="AS115" i="12"/>
  <c r="AT115" i="12" s="1"/>
  <c r="AU119" i="12"/>
  <c r="AV119" i="12" s="1"/>
  <c r="AU85" i="12"/>
  <c r="AV85" i="12" s="1"/>
  <c r="AW89" i="12"/>
  <c r="AX89" i="12" s="1"/>
  <c r="AP91" i="12"/>
  <c r="AX91" i="12"/>
  <c r="AU101" i="12"/>
  <c r="AV101" i="12" s="1"/>
  <c r="AW105" i="12"/>
  <c r="AX105" i="12" s="1"/>
  <c r="AP107" i="12"/>
  <c r="AS113" i="12"/>
  <c r="AT113" i="12" s="1"/>
  <c r="AU117" i="12"/>
  <c r="AV117" i="12" s="1"/>
  <c r="AW121" i="12"/>
  <c r="AX121" i="12" s="1"/>
  <c r="AP123" i="12"/>
  <c r="AS129" i="12"/>
  <c r="AT129" i="12" s="1"/>
  <c r="AU133" i="12"/>
  <c r="AV133" i="12" s="1"/>
  <c r="AW137" i="12"/>
  <c r="AX137" i="12" s="1"/>
  <c r="AS87" i="12"/>
  <c r="AT87" i="12" s="1"/>
  <c r="AU91" i="12"/>
  <c r="AV91" i="12" s="1"/>
  <c r="AS99" i="12"/>
  <c r="AT99" i="12" s="1"/>
  <c r="AU103" i="12"/>
  <c r="AV103" i="12" s="1"/>
  <c r="AW107" i="12"/>
  <c r="AX107" i="12" s="1"/>
  <c r="AP109" i="12"/>
  <c r="AW123" i="12"/>
  <c r="AX123" i="12" s="1"/>
  <c r="AP125" i="12"/>
  <c r="AU83" i="12"/>
  <c r="AV83" i="12" s="1"/>
  <c r="AW87" i="12"/>
  <c r="AX87" i="12" s="1"/>
  <c r="AP89" i="12"/>
  <c r="AW103" i="12"/>
  <c r="AX103" i="12" s="1"/>
  <c r="AP105" i="12"/>
  <c r="AW119" i="12"/>
  <c r="AX119" i="12" s="1"/>
  <c r="AP121" i="12"/>
  <c r="AU131" i="12"/>
  <c r="AV131" i="12" s="1"/>
  <c r="AW135" i="12"/>
  <c r="AX135" i="12" s="1"/>
  <c r="AP137" i="12"/>
  <c r="AS91" i="12"/>
  <c r="AT91" i="12" s="1"/>
  <c r="AS83" i="12"/>
  <c r="AT83" i="12" s="1"/>
  <c r="AU87" i="12"/>
  <c r="AV87" i="12" s="1"/>
  <c r="AP87" i="12"/>
  <c r="AP103" i="12"/>
  <c r="AP119" i="12"/>
  <c r="AP135" i="12"/>
  <c r="AP67" i="12"/>
  <c r="AP21" i="12"/>
  <c r="BE172" i="12"/>
  <c r="BO178" i="12"/>
  <c r="AU21" i="12"/>
  <c r="AV21" i="12" s="1"/>
  <c r="BS170" i="12"/>
  <c r="AW21" i="12"/>
  <c r="AX21" i="12" s="1"/>
  <c r="AP45" i="12"/>
  <c r="AP77" i="12"/>
  <c r="CC178" i="12"/>
  <c r="AP43" i="12"/>
  <c r="AW45" i="12"/>
  <c r="AX45" i="12" s="1"/>
  <c r="AP61" i="12"/>
  <c r="CD163" i="12"/>
  <c r="BD176" i="12"/>
  <c r="AP25" i="12"/>
  <c r="BW178" i="12"/>
  <c r="BW175" i="12"/>
  <c r="BW170" i="12"/>
  <c r="BW174" i="12"/>
  <c r="BW171" i="12"/>
  <c r="BW177" i="12"/>
  <c r="BW176" i="12"/>
  <c r="BW172" i="12"/>
  <c r="BW167" i="12"/>
  <c r="BW165" i="12"/>
  <c r="BW173" i="12"/>
  <c r="BW163" i="12"/>
  <c r="BW168" i="12"/>
  <c r="BW166" i="12"/>
  <c r="BW164" i="12"/>
  <c r="BW169" i="12"/>
  <c r="AS47" i="12"/>
  <c r="AT47" i="12" s="1"/>
  <c r="AQ51" i="12"/>
  <c r="AR51" i="12" s="1"/>
  <c r="AQ55" i="12"/>
  <c r="AR55" i="12" s="1"/>
  <c r="AS77" i="12"/>
  <c r="AT77" i="12" s="1"/>
  <c r="AR75" i="12"/>
  <c r="AQ73" i="12"/>
  <c r="AU65" i="12"/>
  <c r="AV65" i="12" s="1"/>
  <c r="AS61" i="12"/>
  <c r="AT61" i="12" s="1"/>
  <c r="AR59" i="12"/>
  <c r="AQ57" i="12"/>
  <c r="AR57" i="12" s="1"/>
  <c r="AU49" i="12"/>
  <c r="AV49" i="12" s="1"/>
  <c r="AS45" i="12"/>
  <c r="AT45" i="12" s="1"/>
  <c r="AQ41" i="12"/>
  <c r="AR41" i="12" s="1"/>
  <c r="AU73" i="12"/>
  <c r="AV73" i="12" s="1"/>
  <c r="AS69" i="12"/>
  <c r="AT69" i="12" s="1"/>
  <c r="AR67" i="12"/>
  <c r="AQ65" i="12"/>
  <c r="AU57" i="12"/>
  <c r="AV57" i="12" s="1"/>
  <c r="AS53" i="12"/>
  <c r="AT53" i="12" s="1"/>
  <c r="AQ49" i="12"/>
  <c r="AR49" i="12" s="1"/>
  <c r="AU71" i="12"/>
  <c r="AV71" i="12" s="1"/>
  <c r="AR65" i="12"/>
  <c r="AR61" i="12"/>
  <c r="AS75" i="12"/>
  <c r="AT75" i="12" s="1"/>
  <c r="AS71" i="12"/>
  <c r="AT71" i="12" s="1"/>
  <c r="AU77" i="12"/>
  <c r="AV77" i="12" s="1"/>
  <c r="AQ75" i="12"/>
  <c r="AR71" i="12"/>
  <c r="AU63" i="12"/>
  <c r="AV63" i="12" s="1"/>
  <c r="AS37" i="12"/>
  <c r="AT37" i="12" s="1"/>
  <c r="AQ33" i="12"/>
  <c r="AR33" i="12" s="1"/>
  <c r="AU25" i="12"/>
  <c r="AV25" i="12" s="1"/>
  <c r="AS21" i="12"/>
  <c r="AT21" i="12" s="1"/>
  <c r="AU59" i="12"/>
  <c r="AV59" i="12" s="1"/>
  <c r="AQ53" i="12"/>
  <c r="AR53" i="12" s="1"/>
  <c r="AS49" i="12"/>
  <c r="AT49" i="12" s="1"/>
  <c r="AU45" i="12"/>
  <c r="AV45" i="12" s="1"/>
  <c r="AS43" i="12"/>
  <c r="AT43" i="12" s="1"/>
  <c r="AU39" i="12"/>
  <c r="AV39" i="12" s="1"/>
  <c r="AQ35" i="12"/>
  <c r="AR35" i="12" s="1"/>
  <c r="AU27" i="12"/>
  <c r="AV27" i="12" s="1"/>
  <c r="AS23" i="12"/>
  <c r="AT23" i="12" s="1"/>
  <c r="AQ19" i="12"/>
  <c r="AR19" i="12" s="1"/>
  <c r="AQ43" i="12"/>
  <c r="AR43" i="12" s="1"/>
  <c r="AQ37" i="12"/>
  <c r="AR37" i="12" s="1"/>
  <c r="AU29" i="12"/>
  <c r="AV29" i="12" s="1"/>
  <c r="AS25" i="12"/>
  <c r="AT25" i="12" s="1"/>
  <c r="AQ71" i="12"/>
  <c r="AS67" i="12"/>
  <c r="AT67" i="12" s="1"/>
  <c r="AS63" i="12"/>
  <c r="AT63" i="12" s="1"/>
  <c r="AU51" i="12"/>
  <c r="AV51" i="12" s="1"/>
  <c r="AR77" i="12"/>
  <c r="AU69" i="12"/>
  <c r="AV69" i="12" s="1"/>
  <c r="AQ67" i="12"/>
  <c r="AR63" i="12"/>
  <c r="AU55" i="12"/>
  <c r="AV55" i="12" s="1"/>
  <c r="AQ21" i="12"/>
  <c r="AR21" i="12" s="1"/>
  <c r="AQ63" i="12"/>
  <c r="AS59" i="12"/>
  <c r="AT59" i="12" s="1"/>
  <c r="AS55" i="12"/>
  <c r="AT55" i="12" s="1"/>
  <c r="AQ77" i="12"/>
  <c r="AS73" i="12"/>
  <c r="AT73" i="12" s="1"/>
  <c r="AR73" i="12"/>
  <c r="AR69" i="12"/>
  <c r="AU61" i="12"/>
  <c r="AV61" i="12" s="1"/>
  <c r="AQ59" i="12"/>
  <c r="AU47" i="12"/>
  <c r="AV47" i="12" s="1"/>
  <c r="AQ45" i="12"/>
  <c r="AR45" i="12" s="1"/>
  <c r="AU41" i="12"/>
  <c r="AV41" i="12" s="1"/>
  <c r="AU33" i="12"/>
  <c r="AV33" i="12" s="1"/>
  <c r="AS29" i="12"/>
  <c r="AT29" i="12" s="1"/>
  <c r="AU75" i="12"/>
  <c r="AV75" i="12" s="1"/>
  <c r="AQ69" i="12"/>
  <c r="AS65" i="12"/>
  <c r="AT65" i="12" s="1"/>
  <c r="AQ23" i="12"/>
  <c r="AR23" i="12" s="1"/>
  <c r="AS27" i="12"/>
  <c r="AT27" i="12" s="1"/>
  <c r="AU23" i="12"/>
  <c r="AV23" i="12" s="1"/>
  <c r="AW27" i="12"/>
  <c r="AX27" i="12" s="1"/>
  <c r="AP33" i="12"/>
  <c r="AW33" i="12"/>
  <c r="AX33" i="12" s="1"/>
  <c r="AU35" i="12"/>
  <c r="AV35" i="12" s="1"/>
  <c r="AS51" i="12"/>
  <c r="AT51" i="12" s="1"/>
  <c r="AU53" i="12"/>
  <c r="AV53" i="12" s="1"/>
  <c r="AS19" i="12"/>
  <c r="AT19" i="12" s="1"/>
  <c r="AQ29" i="12"/>
  <c r="AR29" i="12" s="1"/>
  <c r="AP35" i="12"/>
  <c r="AW35" i="12"/>
  <c r="AX35" i="12" s="1"/>
  <c r="AU37" i="12"/>
  <c r="AV37" i="12" s="1"/>
  <c r="AQ39" i="12"/>
  <c r="AR39" i="12" s="1"/>
  <c r="AP57" i="12"/>
  <c r="AW57" i="12"/>
  <c r="AX57" i="12" s="1"/>
  <c r="AS39" i="12"/>
  <c r="AT39" i="12" s="1"/>
  <c r="AU19" i="12"/>
  <c r="AV19" i="12" s="1"/>
  <c r="AQ25" i="12"/>
  <c r="AR25" i="12" s="1"/>
  <c r="AQ31" i="12"/>
  <c r="AR31" i="12" s="1"/>
  <c r="AS41" i="12"/>
  <c r="AT41" i="12" s="1"/>
  <c r="AU67" i="12"/>
  <c r="AV67" i="12" s="1"/>
  <c r="AU43" i="12"/>
  <c r="AV43" i="12" s="1"/>
  <c r="AP19" i="12"/>
  <c r="AS31" i="12"/>
  <c r="AT31" i="12" s="1"/>
  <c r="AP41" i="12"/>
  <c r="AW41" i="12"/>
  <c r="AX41" i="12" s="1"/>
  <c r="AQ47" i="12"/>
  <c r="AR47" i="12" s="1"/>
  <c r="AQ27" i="12"/>
  <c r="AR27" i="12" s="1"/>
  <c r="AP31" i="12"/>
  <c r="AW31" i="12"/>
  <c r="AX31" i="12" s="1"/>
  <c r="AU31" i="12"/>
  <c r="AV31" i="12" s="1"/>
  <c r="AS33" i="12"/>
  <c r="AT33" i="12" s="1"/>
  <c r="AS35" i="12"/>
  <c r="AT35" i="12" s="1"/>
  <c r="AS57" i="12"/>
  <c r="AT57" i="12" s="1"/>
  <c r="AQ61" i="12"/>
  <c r="AP47" i="12"/>
  <c r="AW75" i="12"/>
  <c r="AX75" i="12" s="1"/>
  <c r="AP55" i="12"/>
  <c r="AW65" i="12"/>
  <c r="AX65" i="12" s="1"/>
  <c r="AP39" i="12"/>
  <c r="AW47" i="12"/>
  <c r="AX47" i="12" s="1"/>
  <c r="AW51" i="12"/>
  <c r="AX51" i="12" s="1"/>
  <c r="AW29" i="12"/>
  <c r="AX29" i="12" s="1"/>
  <c r="AW37" i="12"/>
  <c r="AX37" i="12" s="1"/>
  <c r="AW55" i="12"/>
  <c r="AX55" i="12" s="1"/>
  <c r="AW59" i="12"/>
  <c r="AX59" i="12" s="1"/>
  <c r="AP63" i="12"/>
  <c r="AW73" i="12"/>
  <c r="AX73" i="12" s="1"/>
  <c r="AX71" i="12"/>
  <c r="AP71" i="12"/>
  <c r="AW53" i="12"/>
  <c r="AX53" i="12" s="1"/>
  <c r="AW69" i="12"/>
  <c r="AX69" i="12" s="1"/>
  <c r="AM234" i="12" l="1"/>
  <c r="AN234" i="12"/>
  <c r="AO234" i="12"/>
  <c r="AM278" i="12"/>
  <c r="AN278" i="12"/>
  <c r="AO278" i="12"/>
  <c r="AM276" i="12"/>
  <c r="AO276" i="12"/>
  <c r="AN276" i="12"/>
  <c r="AM248" i="12"/>
  <c r="AN248" i="12"/>
  <c r="AO248" i="12"/>
  <c r="AM238" i="12"/>
  <c r="AN238" i="12"/>
  <c r="AN224" i="12"/>
  <c r="AO224" i="12"/>
  <c r="AM224" i="12"/>
  <c r="AM236" i="12"/>
  <c r="AN236" i="12"/>
  <c r="AO236" i="12"/>
  <c r="AM268" i="12"/>
  <c r="AN268" i="12"/>
  <c r="AZ127" i="12" s="1"/>
  <c r="AO268" i="12"/>
  <c r="AM228" i="12"/>
  <c r="AN228" i="12"/>
  <c r="AM260" i="12"/>
  <c r="AN260" i="12"/>
  <c r="AO260" i="12"/>
  <c r="AM266" i="12"/>
  <c r="AN266" i="12"/>
  <c r="AO266" i="12"/>
  <c r="AM244" i="12"/>
  <c r="AN244" i="12"/>
  <c r="AO244" i="12"/>
  <c r="AM262" i="12"/>
  <c r="AN262" i="12"/>
  <c r="AO262" i="12"/>
  <c r="AN272" i="12"/>
  <c r="AO272" i="12"/>
  <c r="AM272" i="12"/>
  <c r="AM250" i="12"/>
  <c r="AN250" i="12"/>
  <c r="AO242" i="12"/>
  <c r="AM242" i="12"/>
  <c r="AN242" i="12"/>
  <c r="AO274" i="12"/>
  <c r="AM274" i="12"/>
  <c r="AN274" i="12"/>
  <c r="AO258" i="12"/>
  <c r="AM258" i="12"/>
  <c r="AN258" i="12"/>
  <c r="AO226" i="12"/>
  <c r="AM226" i="12"/>
  <c r="AN226" i="12"/>
  <c r="AM252" i="12"/>
  <c r="AN252" i="12"/>
  <c r="AO252" i="12"/>
  <c r="AM246" i="12"/>
  <c r="AN246" i="12"/>
  <c r="AO246" i="12"/>
  <c r="AM264" i="12"/>
  <c r="AN264" i="12"/>
  <c r="AO264" i="12"/>
  <c r="AN240" i="12"/>
  <c r="AO240" i="12"/>
  <c r="AM240" i="12"/>
  <c r="AM254" i="12"/>
  <c r="AN254" i="12"/>
  <c r="AO254" i="12"/>
  <c r="AM222" i="12"/>
  <c r="AN222" i="12"/>
  <c r="AO222" i="12"/>
  <c r="AM232" i="12"/>
  <c r="AN232" i="12"/>
  <c r="AO232" i="12"/>
  <c r="AM270" i="12"/>
  <c r="AN270" i="12"/>
  <c r="AO270" i="12"/>
  <c r="AM230" i="12"/>
  <c r="AN230" i="12"/>
  <c r="AO230" i="12"/>
  <c r="AM220" i="12"/>
  <c r="AN220" i="12"/>
  <c r="AO220" i="12"/>
  <c r="AN256" i="12"/>
  <c r="AO256" i="12"/>
  <c r="AM256" i="12"/>
  <c r="AM196" i="12"/>
  <c r="AN196" i="12"/>
  <c r="AO196" i="12"/>
  <c r="AM218" i="12"/>
  <c r="AN218" i="12"/>
  <c r="AO218" i="12"/>
  <c r="AO208" i="12"/>
  <c r="AM208" i="12"/>
  <c r="AN208" i="12"/>
  <c r="AO210" i="12"/>
  <c r="AM210" i="12"/>
  <c r="AN210" i="12"/>
  <c r="AN206" i="12"/>
  <c r="AO206" i="12"/>
  <c r="AM206" i="12"/>
  <c r="AM214" i="12"/>
  <c r="AN214" i="12"/>
  <c r="AO214" i="12"/>
  <c r="AM172" i="12"/>
  <c r="AN172" i="12"/>
  <c r="AO172" i="12"/>
  <c r="AM166" i="12"/>
  <c r="AN166" i="12"/>
  <c r="AO166" i="12"/>
  <c r="AM186" i="12"/>
  <c r="AN186" i="12"/>
  <c r="AO186" i="12"/>
  <c r="AM194" i="12"/>
  <c r="AN194" i="12"/>
  <c r="AO194" i="12"/>
  <c r="AN190" i="12"/>
  <c r="AO190" i="12"/>
  <c r="AM190" i="12"/>
  <c r="AN174" i="12"/>
  <c r="AO174" i="12"/>
  <c r="AM174" i="12"/>
  <c r="AM178" i="12"/>
  <c r="AN178" i="12"/>
  <c r="AO178" i="12"/>
  <c r="AO176" i="12"/>
  <c r="AM176" i="12"/>
  <c r="AN176" i="12"/>
  <c r="AM216" i="12"/>
  <c r="AN216" i="12"/>
  <c r="AO216" i="12"/>
  <c r="AM212" i="12"/>
  <c r="AN212" i="12"/>
  <c r="AO212" i="12"/>
  <c r="AM182" i="12"/>
  <c r="AN182" i="12"/>
  <c r="AO182" i="12"/>
  <c r="AM202" i="12"/>
  <c r="AN202" i="12"/>
  <c r="AO202" i="12"/>
  <c r="AM200" i="12"/>
  <c r="AN200" i="12"/>
  <c r="AO200" i="12"/>
  <c r="AM188" i="12"/>
  <c r="AN188" i="12"/>
  <c r="AO188" i="12"/>
  <c r="AM180" i="12"/>
  <c r="AN180" i="12"/>
  <c r="AO180" i="12"/>
  <c r="AM170" i="12"/>
  <c r="AN170" i="12"/>
  <c r="AO170" i="12"/>
  <c r="AM204" i="12"/>
  <c r="AN204" i="12"/>
  <c r="AO204" i="12"/>
  <c r="AM160" i="12"/>
  <c r="AN160" i="12"/>
  <c r="AO160" i="12"/>
  <c r="AM184" i="12"/>
  <c r="AN184" i="12"/>
  <c r="AO184" i="12"/>
  <c r="AM164" i="12"/>
  <c r="AN164" i="12"/>
  <c r="AO164" i="12"/>
  <c r="AM168" i="12"/>
  <c r="AN168" i="12"/>
  <c r="AO168" i="12"/>
  <c r="AM198" i="12"/>
  <c r="AN198" i="12"/>
  <c r="AO198" i="12"/>
  <c r="AM162" i="12"/>
  <c r="AN162" i="12"/>
  <c r="AO162" i="12"/>
  <c r="AO192" i="12"/>
  <c r="AM192" i="12"/>
  <c r="AN192" i="12"/>
  <c r="AZ49" i="14"/>
  <c r="AR87" i="12"/>
  <c r="AO228" i="12" s="1"/>
  <c r="AR97" i="12"/>
  <c r="AO238" i="12" s="1"/>
  <c r="AR109" i="12"/>
  <c r="AO250" i="12" s="1"/>
  <c r="AZ131" i="13"/>
  <c r="AZ125" i="13"/>
  <c r="AZ129" i="13"/>
  <c r="AZ59" i="13"/>
  <c r="AZ43" i="13"/>
  <c r="AZ133" i="13"/>
  <c r="AZ81" i="13"/>
  <c r="AZ103" i="13"/>
  <c r="AZ49" i="13"/>
  <c r="AZ55" i="13"/>
  <c r="AZ97" i="13"/>
  <c r="AZ107" i="13"/>
  <c r="AZ95" i="13"/>
  <c r="AZ119" i="13"/>
  <c r="AZ109" i="13"/>
  <c r="AZ135" i="13"/>
  <c r="AZ31" i="13"/>
  <c r="AZ61" i="13"/>
  <c r="AZ19" i="13"/>
  <c r="AZ69" i="13"/>
  <c r="AZ35" i="13"/>
  <c r="AZ85" i="13"/>
  <c r="AZ123" i="13"/>
  <c r="AZ27" i="13"/>
  <c r="AZ73" i="13"/>
  <c r="AZ37" i="13"/>
  <c r="AZ53" i="13"/>
  <c r="AZ93" i="13"/>
  <c r="AZ115" i="13"/>
  <c r="AZ87" i="13"/>
  <c r="AZ113" i="13"/>
  <c r="AZ117" i="13"/>
  <c r="AZ63" i="13"/>
  <c r="AZ79" i="13"/>
  <c r="AZ91" i="13"/>
  <c r="AZ105" i="13"/>
  <c r="AZ101" i="13"/>
  <c r="AZ83" i="13"/>
  <c r="AZ99" i="13"/>
  <c r="AZ111" i="13"/>
  <c r="AZ137" i="13"/>
  <c r="AZ121" i="13"/>
  <c r="AZ127" i="13"/>
  <c r="AZ89" i="13"/>
  <c r="AZ51" i="13"/>
  <c r="AZ41" i="13"/>
  <c r="AZ29" i="13"/>
  <c r="AZ45" i="13"/>
  <c r="AZ21" i="13"/>
  <c r="AZ57" i="13"/>
  <c r="AZ75" i="13"/>
  <c r="AZ65" i="13"/>
  <c r="AZ25" i="13"/>
  <c r="AZ77" i="13"/>
  <c r="AZ71" i="13"/>
  <c r="AZ47" i="13"/>
  <c r="AZ23" i="13"/>
  <c r="AZ67" i="13"/>
  <c r="AZ33" i="13"/>
  <c r="AZ39" i="13"/>
  <c r="AZ107" i="12"/>
  <c r="AZ85" i="12"/>
  <c r="AZ115" i="12"/>
  <c r="AZ105" i="12"/>
  <c r="AZ137" i="12"/>
  <c r="AZ79" i="12"/>
  <c r="AZ43" i="12"/>
  <c r="BS175" i="12"/>
  <c r="BS168" i="12"/>
  <c r="BS167" i="12"/>
  <c r="BS177" i="12"/>
  <c r="CF190" i="14"/>
  <c r="BS190" i="13"/>
  <c r="BL190" i="13"/>
  <c r="CB190" i="13"/>
  <c r="CF177" i="13"/>
  <c r="CF172" i="13"/>
  <c r="CF169" i="13"/>
  <c r="CF164" i="13"/>
  <c r="CF174" i="13"/>
  <c r="CF171" i="13"/>
  <c r="CF166" i="13"/>
  <c r="CF163" i="13"/>
  <c r="CF176" i="13"/>
  <c r="CF173" i="13"/>
  <c r="CF168" i="13"/>
  <c r="CF165" i="13"/>
  <c r="CF178" i="13"/>
  <c r="CF175" i="13"/>
  <c r="CF170" i="13"/>
  <c r="CF167" i="13"/>
  <c r="CH190" i="13"/>
  <c r="BZ190" i="13"/>
  <c r="CE190" i="13"/>
  <c r="BN190" i="13"/>
  <c r="BI190" i="13"/>
  <c r="BE190" i="13"/>
  <c r="BY190" i="13"/>
  <c r="BU190" i="13"/>
  <c r="CG174" i="13"/>
  <c r="CG171" i="13"/>
  <c r="CG166" i="13"/>
  <c r="CG163" i="13"/>
  <c r="CG176" i="13"/>
  <c r="CG173" i="13"/>
  <c r="CG168" i="13"/>
  <c r="CG165" i="13"/>
  <c r="CG178" i="13"/>
  <c r="CG175" i="13"/>
  <c r="CG170" i="13"/>
  <c r="CG167" i="13"/>
  <c r="CG177" i="13"/>
  <c r="CG172" i="13"/>
  <c r="CG169" i="13"/>
  <c r="CG164" i="13"/>
  <c r="CA190" i="13"/>
  <c r="BT190" i="13"/>
  <c r="BV190" i="13"/>
  <c r="BG190" i="13"/>
  <c r="BP190" i="13"/>
  <c r="BO190" i="13"/>
  <c r="BX190" i="13"/>
  <c r="BK190" i="13"/>
  <c r="BD190" i="13"/>
  <c r="BJ190" i="13"/>
  <c r="BR190" i="13"/>
  <c r="BW190" i="13"/>
  <c r="BH190" i="13"/>
  <c r="BF190" i="13"/>
  <c r="BQ190" i="13"/>
  <c r="BM190" i="13"/>
  <c r="CC190" i="13"/>
  <c r="CD190" i="13"/>
  <c r="BS172" i="12"/>
  <c r="BS163" i="12"/>
  <c r="BS176" i="12"/>
  <c r="BS178" i="12"/>
  <c r="BO167" i="12"/>
  <c r="BD174" i="12"/>
  <c r="CC176" i="12"/>
  <c r="BS169" i="12"/>
  <c r="BS171" i="12"/>
  <c r="BS164" i="12"/>
  <c r="BS174" i="12"/>
  <c r="BS166" i="12"/>
  <c r="BS173" i="12"/>
  <c r="BD163" i="12"/>
  <c r="BD170" i="12"/>
  <c r="BE164" i="12"/>
  <c r="BE168" i="12"/>
  <c r="BE176" i="12"/>
  <c r="CD171" i="12"/>
  <c r="BD177" i="12"/>
  <c r="CC167" i="12"/>
  <c r="CD170" i="12"/>
  <c r="BO177" i="12"/>
  <c r="BS165" i="12"/>
  <c r="BE177" i="12"/>
  <c r="CD172" i="12"/>
  <c r="BO176" i="12"/>
  <c r="CD169" i="12"/>
  <c r="CC164" i="12"/>
  <c r="CD175" i="12"/>
  <c r="CC172" i="12"/>
  <c r="CD177" i="12"/>
  <c r="CC173" i="12"/>
  <c r="BO163" i="12"/>
  <c r="BE166" i="12"/>
  <c r="BE173" i="12"/>
  <c r="BO165" i="12"/>
  <c r="BO172" i="12"/>
  <c r="BD167" i="12"/>
  <c r="BD172" i="12"/>
  <c r="BE163" i="12"/>
  <c r="BE171" i="12"/>
  <c r="CD178" i="12"/>
  <c r="BO169" i="12"/>
  <c r="BO171" i="12"/>
  <c r="BD166" i="12"/>
  <c r="BD164" i="12"/>
  <c r="BE165" i="12"/>
  <c r="BE175" i="12"/>
  <c r="BO164" i="12"/>
  <c r="BO174" i="12"/>
  <c r="BD171" i="12"/>
  <c r="BD169" i="12"/>
  <c r="BE167" i="12"/>
  <c r="BE174" i="12"/>
  <c r="CD166" i="12"/>
  <c r="BO166" i="12"/>
  <c r="BO170" i="12"/>
  <c r="BD165" i="12"/>
  <c r="BD178" i="12"/>
  <c r="BE169" i="12"/>
  <c r="BE178" i="12"/>
  <c r="BO168" i="12"/>
  <c r="BO175" i="12"/>
  <c r="BD173" i="12"/>
  <c r="BE170" i="12"/>
  <c r="BO173" i="12"/>
  <c r="BD175" i="12"/>
  <c r="CC166" i="12"/>
  <c r="CD164" i="12"/>
  <c r="CD174" i="12"/>
  <c r="BD168" i="12"/>
  <c r="CD167" i="12"/>
  <c r="CD176" i="12"/>
  <c r="CD168" i="12"/>
  <c r="CD173" i="12"/>
  <c r="CC169" i="12"/>
  <c r="CC177" i="12"/>
  <c r="CC170" i="12"/>
  <c r="CC168" i="12"/>
  <c r="CC171" i="12"/>
  <c r="CC175" i="12"/>
  <c r="CC163" i="12"/>
  <c r="CC174" i="12"/>
  <c r="CD165" i="12"/>
  <c r="CC165" i="12"/>
  <c r="BY177" i="12"/>
  <c r="BY172" i="12"/>
  <c r="BY176" i="12"/>
  <c r="BY173" i="12"/>
  <c r="BY171" i="12"/>
  <c r="BY178" i="12"/>
  <c r="BY174" i="12"/>
  <c r="BY175" i="12"/>
  <c r="BY170" i="12"/>
  <c r="BY168" i="12"/>
  <c r="BY166" i="12"/>
  <c r="BY164" i="12"/>
  <c r="BY169" i="12"/>
  <c r="BY167" i="12"/>
  <c r="BY165" i="12"/>
  <c r="BY163" i="12"/>
  <c r="BV177" i="12"/>
  <c r="BV175" i="12"/>
  <c r="BV173" i="12"/>
  <c r="BV166" i="12"/>
  <c r="BV163" i="12"/>
  <c r="BV178" i="12"/>
  <c r="BV176" i="12"/>
  <c r="BV174" i="12"/>
  <c r="BV172" i="12"/>
  <c r="BV170" i="12"/>
  <c r="BV167" i="12"/>
  <c r="BV169" i="12"/>
  <c r="BV171" i="12"/>
  <c r="BV165" i="12"/>
  <c r="BV168" i="12"/>
  <c r="BV164" i="12"/>
  <c r="CA174" i="12"/>
  <c r="CA171" i="12"/>
  <c r="CA178" i="12"/>
  <c r="CA175" i="12"/>
  <c r="CA170" i="12"/>
  <c r="CA176" i="12"/>
  <c r="CA172" i="12"/>
  <c r="CA177" i="12"/>
  <c r="CA173" i="12"/>
  <c r="CA168" i="12"/>
  <c r="CA166" i="12"/>
  <c r="CA164" i="12"/>
  <c r="CA169" i="12"/>
  <c r="CA167" i="12"/>
  <c r="CA165" i="12"/>
  <c r="CA163" i="12"/>
  <c r="BL177" i="12"/>
  <c r="BL175" i="12"/>
  <c r="BL169" i="12"/>
  <c r="BL164" i="12"/>
  <c r="BL178" i="12"/>
  <c r="BL176" i="12"/>
  <c r="BL174" i="12"/>
  <c r="BL170" i="12"/>
  <c r="BL168" i="12"/>
  <c r="BL165" i="12"/>
  <c r="BL167" i="12"/>
  <c r="BL163" i="12"/>
  <c r="BL173" i="12"/>
  <c r="BL166" i="12"/>
  <c r="BL172" i="12"/>
  <c r="BL171" i="12"/>
  <c r="BK174" i="12"/>
  <c r="BK171" i="12"/>
  <c r="BK178" i="12"/>
  <c r="BK175" i="12"/>
  <c r="BK170" i="12"/>
  <c r="BK177" i="12"/>
  <c r="BK173" i="12"/>
  <c r="BK176" i="12"/>
  <c r="BK172" i="12"/>
  <c r="BK169" i="12"/>
  <c r="BK167" i="12"/>
  <c r="BK165" i="12"/>
  <c r="BK163" i="12"/>
  <c r="BK168" i="12"/>
  <c r="BK166" i="12"/>
  <c r="BK164" i="12"/>
  <c r="CB178" i="12"/>
  <c r="CB176" i="12"/>
  <c r="CB174" i="12"/>
  <c r="CB172" i="12"/>
  <c r="CB170" i="12"/>
  <c r="CB169" i="12"/>
  <c r="CB164" i="12"/>
  <c r="CB177" i="12"/>
  <c r="CB175" i="12"/>
  <c r="CB168" i="12"/>
  <c r="CB165" i="12"/>
  <c r="CB173" i="12"/>
  <c r="CB166" i="12"/>
  <c r="CB167" i="12"/>
  <c r="CB163" i="12"/>
  <c r="CB171" i="12"/>
  <c r="BM176" i="12"/>
  <c r="BM173" i="12"/>
  <c r="BM177" i="12"/>
  <c r="BM172" i="12"/>
  <c r="BM175" i="12"/>
  <c r="BM178" i="12"/>
  <c r="BM174" i="12"/>
  <c r="BM170" i="12"/>
  <c r="BM165" i="12"/>
  <c r="BM163" i="12"/>
  <c r="BM168" i="12"/>
  <c r="BM166" i="12"/>
  <c r="BM164" i="12"/>
  <c r="BM171" i="12"/>
  <c r="BM169" i="12"/>
  <c r="BM167" i="12"/>
  <c r="BU176" i="12"/>
  <c r="BU173" i="12"/>
  <c r="BU177" i="12"/>
  <c r="BU172" i="12"/>
  <c r="BU175" i="12"/>
  <c r="BU171" i="12"/>
  <c r="BU178" i="12"/>
  <c r="BU174" i="12"/>
  <c r="BU169" i="12"/>
  <c r="BU167" i="12"/>
  <c r="BU165" i="12"/>
  <c r="BU163" i="12"/>
  <c r="BU170" i="12"/>
  <c r="BU168" i="12"/>
  <c r="BU166" i="12"/>
  <c r="BU164" i="12"/>
  <c r="BH178" i="12"/>
  <c r="BH176" i="12"/>
  <c r="BH174" i="12"/>
  <c r="BH177" i="12"/>
  <c r="BH168" i="12"/>
  <c r="BH165" i="12"/>
  <c r="BH175" i="12"/>
  <c r="BH173" i="12"/>
  <c r="BH169" i="12"/>
  <c r="BH164" i="12"/>
  <c r="BH172" i="12"/>
  <c r="BH166" i="12"/>
  <c r="BH171" i="12"/>
  <c r="BH170" i="12"/>
  <c r="BH167" i="12"/>
  <c r="BH163" i="12"/>
  <c r="BJ172" i="12"/>
  <c r="BJ177" i="12"/>
  <c r="BJ175" i="12"/>
  <c r="BJ173" i="12"/>
  <c r="BJ171" i="12"/>
  <c r="BJ167" i="12"/>
  <c r="BJ178" i="12"/>
  <c r="BJ176" i="12"/>
  <c r="BJ174" i="12"/>
  <c r="BJ166" i="12"/>
  <c r="BJ163" i="12"/>
  <c r="BJ170" i="12"/>
  <c r="BJ169" i="12"/>
  <c r="BJ165" i="12"/>
  <c r="BJ168" i="12"/>
  <c r="BJ164" i="12"/>
  <c r="CE178" i="12"/>
  <c r="CE175" i="12"/>
  <c r="CE170" i="12"/>
  <c r="CE174" i="12"/>
  <c r="CE171" i="12"/>
  <c r="CE172" i="12"/>
  <c r="CE177" i="12"/>
  <c r="CE173" i="12"/>
  <c r="CE176" i="12"/>
  <c r="CE169" i="12"/>
  <c r="CE167" i="12"/>
  <c r="CE165" i="12"/>
  <c r="CE163" i="12"/>
  <c r="CE168" i="12"/>
  <c r="CE166" i="12"/>
  <c r="CE164" i="12"/>
  <c r="BN173" i="12"/>
  <c r="BN178" i="12"/>
  <c r="BN166" i="12"/>
  <c r="BN163" i="12"/>
  <c r="BN176" i="12"/>
  <c r="BN174" i="12"/>
  <c r="BN177" i="12"/>
  <c r="BN175" i="12"/>
  <c r="BN167" i="12"/>
  <c r="BN168" i="12"/>
  <c r="BN164" i="12"/>
  <c r="BN171" i="12"/>
  <c r="BN172" i="12"/>
  <c r="BN169" i="12"/>
  <c r="BN170" i="12"/>
  <c r="BN165" i="12"/>
  <c r="BG178" i="12"/>
  <c r="BG175" i="12"/>
  <c r="BG170" i="12"/>
  <c r="BG174" i="12"/>
  <c r="BG171" i="12"/>
  <c r="BG176" i="12"/>
  <c r="BG177" i="12"/>
  <c r="BG168" i="12"/>
  <c r="BG172" i="12"/>
  <c r="BG166" i="12"/>
  <c r="BG164" i="12"/>
  <c r="BG169" i="12"/>
  <c r="BG173" i="12"/>
  <c r="BG167" i="12"/>
  <c r="BG165" i="12"/>
  <c r="BG163" i="12"/>
  <c r="BP178" i="12"/>
  <c r="BP176" i="12"/>
  <c r="BP174" i="12"/>
  <c r="BP172" i="12"/>
  <c r="BP168" i="12"/>
  <c r="BP165" i="12"/>
  <c r="BP177" i="12"/>
  <c r="BP175" i="12"/>
  <c r="BP173" i="12"/>
  <c r="BP171" i="12"/>
  <c r="BP169" i="12"/>
  <c r="BP164" i="12"/>
  <c r="BP166" i="12"/>
  <c r="BP167" i="12"/>
  <c r="BP170" i="12"/>
  <c r="BP163" i="12"/>
  <c r="BR178" i="12"/>
  <c r="BR176" i="12"/>
  <c r="BR174" i="12"/>
  <c r="BR172" i="12"/>
  <c r="BR167" i="12"/>
  <c r="BR177" i="12"/>
  <c r="BR175" i="12"/>
  <c r="BR166" i="12"/>
  <c r="BR163" i="12"/>
  <c r="BR168" i="12"/>
  <c r="BR164" i="12"/>
  <c r="BR173" i="12"/>
  <c r="BR171" i="12"/>
  <c r="BR169" i="12"/>
  <c r="BR165" i="12"/>
  <c r="BR170" i="12"/>
  <c r="BX175" i="12"/>
  <c r="BX173" i="12"/>
  <c r="BX168" i="12"/>
  <c r="BX165" i="12"/>
  <c r="BX178" i="12"/>
  <c r="BX176" i="12"/>
  <c r="BX174" i="12"/>
  <c r="BX177" i="12"/>
  <c r="BX169" i="12"/>
  <c r="BX164" i="12"/>
  <c r="BX171" i="12"/>
  <c r="BX163" i="12"/>
  <c r="BX170" i="12"/>
  <c r="BX172" i="12"/>
  <c r="BX166" i="12"/>
  <c r="BX167" i="12"/>
  <c r="BZ178" i="12"/>
  <c r="BZ176" i="12"/>
  <c r="BZ174" i="12"/>
  <c r="BZ167" i="12"/>
  <c r="BZ172" i="12"/>
  <c r="BZ177" i="12"/>
  <c r="BZ175" i="12"/>
  <c r="BZ173" i="12"/>
  <c r="BZ171" i="12"/>
  <c r="BZ166" i="12"/>
  <c r="BZ163" i="12"/>
  <c r="BZ170" i="12"/>
  <c r="BZ168" i="12"/>
  <c r="BZ164" i="12"/>
  <c r="BZ169" i="12"/>
  <c r="BZ165" i="12"/>
  <c r="BW190" i="12"/>
  <c r="BT174" i="12"/>
  <c r="BT172" i="12"/>
  <c r="BT177" i="12"/>
  <c r="BT175" i="12"/>
  <c r="BT173" i="12"/>
  <c r="BT169" i="12"/>
  <c r="BT164" i="12"/>
  <c r="BT178" i="12"/>
  <c r="BT176" i="12"/>
  <c r="BT168" i="12"/>
  <c r="BT165" i="12"/>
  <c r="BT171" i="12"/>
  <c r="BT167" i="12"/>
  <c r="BT163" i="12"/>
  <c r="BT170" i="12"/>
  <c r="BT166" i="12"/>
  <c r="BF178" i="12"/>
  <c r="BF176" i="12"/>
  <c r="BF174" i="12"/>
  <c r="BF172" i="12"/>
  <c r="BF170" i="12"/>
  <c r="BF166" i="12"/>
  <c r="BF163" i="12"/>
  <c r="BF177" i="12"/>
  <c r="BF175" i="12"/>
  <c r="BF173" i="12"/>
  <c r="BF167" i="12"/>
  <c r="BF168" i="12"/>
  <c r="BF171" i="12"/>
  <c r="BF164" i="12"/>
  <c r="BF169" i="12"/>
  <c r="BF165" i="12"/>
  <c r="BI177" i="12"/>
  <c r="BI172" i="12"/>
  <c r="BI176" i="12"/>
  <c r="BI173" i="12"/>
  <c r="BI174" i="12"/>
  <c r="BI175" i="12"/>
  <c r="BI178" i="12"/>
  <c r="BI171" i="12"/>
  <c r="BI164" i="12"/>
  <c r="BI170" i="12"/>
  <c r="BI169" i="12"/>
  <c r="BI167" i="12"/>
  <c r="BI165" i="12"/>
  <c r="BI163" i="12"/>
  <c r="BI168" i="12"/>
  <c r="BI166" i="12"/>
  <c r="BQ177" i="12"/>
  <c r="BQ172" i="12"/>
  <c r="BQ176" i="12"/>
  <c r="BQ173" i="12"/>
  <c r="BQ178" i="12"/>
  <c r="BQ174" i="12"/>
  <c r="BQ170" i="12"/>
  <c r="BQ175" i="12"/>
  <c r="BQ168" i="12"/>
  <c r="BQ166" i="12"/>
  <c r="BQ164" i="12"/>
  <c r="BQ171" i="12"/>
  <c r="BQ169" i="12"/>
  <c r="BQ167" i="12"/>
  <c r="BQ165" i="12"/>
  <c r="BQ163" i="12"/>
  <c r="AZ19" i="12" l="1"/>
  <c r="AZ135" i="12"/>
  <c r="AZ23" i="12"/>
  <c r="AZ117" i="12"/>
  <c r="AZ131" i="12"/>
  <c r="AZ95" i="12"/>
  <c r="AZ97" i="12"/>
  <c r="AZ33" i="12"/>
  <c r="AZ55" i="12"/>
  <c r="AZ101" i="12"/>
  <c r="AZ87" i="12"/>
  <c r="AZ81" i="12"/>
  <c r="AZ71" i="12"/>
  <c r="AZ51" i="12"/>
  <c r="AZ47" i="12"/>
  <c r="AZ53" i="12"/>
  <c r="AZ41" i="12"/>
  <c r="AZ75" i="12"/>
  <c r="AZ25" i="12"/>
  <c r="AZ29" i="12"/>
  <c r="AZ73" i="12"/>
  <c r="AZ21" i="12"/>
  <c r="AZ35" i="12"/>
  <c r="AZ63" i="12"/>
  <c r="AZ83" i="12"/>
  <c r="AZ89" i="12"/>
  <c r="AZ93" i="12"/>
  <c r="AZ91" i="12"/>
  <c r="AZ103" i="12"/>
  <c r="AZ119" i="12"/>
  <c r="AZ123" i="12"/>
  <c r="AZ111" i="12"/>
  <c r="AZ121" i="12"/>
  <c r="AZ113" i="12"/>
  <c r="AZ125" i="12"/>
  <c r="AZ129" i="12"/>
  <c r="AZ99" i="12"/>
  <c r="AZ133" i="12"/>
  <c r="AZ109" i="12"/>
  <c r="AZ57" i="12"/>
  <c r="AZ65" i="12"/>
  <c r="AZ59" i="12"/>
  <c r="AZ37" i="12"/>
  <c r="AZ45" i="12"/>
  <c r="AZ77" i="12"/>
  <c r="AZ39" i="12"/>
  <c r="AZ61" i="12"/>
  <c r="AZ67" i="12"/>
  <c r="AZ31" i="12"/>
  <c r="AZ49" i="12"/>
  <c r="AZ69" i="12"/>
  <c r="AZ27" i="12"/>
  <c r="BS190" i="12"/>
  <c r="CF190" i="13"/>
  <c r="CG190" i="13"/>
  <c r="BE190" i="12"/>
  <c r="BO190" i="12"/>
  <c r="CD190" i="12"/>
  <c r="BD190" i="12"/>
  <c r="CC190" i="12"/>
  <c r="BP190" i="12"/>
  <c r="BG190" i="12"/>
  <c r="BI190" i="12"/>
  <c r="BX190" i="12"/>
  <c r="BZ190" i="12"/>
  <c r="BU190" i="12"/>
  <c r="BK190" i="12"/>
  <c r="BY190" i="12"/>
  <c r="BJ190" i="12"/>
  <c r="CF177" i="12"/>
  <c r="CF175" i="12"/>
  <c r="CF173" i="12"/>
  <c r="CF171" i="12"/>
  <c r="CF168" i="12"/>
  <c r="CF165" i="12"/>
  <c r="CF178" i="12"/>
  <c r="CF176" i="12"/>
  <c r="CF174" i="12"/>
  <c r="CF172" i="12"/>
  <c r="CF169" i="12"/>
  <c r="CF164" i="12"/>
  <c r="CF167" i="12"/>
  <c r="CF163" i="12"/>
  <c r="CF170" i="12"/>
  <c r="CF166" i="12"/>
  <c r="CE190" i="12"/>
  <c r="BM190" i="12"/>
  <c r="BL190" i="12"/>
  <c r="CG177" i="12"/>
  <c r="CG172" i="12"/>
  <c r="CG176" i="12"/>
  <c r="CG173" i="12"/>
  <c r="CG175" i="12"/>
  <c r="CG178" i="12"/>
  <c r="CG174" i="12"/>
  <c r="CG170" i="12"/>
  <c r="CG169" i="12"/>
  <c r="CG167" i="12"/>
  <c r="CG165" i="12"/>
  <c r="CG163" i="12"/>
  <c r="CG171" i="12"/>
  <c r="CG168" i="12"/>
  <c r="CG166" i="12"/>
  <c r="CG164" i="12"/>
  <c r="BQ190" i="12"/>
  <c r="BN190" i="12"/>
  <c r="CA190" i="12"/>
  <c r="BV190" i="12"/>
  <c r="CH177" i="12"/>
  <c r="CH175" i="12"/>
  <c r="CH167" i="12"/>
  <c r="CH178" i="12"/>
  <c r="CH176" i="12"/>
  <c r="CH174" i="12"/>
  <c r="CH172" i="12"/>
  <c r="CH166" i="12"/>
  <c r="CH163" i="12"/>
  <c r="CH165" i="12"/>
  <c r="CH171" i="12"/>
  <c r="CH170" i="12"/>
  <c r="CH168" i="12"/>
  <c r="CH164" i="12"/>
  <c r="CH173" i="12"/>
  <c r="CH169" i="12"/>
  <c r="BH190" i="12"/>
  <c r="BF190" i="12"/>
  <c r="CB190" i="12"/>
  <c r="BT190" i="12"/>
  <c r="BR190" i="12"/>
  <c r="AQ75" i="6"/>
  <c r="CG190" i="12" l="1"/>
  <c r="CH190" i="12"/>
  <c r="CF190" i="12"/>
  <c r="CH189" i="9"/>
  <c r="CG189" i="9"/>
  <c r="CF189" i="9"/>
  <c r="CE189" i="9"/>
  <c r="CD189" i="9"/>
  <c r="CC189" i="9"/>
  <c r="CB189" i="9"/>
  <c r="CA189" i="9"/>
  <c r="BZ189" i="9"/>
  <c r="BY189" i="9"/>
  <c r="BX189" i="9"/>
  <c r="BW189" i="9"/>
  <c r="BV189" i="9"/>
  <c r="BU189" i="9"/>
  <c r="BT189" i="9"/>
  <c r="BS189" i="9"/>
  <c r="BR189" i="9"/>
  <c r="BQ189" i="9"/>
  <c r="BP189" i="9"/>
  <c r="BO189" i="9"/>
  <c r="BN189" i="9"/>
  <c r="BM189" i="9"/>
  <c r="BL189" i="9"/>
  <c r="BK189" i="9"/>
  <c r="BJ189" i="9"/>
  <c r="BI189" i="9"/>
  <c r="BH189" i="9"/>
  <c r="BG189" i="9"/>
  <c r="BF189" i="9"/>
  <c r="BE189" i="9"/>
  <c r="BD189" i="9"/>
  <c r="CH188" i="9"/>
  <c r="CG188" i="9"/>
  <c r="CF188" i="9"/>
  <c r="CE188" i="9"/>
  <c r="CD188" i="9"/>
  <c r="CC188" i="9"/>
  <c r="CB188" i="9"/>
  <c r="CA188" i="9"/>
  <c r="BZ188" i="9"/>
  <c r="BY188" i="9"/>
  <c r="BX188" i="9"/>
  <c r="BW188" i="9"/>
  <c r="BV188" i="9"/>
  <c r="BU188" i="9"/>
  <c r="BT188" i="9"/>
  <c r="BS188" i="9"/>
  <c r="BR188" i="9"/>
  <c r="BQ188" i="9"/>
  <c r="BP188" i="9"/>
  <c r="BO188" i="9"/>
  <c r="BN188" i="9"/>
  <c r="BM188" i="9"/>
  <c r="BL188" i="9"/>
  <c r="BK188" i="9"/>
  <c r="BJ188" i="9"/>
  <c r="BI188" i="9"/>
  <c r="BH188" i="9"/>
  <c r="BG188" i="9"/>
  <c r="BF188" i="9"/>
  <c r="BE188" i="9"/>
  <c r="BD188" i="9"/>
  <c r="CH187" i="9"/>
  <c r="CG187" i="9"/>
  <c r="CF187" i="9"/>
  <c r="CE187" i="9"/>
  <c r="CD187" i="9"/>
  <c r="CC187" i="9"/>
  <c r="CB187" i="9"/>
  <c r="CA187" i="9"/>
  <c r="BZ187" i="9"/>
  <c r="BY187" i="9"/>
  <c r="BX187" i="9"/>
  <c r="BW187" i="9"/>
  <c r="BV187" i="9"/>
  <c r="BU187" i="9"/>
  <c r="BT187" i="9"/>
  <c r="BS187" i="9"/>
  <c r="BR187" i="9"/>
  <c r="BQ187" i="9"/>
  <c r="BP187" i="9"/>
  <c r="BO187" i="9"/>
  <c r="BN187" i="9"/>
  <c r="BM187" i="9"/>
  <c r="BL187" i="9"/>
  <c r="BK187" i="9"/>
  <c r="BJ187" i="9"/>
  <c r="BI187" i="9"/>
  <c r="BH187" i="9"/>
  <c r="BG187" i="9"/>
  <c r="BF187" i="9"/>
  <c r="BE187" i="9"/>
  <c r="BD187" i="9"/>
  <c r="CH186" i="9"/>
  <c r="CG186" i="9"/>
  <c r="CF186" i="9"/>
  <c r="CE186" i="9"/>
  <c r="CD186" i="9"/>
  <c r="CC186" i="9"/>
  <c r="CB186" i="9"/>
  <c r="CA186" i="9"/>
  <c r="BZ186" i="9"/>
  <c r="BY186" i="9"/>
  <c r="BX186" i="9"/>
  <c r="BW186" i="9"/>
  <c r="BV186" i="9"/>
  <c r="BU186" i="9"/>
  <c r="BT186" i="9"/>
  <c r="BS186" i="9"/>
  <c r="BR186" i="9"/>
  <c r="BQ186" i="9"/>
  <c r="BP186" i="9"/>
  <c r="BO186" i="9"/>
  <c r="BN186" i="9"/>
  <c r="BM186" i="9"/>
  <c r="BL186" i="9"/>
  <c r="BK186" i="9"/>
  <c r="BJ186" i="9"/>
  <c r="BI186" i="9"/>
  <c r="BH186" i="9"/>
  <c r="BG186" i="9"/>
  <c r="BF186" i="9"/>
  <c r="BE186" i="9"/>
  <c r="BD186" i="9"/>
  <c r="CH185" i="9"/>
  <c r="CG185" i="9"/>
  <c r="CF185" i="9"/>
  <c r="CE185" i="9"/>
  <c r="CD185" i="9"/>
  <c r="CC185" i="9"/>
  <c r="CB185" i="9"/>
  <c r="CA185" i="9"/>
  <c r="BZ185" i="9"/>
  <c r="BY185" i="9"/>
  <c r="BX185" i="9"/>
  <c r="BW185" i="9"/>
  <c r="BV185" i="9"/>
  <c r="BU185" i="9"/>
  <c r="BT185" i="9"/>
  <c r="BS185" i="9"/>
  <c r="BR185" i="9"/>
  <c r="BQ185" i="9"/>
  <c r="BP185" i="9"/>
  <c r="BO185" i="9"/>
  <c r="BN185" i="9"/>
  <c r="BM185" i="9"/>
  <c r="BL185" i="9"/>
  <c r="BK185" i="9"/>
  <c r="BJ185" i="9"/>
  <c r="BI185" i="9"/>
  <c r="BH185" i="9"/>
  <c r="BG185" i="9"/>
  <c r="BF185" i="9"/>
  <c r="BE185" i="9"/>
  <c r="BD185" i="9"/>
  <c r="CH184" i="9"/>
  <c r="CG184" i="9"/>
  <c r="CF184" i="9"/>
  <c r="CE184" i="9"/>
  <c r="CD184" i="9"/>
  <c r="CC184" i="9"/>
  <c r="CB184" i="9"/>
  <c r="CA184" i="9"/>
  <c r="BZ184" i="9"/>
  <c r="BY184" i="9"/>
  <c r="BX184" i="9"/>
  <c r="BW184" i="9"/>
  <c r="BV184" i="9"/>
  <c r="BU184" i="9"/>
  <c r="BT184" i="9"/>
  <c r="BS184" i="9"/>
  <c r="BR184" i="9"/>
  <c r="BQ184" i="9"/>
  <c r="BP184" i="9"/>
  <c r="BO184" i="9"/>
  <c r="BN184" i="9"/>
  <c r="BM184" i="9"/>
  <c r="BL184" i="9"/>
  <c r="BK184" i="9"/>
  <c r="BJ184" i="9"/>
  <c r="BI184" i="9"/>
  <c r="BH184" i="9"/>
  <c r="BG184" i="9"/>
  <c r="BF184" i="9"/>
  <c r="BE184" i="9"/>
  <c r="BD184" i="9"/>
  <c r="CH183" i="9"/>
  <c r="CG183" i="9"/>
  <c r="CF183" i="9"/>
  <c r="CE183" i="9"/>
  <c r="CD183" i="9"/>
  <c r="CC183" i="9"/>
  <c r="CB183" i="9"/>
  <c r="CA183" i="9"/>
  <c r="BZ183" i="9"/>
  <c r="BY183" i="9"/>
  <c r="BX183" i="9"/>
  <c r="BW183" i="9"/>
  <c r="BV183" i="9"/>
  <c r="BU183" i="9"/>
  <c r="BT183" i="9"/>
  <c r="BS183" i="9"/>
  <c r="BR183" i="9"/>
  <c r="BQ183" i="9"/>
  <c r="BP183" i="9"/>
  <c r="BO183" i="9"/>
  <c r="BN183" i="9"/>
  <c r="BM183" i="9"/>
  <c r="BL183" i="9"/>
  <c r="BK183" i="9"/>
  <c r="BJ183" i="9"/>
  <c r="BI183" i="9"/>
  <c r="BH183" i="9"/>
  <c r="BG183" i="9"/>
  <c r="BF183" i="9"/>
  <c r="BE183" i="9"/>
  <c r="BD183" i="9"/>
  <c r="CH182" i="9"/>
  <c r="CG182" i="9"/>
  <c r="CF182" i="9"/>
  <c r="CE182" i="9"/>
  <c r="CD182" i="9"/>
  <c r="CC182" i="9"/>
  <c r="CB182" i="9"/>
  <c r="CA182" i="9"/>
  <c r="BZ182" i="9"/>
  <c r="BY182" i="9"/>
  <c r="BX182" i="9"/>
  <c r="BW182" i="9"/>
  <c r="BV182" i="9"/>
  <c r="BU182" i="9"/>
  <c r="BT182" i="9"/>
  <c r="BS182" i="9"/>
  <c r="BR182" i="9"/>
  <c r="BQ182" i="9"/>
  <c r="BP182" i="9"/>
  <c r="BO182" i="9"/>
  <c r="BN182" i="9"/>
  <c r="BM182" i="9"/>
  <c r="BL182" i="9"/>
  <c r="BK182" i="9"/>
  <c r="BJ182" i="9"/>
  <c r="BI182" i="9"/>
  <c r="BH182" i="9"/>
  <c r="BG182" i="9"/>
  <c r="BF182" i="9"/>
  <c r="BE182" i="9"/>
  <c r="BD182" i="9"/>
  <c r="CH181" i="9"/>
  <c r="CG181" i="9"/>
  <c r="CF181" i="9"/>
  <c r="CE181" i="9"/>
  <c r="CD181" i="9"/>
  <c r="CC181" i="9"/>
  <c r="CB181" i="9"/>
  <c r="CA181" i="9"/>
  <c r="BZ181" i="9"/>
  <c r="BY181" i="9"/>
  <c r="BX181" i="9"/>
  <c r="BW181" i="9"/>
  <c r="BV181" i="9"/>
  <c r="BU181" i="9"/>
  <c r="BT181" i="9"/>
  <c r="BS181" i="9"/>
  <c r="BR181" i="9"/>
  <c r="BQ181" i="9"/>
  <c r="BP181" i="9"/>
  <c r="BO181" i="9"/>
  <c r="BN181" i="9"/>
  <c r="BM181" i="9"/>
  <c r="BL181" i="9"/>
  <c r="BK181" i="9"/>
  <c r="BJ181" i="9"/>
  <c r="BI181" i="9"/>
  <c r="BH181" i="9"/>
  <c r="BG181" i="9"/>
  <c r="BF181" i="9"/>
  <c r="BE181" i="9"/>
  <c r="BD181" i="9"/>
  <c r="CH180" i="9"/>
  <c r="CG180" i="9"/>
  <c r="CF180" i="9"/>
  <c r="CE180" i="9"/>
  <c r="CD180" i="9"/>
  <c r="CC180" i="9"/>
  <c r="CB180" i="9"/>
  <c r="CA180" i="9"/>
  <c r="BZ180" i="9"/>
  <c r="BY180" i="9"/>
  <c r="BX180" i="9"/>
  <c r="BW180" i="9"/>
  <c r="BV180" i="9"/>
  <c r="BU180" i="9"/>
  <c r="BT180" i="9"/>
  <c r="BS180" i="9"/>
  <c r="BR180" i="9"/>
  <c r="BQ180" i="9"/>
  <c r="BP180" i="9"/>
  <c r="BO180" i="9"/>
  <c r="BN180" i="9"/>
  <c r="BM180" i="9"/>
  <c r="BL180" i="9"/>
  <c r="BK180" i="9"/>
  <c r="BJ180" i="9"/>
  <c r="BI180" i="9"/>
  <c r="BH180" i="9"/>
  <c r="BG180" i="9"/>
  <c r="BF180" i="9"/>
  <c r="BE180" i="9"/>
  <c r="BD180" i="9"/>
  <c r="CH179" i="9"/>
  <c r="CG179" i="9"/>
  <c r="CF179" i="9"/>
  <c r="CE179" i="9"/>
  <c r="CD179" i="9"/>
  <c r="CC179" i="9"/>
  <c r="CB179" i="9"/>
  <c r="CA179" i="9"/>
  <c r="BZ179" i="9"/>
  <c r="BY179" i="9"/>
  <c r="BX179" i="9"/>
  <c r="BW179" i="9"/>
  <c r="BV179" i="9"/>
  <c r="BU179" i="9"/>
  <c r="BT179" i="9"/>
  <c r="BS179" i="9"/>
  <c r="BR179" i="9"/>
  <c r="BQ179" i="9"/>
  <c r="BP179" i="9"/>
  <c r="BO179" i="9"/>
  <c r="BN179" i="9"/>
  <c r="BM179" i="9"/>
  <c r="BL179" i="9"/>
  <c r="BK179" i="9"/>
  <c r="BJ179" i="9"/>
  <c r="BI179" i="9"/>
  <c r="BH179" i="9"/>
  <c r="BG179" i="9"/>
  <c r="BF179" i="9"/>
  <c r="BE179" i="9"/>
  <c r="BD179" i="9"/>
  <c r="AX77" i="9"/>
  <c r="AW77" i="9"/>
  <c r="AV77" i="9"/>
  <c r="AU77" i="9"/>
  <c r="AT77" i="9"/>
  <c r="AS77" i="9"/>
  <c r="AR77" i="9"/>
  <c r="AQ77" i="9"/>
  <c r="AP77" i="9"/>
  <c r="AX75" i="9"/>
  <c r="AW75" i="9"/>
  <c r="AV75" i="9"/>
  <c r="AU75" i="9"/>
  <c r="AT75" i="9"/>
  <c r="AS75" i="9"/>
  <c r="AR75" i="9"/>
  <c r="AQ75" i="9"/>
  <c r="AP75" i="9"/>
  <c r="AX73" i="9"/>
  <c r="AW73" i="9"/>
  <c r="AV73" i="9"/>
  <c r="AU73" i="9"/>
  <c r="AT73" i="9"/>
  <c r="AS73" i="9"/>
  <c r="AR73" i="9"/>
  <c r="AQ73" i="9"/>
  <c r="AP73" i="9"/>
  <c r="AX71" i="9"/>
  <c r="AW71" i="9"/>
  <c r="AV71" i="9"/>
  <c r="AU71" i="9"/>
  <c r="AT71" i="9"/>
  <c r="AS71" i="9"/>
  <c r="AR71" i="9"/>
  <c r="AQ71" i="9"/>
  <c r="AP71" i="9"/>
  <c r="AX69" i="9"/>
  <c r="AW69" i="9"/>
  <c r="AV69" i="9"/>
  <c r="AU69" i="9"/>
  <c r="AT69" i="9"/>
  <c r="AS69" i="9"/>
  <c r="AR69" i="9"/>
  <c r="AQ69" i="9"/>
  <c r="AP69" i="9"/>
  <c r="AX67" i="9"/>
  <c r="AW67" i="9"/>
  <c r="AV67" i="9"/>
  <c r="AU67" i="9"/>
  <c r="AT67" i="9"/>
  <c r="AS67" i="9"/>
  <c r="AR67" i="9"/>
  <c r="AQ67" i="9"/>
  <c r="AP67" i="9"/>
  <c r="AX65" i="9"/>
  <c r="AW65" i="9"/>
  <c r="AV65" i="9"/>
  <c r="AU65" i="9"/>
  <c r="AT65" i="9"/>
  <c r="AS65" i="9"/>
  <c r="AR65" i="9"/>
  <c r="AQ65" i="9"/>
  <c r="AP65" i="9"/>
  <c r="AX63" i="9"/>
  <c r="AW63" i="9"/>
  <c r="AV63" i="9"/>
  <c r="AU63" i="9"/>
  <c r="AT63" i="9"/>
  <c r="AS63" i="9"/>
  <c r="AR63" i="9"/>
  <c r="AQ63" i="9"/>
  <c r="AP63" i="9"/>
  <c r="AX61" i="9"/>
  <c r="AW61" i="9"/>
  <c r="AV61" i="9"/>
  <c r="AU61" i="9"/>
  <c r="AT61" i="9"/>
  <c r="AS61" i="9"/>
  <c r="AR61" i="9"/>
  <c r="AQ61" i="9"/>
  <c r="AP61" i="9"/>
  <c r="AX59" i="9"/>
  <c r="AW59" i="9"/>
  <c r="AV59" i="9"/>
  <c r="AU59" i="9"/>
  <c r="AT59" i="9"/>
  <c r="AS59" i="9"/>
  <c r="AR59" i="9"/>
  <c r="AQ59" i="9"/>
  <c r="AP59" i="9"/>
  <c r="AM140" i="9" s="1"/>
  <c r="AW57" i="9"/>
  <c r="AX57" i="9" s="1"/>
  <c r="AU57" i="9"/>
  <c r="AV57" i="9" s="1"/>
  <c r="AS57" i="9"/>
  <c r="AT57" i="9" s="1"/>
  <c r="AQ57" i="9"/>
  <c r="AP57" i="9"/>
  <c r="AM138" i="9" s="1"/>
  <c r="AW55" i="9"/>
  <c r="AX55" i="9" s="1"/>
  <c r="AU55" i="9"/>
  <c r="AV55" i="9" s="1"/>
  <c r="AS55" i="9"/>
  <c r="AT55" i="9" s="1"/>
  <c r="AQ55" i="9"/>
  <c r="AP55" i="9"/>
  <c r="AM136" i="9" s="1"/>
  <c r="AW53" i="9"/>
  <c r="AX53" i="9" s="1"/>
  <c r="AU53" i="9"/>
  <c r="AV53" i="9" s="1"/>
  <c r="AS53" i="9"/>
  <c r="AT53" i="9" s="1"/>
  <c r="AQ53" i="9"/>
  <c r="AP53" i="9"/>
  <c r="AM134" i="9" s="1"/>
  <c r="AW51" i="9"/>
  <c r="AX51" i="9" s="1"/>
  <c r="AU51" i="9"/>
  <c r="AV51" i="9" s="1"/>
  <c r="AS51" i="9"/>
  <c r="AT51" i="9" s="1"/>
  <c r="AQ51" i="9"/>
  <c r="AP51" i="9"/>
  <c r="AM132" i="9" s="1"/>
  <c r="AW49" i="9"/>
  <c r="AX49" i="9" s="1"/>
  <c r="AU49" i="9"/>
  <c r="AV49" i="9" s="1"/>
  <c r="AS49" i="9"/>
  <c r="AT49" i="9" s="1"/>
  <c r="AQ49" i="9"/>
  <c r="AP49" i="9"/>
  <c r="AM130" i="9" s="1"/>
  <c r="AW47" i="9"/>
  <c r="AX47" i="9" s="1"/>
  <c r="AU47" i="9"/>
  <c r="AV47" i="9" s="1"/>
  <c r="AS47" i="9"/>
  <c r="AT47" i="9" s="1"/>
  <c r="AQ47" i="9"/>
  <c r="AP47" i="9"/>
  <c r="AM128" i="9" s="1"/>
  <c r="AW45" i="9"/>
  <c r="AX45" i="9" s="1"/>
  <c r="AU45" i="9"/>
  <c r="AV45" i="9" s="1"/>
  <c r="AS45" i="9"/>
  <c r="AT45" i="9" s="1"/>
  <c r="AQ45" i="9"/>
  <c r="AP45" i="9"/>
  <c r="AM126" i="9" s="1"/>
  <c r="AW43" i="9"/>
  <c r="AX43" i="9" s="1"/>
  <c r="AU43" i="9"/>
  <c r="AV43" i="9" s="1"/>
  <c r="AS43" i="9"/>
  <c r="AT43" i="9" s="1"/>
  <c r="AQ43" i="9"/>
  <c r="AP43" i="9"/>
  <c r="AM124" i="9" s="1"/>
  <c r="AW41" i="9"/>
  <c r="AX41" i="9" s="1"/>
  <c r="AU41" i="9"/>
  <c r="AV41" i="9" s="1"/>
  <c r="AS41" i="9"/>
  <c r="AT41" i="9" s="1"/>
  <c r="AQ41" i="9"/>
  <c r="AP41" i="9"/>
  <c r="AM122" i="9" s="1"/>
  <c r="AW39" i="9"/>
  <c r="AX39" i="9" s="1"/>
  <c r="AU39" i="9"/>
  <c r="AV39" i="9" s="1"/>
  <c r="AS39" i="9"/>
  <c r="AT39" i="9" s="1"/>
  <c r="AQ39" i="9"/>
  <c r="AP39" i="9"/>
  <c r="AM120" i="9" s="1"/>
  <c r="AW37" i="9"/>
  <c r="AX37" i="9" s="1"/>
  <c r="AU37" i="9"/>
  <c r="AV37" i="9" s="1"/>
  <c r="AS37" i="9"/>
  <c r="AT37" i="9" s="1"/>
  <c r="AQ37" i="9"/>
  <c r="AP37" i="9"/>
  <c r="AM118" i="9" s="1"/>
  <c r="AW35" i="9"/>
  <c r="AX35" i="9" s="1"/>
  <c r="AU35" i="9"/>
  <c r="AV35" i="9" s="1"/>
  <c r="AS35" i="9"/>
  <c r="AT35" i="9" s="1"/>
  <c r="AQ35" i="9"/>
  <c r="AP35" i="9"/>
  <c r="AM116" i="9" s="1"/>
  <c r="AW33" i="9"/>
  <c r="AX33" i="9" s="1"/>
  <c r="AU33" i="9"/>
  <c r="AV33" i="9" s="1"/>
  <c r="AS33" i="9"/>
  <c r="AT33" i="9" s="1"/>
  <c r="AQ33" i="9"/>
  <c r="AP33" i="9"/>
  <c r="AM114" i="9" s="1"/>
  <c r="AW31" i="9"/>
  <c r="AX31" i="9" s="1"/>
  <c r="AU31" i="9"/>
  <c r="AV31" i="9" s="1"/>
  <c r="AS31" i="9"/>
  <c r="AT31" i="9" s="1"/>
  <c r="AQ31" i="9"/>
  <c r="AP31" i="9"/>
  <c r="AM112" i="9" s="1"/>
  <c r="AW29" i="9"/>
  <c r="AX29" i="9" s="1"/>
  <c r="AU29" i="9"/>
  <c r="AV29" i="9" s="1"/>
  <c r="AS29" i="9"/>
  <c r="AT29" i="9" s="1"/>
  <c r="AQ29" i="9"/>
  <c r="AP29" i="9"/>
  <c r="AM110" i="9" s="1"/>
  <c r="AW27" i="9"/>
  <c r="AX27" i="9" s="1"/>
  <c r="AU27" i="9"/>
  <c r="AV27" i="9" s="1"/>
  <c r="AS27" i="9"/>
  <c r="AT27" i="9" s="1"/>
  <c r="AQ27" i="9"/>
  <c r="AP27" i="9"/>
  <c r="AM108" i="9" s="1"/>
  <c r="AW25" i="9"/>
  <c r="AX25" i="9" s="1"/>
  <c r="AU25" i="9"/>
  <c r="AV25" i="9" s="1"/>
  <c r="AS25" i="9"/>
  <c r="AT25" i="9" s="1"/>
  <c r="AQ25" i="9"/>
  <c r="AP25" i="9"/>
  <c r="AM106" i="9" s="1"/>
  <c r="AW23" i="9"/>
  <c r="AX23" i="9" s="1"/>
  <c r="AU23" i="9"/>
  <c r="AV23" i="9" s="1"/>
  <c r="AS23" i="9"/>
  <c r="AT23" i="9" s="1"/>
  <c r="AQ23" i="9"/>
  <c r="AP23" i="9"/>
  <c r="AM104" i="9" s="1"/>
  <c r="AW21" i="9"/>
  <c r="AX21" i="9" s="1"/>
  <c r="AU21" i="9"/>
  <c r="AV21" i="9" s="1"/>
  <c r="AS21" i="9"/>
  <c r="AT21" i="9" s="1"/>
  <c r="AQ21" i="9"/>
  <c r="AP21" i="9"/>
  <c r="AM102" i="9" s="1"/>
  <c r="AW19" i="9"/>
  <c r="AX19" i="9" s="1"/>
  <c r="AU19" i="9"/>
  <c r="AV19" i="9" s="1"/>
  <c r="AS19" i="9"/>
  <c r="AT19" i="9" s="1"/>
  <c r="AQ19" i="9"/>
  <c r="AP19" i="9"/>
  <c r="AM100" i="9" s="1"/>
  <c r="BE179" i="6"/>
  <c r="BF179" i="6"/>
  <c r="BG179" i="6"/>
  <c r="BH179" i="6"/>
  <c r="BI179" i="6"/>
  <c r="BJ179" i="6"/>
  <c r="BK179" i="6"/>
  <c r="BL179" i="6"/>
  <c r="BM179" i="6"/>
  <c r="BN179" i="6"/>
  <c r="BO179" i="6"/>
  <c r="BP179" i="6"/>
  <c r="BQ179" i="6"/>
  <c r="BR179" i="6"/>
  <c r="BS179" i="6"/>
  <c r="BT179" i="6"/>
  <c r="BU179" i="6"/>
  <c r="BV179" i="6"/>
  <c r="BW179" i="6"/>
  <c r="BX179" i="6"/>
  <c r="BY179" i="6"/>
  <c r="BZ179" i="6"/>
  <c r="CA179" i="6"/>
  <c r="CB179" i="6"/>
  <c r="CC179" i="6"/>
  <c r="CD179" i="6"/>
  <c r="CE179" i="6"/>
  <c r="CF179" i="6"/>
  <c r="CG179" i="6"/>
  <c r="CH179" i="6"/>
  <c r="BE180" i="6"/>
  <c r="BF180" i="6"/>
  <c r="BG180" i="6"/>
  <c r="BH180" i="6"/>
  <c r="BI180" i="6"/>
  <c r="BJ180" i="6"/>
  <c r="BK180" i="6"/>
  <c r="BL180" i="6"/>
  <c r="BM180" i="6"/>
  <c r="BN180" i="6"/>
  <c r="BO180" i="6"/>
  <c r="BP180" i="6"/>
  <c r="BQ180" i="6"/>
  <c r="BR180" i="6"/>
  <c r="BS180" i="6"/>
  <c r="BT180" i="6"/>
  <c r="BU180" i="6"/>
  <c r="BV180" i="6"/>
  <c r="BW180" i="6"/>
  <c r="BX180" i="6"/>
  <c r="BY180" i="6"/>
  <c r="BZ180" i="6"/>
  <c r="CA180" i="6"/>
  <c r="CB180" i="6"/>
  <c r="CC180" i="6"/>
  <c r="CD180" i="6"/>
  <c r="CE180" i="6"/>
  <c r="CF180" i="6"/>
  <c r="CG180" i="6"/>
  <c r="CH180" i="6"/>
  <c r="BE181" i="6"/>
  <c r="BF181" i="6"/>
  <c r="BG181" i="6"/>
  <c r="BH181" i="6"/>
  <c r="BI181" i="6"/>
  <c r="BJ181" i="6"/>
  <c r="BK181" i="6"/>
  <c r="BL181" i="6"/>
  <c r="BM181" i="6"/>
  <c r="BN181" i="6"/>
  <c r="BO181" i="6"/>
  <c r="BP181" i="6"/>
  <c r="BQ181" i="6"/>
  <c r="BR181" i="6"/>
  <c r="BS181" i="6"/>
  <c r="BT181" i="6"/>
  <c r="BU181" i="6"/>
  <c r="BV181" i="6"/>
  <c r="BW181" i="6"/>
  <c r="BX181" i="6"/>
  <c r="BY181" i="6"/>
  <c r="BZ181" i="6"/>
  <c r="CA181" i="6"/>
  <c r="CB181" i="6"/>
  <c r="CC181" i="6"/>
  <c r="CD181" i="6"/>
  <c r="CE181" i="6"/>
  <c r="CF181" i="6"/>
  <c r="CG181" i="6"/>
  <c r="CH181" i="6"/>
  <c r="BE182" i="6"/>
  <c r="BF182" i="6"/>
  <c r="BG182" i="6"/>
  <c r="BH182" i="6"/>
  <c r="BI182" i="6"/>
  <c r="BJ182" i="6"/>
  <c r="BK182" i="6"/>
  <c r="BL182" i="6"/>
  <c r="BM182" i="6"/>
  <c r="BN182" i="6"/>
  <c r="BO182" i="6"/>
  <c r="BP182" i="6"/>
  <c r="BQ182" i="6"/>
  <c r="BR182" i="6"/>
  <c r="BS182" i="6"/>
  <c r="BT182" i="6"/>
  <c r="BU182" i="6"/>
  <c r="BV182" i="6"/>
  <c r="BW182" i="6"/>
  <c r="BX182" i="6"/>
  <c r="BY182" i="6"/>
  <c r="BZ182" i="6"/>
  <c r="CA182" i="6"/>
  <c r="CB182" i="6"/>
  <c r="CC182" i="6"/>
  <c r="CD182" i="6"/>
  <c r="CE182" i="6"/>
  <c r="CF182" i="6"/>
  <c r="CG182" i="6"/>
  <c r="CH182" i="6"/>
  <c r="BE183" i="6"/>
  <c r="BF183" i="6"/>
  <c r="BG183" i="6"/>
  <c r="BH183" i="6"/>
  <c r="BI183" i="6"/>
  <c r="BJ183" i="6"/>
  <c r="BK183" i="6"/>
  <c r="BL183" i="6"/>
  <c r="BM183" i="6"/>
  <c r="BN183" i="6"/>
  <c r="BO183" i="6"/>
  <c r="BP183" i="6"/>
  <c r="BQ183" i="6"/>
  <c r="BR183" i="6"/>
  <c r="BS183" i="6"/>
  <c r="BT183" i="6"/>
  <c r="BU183" i="6"/>
  <c r="BV183" i="6"/>
  <c r="BW183" i="6"/>
  <c r="BX183" i="6"/>
  <c r="BY183" i="6"/>
  <c r="BZ183" i="6"/>
  <c r="CA183" i="6"/>
  <c r="CB183" i="6"/>
  <c r="CC183" i="6"/>
  <c r="CD183" i="6"/>
  <c r="CE183" i="6"/>
  <c r="CF183" i="6"/>
  <c r="CG183" i="6"/>
  <c r="CH183" i="6"/>
  <c r="BE184" i="6"/>
  <c r="BF184" i="6"/>
  <c r="BG184" i="6"/>
  <c r="BH184" i="6"/>
  <c r="BI184" i="6"/>
  <c r="BJ184" i="6"/>
  <c r="BK184" i="6"/>
  <c r="BL184" i="6"/>
  <c r="BM184" i="6"/>
  <c r="BN184" i="6"/>
  <c r="BO184" i="6"/>
  <c r="BP184" i="6"/>
  <c r="BQ184" i="6"/>
  <c r="BR184" i="6"/>
  <c r="BS184" i="6"/>
  <c r="BT184" i="6"/>
  <c r="BU184" i="6"/>
  <c r="BV184" i="6"/>
  <c r="BW184" i="6"/>
  <c r="BX184" i="6"/>
  <c r="BY184" i="6"/>
  <c r="BZ184" i="6"/>
  <c r="CA184" i="6"/>
  <c r="CB184" i="6"/>
  <c r="CC184" i="6"/>
  <c r="CD184" i="6"/>
  <c r="CE184" i="6"/>
  <c r="CF184" i="6"/>
  <c r="CG184" i="6"/>
  <c r="CH184" i="6"/>
  <c r="BE185" i="6"/>
  <c r="BF185" i="6"/>
  <c r="BG185" i="6"/>
  <c r="BH185" i="6"/>
  <c r="BI185" i="6"/>
  <c r="BJ185" i="6"/>
  <c r="BK185" i="6"/>
  <c r="BL185" i="6"/>
  <c r="BM185" i="6"/>
  <c r="BN185" i="6"/>
  <c r="BO185" i="6"/>
  <c r="BP185" i="6"/>
  <c r="BQ185" i="6"/>
  <c r="BR185" i="6"/>
  <c r="BS185" i="6"/>
  <c r="BT185" i="6"/>
  <c r="BU185" i="6"/>
  <c r="BV185" i="6"/>
  <c r="BW185" i="6"/>
  <c r="BX185" i="6"/>
  <c r="BY185" i="6"/>
  <c r="BZ185" i="6"/>
  <c r="CA185" i="6"/>
  <c r="CB185" i="6"/>
  <c r="CC185" i="6"/>
  <c r="CD185" i="6"/>
  <c r="CE185" i="6"/>
  <c r="CF185" i="6"/>
  <c r="CG185" i="6"/>
  <c r="CH185" i="6"/>
  <c r="BE186" i="6"/>
  <c r="BF186" i="6"/>
  <c r="BG186" i="6"/>
  <c r="BH186" i="6"/>
  <c r="BI186" i="6"/>
  <c r="BJ186" i="6"/>
  <c r="BK186" i="6"/>
  <c r="BL186" i="6"/>
  <c r="BM186" i="6"/>
  <c r="BN186" i="6"/>
  <c r="BO186" i="6"/>
  <c r="BP186" i="6"/>
  <c r="BQ186" i="6"/>
  <c r="BR186" i="6"/>
  <c r="BS186" i="6"/>
  <c r="BT186" i="6"/>
  <c r="BU186" i="6"/>
  <c r="BV186" i="6"/>
  <c r="BW186" i="6"/>
  <c r="BX186" i="6"/>
  <c r="BY186" i="6"/>
  <c r="BZ186" i="6"/>
  <c r="CA186" i="6"/>
  <c r="CB186" i="6"/>
  <c r="CC186" i="6"/>
  <c r="CD186" i="6"/>
  <c r="CE186" i="6"/>
  <c r="CF186" i="6"/>
  <c r="CG186" i="6"/>
  <c r="CH186" i="6"/>
  <c r="BE187" i="6"/>
  <c r="BF187" i="6"/>
  <c r="BG187" i="6"/>
  <c r="BH187" i="6"/>
  <c r="BI187" i="6"/>
  <c r="BJ187" i="6"/>
  <c r="BK187" i="6"/>
  <c r="BL187" i="6"/>
  <c r="BM187" i="6"/>
  <c r="BN187" i="6"/>
  <c r="BO187" i="6"/>
  <c r="BP187" i="6"/>
  <c r="BQ187" i="6"/>
  <c r="BR187" i="6"/>
  <c r="BS187" i="6"/>
  <c r="BT187" i="6"/>
  <c r="BU187" i="6"/>
  <c r="BV187" i="6"/>
  <c r="BW187" i="6"/>
  <c r="BX187" i="6"/>
  <c r="BY187" i="6"/>
  <c r="BZ187" i="6"/>
  <c r="CA187" i="6"/>
  <c r="CB187" i="6"/>
  <c r="CC187" i="6"/>
  <c r="CD187" i="6"/>
  <c r="CE187" i="6"/>
  <c r="CF187" i="6"/>
  <c r="CG187" i="6"/>
  <c r="CH187" i="6"/>
  <c r="BE188" i="6"/>
  <c r="BF188" i="6"/>
  <c r="BG188" i="6"/>
  <c r="BH188" i="6"/>
  <c r="BI188" i="6"/>
  <c r="BJ188" i="6"/>
  <c r="BK188" i="6"/>
  <c r="BL188" i="6"/>
  <c r="BM188" i="6"/>
  <c r="BN188" i="6"/>
  <c r="BO188" i="6"/>
  <c r="BP188" i="6"/>
  <c r="BQ188" i="6"/>
  <c r="BR188" i="6"/>
  <c r="BS188" i="6"/>
  <c r="BT188" i="6"/>
  <c r="BU188" i="6"/>
  <c r="BV188" i="6"/>
  <c r="BW188" i="6"/>
  <c r="BX188" i="6"/>
  <c r="BY188" i="6"/>
  <c r="BZ188" i="6"/>
  <c r="CA188" i="6"/>
  <c r="CB188" i="6"/>
  <c r="CC188" i="6"/>
  <c r="CD188" i="6"/>
  <c r="CE188" i="6"/>
  <c r="CF188" i="6"/>
  <c r="CG188" i="6"/>
  <c r="CH188" i="6"/>
  <c r="BE189" i="6"/>
  <c r="BF189" i="6"/>
  <c r="BG189" i="6"/>
  <c r="BH189" i="6"/>
  <c r="BI189" i="6"/>
  <c r="BJ189" i="6"/>
  <c r="BK189" i="6"/>
  <c r="BL189" i="6"/>
  <c r="BM189" i="6"/>
  <c r="BN189" i="6"/>
  <c r="BO189" i="6"/>
  <c r="BP189" i="6"/>
  <c r="BQ189" i="6"/>
  <c r="BR189" i="6"/>
  <c r="BS189" i="6"/>
  <c r="BT189" i="6"/>
  <c r="BU189" i="6"/>
  <c r="BV189" i="6"/>
  <c r="BW189" i="6"/>
  <c r="BX189" i="6"/>
  <c r="BY189" i="6"/>
  <c r="BZ189" i="6"/>
  <c r="CA189" i="6"/>
  <c r="CB189" i="6"/>
  <c r="CC189" i="6"/>
  <c r="CD189" i="6"/>
  <c r="CE189" i="6"/>
  <c r="CF189" i="6"/>
  <c r="CG189" i="6"/>
  <c r="CH189" i="6"/>
  <c r="BD179" i="6"/>
  <c r="BD180" i="6"/>
  <c r="BD181" i="6"/>
  <c r="BD182" i="6"/>
  <c r="BD183" i="6"/>
  <c r="BD184" i="6"/>
  <c r="BD185" i="6"/>
  <c r="BD186" i="6"/>
  <c r="BD187" i="6"/>
  <c r="BD188" i="6"/>
  <c r="BD189" i="6"/>
  <c r="AN104" i="9" l="1"/>
  <c r="AN112" i="9"/>
  <c r="AN128" i="9"/>
  <c r="AN144" i="9"/>
  <c r="AO144" i="9"/>
  <c r="AN122" i="9"/>
  <c r="AN138" i="9"/>
  <c r="AN146" i="9"/>
  <c r="AO146" i="9"/>
  <c r="AN106" i="9"/>
  <c r="AN100" i="9"/>
  <c r="AR35" i="9"/>
  <c r="AO116" i="9" s="1"/>
  <c r="AZ35" i="9" s="1"/>
  <c r="AN116" i="9"/>
  <c r="AR51" i="9"/>
  <c r="AO132" i="9" s="1"/>
  <c r="AZ51" i="9" s="1"/>
  <c r="AN132" i="9"/>
  <c r="AN148" i="9"/>
  <c r="AO148" i="9"/>
  <c r="AN110" i="9"/>
  <c r="AN126" i="9"/>
  <c r="AO150" i="9"/>
  <c r="AN150" i="9"/>
  <c r="AN120" i="9"/>
  <c r="AN136" i="9"/>
  <c r="AO152" i="9"/>
  <c r="AN152" i="9"/>
  <c r="AN114" i="9"/>
  <c r="AN130" i="9"/>
  <c r="AN154" i="9"/>
  <c r="AO154" i="9"/>
  <c r="AN124" i="9"/>
  <c r="AN140" i="9"/>
  <c r="AO140" i="9"/>
  <c r="AN156" i="9"/>
  <c r="AO156" i="9"/>
  <c r="AR27" i="9"/>
  <c r="AO108" i="9" s="1"/>
  <c r="AN108" i="9"/>
  <c r="AN102" i="9"/>
  <c r="AN118" i="9"/>
  <c r="AN134" i="9"/>
  <c r="AN142" i="9"/>
  <c r="AO142" i="9"/>
  <c r="AO158" i="9"/>
  <c r="AN158" i="9"/>
  <c r="AR19" i="9"/>
  <c r="AO100" i="9" s="1"/>
  <c r="AR43" i="9"/>
  <c r="AO124" i="9" s="1"/>
  <c r="AZ61" i="9"/>
  <c r="AZ77" i="9"/>
  <c r="AZ63" i="9"/>
  <c r="AR25" i="9"/>
  <c r="AO106" i="9" s="1"/>
  <c r="AR33" i="9"/>
  <c r="AO114" i="9" s="1"/>
  <c r="AR41" i="9"/>
  <c r="AO122" i="9" s="1"/>
  <c r="AR49" i="9"/>
  <c r="AO130" i="9" s="1"/>
  <c r="AR57" i="9"/>
  <c r="AO138" i="9" s="1"/>
  <c r="AZ65" i="9"/>
  <c r="AR23" i="9"/>
  <c r="AO104" i="9" s="1"/>
  <c r="AR31" i="9"/>
  <c r="AO112" i="9" s="1"/>
  <c r="AR39" i="9"/>
  <c r="AO120" i="9" s="1"/>
  <c r="AR47" i="9"/>
  <c r="AO128" i="9" s="1"/>
  <c r="AR55" i="9"/>
  <c r="AO136" i="9" s="1"/>
  <c r="AZ69" i="9"/>
  <c r="AR21" i="9"/>
  <c r="AO102" i="9" s="1"/>
  <c r="AR29" i="9"/>
  <c r="AO110" i="9" s="1"/>
  <c r="AR37" i="9"/>
  <c r="AO118" i="9" s="1"/>
  <c r="AR45" i="9"/>
  <c r="AO126" i="9" s="1"/>
  <c r="AR53" i="9"/>
  <c r="AO134" i="9" s="1"/>
  <c r="AZ73" i="9"/>
  <c r="AZ75" i="9"/>
  <c r="AX61" i="6"/>
  <c r="AX63" i="6"/>
  <c r="AX65" i="6"/>
  <c r="AX69" i="6"/>
  <c r="AX71" i="6"/>
  <c r="AX73" i="6"/>
  <c r="AX75" i="6"/>
  <c r="AX77" i="6"/>
  <c r="AV61" i="6"/>
  <c r="AV63" i="6"/>
  <c r="AV65" i="6"/>
  <c r="AV69" i="6"/>
  <c r="AV71" i="6"/>
  <c r="AV73" i="6"/>
  <c r="AV75" i="6"/>
  <c r="AV77" i="6"/>
  <c r="AT61" i="6"/>
  <c r="AT63" i="6"/>
  <c r="AT65" i="6"/>
  <c r="AT69" i="6"/>
  <c r="AT71" i="6"/>
  <c r="AT73" i="6"/>
  <c r="AT75" i="6"/>
  <c r="AT77" i="6"/>
  <c r="AR59" i="6"/>
  <c r="AR61" i="6"/>
  <c r="AR63" i="6"/>
  <c r="AR65" i="6"/>
  <c r="AR67" i="6"/>
  <c r="AR69" i="6"/>
  <c r="AR71" i="6"/>
  <c r="AR73" i="6"/>
  <c r="AR75" i="6"/>
  <c r="AR77" i="6"/>
  <c r="AZ27" i="9" l="1"/>
  <c r="AZ29" i="9"/>
  <c r="AZ31" i="9"/>
  <c r="AZ21" i="9"/>
  <c r="AZ53" i="9"/>
  <c r="AZ47" i="9"/>
  <c r="AZ67" i="9"/>
  <c r="AZ33" i="9"/>
  <c r="AZ41" i="9"/>
  <c r="AZ59" i="9"/>
  <c r="AZ55" i="9"/>
  <c r="AZ71" i="9"/>
  <c r="AZ43" i="9"/>
  <c r="AZ19" i="9"/>
  <c r="AZ45" i="9"/>
  <c r="AZ37" i="9"/>
  <c r="AZ49" i="9"/>
  <c r="AZ39" i="9"/>
  <c r="AZ25" i="9" l="1"/>
  <c r="AZ57" i="9"/>
  <c r="AZ23" i="9"/>
  <c r="CG174" i="9" l="1"/>
  <c r="CG178" i="9"/>
  <c r="CG165" i="9"/>
  <c r="CG166" i="9"/>
  <c r="CG164" i="9"/>
  <c r="CG168" i="9"/>
  <c r="CG171" i="9"/>
  <c r="CG169" i="9"/>
  <c r="CG173" i="9"/>
  <c r="CG176" i="9"/>
  <c r="CG175" i="9"/>
  <c r="CG167" i="9"/>
  <c r="CG172" i="9"/>
  <c r="CG177" i="9"/>
  <c r="CG163" i="9"/>
  <c r="CG170" i="9"/>
  <c r="CF176" i="9"/>
  <c r="CF172" i="9"/>
  <c r="CF175" i="9"/>
  <c r="CF170" i="9"/>
  <c r="CF163" i="9"/>
  <c r="CF174" i="9"/>
  <c r="CF177" i="9"/>
  <c r="CF165" i="9"/>
  <c r="CF168" i="9"/>
  <c r="CF171" i="9"/>
  <c r="CF166" i="9"/>
  <c r="CF167" i="9"/>
  <c r="CF178" i="9"/>
  <c r="CF164" i="9"/>
  <c r="CF173" i="9"/>
  <c r="CF169" i="9"/>
  <c r="CH178" i="9"/>
  <c r="CH163" i="9"/>
  <c r="CH171" i="9"/>
  <c r="CH176" i="9"/>
  <c r="CH173" i="9"/>
  <c r="CH164" i="9"/>
  <c r="CH175" i="9"/>
  <c r="CH166" i="9"/>
  <c r="CH170" i="9"/>
  <c r="CH168" i="9"/>
  <c r="CH165" i="9"/>
  <c r="CH177" i="9"/>
  <c r="CH174" i="9"/>
  <c r="CH172" i="9"/>
  <c r="CH167" i="9"/>
  <c r="CH169" i="9"/>
  <c r="BN164" i="9"/>
  <c r="BN178" i="9"/>
  <c r="BN163" i="9"/>
  <c r="BN175" i="9"/>
  <c r="BN176" i="9"/>
  <c r="BN166" i="9"/>
  <c r="BN168" i="9"/>
  <c r="BN169" i="9"/>
  <c r="BN170" i="9"/>
  <c r="BN165" i="9"/>
  <c r="BN167" i="9"/>
  <c r="BN171" i="9"/>
  <c r="BN172" i="9"/>
  <c r="BN173" i="9"/>
  <c r="BN177" i="9"/>
  <c r="BN174" i="9"/>
  <c r="BU178" i="9"/>
  <c r="BU174" i="9"/>
  <c r="BU170" i="9"/>
  <c r="BU166" i="9"/>
  <c r="BU177" i="9"/>
  <c r="BU169" i="9"/>
  <c r="BU163" i="9"/>
  <c r="BU172" i="9"/>
  <c r="BU171" i="9"/>
  <c r="BU167" i="9"/>
  <c r="BU164" i="9"/>
  <c r="BU165" i="9"/>
  <c r="BU176" i="9"/>
  <c r="BU168" i="9"/>
  <c r="BU173" i="9"/>
  <c r="BU175" i="9"/>
  <c r="BM178" i="9"/>
  <c r="BM163" i="9"/>
  <c r="BM174" i="9"/>
  <c r="BM170" i="9"/>
  <c r="BM166" i="9"/>
  <c r="BM177" i="9"/>
  <c r="BM169" i="9"/>
  <c r="BM172" i="9"/>
  <c r="BM164" i="9"/>
  <c r="BM171" i="9"/>
  <c r="BM167" i="9"/>
  <c r="BM165" i="9"/>
  <c r="BM176" i="9"/>
  <c r="BM168" i="9"/>
  <c r="BM175" i="9"/>
  <c r="BM173" i="9"/>
  <c r="BW177" i="9"/>
  <c r="BW163" i="9"/>
  <c r="BW171" i="9"/>
  <c r="BW172" i="9"/>
  <c r="BW164" i="9"/>
  <c r="BW178" i="9"/>
  <c r="BW176" i="9"/>
  <c r="BW166" i="9"/>
  <c r="BW170" i="9"/>
  <c r="BW168" i="9"/>
  <c r="BW175" i="9"/>
  <c r="BW165" i="9"/>
  <c r="BW167" i="9"/>
  <c r="BW173" i="9"/>
  <c r="BW174" i="9"/>
  <c r="BW169" i="9"/>
  <c r="BV177" i="9"/>
  <c r="BV173" i="9"/>
  <c r="BV165" i="9"/>
  <c r="BV176" i="9"/>
  <c r="BV168" i="9"/>
  <c r="BV172" i="9"/>
  <c r="BV170" i="9"/>
  <c r="BV167" i="9"/>
  <c r="BV171" i="9"/>
  <c r="BV164" i="9"/>
  <c r="BV178" i="9"/>
  <c r="BV174" i="9"/>
  <c r="BV175" i="9"/>
  <c r="BV166" i="9"/>
  <c r="BV169" i="9"/>
  <c r="BV163" i="9"/>
  <c r="CB178" i="9"/>
  <c r="CB176" i="9"/>
  <c r="CB171" i="9"/>
  <c r="CB168" i="9"/>
  <c r="CB167" i="9"/>
  <c r="CB163" i="9"/>
  <c r="CB174" i="9"/>
  <c r="CB170" i="9"/>
  <c r="CB166" i="9"/>
  <c r="CB173" i="9"/>
  <c r="CB165" i="9"/>
  <c r="CB177" i="9"/>
  <c r="CB175" i="9"/>
  <c r="CB164" i="9"/>
  <c r="CB169" i="9"/>
  <c r="CB172" i="9"/>
  <c r="BL178" i="9"/>
  <c r="BL171" i="9"/>
  <c r="BL167" i="9"/>
  <c r="BL163" i="9"/>
  <c r="BL174" i="9"/>
  <c r="BL173" i="9"/>
  <c r="BL170" i="9"/>
  <c r="BL166" i="9"/>
  <c r="BL165" i="9"/>
  <c r="BL176" i="9"/>
  <c r="BL168" i="9"/>
  <c r="BL177" i="9"/>
  <c r="BL175" i="9"/>
  <c r="BL164" i="9"/>
  <c r="BL169" i="9"/>
  <c r="BL172" i="9"/>
  <c r="CA176" i="9"/>
  <c r="CA169" i="9"/>
  <c r="CA177" i="9"/>
  <c r="CA163" i="9"/>
  <c r="CA174" i="9"/>
  <c r="CA178" i="9"/>
  <c r="CA164" i="9"/>
  <c r="CA175" i="9"/>
  <c r="CA173" i="9"/>
  <c r="CA167" i="9"/>
  <c r="CA166" i="9"/>
  <c r="CA172" i="9"/>
  <c r="CA170" i="9"/>
  <c r="CA168" i="9"/>
  <c r="CA165" i="9"/>
  <c r="CA171" i="9"/>
  <c r="BX176" i="9"/>
  <c r="BX175" i="9"/>
  <c r="BX177" i="9"/>
  <c r="BX169" i="9"/>
  <c r="BX172" i="9"/>
  <c r="BX171" i="9"/>
  <c r="BX167" i="9"/>
  <c r="BX164" i="9"/>
  <c r="BX163" i="9"/>
  <c r="BX178" i="9"/>
  <c r="BX174" i="9"/>
  <c r="BX170" i="9"/>
  <c r="BX166" i="9"/>
  <c r="BX165" i="9"/>
  <c r="BX168" i="9"/>
  <c r="BX173" i="9"/>
  <c r="BP176" i="9"/>
  <c r="BP178" i="9"/>
  <c r="BP163" i="9"/>
  <c r="BP175" i="9"/>
  <c r="BP174" i="9"/>
  <c r="BP170" i="9"/>
  <c r="BP166" i="9"/>
  <c r="BP177" i="9"/>
  <c r="BP169" i="9"/>
  <c r="BP164" i="9"/>
  <c r="BP172" i="9"/>
  <c r="BP171" i="9"/>
  <c r="BP167" i="9"/>
  <c r="BP165" i="9"/>
  <c r="BP168" i="9"/>
  <c r="BP173" i="9"/>
  <c r="BD178" i="9"/>
  <c r="BD173" i="9"/>
  <c r="BD165" i="9"/>
  <c r="BD163" i="9"/>
  <c r="BD176" i="9"/>
  <c r="BD174" i="9"/>
  <c r="BD170" i="9"/>
  <c r="BD168" i="9"/>
  <c r="BD166" i="9"/>
  <c r="BD171" i="9"/>
  <c r="BD167" i="9"/>
  <c r="BD175" i="9"/>
  <c r="BD164" i="9"/>
  <c r="BD169" i="9"/>
  <c r="BD172" i="9"/>
  <c r="BD177" i="9"/>
  <c r="BS176" i="9"/>
  <c r="BS177" i="9"/>
  <c r="BS163" i="9"/>
  <c r="BS174" i="9"/>
  <c r="BS178" i="9"/>
  <c r="BS164" i="9"/>
  <c r="BS175" i="9"/>
  <c r="BS173" i="9"/>
  <c r="BS166" i="9"/>
  <c r="BS172" i="9"/>
  <c r="BS170" i="9"/>
  <c r="BS168" i="9"/>
  <c r="BS167" i="9"/>
  <c r="BS165" i="9"/>
  <c r="BS171" i="9"/>
  <c r="BS169" i="9"/>
  <c r="BR178" i="9"/>
  <c r="BR175" i="9"/>
  <c r="BR174" i="9"/>
  <c r="BR170" i="9"/>
  <c r="BR166" i="9"/>
  <c r="BR177" i="9"/>
  <c r="BR173" i="9"/>
  <c r="BR169" i="9"/>
  <c r="BR165" i="9"/>
  <c r="BR176" i="9"/>
  <c r="BR172" i="9"/>
  <c r="BR168" i="9"/>
  <c r="BR164" i="9"/>
  <c r="BR171" i="9"/>
  <c r="BR167" i="9"/>
  <c r="BR163" i="9"/>
  <c r="BY174" i="9"/>
  <c r="BY169" i="9"/>
  <c r="BY170" i="9"/>
  <c r="BY168" i="9"/>
  <c r="BY166" i="9"/>
  <c r="BY172" i="9"/>
  <c r="BY167" i="9"/>
  <c r="BY173" i="9"/>
  <c r="BY171" i="9"/>
  <c r="BY178" i="9"/>
  <c r="BY175" i="9"/>
  <c r="BY164" i="9"/>
  <c r="BY177" i="9"/>
  <c r="BY163" i="9"/>
  <c r="BY165" i="9"/>
  <c r="BY176" i="9"/>
  <c r="CD172" i="9"/>
  <c r="CD173" i="9"/>
  <c r="CD165" i="9"/>
  <c r="CD176" i="9"/>
  <c r="CD168" i="9"/>
  <c r="CD177" i="9"/>
  <c r="CD170" i="9"/>
  <c r="CD167" i="9"/>
  <c r="CD163" i="9"/>
  <c r="CD171" i="9"/>
  <c r="CD175" i="9"/>
  <c r="CD178" i="9"/>
  <c r="CD166" i="9"/>
  <c r="CD174" i="9"/>
  <c r="CD169" i="9"/>
  <c r="CD164" i="9"/>
  <c r="BK176" i="9"/>
  <c r="BK174" i="9"/>
  <c r="BK178" i="9"/>
  <c r="BK175" i="9"/>
  <c r="BK164" i="9"/>
  <c r="BK166" i="9"/>
  <c r="BK172" i="9"/>
  <c r="BK177" i="9"/>
  <c r="BK170" i="9"/>
  <c r="BK168" i="9"/>
  <c r="BK167" i="9"/>
  <c r="BK165" i="9"/>
  <c r="BK171" i="9"/>
  <c r="BK169" i="9"/>
  <c r="BK163" i="9"/>
  <c r="BK173" i="9"/>
  <c r="BI174" i="9"/>
  <c r="BI173" i="9"/>
  <c r="BI172" i="9"/>
  <c r="BI167" i="9"/>
  <c r="BI175" i="9"/>
  <c r="BI171" i="9"/>
  <c r="BI164" i="9"/>
  <c r="BI177" i="9"/>
  <c r="BI178" i="9"/>
  <c r="BI165" i="9"/>
  <c r="BI163" i="9"/>
  <c r="BI176" i="9"/>
  <c r="BI169" i="9"/>
  <c r="BI170" i="9"/>
  <c r="BI168" i="9"/>
  <c r="BI166" i="9"/>
  <c r="BG177" i="9"/>
  <c r="BG163" i="9"/>
  <c r="BG178" i="9"/>
  <c r="BG166" i="9"/>
  <c r="BG164" i="9"/>
  <c r="BG176" i="9"/>
  <c r="BG170" i="9"/>
  <c r="BG175" i="9"/>
  <c r="BG171" i="9"/>
  <c r="BG169" i="9"/>
  <c r="BG168" i="9"/>
  <c r="BG172" i="9"/>
  <c r="BG165" i="9"/>
  <c r="BG167" i="9"/>
  <c r="BG173" i="9"/>
  <c r="BG174" i="9"/>
  <c r="BF172" i="9"/>
  <c r="BF176" i="9"/>
  <c r="BF168" i="9"/>
  <c r="BF173" i="9"/>
  <c r="BF165" i="9"/>
  <c r="BF169" i="9"/>
  <c r="BF170" i="9"/>
  <c r="BF178" i="9"/>
  <c r="BF174" i="9"/>
  <c r="BF164" i="9"/>
  <c r="BF166" i="9"/>
  <c r="BF175" i="9"/>
  <c r="BF177" i="9"/>
  <c r="BF167" i="9"/>
  <c r="BF163" i="9"/>
  <c r="BF171" i="9"/>
  <c r="BH176" i="9"/>
  <c r="BH172" i="9"/>
  <c r="BH164" i="9"/>
  <c r="BH178" i="9"/>
  <c r="BH171" i="9"/>
  <c r="BH167" i="9"/>
  <c r="BH175" i="9"/>
  <c r="BH163" i="9"/>
  <c r="BH177" i="9"/>
  <c r="BH174" i="9"/>
  <c r="BH170" i="9"/>
  <c r="BH169" i="9"/>
  <c r="BH166" i="9"/>
  <c r="BH165" i="9"/>
  <c r="BH173" i="9"/>
  <c r="BH168" i="9"/>
  <c r="CC178" i="9"/>
  <c r="CC172" i="9"/>
  <c r="CC164" i="9"/>
  <c r="CC163" i="9"/>
  <c r="CC174" i="9"/>
  <c r="CC170" i="9"/>
  <c r="CC166" i="9"/>
  <c r="CC177" i="9"/>
  <c r="CC171" i="9"/>
  <c r="CC169" i="9"/>
  <c r="CC167" i="9"/>
  <c r="CC173" i="9"/>
  <c r="CC165" i="9"/>
  <c r="CC176" i="9"/>
  <c r="CC168" i="9"/>
  <c r="CC175" i="9"/>
  <c r="BT178" i="9"/>
  <c r="BT174" i="9"/>
  <c r="BT170" i="9"/>
  <c r="BT166" i="9"/>
  <c r="BT173" i="9"/>
  <c r="BT165" i="9"/>
  <c r="BT176" i="9"/>
  <c r="BT168" i="9"/>
  <c r="BT171" i="9"/>
  <c r="BT167" i="9"/>
  <c r="BT163" i="9"/>
  <c r="BT177" i="9"/>
  <c r="BT164" i="9"/>
  <c r="BT175" i="9"/>
  <c r="BT169" i="9"/>
  <c r="BT172" i="9"/>
  <c r="BJ178" i="9"/>
  <c r="BJ171" i="9"/>
  <c r="BJ167" i="9"/>
  <c r="BJ175" i="9"/>
  <c r="BJ163" i="9"/>
  <c r="BJ177" i="9"/>
  <c r="BJ174" i="9"/>
  <c r="BJ173" i="9"/>
  <c r="BJ170" i="9"/>
  <c r="BJ169" i="9"/>
  <c r="BJ166" i="9"/>
  <c r="BJ165" i="9"/>
  <c r="BJ176" i="9"/>
  <c r="BJ172" i="9"/>
  <c r="BJ168" i="9"/>
  <c r="BJ164" i="9"/>
  <c r="BO177" i="9"/>
  <c r="BO163" i="9"/>
  <c r="BO178" i="9"/>
  <c r="BO166" i="9"/>
  <c r="BO164" i="9"/>
  <c r="BO170" i="9"/>
  <c r="BO175" i="9"/>
  <c r="BO168" i="9"/>
  <c r="BO176" i="9"/>
  <c r="BO165" i="9"/>
  <c r="BO167" i="9"/>
  <c r="BO173" i="9"/>
  <c r="BO171" i="9"/>
  <c r="BO174" i="9"/>
  <c r="BO169" i="9"/>
  <c r="BO172" i="9"/>
  <c r="BE178" i="9"/>
  <c r="BE177" i="9"/>
  <c r="BE174" i="9"/>
  <c r="BE170" i="9"/>
  <c r="BE169" i="9"/>
  <c r="BE166" i="9"/>
  <c r="BE172" i="9"/>
  <c r="BE171" i="9"/>
  <c r="BE167" i="9"/>
  <c r="BE164" i="9"/>
  <c r="BE163" i="9"/>
  <c r="BE168" i="9"/>
  <c r="BE173" i="9"/>
  <c r="BE175" i="9"/>
  <c r="BE165" i="9"/>
  <c r="BE176" i="9"/>
  <c r="BZ178" i="9"/>
  <c r="BZ177" i="9"/>
  <c r="BZ173" i="9"/>
  <c r="BZ169" i="9"/>
  <c r="BZ165" i="9"/>
  <c r="BZ164" i="9"/>
  <c r="BZ176" i="9"/>
  <c r="BZ172" i="9"/>
  <c r="BZ171" i="9"/>
  <c r="BZ168" i="9"/>
  <c r="BZ167" i="9"/>
  <c r="BZ163" i="9"/>
  <c r="BZ174" i="9"/>
  <c r="BZ170" i="9"/>
  <c r="BZ166" i="9"/>
  <c r="BZ175" i="9"/>
  <c r="BQ174" i="9"/>
  <c r="BQ166" i="9"/>
  <c r="BQ172" i="9"/>
  <c r="BQ167" i="9"/>
  <c r="BQ175" i="9"/>
  <c r="BQ173" i="9"/>
  <c r="BQ171" i="9"/>
  <c r="BQ164" i="9"/>
  <c r="BQ177" i="9"/>
  <c r="BQ178" i="9"/>
  <c r="BQ165" i="9"/>
  <c r="BQ163" i="9"/>
  <c r="BQ176" i="9"/>
  <c r="BQ169" i="9"/>
  <c r="BQ170" i="9"/>
  <c r="BQ168" i="9"/>
  <c r="CE177" i="9"/>
  <c r="CE163" i="9"/>
  <c r="CE167" i="9"/>
  <c r="CE173" i="9"/>
  <c r="CE171" i="9"/>
  <c r="CE174" i="9"/>
  <c r="CE169" i="9"/>
  <c r="CE172" i="9"/>
  <c r="CE178" i="9"/>
  <c r="CE166" i="9"/>
  <c r="CE164" i="9"/>
  <c r="CE170" i="9"/>
  <c r="CE168" i="9"/>
  <c r="CE175" i="9"/>
  <c r="CE176" i="9"/>
  <c r="CE165" i="9"/>
  <c r="BG190" i="9" l="1"/>
  <c r="CH190" i="9"/>
  <c r="CG190" i="9"/>
  <c r="CF190" i="9"/>
  <c r="BN190" i="9"/>
  <c r="BV190" i="9"/>
  <c r="BZ190" i="9"/>
  <c r="BR190" i="9"/>
  <c r="BE190" i="9"/>
  <c r="CC190" i="9"/>
  <c r="BK190" i="9"/>
  <c r="BO190" i="9"/>
  <c r="BI190" i="9"/>
  <c r="CA190" i="9"/>
  <c r="CB190" i="9"/>
  <c r="BM190" i="9"/>
  <c r="CD190" i="9"/>
  <c r="BJ190" i="9"/>
  <c r="BL190" i="9"/>
  <c r="BH190" i="9"/>
  <c r="BS190" i="9"/>
  <c r="BX190" i="9"/>
  <c r="BW190" i="9"/>
  <c r="BU190" i="9"/>
  <c r="BQ190" i="9"/>
  <c r="CE190" i="9"/>
  <c r="BF190" i="9"/>
  <c r="BY190" i="9"/>
  <c r="BT190" i="9"/>
  <c r="BD190" i="9"/>
  <c r="BP190" i="9"/>
  <c r="AW19" i="6" l="1"/>
  <c r="AX19" i="6" s="1"/>
  <c r="AW21" i="6"/>
  <c r="AX21" i="6" s="1"/>
  <c r="AW23" i="6"/>
  <c r="AX23" i="6" s="1"/>
  <c r="AW25" i="6"/>
  <c r="AX25" i="6" s="1"/>
  <c r="AW27" i="6"/>
  <c r="AX27" i="6" s="1"/>
  <c r="AW29" i="6"/>
  <c r="AX29" i="6" s="1"/>
  <c r="AW31" i="6"/>
  <c r="AX31" i="6" s="1"/>
  <c r="AW33" i="6"/>
  <c r="AX33" i="6" s="1"/>
  <c r="AW35" i="6"/>
  <c r="AX35" i="6" s="1"/>
  <c r="AW37" i="6"/>
  <c r="AX37" i="6" s="1"/>
  <c r="AW39" i="6"/>
  <c r="AX39" i="6" s="1"/>
  <c r="AW41" i="6"/>
  <c r="AX41" i="6" s="1"/>
  <c r="AW43" i="6"/>
  <c r="AX43" i="6" s="1"/>
  <c r="AW45" i="6"/>
  <c r="AX45" i="6" s="1"/>
  <c r="AW47" i="6"/>
  <c r="AX47" i="6" s="1"/>
  <c r="AW49" i="6"/>
  <c r="AX49" i="6" s="1"/>
  <c r="AW51" i="6"/>
  <c r="AX51" i="6" s="1"/>
  <c r="AW53" i="6"/>
  <c r="AX53" i="6" s="1"/>
  <c r="AW55" i="6"/>
  <c r="AX55" i="6" s="1"/>
  <c r="AW57" i="6"/>
  <c r="AX57" i="6" s="1"/>
  <c r="AW59" i="6"/>
  <c r="AX59" i="6" s="1"/>
  <c r="AW61" i="6"/>
  <c r="AW63" i="6"/>
  <c r="AW65" i="6"/>
  <c r="AW67" i="6"/>
  <c r="AX67" i="6" s="1"/>
  <c r="AW69" i="6"/>
  <c r="AW71" i="6"/>
  <c r="AW73" i="6"/>
  <c r="AW75" i="6"/>
  <c r="AW77" i="6"/>
  <c r="AU19" i="6" l="1"/>
  <c r="AV19" i="6" s="1"/>
  <c r="AU21" i="6"/>
  <c r="AV21" i="6" s="1"/>
  <c r="AU23" i="6"/>
  <c r="AV23" i="6" s="1"/>
  <c r="AU25" i="6"/>
  <c r="AV25" i="6" s="1"/>
  <c r="AU27" i="6"/>
  <c r="AV27" i="6" s="1"/>
  <c r="AU29" i="6"/>
  <c r="AV29" i="6" s="1"/>
  <c r="AU31" i="6"/>
  <c r="AV31" i="6" s="1"/>
  <c r="AU33" i="6"/>
  <c r="AV33" i="6" s="1"/>
  <c r="AU35" i="6"/>
  <c r="AV35" i="6" s="1"/>
  <c r="AU37" i="6"/>
  <c r="AV37" i="6" s="1"/>
  <c r="AU39" i="6"/>
  <c r="AV39" i="6" s="1"/>
  <c r="AU41" i="6"/>
  <c r="AV41" i="6" s="1"/>
  <c r="AU43" i="6"/>
  <c r="AV43" i="6" s="1"/>
  <c r="AU45" i="6"/>
  <c r="AV45" i="6" s="1"/>
  <c r="AU47" i="6"/>
  <c r="AV47" i="6" s="1"/>
  <c r="AU49" i="6"/>
  <c r="AV49" i="6" s="1"/>
  <c r="AU51" i="6"/>
  <c r="AV51" i="6" s="1"/>
  <c r="AU53" i="6"/>
  <c r="AV53" i="6" s="1"/>
  <c r="AU55" i="6"/>
  <c r="AV55" i="6" s="1"/>
  <c r="AU57" i="6"/>
  <c r="AV57" i="6" s="1"/>
  <c r="AU59" i="6"/>
  <c r="AV59" i="6" s="1"/>
  <c r="AU61" i="6"/>
  <c r="AU63" i="6"/>
  <c r="AU65" i="6"/>
  <c r="AU67" i="6"/>
  <c r="AV67" i="6" s="1"/>
  <c r="AU69" i="6"/>
  <c r="AU71" i="6"/>
  <c r="AU73" i="6"/>
  <c r="AU75" i="6"/>
  <c r="AU77" i="6"/>
  <c r="AS21" i="6"/>
  <c r="AT21" i="6" s="1"/>
  <c r="AS23" i="6"/>
  <c r="AT23" i="6" s="1"/>
  <c r="AS25" i="6"/>
  <c r="AT25" i="6" s="1"/>
  <c r="AS27" i="6"/>
  <c r="AT27" i="6" s="1"/>
  <c r="AS29" i="6"/>
  <c r="AT29" i="6" s="1"/>
  <c r="AS31" i="6"/>
  <c r="AT31" i="6" s="1"/>
  <c r="AS33" i="6"/>
  <c r="AT33" i="6" s="1"/>
  <c r="AS35" i="6"/>
  <c r="AT35" i="6" s="1"/>
  <c r="AS37" i="6"/>
  <c r="AT37" i="6" s="1"/>
  <c r="AS39" i="6"/>
  <c r="AT39" i="6" s="1"/>
  <c r="AS41" i="6"/>
  <c r="AT41" i="6" s="1"/>
  <c r="AS43" i="6"/>
  <c r="AT43" i="6" s="1"/>
  <c r="AS45" i="6"/>
  <c r="AT45" i="6" s="1"/>
  <c r="AS47" i="6"/>
  <c r="AT47" i="6" s="1"/>
  <c r="AS49" i="6"/>
  <c r="AT49" i="6" s="1"/>
  <c r="AS51" i="6"/>
  <c r="AT51" i="6" s="1"/>
  <c r="AS53" i="6"/>
  <c r="AT53" i="6" s="1"/>
  <c r="AS55" i="6"/>
  <c r="AT55" i="6" s="1"/>
  <c r="AS57" i="6"/>
  <c r="AT57" i="6" s="1"/>
  <c r="AS59" i="6"/>
  <c r="AT59" i="6" s="1"/>
  <c r="AS61" i="6"/>
  <c r="AS63" i="6"/>
  <c r="AS65" i="6"/>
  <c r="AS67" i="6"/>
  <c r="AT67" i="6" s="1"/>
  <c r="AS69" i="6"/>
  <c r="AS71" i="6"/>
  <c r="AS73" i="6"/>
  <c r="AS75" i="6"/>
  <c r="AS77" i="6"/>
  <c r="AS19" i="6"/>
  <c r="AT19" i="6" s="1"/>
  <c r="AQ21" i="6"/>
  <c r="AQ23" i="6"/>
  <c r="AQ25" i="6"/>
  <c r="AQ27" i="6"/>
  <c r="AQ29" i="6"/>
  <c r="AQ31" i="6"/>
  <c r="AQ33" i="6"/>
  <c r="AQ35" i="6"/>
  <c r="AQ37" i="6"/>
  <c r="AQ39" i="6"/>
  <c r="AQ41" i="6"/>
  <c r="AQ43" i="6"/>
  <c r="AQ45" i="6"/>
  <c r="AQ47" i="6"/>
  <c r="AQ49" i="6"/>
  <c r="AQ51" i="6"/>
  <c r="AQ53" i="6"/>
  <c r="AQ55" i="6"/>
  <c r="AQ57" i="6"/>
  <c r="AQ59" i="6"/>
  <c r="AQ61" i="6"/>
  <c r="AQ63" i="6"/>
  <c r="AQ65" i="6"/>
  <c r="AQ67" i="6"/>
  <c r="AQ69" i="6"/>
  <c r="AQ71" i="6"/>
  <c r="AQ73" i="6"/>
  <c r="AQ77" i="6"/>
  <c r="AQ19" i="6"/>
  <c r="AP19" i="6"/>
  <c r="AM100" i="6" s="1"/>
  <c r="AP21" i="6"/>
  <c r="AM102" i="6" s="1"/>
  <c r="AP23" i="6"/>
  <c r="AM104" i="6" s="1"/>
  <c r="AP25" i="6"/>
  <c r="AM106" i="6" s="1"/>
  <c r="AP27" i="6"/>
  <c r="AM108" i="6" s="1"/>
  <c r="AP29" i="6"/>
  <c r="AM110" i="6" s="1"/>
  <c r="AP31" i="6"/>
  <c r="AM112" i="6" s="1"/>
  <c r="AP33" i="6"/>
  <c r="AM114" i="6" s="1"/>
  <c r="AP35" i="6"/>
  <c r="AM116" i="6" s="1"/>
  <c r="AP37" i="6"/>
  <c r="AM118" i="6" s="1"/>
  <c r="AP39" i="6"/>
  <c r="AM120" i="6" s="1"/>
  <c r="AP41" i="6"/>
  <c r="AM122" i="6" s="1"/>
  <c r="AP43" i="6"/>
  <c r="AM124" i="6" s="1"/>
  <c r="AP45" i="6"/>
  <c r="AM126" i="6" s="1"/>
  <c r="AP47" i="6"/>
  <c r="AM128" i="6" s="1"/>
  <c r="AP49" i="6"/>
  <c r="AM130" i="6" s="1"/>
  <c r="AP51" i="6"/>
  <c r="AM132" i="6" s="1"/>
  <c r="AP53" i="6"/>
  <c r="AM134" i="6" s="1"/>
  <c r="AP55" i="6"/>
  <c r="AM136" i="6" s="1"/>
  <c r="AP57" i="6"/>
  <c r="AM138" i="6" s="1"/>
  <c r="AP59" i="6"/>
  <c r="AM140" i="6" s="1"/>
  <c r="AP61" i="6"/>
  <c r="AM142" i="6" s="1"/>
  <c r="AP63" i="6"/>
  <c r="AM144" i="6" s="1"/>
  <c r="AP65" i="6"/>
  <c r="AM146" i="6" s="1"/>
  <c r="AP67" i="6"/>
  <c r="AM148" i="6" s="1"/>
  <c r="AP69" i="6"/>
  <c r="AM150" i="6" s="1"/>
  <c r="AP71" i="6"/>
  <c r="AM152" i="6" s="1"/>
  <c r="AP73" i="6"/>
  <c r="AM154" i="6" s="1"/>
  <c r="AP75" i="6"/>
  <c r="AP77" i="6"/>
  <c r="AM158" i="6" s="1"/>
  <c r="AM156" i="6" l="1"/>
  <c r="AN156" i="6"/>
  <c r="AO156" i="6"/>
  <c r="AN146" i="6"/>
  <c r="AO146" i="6"/>
  <c r="AR49" i="6"/>
  <c r="AO130" i="6" s="1"/>
  <c r="AN130" i="6"/>
  <c r="AR33" i="6"/>
  <c r="AO114" i="6" s="1"/>
  <c r="AN114" i="6"/>
  <c r="AN154" i="6"/>
  <c r="AO154" i="6"/>
  <c r="AR57" i="6"/>
  <c r="AO138" i="6" s="1"/>
  <c r="AN138" i="6"/>
  <c r="AR41" i="6"/>
  <c r="AO122" i="6" s="1"/>
  <c r="AN122" i="6"/>
  <c r="AR25" i="6"/>
  <c r="AO106" i="6" s="1"/>
  <c r="AN106" i="6"/>
  <c r="AN144" i="6"/>
  <c r="AO144" i="6"/>
  <c r="AR47" i="6"/>
  <c r="AO128" i="6" s="1"/>
  <c r="AN128" i="6"/>
  <c r="AN112" i="6"/>
  <c r="AR19" i="6"/>
  <c r="AO100" i="6" s="1"/>
  <c r="AN100" i="6"/>
  <c r="AN142" i="6"/>
  <c r="AO142" i="6"/>
  <c r="AN126" i="6"/>
  <c r="AR29" i="6"/>
  <c r="AO110" i="6" s="1"/>
  <c r="AN110" i="6"/>
  <c r="AN158" i="6"/>
  <c r="AO158" i="6"/>
  <c r="AN140" i="6"/>
  <c r="AO140" i="6"/>
  <c r="AN124" i="6"/>
  <c r="AR27" i="6"/>
  <c r="AO108" i="6" s="1"/>
  <c r="AN108" i="6"/>
  <c r="AO152" i="6"/>
  <c r="AN152" i="6"/>
  <c r="AR55" i="6"/>
  <c r="AO136" i="6" s="1"/>
  <c r="AN136" i="6"/>
  <c r="AR39" i="6"/>
  <c r="AO120" i="6" s="1"/>
  <c r="AN120" i="6"/>
  <c r="AN104" i="6"/>
  <c r="AN150" i="6"/>
  <c r="AO150" i="6"/>
  <c r="AR53" i="6"/>
  <c r="AO134" i="6" s="1"/>
  <c r="AN134" i="6"/>
  <c r="AR37" i="6"/>
  <c r="AO118" i="6" s="1"/>
  <c r="AN118" i="6"/>
  <c r="AR21" i="6"/>
  <c r="AO102" i="6" s="1"/>
  <c r="AZ21" i="6" s="1"/>
  <c r="AN102" i="6"/>
  <c r="AN148" i="6"/>
  <c r="AO148" i="6"/>
  <c r="AN132" i="6"/>
  <c r="AR35" i="6"/>
  <c r="AO116" i="6" s="1"/>
  <c r="AN116" i="6"/>
  <c r="BF163" i="6"/>
  <c r="BF167" i="6"/>
  <c r="BF171" i="6"/>
  <c r="BF175" i="6"/>
  <c r="BF166" i="6"/>
  <c r="BF170" i="6"/>
  <c r="BF174" i="6"/>
  <c r="BF178" i="6"/>
  <c r="BF165" i="6"/>
  <c r="BF169" i="6"/>
  <c r="BF173" i="6"/>
  <c r="BF177" i="6"/>
  <c r="BF164" i="6"/>
  <c r="BF168" i="6"/>
  <c r="BF172" i="6"/>
  <c r="BF176" i="6"/>
  <c r="AR31" i="6"/>
  <c r="AO112" i="6" s="1"/>
  <c r="AR43" i="6"/>
  <c r="AO124" i="6" s="1"/>
  <c r="AR45" i="6"/>
  <c r="AO126" i="6" s="1"/>
  <c r="AR51" i="6"/>
  <c r="AO132" i="6" s="1"/>
  <c r="AR23" i="6"/>
  <c r="AO104" i="6" s="1"/>
  <c r="AZ57" i="6" l="1"/>
  <c r="AZ37" i="6"/>
  <c r="AZ77" i="6"/>
  <c r="AZ75" i="6"/>
  <c r="AZ33" i="6"/>
  <c r="AZ35" i="6"/>
  <c r="AZ41" i="6"/>
  <c r="AZ55" i="6"/>
  <c r="AZ19" i="6"/>
  <c r="AZ25" i="6"/>
  <c r="AZ73" i="6"/>
  <c r="AZ53" i="6"/>
  <c r="AZ61" i="6"/>
  <c r="AZ69" i="6"/>
  <c r="AZ47" i="6"/>
  <c r="AZ39" i="6"/>
  <c r="AZ27" i="6"/>
  <c r="AZ65" i="6"/>
  <c r="AZ29" i="6"/>
  <c r="AZ49" i="6"/>
  <c r="AZ71" i="6"/>
  <c r="AZ63" i="6"/>
  <c r="AZ23" i="6"/>
  <c r="AZ31" i="6"/>
  <c r="AZ59" i="6"/>
  <c r="AZ45" i="6"/>
  <c r="AZ67" i="6"/>
  <c r="AZ43" i="6"/>
  <c r="BD166" i="6"/>
  <c r="BE172" i="6"/>
  <c r="BN163" i="6"/>
  <c r="BN167" i="6"/>
  <c r="BN171" i="6"/>
  <c r="BN175" i="6"/>
  <c r="BN166" i="6"/>
  <c r="BN170" i="6"/>
  <c r="BN174" i="6"/>
  <c r="BN178" i="6"/>
  <c r="BN165" i="6"/>
  <c r="BN169" i="6"/>
  <c r="BN173" i="6"/>
  <c r="BN177" i="6"/>
  <c r="BN164" i="6"/>
  <c r="BN168" i="6"/>
  <c r="BN172" i="6"/>
  <c r="BN176" i="6"/>
  <c r="BF190" i="6"/>
  <c r="AZ51" i="6" l="1"/>
  <c r="BE171" i="6"/>
  <c r="BD173" i="6"/>
  <c r="BD165" i="6"/>
  <c r="BE175" i="6"/>
  <c r="BE167" i="6"/>
  <c r="BE177" i="6"/>
  <c r="BE168" i="6"/>
  <c r="BE164" i="6"/>
  <c r="BD176" i="6"/>
  <c r="BD168" i="6"/>
  <c r="BD171" i="6"/>
  <c r="BD172" i="6"/>
  <c r="BE174" i="6"/>
  <c r="BE169" i="6"/>
  <c r="BD164" i="6"/>
  <c r="BD167" i="6"/>
  <c r="BE163" i="6"/>
  <c r="BE173" i="6"/>
  <c r="BD175" i="6"/>
  <c r="BE170" i="6"/>
  <c r="BE165" i="6"/>
  <c r="BD178" i="6"/>
  <c r="BD163" i="6"/>
  <c r="BD170" i="6"/>
  <c r="BE176" i="6"/>
  <c r="BE166" i="6"/>
  <c r="BD177" i="6"/>
  <c r="BD174" i="6"/>
  <c r="BE178" i="6"/>
  <c r="BD169" i="6"/>
  <c r="CG164" i="6"/>
  <c r="CG172" i="6"/>
  <c r="CG163" i="6"/>
  <c r="CG167" i="6"/>
  <c r="CG171" i="6"/>
  <c r="CG175" i="6"/>
  <c r="CG168" i="6"/>
  <c r="CG166" i="6"/>
  <c r="CG170" i="6"/>
  <c r="CG174" i="6"/>
  <c r="CG178" i="6"/>
  <c r="CG165" i="6"/>
  <c r="CG169" i="6"/>
  <c r="CG173" i="6"/>
  <c r="CG177" i="6"/>
  <c r="CG176" i="6"/>
  <c r="CB166" i="6"/>
  <c r="CB170" i="6"/>
  <c r="CB174" i="6"/>
  <c r="CB178" i="6"/>
  <c r="CB165" i="6"/>
  <c r="CB169" i="6"/>
  <c r="CB173" i="6"/>
  <c r="CB177" i="6"/>
  <c r="CB164" i="6"/>
  <c r="CB168" i="6"/>
  <c r="CB172" i="6"/>
  <c r="CB176" i="6"/>
  <c r="CB163" i="6"/>
  <c r="CB167" i="6"/>
  <c r="CB171" i="6"/>
  <c r="CB175" i="6"/>
  <c r="BR165" i="6"/>
  <c r="BR169" i="6"/>
  <c r="BR173" i="6"/>
  <c r="BR177" i="6"/>
  <c r="BR164" i="6"/>
  <c r="BR168" i="6"/>
  <c r="BR172" i="6"/>
  <c r="BR176" i="6"/>
  <c r="BR163" i="6"/>
  <c r="BR167" i="6"/>
  <c r="BR171" i="6"/>
  <c r="BR175" i="6"/>
  <c r="BR166" i="6"/>
  <c r="BR170" i="6"/>
  <c r="BR174" i="6"/>
  <c r="BR178" i="6"/>
  <c r="CF164" i="6"/>
  <c r="CF168" i="6"/>
  <c r="CF172" i="6"/>
  <c r="CF176" i="6"/>
  <c r="CF163" i="6"/>
  <c r="CF167" i="6"/>
  <c r="CF171" i="6"/>
  <c r="CF175" i="6"/>
  <c r="CF166" i="6"/>
  <c r="CF170" i="6"/>
  <c r="CF174" i="6"/>
  <c r="CF178" i="6"/>
  <c r="CF165" i="6"/>
  <c r="CF169" i="6"/>
  <c r="CF173" i="6"/>
  <c r="CF177" i="6"/>
  <c r="BZ165" i="6"/>
  <c r="BZ169" i="6"/>
  <c r="BZ173" i="6"/>
  <c r="BZ177" i="6"/>
  <c r="BZ164" i="6"/>
  <c r="BZ168" i="6"/>
  <c r="BZ172" i="6"/>
  <c r="BZ176" i="6"/>
  <c r="BZ163" i="6"/>
  <c r="BZ167" i="6"/>
  <c r="BZ171" i="6"/>
  <c r="BZ175" i="6"/>
  <c r="BZ166" i="6"/>
  <c r="BZ170" i="6"/>
  <c r="BZ174" i="6"/>
  <c r="BZ178" i="6"/>
  <c r="BG163" i="6"/>
  <c r="BG166" i="6"/>
  <c r="BG170" i="6"/>
  <c r="BG174" i="6"/>
  <c r="BG178" i="6"/>
  <c r="BG165" i="6"/>
  <c r="BG169" i="6"/>
  <c r="BG173" i="6"/>
  <c r="BG177" i="6"/>
  <c r="BG167" i="6"/>
  <c r="BG164" i="6"/>
  <c r="BG168" i="6"/>
  <c r="BG172" i="6"/>
  <c r="BG176" i="6"/>
  <c r="BG171" i="6"/>
  <c r="BG175" i="6"/>
  <c r="BJ165" i="6"/>
  <c r="BJ169" i="6"/>
  <c r="BJ173" i="6"/>
  <c r="BJ177" i="6"/>
  <c r="BJ164" i="6"/>
  <c r="BJ168" i="6"/>
  <c r="BJ172" i="6"/>
  <c r="BJ176" i="6"/>
  <c r="BJ163" i="6"/>
  <c r="BJ167" i="6"/>
  <c r="BJ171" i="6"/>
  <c r="BJ175" i="6"/>
  <c r="BJ166" i="6"/>
  <c r="BJ170" i="6"/>
  <c r="BJ174" i="6"/>
  <c r="BJ178" i="6"/>
  <c r="BX164" i="6"/>
  <c r="BX168" i="6"/>
  <c r="BX172" i="6"/>
  <c r="BX176" i="6"/>
  <c r="BX163" i="6"/>
  <c r="BX167" i="6"/>
  <c r="BX171" i="6"/>
  <c r="BX175" i="6"/>
  <c r="BX166" i="6"/>
  <c r="BX170" i="6"/>
  <c r="BX174" i="6"/>
  <c r="BX178" i="6"/>
  <c r="BX165" i="6"/>
  <c r="BX169" i="6"/>
  <c r="BX173" i="6"/>
  <c r="BX177" i="6"/>
  <c r="BP164" i="6"/>
  <c r="BP168" i="6"/>
  <c r="BP172" i="6"/>
  <c r="BP176" i="6"/>
  <c r="BP163" i="6"/>
  <c r="BP167" i="6"/>
  <c r="BP171" i="6"/>
  <c r="BP175" i="6"/>
  <c r="BP166" i="6"/>
  <c r="BP170" i="6"/>
  <c r="BP174" i="6"/>
  <c r="BP178" i="6"/>
  <c r="BP165" i="6"/>
  <c r="BP169" i="6"/>
  <c r="BP173" i="6"/>
  <c r="BP177" i="6"/>
  <c r="CH165" i="6"/>
  <c r="CH169" i="6"/>
  <c r="CH173" i="6"/>
  <c r="CH177" i="6"/>
  <c r="CH164" i="6"/>
  <c r="CH168" i="6"/>
  <c r="CH172" i="6"/>
  <c r="CH176" i="6"/>
  <c r="CH167" i="6"/>
  <c r="CH171" i="6"/>
  <c r="CH175" i="6"/>
  <c r="CH166" i="6"/>
  <c r="CH170" i="6"/>
  <c r="CH174" i="6"/>
  <c r="CH178" i="6"/>
  <c r="CE163" i="6"/>
  <c r="CE167" i="6"/>
  <c r="CE166" i="6"/>
  <c r="CE170" i="6"/>
  <c r="CE174" i="6"/>
  <c r="CE178" i="6"/>
  <c r="CE165" i="6"/>
  <c r="CE169" i="6"/>
  <c r="CE173" i="6"/>
  <c r="CE177" i="6"/>
  <c r="CE171" i="6"/>
  <c r="CE164" i="6"/>
  <c r="CE168" i="6"/>
  <c r="CE172" i="6"/>
  <c r="CE176" i="6"/>
  <c r="CE175" i="6"/>
  <c r="BM174" i="6"/>
  <c r="BM165" i="6"/>
  <c r="BM169" i="6"/>
  <c r="BM173" i="6"/>
  <c r="BM177" i="6"/>
  <c r="BM164" i="6"/>
  <c r="BM168" i="6"/>
  <c r="BM172" i="6"/>
  <c r="BM176" i="6"/>
  <c r="BM166" i="6"/>
  <c r="BM170" i="6"/>
  <c r="BM163" i="6"/>
  <c r="BM167" i="6"/>
  <c r="BM171" i="6"/>
  <c r="BM175" i="6"/>
  <c r="BM178" i="6"/>
  <c r="BW163" i="6"/>
  <c r="BW167" i="6"/>
  <c r="BW166" i="6"/>
  <c r="BW170" i="6"/>
  <c r="BW174" i="6"/>
  <c r="BW178" i="6"/>
  <c r="BW171" i="6"/>
  <c r="BW165" i="6"/>
  <c r="BW169" i="6"/>
  <c r="BW173" i="6"/>
  <c r="BW177" i="6"/>
  <c r="BW164" i="6"/>
  <c r="BW168" i="6"/>
  <c r="BW172" i="6"/>
  <c r="BW176" i="6"/>
  <c r="BW175" i="6"/>
  <c r="BK165" i="6"/>
  <c r="BK164" i="6"/>
  <c r="BK168" i="6"/>
  <c r="BK172" i="6"/>
  <c r="BK176" i="6"/>
  <c r="BK173" i="6"/>
  <c r="BK163" i="6"/>
  <c r="BK167" i="6"/>
  <c r="BK171" i="6"/>
  <c r="BK175" i="6"/>
  <c r="BK169" i="6"/>
  <c r="BK166" i="6"/>
  <c r="BK170" i="6"/>
  <c r="BK174" i="6"/>
  <c r="BK178" i="6"/>
  <c r="BK177" i="6"/>
  <c r="BQ164" i="6"/>
  <c r="BQ168" i="6"/>
  <c r="BQ163" i="6"/>
  <c r="BQ167" i="6"/>
  <c r="BQ171" i="6"/>
  <c r="BQ175" i="6"/>
  <c r="BQ166" i="6"/>
  <c r="BQ170" i="6"/>
  <c r="BQ174" i="6"/>
  <c r="BQ178" i="6"/>
  <c r="BQ165" i="6"/>
  <c r="BQ169" i="6"/>
  <c r="BQ173" i="6"/>
  <c r="BQ177" i="6"/>
  <c r="BQ172" i="6"/>
  <c r="BQ176" i="6"/>
  <c r="BO167" i="6"/>
  <c r="BO166" i="6"/>
  <c r="BO170" i="6"/>
  <c r="BO174" i="6"/>
  <c r="BO178" i="6"/>
  <c r="BO165" i="6"/>
  <c r="BO169" i="6"/>
  <c r="BO173" i="6"/>
  <c r="BO177" i="6"/>
  <c r="BO171" i="6"/>
  <c r="BO164" i="6"/>
  <c r="BO168" i="6"/>
  <c r="BO172" i="6"/>
  <c r="BO176" i="6"/>
  <c r="BO163" i="6"/>
  <c r="BO175" i="6"/>
  <c r="CC170" i="6"/>
  <c r="CC165" i="6"/>
  <c r="CC169" i="6"/>
  <c r="CC173" i="6"/>
  <c r="CC177" i="6"/>
  <c r="CC166" i="6"/>
  <c r="CC164" i="6"/>
  <c r="CC168" i="6"/>
  <c r="CC172" i="6"/>
  <c r="CC176" i="6"/>
  <c r="CC174" i="6"/>
  <c r="CC163" i="6"/>
  <c r="CC167" i="6"/>
  <c r="CC171" i="6"/>
  <c r="CC175" i="6"/>
  <c r="CC178" i="6"/>
  <c r="BT166" i="6"/>
  <c r="BT170" i="6"/>
  <c r="BT174" i="6"/>
  <c r="BT178" i="6"/>
  <c r="BT165" i="6"/>
  <c r="BT169" i="6"/>
  <c r="BT173" i="6"/>
  <c r="BT177" i="6"/>
  <c r="BT164" i="6"/>
  <c r="BT168" i="6"/>
  <c r="BT172" i="6"/>
  <c r="BT176" i="6"/>
  <c r="BT163" i="6"/>
  <c r="BT167" i="6"/>
  <c r="BT171" i="6"/>
  <c r="BT175" i="6"/>
  <c r="BV163" i="6"/>
  <c r="BV167" i="6"/>
  <c r="BV171" i="6"/>
  <c r="BV175" i="6"/>
  <c r="BV166" i="6"/>
  <c r="BV170" i="6"/>
  <c r="BV174" i="6"/>
  <c r="BV178" i="6"/>
  <c r="BV165" i="6"/>
  <c r="BV169" i="6"/>
  <c r="BV173" i="6"/>
  <c r="BV177" i="6"/>
  <c r="BV164" i="6"/>
  <c r="BV168" i="6"/>
  <c r="BV172" i="6"/>
  <c r="BV176" i="6"/>
  <c r="BI164" i="6"/>
  <c r="BI163" i="6"/>
  <c r="BI167" i="6"/>
  <c r="BI171" i="6"/>
  <c r="BI175" i="6"/>
  <c r="BI172" i="6"/>
  <c r="BI166" i="6"/>
  <c r="BI170" i="6"/>
  <c r="BI174" i="6"/>
  <c r="BI178" i="6"/>
  <c r="BI165" i="6"/>
  <c r="BI169" i="6"/>
  <c r="BI173" i="6"/>
  <c r="BI177" i="6"/>
  <c r="BI168" i="6"/>
  <c r="BI176" i="6"/>
  <c r="CD163" i="6"/>
  <c r="CD167" i="6"/>
  <c r="CD171" i="6"/>
  <c r="CD175" i="6"/>
  <c r="CD166" i="6"/>
  <c r="CD170" i="6"/>
  <c r="CD174" i="6"/>
  <c r="CD178" i="6"/>
  <c r="CD165" i="6"/>
  <c r="CD169" i="6"/>
  <c r="CD173" i="6"/>
  <c r="CD177" i="6"/>
  <c r="CD164" i="6"/>
  <c r="CD168" i="6"/>
  <c r="CD172" i="6"/>
  <c r="CD176" i="6"/>
  <c r="BU166" i="6"/>
  <c r="BU165" i="6"/>
  <c r="BU169" i="6"/>
  <c r="BU173" i="6"/>
  <c r="BU177" i="6"/>
  <c r="BU170" i="6"/>
  <c r="BU174" i="6"/>
  <c r="BU164" i="6"/>
  <c r="BU168" i="6"/>
  <c r="BU172" i="6"/>
  <c r="BU176" i="6"/>
  <c r="BU163" i="6"/>
  <c r="BU167" i="6"/>
  <c r="BU171" i="6"/>
  <c r="BU175" i="6"/>
  <c r="BU178" i="6"/>
  <c r="BS165" i="6"/>
  <c r="BS169" i="6"/>
  <c r="BS164" i="6"/>
  <c r="BS168" i="6"/>
  <c r="BS172" i="6"/>
  <c r="BS176" i="6"/>
  <c r="BS163" i="6"/>
  <c r="BS167" i="6"/>
  <c r="BS171" i="6"/>
  <c r="BS175" i="6"/>
  <c r="BS173" i="6"/>
  <c r="BS166" i="6"/>
  <c r="BS170" i="6"/>
  <c r="BS174" i="6"/>
  <c r="BS178" i="6"/>
  <c r="BS177" i="6"/>
  <c r="BY164" i="6"/>
  <c r="BY163" i="6"/>
  <c r="BY167" i="6"/>
  <c r="BY171" i="6"/>
  <c r="BY175" i="6"/>
  <c r="BY166" i="6"/>
  <c r="BY170" i="6"/>
  <c r="BY174" i="6"/>
  <c r="BY178" i="6"/>
  <c r="BY172" i="6"/>
  <c r="BY168" i="6"/>
  <c r="BY165" i="6"/>
  <c r="BY169" i="6"/>
  <c r="BY173" i="6"/>
  <c r="BY177" i="6"/>
  <c r="BY176" i="6"/>
  <c r="BH164" i="6"/>
  <c r="BH168" i="6"/>
  <c r="BH172" i="6"/>
  <c r="BH176" i="6"/>
  <c r="BH163" i="6"/>
  <c r="BH167" i="6"/>
  <c r="BH171" i="6"/>
  <c r="BH175" i="6"/>
  <c r="BH166" i="6"/>
  <c r="BH170" i="6"/>
  <c r="BH174" i="6"/>
  <c r="BH178" i="6"/>
  <c r="BH165" i="6"/>
  <c r="BH169" i="6"/>
  <c r="BH173" i="6"/>
  <c r="BH177" i="6"/>
  <c r="BL166" i="6"/>
  <c r="BL170" i="6"/>
  <c r="BL174" i="6"/>
  <c r="BL178" i="6"/>
  <c r="BL165" i="6"/>
  <c r="BL169" i="6"/>
  <c r="BL173" i="6"/>
  <c r="BL177" i="6"/>
  <c r="BL164" i="6"/>
  <c r="BL168" i="6"/>
  <c r="BL172" i="6"/>
  <c r="BL176" i="6"/>
  <c r="BL163" i="6"/>
  <c r="BL167" i="6"/>
  <c r="BL171" i="6"/>
  <c r="BL175" i="6"/>
  <c r="CA165" i="6"/>
  <c r="CA164" i="6"/>
  <c r="CA168" i="6"/>
  <c r="CA172" i="6"/>
  <c r="CA176" i="6"/>
  <c r="CA163" i="6"/>
  <c r="CA167" i="6"/>
  <c r="CA171" i="6"/>
  <c r="CA175" i="6"/>
  <c r="CA166" i="6"/>
  <c r="CA170" i="6"/>
  <c r="CA174" i="6"/>
  <c r="CA178" i="6"/>
  <c r="CA169" i="6"/>
  <c r="CA173" i="6"/>
  <c r="CA177" i="6"/>
  <c r="BN190" i="6"/>
  <c r="BD190" i="6" l="1"/>
  <c r="BE190" i="6"/>
  <c r="BZ190" i="6"/>
  <c r="BU190" i="6"/>
  <c r="BG190" i="6"/>
  <c r="BI190" i="6"/>
  <c r="BP190" i="6"/>
  <c r="CA190" i="6"/>
  <c r="BT190" i="6"/>
  <c r="CG190" i="6"/>
  <c r="BS190" i="6"/>
  <c r="CH190" i="6"/>
  <c r="BW190" i="6"/>
  <c r="CF190" i="6"/>
  <c r="CE190" i="6"/>
  <c r="BY190" i="6"/>
  <c r="BH190" i="6"/>
  <c r="CC190" i="6"/>
  <c r="BV190" i="6"/>
  <c r="BQ190" i="6"/>
  <c r="BL190" i="6"/>
  <c r="BJ190" i="6"/>
  <c r="CB190" i="6"/>
  <c r="BK190" i="6"/>
  <c r="BO190" i="6"/>
  <c r="BR190" i="6"/>
  <c r="CD190" i="6"/>
  <c r="BX190" i="6"/>
  <c r="BM190" i="6"/>
</calcChain>
</file>

<file path=xl/sharedStrings.xml><?xml version="1.0" encoding="utf-8"?>
<sst xmlns="http://schemas.openxmlformats.org/spreadsheetml/2006/main" count="1061" uniqueCount="175">
  <si>
    <t>氏名一覧</t>
    <rPh sb="0" eb="2">
      <t>シメイ</t>
    </rPh>
    <rPh sb="2" eb="4">
      <t>イチラン</t>
    </rPh>
    <phoneticPr fontId="1"/>
  </si>
  <si>
    <t xml:space="preserve">                 勤務希望設定(＊下の行は日付,その下は曜日です！(＊曜日の欄が×のところは, 次の月の箇所です。))</t>
    <rPh sb="17" eb="19">
      <t>キンム</t>
    </rPh>
    <rPh sb="19" eb="21">
      <t>キボウ</t>
    </rPh>
    <rPh sb="21" eb="23">
      <t>セッテイ</t>
    </rPh>
    <rPh sb="25" eb="26">
      <t>シタ</t>
    </rPh>
    <rPh sb="27" eb="28">
      <t>ギョウ</t>
    </rPh>
    <rPh sb="29" eb="30">
      <t>ニチ</t>
    </rPh>
    <rPh sb="30" eb="31">
      <t>ヅ</t>
    </rPh>
    <rPh sb="34" eb="35">
      <t>シタ</t>
    </rPh>
    <rPh sb="36" eb="38">
      <t>ヨウビ</t>
    </rPh>
    <rPh sb="43" eb="45">
      <t>ヨウビ</t>
    </rPh>
    <rPh sb="46" eb="47">
      <t>ラン</t>
    </rPh>
    <rPh sb="56" eb="57">
      <t>ツギ</t>
    </rPh>
    <rPh sb="58" eb="59">
      <t>ツキ</t>
    </rPh>
    <rPh sb="60" eb="62">
      <t>カショ</t>
    </rPh>
    <phoneticPr fontId="1"/>
  </si>
  <si>
    <t>チーム</t>
    <phoneticPr fontId="1"/>
  </si>
  <si>
    <t>Aチーム</t>
    <phoneticPr fontId="1"/>
  </si>
  <si>
    <t>項目</t>
    <rPh sb="0" eb="2">
      <t>コウモク</t>
    </rPh>
    <phoneticPr fontId="1"/>
  </si>
  <si>
    <t>備考</t>
    <rPh sb="0" eb="2">
      <t>ビコウ</t>
    </rPh>
    <phoneticPr fontId="1"/>
  </si>
  <si>
    <t>日勤</t>
    <rPh sb="0" eb="2">
      <t>ニッキン</t>
    </rPh>
    <phoneticPr fontId="1"/>
  </si>
  <si>
    <t>準夜勤</t>
    <rPh sb="0" eb="1">
      <t>ジュン</t>
    </rPh>
    <rPh sb="1" eb="3">
      <t>ヤキン</t>
    </rPh>
    <phoneticPr fontId="1"/>
  </si>
  <si>
    <t>深夜勤</t>
    <rPh sb="0" eb="1">
      <t>シン</t>
    </rPh>
    <rPh sb="1" eb="3">
      <t>ヤキン</t>
    </rPh>
    <phoneticPr fontId="1"/>
  </si>
  <si>
    <r>
      <t xml:space="preserve">                                                                                                </t>
    </r>
    <r>
      <rPr>
        <b/>
        <sz val="11"/>
        <color theme="1"/>
        <rFont val="游ゴシック"/>
        <family val="3"/>
        <charset val="128"/>
        <scheme val="minor"/>
      </rPr>
      <t>余り, 不足人数表示</t>
    </r>
    <rPh sb="96" eb="97">
      <t>アマ</t>
    </rPh>
    <rPh sb="100" eb="102">
      <t>フソク</t>
    </rPh>
    <rPh sb="102" eb="104">
      <t>ニンズウ</t>
    </rPh>
    <rPh sb="104" eb="106">
      <t>ヒョウジ</t>
    </rPh>
    <phoneticPr fontId="1"/>
  </si>
  <si>
    <t>勤務制度(二交代制or三交代制)</t>
    <rPh sb="0" eb="2">
      <t>キンム</t>
    </rPh>
    <rPh sb="2" eb="4">
      <t>セイド</t>
    </rPh>
    <rPh sb="5" eb="8">
      <t>ニコウタイ</t>
    </rPh>
    <rPh sb="8" eb="9">
      <t>セイ</t>
    </rPh>
    <rPh sb="11" eb="12">
      <t>サン</t>
    </rPh>
    <rPh sb="12" eb="14">
      <t>コウタイ</t>
    </rPh>
    <rPh sb="14" eb="15">
      <t>セイ</t>
    </rPh>
    <phoneticPr fontId="1"/>
  </si>
  <si>
    <t>二交代制の場合の設定</t>
    <rPh sb="0" eb="3">
      <t>ニコウタイ</t>
    </rPh>
    <rPh sb="3" eb="4">
      <t>セイ</t>
    </rPh>
    <rPh sb="5" eb="7">
      <t>バアイ</t>
    </rPh>
    <rPh sb="8" eb="10">
      <t>セッテイ</t>
    </rPh>
    <phoneticPr fontId="1"/>
  </si>
  <si>
    <t>三交代制の場合の設定</t>
    <rPh sb="0" eb="1">
      <t>サン</t>
    </rPh>
    <rPh sb="1" eb="3">
      <t>コウタイ</t>
    </rPh>
    <rPh sb="3" eb="4">
      <t>セイ</t>
    </rPh>
    <rPh sb="5" eb="7">
      <t>バアイ</t>
    </rPh>
    <rPh sb="8" eb="10">
      <t>セッテイ</t>
    </rPh>
    <phoneticPr fontId="1"/>
  </si>
  <si>
    <t>二交代制</t>
    <rPh sb="0" eb="3">
      <t>ニコウタイ</t>
    </rPh>
    <rPh sb="3" eb="4">
      <t>セイ</t>
    </rPh>
    <phoneticPr fontId="1"/>
  </si>
  <si>
    <t>深夜勤</t>
    <rPh sb="0" eb="2">
      <t>シンヤ</t>
    </rPh>
    <phoneticPr fontId="1"/>
  </si>
  <si>
    <t>準夜勤</t>
    <rPh sb="0" eb="2">
      <t>ジュンヨル</t>
    </rPh>
    <phoneticPr fontId="1"/>
  </si>
  <si>
    <t>三交代制</t>
    <rPh sb="0" eb="1">
      <t>サン</t>
    </rPh>
    <rPh sb="1" eb="3">
      <t>コウタイ</t>
    </rPh>
    <rPh sb="3" eb="4">
      <t>セイ</t>
    </rPh>
    <phoneticPr fontId="1"/>
  </si>
  <si>
    <t>当直</t>
    <rPh sb="0" eb="2">
      <t>トウチョク</t>
    </rPh>
    <phoneticPr fontId="1"/>
  </si>
  <si>
    <t>日勤</t>
    <rPh sb="0" eb="2">
      <t>ニッキン</t>
    </rPh>
    <phoneticPr fontId="1"/>
  </si>
  <si>
    <t>　　　　　　　　　　三交代制</t>
    <rPh sb="10" eb="13">
      <t>サンコウタイ</t>
    </rPh>
    <rPh sb="13" eb="14">
      <t>セイ</t>
    </rPh>
    <phoneticPr fontId="1"/>
  </si>
  <si>
    <t>　　  二交代制</t>
    <rPh sb="4" eb="7">
      <t>ニコウタイ</t>
    </rPh>
    <rPh sb="7" eb="8">
      <t>セイ</t>
    </rPh>
    <phoneticPr fontId="1"/>
  </si>
  <si>
    <t>二交代制</t>
    <phoneticPr fontId="1"/>
  </si>
  <si>
    <t>三交代制</t>
    <phoneticPr fontId="1"/>
  </si>
  <si>
    <t>当直</t>
    <rPh sb="0" eb="2">
      <t>トウチョク</t>
    </rPh>
    <phoneticPr fontId="1"/>
  </si>
  <si>
    <t>準夜勤</t>
    <rPh sb="0" eb="3">
      <t>ジュンヤキン</t>
    </rPh>
    <phoneticPr fontId="1"/>
  </si>
  <si>
    <t>深夜勤</t>
    <rPh sb="0" eb="3">
      <t>シンヤキン</t>
    </rPh>
    <phoneticPr fontId="1"/>
  </si>
  <si>
    <r>
      <t>準夜勤の人数設定</t>
    </r>
    <r>
      <rPr>
        <sz val="11"/>
        <color theme="1"/>
        <rFont val="游ゴシック"/>
        <family val="3"/>
        <charset val="128"/>
        <scheme val="minor"/>
      </rPr>
      <t>(1チーム1日当たり)</t>
    </r>
    <rPh sb="0" eb="1">
      <t>ジュン</t>
    </rPh>
    <rPh sb="1" eb="3">
      <t>ヤキン</t>
    </rPh>
    <rPh sb="4" eb="6">
      <t>ニンズウ</t>
    </rPh>
    <rPh sb="6" eb="8">
      <t>セッテイ</t>
    </rPh>
    <rPh sb="14" eb="15">
      <t>ニチ</t>
    </rPh>
    <phoneticPr fontId="1"/>
  </si>
  <si>
    <r>
      <t>深夜勤の人数設定</t>
    </r>
    <r>
      <rPr>
        <sz val="11"/>
        <color theme="1"/>
        <rFont val="游ゴシック"/>
        <family val="3"/>
        <charset val="128"/>
        <scheme val="minor"/>
      </rPr>
      <t>(1チーム1日当たり)</t>
    </r>
    <rPh sb="4" eb="6">
      <t>ニンズウ</t>
    </rPh>
    <rPh sb="6" eb="8">
      <t>セッテイ</t>
    </rPh>
    <phoneticPr fontId="1"/>
  </si>
  <si>
    <t>名前</t>
    <rPh sb="0" eb="2">
      <t>ナマエ</t>
    </rPh>
    <phoneticPr fontId="1"/>
  </si>
  <si>
    <t>三交代制の準, 深夜勤の3回以上連続の判定</t>
    <rPh sb="0" eb="3">
      <t>サンコウタイ</t>
    </rPh>
    <rPh sb="3" eb="4">
      <t>セイ</t>
    </rPh>
    <rPh sb="5" eb="6">
      <t>ジュン</t>
    </rPh>
    <rPh sb="8" eb="9">
      <t>シン</t>
    </rPh>
    <rPh sb="9" eb="11">
      <t>ヤキン</t>
    </rPh>
    <rPh sb="13" eb="16">
      <t>カイイジョウ</t>
    </rPh>
    <rPh sb="16" eb="18">
      <t>レンゾク</t>
    </rPh>
    <rPh sb="19" eb="21">
      <t>ハンテイ</t>
    </rPh>
    <phoneticPr fontId="1"/>
  </si>
  <si>
    <t>二交代制の当直セットの連続の判定</t>
    <rPh sb="0" eb="4">
      <t>ニコウタイセイ</t>
    </rPh>
    <rPh sb="5" eb="7">
      <t>トウチョク</t>
    </rPh>
    <rPh sb="11" eb="13">
      <t>レンゾク</t>
    </rPh>
    <rPh sb="14" eb="16">
      <t>ハンテイ</t>
    </rPh>
    <phoneticPr fontId="1"/>
  </si>
  <si>
    <t>目次</t>
    <rPh sb="0" eb="2">
      <t>モクジ</t>
    </rPh>
    <phoneticPr fontId="1"/>
  </si>
  <si>
    <t>二交代制の当直後の「明→休み」の連続判定</t>
    <rPh sb="0" eb="2">
      <t>ハンテ_x0000_</t>
    </rPh>
    <rPh sb="7" eb="8">
      <t>_x0000__x0002_</t>
    </rPh>
    <rPh sb="10" eb="11">
      <t>_x0004_</t>
    </rPh>
    <rPh sb="12" eb="13">
      <t>_x0007__x0001_</t>
    </rPh>
    <rPh sb="16" eb="18">
      <t/>
    </rPh>
    <phoneticPr fontId="1"/>
  </si>
  <si>
    <t>三交代制の準,深夜勤の定型組み合わせの判定</t>
    <rPh sb="0" eb="3">
      <t>サンコウタイ</t>
    </rPh>
    <rPh sb="3" eb="4">
      <t>セイ</t>
    </rPh>
    <rPh sb="5" eb="6">
      <t>ジュン</t>
    </rPh>
    <rPh sb="7" eb="8">
      <t>シン</t>
    </rPh>
    <rPh sb="8" eb="10">
      <t>ヤキン</t>
    </rPh>
    <rPh sb="11" eb="13">
      <t>テイケイ</t>
    </rPh>
    <rPh sb="13" eb="14">
      <t>ク</t>
    </rPh>
    <rPh sb="15" eb="16">
      <t>ア</t>
    </rPh>
    <rPh sb="19" eb="21">
      <t>ハンテイ</t>
    </rPh>
    <phoneticPr fontId="1"/>
  </si>
  <si>
    <t>準</t>
    <rPh sb="0" eb="1">
      <t>ジュン</t>
    </rPh>
    <phoneticPr fontId="1"/>
  </si>
  <si>
    <t>深</t>
    <rPh sb="0" eb="1">
      <t>シン</t>
    </rPh>
    <phoneticPr fontId="1"/>
  </si>
  <si>
    <t>休</t>
    <rPh sb="0" eb="1">
      <t>ヤス</t>
    </rPh>
    <phoneticPr fontId="1"/>
  </si>
  <si>
    <t>三交代制の準,深夜勤の定型パターン</t>
    <rPh sb="11" eb="13">
      <t>テイケイ</t>
    </rPh>
    <phoneticPr fontId="1"/>
  </si>
  <si>
    <t>日</t>
    <rPh sb="0" eb="1">
      <t>ニチ</t>
    </rPh>
    <phoneticPr fontId="1"/>
  </si>
  <si>
    <t>勤労感謝の日</t>
  </si>
  <si>
    <t>文化の日</t>
  </si>
  <si>
    <t>スポーツの日</t>
  </si>
  <si>
    <t>秋分の日</t>
  </si>
  <si>
    <t>敬老の日</t>
  </si>
  <si>
    <t>山の日</t>
  </si>
  <si>
    <t>海の日</t>
  </si>
  <si>
    <t>こどもの日</t>
  </si>
  <si>
    <t>みどりの日</t>
  </si>
  <si>
    <t>憲法記念日</t>
  </si>
  <si>
    <t>昭和の日</t>
  </si>
  <si>
    <t>春分の日</t>
  </si>
  <si>
    <t>天皇誕生日</t>
  </si>
  <si>
    <t>建国記念の日</t>
  </si>
  <si>
    <t>成人の日</t>
  </si>
  <si>
    <t>元日</t>
  </si>
  <si>
    <t>日付</t>
  </si>
  <si>
    <t>備考</t>
  </si>
  <si>
    <t>"SUM(上の行)"</t>
    <rPh sb="5" eb="6">
      <t>ウエ</t>
    </rPh>
    <rPh sb="7" eb="8">
      <t>ギョウ</t>
    </rPh>
    <phoneticPr fontId="1"/>
  </si>
  <si>
    <t>希望</t>
    <rPh sb="0" eb="2">
      <t>キボウ</t>
    </rPh>
    <phoneticPr fontId="1"/>
  </si>
  <si>
    <t>当直余り・不足日数</t>
    <rPh sb="0" eb="2">
      <t>トウチョク</t>
    </rPh>
    <rPh sb="2" eb="3">
      <t>アマ</t>
    </rPh>
    <rPh sb="5" eb="7">
      <t>フソク</t>
    </rPh>
    <rPh sb="7" eb="9">
      <t>ニッスウ</t>
    </rPh>
    <phoneticPr fontId="1"/>
  </si>
  <si>
    <t>準夜勤余り・不足日数</t>
    <rPh sb="3" eb="4">
      <t>アマ</t>
    </rPh>
    <rPh sb="6" eb="10">
      <t>フソクニッスウ</t>
    </rPh>
    <phoneticPr fontId="1"/>
  </si>
  <si>
    <t>深夜勤余り・不足日数</t>
    <rPh sb="0" eb="1">
      <t>シン</t>
    </rPh>
    <rPh sb="1" eb="3">
      <t>ヤキン</t>
    </rPh>
    <rPh sb="3" eb="4">
      <t>アマ</t>
    </rPh>
    <rPh sb="6" eb="10">
      <t>フソクニッスウ</t>
    </rPh>
    <phoneticPr fontId="1"/>
  </si>
  <si>
    <t>週休(休み)</t>
    <rPh sb="0" eb="2">
      <t>シュウキュウ</t>
    </rPh>
    <rPh sb="3" eb="4">
      <t>ヤス</t>
    </rPh>
    <phoneticPr fontId="1"/>
  </si>
  <si>
    <t>週休(休み)余り・不足日数</t>
    <rPh sb="0" eb="2">
      <t>シュウキュウ</t>
    </rPh>
    <rPh sb="3" eb="4">
      <t>ヤス</t>
    </rPh>
    <rPh sb="6" eb="7">
      <t>アマ</t>
    </rPh>
    <rPh sb="9" eb="11">
      <t>ブソク</t>
    </rPh>
    <rPh sb="11" eb="13">
      <t>ニッスウニッスウ</t>
    </rPh>
    <phoneticPr fontId="1"/>
  </si>
  <si>
    <r>
      <t>当直の人数設定</t>
    </r>
    <r>
      <rPr>
        <sz val="11"/>
        <color theme="1"/>
        <rFont val="游ゴシック"/>
        <family val="3"/>
        <charset val="128"/>
        <scheme val="minor"/>
      </rPr>
      <t>(1チーム１日当たり)</t>
    </r>
    <rPh sb="0" eb="2">
      <t>トウチョク</t>
    </rPh>
    <rPh sb="3" eb="5">
      <t>ニンズウ</t>
    </rPh>
    <rPh sb="5" eb="7">
      <t>セッテイ</t>
    </rPh>
    <rPh sb="13" eb="14">
      <t>ニチ</t>
    </rPh>
    <phoneticPr fontId="1"/>
  </si>
  <si>
    <t>エラー表示
(連続日数,当直,準, 深夜勤の定型パターンの参照の際, 前, 次月の予定は参照しません。 )</t>
    <rPh sb="2" eb="4">
      <t>ヒョウジ</t>
    </rPh>
    <rPh sb="7" eb="9">
      <t>レンゾク</t>
    </rPh>
    <rPh sb="9" eb="11">
      <t>ニッスウ</t>
    </rPh>
    <rPh sb="29" eb="31">
      <t>サンショウ</t>
    </rPh>
    <rPh sb="32" eb="33">
      <t>サイ</t>
    </rPh>
    <rPh sb="35" eb="36">
      <t>マエ</t>
    </rPh>
    <rPh sb="38" eb="39">
      <t>ツギ</t>
    </rPh>
    <rPh sb="39" eb="40">
      <t>ツキ</t>
    </rPh>
    <rPh sb="41" eb="43">
      <t>ヨテイ</t>
    </rPh>
    <rPh sb="44" eb="46">
      <t>サンショウ</t>
    </rPh>
    <phoneticPr fontId="1"/>
  </si>
  <si>
    <t>個人の1カ月あたりの夜勤(当直, 準, 深夜勤)の最低回数</t>
    <rPh sb="0" eb="2">
      <t>コジン</t>
    </rPh>
    <rPh sb="10" eb="12">
      <t>ヤキン</t>
    </rPh>
    <rPh sb="13" eb="15">
      <t>トウチョク</t>
    </rPh>
    <rPh sb="17" eb="18">
      <t>ジュン</t>
    </rPh>
    <rPh sb="20" eb="21">
      <t>シン</t>
    </rPh>
    <rPh sb="21" eb="23">
      <t>ヤキン</t>
    </rPh>
    <rPh sb="25" eb="29">
      <t>サイテイカイスウ</t>
    </rPh>
    <phoneticPr fontId="1"/>
  </si>
  <si>
    <t>個人の1カ月あたりの休みの最低回数</t>
    <rPh sb="0" eb="2">
      <t>コジン</t>
    </rPh>
    <rPh sb="10" eb="11">
      <t>ヤス</t>
    </rPh>
    <rPh sb="13" eb="15">
      <t>サイテイ</t>
    </rPh>
    <rPh sb="15" eb="17">
      <t>カイスウ</t>
    </rPh>
    <phoneticPr fontId="1"/>
  </si>
  <si>
    <t>日勤の人数設定(1チーム1日当たり)</t>
    <rPh sb="2" eb="4">
      <t>ニンズウ</t>
    </rPh>
    <rPh sb="5" eb="7">
      <t>セッテイ</t>
    </rPh>
    <rPh sb="12" eb="13">
      <t>ニチ</t>
    </rPh>
    <rPh sb="13" eb="14">
      <t>ア</t>
    </rPh>
    <phoneticPr fontId="1"/>
  </si>
  <si>
    <t>何年何月分の勤務表を作成しますか？(＊月の部分のみ変更して下さい。)</t>
    <rPh sb="0" eb="1">
      <t>ナン</t>
    </rPh>
    <rPh sb="1" eb="2">
      <t>ネン</t>
    </rPh>
    <rPh sb="2" eb="3">
      <t>ナン</t>
    </rPh>
    <rPh sb="3" eb="5">
      <t>ガツブン</t>
    </rPh>
    <rPh sb="4" eb="5">
      <t>ブン</t>
    </rPh>
    <rPh sb="6" eb="8">
      <t>キンム</t>
    </rPh>
    <rPh sb="8" eb="9">
      <t>ヒョウ</t>
    </rPh>
    <rPh sb="10" eb="12">
      <t>サクセイ</t>
    </rPh>
    <rPh sb="19" eb="20">
      <t>ツキ</t>
    </rPh>
    <rPh sb="21" eb="23">
      <t>ブブン</t>
    </rPh>
    <rPh sb="25" eb="27">
      <t>ヘンコウ</t>
    </rPh>
    <rPh sb="29" eb="30">
      <t>クダ</t>
    </rPh>
    <phoneticPr fontId="1"/>
  </si>
  <si>
    <t>Aチーム用勤務希望表</t>
    <rPh sb="4" eb="5">
      <t>ヨウ</t>
    </rPh>
    <rPh sb="5" eb="7">
      <t>キンム</t>
    </rPh>
    <rPh sb="7" eb="10">
      <t>キボウヒョウ</t>
    </rPh>
    <phoneticPr fontId="1"/>
  </si>
  <si>
    <t>Bチーム用勤務希望表</t>
    <rPh sb="4" eb="5">
      <t>ヨウ</t>
    </rPh>
    <rPh sb="5" eb="7">
      <t>キンム</t>
    </rPh>
    <rPh sb="7" eb="10">
      <t>キボウヒョウ</t>
    </rPh>
    <phoneticPr fontId="1"/>
  </si>
  <si>
    <t>Bチーム</t>
    <phoneticPr fontId="1"/>
  </si>
  <si>
    <t>設定者の方へ
下の3つのボタンから実行できます！</t>
    <rPh sb="0" eb="3">
      <t>セッテイシャ</t>
    </rPh>
    <rPh sb="4" eb="5">
      <t>カタ</t>
    </rPh>
    <rPh sb="7" eb="8">
      <t>シタ</t>
    </rPh>
    <rPh sb="17" eb="19">
      <t>ジッコウ</t>
    </rPh>
    <phoneticPr fontId="1"/>
  </si>
  <si>
    <t>予定</t>
    <rPh sb="0" eb="2">
      <t>ヨテイ</t>
    </rPh>
    <phoneticPr fontId="1"/>
  </si>
  <si>
    <t xml:space="preserve">                 勤務予定表(＊下の行は日付,その下は曜日です！(＊曜日の欄が×のところは, 次の月の箇所です。))</t>
    <rPh sb="17" eb="19">
      <t>キンム</t>
    </rPh>
    <rPh sb="19" eb="21">
      <t>ヨテイ</t>
    </rPh>
    <rPh sb="21" eb="22">
      <t>ヒョウ</t>
    </rPh>
    <rPh sb="24" eb="25">
      <t>シタ</t>
    </rPh>
    <rPh sb="26" eb="27">
      <t>ギョウ</t>
    </rPh>
    <rPh sb="28" eb="29">
      <t>ニチ</t>
    </rPh>
    <rPh sb="29" eb="30">
      <t>ヅ</t>
    </rPh>
    <rPh sb="33" eb="34">
      <t>シタ</t>
    </rPh>
    <rPh sb="35" eb="37">
      <t>ヨウビ</t>
    </rPh>
    <rPh sb="42" eb="44">
      <t>ヨウビ</t>
    </rPh>
    <rPh sb="45" eb="46">
      <t>ラン</t>
    </rPh>
    <rPh sb="55" eb="56">
      <t>ツギ</t>
    </rPh>
    <rPh sb="57" eb="58">
      <t>ツキ</t>
    </rPh>
    <rPh sb="59" eb="61">
      <t>カショ</t>
    </rPh>
    <phoneticPr fontId="1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</si>
  <si>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祝日, 日付一致確認欄</t>
    <rPh sb="363" eb="365">
      <t>シュクジツ</t>
    </rPh>
    <rPh sb="367" eb="369">
      <t>ヒヅケ</t>
    </rPh>
    <rPh sb="369" eb="371">
      <t>イッチ</t>
    </rPh>
    <rPh sb="371" eb="373">
      <t>カクニン</t>
    </rPh>
    <rPh sb="373" eb="374">
      <t>ラン</t>
    </rPh>
    <phoneticPr fontId="1"/>
  </si>
  <si>
    <t>対象年</t>
    <phoneticPr fontId="1"/>
  </si>
  <si>
    <t>予定</t>
  </si>
  <si>
    <t>日勤の人数設定(1日当たり)</t>
    <rPh sb="2" eb="4">
      <t>ニンズウ</t>
    </rPh>
    <rPh sb="5" eb="7">
      <t>セッテイ</t>
    </rPh>
    <rPh sb="8" eb="9">
      <t>ニチ</t>
    </rPh>
    <rPh sb="9" eb="10">
      <t>ア</t>
    </rPh>
    <phoneticPr fontId="1"/>
  </si>
  <si>
    <r>
      <t>当直の人数設定</t>
    </r>
    <r>
      <rPr>
        <sz val="11"/>
        <color theme="1"/>
        <rFont val="游ゴシック"/>
        <family val="3"/>
        <charset val="128"/>
        <scheme val="minor"/>
      </rPr>
      <t>(１日当たり)</t>
    </r>
    <rPh sb="0" eb="2">
      <t>トウチョク</t>
    </rPh>
    <rPh sb="3" eb="5">
      <t>ニンズウ</t>
    </rPh>
    <rPh sb="5" eb="7">
      <t>セッテイ</t>
    </rPh>
    <rPh sb="9" eb="10">
      <t>ニチ</t>
    </rPh>
    <phoneticPr fontId="1"/>
  </si>
  <si>
    <r>
      <t>準夜勤の人数設定</t>
    </r>
    <r>
      <rPr>
        <sz val="11"/>
        <color theme="1"/>
        <rFont val="游ゴシック"/>
        <family val="3"/>
        <charset val="128"/>
        <scheme val="minor"/>
      </rPr>
      <t>(1日当たり)</t>
    </r>
    <rPh sb="0" eb="1">
      <t>ジュン</t>
    </rPh>
    <rPh sb="1" eb="3">
      <t>ヤキン</t>
    </rPh>
    <rPh sb="4" eb="6">
      <t>ニンズウ</t>
    </rPh>
    <rPh sb="6" eb="8">
      <t>セッテイ</t>
    </rPh>
    <rPh sb="10" eb="11">
      <t>ニチ</t>
    </rPh>
    <phoneticPr fontId="1"/>
  </si>
  <si>
    <r>
      <t>深夜勤の人数設定</t>
    </r>
    <r>
      <rPr>
        <sz val="11"/>
        <color theme="1"/>
        <rFont val="游ゴシック"/>
        <family val="3"/>
        <charset val="128"/>
        <scheme val="minor"/>
      </rPr>
      <t>(1日当たり)</t>
    </r>
    <rPh sb="4" eb="6">
      <t>ニンズウ</t>
    </rPh>
    <rPh sb="6" eb="8">
      <t>セッテイ</t>
    </rPh>
    <phoneticPr fontId="1"/>
  </si>
  <si>
    <r>
      <t>チーム間調整</t>
    </r>
    <r>
      <rPr>
        <b/>
        <u/>
        <sz val="36"/>
        <color rgb="FFFF0000"/>
        <rFont val="游ゴシック"/>
        <family val="3"/>
        <charset val="128"/>
        <scheme val="minor"/>
      </rPr>
      <t>前</t>
    </r>
    <r>
      <rPr>
        <b/>
        <sz val="36"/>
        <color theme="1"/>
        <rFont val="游ゴシック"/>
        <family val="3"/>
        <charset val="128"/>
        <scheme val="minor"/>
      </rPr>
      <t>総合勤務表</t>
    </r>
    <rPh sb="3" eb="4">
      <t>カン</t>
    </rPh>
    <rPh sb="4" eb="6">
      <t>チョウセイ</t>
    </rPh>
    <rPh sb="6" eb="7">
      <t>マエ</t>
    </rPh>
    <rPh sb="7" eb="9">
      <t>ソウゴウ</t>
    </rPh>
    <rPh sb="9" eb="11">
      <t>キンム</t>
    </rPh>
    <rPh sb="11" eb="12">
      <t>ヒョウ</t>
    </rPh>
    <phoneticPr fontId="1"/>
  </si>
  <si>
    <r>
      <rPr>
        <b/>
        <u/>
        <sz val="36"/>
        <color rgb="FF0070C0"/>
        <rFont val="游ゴシック"/>
        <family val="3"/>
        <charset val="128"/>
        <scheme val="minor"/>
      </rPr>
      <t>希望優先</t>
    </r>
    <r>
      <rPr>
        <b/>
        <sz val="36"/>
        <color rgb="FF0070C0"/>
        <rFont val="游ゴシック"/>
        <family val="3"/>
        <charset val="128"/>
        <scheme val="minor"/>
      </rPr>
      <t>チーム間調整</t>
    </r>
    <r>
      <rPr>
        <b/>
        <u/>
        <sz val="36"/>
        <color rgb="FF0070C0"/>
        <rFont val="游ゴシック"/>
        <family val="3"/>
        <charset val="128"/>
        <scheme val="minor"/>
      </rPr>
      <t>後</t>
    </r>
    <r>
      <rPr>
        <b/>
        <sz val="36"/>
        <color theme="1"/>
        <rFont val="游ゴシック"/>
        <family val="3"/>
        <charset val="128"/>
        <scheme val="minor"/>
      </rPr>
      <t>総合勤務表</t>
    </r>
    <rPh sb="0" eb="4">
      <t>キボウユウセン</t>
    </rPh>
    <rPh sb="7" eb="8">
      <t>カン</t>
    </rPh>
    <rPh sb="8" eb="10">
      <t>チョウセイ</t>
    </rPh>
    <rPh sb="10" eb="11">
      <t>アト</t>
    </rPh>
    <rPh sb="11" eb="13">
      <t>ソウゴウ</t>
    </rPh>
    <rPh sb="13" eb="15">
      <t>キンム</t>
    </rPh>
    <rPh sb="15" eb="16">
      <t>ヒョウ</t>
    </rPh>
    <phoneticPr fontId="1"/>
  </si>
  <si>
    <r>
      <rPr>
        <b/>
        <u/>
        <sz val="36"/>
        <color rgb="FF7030A0"/>
        <rFont val="游ゴシック"/>
        <family val="3"/>
        <charset val="128"/>
        <scheme val="minor"/>
      </rPr>
      <t>希望後回し</t>
    </r>
    <r>
      <rPr>
        <b/>
        <sz val="36"/>
        <color rgb="FF7030A0"/>
        <rFont val="游ゴシック"/>
        <family val="3"/>
        <charset val="128"/>
        <scheme val="minor"/>
      </rPr>
      <t>チーム間調整</t>
    </r>
    <r>
      <rPr>
        <b/>
        <u/>
        <sz val="36"/>
        <color rgb="FF7030A0"/>
        <rFont val="游ゴシック"/>
        <family val="3"/>
        <charset val="128"/>
        <scheme val="minor"/>
      </rPr>
      <t>後</t>
    </r>
    <r>
      <rPr>
        <b/>
        <sz val="36"/>
        <color theme="1"/>
        <rFont val="游ゴシック"/>
        <family val="3"/>
        <charset val="128"/>
        <scheme val="minor"/>
      </rPr>
      <t>総合勤務表</t>
    </r>
    <rPh sb="0" eb="2">
      <t>キボウ</t>
    </rPh>
    <rPh sb="2" eb="4">
      <t>アトマワ</t>
    </rPh>
    <rPh sb="8" eb="9">
      <t>カン</t>
    </rPh>
    <rPh sb="9" eb="11">
      <t>チョウセイ</t>
    </rPh>
    <rPh sb="11" eb="12">
      <t>アト</t>
    </rPh>
    <rPh sb="12" eb="14">
      <t>ソウゴウ</t>
    </rPh>
    <rPh sb="14" eb="16">
      <t>キンム</t>
    </rPh>
    <rPh sb="16" eb="17">
      <t>ヒョウ</t>
    </rPh>
    <phoneticPr fontId="1"/>
  </si>
  <si>
    <t>設定者の方へ
下の2つのボタンから実行できます！</t>
    <rPh sb="0" eb="3">
      <t>セッテイシャ</t>
    </rPh>
    <rPh sb="4" eb="5">
      <t>カタ</t>
    </rPh>
    <rPh sb="7" eb="8">
      <t>シタ</t>
    </rPh>
    <rPh sb="17" eb="19">
      <t>ジッコウ</t>
    </rPh>
    <phoneticPr fontId="1"/>
  </si>
  <si>
    <t>勤務表自動作成最終日時</t>
    <rPh sb="0" eb="3">
      <t>キンムヒョウ</t>
    </rPh>
    <rPh sb="3" eb="7">
      <t>ジドウサクセイ</t>
    </rPh>
    <rPh sb="7" eb="9">
      <t>サイシュウ</t>
    </rPh>
    <rPh sb="9" eb="11">
      <t>ニチジ</t>
    </rPh>
    <phoneticPr fontId="1"/>
  </si>
  <si>
    <t>(連続していない時に10)</t>
    <phoneticPr fontId="1"/>
  </si>
  <si>
    <t>(連続していない時に20)</t>
    <phoneticPr fontId="1"/>
  </si>
  <si>
    <t>(連続していない時に30)</t>
    <phoneticPr fontId="1"/>
  </si>
  <si>
    <t>(違う組み合わせの時に40)</t>
    <rPh sb="1" eb="2">
      <t>チガ</t>
    </rPh>
    <rPh sb="3" eb="4">
      <t>ク</t>
    </rPh>
    <rPh sb="5" eb="6">
      <t>ア</t>
    </rPh>
    <rPh sb="9" eb="10">
      <t>トキ</t>
    </rPh>
    <phoneticPr fontId="1"/>
  </si>
  <si>
    <t>所属チーム</t>
    <rPh sb="0" eb="2">
      <t>ショゾク</t>
    </rPh>
    <phoneticPr fontId="1"/>
  </si>
  <si>
    <r>
      <t xml:space="preserve">                                                                                                                             </t>
    </r>
    <r>
      <rPr>
        <b/>
        <sz val="11"/>
        <color theme="1"/>
        <rFont val="游ゴシック"/>
        <family val="3"/>
        <charset val="128"/>
        <scheme val="minor"/>
      </rPr>
      <t>余り, 不足人数表示</t>
    </r>
    <rPh sb="125" eb="126">
      <t>アマ</t>
    </rPh>
    <rPh sb="129" eb="131">
      <t>フソク</t>
    </rPh>
    <rPh sb="131" eb="133">
      <t>ニンズウ</t>
    </rPh>
    <rPh sb="133" eb="135">
      <t>ヒョウジ</t>
    </rPh>
    <phoneticPr fontId="1"/>
  </si>
  <si>
    <t>チーム(A/B/両チーム合計)</t>
    <rPh sb="8" eb="9">
      <t>リョウ</t>
    </rPh>
    <rPh sb="12" eb="14">
      <t>ゴウケイ</t>
    </rPh>
    <phoneticPr fontId="1"/>
  </si>
  <si>
    <t>Aチーム</t>
    <phoneticPr fontId="1"/>
  </si>
  <si>
    <t>Bチーム</t>
    <phoneticPr fontId="1"/>
  </si>
  <si>
    <t>両チーム合計</t>
    <rPh sb="0" eb="1">
      <t>リョウ</t>
    </rPh>
    <rPh sb="4" eb="6">
      <t>ゴウケイ</t>
    </rPh>
    <phoneticPr fontId="1"/>
  </si>
  <si>
    <r>
      <rPr>
        <b/>
        <sz val="11"/>
        <color rgb="FFFF0000"/>
        <rFont val="游ゴシック"/>
        <family val="3"/>
        <charset val="128"/>
        <scheme val="minor"/>
      </rPr>
      <t>[固定]</t>
    </r>
    <r>
      <rPr>
        <b/>
        <sz val="11"/>
        <color theme="1"/>
        <rFont val="游ゴシック"/>
        <family val="3"/>
        <charset val="128"/>
        <scheme val="minor"/>
      </rPr>
      <t>当直連続回数設定[当直→明け→休みで1回とする]</t>
    </r>
    <rPh sb="1" eb="3">
      <t>コテイ</t>
    </rPh>
    <rPh sb="4" eb="6">
      <t>トウチョク</t>
    </rPh>
    <rPh sb="6" eb="8">
      <t>レンゾク</t>
    </rPh>
    <rPh sb="8" eb="10">
      <t>カイスウ</t>
    </rPh>
    <rPh sb="10" eb="12">
      <t>セッテイ</t>
    </rPh>
    <rPh sb="13" eb="15">
      <t>トウチョク</t>
    </rPh>
    <rPh sb="16" eb="17">
      <t>ア</t>
    </rPh>
    <rPh sb="19" eb="20">
      <t>ヤス</t>
    </rPh>
    <rPh sb="23" eb="24">
      <t>カイ</t>
    </rPh>
    <phoneticPr fontId="1"/>
  </si>
  <si>
    <r>
      <rPr>
        <b/>
        <sz val="11"/>
        <color rgb="FFFF0000"/>
        <rFont val="游ゴシック"/>
        <family val="3"/>
        <charset val="128"/>
        <scheme val="minor"/>
      </rPr>
      <t>[固定]</t>
    </r>
    <r>
      <rPr>
        <b/>
        <sz val="11"/>
        <color theme="1"/>
        <rFont val="游ゴシック"/>
        <family val="3"/>
        <charset val="128"/>
        <scheme val="minor"/>
      </rPr>
      <t>準夜勤連続日数設定</t>
    </r>
    <rPh sb="11" eb="13">
      <t>セッテイ</t>
    </rPh>
    <phoneticPr fontId="1"/>
  </si>
  <si>
    <r>
      <rPr>
        <b/>
        <sz val="11"/>
        <color rgb="FFFF0000"/>
        <rFont val="游ゴシック"/>
        <family val="3"/>
        <charset val="128"/>
        <scheme val="minor"/>
      </rPr>
      <t>[固定]</t>
    </r>
    <r>
      <rPr>
        <b/>
        <sz val="11"/>
        <color theme="1"/>
        <rFont val="游ゴシック"/>
        <family val="3"/>
        <charset val="128"/>
        <scheme val="minor"/>
      </rPr>
      <t>深夜勤連続日数設定</t>
    </r>
    <rPh sb="11" eb="13">
      <t>セッテイ</t>
    </rPh>
    <phoneticPr fontId="1"/>
  </si>
  <si>
    <r>
      <rPr>
        <b/>
        <sz val="11"/>
        <color rgb="FFFF0000"/>
        <rFont val="游ゴシック"/>
        <family val="3"/>
        <charset val="128"/>
        <scheme val="minor"/>
      </rPr>
      <t>[固定]</t>
    </r>
    <r>
      <rPr>
        <b/>
        <sz val="11"/>
        <color theme="1"/>
        <rFont val="游ゴシック"/>
        <family val="3"/>
        <charset val="128"/>
        <scheme val="minor"/>
      </rPr>
      <t>準夜勤連続日数設定</t>
    </r>
    <rPh sb="1" eb="3">
      <t>コテイ</t>
    </rPh>
    <rPh sb="11" eb="13">
      <t>セッテイ</t>
    </rPh>
    <phoneticPr fontId="1"/>
  </si>
  <si>
    <r>
      <rPr>
        <b/>
        <sz val="11"/>
        <color rgb="FFFF0000"/>
        <rFont val="游ゴシック"/>
        <family val="3"/>
        <charset val="128"/>
        <scheme val="minor"/>
      </rPr>
      <t>[固定]</t>
    </r>
    <r>
      <rPr>
        <b/>
        <sz val="11"/>
        <color theme="1"/>
        <rFont val="游ゴシック"/>
        <family val="3"/>
        <charset val="128"/>
        <scheme val="minor"/>
      </rPr>
      <t>深夜勤連続日数設定</t>
    </r>
    <rPh sb="1" eb="3">
      <t>コテイセッテイ</t>
    </rPh>
    <phoneticPr fontId="1"/>
  </si>
  <si>
    <t>(＊人数は数字のみ記載して下さい。)</t>
    <phoneticPr fontId="1"/>
  </si>
  <si>
    <r>
      <t>勤務予定表内の字の振り分け(</t>
    </r>
    <r>
      <rPr>
        <sz val="11"/>
        <color theme="1"/>
        <rFont val="游ゴシック"/>
        <family val="3"/>
        <charset val="128"/>
        <scheme val="minor"/>
      </rPr>
      <t>黒い細字:勤務希望</t>
    </r>
    <r>
      <rPr>
        <b/>
        <sz val="11"/>
        <color theme="1"/>
        <rFont val="游ゴシック"/>
        <family val="3"/>
        <charset val="128"/>
        <scheme val="minor"/>
      </rPr>
      <t>)</t>
    </r>
    <rPh sb="0" eb="2">
      <t>キンム</t>
    </rPh>
    <rPh sb="2" eb="4">
      <t>ヨテイ</t>
    </rPh>
    <rPh sb="4" eb="6">
      <t>ヒョウナイ</t>
    </rPh>
    <rPh sb="7" eb="8">
      <t>ジ</t>
    </rPh>
    <rPh sb="9" eb="10">
      <t>フ</t>
    </rPh>
    <rPh sb="11" eb="12">
      <t>ワ</t>
    </rPh>
    <rPh sb="14" eb="15">
      <t>クロ</t>
    </rPh>
    <rPh sb="16" eb="18">
      <t>ホソジ</t>
    </rPh>
    <rPh sb="19" eb="23">
      <t>キンムキボウ</t>
    </rPh>
    <phoneticPr fontId="1"/>
  </si>
  <si>
    <r>
      <t>勤務予定表内の字の振り分け
(</t>
    </r>
    <r>
      <rPr>
        <sz val="11"/>
        <color theme="1"/>
        <rFont val="游ゴシック"/>
        <family val="3"/>
        <charset val="128"/>
        <scheme val="minor"/>
      </rPr>
      <t>黒い細字:勤務希望</t>
    </r>
    <r>
      <rPr>
        <b/>
        <sz val="11"/>
        <color theme="1"/>
        <rFont val="游ゴシック"/>
        <family val="3"/>
        <charset val="128"/>
        <scheme val="minor"/>
      </rPr>
      <t>)</t>
    </r>
    <rPh sb="0" eb="2">
      <t>キンム</t>
    </rPh>
    <rPh sb="2" eb="4">
      <t>ヨテイ</t>
    </rPh>
    <rPh sb="4" eb="6">
      <t>ヒョウナイ</t>
    </rPh>
    <rPh sb="7" eb="8">
      <t>ジ</t>
    </rPh>
    <rPh sb="9" eb="10">
      <t>フ</t>
    </rPh>
    <rPh sb="11" eb="12">
      <t>ワ</t>
    </rPh>
    <rPh sb="15" eb="16">
      <t>クロ</t>
    </rPh>
    <rPh sb="17" eb="19">
      <t>ホソジ</t>
    </rPh>
    <rPh sb="20" eb="24">
      <t>キンムキボウ</t>
    </rPh>
    <phoneticPr fontId="1"/>
  </si>
  <si>
    <r>
      <t>勤務予定表内の字の振り分け
(</t>
    </r>
    <r>
      <rPr>
        <sz val="11"/>
        <color theme="1"/>
        <rFont val="游ゴシック"/>
        <family val="3"/>
        <charset val="128"/>
        <scheme val="minor"/>
      </rPr>
      <t>黒い細字:勤務希望</t>
    </r>
    <r>
      <rPr>
        <b/>
        <sz val="11"/>
        <color theme="1"/>
        <rFont val="游ゴシック"/>
        <family val="3"/>
        <charset val="128"/>
        <scheme val="minor"/>
      </rPr>
      <t>)</t>
    </r>
    <phoneticPr fontId="1"/>
  </si>
  <si>
    <r>
      <t>連続日数, 組み合わせに関するエラー表示に必要な途中計算</t>
    </r>
    <r>
      <rPr>
        <sz val="11"/>
        <color rgb="FFFF0000"/>
        <rFont val="游ゴシック"/>
        <family val="3"/>
        <charset val="128"/>
        <scheme val="minor"/>
      </rPr>
      <t>(自動で計算されます！変更・消去しないで下さい！)</t>
    </r>
    <rPh sb="0" eb="2">
      <t>レンゾク</t>
    </rPh>
    <rPh sb="2" eb="4">
      <t>ニッスウ</t>
    </rPh>
    <rPh sb="6" eb="7">
      <t>ク</t>
    </rPh>
    <rPh sb="8" eb="9">
      <t>ア</t>
    </rPh>
    <rPh sb="12" eb="13">
      <t>カン</t>
    </rPh>
    <rPh sb="18" eb="20">
      <t>ヒョウジ</t>
    </rPh>
    <rPh sb="21" eb="23">
      <t>ヒツヨウ</t>
    </rPh>
    <rPh sb="24" eb="26">
      <t>トチュウ</t>
    </rPh>
    <rPh sb="26" eb="28">
      <t>ケイサン</t>
    </rPh>
    <rPh sb="29" eb="31">
      <t>ジドウ</t>
    </rPh>
    <rPh sb="32" eb="34">
      <t>ケイサン</t>
    </rPh>
    <rPh sb="39" eb="41">
      <t>ヘンコウ</t>
    </rPh>
    <rPh sb="42" eb="44">
      <t>ショウキョ</t>
    </rPh>
    <rPh sb="48" eb="49">
      <t>クダ</t>
    </rPh>
    <phoneticPr fontId="1"/>
  </si>
  <si>
    <t>(＊対象年は手動による年間祝日の更新の際は無視して下さい！対象年はVBAによる年間祝日の自動更新の時のみに用いられます！)</t>
    <phoneticPr fontId="1"/>
  </si>
  <si>
    <t>年間祝日の自動更新が正常に機能しなくなった際には, 祝日の「日付」を手動で入力して下さい！(入力例:2022/1/1)(＊手動入力の際は名称, 備考は不要です。)</t>
    <rPh sb="0" eb="2">
      <t>ネンカン</t>
    </rPh>
    <rPh sb="2" eb="4">
      <t>シュクジツ</t>
    </rPh>
    <rPh sb="5" eb="7">
      <t>ジドウ</t>
    </rPh>
    <rPh sb="7" eb="9">
      <t>コウシン</t>
    </rPh>
    <rPh sb="10" eb="12">
      <t>セイジョウ</t>
    </rPh>
    <rPh sb="13" eb="15">
      <t>キノウ</t>
    </rPh>
    <rPh sb="21" eb="22">
      <t>サイ</t>
    </rPh>
    <rPh sb="26" eb="28">
      <t>シュクジツ</t>
    </rPh>
    <rPh sb="30" eb="32">
      <t>ヒヅケ</t>
    </rPh>
    <rPh sb="34" eb="36">
      <t>シュドウ</t>
    </rPh>
    <rPh sb="37" eb="39">
      <t>ニュウリョク</t>
    </rPh>
    <rPh sb="41" eb="42">
      <t>クダ</t>
    </rPh>
    <rPh sb="46" eb="48">
      <t>ニュウリョク</t>
    </rPh>
    <rPh sb="48" eb="49">
      <t>レイ</t>
    </rPh>
    <rPh sb="61" eb="63">
      <t>シュドウ</t>
    </rPh>
    <rPh sb="63" eb="65">
      <t>ニュウリョク</t>
    </rPh>
    <rPh sb="66" eb="67">
      <t>サイ</t>
    </rPh>
    <rPh sb="68" eb="70">
      <t>メイショウ</t>
    </rPh>
    <rPh sb="72" eb="74">
      <t>ビコウ</t>
    </rPh>
    <rPh sb="75" eb="77">
      <t>フヨウ</t>
    </rPh>
    <phoneticPr fontId="1"/>
  </si>
  <si>
    <t>＊尚, 年間祝日の自動更新が正常に機能しなくなった際は, シート「Aチーム用勤務希望表」の祝日に関する欄の日付を手動で入力して下さい！</t>
    <phoneticPr fontId="1"/>
  </si>
  <si>
    <t>名称</t>
  </si>
  <si>
    <r>
      <rPr>
        <b/>
        <i/>
        <sz val="11"/>
        <color rgb="FFFF0000"/>
        <rFont val="游ゴシック"/>
        <family val="3"/>
        <charset val="128"/>
        <scheme val="minor"/>
      </rPr>
      <t>赤い斜体の太字</t>
    </r>
    <r>
      <rPr>
        <sz val="11"/>
        <color theme="1"/>
        <rFont val="游ゴシック"/>
        <family val="3"/>
        <charset val="128"/>
        <scheme val="minor"/>
      </rPr>
      <t>:希望がなくプログラムで自動で作られた予定</t>
    </r>
    <rPh sb="0" eb="1">
      <t>アカ</t>
    </rPh>
    <rPh sb="2" eb="4">
      <t>シャタイ</t>
    </rPh>
    <rPh sb="5" eb="7">
      <t>フトジ</t>
    </rPh>
    <rPh sb="8" eb="10">
      <t>キボウ</t>
    </rPh>
    <rPh sb="19" eb="21">
      <t>ジドウ</t>
    </rPh>
    <rPh sb="22" eb="23">
      <t>ツク</t>
    </rPh>
    <rPh sb="26" eb="28">
      <t>ヨテイ</t>
    </rPh>
    <phoneticPr fontId="1"/>
  </si>
  <si>
    <r>
      <rPr>
        <b/>
        <i/>
        <sz val="11"/>
        <color rgb="FFFF0000"/>
        <rFont val="游ゴシック"/>
        <family val="3"/>
        <charset val="128"/>
        <scheme val="minor"/>
      </rPr>
      <t>赤い斜体の太字</t>
    </r>
    <r>
      <rPr>
        <sz val="11"/>
        <color theme="1"/>
        <rFont val="游ゴシック"/>
        <family val="2"/>
        <charset val="128"/>
        <scheme val="minor"/>
      </rPr>
      <t>:希望がなくプログラムで自動で作られた予定</t>
    </r>
    <phoneticPr fontId="1"/>
  </si>
  <si>
    <r>
      <rPr>
        <b/>
        <i/>
        <sz val="11"/>
        <color rgb="FFFF00FF"/>
        <rFont val="游ゴシック"/>
        <family val="3"/>
        <charset val="128"/>
        <scheme val="minor"/>
      </rPr>
      <t>ピンク色の斜体の太字</t>
    </r>
    <r>
      <rPr>
        <sz val="11"/>
        <color theme="1"/>
        <rFont val="游ゴシック"/>
        <family val="2"/>
        <charset val="128"/>
        <scheme val="minor"/>
      </rPr>
      <t>:希望があったが, プログラムで変更されて作られた予定</t>
    </r>
    <rPh sb="3" eb="4">
      <t>イロ</t>
    </rPh>
    <rPh sb="26" eb="28">
      <t>ヘンコウ</t>
    </rPh>
    <rPh sb="31" eb="32">
      <t>ツク</t>
    </rPh>
    <rPh sb="35" eb="37">
      <t>ヨテイ</t>
    </rPh>
    <phoneticPr fontId="1"/>
  </si>
  <si>
    <t>佐藤</t>
    <rPh sb="0" eb="2">
      <t>サトウ</t>
    </rPh>
    <phoneticPr fontId="1"/>
  </si>
  <si>
    <t>鈴木</t>
    <rPh sb="0" eb="2">
      <t>スズキ</t>
    </rPh>
    <phoneticPr fontId="1"/>
  </si>
  <si>
    <t>高橋</t>
    <rPh sb="0" eb="2">
      <t>タカハシ</t>
    </rPh>
    <phoneticPr fontId="1"/>
  </si>
  <si>
    <t>田中</t>
    <rPh sb="0" eb="2">
      <t>タナカ</t>
    </rPh>
    <phoneticPr fontId="1"/>
  </si>
  <si>
    <t>伊藤</t>
    <rPh sb="0" eb="2">
      <t>イトウ</t>
    </rPh>
    <phoneticPr fontId="1"/>
  </si>
  <si>
    <t>渡辺</t>
    <rPh sb="0" eb="2">
      <t>ワタナベ</t>
    </rPh>
    <phoneticPr fontId="1"/>
  </si>
  <si>
    <t>山本</t>
    <rPh sb="0" eb="2">
      <t>ヤマモト</t>
    </rPh>
    <phoneticPr fontId="1"/>
  </si>
  <si>
    <t>中村</t>
    <rPh sb="0" eb="2">
      <t>ナカムラ</t>
    </rPh>
    <phoneticPr fontId="1"/>
  </si>
  <si>
    <t>小林</t>
    <rPh sb="0" eb="2">
      <t>コバヤシ</t>
    </rPh>
    <phoneticPr fontId="1"/>
  </si>
  <si>
    <t>加藤</t>
    <rPh sb="0" eb="2">
      <t>カトウ</t>
    </rPh>
    <phoneticPr fontId="1"/>
  </si>
  <si>
    <t>吉田</t>
    <rPh sb="0" eb="2">
      <t>ヨシダ</t>
    </rPh>
    <phoneticPr fontId="1"/>
  </si>
  <si>
    <t>山田</t>
    <rPh sb="0" eb="2">
      <t>ヤマダ</t>
    </rPh>
    <phoneticPr fontId="1"/>
  </si>
  <si>
    <t>佐々木</t>
    <rPh sb="0" eb="3">
      <t>ササキ</t>
    </rPh>
    <phoneticPr fontId="1"/>
  </si>
  <si>
    <t>山口</t>
    <rPh sb="0" eb="2">
      <t>ヤマグチ</t>
    </rPh>
    <phoneticPr fontId="1"/>
  </si>
  <si>
    <t>松本</t>
    <rPh sb="0" eb="2">
      <t>マツモト</t>
    </rPh>
    <phoneticPr fontId="1"/>
  </si>
  <si>
    <t>井上</t>
    <rPh sb="0" eb="2">
      <t>イノウエ</t>
    </rPh>
    <phoneticPr fontId="1"/>
  </si>
  <si>
    <t>木村</t>
    <rPh sb="0" eb="2">
      <t>キムラ</t>
    </rPh>
    <phoneticPr fontId="1"/>
  </si>
  <si>
    <t>林</t>
    <rPh sb="0" eb="1">
      <t>ハヤシ</t>
    </rPh>
    <phoneticPr fontId="1"/>
  </si>
  <si>
    <t>斎藤</t>
    <rPh sb="0" eb="2">
      <t>サイトウ</t>
    </rPh>
    <phoneticPr fontId="1"/>
  </si>
  <si>
    <t>清水</t>
    <rPh sb="0" eb="2">
      <t>シミズ</t>
    </rPh>
    <phoneticPr fontId="1"/>
  </si>
  <si>
    <t>畑中</t>
    <rPh sb="0" eb="2">
      <t>ハタナカ</t>
    </rPh>
    <phoneticPr fontId="1"/>
  </si>
  <si>
    <t>小嶋</t>
    <rPh sb="0" eb="2">
      <t>コジマ</t>
    </rPh>
    <phoneticPr fontId="1"/>
  </si>
  <si>
    <t>磯部</t>
    <rPh sb="0" eb="2">
      <t>イソベ</t>
    </rPh>
    <phoneticPr fontId="1"/>
  </si>
  <si>
    <t>大井</t>
    <rPh sb="0" eb="2">
      <t>オオイ</t>
    </rPh>
    <phoneticPr fontId="1"/>
  </si>
  <si>
    <t>秋田</t>
    <rPh sb="0" eb="2">
      <t>アキタ</t>
    </rPh>
    <phoneticPr fontId="1"/>
  </si>
  <si>
    <t>芳賀</t>
    <rPh sb="0" eb="2">
      <t>ハガ</t>
    </rPh>
    <phoneticPr fontId="1"/>
  </si>
  <si>
    <t>浅見</t>
    <rPh sb="0" eb="2">
      <t>アサミ</t>
    </rPh>
    <phoneticPr fontId="1"/>
  </si>
  <si>
    <t>相原</t>
    <rPh sb="0" eb="2">
      <t>アイハラ</t>
    </rPh>
    <phoneticPr fontId="1"/>
  </si>
  <si>
    <t>坪井</t>
    <rPh sb="0" eb="2">
      <t>ツボイ</t>
    </rPh>
    <phoneticPr fontId="1"/>
  </si>
  <si>
    <t>細田</t>
    <rPh sb="0" eb="2">
      <t>ホソダ</t>
    </rPh>
    <phoneticPr fontId="1"/>
  </si>
  <si>
    <t>植木</t>
    <rPh sb="0" eb="2">
      <t>ウエキ</t>
    </rPh>
    <phoneticPr fontId="1"/>
  </si>
  <si>
    <t>萩原</t>
    <rPh sb="0" eb="2">
      <t>ハギワラ</t>
    </rPh>
    <phoneticPr fontId="1"/>
  </si>
  <si>
    <t>大崎</t>
    <rPh sb="0" eb="2">
      <t>オオサキ</t>
    </rPh>
    <phoneticPr fontId="1"/>
  </si>
  <si>
    <t>白川</t>
    <rPh sb="0" eb="2">
      <t>シラカワ</t>
    </rPh>
    <phoneticPr fontId="1"/>
  </si>
  <si>
    <t>皆川</t>
    <rPh sb="0" eb="2">
      <t>ミナカワ</t>
    </rPh>
    <phoneticPr fontId="1"/>
  </si>
  <si>
    <t>中本</t>
    <rPh sb="0" eb="2">
      <t>ナカモト</t>
    </rPh>
    <phoneticPr fontId="1"/>
  </si>
  <si>
    <t>岸田</t>
    <rPh sb="0" eb="2">
      <t>キシダ</t>
    </rPh>
    <phoneticPr fontId="1"/>
  </si>
  <si>
    <t>三谷</t>
    <rPh sb="0" eb="2">
      <t>ミタニ</t>
    </rPh>
    <phoneticPr fontId="1"/>
  </si>
  <si>
    <t>福山</t>
    <rPh sb="0" eb="2">
      <t>フクヤマ</t>
    </rPh>
    <phoneticPr fontId="1"/>
  </si>
  <si>
    <t>平林</t>
    <rPh sb="0" eb="2">
      <t>ヒラバヤシ</t>
    </rPh>
    <phoneticPr fontId="1"/>
  </si>
  <si>
    <t>三交代制</t>
  </si>
  <si>
    <t>(編集不可:左のセルの内容を変えたい場合はシート「Aチーム用勤務希望表」のD9セルの内容を変えて下さい！左のセルの内容は, シート「Aチーム用勤務希望表」のD9セル内容と自動で同じになります。)</t>
    <rPh sb="1" eb="5">
      <t>ヘンシュウフカ</t>
    </rPh>
    <rPh sb="6" eb="7">
      <t>ヒダリ</t>
    </rPh>
    <rPh sb="11" eb="13">
      <t>ナイヨウ</t>
    </rPh>
    <rPh sb="14" eb="15">
      <t>カ</t>
    </rPh>
    <rPh sb="18" eb="20">
      <t>バアイ</t>
    </rPh>
    <rPh sb="42" eb="44">
      <t>ナイヨウ</t>
    </rPh>
    <rPh sb="45" eb="46">
      <t>カ</t>
    </rPh>
    <rPh sb="48" eb="49">
      <t>クダ</t>
    </rPh>
    <rPh sb="52" eb="53">
      <t>ヒダリ</t>
    </rPh>
    <rPh sb="57" eb="59">
      <t>ナイヨウ</t>
    </rPh>
    <rPh sb="70" eb="71">
      <t>ヨウ</t>
    </rPh>
    <rPh sb="71" eb="73">
      <t>キンム</t>
    </rPh>
    <rPh sb="73" eb="76">
      <t>キボウヒョウ</t>
    </rPh>
    <rPh sb="82" eb="84">
      <t>ナイヨウ</t>
    </rPh>
    <rPh sb="85" eb="87">
      <t>ジドウ</t>
    </rPh>
    <rPh sb="88" eb="89">
      <t>オナ</t>
    </rPh>
    <phoneticPr fontId="1"/>
  </si>
  <si>
    <t>(編集不可:左のセルの内容を変えたい場合はシート「Aチーム用勤務希望表」のD9セルの内容を変えて下さい！左のセルの内容は, シート「Aチーム用勤務希望表」のD9セル内容と自動で同じになります。)</t>
    <phoneticPr fontId="1"/>
  </si>
  <si>
    <t>(自動:ここに勤務制度を記入することで, このブック内の全ての勤務希望表, 勤務表の余り, 不足人数表示やエラーの有無, 合計の表示が, 勤務制度に沿った仕様になります。)</t>
    <rPh sb="7" eb="9">
      <t>キンム</t>
    </rPh>
    <rPh sb="9" eb="11">
      <t>セイド</t>
    </rPh>
    <rPh sb="31" eb="33">
      <t>キンム</t>
    </rPh>
    <rPh sb="33" eb="36">
      <t>キボウヒョウ</t>
    </rPh>
    <rPh sb="38" eb="41">
      <t>キンムヒョウ</t>
    </rPh>
    <rPh sb="42" eb="43">
      <t>アマ</t>
    </rPh>
    <rPh sb="46" eb="48">
      <t>フソク</t>
    </rPh>
    <rPh sb="48" eb="50">
      <t>ニンズウ</t>
    </rPh>
    <rPh sb="50" eb="52">
      <t>ヒョウジ</t>
    </rPh>
    <rPh sb="57" eb="59">
      <t>ウム</t>
    </rPh>
    <rPh sb="61" eb="63">
      <t>ゴウケイ</t>
    </rPh>
    <rPh sb="64" eb="65">
      <t>ヒョウ</t>
    </rPh>
    <rPh sb="65" eb="66">
      <t>ジ</t>
    </rPh>
    <rPh sb="69" eb="71">
      <t>キンム</t>
    </rPh>
    <rPh sb="71" eb="73">
      <t>セイド</t>
    </rPh>
    <rPh sb="74" eb="75">
      <t>ソ</t>
    </rPh>
    <rPh sb="77" eb="79">
      <t>シヨウ</t>
    </rPh>
    <phoneticPr fontId="1"/>
  </si>
  <si>
    <t>(自動:ここに年月を記入することで, このブック内の全ての勤務希望表と勤務表の日付と曜日が, 自動で記載されます。)</t>
    <rPh sb="1" eb="3">
      <t>ジドウ</t>
    </rPh>
    <rPh sb="7" eb="8">
      <t>ネン</t>
    </rPh>
    <rPh sb="8" eb="9">
      <t>ツキ</t>
    </rPh>
    <rPh sb="10" eb="12">
      <t>キニュウ</t>
    </rPh>
    <rPh sb="24" eb="25">
      <t>ナイ</t>
    </rPh>
    <rPh sb="26" eb="27">
      <t>スベ</t>
    </rPh>
    <rPh sb="29" eb="31">
      <t>キンム</t>
    </rPh>
    <rPh sb="31" eb="33">
      <t>キボウ</t>
    </rPh>
    <rPh sb="33" eb="34">
      <t>ヒョウ</t>
    </rPh>
    <rPh sb="35" eb="37">
      <t>キンム</t>
    </rPh>
    <rPh sb="37" eb="38">
      <t>ヒョウ</t>
    </rPh>
    <rPh sb="39" eb="41">
      <t>ヒヅケ</t>
    </rPh>
    <rPh sb="42" eb="44">
      <t>ヨウビ</t>
    </rPh>
    <rPh sb="47" eb="49">
      <t>ジドウ</t>
    </rPh>
    <rPh sb="50" eb="52">
      <t>キサイ</t>
    </rPh>
    <phoneticPr fontId="1"/>
  </si>
  <si>
    <t>(編集不可:左の表は全て自動で設定されます。自動設定値は[人数:A,Bチーム用勤務希望表での設定人数の和],[勤務制度と勤務表対象年月:Aチーム用勤務希望表と同じ],[連続回数:定数]となっています。</t>
    <rPh sb="1" eb="3">
      <t>ヘンシュウ</t>
    </rPh>
    <rPh sb="3" eb="5">
      <t>フカ</t>
    </rPh>
    <rPh sb="6" eb="7">
      <t>ヒダリ</t>
    </rPh>
    <rPh sb="8" eb="9">
      <t>ヒョウ</t>
    </rPh>
    <rPh sb="10" eb="11">
      <t>スベ</t>
    </rPh>
    <rPh sb="12" eb="14">
      <t>ジドウ</t>
    </rPh>
    <rPh sb="15" eb="17">
      <t>セッテイ</t>
    </rPh>
    <rPh sb="22" eb="24">
      <t>ジドウ</t>
    </rPh>
    <rPh sb="24" eb="26">
      <t>セッテイ</t>
    </rPh>
    <rPh sb="26" eb="27">
      <t>チ</t>
    </rPh>
    <rPh sb="29" eb="31">
      <t>ニンズウ</t>
    </rPh>
    <rPh sb="38" eb="39">
      <t>ヨウ</t>
    </rPh>
    <rPh sb="39" eb="41">
      <t>キンム</t>
    </rPh>
    <rPh sb="41" eb="44">
      <t>キボウヒョウ</t>
    </rPh>
    <rPh sb="51" eb="52">
      <t>ワ</t>
    </rPh>
    <rPh sb="55" eb="59">
      <t>キンムセイド</t>
    </rPh>
    <rPh sb="60" eb="62">
      <t>キンム</t>
    </rPh>
    <rPh sb="62" eb="63">
      <t>ヒョウ</t>
    </rPh>
    <rPh sb="63" eb="65">
      <t>タイショウ</t>
    </rPh>
    <rPh sb="65" eb="67">
      <t>ネンゲツ</t>
    </rPh>
    <rPh sb="72" eb="73">
      <t>ヨウ</t>
    </rPh>
    <rPh sb="73" eb="75">
      <t>キンム</t>
    </rPh>
    <rPh sb="75" eb="78">
      <t>キボウヒョウ</t>
    </rPh>
    <rPh sb="79" eb="80">
      <t>オナ</t>
    </rPh>
    <rPh sb="84" eb="88">
      <t>レンゾクカイスウ</t>
    </rPh>
    <rPh sb="89" eb="91">
      <t>テイスウ</t>
    </rPh>
    <phoneticPr fontId="1"/>
  </si>
  <si>
    <t>(編集不可:左の表は全て自動で設定されます。自動設定値は[人数:A,Bチーム用勤務希望表での設定人数の和],[勤務制度と勤務表対象年月:Aチーム用勤務希望表と同じ],[連続回数:定数]となっています。</t>
    <phoneticPr fontId="1"/>
  </si>
  <si>
    <r>
      <t xml:space="preserve">　　             </t>
    </r>
    <r>
      <rPr>
        <b/>
        <sz val="11"/>
        <color theme="1"/>
        <rFont val="游ゴシック"/>
        <family val="3"/>
        <charset val="128"/>
        <scheme val="minor"/>
      </rPr>
      <t>個人毎の日勤・夜勤・休みの月合計回数</t>
    </r>
    <r>
      <rPr>
        <b/>
        <sz val="11"/>
        <color rgb="FFFF0000"/>
        <rFont val="游ゴシック"/>
        <family val="3"/>
        <charset val="128"/>
        <scheme val="minor"/>
      </rPr>
      <t>(自動:勤務表内の予定から深夜勤, 準夜勤, 各種及び全種休みの合計回数を表示します。)</t>
    </r>
    <rPh sb="15" eb="18">
      <t>コジンゴト</t>
    </rPh>
    <rPh sb="19" eb="21">
      <t>ニッキン</t>
    </rPh>
    <rPh sb="22" eb="24">
      <t>ヤキン</t>
    </rPh>
    <rPh sb="25" eb="26">
      <t>ヤス</t>
    </rPh>
    <rPh sb="28" eb="29">
      <t>ツキ</t>
    </rPh>
    <rPh sb="29" eb="31">
      <t>ゴウケイ</t>
    </rPh>
    <rPh sb="31" eb="33">
      <t>カイスウ</t>
    </rPh>
    <rPh sb="34" eb="36">
      <t>ジドウ</t>
    </rPh>
    <rPh sb="37" eb="39">
      <t>キンム</t>
    </rPh>
    <rPh sb="39" eb="40">
      <t>ヒョウ</t>
    </rPh>
    <rPh sb="40" eb="41">
      <t>ナイ</t>
    </rPh>
    <rPh sb="42" eb="44">
      <t>ヨテイ</t>
    </rPh>
    <rPh sb="46" eb="48">
      <t>シンヤ</t>
    </rPh>
    <rPh sb="48" eb="49">
      <t>ツトム</t>
    </rPh>
    <rPh sb="51" eb="52">
      <t>ジュン</t>
    </rPh>
    <rPh sb="52" eb="54">
      <t>ヤキン</t>
    </rPh>
    <rPh sb="56" eb="58">
      <t>カクシュ</t>
    </rPh>
    <rPh sb="58" eb="59">
      <t>オヨ</t>
    </rPh>
    <rPh sb="60" eb="62">
      <t>ゼンシュ</t>
    </rPh>
    <rPh sb="62" eb="63">
      <t>ヤス</t>
    </rPh>
    <rPh sb="65" eb="67">
      <t>ゴウケイ</t>
    </rPh>
    <rPh sb="67" eb="69">
      <t>カイスウ</t>
    </rPh>
    <rPh sb="70" eb="72">
      <t>ヒョウジ</t>
    </rPh>
    <phoneticPr fontId="1"/>
  </si>
  <si>
    <r>
      <t xml:space="preserve">　　              </t>
    </r>
    <r>
      <rPr>
        <b/>
        <sz val="11"/>
        <color theme="1"/>
        <rFont val="游ゴシック"/>
        <family val="3"/>
        <charset val="128"/>
        <scheme val="minor"/>
      </rPr>
      <t>個人毎の日勤・夜勤・休みの月合計回数</t>
    </r>
    <r>
      <rPr>
        <b/>
        <sz val="11"/>
        <color rgb="FFFF0000"/>
        <rFont val="游ゴシック"/>
        <family val="3"/>
        <charset val="128"/>
        <scheme val="minor"/>
      </rPr>
      <t>(自動:勤務表内の予定から深夜勤, 準夜勤, 各種及び全種休みの合計回数を表示します。)</t>
    </r>
    <rPh sb="30" eb="32">
      <t>ゴウケイ</t>
    </rPh>
    <rPh sb="32" eb="34">
      <t>カイスウ</t>
    </rPh>
    <rPh sb="35" eb="37">
      <t>ジドウ</t>
    </rPh>
    <rPh sb="38" eb="40">
      <t>キンム</t>
    </rPh>
    <rPh sb="40" eb="41">
      <t>ヒョウ</t>
    </rPh>
    <rPh sb="41" eb="42">
      <t>ナイ</t>
    </rPh>
    <rPh sb="43" eb="45">
      <t>ヨテイ</t>
    </rPh>
    <rPh sb="47" eb="49">
      <t>シンヤ</t>
    </rPh>
    <rPh sb="49" eb="50">
      <t>ツトム</t>
    </rPh>
    <rPh sb="52" eb="53">
      <t>ジュン</t>
    </rPh>
    <rPh sb="53" eb="55">
      <t>ヤキン</t>
    </rPh>
    <rPh sb="57" eb="59">
      <t>カクシュ</t>
    </rPh>
    <rPh sb="59" eb="60">
      <t>オヨ</t>
    </rPh>
    <rPh sb="61" eb="63">
      <t>ゼンシュ</t>
    </rPh>
    <rPh sb="63" eb="64">
      <t>ヤス</t>
    </rPh>
    <rPh sb="66" eb="68">
      <t>ゴウケイ</t>
    </rPh>
    <rPh sb="68" eb="70">
      <t>カイスウ</t>
    </rPh>
    <rPh sb="71" eb="73">
      <t>ヒョウジ</t>
    </rPh>
    <phoneticPr fontId="1"/>
  </si>
  <si>
    <r>
      <t xml:space="preserve">　　             </t>
    </r>
    <r>
      <rPr>
        <b/>
        <sz val="11"/>
        <color theme="1"/>
        <rFont val="游ゴシック"/>
        <family val="3"/>
        <charset val="128"/>
        <scheme val="minor"/>
      </rPr>
      <t>個人毎の日勤・夜勤・休みの月合計回数</t>
    </r>
    <r>
      <rPr>
        <b/>
        <sz val="11"/>
        <color rgb="FFFF0000"/>
        <rFont val="游ゴシック"/>
        <family val="3"/>
        <charset val="128"/>
        <scheme val="minor"/>
      </rPr>
      <t>(自動:勤務表内の予定から深夜勤, 準夜勤, 各種及び全種休みの合計回数を表示します。)</t>
    </r>
    <rPh sb="29" eb="31">
      <t>ゴウケイ</t>
    </rPh>
    <rPh sb="31" eb="33">
      <t>カイスウ</t>
    </rPh>
    <rPh sb="34" eb="36">
      <t>ジドウ</t>
    </rPh>
    <rPh sb="37" eb="39">
      <t>キンム</t>
    </rPh>
    <rPh sb="39" eb="40">
      <t>ヒョウ</t>
    </rPh>
    <rPh sb="40" eb="41">
      <t>ナイ</t>
    </rPh>
    <rPh sb="42" eb="44">
      <t>ヨテイ</t>
    </rPh>
    <rPh sb="46" eb="48">
      <t>シンヤ</t>
    </rPh>
    <rPh sb="48" eb="49">
      <t>ツトム</t>
    </rPh>
    <rPh sb="51" eb="52">
      <t>ジュン</t>
    </rPh>
    <rPh sb="52" eb="54">
      <t>ヤキン</t>
    </rPh>
    <rPh sb="56" eb="58">
      <t>カクシュ</t>
    </rPh>
    <rPh sb="58" eb="59">
      <t>オヨ</t>
    </rPh>
    <rPh sb="60" eb="62">
      <t>ゼンシュ</t>
    </rPh>
    <rPh sb="62" eb="63">
      <t>ヤス</t>
    </rPh>
    <rPh sb="65" eb="67">
      <t>ゴウケイ</t>
    </rPh>
    <rPh sb="67" eb="69">
      <t>カイスウ</t>
    </rPh>
    <rPh sb="70" eb="72">
      <t>ヒョウジ</t>
    </rPh>
    <phoneticPr fontId="1"/>
  </si>
  <si>
    <t>＊尚, 年間祝日の自動更新が正常に機能しなくなった際は, シート「Aチーム用勤務希望表」の祝日, 日付一致確認欄の日付を手動で入力して下さい！</t>
    <rPh sb="1" eb="2">
      <t>ナオ</t>
    </rPh>
    <rPh sb="4" eb="8">
      <t>ネンカンシュクジツ</t>
    </rPh>
    <rPh sb="9" eb="11">
      <t>ジドウ</t>
    </rPh>
    <rPh sb="11" eb="13">
      <t>コウシン</t>
    </rPh>
    <rPh sb="14" eb="16">
      <t>セイジョウ</t>
    </rPh>
    <rPh sb="17" eb="19">
      <t>キノウ</t>
    </rPh>
    <rPh sb="25" eb="26">
      <t>サイ</t>
    </rPh>
    <rPh sb="37" eb="38">
      <t>ヨウ</t>
    </rPh>
    <rPh sb="38" eb="40">
      <t>キンム</t>
    </rPh>
    <rPh sb="40" eb="42">
      <t>キボウ</t>
    </rPh>
    <rPh sb="42" eb="43">
      <t>ヒョウ</t>
    </rPh>
    <rPh sb="45" eb="47">
      <t>シュクジツ</t>
    </rPh>
    <rPh sb="49" eb="51">
      <t>ヒヅケ</t>
    </rPh>
    <rPh sb="51" eb="53">
      <t>イッチ</t>
    </rPh>
    <rPh sb="53" eb="55">
      <t>カクニン</t>
    </rPh>
    <rPh sb="55" eb="56">
      <t>ラン</t>
    </rPh>
    <rPh sb="57" eb="59">
      <t>ヒヅケ</t>
    </rPh>
    <rPh sb="60" eb="62">
      <t>シュドウ</t>
    </rPh>
    <rPh sb="63" eb="65">
      <t>ニュウリョク</t>
    </rPh>
    <rPh sb="67" eb="68">
      <t>クダ</t>
    </rPh>
    <phoneticPr fontId="1"/>
  </si>
  <si>
    <t>＊このシートの右の「祝日, 日付一致確認欄」は編集不可となっています。</t>
    <rPh sb="7" eb="8">
      <t>ミギ</t>
    </rPh>
    <rPh sb="10" eb="12">
      <t>シュクジツ</t>
    </rPh>
    <rPh sb="14" eb="16">
      <t>ヒヅケ</t>
    </rPh>
    <rPh sb="16" eb="18">
      <t>イッチ</t>
    </rPh>
    <rPh sb="18" eb="20">
      <t>カクニン</t>
    </rPh>
    <rPh sb="20" eb="21">
      <t>ラン</t>
    </rPh>
    <rPh sb="23" eb="25">
      <t>ヘンシュウ</t>
    </rPh>
    <rPh sb="25" eb="27">
      <t>フカ</t>
    </rPh>
    <phoneticPr fontId="1"/>
  </si>
  <si>
    <t>＊このシートの右の「祝日, 日付一致確認欄」は編集不可となっています。</t>
    <phoneticPr fontId="1"/>
  </si>
  <si>
    <t>＊右の祝日の「名称」「日付」「備考」はシート「Aチーム用勤務希望表」のものと自動で同じになります。</t>
    <rPh sb="1" eb="2">
      <t>ミギ</t>
    </rPh>
    <rPh sb="3" eb="5">
      <t>シュクジツ</t>
    </rPh>
    <rPh sb="41" eb="42">
      <t>オナシュクジツカンランナイヨウジドウハンエイ</t>
    </rPh>
    <phoneticPr fontId="1"/>
  </si>
  <si>
    <t>＊右の祝日の「名称」「日付」「備考」はシート「Aチーム用勤務希望表」のものと自動で同じになります。</t>
    <phoneticPr fontId="1"/>
  </si>
  <si>
    <t>対象年と記載されている祝日の年の一致確認</t>
    <rPh sb="4" eb="6">
      <t>キサイ</t>
    </rPh>
    <rPh sb="11" eb="13">
      <t>シュクジツ</t>
    </rPh>
    <rPh sb="14" eb="15">
      <t>トシ</t>
    </rPh>
    <rPh sb="16" eb="18">
      <t>イッチ</t>
    </rPh>
    <rPh sb="18" eb="20">
      <t>カクニン</t>
    </rPh>
    <phoneticPr fontId="1"/>
  </si>
  <si>
    <t>Aチーム:2022年12月01日18時07分</t>
    <phoneticPr fontId="1"/>
  </si>
  <si>
    <t>Bチーム:2022年12月01日18時07分</t>
    <phoneticPr fontId="1"/>
  </si>
  <si>
    <t>2022年12月01日18時07分</t>
    <phoneticPr fontId="1"/>
  </si>
  <si>
    <t>2022年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</si>
</sst>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月&quot;"/>
    <numFmt numFmtId="177" formatCode="\+#,##0;\-#,##0;\±#,##0"/>
    <numFmt numFmtId="178" formatCode="0_ "/>
    <numFmt numFmtId="179" formatCode="m&quot;月&quot;d&quot;日&quot;;@"/>
  </numFmts>
  <fonts count="2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b/>
      <sz val="36"/>
      <color rgb="FFFF0000"/>
      <name val="游ゴシック"/>
      <family val="3"/>
      <charset val="128"/>
      <scheme val="minor"/>
    </font>
    <font>
      <b/>
      <sz val="22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i/>
      <sz val="11"/>
      <color rgb="FFFF0000"/>
      <name val="游ゴシック"/>
      <family val="3"/>
      <charset val="128"/>
      <scheme val="minor"/>
    </font>
    <font>
      <b/>
      <u/>
      <sz val="36"/>
      <color rgb="FFFF0000"/>
      <name val="游ゴシック"/>
      <family val="3"/>
      <charset val="128"/>
      <scheme val="minor"/>
    </font>
    <font>
      <b/>
      <sz val="36"/>
      <color rgb="FF0070C0"/>
      <name val="游ゴシック"/>
      <family val="3"/>
      <charset val="128"/>
      <scheme val="minor"/>
    </font>
    <font>
      <sz val="11"/>
      <color rgb="FF0070C0"/>
      <name val="游ゴシック"/>
      <family val="3"/>
      <charset val="128"/>
      <scheme val="minor"/>
    </font>
    <font>
      <b/>
      <u/>
      <sz val="36"/>
      <color rgb="FF0070C0"/>
      <name val="游ゴシック"/>
      <family val="3"/>
      <charset val="128"/>
      <scheme val="minor"/>
    </font>
    <font>
      <b/>
      <sz val="36"/>
      <color theme="1"/>
      <name val="游ゴシック"/>
      <family val="3"/>
      <charset val="128"/>
      <scheme val="minor"/>
    </font>
    <font>
      <b/>
      <u/>
      <sz val="36"/>
      <color rgb="FF7030A0"/>
      <name val="游ゴシック"/>
      <family val="3"/>
      <charset val="128"/>
      <scheme val="minor"/>
    </font>
    <font>
      <b/>
      <sz val="36"/>
      <color rgb="FF7030A0"/>
      <name val="游ゴシック"/>
      <family val="3"/>
      <charset val="128"/>
      <scheme val="minor"/>
    </font>
    <font>
      <b/>
      <sz val="26"/>
      <color rgb="FF000000"/>
      <name val="游ゴシック"/>
      <family val="3"/>
      <charset val="128"/>
    </font>
    <font>
      <b/>
      <i/>
      <sz val="11"/>
      <color rgb="FFFF00FF"/>
      <name val="游ゴシック"/>
      <family val="3"/>
      <charset val="128"/>
      <scheme val="minor"/>
    </font>
    <font>
      <b/>
      <sz val="48"/>
      <color rgb="FF000000"/>
      <name val="游ゴシック"/>
      <family val="3"/>
      <charset val="128"/>
    </font>
    <font>
      <b/>
      <sz val="36"/>
      <color theme="9"/>
      <name val="游ゴシック"/>
      <family val="3"/>
      <charset val="128"/>
      <scheme val="minor"/>
    </font>
    <font>
      <b/>
      <sz val="20"/>
      <color rgb="FF000000"/>
      <name val="游ゴシック"/>
      <family val="3"/>
      <charset val="128"/>
    </font>
    <font>
      <b/>
      <sz val="16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 diagonalDown="1"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52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177" fontId="2" fillId="0" borderId="0" xfId="0" applyNumberFormat="1" applyFont="1">
      <alignment vertical="center"/>
    </xf>
    <xf numFmtId="56" fontId="0" fillId="0" borderId="0" xfId="0" applyNumberFormat="1">
      <alignment vertical="center"/>
    </xf>
    <xf numFmtId="14" fontId="0" fillId="0" borderId="1" xfId="0" applyNumberFormat="1" applyBorder="1">
      <alignment vertical="center"/>
    </xf>
    <xf numFmtId="0" fontId="0" fillId="0" borderId="11" xfId="0" applyBorder="1">
      <alignment vertical="center"/>
    </xf>
    <xf numFmtId="14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10" xfId="0" applyBorder="1">
      <alignment vertical="center"/>
    </xf>
    <xf numFmtId="0" fontId="0" fillId="0" borderId="1" xfId="0" applyBorder="1">
      <alignment vertical="center"/>
    </xf>
    <xf numFmtId="0" fontId="0" fillId="0" borderId="21" xfId="0" applyBorder="1">
      <alignment vertical="center"/>
    </xf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4" borderId="1" xfId="0" applyFill="1" applyBorder="1">
      <alignment vertical="center"/>
    </xf>
    <xf numFmtId="0" fontId="0" fillId="0" borderId="21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178" fontId="2" fillId="0" borderId="3" xfId="0" applyNumberFormat="1" applyFont="1" applyBorder="1">
      <alignment vertical="center"/>
    </xf>
    <xf numFmtId="178" fontId="2" fillId="0" borderId="7" xfId="0" applyNumberFormat="1" applyFont="1" applyBorder="1">
      <alignment vertical="center"/>
    </xf>
    <xf numFmtId="0" fontId="0" fillId="0" borderId="0" xfId="0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177" fontId="2" fillId="0" borderId="28" xfId="0" applyNumberFormat="1" applyFont="1" applyBorder="1">
      <alignment vertical="center"/>
    </xf>
    <xf numFmtId="177" fontId="2" fillId="0" borderId="29" xfId="0" applyNumberFormat="1" applyFont="1" applyBorder="1">
      <alignment vertical="center"/>
    </xf>
    <xf numFmtId="177" fontId="2" fillId="0" borderId="21" xfId="0" applyNumberFormat="1" applyFont="1" applyBorder="1">
      <alignment vertical="center"/>
    </xf>
    <xf numFmtId="177" fontId="2" fillId="0" borderId="31" xfId="0" applyNumberFormat="1" applyFont="1" applyBorder="1">
      <alignment vertical="center"/>
    </xf>
    <xf numFmtId="0" fontId="0" fillId="0" borderId="33" xfId="0" applyBorder="1">
      <alignment vertical="center"/>
    </xf>
    <xf numFmtId="177" fontId="2" fillId="0" borderId="33" xfId="0" applyNumberFormat="1" applyFont="1" applyBorder="1">
      <alignment vertical="center"/>
    </xf>
    <xf numFmtId="177" fontId="2" fillId="0" borderId="34" xfId="0" applyNumberFormat="1" applyFont="1" applyBorder="1">
      <alignment vertical="center"/>
    </xf>
    <xf numFmtId="0" fontId="0" fillId="0" borderId="26" xfId="0" applyBorder="1">
      <alignment vertical="center"/>
    </xf>
    <xf numFmtId="0" fontId="0" fillId="0" borderId="30" xfId="0" applyBorder="1">
      <alignment vertical="center"/>
    </xf>
    <xf numFmtId="0" fontId="0" fillId="0" borderId="28" xfId="0" applyBorder="1">
      <alignment vertical="center"/>
    </xf>
    <xf numFmtId="0" fontId="0" fillId="0" borderId="27" xfId="0" applyBorder="1">
      <alignment vertical="center"/>
    </xf>
    <xf numFmtId="0" fontId="0" fillId="0" borderId="32" xfId="0" applyBorder="1">
      <alignment vertical="center"/>
    </xf>
    <xf numFmtId="0" fontId="0" fillId="0" borderId="31" xfId="0" applyBorder="1">
      <alignment vertical="center"/>
    </xf>
    <xf numFmtId="0" fontId="0" fillId="0" borderId="34" xfId="0" applyBorder="1">
      <alignment vertical="center"/>
    </xf>
    <xf numFmtId="0" fontId="0" fillId="0" borderId="48" xfId="0" applyBorder="1">
      <alignment vertical="center"/>
    </xf>
    <xf numFmtId="0" fontId="2" fillId="6" borderId="30" xfId="0" applyFont="1" applyFill="1" applyBorder="1">
      <alignment vertical="center"/>
    </xf>
    <xf numFmtId="0" fontId="2" fillId="0" borderId="33" xfId="0" applyFont="1" applyBorder="1">
      <alignment vertical="center"/>
    </xf>
    <xf numFmtId="0" fontId="0" fillId="0" borderId="46" xfId="0" applyBorder="1">
      <alignment vertical="center"/>
    </xf>
    <xf numFmtId="0" fontId="0" fillId="4" borderId="33" xfId="0" applyFill="1" applyBorder="1">
      <alignment vertical="center"/>
    </xf>
    <xf numFmtId="0" fontId="0" fillId="3" borderId="33" xfId="0" applyFill="1" applyBorder="1">
      <alignment vertical="center"/>
    </xf>
    <xf numFmtId="0" fontId="0" fillId="2" borderId="33" xfId="0" applyFill="1" applyBorder="1">
      <alignment vertical="center"/>
    </xf>
    <xf numFmtId="0" fontId="0" fillId="0" borderId="29" xfId="0" applyBorder="1">
      <alignment vertical="center"/>
    </xf>
    <xf numFmtId="55" fontId="0" fillId="0" borderId="34" xfId="0" applyNumberFormat="1" applyBorder="1" applyProtection="1">
      <alignment vertical="center"/>
      <protection locked="0"/>
    </xf>
    <xf numFmtId="0" fontId="2" fillId="0" borderId="70" xfId="0" applyFont="1" applyBorder="1">
      <alignment vertical="center"/>
    </xf>
    <xf numFmtId="0" fontId="0" fillId="0" borderId="29" xfId="0" applyBorder="1" applyProtection="1">
      <alignment vertical="center"/>
    </xf>
    <xf numFmtId="0" fontId="4" fillId="0" borderId="0" xfId="0" applyFont="1" applyProtection="1">
      <alignment vertical="center"/>
    </xf>
    <xf numFmtId="0" fontId="0" fillId="0" borderId="0" xfId="0" applyProtection="1">
      <alignment vertical="center"/>
    </xf>
    <xf numFmtId="0" fontId="0" fillId="0" borderId="31" xfId="0" applyBorder="1" applyProtection="1">
      <alignment vertical="center"/>
    </xf>
    <xf numFmtId="0" fontId="2" fillId="0" borderId="0" xfId="0" applyFont="1" applyProtection="1">
      <alignment vertical="center"/>
    </xf>
    <xf numFmtId="0" fontId="0" fillId="4" borderId="31" xfId="0" applyFill="1" applyBorder="1" applyProtection="1">
      <alignment vertical="center"/>
    </xf>
    <xf numFmtId="0" fontId="0" fillId="3" borderId="31" xfId="0" applyFill="1" applyBorder="1" applyProtection="1">
      <alignment vertical="center"/>
    </xf>
    <xf numFmtId="0" fontId="0" fillId="2" borderId="31" xfId="0" applyFill="1" applyBorder="1" applyProtection="1">
      <alignment vertical="center"/>
    </xf>
    <xf numFmtId="55" fontId="0" fillId="0" borderId="34" xfId="0" applyNumberFormat="1" applyBorder="1" applyProtection="1">
      <alignment vertical="center"/>
    </xf>
    <xf numFmtId="0" fontId="2" fillId="0" borderId="0" xfId="0" applyFont="1" applyAlignment="1" applyProtection="1">
      <alignment vertical="center" wrapText="1"/>
    </xf>
    <xf numFmtId="0" fontId="0" fillId="0" borderId="0" xfId="0" applyAlignment="1" applyProtection="1">
      <alignment vertical="center" wrapText="1"/>
    </xf>
    <xf numFmtId="176" fontId="0" fillId="0" borderId="0" xfId="0" applyNumberFormat="1" applyProtection="1">
      <alignment vertical="center"/>
    </xf>
    <xf numFmtId="177" fontId="2" fillId="0" borderId="0" xfId="0" applyNumberFormat="1" applyFont="1" applyProtection="1">
      <alignment vertical="center"/>
    </xf>
    <xf numFmtId="0" fontId="0" fillId="0" borderId="30" xfId="0" applyBorder="1" applyProtection="1">
      <alignment vertical="center"/>
    </xf>
    <xf numFmtId="177" fontId="2" fillId="0" borderId="21" xfId="0" applyNumberFormat="1" applyFont="1" applyBorder="1" applyProtection="1">
      <alignment vertical="center"/>
    </xf>
    <xf numFmtId="177" fontId="2" fillId="0" borderId="31" xfId="0" applyNumberFormat="1" applyFont="1" applyBorder="1" applyProtection="1">
      <alignment vertical="center"/>
    </xf>
    <xf numFmtId="0" fontId="0" fillId="0" borderId="34" xfId="0" applyBorder="1" applyProtection="1">
      <alignment vertical="center"/>
    </xf>
    <xf numFmtId="177" fontId="2" fillId="0" borderId="33" xfId="0" applyNumberFormat="1" applyFont="1" applyBorder="1" applyProtection="1">
      <alignment vertical="center"/>
    </xf>
    <xf numFmtId="177" fontId="2" fillId="0" borderId="34" xfId="0" applyNumberFormat="1" applyFont="1" applyBorder="1" applyProtection="1">
      <alignment vertical="center"/>
    </xf>
    <xf numFmtId="0" fontId="2" fillId="6" borderId="30" xfId="0" applyFont="1" applyFill="1" applyBorder="1" applyProtection="1">
      <alignment vertical="center"/>
    </xf>
    <xf numFmtId="178" fontId="2" fillId="0" borderId="3" xfId="0" applyNumberFormat="1" applyFont="1" applyBorder="1" applyProtection="1">
      <alignment vertical="center"/>
    </xf>
    <xf numFmtId="178" fontId="2" fillId="0" borderId="44" xfId="0" applyNumberFormat="1" applyFont="1" applyBorder="1" applyProtection="1">
      <alignment vertical="center"/>
    </xf>
    <xf numFmtId="0" fontId="2" fillId="4" borderId="32" xfId="0" applyFont="1" applyFill="1" applyBorder="1" applyProtection="1">
      <alignment vertical="center"/>
    </xf>
    <xf numFmtId="0" fontId="2" fillId="3" borderId="33" xfId="0" applyFont="1" applyFill="1" applyBorder="1" applyProtection="1">
      <alignment vertical="center"/>
    </xf>
    <xf numFmtId="0" fontId="2" fillId="2" borderId="33" xfId="0" applyFont="1" applyFill="1" applyBorder="1" applyProtection="1">
      <alignment vertical="center"/>
    </xf>
    <xf numFmtId="0" fontId="2" fillId="0" borderId="33" xfId="0" applyFont="1" applyBorder="1" applyProtection="1">
      <alignment vertical="center"/>
    </xf>
    <xf numFmtId="0" fontId="2" fillId="0" borderId="34" xfId="0" applyFont="1" applyBorder="1" applyProtection="1">
      <alignment vertical="center"/>
    </xf>
    <xf numFmtId="0" fontId="0" fillId="4" borderId="33" xfId="0" applyFill="1" applyBorder="1" applyProtection="1">
      <alignment vertical="center"/>
    </xf>
    <xf numFmtId="0" fontId="0" fillId="0" borderId="33" xfId="0" applyBorder="1" applyProtection="1">
      <alignment vertical="center"/>
    </xf>
    <xf numFmtId="0" fontId="0" fillId="3" borderId="33" xfId="0" applyFill="1" applyBorder="1" applyProtection="1">
      <alignment vertical="center"/>
    </xf>
    <xf numFmtId="0" fontId="0" fillId="2" borderId="33" xfId="0" applyFill="1" applyBorder="1" applyProtection="1">
      <alignment vertical="center"/>
    </xf>
    <xf numFmtId="0" fontId="0" fillId="0" borderId="46" xfId="0" applyBorder="1" applyProtection="1">
      <alignment vertical="center"/>
    </xf>
    <xf numFmtId="0" fontId="0" fillId="0" borderId="2" xfId="0" applyBorder="1" applyProtection="1">
      <alignment vertical="center"/>
    </xf>
    <xf numFmtId="0" fontId="0" fillId="0" borderId="48" xfId="0" applyBorder="1" applyProtection="1">
      <alignment vertical="center"/>
    </xf>
    <xf numFmtId="0" fontId="0" fillId="0" borderId="24" xfId="0" applyBorder="1" applyProtection="1">
      <alignment vertical="center"/>
    </xf>
    <xf numFmtId="0" fontId="0" fillId="0" borderId="21" xfId="0" applyBorder="1" applyProtection="1">
      <alignment vertical="center"/>
    </xf>
    <xf numFmtId="0" fontId="0" fillId="0" borderId="3" xfId="0" applyBorder="1" applyProtection="1">
      <alignment vertical="center"/>
    </xf>
    <xf numFmtId="0" fontId="0" fillId="0" borderId="32" xfId="0" applyBorder="1" applyProtection="1">
      <alignment vertical="center"/>
    </xf>
    <xf numFmtId="0" fontId="0" fillId="0" borderId="37" xfId="0" applyBorder="1" applyProtection="1">
      <alignment vertical="center"/>
    </xf>
    <xf numFmtId="0" fontId="0" fillId="0" borderId="0" xfId="0" applyBorder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0" xfId="0" applyAlignment="1" applyProtection="1">
      <alignment vertical="center"/>
    </xf>
    <xf numFmtId="14" fontId="0" fillId="0" borderId="0" xfId="0" applyNumberFormat="1" applyProtection="1">
      <alignment vertical="center"/>
    </xf>
    <xf numFmtId="14" fontId="0" fillId="0" borderId="0" xfId="0" applyNumberFormat="1" applyBorder="1" applyProtection="1">
      <alignment vertical="center"/>
    </xf>
    <xf numFmtId="14" fontId="0" fillId="0" borderId="0" xfId="0" applyNumberFormat="1" applyBorder="1" applyAlignment="1" applyProtection="1">
      <alignment vertical="center"/>
    </xf>
    <xf numFmtId="56" fontId="0" fillId="0" borderId="0" xfId="0" applyNumberFormat="1" applyBorder="1" applyProtection="1">
      <alignment vertical="center"/>
    </xf>
    <xf numFmtId="0" fontId="0" fillId="0" borderId="1" xfId="0" applyBorder="1" applyProtection="1">
      <alignment vertical="center"/>
    </xf>
    <xf numFmtId="0" fontId="0" fillId="0" borderId="8" xfId="0" applyBorder="1" applyProtection="1">
      <alignment vertical="center"/>
    </xf>
    <xf numFmtId="0" fontId="0" fillId="0" borderId="0" xfId="0" applyFill="1" applyBorder="1" applyAlignment="1" applyProtection="1">
      <alignment vertical="center"/>
    </xf>
    <xf numFmtId="14" fontId="0" fillId="0" borderId="1" xfId="0" applyNumberFormat="1" applyBorder="1" applyProtection="1">
      <alignment vertical="center"/>
    </xf>
    <xf numFmtId="0" fontId="0" fillId="0" borderId="10" xfId="0" applyBorder="1" applyProtection="1">
      <alignment vertical="center"/>
    </xf>
    <xf numFmtId="0" fontId="0" fillId="0" borderId="11" xfId="0" applyBorder="1" applyProtection="1">
      <alignment vertical="center"/>
    </xf>
    <xf numFmtId="0" fontId="0" fillId="0" borderId="0" xfId="0" applyFill="1" applyAlignment="1" applyProtection="1">
      <alignment vertical="center"/>
    </xf>
    <xf numFmtId="178" fontId="2" fillId="0" borderId="7" xfId="0" applyNumberFormat="1" applyFont="1" applyBorder="1" applyProtection="1">
      <alignment vertical="center"/>
    </xf>
    <xf numFmtId="0" fontId="2" fillId="0" borderId="70" xfId="0" applyFont="1" applyBorder="1" applyProtection="1">
      <alignment vertical="center"/>
    </xf>
    <xf numFmtId="56" fontId="0" fillId="0" borderId="0" xfId="0" applyNumberFormat="1" applyProtection="1">
      <alignment vertical="center"/>
    </xf>
    <xf numFmtId="0" fontId="0" fillId="0" borderId="26" xfId="0" applyBorder="1" applyProtection="1">
      <alignment vertical="center"/>
    </xf>
    <xf numFmtId="177" fontId="2" fillId="0" borderId="28" xfId="0" applyNumberFormat="1" applyFont="1" applyBorder="1" applyProtection="1">
      <alignment vertical="center"/>
    </xf>
    <xf numFmtId="177" fontId="2" fillId="0" borderId="29" xfId="0" applyNumberFormat="1" applyFont="1" applyBorder="1" applyProtection="1">
      <alignment vertical="center"/>
    </xf>
    <xf numFmtId="0" fontId="2" fillId="6" borderId="3" xfId="0" applyFont="1" applyFill="1" applyBorder="1" applyProtection="1">
      <alignment vertical="center"/>
    </xf>
    <xf numFmtId="0" fontId="0" fillId="0" borderId="36" xfId="0" applyBorder="1" applyProtection="1">
      <alignment vertical="center"/>
    </xf>
    <xf numFmtId="0" fontId="0" fillId="0" borderId="28" xfId="0" applyBorder="1" applyProtection="1">
      <alignment vertical="center"/>
    </xf>
    <xf numFmtId="0" fontId="0" fillId="4" borderId="1" xfId="0" applyFill="1" applyBorder="1" applyProtection="1">
      <alignment vertical="center"/>
    </xf>
    <xf numFmtId="0" fontId="0" fillId="0" borderId="12" xfId="0" applyBorder="1" applyProtection="1">
      <alignment vertical="center"/>
    </xf>
    <xf numFmtId="0" fontId="0" fillId="0" borderId="2" xfId="0" applyBorder="1" applyProtection="1">
      <alignment vertical="center"/>
      <protection locked="0"/>
    </xf>
    <xf numFmtId="0" fontId="0" fillId="0" borderId="21" xfId="0" applyBorder="1" applyProtection="1">
      <alignment vertical="center"/>
      <protection locked="0"/>
    </xf>
    <xf numFmtId="0" fontId="0" fillId="0" borderId="31" xfId="0" applyBorder="1" applyProtection="1">
      <alignment vertical="center"/>
      <protection locked="0"/>
    </xf>
    <xf numFmtId="0" fontId="0" fillId="0" borderId="33" xfId="0" applyBorder="1" applyProtection="1">
      <alignment vertical="center"/>
      <protection locked="0"/>
    </xf>
    <xf numFmtId="0" fontId="0" fillId="0" borderId="34" xfId="0" applyBorder="1" applyProtection="1">
      <alignment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4" borderId="31" xfId="0" applyFill="1" applyBorder="1" applyProtection="1">
      <alignment vertical="center"/>
      <protection locked="0"/>
    </xf>
    <xf numFmtId="0" fontId="0" fillId="3" borderId="31" xfId="0" applyFill="1" applyBorder="1" applyProtection="1">
      <alignment vertical="center"/>
      <protection locked="0"/>
    </xf>
    <xf numFmtId="0" fontId="0" fillId="2" borderId="31" xfId="0" applyFill="1" applyBorder="1" applyProtection="1">
      <alignment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6" xfId="0" applyBorder="1" applyProtection="1">
      <alignment vertical="center"/>
      <protection locked="0"/>
    </xf>
    <xf numFmtId="0" fontId="0" fillId="0" borderId="70" xfId="0" applyBorder="1" applyProtection="1">
      <alignment vertical="center"/>
      <protection locked="0"/>
    </xf>
    <xf numFmtId="0" fontId="10" fillId="0" borderId="28" xfId="0" applyFont="1" applyBorder="1" applyProtection="1">
      <alignment vertical="center"/>
      <protection locked="0"/>
    </xf>
    <xf numFmtId="0" fontId="9" fillId="0" borderId="21" xfId="0" applyFont="1" applyBorder="1" applyProtection="1">
      <alignment vertical="center"/>
      <protection locked="0"/>
    </xf>
    <xf numFmtId="0" fontId="9" fillId="0" borderId="31" xfId="0" applyFont="1" applyBorder="1" applyProtection="1">
      <alignment vertical="center"/>
      <protection locked="0"/>
    </xf>
    <xf numFmtId="0" fontId="10" fillId="0" borderId="21" xfId="0" applyFont="1" applyBorder="1" applyProtection="1">
      <alignment vertical="center"/>
      <protection locked="0"/>
    </xf>
    <xf numFmtId="0" fontId="9" fillId="0" borderId="33" xfId="0" applyFont="1" applyBorder="1" applyProtection="1">
      <alignment vertical="center"/>
      <protection locked="0"/>
    </xf>
    <xf numFmtId="0" fontId="9" fillId="0" borderId="34" xfId="0" applyFont="1" applyBorder="1" applyProtection="1">
      <alignment vertical="center"/>
      <protection locked="0"/>
    </xf>
    <xf numFmtId="0" fontId="0" fillId="0" borderId="10" xfId="0" applyBorder="1" applyProtection="1">
      <alignment vertical="center"/>
    </xf>
    <xf numFmtId="0" fontId="0" fillId="0" borderId="11" xfId="0" applyBorder="1" applyProtection="1">
      <alignment vertical="center"/>
    </xf>
    <xf numFmtId="0" fontId="0" fillId="0" borderId="0" xfId="0" applyProtection="1">
      <alignment vertical="center"/>
    </xf>
    <xf numFmtId="0" fontId="0" fillId="0" borderId="1" xfId="0" applyBorder="1" applyProtection="1">
      <alignment vertical="center"/>
    </xf>
    <xf numFmtId="0" fontId="0" fillId="0" borderId="29" xfId="0" applyBorder="1" applyProtection="1">
      <alignment vertical="center"/>
    </xf>
    <xf numFmtId="0" fontId="0" fillId="0" borderId="21" xfId="0" applyNumberFormat="1" applyBorder="1" applyProtection="1">
      <alignment vertical="center"/>
    </xf>
    <xf numFmtId="179" fontId="0" fillId="0" borderId="21" xfId="0" applyNumberFormat="1" applyBorder="1" applyProtection="1">
      <alignment vertical="center"/>
    </xf>
    <xf numFmtId="0" fontId="0" fillId="0" borderId="0" xfId="0" applyProtection="1">
      <alignment vertical="center"/>
    </xf>
    <xf numFmtId="0" fontId="5" fillId="0" borderId="0" xfId="0" applyFont="1" applyProtection="1">
      <alignment vertical="center"/>
    </xf>
    <xf numFmtId="0" fontId="5" fillId="0" borderId="0" xfId="0" applyFont="1">
      <alignment vertical="center"/>
    </xf>
    <xf numFmtId="0" fontId="2" fillId="4" borderId="23" xfId="0" applyFont="1" applyFill="1" applyBorder="1" applyProtection="1">
      <alignment vertical="center"/>
    </xf>
    <xf numFmtId="0" fontId="2" fillId="3" borderId="5" xfId="0" applyFont="1" applyFill="1" applyBorder="1" applyProtection="1">
      <alignment vertical="center"/>
    </xf>
    <xf numFmtId="0" fontId="2" fillId="2" borderId="5" xfId="0" applyFont="1" applyFill="1" applyBorder="1" applyProtection="1">
      <alignment vertical="center"/>
    </xf>
    <xf numFmtId="0" fontId="2" fillId="4" borderId="45" xfId="0" applyFont="1" applyFill="1" applyBorder="1">
      <alignment vertical="center"/>
    </xf>
    <xf numFmtId="0" fontId="2" fillId="3" borderId="5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0" fillId="0" borderId="30" xfId="0" applyBorder="1" applyProtection="1">
      <alignment vertical="center"/>
    </xf>
    <xf numFmtId="0" fontId="0" fillId="0" borderId="32" xfId="0" applyBorder="1" applyProtection="1">
      <alignment vertical="center"/>
    </xf>
    <xf numFmtId="0" fontId="0" fillId="0" borderId="27" xfId="0" applyBorder="1" applyProtection="1">
      <alignment vertical="center"/>
    </xf>
    <xf numFmtId="0" fontId="0" fillId="0" borderId="27" xfId="0" applyBorder="1" applyProtection="1">
      <alignment vertical="center"/>
    </xf>
    <xf numFmtId="0" fontId="0" fillId="0" borderId="30" xfId="0" applyBorder="1" applyProtection="1">
      <alignment vertical="center"/>
    </xf>
    <xf numFmtId="0" fontId="0" fillId="0" borderId="32" xfId="0" applyBorder="1" applyProtection="1">
      <alignment vertical="center"/>
    </xf>
    <xf numFmtId="0" fontId="0" fillId="0" borderId="27" xfId="0" applyBorder="1">
      <alignment vertical="center"/>
    </xf>
    <xf numFmtId="0" fontId="0" fillId="0" borderId="30" xfId="0" applyBorder="1">
      <alignment vertical="center"/>
    </xf>
    <xf numFmtId="0" fontId="0" fillId="0" borderId="32" xfId="0" applyBorder="1">
      <alignment vertical="center"/>
    </xf>
    <xf numFmtId="0" fontId="0" fillId="0" borderId="28" xfId="0" applyBorder="1" applyProtection="1">
      <alignment vertical="center"/>
      <protection locked="0"/>
    </xf>
    <xf numFmtId="0" fontId="2" fillId="0" borderId="5" xfId="0" applyFont="1" applyBorder="1" applyProtection="1">
      <alignment vertical="center"/>
    </xf>
    <xf numFmtId="177" fontId="2" fillId="0" borderId="5" xfId="0" applyNumberFormat="1" applyFont="1" applyBorder="1">
      <alignment vertical="center"/>
    </xf>
    <xf numFmtId="177" fontId="2" fillId="0" borderId="51" xfId="0" applyNumberFormat="1" applyFont="1" applyBorder="1">
      <alignment vertical="center"/>
    </xf>
    <xf numFmtId="177" fontId="2" fillId="0" borderId="5" xfId="0" applyNumberFormat="1" applyFont="1" applyBorder="1" applyProtection="1">
      <alignment vertical="center"/>
    </xf>
    <xf numFmtId="177" fontId="2" fillId="0" borderId="51" xfId="0" applyNumberFormat="1" applyFont="1" applyBorder="1" applyProtection="1">
      <alignment vertical="center"/>
    </xf>
    <xf numFmtId="0" fontId="0" fillId="0" borderId="5" xfId="0" applyBorder="1" applyProtection="1">
      <alignment vertical="center"/>
    </xf>
    <xf numFmtId="0" fontId="0" fillId="0" borderId="29" xfId="0" applyBorder="1" applyProtection="1">
      <alignment vertical="center"/>
    </xf>
    <xf numFmtId="0" fontId="0" fillId="0" borderId="30" xfId="0" applyBorder="1" applyProtection="1">
      <alignment vertical="center"/>
    </xf>
    <xf numFmtId="0" fontId="0" fillId="0" borderId="6" xfId="0" applyBorder="1" applyProtection="1">
      <alignment vertical="center"/>
    </xf>
    <xf numFmtId="0" fontId="0" fillId="0" borderId="21" xfId="0" applyBorder="1" applyProtection="1">
      <alignment vertical="center"/>
    </xf>
    <xf numFmtId="0" fontId="0" fillId="0" borderId="31" xfId="0" applyBorder="1" applyProtection="1">
      <alignment vertical="center"/>
    </xf>
    <xf numFmtId="0" fontId="0" fillId="0" borderId="33" xfId="0" applyBorder="1" applyProtection="1">
      <alignment vertical="center"/>
    </xf>
    <xf numFmtId="0" fontId="0" fillId="0" borderId="5" xfId="0" applyBorder="1">
      <alignment vertical="center"/>
    </xf>
    <xf numFmtId="0" fontId="0" fillId="0" borderId="30" xfId="0" applyBorder="1">
      <alignment vertical="center"/>
    </xf>
    <xf numFmtId="0" fontId="0" fillId="0" borderId="1" xfId="0" applyBorder="1" applyProtection="1">
      <alignment vertical="center"/>
    </xf>
    <xf numFmtId="0" fontId="0" fillId="0" borderId="0" xfId="0" applyProtection="1">
      <alignment vertical="center"/>
    </xf>
    <xf numFmtId="0" fontId="0" fillId="0" borderId="10" xfId="0" applyBorder="1" applyProtection="1">
      <alignment vertical="center"/>
    </xf>
    <xf numFmtId="0" fontId="0" fillId="0" borderId="62" xfId="0" applyBorder="1" applyProtection="1">
      <alignment vertical="center"/>
    </xf>
    <xf numFmtId="0" fontId="0" fillId="0" borderId="21" xfId="0" applyBorder="1" applyProtection="1">
      <alignment vertical="center"/>
    </xf>
    <xf numFmtId="0" fontId="10" fillId="0" borderId="31" xfId="0" applyFont="1" applyBorder="1" applyProtection="1">
      <alignment vertical="center"/>
      <protection locked="0"/>
    </xf>
    <xf numFmtId="0" fontId="0" fillId="0" borderId="70" xfId="0" applyBorder="1" applyProtection="1">
      <alignment vertical="center"/>
    </xf>
    <xf numFmtId="177" fontId="2" fillId="0" borderId="27" xfId="0" applyNumberFormat="1" applyFont="1" applyBorder="1" applyProtection="1">
      <alignment vertical="center"/>
    </xf>
    <xf numFmtId="177" fontId="2" fillId="0" borderId="30" xfId="0" applyNumberFormat="1" applyFont="1" applyBorder="1" applyProtection="1">
      <alignment vertical="center"/>
    </xf>
    <xf numFmtId="177" fontId="2" fillId="0" borderId="32" xfId="0" applyNumberFormat="1" applyFont="1" applyBorder="1" applyProtection="1">
      <alignment vertical="center"/>
    </xf>
    <xf numFmtId="0" fontId="9" fillId="0" borderId="28" xfId="0" applyFont="1" applyBorder="1" applyProtection="1">
      <alignment vertical="center"/>
      <protection locked="0"/>
    </xf>
    <xf numFmtId="0" fontId="9" fillId="0" borderId="29" xfId="0" applyFont="1" applyBorder="1" applyProtection="1">
      <alignment vertical="center"/>
      <protection locked="0"/>
    </xf>
    <xf numFmtId="0" fontId="19" fillId="0" borderId="21" xfId="0" applyFont="1" applyBorder="1" applyProtection="1">
      <alignment vertical="center"/>
      <protection locked="0"/>
    </xf>
    <xf numFmtId="0" fontId="19" fillId="0" borderId="28" xfId="0" applyFont="1" applyBorder="1" applyProtection="1">
      <alignment vertical="center"/>
      <protection locked="0"/>
    </xf>
    <xf numFmtId="0" fontId="19" fillId="0" borderId="31" xfId="0" applyFont="1" applyBorder="1" applyProtection="1">
      <alignment vertical="center"/>
      <protection locked="0"/>
    </xf>
    <xf numFmtId="0" fontId="2" fillId="0" borderId="26" xfId="0" applyFont="1" applyBorder="1" applyProtection="1">
      <alignment vertical="center"/>
    </xf>
    <xf numFmtId="0" fontId="0" fillId="0" borderId="77" xfId="0" applyBorder="1" applyProtection="1">
      <alignment vertical="center"/>
      <protection locked="0"/>
    </xf>
    <xf numFmtId="56" fontId="0" fillId="0" borderId="77" xfId="0" applyNumberFormat="1" applyBorder="1" applyProtection="1">
      <alignment vertical="center"/>
      <protection locked="0"/>
    </xf>
    <xf numFmtId="0" fontId="0" fillId="0" borderId="77" xfId="0" applyBorder="1" applyProtection="1">
      <alignment vertical="center"/>
    </xf>
    <xf numFmtId="0" fontId="0" fillId="0" borderId="21" xfId="0" applyBorder="1" applyAlignment="1" applyProtection="1">
      <alignment vertical="center"/>
    </xf>
    <xf numFmtId="0" fontId="6" fillId="0" borderId="39" xfId="0" applyFont="1" applyBorder="1" applyProtection="1">
      <alignment vertical="center"/>
    </xf>
    <xf numFmtId="0" fontId="6" fillId="0" borderId="40" xfId="0" applyFont="1" applyBorder="1" applyProtection="1">
      <alignment vertical="center"/>
    </xf>
    <xf numFmtId="0" fontId="0" fillId="4" borderId="1" xfId="0" applyFill="1" applyBorder="1" applyProtection="1">
      <alignment vertical="center"/>
    </xf>
    <xf numFmtId="0" fontId="0" fillId="0" borderId="1" xfId="0" applyBorder="1" applyProtection="1">
      <alignment vertical="center"/>
    </xf>
    <xf numFmtId="0" fontId="0" fillId="0" borderId="6" xfId="0" applyBorder="1" applyProtection="1">
      <alignment vertical="center"/>
    </xf>
    <xf numFmtId="0" fontId="0" fillId="0" borderId="7" xfId="0" applyBorder="1" applyProtection="1">
      <alignment vertical="center"/>
    </xf>
    <xf numFmtId="0" fontId="0" fillId="0" borderId="3" xfId="0" applyBorder="1" applyProtection="1">
      <alignment vertical="center"/>
    </xf>
    <xf numFmtId="0" fontId="0" fillId="0" borderId="5" xfId="0" applyBorder="1" applyProtection="1">
      <alignment vertical="center"/>
    </xf>
    <xf numFmtId="0" fontId="0" fillId="0" borderId="2" xfId="0" applyBorder="1" applyProtection="1">
      <alignment vertical="center"/>
    </xf>
    <xf numFmtId="0" fontId="2" fillId="0" borderId="38" xfId="0" applyFont="1" applyBorder="1" applyProtection="1">
      <alignment vertical="center"/>
    </xf>
    <xf numFmtId="0" fontId="0" fillId="0" borderId="39" xfId="0" applyBorder="1" applyProtection="1">
      <alignment vertical="center"/>
    </xf>
    <xf numFmtId="0" fontId="0" fillId="0" borderId="40" xfId="0" applyBorder="1" applyProtection="1">
      <alignment vertical="center"/>
    </xf>
    <xf numFmtId="0" fontId="2" fillId="0" borderId="53" xfId="0" applyFont="1" applyBorder="1" applyProtection="1">
      <alignment vertical="center"/>
    </xf>
    <xf numFmtId="0" fontId="2" fillId="0" borderId="54" xfId="0" applyFont="1" applyBorder="1" applyProtection="1">
      <alignment vertical="center"/>
    </xf>
    <xf numFmtId="0" fontId="2" fillId="0" borderId="62" xfId="0" applyFont="1" applyBorder="1" applyProtection="1">
      <alignment vertical="center"/>
    </xf>
    <xf numFmtId="0" fontId="2" fillId="0" borderId="59" xfId="0" applyFont="1" applyBorder="1" applyAlignment="1" applyProtection="1">
      <alignment vertical="center" wrapText="1"/>
    </xf>
    <xf numFmtId="0" fontId="2" fillId="0" borderId="60" xfId="0" applyFont="1" applyBorder="1" applyProtection="1">
      <alignment vertical="center"/>
    </xf>
    <xf numFmtId="0" fontId="2" fillId="0" borderId="61" xfId="0" applyFont="1" applyBorder="1" applyProtection="1">
      <alignment vertical="center"/>
    </xf>
    <xf numFmtId="0" fontId="2" fillId="0" borderId="67" xfId="0" applyFont="1" applyBorder="1" applyProtection="1">
      <alignment vertical="center"/>
    </xf>
    <xf numFmtId="0" fontId="2" fillId="0" borderId="65" xfId="0" applyFont="1" applyBorder="1" applyProtection="1">
      <alignment vertical="center"/>
    </xf>
    <xf numFmtId="0" fontId="0" fillId="0" borderId="74" xfId="0" applyBorder="1" applyProtection="1">
      <alignment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45" xfId="0" applyBorder="1" applyProtection="1">
      <alignment vertical="center"/>
      <protection locked="0"/>
    </xf>
    <xf numFmtId="0" fontId="0" fillId="0" borderId="46" xfId="0" applyBorder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0" borderId="2" xfId="0" applyBorder="1" applyProtection="1">
      <alignment vertical="center"/>
      <protection locked="0"/>
    </xf>
    <xf numFmtId="0" fontId="0" fillId="0" borderId="64" xfId="0" applyBorder="1" applyProtection="1">
      <alignment vertical="center"/>
      <protection locked="0"/>
    </xf>
    <xf numFmtId="0" fontId="0" fillId="0" borderId="55" xfId="0" applyBorder="1" applyProtection="1">
      <alignment vertical="center"/>
      <protection locked="0"/>
    </xf>
    <xf numFmtId="0" fontId="2" fillId="0" borderId="41" xfId="0" quotePrefix="1" applyFont="1" applyBorder="1" applyProtection="1">
      <alignment vertical="center"/>
    </xf>
    <xf numFmtId="0" fontId="2" fillId="0" borderId="42" xfId="0" quotePrefix="1" applyFont="1" applyBorder="1" applyProtection="1">
      <alignment vertical="center"/>
    </xf>
    <xf numFmtId="0" fontId="2" fillId="0" borderId="43" xfId="0" quotePrefix="1" applyFont="1" applyBorder="1" applyProtection="1">
      <alignment vertical="center"/>
    </xf>
    <xf numFmtId="0" fontId="0" fillId="5" borderId="21" xfId="0" applyFill="1" applyBorder="1" applyProtection="1">
      <alignment vertical="center"/>
    </xf>
    <xf numFmtId="0" fontId="0" fillId="0" borderId="66" xfId="0" applyBorder="1" applyProtection="1">
      <alignment vertical="center"/>
      <protection locked="0"/>
    </xf>
    <xf numFmtId="0" fontId="0" fillId="0" borderId="52" xfId="0" applyBorder="1" applyProtection="1">
      <alignment vertical="center"/>
      <protection locked="0"/>
    </xf>
    <xf numFmtId="0" fontId="2" fillId="0" borderId="27" xfId="0" applyFont="1" applyBorder="1" applyProtection="1">
      <alignment vertical="center"/>
    </xf>
    <xf numFmtId="0" fontId="2" fillId="0" borderId="28" xfId="0" applyFont="1" applyBorder="1" applyProtection="1">
      <alignment vertical="center"/>
    </xf>
    <xf numFmtId="0" fontId="0" fillId="0" borderId="30" xfId="0" applyBorder="1" applyProtection="1">
      <alignment vertical="center"/>
    </xf>
    <xf numFmtId="0" fontId="0" fillId="0" borderId="32" xfId="0" applyBorder="1" applyProtection="1">
      <alignment vertical="center"/>
    </xf>
    <xf numFmtId="0" fontId="2" fillId="5" borderId="45" xfId="0" applyFont="1" applyFill="1" applyBorder="1" applyProtection="1">
      <alignment vertical="center"/>
    </xf>
    <xf numFmtId="0" fontId="2" fillId="5" borderId="65" xfId="0" applyFont="1" applyFill="1" applyBorder="1" applyProtection="1">
      <alignment vertical="center"/>
    </xf>
    <xf numFmtId="0" fontId="2" fillId="5" borderId="46" xfId="0" applyFont="1" applyFill="1" applyBorder="1" applyProtection="1">
      <alignment vertical="center"/>
    </xf>
    <xf numFmtId="0" fontId="2" fillId="4" borderId="6" xfId="0" applyFont="1" applyFill="1" applyBorder="1" applyProtection="1">
      <alignment vertical="center"/>
    </xf>
    <xf numFmtId="0" fontId="2" fillId="4" borderId="3" xfId="0" applyFont="1" applyFill="1" applyBorder="1" applyProtection="1">
      <alignment vertical="center"/>
    </xf>
    <xf numFmtId="0" fontId="2" fillId="6" borderId="45" xfId="0" applyFont="1" applyFill="1" applyBorder="1" applyProtection="1">
      <alignment vertical="center"/>
    </xf>
    <xf numFmtId="0" fontId="2" fillId="6" borderId="46" xfId="0" applyFont="1" applyFill="1" applyBorder="1" applyProtection="1">
      <alignment vertical="center"/>
    </xf>
    <xf numFmtId="0" fontId="2" fillId="0" borderId="68" xfId="0" applyFont="1" applyBorder="1" applyAlignment="1" applyProtection="1">
      <alignment vertical="center" wrapText="1"/>
    </xf>
    <xf numFmtId="0" fontId="2" fillId="0" borderId="69" xfId="0" applyFont="1" applyBorder="1" applyProtection="1">
      <alignment vertical="center"/>
    </xf>
    <xf numFmtId="0" fontId="2" fillId="0" borderId="37" xfId="0" applyFont="1" applyBorder="1" applyProtection="1">
      <alignment vertical="center"/>
    </xf>
    <xf numFmtId="0" fontId="0" fillId="0" borderId="49" xfId="0" applyBorder="1" applyProtection="1">
      <alignment vertical="center"/>
    </xf>
    <xf numFmtId="0" fontId="0" fillId="0" borderId="50" xfId="0" applyBorder="1" applyProtection="1">
      <alignment vertical="center"/>
    </xf>
    <xf numFmtId="0" fontId="2" fillId="0" borderId="47" xfId="0" applyFont="1" applyBorder="1" applyProtection="1">
      <alignment vertical="center"/>
    </xf>
    <xf numFmtId="0" fontId="2" fillId="0" borderId="7" xfId="0" applyFont="1" applyBorder="1" applyProtection="1">
      <alignment vertical="center"/>
    </xf>
    <xf numFmtId="0" fontId="2" fillId="0" borderId="3" xfId="0" applyFont="1" applyBorder="1" applyProtection="1">
      <alignment vertical="center"/>
    </xf>
    <xf numFmtId="0" fontId="2" fillId="3" borderId="6" xfId="0" applyFont="1" applyFill="1" applyBorder="1" applyProtection="1">
      <alignment vertical="center"/>
    </xf>
    <xf numFmtId="0" fontId="2" fillId="3" borderId="3" xfId="0" applyFont="1" applyFill="1" applyBorder="1" applyProtection="1">
      <alignment vertical="center"/>
    </xf>
    <xf numFmtId="0" fontId="2" fillId="2" borderId="6" xfId="0" applyFont="1" applyFill="1" applyBorder="1" applyProtection="1">
      <alignment vertical="center"/>
    </xf>
    <xf numFmtId="0" fontId="2" fillId="2" borderId="3" xfId="0" applyFont="1" applyFill="1" applyBorder="1" applyProtection="1">
      <alignment vertical="center"/>
    </xf>
    <xf numFmtId="0" fontId="7" fillId="0" borderId="13" xfId="0" applyFont="1" applyBorder="1" applyAlignment="1" applyProtection="1">
      <alignment vertical="center" wrapText="1"/>
    </xf>
    <xf numFmtId="0" fontId="0" fillId="0" borderId="14" xfId="0" applyBorder="1" applyProtection="1">
      <alignment vertical="center"/>
    </xf>
    <xf numFmtId="0" fontId="0" fillId="0" borderId="15" xfId="0" applyBorder="1" applyProtection="1">
      <alignment vertical="center"/>
    </xf>
    <xf numFmtId="0" fontId="0" fillId="0" borderId="16" xfId="0" applyBorder="1" applyProtection="1">
      <alignment vertical="center"/>
    </xf>
    <xf numFmtId="0" fontId="0" fillId="0" borderId="0" xfId="0" applyProtection="1">
      <alignment vertical="center"/>
    </xf>
    <xf numFmtId="0" fontId="0" fillId="0" borderId="17" xfId="0" applyBorder="1" applyProtection="1">
      <alignment vertical="center"/>
    </xf>
    <xf numFmtId="0" fontId="8" fillId="0" borderId="13" xfId="0" applyFont="1" applyBorder="1" applyAlignment="1" applyProtection="1">
      <alignment vertical="center" wrapText="1"/>
    </xf>
    <xf numFmtId="0" fontId="0" fillId="0" borderId="0" xfId="0" applyBorder="1" applyProtection="1">
      <alignment vertical="center"/>
    </xf>
    <xf numFmtId="0" fontId="0" fillId="0" borderId="18" xfId="0" applyBorder="1" applyProtection="1">
      <alignment vertical="center"/>
    </xf>
    <xf numFmtId="0" fontId="0" fillId="0" borderId="19" xfId="0" applyBorder="1" applyProtection="1">
      <alignment vertical="center"/>
    </xf>
    <xf numFmtId="0" fontId="2" fillId="5" borderId="6" xfId="0" applyFont="1" applyFill="1" applyBorder="1" applyProtection="1">
      <alignment vertical="center"/>
    </xf>
    <xf numFmtId="0" fontId="2" fillId="5" borderId="3" xfId="0" applyFont="1" applyFill="1" applyBorder="1" applyProtection="1">
      <alignment vertical="center"/>
    </xf>
    <xf numFmtId="0" fontId="2" fillId="0" borderId="58" xfId="0" applyFont="1" applyBorder="1" applyProtection="1">
      <alignment vertical="center"/>
    </xf>
    <xf numFmtId="0" fontId="0" fillId="0" borderId="42" xfId="0" applyBorder="1" applyProtection="1">
      <alignment vertical="center"/>
    </xf>
    <xf numFmtId="0" fontId="0" fillId="0" borderId="36" xfId="0" applyBorder="1" applyProtection="1">
      <alignment vertical="center"/>
    </xf>
    <xf numFmtId="0" fontId="0" fillId="0" borderId="52" xfId="0" applyBorder="1" applyProtection="1">
      <alignment vertical="center"/>
    </xf>
    <xf numFmtId="0" fontId="0" fillId="0" borderId="51" xfId="0" applyBorder="1" applyAlignment="1" applyProtection="1">
      <alignment vertical="center" wrapText="1"/>
    </xf>
    <xf numFmtId="0" fontId="0" fillId="0" borderId="61" xfId="0" applyBorder="1" applyAlignment="1" applyProtection="1">
      <alignment vertical="center" wrapText="1"/>
    </xf>
    <xf numFmtId="0" fontId="0" fillId="0" borderId="27" xfId="0" applyBorder="1" applyProtection="1">
      <alignment vertical="center"/>
    </xf>
    <xf numFmtId="0" fontId="0" fillId="0" borderId="28" xfId="0" applyBorder="1" applyProtection="1">
      <alignment vertical="center"/>
    </xf>
    <xf numFmtId="0" fontId="0" fillId="0" borderId="29" xfId="0" applyBorder="1" applyProtection="1">
      <alignment vertical="center"/>
    </xf>
    <xf numFmtId="0" fontId="0" fillId="6" borderId="6" xfId="0" applyFill="1" applyBorder="1" applyProtection="1">
      <alignment vertical="center"/>
    </xf>
    <xf numFmtId="0" fontId="0" fillId="6" borderId="3" xfId="0" applyFill="1" applyBorder="1" applyProtection="1">
      <alignment vertical="center"/>
    </xf>
    <xf numFmtId="0" fontId="0" fillId="0" borderId="55" xfId="0" applyBorder="1" applyProtection="1">
      <alignment vertical="center"/>
    </xf>
    <xf numFmtId="0" fontId="0" fillId="0" borderId="54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0" borderId="57" xfId="0" quotePrefix="1" applyBorder="1" applyProtection="1">
      <alignment vertical="center"/>
    </xf>
    <xf numFmtId="0" fontId="0" fillId="0" borderId="76" xfId="0" applyBorder="1" applyProtection="1">
      <alignment vertical="center"/>
    </xf>
    <xf numFmtId="0" fontId="0" fillId="0" borderId="59" xfId="0" applyBorder="1" applyProtection="1">
      <alignment vertical="center"/>
    </xf>
    <xf numFmtId="0" fontId="0" fillId="0" borderId="46" xfId="0" applyBorder="1" applyProtection="1">
      <alignment vertical="center"/>
    </xf>
    <xf numFmtId="0" fontId="0" fillId="0" borderId="22" xfId="0" applyBorder="1" applyProtection="1">
      <alignment vertical="center"/>
    </xf>
    <xf numFmtId="0" fontId="0" fillId="0" borderId="4" xfId="0" applyBorder="1" applyProtection="1">
      <alignment vertical="center"/>
      <protection locked="0"/>
    </xf>
    <xf numFmtId="0" fontId="0" fillId="0" borderId="62" xfId="0" applyBorder="1" applyProtection="1">
      <alignment vertical="center"/>
      <protection locked="0"/>
    </xf>
    <xf numFmtId="0" fontId="0" fillId="0" borderId="9" xfId="0" applyBorder="1" applyProtection="1">
      <alignment vertical="center"/>
    </xf>
    <xf numFmtId="0" fontId="0" fillId="0" borderId="10" xfId="0" applyBorder="1" applyProtection="1">
      <alignment vertical="center"/>
    </xf>
    <xf numFmtId="0" fontId="0" fillId="0" borderId="75" xfId="0" applyBorder="1" applyProtection="1">
      <alignment vertical="center"/>
      <protection locked="0"/>
    </xf>
    <xf numFmtId="0" fontId="2" fillId="0" borderId="3" xfId="0" quotePrefix="1" applyFont="1" applyBorder="1" applyAlignment="1" applyProtection="1">
      <alignment vertical="center"/>
    </xf>
    <xf numFmtId="0" fontId="2" fillId="0" borderId="21" xfId="0" applyFont="1" applyBorder="1" applyAlignment="1" applyProtection="1">
      <alignment vertical="center"/>
    </xf>
    <xf numFmtId="0" fontId="2" fillId="0" borderId="7" xfId="0" applyFont="1" applyBorder="1" applyAlignment="1" applyProtection="1">
      <alignment vertical="center"/>
    </xf>
    <xf numFmtId="0" fontId="2" fillId="0" borderId="3" xfId="0" applyFont="1" applyBorder="1" applyAlignment="1" applyProtection="1">
      <alignment vertical="center"/>
    </xf>
    <xf numFmtId="0" fontId="2" fillId="0" borderId="53" xfId="0" quotePrefix="1" applyFont="1" applyBorder="1" applyAlignment="1" applyProtection="1">
      <alignment vertical="center" wrapText="1"/>
    </xf>
    <xf numFmtId="0" fontId="0" fillId="0" borderId="54" xfId="0" applyBorder="1" applyProtection="1">
      <alignment vertical="center"/>
    </xf>
    <xf numFmtId="0" fontId="0" fillId="0" borderId="62" xfId="0" applyBorder="1" applyProtection="1">
      <alignment vertical="center"/>
    </xf>
    <xf numFmtId="0" fontId="6" fillId="0" borderId="55" xfId="0" applyFont="1" applyBorder="1" applyProtection="1">
      <alignment vertical="center"/>
    </xf>
    <xf numFmtId="0" fontId="0" fillId="0" borderId="65" xfId="0" applyBorder="1" applyProtection="1">
      <alignment vertical="center"/>
      <protection locked="0"/>
    </xf>
    <xf numFmtId="0" fontId="2" fillId="0" borderId="21" xfId="0" quotePrefix="1" applyFont="1" applyBorder="1" applyAlignment="1" applyProtection="1">
      <alignment vertical="center"/>
    </xf>
    <xf numFmtId="0" fontId="0" fillId="0" borderId="51" xfId="0" applyBorder="1" applyProtection="1">
      <alignment vertical="center"/>
      <protection locked="0"/>
    </xf>
    <xf numFmtId="0" fontId="0" fillId="0" borderId="61" xfId="0" applyBorder="1" applyProtection="1">
      <alignment vertical="center"/>
      <protection locked="0"/>
    </xf>
    <xf numFmtId="0" fontId="0" fillId="0" borderId="48" xfId="0" applyBorder="1" applyProtection="1">
      <alignment vertical="center"/>
      <protection locked="0"/>
    </xf>
    <xf numFmtId="0" fontId="0" fillId="0" borderId="38" xfId="0" applyBorder="1" applyProtection="1">
      <alignment vertical="center"/>
    </xf>
    <xf numFmtId="0" fontId="0" fillId="0" borderId="60" xfId="0" applyBorder="1" applyProtection="1">
      <alignment vertical="center"/>
      <protection locked="0"/>
    </xf>
    <xf numFmtId="0" fontId="2" fillId="0" borderId="57" xfId="0" applyFont="1" applyBorder="1" applyProtection="1">
      <alignment vertical="center"/>
    </xf>
    <xf numFmtId="0" fontId="2" fillId="0" borderId="25" xfId="0" applyFont="1" applyBorder="1" applyProtection="1">
      <alignment vertical="center"/>
    </xf>
    <xf numFmtId="0" fontId="2" fillId="0" borderId="63" xfId="0" applyFont="1" applyBorder="1" applyProtection="1">
      <alignment vertical="center"/>
    </xf>
    <xf numFmtId="0" fontId="0" fillId="0" borderId="45" xfId="0" applyBorder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4" xfId="0" applyBorder="1" applyAlignment="1" applyProtection="1">
      <alignment vertical="center"/>
    </xf>
    <xf numFmtId="0" fontId="0" fillId="0" borderId="2" xfId="0" applyBorder="1" applyAlignment="1" applyProtection="1">
      <alignment vertical="center"/>
    </xf>
    <xf numFmtId="0" fontId="21" fillId="0" borderId="13" xfId="0" applyFont="1" applyBorder="1" applyAlignment="1" applyProtection="1">
      <alignment vertical="center" wrapText="1"/>
    </xf>
    <xf numFmtId="0" fontId="0" fillId="0" borderId="14" xfId="0" applyBorder="1" applyAlignment="1" applyProtection="1">
      <alignment vertical="center"/>
    </xf>
    <xf numFmtId="0" fontId="0" fillId="0" borderId="16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8" xfId="0" applyBorder="1" applyAlignment="1" applyProtection="1">
      <alignment vertical="center"/>
    </xf>
    <xf numFmtId="0" fontId="0" fillId="0" borderId="19" xfId="0" applyBorder="1" applyAlignment="1" applyProtection="1">
      <alignment vertical="center"/>
    </xf>
    <xf numFmtId="0" fontId="0" fillId="0" borderId="21" xfId="0" applyBorder="1" applyProtection="1">
      <alignment vertical="center"/>
    </xf>
    <xf numFmtId="0" fontId="0" fillId="0" borderId="33" xfId="0" applyBorder="1" applyProtection="1">
      <alignment vertical="center"/>
    </xf>
    <xf numFmtId="0" fontId="0" fillId="0" borderId="31" xfId="0" applyBorder="1" applyProtection="1">
      <alignment vertical="center"/>
    </xf>
    <xf numFmtId="0" fontId="0" fillId="0" borderId="34" xfId="0" applyBorder="1" applyProtection="1">
      <alignment vertical="center"/>
    </xf>
    <xf numFmtId="0" fontId="6" fillId="0" borderId="38" xfId="0" applyFont="1" applyBorder="1" applyProtection="1">
      <alignment vertical="center"/>
    </xf>
    <xf numFmtId="0" fontId="0" fillId="0" borderId="71" xfId="0" applyBorder="1" applyProtection="1">
      <alignment vertical="center"/>
    </xf>
    <xf numFmtId="0" fontId="0" fillId="0" borderId="47" xfId="0" applyBorder="1" applyProtection="1">
      <alignment vertical="center"/>
    </xf>
    <xf numFmtId="0" fontId="0" fillId="0" borderId="68" xfId="0" applyBorder="1" applyProtection="1">
      <alignment vertical="center"/>
    </xf>
    <xf numFmtId="0" fontId="6" fillId="0" borderId="64" xfId="0" applyFont="1" applyBorder="1" applyProtection="1">
      <alignment vertical="center"/>
    </xf>
    <xf numFmtId="0" fontId="0" fillId="0" borderId="58" xfId="0" applyBorder="1" applyProtection="1">
      <alignment vertical="center"/>
    </xf>
    <xf numFmtId="0" fontId="2" fillId="0" borderId="54" xfId="0" quotePrefix="1" applyFont="1" applyBorder="1" applyAlignment="1" applyProtection="1">
      <alignment vertical="center" wrapText="1"/>
    </xf>
    <xf numFmtId="0" fontId="0" fillId="0" borderId="37" xfId="0" applyBorder="1" applyProtection="1">
      <alignment vertical="center"/>
    </xf>
    <xf numFmtId="0" fontId="2" fillId="0" borderId="42" xfId="0" applyFont="1" applyBorder="1" applyProtection="1">
      <alignment vertical="center"/>
    </xf>
    <xf numFmtId="0" fontId="2" fillId="0" borderId="56" xfId="0" applyFont="1" applyBorder="1" applyAlignment="1" applyProtection="1">
      <alignment vertical="center" wrapText="1"/>
    </xf>
    <xf numFmtId="0" fontId="2" fillId="0" borderId="12" xfId="0" applyFont="1" applyBorder="1" applyProtection="1">
      <alignment vertical="center"/>
    </xf>
    <xf numFmtId="0" fontId="2" fillId="0" borderId="66" xfId="0" applyFont="1" applyBorder="1" applyProtection="1">
      <alignment vertical="center"/>
    </xf>
    <xf numFmtId="0" fontId="0" fillId="0" borderId="20" xfId="0" applyBorder="1" applyProtection="1">
      <alignment vertical="center"/>
    </xf>
    <xf numFmtId="0" fontId="2" fillId="0" borderId="53" xfId="0" applyFont="1" applyBorder="1" applyAlignment="1" applyProtection="1">
      <alignment vertical="center" wrapText="1"/>
    </xf>
    <xf numFmtId="0" fontId="0" fillId="0" borderId="62" xfId="0" applyBorder="1" applyAlignment="1">
      <alignment vertical="center" wrapText="1"/>
    </xf>
    <xf numFmtId="0" fontId="3" fillId="0" borderId="13" xfId="0" applyFont="1" applyBorder="1" applyAlignment="1" applyProtection="1">
      <alignment vertical="center" wrapText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5" xfId="0" applyBorder="1" applyAlignment="1" applyProtection="1">
      <alignment vertical="center"/>
    </xf>
    <xf numFmtId="0" fontId="0" fillId="0" borderId="58" xfId="0" applyBorder="1" applyAlignment="1" applyProtection="1">
      <alignment vertical="center"/>
    </xf>
    <xf numFmtId="0" fontId="0" fillId="0" borderId="47" xfId="0" applyBorder="1" applyAlignment="1" applyProtection="1">
      <alignment vertical="center"/>
    </xf>
    <xf numFmtId="0" fontId="0" fillId="0" borderId="68" xfId="0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0" borderId="2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2" fillId="0" borderId="38" xfId="0" applyFont="1" applyBorder="1">
      <alignment vertic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2" fillId="0" borderId="53" xfId="0" applyFont="1" applyBorder="1">
      <alignment vertical="center"/>
    </xf>
    <xf numFmtId="0" fontId="2" fillId="0" borderId="54" xfId="0" applyFont="1" applyBorder="1">
      <alignment vertical="center"/>
    </xf>
    <xf numFmtId="0" fontId="2" fillId="0" borderId="62" xfId="0" applyFont="1" applyBorder="1">
      <alignment vertical="center"/>
    </xf>
    <xf numFmtId="0" fontId="2" fillId="0" borderId="58" xfId="0" applyFont="1" applyBorder="1">
      <alignment vertical="center"/>
    </xf>
    <xf numFmtId="0" fontId="0" fillId="0" borderId="42" xfId="0" applyBorder="1">
      <alignment vertical="center"/>
    </xf>
    <xf numFmtId="0" fontId="0" fillId="0" borderId="36" xfId="0" applyBorder="1">
      <alignment vertical="center"/>
    </xf>
    <xf numFmtId="0" fontId="2" fillId="0" borderId="59" xfId="0" applyFont="1" applyBorder="1" applyAlignment="1">
      <alignment vertical="center" wrapText="1"/>
    </xf>
    <xf numFmtId="0" fontId="2" fillId="0" borderId="60" xfId="0" applyFont="1" applyBorder="1">
      <alignment vertical="center"/>
    </xf>
    <xf numFmtId="0" fontId="2" fillId="0" borderId="57" xfId="0" applyFont="1" applyBorder="1">
      <alignment vertical="center"/>
    </xf>
    <xf numFmtId="0" fontId="2" fillId="0" borderId="25" xfId="0" applyFont="1" applyBorder="1">
      <alignment vertical="center"/>
    </xf>
    <xf numFmtId="0" fontId="2" fillId="0" borderId="63" xfId="0" applyFont="1" applyBorder="1">
      <alignment vertical="center"/>
    </xf>
    <xf numFmtId="0" fontId="2" fillId="0" borderId="41" xfId="0" quotePrefix="1" applyFont="1" applyBorder="1">
      <alignment vertical="center"/>
    </xf>
    <xf numFmtId="0" fontId="2" fillId="0" borderId="42" xfId="0" quotePrefix="1" applyFont="1" applyBorder="1">
      <alignment vertical="center"/>
    </xf>
    <xf numFmtId="0" fontId="21" fillId="0" borderId="13" xfId="0" applyFont="1" applyBorder="1" applyAlignment="1">
      <alignment vertical="center" wrapText="1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0" fillId="0" borderId="0" xfId="0">
      <alignment vertical="center"/>
    </xf>
    <xf numFmtId="0" fontId="0" fillId="0" borderId="0" xfId="0" applyBorder="1">
      <alignment vertical="center"/>
    </xf>
    <xf numFmtId="0" fontId="2" fillId="0" borderId="68" xfId="0" applyFont="1" applyBorder="1" applyAlignment="1">
      <alignment vertical="center" wrapText="1"/>
    </xf>
    <xf numFmtId="0" fontId="2" fillId="0" borderId="69" xfId="0" applyFont="1" applyBorder="1">
      <alignment vertical="center"/>
    </xf>
    <xf numFmtId="0" fontId="2" fillId="0" borderId="37" xfId="0" applyFont="1" applyBorder="1">
      <alignment vertical="center"/>
    </xf>
    <xf numFmtId="0" fontId="12" fillId="0" borderId="13" xfId="0" applyFont="1" applyBorder="1" applyAlignment="1">
      <alignment vertical="center" wrapText="1"/>
    </xf>
    <xf numFmtId="0" fontId="13" fillId="0" borderId="14" xfId="0" applyFont="1" applyBorder="1">
      <alignment vertical="center"/>
    </xf>
    <xf numFmtId="0" fontId="13" fillId="0" borderId="15" xfId="0" applyFont="1" applyBorder="1">
      <alignment vertical="center"/>
    </xf>
    <xf numFmtId="0" fontId="13" fillId="0" borderId="16" xfId="0" applyFont="1" applyBorder="1">
      <alignment vertical="center"/>
    </xf>
    <xf numFmtId="0" fontId="13" fillId="0" borderId="0" xfId="0" applyFont="1" applyBorder="1">
      <alignment vertical="center"/>
    </xf>
    <xf numFmtId="0" fontId="13" fillId="0" borderId="17" xfId="0" applyFont="1" applyBorder="1">
      <alignment vertical="center"/>
    </xf>
    <xf numFmtId="0" fontId="13" fillId="0" borderId="18" xfId="0" applyFont="1" applyBorder="1">
      <alignment vertical="center"/>
    </xf>
    <xf numFmtId="0" fontId="13" fillId="0" borderId="19" xfId="0" applyFont="1" applyBorder="1">
      <alignment vertical="center"/>
    </xf>
    <xf numFmtId="0" fontId="13" fillId="0" borderId="20" xfId="0" applyFont="1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14" xfId="0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47" xfId="0" applyBorder="1" applyAlignment="1">
      <alignment vertical="center"/>
    </xf>
    <xf numFmtId="0" fontId="0" fillId="0" borderId="68" xfId="0" applyBorder="1" applyAlignment="1">
      <alignment vertical="center"/>
    </xf>
    <xf numFmtId="0" fontId="0" fillId="0" borderId="30" xfId="0" applyBorder="1">
      <alignment vertical="center"/>
    </xf>
    <xf numFmtId="0" fontId="0" fillId="0" borderId="45" xfId="0" applyBorder="1">
      <alignment vertical="center"/>
    </xf>
    <xf numFmtId="0" fontId="2" fillId="0" borderId="27" xfId="0" applyFont="1" applyBorder="1">
      <alignment vertical="center"/>
    </xf>
    <xf numFmtId="0" fontId="2" fillId="0" borderId="28" xfId="0" applyFont="1" applyBorder="1">
      <alignment vertical="center"/>
    </xf>
    <xf numFmtId="0" fontId="2" fillId="0" borderId="47" xfId="0" applyFont="1" applyBorder="1">
      <alignment vertical="center"/>
    </xf>
    <xf numFmtId="0" fontId="2" fillId="0" borderId="7" xfId="0" applyFont="1" applyBorder="1">
      <alignment vertical="center"/>
    </xf>
    <xf numFmtId="0" fontId="2" fillId="0" borderId="3" xfId="0" applyFont="1" applyBorder="1">
      <alignment vertical="center"/>
    </xf>
    <xf numFmtId="0" fontId="2" fillId="6" borderId="45" xfId="0" applyFont="1" applyFill="1" applyBorder="1">
      <alignment vertical="center"/>
    </xf>
    <xf numFmtId="0" fontId="2" fillId="6" borderId="46" xfId="0" applyFont="1" applyFill="1" applyBorder="1">
      <alignment vertical="center"/>
    </xf>
    <xf numFmtId="0" fontId="2" fillId="4" borderId="6" xfId="0" applyFont="1" applyFill="1" applyBorder="1">
      <alignment vertical="center"/>
    </xf>
    <xf numFmtId="0" fontId="2" fillId="4" borderId="3" xfId="0" applyFont="1" applyFill="1" applyBorder="1">
      <alignment vertical="center"/>
    </xf>
    <xf numFmtId="0" fontId="2" fillId="5" borderId="45" xfId="0" applyFont="1" applyFill="1" applyBorder="1">
      <alignment vertical="center"/>
    </xf>
    <xf numFmtId="0" fontId="2" fillId="5" borderId="65" xfId="0" applyFont="1" applyFill="1" applyBorder="1">
      <alignment vertical="center"/>
    </xf>
    <xf numFmtId="0" fontId="2" fillId="5" borderId="46" xfId="0" applyFont="1" applyFill="1" applyBorder="1">
      <alignment vertical="center"/>
    </xf>
    <xf numFmtId="0" fontId="2" fillId="3" borderId="6" xfId="0" applyFont="1" applyFill="1" applyBorder="1">
      <alignment vertical="center"/>
    </xf>
    <xf numFmtId="0" fontId="2" fillId="3" borderId="3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0" fillId="0" borderId="32" xfId="0" applyBorder="1">
      <alignment vertical="center"/>
    </xf>
    <xf numFmtId="0" fontId="2" fillId="0" borderId="53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0" fillId="0" borderId="58" xfId="0" applyBorder="1">
      <alignment vertical="center"/>
    </xf>
    <xf numFmtId="0" fontId="0" fillId="0" borderId="47" xfId="0" applyBorder="1">
      <alignment vertical="center"/>
    </xf>
    <xf numFmtId="0" fontId="0" fillId="0" borderId="68" xfId="0" applyBorder="1">
      <alignment vertical="center"/>
    </xf>
    <xf numFmtId="0" fontId="0" fillId="0" borderId="29" xfId="0" applyBorder="1">
      <alignment vertical="center"/>
    </xf>
    <xf numFmtId="0" fontId="2" fillId="0" borderId="53" xfId="0" quotePrefix="1" applyFont="1" applyBorder="1" applyAlignment="1">
      <alignment vertical="center" wrapText="1"/>
    </xf>
    <xf numFmtId="0" fontId="2" fillId="0" borderId="54" xfId="0" quotePrefix="1" applyFont="1" applyBorder="1" applyAlignment="1">
      <alignment vertical="center" wrapText="1"/>
    </xf>
    <xf numFmtId="0" fontId="2" fillId="0" borderId="62" xfId="0" quotePrefix="1" applyFont="1" applyBorder="1" applyAlignment="1">
      <alignment vertical="center" wrapText="1"/>
    </xf>
    <xf numFmtId="0" fontId="2" fillId="5" borderId="6" xfId="0" applyFont="1" applyFill="1" applyBorder="1">
      <alignment vertical="center"/>
    </xf>
    <xf numFmtId="0" fontId="2" fillId="5" borderId="3" xfId="0" applyFont="1" applyFill="1" applyBorder="1">
      <alignment vertical="center"/>
    </xf>
    <xf numFmtId="0" fontId="0" fillId="6" borderId="6" xfId="0" applyFill="1" applyBorder="1">
      <alignment vertical="center"/>
    </xf>
    <xf numFmtId="0" fontId="0" fillId="6" borderId="3" xfId="0" applyFill="1" applyBorder="1">
      <alignment vertical="center"/>
    </xf>
    <xf numFmtId="0" fontId="0" fillId="5" borderId="21" xfId="0" applyFill="1" applyBorder="1">
      <alignment vertical="center"/>
    </xf>
    <xf numFmtId="0" fontId="0" fillId="0" borderId="5" xfId="0" applyBorder="1">
      <alignment vertical="center"/>
    </xf>
    <xf numFmtId="0" fontId="0" fillId="0" borderId="52" xfId="0" applyBorder="1">
      <alignment vertical="center"/>
    </xf>
    <xf numFmtId="0" fontId="0" fillId="0" borderId="51" xfId="0" applyBorder="1" applyAlignment="1">
      <alignment vertical="center" wrapText="1"/>
    </xf>
    <xf numFmtId="0" fontId="0" fillId="0" borderId="61" xfId="0" applyBorder="1" applyAlignment="1">
      <alignment vertical="center" wrapText="1"/>
    </xf>
    <xf numFmtId="0" fontId="6" fillId="0" borderId="53" xfId="0" applyFont="1" applyBorder="1">
      <alignment vertical="center"/>
    </xf>
    <xf numFmtId="0" fontId="6" fillId="0" borderId="55" xfId="0" applyFont="1" applyBorder="1">
      <alignment vertical="center"/>
    </xf>
    <xf numFmtId="0" fontId="6" fillId="0" borderId="54" xfId="0" applyFont="1" applyBorder="1">
      <alignment vertical="center"/>
    </xf>
    <xf numFmtId="0" fontId="0" fillId="0" borderId="73" xfId="0" applyBorder="1" applyProtection="1">
      <alignment vertical="center"/>
    </xf>
    <xf numFmtId="0" fontId="0" fillId="0" borderId="51" xfId="0" applyBorder="1" applyProtection="1">
      <alignment vertical="center"/>
    </xf>
    <xf numFmtId="0" fontId="6" fillId="0" borderId="62" xfId="0" applyFont="1" applyBorder="1">
      <alignment vertical="center"/>
    </xf>
    <xf numFmtId="0" fontId="0" fillId="0" borderId="71" xfId="0" applyBorder="1">
      <alignment vertical="center"/>
    </xf>
    <xf numFmtId="0" fontId="2" fillId="0" borderId="21" xfId="0" quotePrefix="1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0" fillId="0" borderId="2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3" xfId="0" applyBorder="1">
      <alignment vertical="center"/>
    </xf>
    <xf numFmtId="0" fontId="0" fillId="0" borderId="5" xfId="0" applyFill="1" applyBorder="1" applyAlignment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12" fillId="0" borderId="13" xfId="0" applyFont="1" applyBorder="1" applyAlignment="1" applyProtection="1">
      <alignment vertical="center" wrapText="1"/>
    </xf>
    <xf numFmtId="0" fontId="13" fillId="0" borderId="14" xfId="0" applyFont="1" applyBorder="1" applyProtection="1">
      <alignment vertical="center"/>
    </xf>
    <xf numFmtId="0" fontId="13" fillId="0" borderId="15" xfId="0" applyFont="1" applyBorder="1" applyProtection="1">
      <alignment vertical="center"/>
    </xf>
    <xf numFmtId="0" fontId="13" fillId="0" borderId="16" xfId="0" applyFont="1" applyBorder="1" applyProtection="1">
      <alignment vertical="center"/>
    </xf>
    <xf numFmtId="0" fontId="13" fillId="0" borderId="0" xfId="0" applyFont="1" applyBorder="1" applyProtection="1">
      <alignment vertical="center"/>
    </xf>
    <xf numFmtId="0" fontId="13" fillId="0" borderId="17" xfId="0" applyFont="1" applyBorder="1" applyProtection="1">
      <alignment vertical="center"/>
    </xf>
    <xf numFmtId="0" fontId="13" fillId="0" borderId="18" xfId="0" applyFont="1" applyBorder="1" applyProtection="1">
      <alignment vertical="center"/>
    </xf>
    <xf numFmtId="0" fontId="13" fillId="0" borderId="19" xfId="0" applyFont="1" applyBorder="1" applyProtection="1">
      <alignment vertical="center"/>
    </xf>
    <xf numFmtId="0" fontId="13" fillId="0" borderId="20" xfId="0" applyFont="1" applyBorder="1" applyProtection="1">
      <alignment vertical="center"/>
    </xf>
    <xf numFmtId="0" fontId="3" fillId="0" borderId="72" xfId="0" applyFont="1" applyBorder="1" applyAlignment="1" applyProtection="1">
      <alignment vertical="center" wrapText="1"/>
    </xf>
    <xf numFmtId="0" fontId="0" fillId="0" borderId="35" xfId="0" applyBorder="1" applyAlignment="1">
      <alignment vertical="center"/>
    </xf>
  </cellXfs>
  <cellStyles count="1">
    <cellStyle name="標準" xfId="0" builtinId="0"/>
  </cellStyles>
  <dxfs count="113"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 patternType="none">
          <bgColor auto="1"/>
        </patternFill>
      </fill>
    </dxf>
    <dxf>
      <fill>
        <patternFill>
          <bgColor theme="5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 patternType="none">
          <bgColor auto="1"/>
        </patternFill>
      </fill>
    </dxf>
    <dxf>
      <fill>
        <patternFill>
          <bgColor theme="5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 patternType="none">
          <bgColor auto="1"/>
        </patternFill>
      </fill>
    </dxf>
    <dxf>
      <fill>
        <patternFill>
          <bgColor theme="5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 patternType="none">
          <bgColor auto="1"/>
        </patternFill>
      </fill>
    </dxf>
    <dxf>
      <fill>
        <patternFill>
          <bgColor theme="5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 patternType="none">
          <bgColor auto="1"/>
        </patternFill>
      </fill>
    </dxf>
    <dxf>
      <fill>
        <patternFill>
          <bgColor theme="5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17</xdr:row>
          <xdr:rowOff>66675</xdr:rowOff>
        </xdr:from>
        <xdr:to>
          <xdr:col>2</xdr:col>
          <xdr:colOff>1104900</xdr:colOff>
          <xdr:row>23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6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Aチーム用</a:t>
              </a:r>
            </a:p>
            <a:p>
              <a:pPr algn="ctr" rtl="0">
                <a:defRPr sz="1000"/>
              </a:pPr>
              <a:r>
                <a:rPr lang="ja-JP" altLang="en-US" sz="26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勤務希望書き込み前確認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866775</xdr:colOff>
          <xdr:row>24</xdr:row>
          <xdr:rowOff>200025</xdr:rowOff>
        </xdr:from>
        <xdr:to>
          <xdr:col>2</xdr:col>
          <xdr:colOff>866775</xdr:colOff>
          <xdr:row>32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6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Aチーム用</a:t>
              </a:r>
            </a:p>
            <a:p>
              <a:pPr algn="ctr" rtl="0">
                <a:defRPr sz="1000"/>
              </a:pPr>
              <a:r>
                <a:rPr lang="ja-JP" altLang="en-US" sz="26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勤務表自動作成実行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17</xdr:row>
          <xdr:rowOff>133350</xdr:rowOff>
        </xdr:from>
        <xdr:to>
          <xdr:col>2</xdr:col>
          <xdr:colOff>923925</xdr:colOff>
          <xdr:row>24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6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Bチーム用</a:t>
              </a:r>
            </a:p>
            <a:p>
              <a:pPr algn="ctr" rtl="0">
                <a:defRPr sz="1000"/>
              </a:pPr>
              <a:r>
                <a:rPr lang="ja-JP" altLang="en-US" sz="26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勤務希望書き込み前確認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26</xdr:row>
          <xdr:rowOff>38100</xdr:rowOff>
        </xdr:from>
        <xdr:to>
          <xdr:col>2</xdr:col>
          <xdr:colOff>828675</xdr:colOff>
          <xdr:row>33</xdr:row>
          <xdr:rowOff>47625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6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Bチーム用</a:t>
              </a:r>
            </a:p>
            <a:p>
              <a:pPr algn="ctr" rtl="0">
                <a:defRPr sz="1000"/>
              </a:pPr>
              <a:r>
                <a:rPr lang="ja-JP" altLang="en-US" sz="26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勤務表自動作成実行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23</xdr:row>
          <xdr:rowOff>171450</xdr:rowOff>
        </xdr:from>
        <xdr:to>
          <xdr:col>2</xdr:col>
          <xdr:colOff>1924050</xdr:colOff>
          <xdr:row>36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137160" rIns="100584" bIns="137160" anchor="ctr" upright="1"/>
            <a:lstStyle/>
            <a:p>
              <a:pPr algn="ctr" rtl="0">
                <a:defRPr sz="1000"/>
              </a:pPr>
              <a:r>
                <a:rPr lang="ja-JP" altLang="en-US" sz="48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チーム間調整後</a:t>
              </a:r>
            </a:p>
            <a:p>
              <a:pPr algn="ctr" rtl="0">
                <a:defRPr sz="1000"/>
              </a:pPr>
              <a:r>
                <a:rPr lang="ja-JP" altLang="en-US" sz="48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勤務表自動作成実行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2</xdr:col>
          <xdr:colOff>1905000</xdr:colOff>
          <xdr:row>49</xdr:row>
          <xdr:rowOff>190500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137160" rIns="100584" bIns="137160" anchor="ctr" upright="1"/>
            <a:lstStyle/>
            <a:p>
              <a:pPr algn="ctr" rtl="0">
                <a:defRPr sz="1000"/>
              </a:pPr>
              <a:r>
                <a:rPr lang="ja-JP" altLang="en-US" sz="48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勤務表画像保存</a:t>
              </a:r>
              <a:endParaRPr lang="ja-JP" altLang="en-US" sz="2000" b="1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(このボタンを押すと, シート</a:t>
              </a:r>
            </a:p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「チーム間調整前総合勤務表」</a:t>
              </a:r>
            </a:p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「希望優先チーム間調整後総合勤務表」</a:t>
              </a:r>
            </a:p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「希望後回しチーム間調整後総合勤務表」</a:t>
              </a:r>
            </a:p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の3シートの勤務表が画像として保存されます！)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21</xdr:row>
          <xdr:rowOff>47625</xdr:rowOff>
        </xdr:from>
        <xdr:to>
          <xdr:col>2</xdr:col>
          <xdr:colOff>2152650</xdr:colOff>
          <xdr:row>36</xdr:row>
          <xdr:rowOff>47625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137160" rIns="100584" bIns="137160" anchor="ctr" upright="1"/>
            <a:lstStyle/>
            <a:p>
              <a:pPr algn="ctr" rtl="0">
                <a:defRPr sz="1000"/>
              </a:pPr>
              <a:r>
                <a:rPr lang="ja-JP" altLang="en-US" sz="48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勤務表画像保存</a:t>
              </a:r>
              <a:endParaRPr lang="ja-JP" altLang="en-US" sz="2000" b="1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(このボタンを押すと, シート</a:t>
              </a:r>
            </a:p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「チーム間調整前総合勤務表」</a:t>
              </a:r>
            </a:p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「希望優先チーム間調整後総合勤務表」</a:t>
              </a:r>
            </a:p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「希望後回しチーム間調整後総合勤務表」</a:t>
              </a:r>
            </a:p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の3シートの勤務表が画像として保存されます！)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21</xdr:row>
          <xdr:rowOff>57150</xdr:rowOff>
        </xdr:from>
        <xdr:to>
          <xdr:col>2</xdr:col>
          <xdr:colOff>1847850</xdr:colOff>
          <xdr:row>36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137160" rIns="100584" bIns="137160" anchor="ctr" upright="1"/>
            <a:lstStyle/>
            <a:p>
              <a:pPr algn="ctr" rtl="0">
                <a:defRPr sz="1000"/>
              </a:pPr>
              <a:r>
                <a:rPr lang="ja-JP" altLang="en-US" sz="48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勤務表画像保存</a:t>
              </a:r>
              <a:endParaRPr lang="ja-JP" altLang="en-US" sz="2000" b="1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(このボタンを押すと, シート</a:t>
              </a:r>
            </a:p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「チーム間調整前総合勤務表」</a:t>
              </a:r>
            </a:p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「希望優先チーム間調整後総合勤務表」</a:t>
              </a:r>
            </a:p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「希望後回しチーム間調整後総合勤務表」</a:t>
              </a:r>
            </a:p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の3シートの勤務表が画像として保存されます！)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D4CA0-6787-4C0D-AC0F-ED0A2D512937}">
  <sheetPr codeName="Sheet1">
    <pageSetUpPr fitToPage="1"/>
  </sheetPr>
  <dimension ref="A1:EK483"/>
  <sheetViews>
    <sheetView tabSelected="1" zoomScale="66" zoomScaleNormal="66" workbookViewId="0">
      <selection activeCell="E19" sqref="E19:E20"/>
    </sheetView>
  </sheetViews>
  <sheetFormatPr defaultRowHeight="18.75" x14ac:dyDescent="0.4"/>
  <cols>
    <col min="1" max="1" width="20.625" style="54" customWidth="1"/>
    <col min="2" max="3" width="23.625" style="54" customWidth="1"/>
    <col min="4" max="4" width="12.625" style="54" bestFit="1" customWidth="1"/>
    <col min="5" max="5" width="8.875" style="54" bestFit="1" customWidth="1"/>
    <col min="6" max="8" width="16.625" style="54" customWidth="1"/>
    <col min="9" max="9" width="22.625" style="54" customWidth="1"/>
    <col min="10" max="10" width="6.875" style="54" bestFit="1" customWidth="1"/>
    <col min="11" max="19" width="4.125" style="54" bestFit="1" customWidth="1"/>
    <col min="20" max="41" width="5" style="54" bestFit="1" customWidth="1"/>
    <col min="42" max="43" width="6.375" style="54" bestFit="1" customWidth="1"/>
    <col min="44" max="44" width="21.25" style="54" bestFit="1" customWidth="1"/>
    <col min="45" max="45" width="8.125" style="54" bestFit="1" customWidth="1"/>
    <col min="46" max="46" width="23.625" style="54" bestFit="1" customWidth="1"/>
    <col min="47" max="47" width="8.125" style="54" bestFit="1" customWidth="1"/>
    <col min="48" max="48" width="23.625" style="54" bestFit="1" customWidth="1"/>
    <col min="49" max="49" width="11.375" style="54" bestFit="1" customWidth="1"/>
    <col min="50" max="50" width="27.5" style="54" bestFit="1" customWidth="1"/>
    <col min="51" max="51" width="10.25" style="54" bestFit="1" customWidth="1"/>
    <col min="52" max="52" width="137.625" style="54" customWidth="1"/>
    <col min="53" max="53" width="13.75" style="54" bestFit="1" customWidth="1"/>
    <col min="54" max="54" width="10.5" style="54" bestFit="1" customWidth="1"/>
    <col min="55" max="55" width="6" style="54" bestFit="1" customWidth="1"/>
    <col min="56" max="56" width="14" style="54" bestFit="1" customWidth="1"/>
    <col min="57" max="57" width="10.75" style="54" bestFit="1" customWidth="1"/>
    <col min="58" max="58" width="10.375" style="54" bestFit="1" customWidth="1"/>
    <col min="59" max="61" width="12" style="54" bestFit="1" customWidth="1"/>
    <col min="62" max="64" width="11.75" style="54" bestFit="1" customWidth="1"/>
    <col min="65" max="86" width="13" style="54" bestFit="1" customWidth="1"/>
    <col min="87" max="87" width="12.375" style="54" bestFit="1" customWidth="1"/>
    <col min="88" max="88" width="8.875" style="54" bestFit="1" customWidth="1"/>
    <col min="89" max="89" width="13.375" style="54" bestFit="1" customWidth="1"/>
    <col min="90" max="90" width="10.25" style="54" bestFit="1" customWidth="1"/>
    <col min="91" max="91" width="5.875" style="54" bestFit="1" customWidth="1"/>
    <col min="92" max="92" width="14.125" style="54" bestFit="1" customWidth="1"/>
    <col min="93" max="93" width="10.375" style="54" bestFit="1" customWidth="1"/>
    <col min="94" max="94" width="6.125" style="54" bestFit="1" customWidth="1"/>
    <col min="95" max="95" width="28.125" style="54" bestFit="1" customWidth="1"/>
    <col min="96" max="96" width="12.875" style="54" bestFit="1" customWidth="1"/>
    <col min="97" max="97" width="9.375" style="54" bestFit="1" customWidth="1"/>
    <col min="98" max="98" width="27.375" style="54" bestFit="1" customWidth="1"/>
    <col min="99" max="99" width="13.25" style="54" bestFit="1" customWidth="1"/>
    <col min="100" max="100" width="9.625" style="54" bestFit="1" customWidth="1"/>
    <col min="101" max="101" width="28.25" style="54" bestFit="1" customWidth="1"/>
    <col min="102" max="102" width="13.25" style="54" bestFit="1" customWidth="1"/>
    <col min="103" max="103" width="9.625" style="54" bestFit="1" customWidth="1"/>
    <col min="104" max="104" width="28.25" style="54" bestFit="1" customWidth="1"/>
    <col min="105" max="16384" width="9" style="54"/>
  </cols>
  <sheetData>
    <row r="1" spans="1:52" x14ac:dyDescent="0.4">
      <c r="A1" s="228" t="s">
        <v>10</v>
      </c>
      <c r="B1" s="229"/>
      <c r="C1" s="229"/>
      <c r="D1" s="121" t="s">
        <v>155</v>
      </c>
      <c r="E1" s="53" t="s">
        <v>158</v>
      </c>
      <c r="F1" s="53"/>
      <c r="G1" s="53"/>
      <c r="H1" s="53"/>
    </row>
    <row r="2" spans="1:52" x14ac:dyDescent="0.4">
      <c r="A2" s="244" t="s">
        <v>68</v>
      </c>
      <c r="B2" s="245"/>
      <c r="C2" s="246"/>
      <c r="D2" s="118">
        <v>4</v>
      </c>
      <c r="E2" s="54" t="s">
        <v>103</v>
      </c>
      <c r="M2" s="56"/>
    </row>
    <row r="3" spans="1:52" x14ac:dyDescent="0.4">
      <c r="A3" s="237" t="s">
        <v>11</v>
      </c>
      <c r="B3" s="235" t="s">
        <v>64</v>
      </c>
      <c r="C3" s="236"/>
      <c r="D3" s="122">
        <v>2</v>
      </c>
      <c r="M3" s="56"/>
    </row>
    <row r="4" spans="1:52" x14ac:dyDescent="0.4">
      <c r="A4" s="238"/>
      <c r="B4" s="235" t="s">
        <v>98</v>
      </c>
      <c r="C4" s="236"/>
      <c r="D4" s="57">
        <v>1</v>
      </c>
    </row>
    <row r="5" spans="1:52" x14ac:dyDescent="0.4">
      <c r="A5" s="232" t="s">
        <v>12</v>
      </c>
      <c r="B5" s="247" t="s">
        <v>26</v>
      </c>
      <c r="C5" s="248"/>
      <c r="D5" s="123">
        <v>2</v>
      </c>
    </row>
    <row r="6" spans="1:52" x14ac:dyDescent="0.4">
      <c r="A6" s="233"/>
      <c r="B6" s="249" t="s">
        <v>27</v>
      </c>
      <c r="C6" s="250"/>
      <c r="D6" s="124">
        <v>2</v>
      </c>
    </row>
    <row r="7" spans="1:52" x14ac:dyDescent="0.4">
      <c r="A7" s="233"/>
      <c r="B7" s="247" t="s">
        <v>99</v>
      </c>
      <c r="C7" s="248"/>
      <c r="D7" s="58">
        <v>2</v>
      </c>
      <c r="M7" s="56"/>
    </row>
    <row r="8" spans="1:52" x14ac:dyDescent="0.4">
      <c r="A8" s="234"/>
      <c r="B8" s="249" t="s">
        <v>100</v>
      </c>
      <c r="C8" s="250"/>
      <c r="D8" s="59">
        <v>2</v>
      </c>
      <c r="M8" s="56"/>
    </row>
    <row r="9" spans="1:52" ht="18" customHeight="1" thickBot="1" x14ac:dyDescent="0.45">
      <c r="A9" s="239" t="s">
        <v>69</v>
      </c>
      <c r="B9" s="240"/>
      <c r="C9" s="241"/>
      <c r="D9" s="50">
        <v>44927</v>
      </c>
      <c r="E9" s="53" t="s">
        <v>159</v>
      </c>
      <c r="F9" s="53"/>
      <c r="G9" s="53"/>
      <c r="H9" s="53"/>
      <c r="M9" s="56"/>
    </row>
    <row r="10" spans="1:52" ht="19.5" thickBot="1" x14ac:dyDescent="0.45">
      <c r="A10" s="61"/>
      <c r="B10" s="62"/>
      <c r="C10" s="63"/>
      <c r="D10" s="53"/>
      <c r="I10" s="242"/>
      <c r="J10" s="243"/>
      <c r="K10" s="277" t="s">
        <v>9</v>
      </c>
      <c r="L10" s="278"/>
      <c r="M10" s="278"/>
      <c r="N10" s="278"/>
      <c r="O10" s="278"/>
      <c r="P10" s="278"/>
      <c r="Q10" s="278"/>
      <c r="R10" s="278"/>
      <c r="S10" s="278"/>
      <c r="T10" s="278"/>
      <c r="U10" s="278"/>
      <c r="V10" s="278"/>
      <c r="W10" s="278"/>
      <c r="X10" s="278"/>
      <c r="Y10" s="278"/>
      <c r="Z10" s="278"/>
      <c r="AA10" s="278"/>
      <c r="AB10" s="278"/>
      <c r="AC10" s="278"/>
      <c r="AD10" s="278"/>
      <c r="AE10" s="278"/>
      <c r="AF10" s="278"/>
      <c r="AG10" s="278"/>
      <c r="AH10" s="278"/>
      <c r="AI10" s="278"/>
      <c r="AJ10" s="278"/>
      <c r="AK10" s="278"/>
      <c r="AL10" s="278"/>
      <c r="AM10" s="278"/>
      <c r="AN10" s="278"/>
      <c r="AO10" s="279"/>
    </row>
    <row r="11" spans="1:52" x14ac:dyDescent="0.4">
      <c r="A11" s="251" t="s">
        <v>70</v>
      </c>
      <c r="B11" s="252"/>
      <c r="C11" s="253"/>
      <c r="D11" s="53"/>
      <c r="I11" s="280" t="s">
        <v>6</v>
      </c>
      <c r="J11" s="281"/>
      <c r="K11" s="181">
        <f>SUMPRODUCT((MOD(ROW(K19:K78),2)=1)*(K19:K78="日"))-$D$2</f>
        <v>-4</v>
      </c>
      <c r="L11" s="109">
        <f t="shared" ref="L11:AL11" si="0">SUMPRODUCT((MOD(ROW(L19:L78),2)=1)*(L19:L78="日"))-$D$2</f>
        <v>-4</v>
      </c>
      <c r="M11" s="109">
        <f t="shared" si="0"/>
        <v>-4</v>
      </c>
      <c r="N11" s="109">
        <f t="shared" si="0"/>
        <v>-4</v>
      </c>
      <c r="O11" s="109">
        <f t="shared" si="0"/>
        <v>-4</v>
      </c>
      <c r="P11" s="109">
        <f t="shared" si="0"/>
        <v>-4</v>
      </c>
      <c r="Q11" s="109">
        <f t="shared" si="0"/>
        <v>-4</v>
      </c>
      <c r="R11" s="109">
        <f t="shared" si="0"/>
        <v>-4</v>
      </c>
      <c r="S11" s="109">
        <f t="shared" si="0"/>
        <v>-4</v>
      </c>
      <c r="T11" s="109">
        <f t="shared" si="0"/>
        <v>-4</v>
      </c>
      <c r="U11" s="109">
        <f t="shared" si="0"/>
        <v>-4</v>
      </c>
      <c r="V11" s="109">
        <f t="shared" si="0"/>
        <v>-4</v>
      </c>
      <c r="W11" s="109">
        <f t="shared" si="0"/>
        <v>-4</v>
      </c>
      <c r="X11" s="109">
        <f t="shared" si="0"/>
        <v>-4</v>
      </c>
      <c r="Y11" s="109">
        <f t="shared" si="0"/>
        <v>-4</v>
      </c>
      <c r="Z11" s="109">
        <f t="shared" si="0"/>
        <v>-4</v>
      </c>
      <c r="AA11" s="109">
        <f t="shared" si="0"/>
        <v>-4</v>
      </c>
      <c r="AB11" s="109">
        <f t="shared" si="0"/>
        <v>-4</v>
      </c>
      <c r="AC11" s="109">
        <f t="shared" si="0"/>
        <v>-4</v>
      </c>
      <c r="AD11" s="109">
        <f t="shared" si="0"/>
        <v>-4</v>
      </c>
      <c r="AE11" s="109">
        <f t="shared" si="0"/>
        <v>-4</v>
      </c>
      <c r="AF11" s="109">
        <f t="shared" si="0"/>
        <v>-4</v>
      </c>
      <c r="AG11" s="109">
        <f t="shared" si="0"/>
        <v>-4</v>
      </c>
      <c r="AH11" s="109">
        <f t="shared" si="0"/>
        <v>-4</v>
      </c>
      <c r="AI11" s="109">
        <f t="shared" si="0"/>
        <v>-4</v>
      </c>
      <c r="AJ11" s="109">
        <f t="shared" si="0"/>
        <v>-4</v>
      </c>
      <c r="AK11" s="109">
        <f t="shared" si="0"/>
        <v>-4</v>
      </c>
      <c r="AL11" s="109">
        <f t="shared" si="0"/>
        <v>-4</v>
      </c>
      <c r="AM11" s="109">
        <f>IF(AM$18="×","",SUMPRODUCT((MOD(ROW(AM19:AM78),2)=1)*(AM19:AM78="日"))-$D$2)</f>
        <v>-4</v>
      </c>
      <c r="AN11" s="109">
        <f t="shared" ref="AN11:AO11" si="1">IF(AN$18="×","",SUMPRODUCT((MOD(ROW(AN19:AN78),2)=1)*(AN19:AN78="日"))-$D$2)</f>
        <v>-4</v>
      </c>
      <c r="AO11" s="110">
        <f t="shared" si="1"/>
        <v>-4</v>
      </c>
      <c r="AP11" s="64"/>
      <c r="AQ11" s="64"/>
      <c r="AR11" s="64"/>
    </row>
    <row r="12" spans="1:52" x14ac:dyDescent="0.4">
      <c r="A12" s="254"/>
      <c r="B12" s="255"/>
      <c r="C12" s="256"/>
      <c r="D12" s="53"/>
      <c r="I12" s="65" t="s">
        <v>13</v>
      </c>
      <c r="J12" s="168" t="s">
        <v>17</v>
      </c>
      <c r="K12" s="182" t="str">
        <f>IF($D$1="二交代制",SUMPRODUCT((MOD(ROW(K19:K78),2)=1)*(K19:K78="当"))-$D$3,"無")</f>
        <v>無</v>
      </c>
      <c r="L12" s="66" t="str">
        <f t="shared" ref="L12:AL12" si="2">IF($D$1="二交代制",SUMPRODUCT((MOD(ROW(L19:L78),2)=1)*(L19:L78="当"))-$D$3,"無")</f>
        <v>無</v>
      </c>
      <c r="M12" s="66" t="str">
        <f t="shared" si="2"/>
        <v>無</v>
      </c>
      <c r="N12" s="66" t="str">
        <f t="shared" si="2"/>
        <v>無</v>
      </c>
      <c r="O12" s="66" t="str">
        <f t="shared" si="2"/>
        <v>無</v>
      </c>
      <c r="P12" s="66" t="str">
        <f t="shared" si="2"/>
        <v>無</v>
      </c>
      <c r="Q12" s="66" t="str">
        <f t="shared" si="2"/>
        <v>無</v>
      </c>
      <c r="R12" s="66" t="str">
        <f t="shared" si="2"/>
        <v>無</v>
      </c>
      <c r="S12" s="66" t="str">
        <f t="shared" si="2"/>
        <v>無</v>
      </c>
      <c r="T12" s="66" t="str">
        <f t="shared" si="2"/>
        <v>無</v>
      </c>
      <c r="U12" s="66" t="str">
        <f t="shared" si="2"/>
        <v>無</v>
      </c>
      <c r="V12" s="66" t="str">
        <f t="shared" si="2"/>
        <v>無</v>
      </c>
      <c r="W12" s="66" t="str">
        <f t="shared" si="2"/>
        <v>無</v>
      </c>
      <c r="X12" s="66" t="str">
        <f t="shared" si="2"/>
        <v>無</v>
      </c>
      <c r="Y12" s="66" t="str">
        <f t="shared" si="2"/>
        <v>無</v>
      </c>
      <c r="Z12" s="66" t="str">
        <f t="shared" si="2"/>
        <v>無</v>
      </c>
      <c r="AA12" s="66" t="str">
        <f t="shared" si="2"/>
        <v>無</v>
      </c>
      <c r="AB12" s="66" t="str">
        <f t="shared" si="2"/>
        <v>無</v>
      </c>
      <c r="AC12" s="66" t="str">
        <f t="shared" si="2"/>
        <v>無</v>
      </c>
      <c r="AD12" s="66" t="str">
        <f t="shared" si="2"/>
        <v>無</v>
      </c>
      <c r="AE12" s="66" t="str">
        <f t="shared" si="2"/>
        <v>無</v>
      </c>
      <c r="AF12" s="66" t="str">
        <f t="shared" si="2"/>
        <v>無</v>
      </c>
      <c r="AG12" s="66" t="str">
        <f t="shared" si="2"/>
        <v>無</v>
      </c>
      <c r="AH12" s="66" t="str">
        <f t="shared" si="2"/>
        <v>無</v>
      </c>
      <c r="AI12" s="66" t="str">
        <f t="shared" si="2"/>
        <v>無</v>
      </c>
      <c r="AJ12" s="66" t="str">
        <f t="shared" si="2"/>
        <v>無</v>
      </c>
      <c r="AK12" s="66" t="str">
        <f t="shared" si="2"/>
        <v>無</v>
      </c>
      <c r="AL12" s="66" t="str">
        <f t="shared" si="2"/>
        <v>無</v>
      </c>
      <c r="AM12" s="66" t="str">
        <f>IF(AM$18="×","",IF($D$1="二交代制",SUMPRODUCT((MOD(ROW(AM19:AM78),2)=1)*(AM19:AM78="当"))-$D$3,"無"))</f>
        <v>無</v>
      </c>
      <c r="AN12" s="66" t="str">
        <f t="shared" ref="AN12:AO12" si="3">IF(AN$18="×","",IF($D$1="二交代制",SUMPRODUCT((MOD(ROW(AN19:AN78),2)=1)*(AN19:AN78="当"))-$D$3,"無"))</f>
        <v>無</v>
      </c>
      <c r="AO12" s="67" t="str">
        <f t="shared" si="3"/>
        <v>無</v>
      </c>
      <c r="AP12" s="64"/>
      <c r="AQ12" s="64"/>
      <c r="AR12" s="64"/>
    </row>
    <row r="13" spans="1:52" ht="19.5" thickBot="1" x14ac:dyDescent="0.45">
      <c r="A13" s="254"/>
      <c r="B13" s="255"/>
      <c r="C13" s="256"/>
      <c r="D13" s="53"/>
      <c r="I13" s="230" t="s">
        <v>16</v>
      </c>
      <c r="J13" s="168" t="s">
        <v>7</v>
      </c>
      <c r="K13" s="182">
        <f>IF($D$1="三交代制",SUMPRODUCT((MOD(ROW(K19:K78),2)=1)*(K19:K78="準"))-$D$5,"無")</f>
        <v>-2</v>
      </c>
      <c r="L13" s="66">
        <f t="shared" ref="L13:AL13" si="4">IF($D$1="三交代制",SUMPRODUCT((MOD(ROW(L19:L78),2)=1)*(L19:L78="準"))-$D$5,"無")</f>
        <v>-2</v>
      </c>
      <c r="M13" s="66">
        <f t="shared" si="4"/>
        <v>-2</v>
      </c>
      <c r="N13" s="66">
        <f t="shared" si="4"/>
        <v>-2</v>
      </c>
      <c r="O13" s="66">
        <f t="shared" si="4"/>
        <v>-2</v>
      </c>
      <c r="P13" s="66">
        <f t="shared" si="4"/>
        <v>-2</v>
      </c>
      <c r="Q13" s="66">
        <f t="shared" si="4"/>
        <v>-2</v>
      </c>
      <c r="R13" s="66">
        <f t="shared" si="4"/>
        <v>-2</v>
      </c>
      <c r="S13" s="66">
        <f t="shared" si="4"/>
        <v>-2</v>
      </c>
      <c r="T13" s="66">
        <f t="shared" si="4"/>
        <v>-2</v>
      </c>
      <c r="U13" s="66">
        <f t="shared" si="4"/>
        <v>-2</v>
      </c>
      <c r="V13" s="66">
        <f t="shared" si="4"/>
        <v>-2</v>
      </c>
      <c r="W13" s="66">
        <f t="shared" si="4"/>
        <v>-2</v>
      </c>
      <c r="X13" s="66">
        <f t="shared" si="4"/>
        <v>-2</v>
      </c>
      <c r="Y13" s="66">
        <f t="shared" si="4"/>
        <v>-2</v>
      </c>
      <c r="Z13" s="66">
        <f t="shared" si="4"/>
        <v>-2</v>
      </c>
      <c r="AA13" s="66">
        <f t="shared" si="4"/>
        <v>-2</v>
      </c>
      <c r="AB13" s="66">
        <f t="shared" si="4"/>
        <v>-2</v>
      </c>
      <c r="AC13" s="66">
        <f t="shared" si="4"/>
        <v>-2</v>
      </c>
      <c r="AD13" s="66">
        <f t="shared" si="4"/>
        <v>-2</v>
      </c>
      <c r="AE13" s="66">
        <f t="shared" si="4"/>
        <v>-2</v>
      </c>
      <c r="AF13" s="66">
        <f t="shared" si="4"/>
        <v>-2</v>
      </c>
      <c r="AG13" s="66">
        <f t="shared" si="4"/>
        <v>-2</v>
      </c>
      <c r="AH13" s="66">
        <f t="shared" si="4"/>
        <v>-2</v>
      </c>
      <c r="AI13" s="66">
        <f t="shared" si="4"/>
        <v>-2</v>
      </c>
      <c r="AJ13" s="66">
        <f t="shared" si="4"/>
        <v>-2</v>
      </c>
      <c r="AK13" s="66">
        <f t="shared" si="4"/>
        <v>-2</v>
      </c>
      <c r="AL13" s="66">
        <f t="shared" si="4"/>
        <v>-2</v>
      </c>
      <c r="AM13" s="66">
        <f>IF(AM$18="×","",IF($D$1="三交代制",SUMPRODUCT((MOD(ROW(AM19:AM78),2)=1)*(AM19:AM78="準"))-$D$5,"無"))</f>
        <v>-2</v>
      </c>
      <c r="AN13" s="66">
        <f t="shared" ref="AN13:AO13" si="5">IF(AN$18="×","",IF($D$1="三交代制",SUMPRODUCT((MOD(ROW(AN19:AN78),2)=1)*(AN19:AN78="準"))-$D$5,"無"))</f>
        <v>-2</v>
      </c>
      <c r="AO13" s="67">
        <f t="shared" si="5"/>
        <v>-2</v>
      </c>
      <c r="AP13" s="64"/>
      <c r="AQ13" s="64"/>
      <c r="AR13" s="64"/>
    </row>
    <row r="14" spans="1:52" ht="19.5" thickBot="1" x14ac:dyDescent="0.45">
      <c r="A14" s="257" t="s">
        <v>73</v>
      </c>
      <c r="B14" s="252"/>
      <c r="C14" s="253"/>
      <c r="D14" s="53"/>
      <c r="I14" s="231"/>
      <c r="J14" s="180" t="s">
        <v>8</v>
      </c>
      <c r="K14" s="183">
        <f>IF($D$1="三交代制",SUMPRODUCT((MOD(ROW(K19:K78),2)=1)*(K19:K78="深"))-$D$6,"無")</f>
        <v>-2</v>
      </c>
      <c r="L14" s="69">
        <f t="shared" ref="L14:AL14" si="6">IF($D$1="三交代制",SUMPRODUCT((MOD(ROW(L19:L78),2)=1)*(L19:L78="深"))-$D$6,"無")</f>
        <v>-2</v>
      </c>
      <c r="M14" s="69">
        <f t="shared" si="6"/>
        <v>-2</v>
      </c>
      <c r="N14" s="69">
        <f t="shared" si="6"/>
        <v>-2</v>
      </c>
      <c r="O14" s="69">
        <f t="shared" si="6"/>
        <v>-2</v>
      </c>
      <c r="P14" s="69">
        <f t="shared" si="6"/>
        <v>-2</v>
      </c>
      <c r="Q14" s="69">
        <f t="shared" si="6"/>
        <v>-2</v>
      </c>
      <c r="R14" s="69">
        <f t="shared" si="6"/>
        <v>-2</v>
      </c>
      <c r="S14" s="69">
        <f t="shared" si="6"/>
        <v>-2</v>
      </c>
      <c r="T14" s="69">
        <f t="shared" si="6"/>
        <v>-2</v>
      </c>
      <c r="U14" s="69">
        <f t="shared" si="6"/>
        <v>-2</v>
      </c>
      <c r="V14" s="69">
        <f t="shared" si="6"/>
        <v>-2</v>
      </c>
      <c r="W14" s="69">
        <f t="shared" si="6"/>
        <v>-2</v>
      </c>
      <c r="X14" s="69">
        <f t="shared" si="6"/>
        <v>-2</v>
      </c>
      <c r="Y14" s="69">
        <f t="shared" si="6"/>
        <v>-2</v>
      </c>
      <c r="Z14" s="69">
        <f t="shared" si="6"/>
        <v>-2</v>
      </c>
      <c r="AA14" s="69">
        <f t="shared" si="6"/>
        <v>-2</v>
      </c>
      <c r="AB14" s="69">
        <f t="shared" si="6"/>
        <v>-2</v>
      </c>
      <c r="AC14" s="69">
        <f t="shared" si="6"/>
        <v>-2</v>
      </c>
      <c r="AD14" s="69">
        <f t="shared" si="6"/>
        <v>-2</v>
      </c>
      <c r="AE14" s="69">
        <f t="shared" si="6"/>
        <v>-2</v>
      </c>
      <c r="AF14" s="69">
        <f t="shared" si="6"/>
        <v>-2</v>
      </c>
      <c r="AG14" s="69">
        <f t="shared" si="6"/>
        <v>-2</v>
      </c>
      <c r="AH14" s="69">
        <f t="shared" si="6"/>
        <v>-2</v>
      </c>
      <c r="AI14" s="69">
        <f t="shared" si="6"/>
        <v>-2</v>
      </c>
      <c r="AJ14" s="69">
        <f t="shared" si="6"/>
        <v>-2</v>
      </c>
      <c r="AK14" s="69">
        <f t="shared" si="6"/>
        <v>-2</v>
      </c>
      <c r="AL14" s="69">
        <f t="shared" si="6"/>
        <v>-2</v>
      </c>
      <c r="AM14" s="69">
        <f>IF(AM$18="×","",IF($D$1="三交代制",SUMPRODUCT((MOD(ROW(AM19:AM78),2)=1)*(AM19:AM78="深"))-$D$6,"無"))</f>
        <v>-2</v>
      </c>
      <c r="AN14" s="69">
        <f t="shared" ref="AN14:AO14" si="7">IF(AN$18="×","",IF($D$1="三交代制",SUMPRODUCT((MOD(ROW(AN19:AN78),2)=1)*(AN19:AN78="深"))-$D$6,"無"))</f>
        <v>-2</v>
      </c>
      <c r="AO14" s="70">
        <f t="shared" si="7"/>
        <v>-2</v>
      </c>
      <c r="AP14" s="64"/>
      <c r="AQ14" s="64"/>
      <c r="AR14" s="64"/>
    </row>
    <row r="15" spans="1:52" ht="19.5" thickBot="1" x14ac:dyDescent="0.45">
      <c r="A15" s="254"/>
      <c r="B15" s="255"/>
      <c r="C15" s="256"/>
      <c r="D15" s="53"/>
      <c r="L15" s="56"/>
    </row>
    <row r="16" spans="1:52" x14ac:dyDescent="0.4">
      <c r="A16" s="254"/>
      <c r="B16" s="255"/>
      <c r="C16" s="258"/>
      <c r="D16" s="203" t="s">
        <v>2</v>
      </c>
      <c r="E16" s="206" t="s">
        <v>0</v>
      </c>
      <c r="F16" s="263" t="s">
        <v>66</v>
      </c>
      <c r="G16" s="264"/>
      <c r="H16" s="265"/>
      <c r="I16" s="209" t="s">
        <v>67</v>
      </c>
      <c r="J16" s="212" t="s">
        <v>4</v>
      </c>
      <c r="K16" s="222" t="s">
        <v>1</v>
      </c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  <c r="AI16" s="223"/>
      <c r="AJ16" s="223"/>
      <c r="AK16" s="223"/>
      <c r="AL16" s="223"/>
      <c r="AM16" s="223"/>
      <c r="AN16" s="223"/>
      <c r="AO16" s="224"/>
      <c r="AP16" s="269" t="s">
        <v>162</v>
      </c>
      <c r="AQ16" s="270"/>
      <c r="AR16" s="270"/>
      <c r="AS16" s="270"/>
      <c r="AT16" s="270"/>
      <c r="AU16" s="270"/>
      <c r="AV16" s="270"/>
      <c r="AW16" s="270"/>
      <c r="AX16" s="271"/>
      <c r="AZ16" s="291" t="s">
        <v>65</v>
      </c>
    </row>
    <row r="17" spans="1:58" ht="19.5" thickBot="1" x14ac:dyDescent="0.45">
      <c r="A17" s="259"/>
      <c r="B17" s="260"/>
      <c r="C17" s="260"/>
      <c r="D17" s="204"/>
      <c r="E17" s="207"/>
      <c r="F17" s="71" t="s">
        <v>21</v>
      </c>
      <c r="G17" s="261" t="s">
        <v>22</v>
      </c>
      <c r="H17" s="262"/>
      <c r="I17" s="210"/>
      <c r="J17" s="213"/>
      <c r="K17" s="72">
        <v>1</v>
      </c>
      <c r="L17" s="72">
        <v>2</v>
      </c>
      <c r="M17" s="72">
        <v>3</v>
      </c>
      <c r="N17" s="72">
        <v>4</v>
      </c>
      <c r="O17" s="72">
        <v>5</v>
      </c>
      <c r="P17" s="72">
        <v>6</v>
      </c>
      <c r="Q17" s="72">
        <v>7</v>
      </c>
      <c r="R17" s="72">
        <v>8</v>
      </c>
      <c r="S17" s="72">
        <v>9</v>
      </c>
      <c r="T17" s="72">
        <v>10</v>
      </c>
      <c r="U17" s="72">
        <v>11</v>
      </c>
      <c r="V17" s="72">
        <v>12</v>
      </c>
      <c r="W17" s="72">
        <v>13</v>
      </c>
      <c r="X17" s="72">
        <v>14</v>
      </c>
      <c r="Y17" s="72">
        <v>15</v>
      </c>
      <c r="Z17" s="72">
        <v>16</v>
      </c>
      <c r="AA17" s="72">
        <v>17</v>
      </c>
      <c r="AB17" s="72">
        <v>18</v>
      </c>
      <c r="AC17" s="72">
        <v>19</v>
      </c>
      <c r="AD17" s="72">
        <v>20</v>
      </c>
      <c r="AE17" s="72">
        <v>21</v>
      </c>
      <c r="AF17" s="72">
        <v>22</v>
      </c>
      <c r="AG17" s="72">
        <v>23</v>
      </c>
      <c r="AH17" s="72">
        <v>24</v>
      </c>
      <c r="AI17" s="72">
        <v>25</v>
      </c>
      <c r="AJ17" s="72">
        <v>26</v>
      </c>
      <c r="AK17" s="72">
        <v>27</v>
      </c>
      <c r="AL17" s="72">
        <v>28</v>
      </c>
      <c r="AM17" s="72">
        <v>29</v>
      </c>
      <c r="AN17" s="72">
        <v>30</v>
      </c>
      <c r="AO17" s="72">
        <v>31</v>
      </c>
      <c r="AP17" s="230" t="s">
        <v>18</v>
      </c>
      <c r="AQ17" s="272" t="s">
        <v>20</v>
      </c>
      <c r="AR17" s="273"/>
      <c r="AS17" s="225" t="s">
        <v>19</v>
      </c>
      <c r="AT17" s="225"/>
      <c r="AU17" s="225"/>
      <c r="AV17" s="225"/>
      <c r="AW17" s="201" t="s">
        <v>62</v>
      </c>
      <c r="AX17" s="267" t="s">
        <v>63</v>
      </c>
      <c r="AZ17" s="292"/>
      <c r="BA17" s="62"/>
      <c r="BB17" s="62"/>
      <c r="BC17" s="62"/>
      <c r="BD17" s="62"/>
      <c r="BE17" s="62"/>
      <c r="BF17" s="62"/>
    </row>
    <row r="18" spans="1:58" ht="18.75" customHeight="1" thickBot="1" x14ac:dyDescent="0.45">
      <c r="D18" s="205"/>
      <c r="E18" s="208"/>
      <c r="F18" s="74" t="s">
        <v>23</v>
      </c>
      <c r="G18" s="75" t="s">
        <v>24</v>
      </c>
      <c r="H18" s="76" t="s">
        <v>25</v>
      </c>
      <c r="I18" s="211"/>
      <c r="J18" s="213"/>
      <c r="K18" s="160" t="str">
        <f>TEXT(D9,"aaa")</f>
        <v>日</v>
      </c>
      <c r="L18" s="160" t="str">
        <f>TEXT(D9+1,"aaa")</f>
        <v>月</v>
      </c>
      <c r="M18" s="160" t="str">
        <f>TEXT(D9+2,"aaa")</f>
        <v>火</v>
      </c>
      <c r="N18" s="160" t="str">
        <f>TEXT(D9+3,"aaa")</f>
        <v>水</v>
      </c>
      <c r="O18" s="160" t="str">
        <f>TEXT(D9+4,"aaa")</f>
        <v>木</v>
      </c>
      <c r="P18" s="160" t="str">
        <f>TEXT(D9+5,"aaa")</f>
        <v>金</v>
      </c>
      <c r="Q18" s="160" t="str">
        <f>TEXT(D9+6,"aaa")</f>
        <v>土</v>
      </c>
      <c r="R18" s="160" t="str">
        <f>TEXT(D9+7,"aaa")</f>
        <v>日</v>
      </c>
      <c r="S18" s="160" t="str">
        <f>TEXT(D9+8,"aaa")</f>
        <v>月</v>
      </c>
      <c r="T18" s="160" t="str">
        <f>TEXT(D9+9,"aaa")</f>
        <v>火</v>
      </c>
      <c r="U18" s="160" t="str">
        <f>TEXT(D9+10,"aaa")</f>
        <v>水</v>
      </c>
      <c r="V18" s="160" t="str">
        <f>TEXT(D9+11,"aaa")</f>
        <v>木</v>
      </c>
      <c r="W18" s="160" t="str">
        <f>TEXT(D9+12,"aaa")</f>
        <v>金</v>
      </c>
      <c r="X18" s="160" t="str">
        <f>TEXT(D9+13,"aaa")</f>
        <v>土</v>
      </c>
      <c r="Y18" s="160" t="str">
        <f>TEXT(D9+14,"aaa")</f>
        <v>日</v>
      </c>
      <c r="Z18" s="160" t="str">
        <f>TEXT(D9+15,"aaa")</f>
        <v>月</v>
      </c>
      <c r="AA18" s="160" t="str">
        <f>TEXT(D9+16,"aaa")</f>
        <v>火</v>
      </c>
      <c r="AB18" s="160" t="str">
        <f>TEXT(D9+17,"aaa")</f>
        <v>水</v>
      </c>
      <c r="AC18" s="160" t="str">
        <f>TEXT(D9+18,"aaa")</f>
        <v>木</v>
      </c>
      <c r="AD18" s="160" t="str">
        <f>TEXT(D9+19,"aaa")</f>
        <v>金</v>
      </c>
      <c r="AE18" s="160" t="str">
        <f>TEXT(D9+20,"aaa")</f>
        <v>土</v>
      </c>
      <c r="AF18" s="160" t="str">
        <f>TEXT(D9+21,"aaa")</f>
        <v>日</v>
      </c>
      <c r="AG18" s="160" t="str">
        <f>TEXT(D9+22,"aaa")</f>
        <v>月</v>
      </c>
      <c r="AH18" s="160" t="str">
        <f>TEXT(D9+23,"aaa")</f>
        <v>火</v>
      </c>
      <c r="AI18" s="160" t="str">
        <f>TEXT(D9+24,"aaa")</f>
        <v>水</v>
      </c>
      <c r="AJ18" s="160" t="str">
        <f>TEXT(D9+25,"aaa")</f>
        <v>木</v>
      </c>
      <c r="AK18" s="160" t="str">
        <f>TEXT(D9+26,"aaa")</f>
        <v>金</v>
      </c>
      <c r="AL18" s="160" t="str">
        <f>TEXT(D9+27,"aaa")</f>
        <v>土</v>
      </c>
      <c r="AM18" s="160" t="str">
        <f>IF(VALUE(MID(TEXT(D9+28,"MMDDYY"),3,2))&lt;=3,"×",TEXT(D9+28,"aaa"))</f>
        <v>日</v>
      </c>
      <c r="AN18" s="160" t="str">
        <f>IF(VALUE(MID(TEXT(D9+29,"MMDDYY"),3,2))&lt;=3,"×",TEXT(D9+29,"aaa"))</f>
        <v>月</v>
      </c>
      <c r="AO18" s="160" t="str">
        <f>IF(VALUE(MID(TEXT(D9+30,"MMDDYY"),3,2))&lt;=3,"×",TEXT(D9+30,"aaa"))</f>
        <v>火</v>
      </c>
      <c r="AP18" s="231"/>
      <c r="AQ18" s="79" t="s">
        <v>17</v>
      </c>
      <c r="AR18" s="80" t="s">
        <v>59</v>
      </c>
      <c r="AS18" s="81" t="s">
        <v>15</v>
      </c>
      <c r="AT18" s="80" t="s">
        <v>60</v>
      </c>
      <c r="AU18" s="82" t="s">
        <v>14</v>
      </c>
      <c r="AV18" s="80" t="s">
        <v>61</v>
      </c>
      <c r="AW18" s="266"/>
      <c r="AX18" s="268"/>
      <c r="AZ18" s="293"/>
      <c r="BA18" s="62"/>
      <c r="BB18" s="62"/>
      <c r="BC18" s="62"/>
      <c r="BD18" s="62"/>
      <c r="BE18" s="62"/>
      <c r="BF18" s="62"/>
    </row>
    <row r="19" spans="1:58" x14ac:dyDescent="0.4">
      <c r="D19" s="274" t="s">
        <v>3</v>
      </c>
      <c r="E19" s="275" t="s">
        <v>115</v>
      </c>
      <c r="F19" s="295">
        <v>2</v>
      </c>
      <c r="G19" s="282">
        <v>2</v>
      </c>
      <c r="H19" s="282">
        <v>2</v>
      </c>
      <c r="I19" s="276">
        <v>6</v>
      </c>
      <c r="J19" s="152" t="s">
        <v>58</v>
      </c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21"/>
      <c r="AP19" s="86">
        <f>IF(E19="","",COUNTIF(K19:AO19,"日"))</f>
        <v>0</v>
      </c>
      <c r="AQ19" s="84" t="str">
        <f>IF($D$1="二交代制",IF(E19="","",COUNTIF(K19:AO19,"当")),"")</f>
        <v/>
      </c>
      <c r="AR19" s="84" t="str">
        <f>IF($D$1="二交代制",IF(E19="","",IF(($F19-AQ19)&gt;0,TEXT(($F19-AQ19),"@")&amp;"日, 不足しています",IF(($F19-AQ19)=0,"指定日数に等しいです",IF(($F19-AQ19)&lt;0,TEXT(-($F19-AQ19),"@")&amp;"日, 余っています","")))),"")</f>
        <v/>
      </c>
      <c r="AS19" s="84">
        <f>IF($D$1="三交代制",IF(E19="","",COUNTIF(K19:AO19,"準")),"")</f>
        <v>0</v>
      </c>
      <c r="AT19" s="84" t="str">
        <f>IF($D$1="三交代制",IF(E19="","",IF(($G19-AS19)&gt;0,TEXT(($G19-AS19),"@")&amp;"日, 不足しています",IF(($G19-AS19)=0,"指定日数に等しいです",IF(($G19-AS19)&lt;0,TEXT(-($G19-AS19),"@")&amp;"日, 余っています","")))),"")</f>
        <v>2日, 不足しています</v>
      </c>
      <c r="AU19" s="84">
        <f>IF($D$1="三交代制",IF(E19="","",COUNTIF(K19:AO19,"深")),"")</f>
        <v>0</v>
      </c>
      <c r="AV19" s="84" t="str">
        <f>IF($D$1="三交代制",IF(E19="","",IF(($H19-AU19)&gt;0,TEXT(($H19-AU19),"@")&amp;"日, 不足しています",IF(($H19-AU19)=0,"指定日数に等しいです",IF(($H19-AU19)&lt;0,TEXT(-($H19-AU19),"@")&amp;"日, 余っています","")))),"")</f>
        <v>2日, 不足しています</v>
      </c>
      <c r="AW19" s="84">
        <f>IF(E19="","",COUNTIF(K19:AO19,"休"))</f>
        <v>0</v>
      </c>
      <c r="AX19" s="85" t="str">
        <f>IF(E19="","",IF(($I19-AW19)&gt;0,TEXT(($I19-AW19),"@")&amp;"日, 不足しています",IF(($I19-AW19)=0,"指定日数に等しいです",IF(($I19-AW19)&lt;0,TEXT(-($I19-AW19),"@")&amp;"日, 余っています",""))))</f>
        <v>6日, 不足しています</v>
      </c>
      <c r="AZ19" s="294" t="str">
        <f>IF(AND((COUNTIF(K19:AO19,"日")+COUNTIF(K19:AO19,"当")+COUNTIF(K19:AO19,"明")+COUNTIF(K19:AO19,"準")+COUNTIF(K19:AO19,"深")+COUNTIF(K19:AO19,"休"))&gt;0,$E19=""),"氏名を入力して下さい！勤務希望が入力されているのに, 氏名が入力されていません！",IF(
OR(AND($AM$18="×",AM19&lt;&gt;""),AND($AN$18="×",AN19&lt;&gt;""),AND($AO$18="×",AO19&lt;&gt;"")),TEXT($D$9,"m月")&amp;"に含まれない日の希望欄は空白にして下さい！",IF(
AND($D$1="二交代制", COUNTIF(K19:AO19,"準")&gt;0),"「準」夜勤を消して下さい！", IF(AND($D$1="二交代制", COUNTIF(K19:AO19,"深")&gt;0),"「深」夜勤を消して下さい！",IF(AND($D$1="三交代制", COUNTIF(K19:AO19,"当")&gt;0),"「当」直を消して下さい！",IF(AND($D$1="三交代制", COUNTIF(K19:AO19,"明")&gt;0),"「明」けを消して下さい！",
IF(COUNTIF(K100:AO101,10)&gt;0,"「当直→明け→休み」を2回以上, "&amp;CHAR(10)&amp;"連続させないで下さい！",IF(COUNTIF(K100:AO101,20)&gt;0,"「準, 深夜勤務」は3回以上, "&amp;CHAR(10)&amp;"連続させないようにして下さい！",
IF(COUNTIF(K100:AO101,30)&gt;0,"「当直→明け→休み」"&amp;CHAR(10)&amp;"にして下さい！",IF(COUNTIF(K100:AO101,40)&gt;0,"「日(休)→準→休」「日(休)→準→準→休」,「休→深→休」,"&amp;CHAR(10)&amp;"「休→深→準(深)→休」のどれかにして下さい！",""))))))))))</f>
        <v/>
      </c>
    </row>
    <row r="20" spans="1:58" x14ac:dyDescent="0.4">
      <c r="D20" s="204"/>
      <c r="E20" s="221"/>
      <c r="F20" s="217"/>
      <c r="G20" s="219"/>
      <c r="H20" s="219"/>
      <c r="I20" s="215"/>
      <c r="J20" s="150" t="s">
        <v>5</v>
      </c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8"/>
      <c r="AP20" s="88"/>
      <c r="AQ20" s="87"/>
      <c r="AR20" s="87"/>
      <c r="AS20" s="87"/>
      <c r="AT20" s="87"/>
      <c r="AU20" s="87"/>
      <c r="AV20" s="87"/>
      <c r="AW20" s="87"/>
      <c r="AX20" s="55"/>
      <c r="AZ20" s="194"/>
    </row>
    <row r="21" spans="1:58" ht="18.75" customHeight="1" x14ac:dyDescent="0.4">
      <c r="D21" s="204"/>
      <c r="E21" s="220" t="s">
        <v>116</v>
      </c>
      <c r="F21" s="216">
        <v>2</v>
      </c>
      <c r="G21" s="218">
        <v>2</v>
      </c>
      <c r="H21" s="218">
        <v>2</v>
      </c>
      <c r="I21" s="214">
        <v>6</v>
      </c>
      <c r="J21" s="150" t="s">
        <v>58</v>
      </c>
      <c r="K21" s="117"/>
      <c r="L21" s="117"/>
      <c r="M21" s="117"/>
      <c r="N21" s="117"/>
      <c r="O21" s="117"/>
      <c r="P21" s="117"/>
      <c r="Q21" s="117"/>
      <c r="R21" s="117"/>
      <c r="S21" s="117"/>
      <c r="T21" s="117"/>
      <c r="U21" s="117"/>
      <c r="V21" s="117"/>
      <c r="W21" s="117"/>
      <c r="X21" s="117"/>
      <c r="Y21" s="117"/>
      <c r="Z21" s="117"/>
      <c r="AA21" s="117"/>
      <c r="AB21" s="117"/>
      <c r="AC21" s="117"/>
      <c r="AD21" s="117"/>
      <c r="AE21" s="117"/>
      <c r="AF21" s="117"/>
      <c r="AG21" s="117"/>
      <c r="AH21" s="117"/>
      <c r="AI21" s="117"/>
      <c r="AJ21" s="117"/>
      <c r="AK21" s="117"/>
      <c r="AL21" s="117"/>
      <c r="AM21" s="117"/>
      <c r="AN21" s="117"/>
      <c r="AO21" s="118"/>
      <c r="AP21" s="88">
        <f>IF(E21="","",COUNTIF(K21:AO21,"日"))</f>
        <v>0</v>
      </c>
      <c r="AQ21" s="84" t="str">
        <f>IF($D$1="二交代制",IF(E21="","",COUNTIF(K21:AO21,"当")),"")</f>
        <v/>
      </c>
      <c r="AR21" s="84" t="str">
        <f>IF($D$1="二交代制",IF(E21="","",IF(($F21-AQ21)&gt;0,TEXT(($F21-AQ21),"@")&amp;"日, 不足しています",IF(($F21-AQ21)=0,"指定日数に等しいです",IF(($F21-AQ21)&lt;0,TEXT(-($F21-AQ21),"@")&amp;"日, 余っています","")))),"")</f>
        <v/>
      </c>
      <c r="AS21" s="84">
        <f>IF($D$1="三交代制",IF(E21="","",COUNTIF(K21:AO21,"準")),"")</f>
        <v>0</v>
      </c>
      <c r="AT21" s="87" t="str">
        <f>IF($D$1="三交代制",IF(E21="","",IF(($G21-AS21)&gt;0,TEXT(($G21-AS21),"@")&amp;"日, 不足しています",IF(($G21-AS21)=0,"指定日数に等しいです",IF(($G21-AS21)&lt;0,TEXT(-($G21-AS21),"@")&amp;"日, 余っています","")))),"")</f>
        <v>2日, 不足しています</v>
      </c>
      <c r="AU21" s="84">
        <f>IF($D$1="三交代制",IF(E21="","",COUNTIF(K21:AO21,"深")),"")</f>
        <v>0</v>
      </c>
      <c r="AV21" s="84" t="str">
        <f>IF($D$1="三交代制",IF(E21="","",IF(($H21-AU21)&gt;0,TEXT(($H21-AU21),"@")&amp;"日, 不足しています",IF(($H21-AU21)=0,"指定日数に等しいです",IF(($H21-AU21)&lt;0,TEXT(-($H21-AU21),"@")&amp;"日, 余っています","")))),"")</f>
        <v>2日, 不足しています</v>
      </c>
      <c r="AW21" s="84">
        <f>IF(E21="","",COUNTIF(K21:AO21,"休"))</f>
        <v>0</v>
      </c>
      <c r="AX21" s="85" t="str">
        <f t="shared" ref="AX21" si="8">IF(E21="","",IF(($I21-AW21)&gt;0,TEXT(($I21-AW21),"@")&amp;"日, 不足しています",IF(($I21-AW21)=0,"指定日数に等しいです",IF(($I21-AW21)&lt;0,TEXT(-($I21-AW21),"@")&amp;"日, 余っています",""))))</f>
        <v>6日, 不足しています</v>
      </c>
      <c r="AZ21" s="194" t="str">
        <f>IF(AND((COUNTIF(K21:AO21,"日")+COUNTIF(K21:AO21,"当")+COUNTIF(K21:AO21,"明")+COUNTIF(K21:AO21,"準")+COUNTIF(K21:AO21,"深")+COUNTIF(K21:AO21,"休"))&gt;0,$E21=""),"氏名を入力して下さい！勤務希望が入力されているのに, 氏名が入力されていません！",IF(
OR(AND($AM$18="×",AM21&lt;&gt;""),AND($AN$18="×",AN21&lt;&gt;""),AND($AO$18="×",AO21&lt;&gt;"")),TEXT($D$9,"m月")&amp;"に含まれない日の希望欄は空白にして下さい！",IF(
AND($D$1="二交代制", COUNTIF(K21:AO21,"準")&gt;0),"「準」夜勤を消して下さい！", IF(AND($D$1="二交代制", COUNTIF(K21:AO21,"深")&gt;0),"「深」夜勤を消して下さい！",IF(AND($D$1="三交代制", COUNTIF(K21:AO21,"当")&gt;0),"「当」直を消して下さい！",IF(AND($D$1="三交代制", COUNTIF(K21:AO21,"明")&gt;0),"「明」けを消して下さい！",
IF(COUNTIF(K102:AO103,10)&gt;0,"「当直→明け→休み」を2回以上, "&amp;CHAR(10)&amp;"連続させないで下さい！",IF(COUNTIF(K102:AO103,20)&gt;0,"「準, 深夜勤務」は3回以上, "&amp;CHAR(10)&amp;"連続させないようにして下さい！",
IF(COUNTIF(K102:AO103,30)&gt;0,"「当直→明け→休み」"&amp;CHAR(10)&amp;"にして下さい！",IF(COUNTIF(K102:AO103,40)&gt;0,"「日(休)→準→休」「日(休)→準→準→休」,「休→深→休」,"&amp;CHAR(10)&amp;"「休→深→準(深)→休」のどれかにして下さい！",""))))))))))</f>
        <v/>
      </c>
    </row>
    <row r="22" spans="1:58" x14ac:dyDescent="0.4">
      <c r="D22" s="204"/>
      <c r="E22" s="221"/>
      <c r="F22" s="217"/>
      <c r="G22" s="219"/>
      <c r="H22" s="219"/>
      <c r="I22" s="215"/>
      <c r="J22" s="150" t="s">
        <v>5</v>
      </c>
      <c r="K22" s="117"/>
      <c r="L22" s="117"/>
      <c r="M22" s="117"/>
      <c r="N22" s="117"/>
      <c r="O22" s="117"/>
      <c r="P22" s="117"/>
      <c r="Q22" s="117"/>
      <c r="R22" s="117"/>
      <c r="S22" s="117"/>
      <c r="T22" s="117"/>
      <c r="U22" s="117"/>
      <c r="V22" s="117"/>
      <c r="W22" s="117"/>
      <c r="X22" s="117"/>
      <c r="Y22" s="117"/>
      <c r="Z22" s="117"/>
      <c r="AA22" s="117"/>
      <c r="AB22" s="117"/>
      <c r="AC22" s="117"/>
      <c r="AD22" s="117"/>
      <c r="AE22" s="117"/>
      <c r="AF22" s="117"/>
      <c r="AG22" s="117"/>
      <c r="AH22" s="117"/>
      <c r="AI22" s="117"/>
      <c r="AJ22" s="117"/>
      <c r="AK22" s="117"/>
      <c r="AL22" s="117"/>
      <c r="AM22" s="117"/>
      <c r="AN22" s="117"/>
      <c r="AO22" s="118"/>
      <c r="AP22" s="88"/>
      <c r="AQ22" s="87"/>
      <c r="AR22" s="87"/>
      <c r="AS22" s="87"/>
      <c r="AT22" s="87"/>
      <c r="AU22" s="87"/>
      <c r="AV22" s="87"/>
      <c r="AW22" s="87"/>
      <c r="AX22" s="55"/>
      <c r="AZ22" s="194"/>
    </row>
    <row r="23" spans="1:58" ht="18.75" customHeight="1" x14ac:dyDescent="0.4">
      <c r="D23" s="204"/>
      <c r="E23" s="220" t="s">
        <v>117</v>
      </c>
      <c r="F23" s="216">
        <v>2</v>
      </c>
      <c r="G23" s="218">
        <v>2</v>
      </c>
      <c r="H23" s="218">
        <v>2</v>
      </c>
      <c r="I23" s="214">
        <v>6</v>
      </c>
      <c r="J23" s="150" t="s">
        <v>58</v>
      </c>
      <c r="K23" s="117"/>
      <c r="L23" s="117"/>
      <c r="M23" s="117"/>
      <c r="N23" s="117"/>
      <c r="O23" s="117"/>
      <c r="P23" s="117"/>
      <c r="Q23" s="117"/>
      <c r="R23" s="117"/>
      <c r="S23" s="117"/>
      <c r="T23" s="117"/>
      <c r="U23" s="117"/>
      <c r="V23" s="117"/>
      <c r="W23" s="117"/>
      <c r="X23" s="117"/>
      <c r="Y23" s="117"/>
      <c r="Z23" s="117"/>
      <c r="AA23" s="117"/>
      <c r="AB23" s="117"/>
      <c r="AC23" s="117"/>
      <c r="AD23" s="117"/>
      <c r="AE23" s="117"/>
      <c r="AF23" s="117"/>
      <c r="AG23" s="117"/>
      <c r="AH23" s="117"/>
      <c r="AI23" s="117"/>
      <c r="AJ23" s="117"/>
      <c r="AK23" s="117"/>
      <c r="AL23" s="117"/>
      <c r="AM23" s="117"/>
      <c r="AN23" s="117"/>
      <c r="AO23" s="118"/>
      <c r="AP23" s="88">
        <f>IF(E23="","",COUNTIF(K23:AO23,"日"))</f>
        <v>0</v>
      </c>
      <c r="AQ23" s="84" t="str">
        <f>IF($D$1="二交代制",IF(E23="","",COUNTIF(K23:AO23,"当")),"")</f>
        <v/>
      </c>
      <c r="AR23" s="84" t="str">
        <f>IF($D$1="二交代制",IF(E23="","",IF(($F23-AQ23)&gt;0,TEXT(($F23-AQ23),"@")&amp;"日, 不足しています",IF(($F23-AQ23)=0,"指定日数に等しいです",IF(($F23-AQ23)&lt;0,TEXT(-($F23-AQ23),"@")&amp;"日, 余っています","")))),"")</f>
        <v/>
      </c>
      <c r="AS23" s="84">
        <f>IF($D$1="三交代制",IF(E23="","",COUNTIF(K23:AO23,"準")),"")</f>
        <v>0</v>
      </c>
      <c r="AT23" s="87" t="str">
        <f>IF($D$1="三交代制",IF(E23="","",IF(($G23-AS23)&gt;0,TEXT(($G23-AS23),"@")&amp;"日, 不足しています",IF(($G23-AS23)=0,"指定日数に等しいです",IF(($G23-AS23)&lt;0,TEXT(-($G23-AS23),"@")&amp;"日, 余っています","")))),"")</f>
        <v>2日, 不足しています</v>
      </c>
      <c r="AU23" s="84">
        <f>IF($D$1="三交代制",IF(E23="","",COUNTIF(K23:AO23,"深")),"")</f>
        <v>0</v>
      </c>
      <c r="AV23" s="84" t="str">
        <f>IF($D$1="三交代制",IF(E23="","",IF(($H23-AU23)&gt;0,TEXT(($H23-AU23),"@")&amp;"日, 不足しています",IF(($H23-AU23)=0,"指定日数に等しいです",IF(($H23-AU23)&lt;0,TEXT(-($H23-AU23),"@")&amp;"日, 余っています","")))),"")</f>
        <v>2日, 不足しています</v>
      </c>
      <c r="AW23" s="84">
        <f>IF(E23="","",COUNTIF(K23:AO23,"休"))</f>
        <v>0</v>
      </c>
      <c r="AX23" s="85" t="str">
        <f t="shared" ref="AX23" si="9">IF(E23="","",IF(($I23-AW23)&gt;0,TEXT(($I23-AW23),"@")&amp;"日, 不足しています",IF(($I23-AW23)=0,"指定日数に等しいです",IF(($I23-AW23)&lt;0,TEXT(-($I23-AW23),"@")&amp;"日, 余っています",""))))</f>
        <v>6日, 不足しています</v>
      </c>
      <c r="AZ23" s="194" t="str">
        <f>IF(AND((COUNTIF(K23:AO23,"日")+COUNTIF(K23:AO23,"当")+COUNTIF(K23:AO23,"明")+COUNTIF(K23:AO23,"準")+COUNTIF(K23:AO23,"深")+COUNTIF(K23:AO23,"休"))&gt;0,$E23=""),"氏名を入力して下さい！勤務希望が入力されているのに, 氏名が入力されていません！",IF(
OR(AND($AM$18="×",AM23&lt;&gt;""),AND($AN$18="×",AN23&lt;&gt;""),AND($AO$18="×",AO23&lt;&gt;"")),TEXT($D$9,"m月")&amp;"に含まれない日の希望欄は空白にして下さい！",IF(
AND($D$1="二交代制", COUNTIF(K23:AO23,"準")&gt;0),"「準」夜勤を消して下さい！", IF(AND($D$1="二交代制", COUNTIF(K23:AO23,"深")&gt;0),"「深」夜勤を消して下さい！",IF(AND($D$1="三交代制", COUNTIF(K23:AO23,"当")&gt;0),"「当」直を消して下さい！",IF(AND($D$1="三交代制", COUNTIF(K23:AO23,"明")&gt;0),"「明」けを消して下さい！",
IF(COUNTIF(K104:AO105,10)&gt;0,"「当直→明け→休み」を2回以上, "&amp;CHAR(10)&amp;"連続させないで下さい！",IF(COUNTIF(K104:AO105,20)&gt;0,"「準, 深夜勤務」は3回以上, "&amp;CHAR(10)&amp;"連続させないようにして下さい！",
IF(COUNTIF(K104:AO105,30)&gt;0,"「当直→明け→休み」"&amp;CHAR(10)&amp;"にして下さい！",IF(COUNTIF(K104:AO105,40)&gt;0,"「日(休)→準→休」「日(休)→準→準→休」,「休→深→休」,"&amp;CHAR(10)&amp;"「休→深→準(深)→休」のどれかにして下さい！",""))))))))))</f>
        <v/>
      </c>
    </row>
    <row r="24" spans="1:58" x14ac:dyDescent="0.4">
      <c r="D24" s="204"/>
      <c r="E24" s="221"/>
      <c r="F24" s="217"/>
      <c r="G24" s="219"/>
      <c r="H24" s="219"/>
      <c r="I24" s="215"/>
      <c r="J24" s="150" t="s">
        <v>5</v>
      </c>
      <c r="K24" s="117"/>
      <c r="L24" s="117"/>
      <c r="M24" s="117"/>
      <c r="N24" s="117"/>
      <c r="O24" s="117"/>
      <c r="P24" s="117"/>
      <c r="Q24" s="117"/>
      <c r="R24" s="117"/>
      <c r="S24" s="117"/>
      <c r="T24" s="117"/>
      <c r="U24" s="117"/>
      <c r="V24" s="117"/>
      <c r="W24" s="117"/>
      <c r="X24" s="117"/>
      <c r="Y24" s="117"/>
      <c r="Z24" s="117"/>
      <c r="AA24" s="117"/>
      <c r="AB24" s="117"/>
      <c r="AC24" s="117"/>
      <c r="AD24" s="117"/>
      <c r="AE24" s="117"/>
      <c r="AF24" s="117"/>
      <c r="AG24" s="117"/>
      <c r="AH24" s="117"/>
      <c r="AI24" s="117"/>
      <c r="AJ24" s="117"/>
      <c r="AK24" s="117"/>
      <c r="AL24" s="117"/>
      <c r="AM24" s="117"/>
      <c r="AN24" s="117"/>
      <c r="AO24" s="118"/>
      <c r="AP24" s="88"/>
      <c r="AQ24" s="87"/>
      <c r="AR24" s="87"/>
      <c r="AS24" s="87"/>
      <c r="AT24" s="87"/>
      <c r="AU24" s="87"/>
      <c r="AV24" s="87"/>
      <c r="AW24" s="87"/>
      <c r="AX24" s="55"/>
      <c r="AZ24" s="194"/>
    </row>
    <row r="25" spans="1:58" ht="18.75" customHeight="1" x14ac:dyDescent="0.4">
      <c r="D25" s="204"/>
      <c r="E25" s="220" t="s">
        <v>118</v>
      </c>
      <c r="F25" s="216">
        <v>2</v>
      </c>
      <c r="G25" s="218">
        <v>2</v>
      </c>
      <c r="H25" s="218">
        <v>2</v>
      </c>
      <c r="I25" s="214">
        <v>7</v>
      </c>
      <c r="J25" s="150" t="s">
        <v>58</v>
      </c>
      <c r="K25" s="117"/>
      <c r="L25" s="117"/>
      <c r="M25" s="117"/>
      <c r="N25" s="117"/>
      <c r="O25" s="117"/>
      <c r="P25" s="117"/>
      <c r="Q25" s="117"/>
      <c r="R25" s="117"/>
      <c r="S25" s="117"/>
      <c r="T25" s="117"/>
      <c r="U25" s="117"/>
      <c r="V25" s="117"/>
      <c r="W25" s="117"/>
      <c r="X25" s="117"/>
      <c r="Y25" s="117"/>
      <c r="Z25" s="117"/>
      <c r="AA25" s="117"/>
      <c r="AB25" s="117"/>
      <c r="AC25" s="117"/>
      <c r="AD25" s="117"/>
      <c r="AE25" s="117"/>
      <c r="AF25" s="117"/>
      <c r="AG25" s="117"/>
      <c r="AH25" s="117"/>
      <c r="AI25" s="117"/>
      <c r="AJ25" s="117"/>
      <c r="AK25" s="117"/>
      <c r="AL25" s="117"/>
      <c r="AM25" s="117"/>
      <c r="AN25" s="117"/>
      <c r="AO25" s="118"/>
      <c r="AP25" s="88">
        <f>IF(E25="","",COUNTIF(K25:AO25,"日"))</f>
        <v>0</v>
      </c>
      <c r="AQ25" s="84" t="str">
        <f>IF($D$1="二交代制",IF(E25="","",COUNTIF(K25:AO25,"当")),"")</f>
        <v/>
      </c>
      <c r="AR25" s="84" t="str">
        <f>IF($D$1="二交代制",IF(E25="","",IF(($F25-AQ25)&gt;0,TEXT(($F25-AQ25),"@")&amp;"日, 不足しています",IF(($F25-AQ25)=0,"指定日数に等しいです",IF(($F25-AQ25)&lt;0,TEXT(-($F25-AQ25),"@")&amp;"日, 余っています","")))),"")</f>
        <v/>
      </c>
      <c r="AS25" s="84">
        <f>IF($D$1="三交代制",IF(E25="","",COUNTIF(K25:AO25,"準")),"")</f>
        <v>0</v>
      </c>
      <c r="AT25" s="87" t="str">
        <f>IF($D$1="三交代制",IF(E25="","",IF(($G25-AS25)&gt;0,TEXT(($G25-AS25),"@")&amp;"日, 不足しています",IF(($G25-AS25)=0,"指定日数に等しいです",IF(($G25-AS25)&lt;0,TEXT(-($G25-AS25),"@")&amp;"日, 余っています","")))),"")</f>
        <v>2日, 不足しています</v>
      </c>
      <c r="AU25" s="84">
        <f>IF($D$1="三交代制",IF(E25="","",COUNTIF(K25:AO25,"深")),"")</f>
        <v>0</v>
      </c>
      <c r="AV25" s="84" t="str">
        <f>IF($D$1="三交代制",IF(E25="","",IF(($H25-AU25)&gt;0,TEXT(($H25-AU25),"@")&amp;"日, 不足しています",IF(($H25-AU25)=0,"指定日数に等しいです",IF(($H25-AU25)&lt;0,TEXT(-($H25-AU25),"@")&amp;"日, 余っています","")))),"")</f>
        <v>2日, 不足しています</v>
      </c>
      <c r="AW25" s="84">
        <f>IF(E25="","",COUNTIF(K25:AO25,"休"))</f>
        <v>0</v>
      </c>
      <c r="AX25" s="85" t="str">
        <f t="shared" ref="AX25" si="10">IF(E25="","",IF(($I25-AW25)&gt;0,TEXT(($I25-AW25),"@")&amp;"日, 不足しています",IF(($I25-AW25)=0,"指定日数に等しいです",IF(($I25-AW25)&lt;0,TEXT(-($I25-AW25),"@")&amp;"日, 余っています",""))))</f>
        <v>7日, 不足しています</v>
      </c>
      <c r="AZ25" s="194" t="str">
        <f>IF(AND((COUNTIF(K25:AO25,"日")+COUNTIF(K25:AO25,"当")+COUNTIF(K25:AO25,"明")+COUNTIF(K25:AO25,"準")+COUNTIF(K25:AO25,"深")+COUNTIF(K25:AO25,"休"))&gt;0,$E25=""),"氏名を入力して下さい！勤務希望が入力されているのに, 氏名が入力されていません！",IF(
OR(AND($AM$18="×",AM25&lt;&gt;""),AND($AN$18="×",AN25&lt;&gt;""),AND($AO$18="×",AO25&lt;&gt;"")),TEXT($D$9,"m月")&amp;"に含まれない日の希望欄は空白にして下さい！",IF(
AND($D$1="二交代制", COUNTIF(K25:AO25,"準")&gt;0),"「準」夜勤を消して下さい！", IF(AND($D$1="二交代制", COUNTIF(K25:AO25,"深")&gt;0),"「深」夜勤を消して下さい！",IF(AND($D$1="三交代制", COUNTIF(K25:AO25,"当")&gt;0),"「当」直を消して下さい！",IF(AND($D$1="三交代制", COUNTIF(K25:AO25,"明")&gt;0),"「明」けを消して下さい！",
IF(COUNTIF(K106:AO107,10)&gt;0,"「当直→明け→休み」を2回以上, "&amp;CHAR(10)&amp;"連続させないで下さい！",IF(COUNTIF(K106:AO107,20)&gt;0,"「準, 深夜勤務」は3回以上, "&amp;CHAR(10)&amp;"連続させないようにして下さい！",
IF(COUNTIF(K106:AO107,30)&gt;0,"「当直→明け→休み」"&amp;CHAR(10)&amp;"にして下さい！",IF(COUNTIF(K106:AO107,40)&gt;0,"「日(休)→準→休」「日(休)→準→準→休」,「休→深→休」,"&amp;CHAR(10)&amp;"「休→深→準(深)→休」のどれかにして下さい！",""))))))))))</f>
        <v/>
      </c>
    </row>
    <row r="26" spans="1:58" x14ac:dyDescent="0.4">
      <c r="D26" s="204"/>
      <c r="E26" s="221"/>
      <c r="F26" s="217"/>
      <c r="G26" s="219"/>
      <c r="H26" s="219"/>
      <c r="I26" s="215"/>
      <c r="J26" s="150" t="s">
        <v>5</v>
      </c>
      <c r="K26" s="117"/>
      <c r="L26" s="117"/>
      <c r="M26" s="117"/>
      <c r="N26" s="117"/>
      <c r="O26" s="117"/>
      <c r="P26" s="117"/>
      <c r="Q26" s="117"/>
      <c r="R26" s="117"/>
      <c r="S26" s="117"/>
      <c r="T26" s="117"/>
      <c r="U26" s="117"/>
      <c r="V26" s="117"/>
      <c r="W26" s="117"/>
      <c r="X26" s="117"/>
      <c r="Y26" s="117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8"/>
      <c r="AP26" s="88"/>
      <c r="AQ26" s="87"/>
      <c r="AR26" s="87"/>
      <c r="AS26" s="87"/>
      <c r="AT26" s="87"/>
      <c r="AU26" s="87"/>
      <c r="AV26" s="87"/>
      <c r="AW26" s="87"/>
      <c r="AX26" s="55"/>
      <c r="AZ26" s="194"/>
    </row>
    <row r="27" spans="1:58" ht="18" customHeight="1" x14ac:dyDescent="0.4">
      <c r="D27" s="204"/>
      <c r="E27" s="220" t="s">
        <v>119</v>
      </c>
      <c r="F27" s="216">
        <v>2</v>
      </c>
      <c r="G27" s="218">
        <v>2</v>
      </c>
      <c r="H27" s="218">
        <v>2</v>
      </c>
      <c r="I27" s="214">
        <v>7</v>
      </c>
      <c r="J27" s="150" t="s">
        <v>58</v>
      </c>
      <c r="K27" s="117"/>
      <c r="L27" s="117"/>
      <c r="M27" s="117"/>
      <c r="N27" s="117"/>
      <c r="O27" s="117"/>
      <c r="P27" s="117"/>
      <c r="Q27" s="117"/>
      <c r="R27" s="117"/>
      <c r="S27" s="117"/>
      <c r="T27" s="117"/>
      <c r="U27" s="117"/>
      <c r="V27" s="117"/>
      <c r="W27" s="117"/>
      <c r="X27" s="117"/>
      <c r="Y27" s="117"/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8"/>
      <c r="AP27" s="88">
        <f>IF(E27="","",COUNTIF(K27:AO27,"日"))</f>
        <v>0</v>
      </c>
      <c r="AQ27" s="84" t="str">
        <f>IF($D$1="二交代制",IF(E27="","",COUNTIF(K27:AO27,"当")),"")</f>
        <v/>
      </c>
      <c r="AR27" s="84" t="str">
        <f>IF($D$1="二交代制",IF(E27="","",IF(($F27-AQ27)&gt;0,TEXT(($F27-AQ27),"@")&amp;"日, 不足しています",IF(($F27-AQ27)=0,"指定日数に等しいです",IF(($F27-AQ27)&lt;0,TEXT(-($F27-AQ27),"@")&amp;"日, 余っています","")))),"")</f>
        <v/>
      </c>
      <c r="AS27" s="84">
        <f>IF($D$1="三交代制",IF(E27="","",COUNTIF(K27:AO27,"準")),"")</f>
        <v>0</v>
      </c>
      <c r="AT27" s="87" t="str">
        <f>IF($D$1="三交代制",IF(E27="","",IF(($G27-AS27)&gt;0,TEXT(($G27-AS27),"@")&amp;"日, 不足しています",IF(($G27-AS27)=0,"指定日数に等しいです",IF(($G27-AS27)&lt;0,TEXT(-($G27-AS27),"@")&amp;"日, 余っています","")))),"")</f>
        <v>2日, 不足しています</v>
      </c>
      <c r="AU27" s="84">
        <f>IF($D$1="三交代制",IF(E27="","",COUNTIF(K27:AO27,"深")),"")</f>
        <v>0</v>
      </c>
      <c r="AV27" s="84" t="str">
        <f>IF($D$1="三交代制",IF(E27="","",IF(($H27-AU27)&gt;0,TEXT(($H27-AU27),"@")&amp;"日, 不足しています",IF(($H27-AU27)=0,"指定日数に等しいです",IF(($H27-AU27)&lt;0,TEXT(-($H27-AU27),"@")&amp;"日, 余っています","")))),"")</f>
        <v>2日, 不足しています</v>
      </c>
      <c r="AW27" s="84">
        <f>IF(E27="","",COUNTIF(K27:AO27,"休"))</f>
        <v>0</v>
      </c>
      <c r="AX27" s="85" t="str">
        <f t="shared" ref="AX27" si="11">IF(E27="","",IF(($I27-AW27)&gt;0,TEXT(($I27-AW27),"@")&amp;"日, 不足しています",IF(($I27-AW27)=0,"指定日数に等しいです",IF(($I27-AW27)&lt;0,TEXT(-($I27-AW27),"@")&amp;"日, 余っています",""))))</f>
        <v>7日, 不足しています</v>
      </c>
      <c r="AZ27" s="194" t="str">
        <f>IF(AND((COUNTIF(K27:AO27,"日")+COUNTIF(K27:AO27,"当")+COUNTIF(K27:AO27,"明")+COUNTIF(K27:AO27,"準")+COUNTIF(K27:AO27,"深")+COUNTIF(K27:AO27,"休"))&gt;0,$E27=""),"氏名を入力して下さい！勤務希望が入力されているのに, 氏名が入力されていません！",IF(
OR(AND($AM$18="×",AM27&lt;&gt;""),AND($AN$18="×",AN27&lt;&gt;""),AND($AO$18="×",AO27&lt;&gt;"")),TEXT($D$9,"m月")&amp;"に含まれない日の希望欄は空白にして下さい！",IF(
AND($D$1="二交代制", COUNTIF(K27:AO27,"準")&gt;0),"「準」夜勤を消して下さい！", IF(AND($D$1="二交代制", COUNTIF(K27:AO27,"深")&gt;0),"「深」夜勤を消して下さい！",IF(AND($D$1="三交代制", COUNTIF(K27:AO27,"当")&gt;0),"「当」直を消して下さい！",IF(AND($D$1="三交代制", COUNTIF(K27:AO27,"明")&gt;0),"「明」けを消して下さい！",
IF(COUNTIF(K108:AO109,10)&gt;0,"「当直→明け→休み」を2回以上, "&amp;CHAR(10)&amp;"連続させないで下さい！",IF(COUNTIF(K108:AO109,20)&gt;0,"「準, 深夜勤務」は3回以上, "&amp;CHAR(10)&amp;"連続させないようにして下さい！",
IF(COUNTIF(K108:AO109,30)&gt;0,"「当直→明け→休み」"&amp;CHAR(10)&amp;"にして下さい！",IF(COUNTIF(K108:AO109,40)&gt;0,"「日(休)→準→休」「日(休)→準→準→休」,「休→深→休」,"&amp;CHAR(10)&amp;"「休→深→準(深)→休」のどれかにして下さい！",""))))))))))</f>
        <v/>
      </c>
    </row>
    <row r="28" spans="1:58" x14ac:dyDescent="0.4">
      <c r="D28" s="204"/>
      <c r="E28" s="221"/>
      <c r="F28" s="217"/>
      <c r="G28" s="219"/>
      <c r="H28" s="219"/>
      <c r="I28" s="215"/>
      <c r="J28" s="150" t="s">
        <v>5</v>
      </c>
      <c r="K28" s="117"/>
      <c r="L28" s="117"/>
      <c r="M28" s="117"/>
      <c r="N28" s="117"/>
      <c r="O28" s="117"/>
      <c r="P28" s="117"/>
      <c r="Q28" s="117"/>
      <c r="R28" s="117"/>
      <c r="S28" s="117"/>
      <c r="T28" s="117"/>
      <c r="U28" s="117"/>
      <c r="V28" s="117"/>
      <c r="W28" s="117"/>
      <c r="X28" s="117"/>
      <c r="Y28" s="117"/>
      <c r="Z28" s="117"/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8"/>
      <c r="AP28" s="88"/>
      <c r="AQ28" s="87"/>
      <c r="AR28" s="87"/>
      <c r="AS28" s="87"/>
      <c r="AT28" s="87"/>
      <c r="AU28" s="87"/>
      <c r="AV28" s="87"/>
      <c r="AW28" s="87"/>
      <c r="AX28" s="55"/>
      <c r="AZ28" s="194"/>
    </row>
    <row r="29" spans="1:58" ht="18.75" customHeight="1" x14ac:dyDescent="0.4">
      <c r="D29" s="204"/>
      <c r="E29" s="220" t="s">
        <v>120</v>
      </c>
      <c r="F29" s="216">
        <v>2</v>
      </c>
      <c r="G29" s="218">
        <v>2</v>
      </c>
      <c r="H29" s="218">
        <v>2</v>
      </c>
      <c r="I29" s="214">
        <v>7</v>
      </c>
      <c r="J29" s="150" t="s">
        <v>58</v>
      </c>
      <c r="K29" s="117"/>
      <c r="L29" s="117"/>
      <c r="M29" s="117"/>
      <c r="N29" s="117"/>
      <c r="O29" s="117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8"/>
      <c r="AP29" s="88">
        <f>IF(E29="","",COUNTIF(K29:AO29,"日"))</f>
        <v>0</v>
      </c>
      <c r="AQ29" s="84" t="str">
        <f>IF($D$1="二交代制",IF(E29="","",COUNTIF(K29:AO29,"当")),"")</f>
        <v/>
      </c>
      <c r="AR29" s="84" t="str">
        <f>IF($D$1="二交代制",IF(E29="","",IF(($F29-AQ29)&gt;0,TEXT(($F29-AQ29),"@")&amp;"日, 不足しています",IF(($F29-AQ29)=0,"指定日数に等しいです",IF(($F29-AQ29)&lt;0,TEXT(-($F29-AQ29),"@")&amp;"日, 余っています","")))),"")</f>
        <v/>
      </c>
      <c r="AS29" s="84">
        <f>IF($D$1="三交代制",IF(E29="","",COUNTIF(K29:AO29,"準")),"")</f>
        <v>0</v>
      </c>
      <c r="AT29" s="87" t="str">
        <f>IF($D$1="三交代制",IF(E29="","",IF(($G29-AS29)&gt;0,TEXT(($G29-AS29),"@")&amp;"日, 不足しています",IF(($G29-AS29)=0,"指定日数に等しいです",IF(($G29-AS29)&lt;0,TEXT(-($G29-AS29),"@")&amp;"日, 余っています","")))),"")</f>
        <v>2日, 不足しています</v>
      </c>
      <c r="AU29" s="84">
        <f>IF($D$1="三交代制",IF(E29="","",COUNTIF(K29:AO29,"深")),"")</f>
        <v>0</v>
      </c>
      <c r="AV29" s="84" t="str">
        <f>IF($D$1="三交代制",IF(E29="","",IF(($H29-AU29)&gt;0,TEXT(($H29-AU29),"@")&amp;"日, 不足しています",IF(($H29-AU29)=0,"指定日数に等しいです",IF(($H29-AU29)&lt;0,TEXT(-($H29-AU29),"@")&amp;"日, 余っています","")))),"")</f>
        <v>2日, 不足しています</v>
      </c>
      <c r="AW29" s="84">
        <f>IF(E29="","",COUNTIF(K29:AO29,"休"))</f>
        <v>0</v>
      </c>
      <c r="AX29" s="85" t="str">
        <f t="shared" ref="AX29" si="12">IF(E29="","",IF(($I29-AW29)&gt;0,TEXT(($I29-AW29),"@")&amp;"日, 不足しています",IF(($I29-AW29)=0,"指定日数に等しいです",IF(($I29-AW29)&lt;0,TEXT(-($I29-AW29),"@")&amp;"日, 余っています",""))))</f>
        <v>7日, 不足しています</v>
      </c>
      <c r="AZ29" s="194" t="str">
        <f>IF(AND((COUNTIF(K29:AO29,"日")+COUNTIF(K29:AO29,"当")+COUNTIF(K29:AO29,"明")+COUNTIF(K29:AO29,"準")+COUNTIF(K29:AO29,"深")+COUNTIF(K29:AO29,"休"))&gt;0,$E29=""),"氏名を入力して下さい！勤務希望が入力されているのに, 氏名が入力されていません！",IF(
OR(AND($AM$18="×",AM29&lt;&gt;""),AND($AN$18="×",AN29&lt;&gt;""),AND($AO$18="×",AO29&lt;&gt;"")),TEXT($D$9,"m月")&amp;"に含まれない日の希望欄は空白にして下さい！",IF(
AND($D$1="二交代制", COUNTIF(K29:AO29,"準")&gt;0),"「準」夜勤を消して下さい！", IF(AND($D$1="二交代制", COUNTIF(K29:AO29,"深")&gt;0),"「深」夜勤を消して下さい！",IF(AND($D$1="三交代制", COUNTIF(K29:AO29,"当")&gt;0),"「当」直を消して下さい！",IF(AND($D$1="三交代制", COUNTIF(K29:AO29,"明")&gt;0),"「明」けを消して下さい！",
IF(COUNTIF(K110:AO111,10)&gt;0,"「当直→明け→休み」を2回以上, "&amp;CHAR(10)&amp;"連続させないで下さい！",IF(COUNTIF(K110:AO111,20)&gt;0,"「準, 深夜勤務」は3回以上, "&amp;CHAR(10)&amp;"連続させないようにして下さい！",
IF(COUNTIF(K110:AO111,30)&gt;0,"「当直→明け→休み」"&amp;CHAR(10)&amp;"にして下さい！",IF(COUNTIF(K110:AO111,40)&gt;0,"「日(休)→準→休」「日(休)→準→準→休」,「休→深→休」,"&amp;CHAR(10)&amp;"「休→深→準(深)→休」のどれかにして下さい！",""))))))))))</f>
        <v/>
      </c>
    </row>
    <row r="30" spans="1:58" x14ac:dyDescent="0.4">
      <c r="D30" s="204"/>
      <c r="E30" s="221"/>
      <c r="F30" s="217"/>
      <c r="G30" s="219"/>
      <c r="H30" s="219"/>
      <c r="I30" s="215"/>
      <c r="J30" s="150" t="s">
        <v>5</v>
      </c>
      <c r="K30" s="117"/>
      <c r="L30" s="117"/>
      <c r="M30" s="117"/>
      <c r="N30" s="117"/>
      <c r="O30" s="117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7"/>
      <c r="AD30" s="117"/>
      <c r="AE30" s="117"/>
      <c r="AF30" s="117"/>
      <c r="AG30" s="117"/>
      <c r="AH30" s="117"/>
      <c r="AI30" s="117"/>
      <c r="AJ30" s="117"/>
      <c r="AK30" s="117"/>
      <c r="AL30" s="117"/>
      <c r="AM30" s="117"/>
      <c r="AN30" s="117"/>
      <c r="AO30" s="118"/>
      <c r="AP30" s="88"/>
      <c r="AQ30" s="87"/>
      <c r="AR30" s="87"/>
      <c r="AS30" s="87"/>
      <c r="AT30" s="87"/>
      <c r="AU30" s="87"/>
      <c r="AV30" s="87"/>
      <c r="AW30" s="87"/>
      <c r="AX30" s="55"/>
      <c r="AZ30" s="194"/>
    </row>
    <row r="31" spans="1:58" ht="18.75" customHeight="1" x14ac:dyDescent="0.4">
      <c r="D31" s="204"/>
      <c r="E31" s="220" t="s">
        <v>121</v>
      </c>
      <c r="F31" s="216">
        <v>2</v>
      </c>
      <c r="G31" s="218">
        <v>2</v>
      </c>
      <c r="H31" s="218">
        <v>2</v>
      </c>
      <c r="I31" s="214">
        <v>8</v>
      </c>
      <c r="J31" s="150" t="s">
        <v>58</v>
      </c>
      <c r="K31" s="117"/>
      <c r="L31" s="117"/>
      <c r="M31" s="117"/>
      <c r="N31" s="117"/>
      <c r="O31" s="117"/>
      <c r="P31" s="117"/>
      <c r="Q31" s="117"/>
      <c r="R31" s="117"/>
      <c r="S31" s="117"/>
      <c r="T31" s="117"/>
      <c r="U31" s="117"/>
      <c r="V31" s="117"/>
      <c r="W31" s="117"/>
      <c r="X31" s="117"/>
      <c r="Y31" s="117"/>
      <c r="Z31" s="117"/>
      <c r="AA31" s="117"/>
      <c r="AB31" s="117"/>
      <c r="AC31" s="117"/>
      <c r="AD31" s="117"/>
      <c r="AE31" s="117"/>
      <c r="AF31" s="117"/>
      <c r="AG31" s="117"/>
      <c r="AH31" s="117"/>
      <c r="AI31" s="117"/>
      <c r="AJ31" s="117"/>
      <c r="AK31" s="117"/>
      <c r="AL31" s="117"/>
      <c r="AM31" s="117"/>
      <c r="AN31" s="117"/>
      <c r="AO31" s="118"/>
      <c r="AP31" s="88">
        <f>IF(E31="","",COUNTIF(K31:AO31,"日"))</f>
        <v>0</v>
      </c>
      <c r="AQ31" s="84" t="str">
        <f>IF($D$1="二交代制",IF(E31="","",COUNTIF(K31:AO31,"当")),"")</f>
        <v/>
      </c>
      <c r="AR31" s="84" t="str">
        <f>IF($D$1="二交代制",IF(E31="","",IF(($F31-AQ31)&gt;0,TEXT(($F31-AQ31),"@")&amp;"日, 不足しています",IF(($F31-AQ31)=0,"指定日数に等しいです",IF(($F31-AQ31)&lt;0,TEXT(-($F31-AQ31),"@")&amp;"日, 余っています","")))),"")</f>
        <v/>
      </c>
      <c r="AS31" s="84">
        <f>IF($D$1="三交代制",IF(E31="","",COUNTIF(K31:AO31,"準")),"")</f>
        <v>0</v>
      </c>
      <c r="AT31" s="87" t="str">
        <f>IF($D$1="三交代制",IF(E31="","",IF(($G31-AS31)&gt;0,TEXT(($G31-AS31),"@")&amp;"日, 不足しています",IF(($G31-AS31)=0,"指定日数に等しいです",IF(($G31-AS31)&lt;0,TEXT(-($G31-AS31),"@")&amp;"日, 余っています","")))),"")</f>
        <v>2日, 不足しています</v>
      </c>
      <c r="AU31" s="84">
        <f>IF($D$1="三交代制",IF(E31="","",COUNTIF(K31:AO31,"深")),"")</f>
        <v>0</v>
      </c>
      <c r="AV31" s="84" t="str">
        <f>IF($D$1="三交代制",IF(E31="","",IF(($H31-AU31)&gt;0,TEXT(($H31-AU31),"@")&amp;"日, 不足しています",IF(($H31-AU31)=0,"指定日数に等しいです",IF(($H31-AU31)&lt;0,TEXT(-($H31-AU31),"@")&amp;"日, 余っています","")))),"")</f>
        <v>2日, 不足しています</v>
      </c>
      <c r="AW31" s="84">
        <f>IF(E31="","",COUNTIF(K31:AO31,"休"))</f>
        <v>0</v>
      </c>
      <c r="AX31" s="85" t="str">
        <f t="shared" ref="AX31" si="13">IF(E31="","",IF(($I31-AW31)&gt;0,TEXT(($I31-AW31),"@")&amp;"日, 不足しています",IF(($I31-AW31)=0,"指定日数に等しいです",IF(($I31-AW31)&lt;0,TEXT(-($I31-AW31),"@")&amp;"日, 余っています",""))))</f>
        <v>8日, 不足しています</v>
      </c>
      <c r="AZ31" s="194" t="str">
        <f>IF(AND((COUNTIF(K31:AO31,"日")+COUNTIF(K31:AO31,"当")+COUNTIF(K31:AO31,"明")+COUNTIF(K31:AO31,"準")+COUNTIF(K31:AO31,"深")+COUNTIF(K31:AO31,"休"))&gt;0,$E31=""),"氏名を入力して下さい！勤務希望が入力されているのに, 氏名が入力されていません！",IF(
OR(AND($AM$18="×",AM31&lt;&gt;""),AND($AN$18="×",AN31&lt;&gt;""),AND($AO$18="×",AO31&lt;&gt;"")),TEXT($D$9,"m月")&amp;"に含まれない日の希望欄は空白にして下さい！",IF(
AND($D$1="二交代制", COUNTIF(K31:AO31,"準")&gt;0),"「準」夜勤を消して下さい！", IF(AND($D$1="二交代制", COUNTIF(K31:AO31,"深")&gt;0),"「深」夜勤を消して下さい！",IF(AND($D$1="三交代制", COUNTIF(K31:AO31,"当")&gt;0),"「当」直を消して下さい！",IF(AND($D$1="三交代制", COUNTIF(K31:AO31,"明")&gt;0),"「明」けを消して下さい！",
IF(COUNTIF(K112:AO113,10)&gt;0,"「当直→明け→休み」を2回以上, "&amp;CHAR(10)&amp;"連続させないで下さい！",IF(COUNTIF(K112:AO113,20)&gt;0,"「準, 深夜勤務」は3回以上, "&amp;CHAR(10)&amp;"連続させないようにして下さい！",
IF(COUNTIF(K112:AO113,30)&gt;0,"「当直→明け→休み」"&amp;CHAR(10)&amp;"にして下さい！",IF(COUNTIF(K112:AO113,40)&gt;0,"「日(休)→準→休」「日(休)→準→準→休」,「休→深→休」,"&amp;CHAR(10)&amp;"「休→深→準(深)→休」のどれかにして下さい！",""))))))))))</f>
        <v/>
      </c>
    </row>
    <row r="32" spans="1:58" x14ac:dyDescent="0.4">
      <c r="D32" s="204"/>
      <c r="E32" s="221"/>
      <c r="F32" s="217"/>
      <c r="G32" s="219"/>
      <c r="H32" s="219"/>
      <c r="I32" s="215"/>
      <c r="J32" s="150" t="s">
        <v>5</v>
      </c>
      <c r="K32" s="117"/>
      <c r="L32" s="117"/>
      <c r="M32" s="117"/>
      <c r="N32" s="117"/>
      <c r="O32" s="117"/>
      <c r="P32" s="117"/>
      <c r="Q32" s="117"/>
      <c r="R32" s="117"/>
      <c r="S32" s="117"/>
      <c r="T32" s="117"/>
      <c r="U32" s="117"/>
      <c r="V32" s="117"/>
      <c r="W32" s="117"/>
      <c r="X32" s="117"/>
      <c r="Y32" s="117"/>
      <c r="Z32" s="117"/>
      <c r="AA32" s="117"/>
      <c r="AB32" s="117"/>
      <c r="AC32" s="117"/>
      <c r="AD32" s="117"/>
      <c r="AE32" s="117"/>
      <c r="AF32" s="117"/>
      <c r="AG32" s="117"/>
      <c r="AH32" s="117"/>
      <c r="AI32" s="117"/>
      <c r="AJ32" s="117"/>
      <c r="AK32" s="117"/>
      <c r="AL32" s="117"/>
      <c r="AM32" s="117"/>
      <c r="AN32" s="117"/>
      <c r="AO32" s="118"/>
      <c r="AP32" s="88"/>
      <c r="AQ32" s="87"/>
      <c r="AR32" s="87"/>
      <c r="AS32" s="87"/>
      <c r="AT32" s="87"/>
      <c r="AU32" s="87"/>
      <c r="AV32" s="87"/>
      <c r="AW32" s="87"/>
      <c r="AX32" s="55"/>
      <c r="AZ32" s="194"/>
    </row>
    <row r="33" spans="4:52" ht="18.75" customHeight="1" x14ac:dyDescent="0.4">
      <c r="D33" s="204"/>
      <c r="E33" s="220" t="s">
        <v>122</v>
      </c>
      <c r="F33" s="216">
        <v>2</v>
      </c>
      <c r="G33" s="218">
        <v>2</v>
      </c>
      <c r="H33" s="218">
        <v>2</v>
      </c>
      <c r="I33" s="214">
        <v>8</v>
      </c>
      <c r="J33" s="150" t="s">
        <v>58</v>
      </c>
      <c r="K33" s="117"/>
      <c r="L33" s="117"/>
      <c r="M33" s="117"/>
      <c r="N33" s="117"/>
      <c r="O33" s="117"/>
      <c r="P33" s="117"/>
      <c r="Q33" s="117"/>
      <c r="R33" s="117"/>
      <c r="S33" s="117"/>
      <c r="T33" s="117"/>
      <c r="U33" s="117"/>
      <c r="V33" s="117"/>
      <c r="W33" s="117"/>
      <c r="X33" s="117"/>
      <c r="Y33" s="117"/>
      <c r="Z33" s="117"/>
      <c r="AA33" s="117"/>
      <c r="AB33" s="117"/>
      <c r="AC33" s="117"/>
      <c r="AD33" s="117"/>
      <c r="AE33" s="117"/>
      <c r="AF33" s="117"/>
      <c r="AG33" s="117"/>
      <c r="AH33" s="117"/>
      <c r="AI33" s="117"/>
      <c r="AJ33" s="117"/>
      <c r="AK33" s="117"/>
      <c r="AL33" s="117"/>
      <c r="AM33" s="117"/>
      <c r="AN33" s="117"/>
      <c r="AO33" s="118"/>
      <c r="AP33" s="88">
        <f>IF(E33="","",COUNTIF(K33:AO33,"日"))</f>
        <v>0</v>
      </c>
      <c r="AQ33" s="84" t="str">
        <f>IF($D$1="二交代制",IF(E33="","",COUNTIF(K33:AO33,"当")),"")</f>
        <v/>
      </c>
      <c r="AR33" s="84" t="str">
        <f>IF($D$1="二交代制",IF(E33="","",IF(($F33-AQ33)&gt;0,TEXT(($F33-AQ33),"@")&amp;"日, 不足しています",IF(($F33-AQ33)=0,"指定日数に等しいです",IF(($F33-AQ33)&lt;0,TEXT(-($F33-AQ33),"@")&amp;"日, 余っています","")))),"")</f>
        <v/>
      </c>
      <c r="AS33" s="84">
        <f>IF($D$1="三交代制",IF(E33="","",COUNTIF(K33:AO33,"準")),"")</f>
        <v>0</v>
      </c>
      <c r="AT33" s="87" t="str">
        <f>IF($D$1="三交代制",IF(E33="","",IF(($G33-AS33)&gt;0,TEXT(($G33-AS33),"@")&amp;"日, 不足しています",IF(($G33-AS33)=0,"指定日数に等しいです",IF(($G33-AS33)&lt;0,TEXT(-($G33-AS33),"@")&amp;"日, 余っています","")))),"")</f>
        <v>2日, 不足しています</v>
      </c>
      <c r="AU33" s="84">
        <f>IF($D$1="三交代制",IF(E33="","",COUNTIF(K33:AO33,"深")),"")</f>
        <v>0</v>
      </c>
      <c r="AV33" s="84" t="str">
        <f>IF($D$1="三交代制",IF(E33="","",IF(($H33-AU33)&gt;0,TEXT(($H33-AU33),"@")&amp;"日, 不足しています",IF(($H33-AU33)=0,"指定日数に等しいです",IF(($H33-AU33)&lt;0,TEXT(-($H33-AU33),"@")&amp;"日, 余っています","")))),"")</f>
        <v>2日, 不足しています</v>
      </c>
      <c r="AW33" s="84">
        <f>IF(E33="","",COUNTIF(K33:AO33,"休"))</f>
        <v>0</v>
      </c>
      <c r="AX33" s="85" t="str">
        <f t="shared" ref="AX33" si="14">IF(E33="","",IF(($I33-AW33)&gt;0,TEXT(($I33-AW33),"@")&amp;"日, 不足しています",IF(($I33-AW33)=0,"指定日数に等しいです",IF(($I33-AW33)&lt;0,TEXT(-($I33-AW33),"@")&amp;"日, 余っています",""))))</f>
        <v>8日, 不足しています</v>
      </c>
      <c r="AZ33" s="194" t="str">
        <f>IF(AND((COUNTIF(K33:AO33,"日")+COUNTIF(K33:AO33,"当")+COUNTIF(K33:AO33,"明")+COUNTIF(K33:AO33,"準")+COUNTIF(K33:AO33,"深")+COUNTIF(K33:AO33,"休"))&gt;0,$E33=""),"氏名を入力して下さい！勤務希望が入力されているのに, 氏名が入力されていません！",IF(
OR(AND($AM$18="×",AM33&lt;&gt;""),AND($AN$18="×",AN33&lt;&gt;""),AND($AO$18="×",AO33&lt;&gt;"")),TEXT($D$9,"m月")&amp;"に含まれない日の希望欄は空白にして下さい！",IF(
AND($D$1="二交代制", COUNTIF(K33:AO33,"準")&gt;0),"「準」夜勤を消して下さい！", IF(AND($D$1="二交代制", COUNTIF(K33:AO33,"深")&gt;0),"「深」夜勤を消して下さい！",IF(AND($D$1="三交代制", COUNTIF(K33:AO33,"当")&gt;0),"「当」直を消して下さい！",IF(AND($D$1="三交代制", COUNTIF(K33:AO33,"明")&gt;0),"「明」けを消して下さい！",
IF(COUNTIF(K114:AO115,10)&gt;0,"「当直→明け→休み」を2回以上, "&amp;CHAR(10)&amp;"連続させないで下さい！",IF(COUNTIF(K114:AO115,20)&gt;0,"「準, 深夜勤務」は3回以上, "&amp;CHAR(10)&amp;"連続させないようにして下さい！",
IF(COUNTIF(K114:AO115,30)&gt;0,"「当直→明け→休み」"&amp;CHAR(10)&amp;"にして下さい！",IF(COUNTIF(K114:AO115,40)&gt;0,"「日(休)→準→休」「日(休)→準→準→休」,「休→深→休」,"&amp;CHAR(10)&amp;"「休→深→準(深)→休」のどれかにして下さい！",""))))))))))</f>
        <v/>
      </c>
    </row>
    <row r="34" spans="4:52" ht="18.75" customHeight="1" x14ac:dyDescent="0.4">
      <c r="D34" s="204"/>
      <c r="E34" s="221"/>
      <c r="F34" s="217"/>
      <c r="G34" s="219"/>
      <c r="H34" s="219"/>
      <c r="I34" s="215"/>
      <c r="J34" s="150" t="s">
        <v>5</v>
      </c>
      <c r="K34" s="117"/>
      <c r="L34" s="117"/>
      <c r="M34" s="117"/>
      <c r="N34" s="117"/>
      <c r="O34" s="117"/>
      <c r="P34" s="117"/>
      <c r="Q34" s="117"/>
      <c r="R34" s="117"/>
      <c r="S34" s="117"/>
      <c r="T34" s="117"/>
      <c r="U34" s="117"/>
      <c r="V34" s="117"/>
      <c r="W34" s="117"/>
      <c r="X34" s="117"/>
      <c r="Y34" s="117"/>
      <c r="Z34" s="117"/>
      <c r="AA34" s="117"/>
      <c r="AB34" s="117"/>
      <c r="AC34" s="117"/>
      <c r="AD34" s="117"/>
      <c r="AE34" s="117"/>
      <c r="AF34" s="117"/>
      <c r="AG34" s="117"/>
      <c r="AH34" s="117"/>
      <c r="AI34" s="117"/>
      <c r="AJ34" s="117"/>
      <c r="AK34" s="117"/>
      <c r="AL34" s="117"/>
      <c r="AM34" s="117"/>
      <c r="AN34" s="117"/>
      <c r="AO34" s="118"/>
      <c r="AP34" s="88"/>
      <c r="AQ34" s="87"/>
      <c r="AR34" s="87"/>
      <c r="AS34" s="87"/>
      <c r="AT34" s="87"/>
      <c r="AU34" s="87"/>
      <c r="AV34" s="87"/>
      <c r="AW34" s="87"/>
      <c r="AX34" s="55"/>
      <c r="AZ34" s="194"/>
    </row>
    <row r="35" spans="4:52" ht="18.75" customHeight="1" x14ac:dyDescent="0.4">
      <c r="D35" s="204"/>
      <c r="E35" s="220" t="s">
        <v>123</v>
      </c>
      <c r="F35" s="216">
        <v>2</v>
      </c>
      <c r="G35" s="218">
        <v>2</v>
      </c>
      <c r="H35" s="218">
        <v>2</v>
      </c>
      <c r="I35" s="214">
        <v>8</v>
      </c>
      <c r="J35" s="150" t="s">
        <v>58</v>
      </c>
      <c r="K35" s="117"/>
      <c r="L35" s="117"/>
      <c r="M35" s="117"/>
      <c r="N35" s="117"/>
      <c r="O35" s="117"/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  <c r="AA35" s="117"/>
      <c r="AB35" s="117"/>
      <c r="AC35" s="117"/>
      <c r="AD35" s="117"/>
      <c r="AE35" s="117"/>
      <c r="AF35" s="117"/>
      <c r="AG35" s="117"/>
      <c r="AH35" s="117"/>
      <c r="AI35" s="117"/>
      <c r="AJ35" s="117"/>
      <c r="AK35" s="117"/>
      <c r="AL35" s="117"/>
      <c r="AM35" s="117"/>
      <c r="AN35" s="117"/>
      <c r="AO35" s="118"/>
      <c r="AP35" s="88">
        <f>IF(E35="","",COUNTIF(K35:AO35,"日"))</f>
        <v>0</v>
      </c>
      <c r="AQ35" s="84" t="str">
        <f>IF($D$1="二交代制",IF(E35="","",COUNTIF(K35:AO35,"当")),"")</f>
        <v/>
      </c>
      <c r="AR35" s="84" t="str">
        <f>IF($D$1="二交代制",IF(E35="","",IF(($F35-AQ35)&gt;0,TEXT(($F35-AQ35),"@")&amp;"日, 不足しています",IF(($F35-AQ35)=0,"指定日数に等しいです",IF(($F35-AQ35)&lt;0,TEXT(-($F35-AQ35),"@")&amp;"日, 余っています","")))),"")</f>
        <v/>
      </c>
      <c r="AS35" s="84">
        <f>IF($D$1="三交代制",IF(E35="","",COUNTIF(K35:AO35,"準")),"")</f>
        <v>0</v>
      </c>
      <c r="AT35" s="87" t="str">
        <f>IF($D$1="三交代制",IF(E35="","",IF(($G35-AS35)&gt;0,TEXT(($G35-AS35),"@")&amp;"日, 不足しています",IF(($G35-AS35)=0,"指定日数に等しいです",IF(($G35-AS35)&lt;0,TEXT(-($G35-AS35),"@")&amp;"日, 余っています","")))),"")</f>
        <v>2日, 不足しています</v>
      </c>
      <c r="AU35" s="84">
        <f>IF($D$1="三交代制",IF(E35="","",COUNTIF(K35:AO35,"深")),"")</f>
        <v>0</v>
      </c>
      <c r="AV35" s="84" t="str">
        <f>IF($D$1="三交代制",IF(E35="","",IF(($H35-AU35)&gt;0,TEXT(($H35-AU35),"@")&amp;"日, 不足しています",IF(($H35-AU35)=0,"指定日数に等しいです",IF(($H35-AU35)&lt;0,TEXT(-($H35-AU35),"@")&amp;"日, 余っています","")))),"")</f>
        <v>2日, 不足しています</v>
      </c>
      <c r="AW35" s="84">
        <f>IF(E35="","",COUNTIF(K35:AO35,"休"))</f>
        <v>0</v>
      </c>
      <c r="AX35" s="85" t="str">
        <f t="shared" ref="AX35" si="15">IF(E35="","",IF(($I35-AW35)&gt;0,TEXT(($I35-AW35),"@")&amp;"日, 不足しています",IF(($I35-AW35)=0,"指定日数に等しいです",IF(($I35-AW35)&lt;0,TEXT(-($I35-AW35),"@")&amp;"日, 余っています",""))))</f>
        <v>8日, 不足しています</v>
      </c>
      <c r="AZ35" s="194" t="str">
        <f>IF(AND((COUNTIF(K35:AO35,"日")+COUNTIF(K35:AO35,"当")+COUNTIF(K35:AO35,"明")+COUNTIF(K35:AO35,"準")+COUNTIF(K35:AO35,"深")+COUNTIF(K35:AO35,"休"))&gt;0,$E35=""),"氏名を入力して下さい！勤務希望が入力されているのに, 氏名が入力されていません！",IF(
OR(AND($AM$18="×",AM35&lt;&gt;""),AND($AN$18="×",AN35&lt;&gt;""),AND($AO$18="×",AO35&lt;&gt;"")),TEXT($D$9,"m月")&amp;"に含まれない日の希望欄は空白にして下さい！",IF(
AND($D$1="二交代制", COUNTIF(K35:AO35,"準")&gt;0),"「準」夜勤を消して下さい！", IF(AND($D$1="二交代制", COUNTIF(K35:AO35,"深")&gt;0),"「深」夜勤を消して下さい！",IF(AND($D$1="三交代制", COUNTIF(K35:AO35,"当")&gt;0),"「当」直を消して下さい！",IF(AND($D$1="三交代制", COUNTIF(K35:AO35,"明")&gt;0),"「明」けを消して下さい！",
IF(COUNTIF(K116:AO117,10)&gt;0,"「当直→明け→休み」を2回以上, "&amp;CHAR(10)&amp;"連続させないで下さい！",IF(COUNTIF(K116:AO117,20)&gt;0,"「準, 深夜勤務」は3回以上, "&amp;CHAR(10)&amp;"連続させないようにして下さい！",
IF(COUNTIF(K116:AO117,30)&gt;0,"「当直→明け→休み」"&amp;CHAR(10)&amp;"にして下さい！",IF(COUNTIF(K116:AO117,40)&gt;0,"「日(休)→準→休」「日(休)→準→準→休」,「休→深→休」,"&amp;CHAR(10)&amp;"「休→深→準(深)→休」のどれかにして下さい！",""))))))))))</f>
        <v/>
      </c>
    </row>
    <row r="36" spans="4:52" x14ac:dyDescent="0.4">
      <c r="D36" s="204"/>
      <c r="E36" s="221"/>
      <c r="F36" s="217"/>
      <c r="G36" s="219"/>
      <c r="H36" s="219"/>
      <c r="I36" s="215"/>
      <c r="J36" s="150" t="s">
        <v>5</v>
      </c>
      <c r="K36" s="117"/>
      <c r="L36" s="117"/>
      <c r="M36" s="117"/>
      <c r="N36" s="117"/>
      <c r="O36" s="117"/>
      <c r="P36" s="117"/>
      <c r="Q36" s="117"/>
      <c r="R36" s="117"/>
      <c r="S36" s="117"/>
      <c r="T36" s="117"/>
      <c r="U36" s="117"/>
      <c r="V36" s="117"/>
      <c r="W36" s="117"/>
      <c r="X36" s="117"/>
      <c r="Y36" s="117"/>
      <c r="Z36" s="117"/>
      <c r="AA36" s="117"/>
      <c r="AB36" s="117"/>
      <c r="AC36" s="117"/>
      <c r="AD36" s="117"/>
      <c r="AE36" s="117"/>
      <c r="AF36" s="117"/>
      <c r="AG36" s="117"/>
      <c r="AH36" s="117"/>
      <c r="AI36" s="117"/>
      <c r="AJ36" s="117"/>
      <c r="AK36" s="117"/>
      <c r="AL36" s="117"/>
      <c r="AM36" s="117"/>
      <c r="AN36" s="117"/>
      <c r="AO36" s="118"/>
      <c r="AP36" s="88"/>
      <c r="AQ36" s="87"/>
      <c r="AR36" s="87"/>
      <c r="AS36" s="87"/>
      <c r="AT36" s="87"/>
      <c r="AU36" s="87"/>
      <c r="AV36" s="87"/>
      <c r="AW36" s="87"/>
      <c r="AX36" s="55"/>
      <c r="AZ36" s="194"/>
    </row>
    <row r="37" spans="4:52" ht="18.75" customHeight="1" x14ac:dyDescent="0.4">
      <c r="D37" s="204"/>
      <c r="E37" s="220" t="s">
        <v>124</v>
      </c>
      <c r="F37" s="216">
        <v>2</v>
      </c>
      <c r="G37" s="218">
        <v>2</v>
      </c>
      <c r="H37" s="218">
        <v>2</v>
      </c>
      <c r="I37" s="214">
        <v>8</v>
      </c>
      <c r="J37" s="150" t="s">
        <v>58</v>
      </c>
      <c r="K37" s="117"/>
      <c r="L37" s="117"/>
      <c r="M37" s="117"/>
      <c r="N37" s="117"/>
      <c r="O37" s="117"/>
      <c r="P37" s="117"/>
      <c r="Q37" s="117"/>
      <c r="R37" s="117"/>
      <c r="S37" s="117"/>
      <c r="T37" s="117"/>
      <c r="U37" s="117"/>
      <c r="V37" s="117"/>
      <c r="W37" s="117"/>
      <c r="X37" s="117"/>
      <c r="Y37" s="117"/>
      <c r="Z37" s="117"/>
      <c r="AA37" s="117"/>
      <c r="AB37" s="117"/>
      <c r="AC37" s="117"/>
      <c r="AD37" s="117"/>
      <c r="AE37" s="117"/>
      <c r="AF37" s="117"/>
      <c r="AG37" s="117"/>
      <c r="AH37" s="117"/>
      <c r="AI37" s="117"/>
      <c r="AJ37" s="117"/>
      <c r="AK37" s="117"/>
      <c r="AL37" s="117"/>
      <c r="AM37" s="117"/>
      <c r="AN37" s="117"/>
      <c r="AO37" s="118"/>
      <c r="AP37" s="88">
        <f>IF(E37="","",COUNTIF(K37:AO37,"日"))</f>
        <v>0</v>
      </c>
      <c r="AQ37" s="84" t="str">
        <f>IF($D$1="二交代制",IF(E37="","",COUNTIF(K37:AO37,"当")),"")</f>
        <v/>
      </c>
      <c r="AR37" s="84" t="str">
        <f>IF($D$1="二交代制",IF(E37="","",IF(($F37-AQ37)&gt;0,TEXT(($F37-AQ37),"@")&amp;"日, 不足しています",IF(($F37-AQ37)=0,"指定日数に等しいです",IF(($F37-AQ37)&lt;0,TEXT(-($F37-AQ37),"@")&amp;"日, 余っています","")))),"")</f>
        <v/>
      </c>
      <c r="AS37" s="84">
        <f>IF($D$1="三交代制",IF(E37="","",COUNTIF(K37:AO37,"準")),"")</f>
        <v>0</v>
      </c>
      <c r="AT37" s="87" t="str">
        <f>IF($D$1="三交代制",IF(E37="","",IF(($G37-AS37)&gt;0,TEXT(($G37-AS37),"@")&amp;"日, 不足しています",IF(($G37-AS37)=0,"指定日数に等しいです",IF(($G37-AS37)&lt;0,TEXT(-($G37-AS37),"@")&amp;"日, 余っています","")))),"")</f>
        <v>2日, 不足しています</v>
      </c>
      <c r="AU37" s="84">
        <f>IF($D$1="三交代制",IF(E37="","",COUNTIF(K37:AO37,"深")),"")</f>
        <v>0</v>
      </c>
      <c r="AV37" s="84" t="str">
        <f>IF($D$1="三交代制",IF(E37="","",IF(($H37-AU37)&gt;0,TEXT(($H37-AU37),"@")&amp;"日, 不足しています",IF(($H37-AU37)=0,"指定日数に等しいです",IF(($H37-AU37)&lt;0,TEXT(-($H37-AU37),"@")&amp;"日, 余っています","")))),"")</f>
        <v>2日, 不足しています</v>
      </c>
      <c r="AW37" s="84">
        <f>IF(E37="","",COUNTIF(K37:AO37,"休"))</f>
        <v>0</v>
      </c>
      <c r="AX37" s="85" t="str">
        <f t="shared" ref="AX37" si="16">IF(E37="","",IF(($I37-AW37)&gt;0,TEXT(($I37-AW37),"@")&amp;"日, 不足しています",IF(($I37-AW37)=0,"指定日数に等しいです",IF(($I37-AW37)&lt;0,TEXT(-($I37-AW37),"@")&amp;"日, 余っています",""))))</f>
        <v>8日, 不足しています</v>
      </c>
      <c r="AZ37" s="194" t="str">
        <f>IF(AND((COUNTIF(K37:AO37,"日")+COUNTIF(K37:AO37,"当")+COUNTIF(K37:AO37,"明")+COUNTIF(K37:AO37,"準")+COUNTIF(K37:AO37,"深")+COUNTIF(K37:AO37,"休"))&gt;0,$E37=""),"氏名を入力して下さい！勤務希望が入力されているのに, 氏名が入力されていません！",IF(
OR(AND($AM$18="×",AM37&lt;&gt;""),AND($AN$18="×",AN37&lt;&gt;""),AND($AO$18="×",AO37&lt;&gt;"")),TEXT($D$9,"m月")&amp;"に含まれない日の希望欄は空白にして下さい！",IF(
AND($D$1="二交代制", COUNTIF(K37:AO37,"準")&gt;0),"「準」夜勤を消して下さい！", IF(AND($D$1="二交代制", COUNTIF(K37:AO37,"深")&gt;0),"「深」夜勤を消して下さい！",IF(AND($D$1="三交代制", COUNTIF(K37:AO37,"当")&gt;0),"「当」直を消して下さい！",IF(AND($D$1="三交代制", COUNTIF(K37:AO37,"明")&gt;0),"「明」けを消して下さい！",
IF(COUNTIF(K118:AO119,10)&gt;0,"「当直→明け→休み」を2回以上, "&amp;CHAR(10)&amp;"連続させないで下さい！",IF(COUNTIF(K118:AO119,20)&gt;0,"「準, 深夜勤務」は3回以上, "&amp;CHAR(10)&amp;"連続させないようにして下さい！",
IF(COUNTIF(K118:AO119,30)&gt;0,"「当直→明け→休み」"&amp;CHAR(10)&amp;"にして下さい！",IF(COUNTIF(K118:AO119,40)&gt;0,"「日(休)→準→休」「日(休)→準→準→休」,「休→深→休」,"&amp;CHAR(10)&amp;"「休→深→準(深)→休」のどれかにして下さい！",""))))))))))</f>
        <v/>
      </c>
    </row>
    <row r="38" spans="4:52" x14ac:dyDescent="0.4">
      <c r="D38" s="204"/>
      <c r="E38" s="221"/>
      <c r="F38" s="217"/>
      <c r="G38" s="219"/>
      <c r="H38" s="219"/>
      <c r="I38" s="215"/>
      <c r="J38" s="150" t="s">
        <v>5</v>
      </c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7"/>
      <c r="X38" s="117"/>
      <c r="Y38" s="117"/>
      <c r="Z38" s="117"/>
      <c r="AA38" s="117"/>
      <c r="AB38" s="117"/>
      <c r="AC38" s="117"/>
      <c r="AD38" s="117"/>
      <c r="AE38" s="117"/>
      <c r="AF38" s="117"/>
      <c r="AG38" s="117"/>
      <c r="AH38" s="117"/>
      <c r="AI38" s="117"/>
      <c r="AJ38" s="117"/>
      <c r="AK38" s="117"/>
      <c r="AL38" s="117"/>
      <c r="AM38" s="117"/>
      <c r="AN38" s="117"/>
      <c r="AO38" s="118"/>
      <c r="AP38" s="88"/>
      <c r="AQ38" s="87"/>
      <c r="AR38" s="87"/>
      <c r="AS38" s="87"/>
      <c r="AT38" s="87"/>
      <c r="AU38" s="87"/>
      <c r="AV38" s="87"/>
      <c r="AW38" s="87"/>
      <c r="AX38" s="55"/>
      <c r="AZ38" s="194"/>
    </row>
    <row r="39" spans="4:52" ht="18" customHeight="1" x14ac:dyDescent="0.4">
      <c r="D39" s="204"/>
      <c r="E39" s="220" t="s">
        <v>125</v>
      </c>
      <c r="F39" s="216">
        <v>2</v>
      </c>
      <c r="G39" s="218">
        <v>2</v>
      </c>
      <c r="H39" s="218">
        <v>2</v>
      </c>
      <c r="I39" s="214">
        <v>6</v>
      </c>
      <c r="J39" s="150" t="s">
        <v>58</v>
      </c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17"/>
      <c r="AJ39" s="117"/>
      <c r="AK39" s="117"/>
      <c r="AL39" s="117"/>
      <c r="AM39" s="117"/>
      <c r="AN39" s="117"/>
      <c r="AO39" s="118"/>
      <c r="AP39" s="88">
        <f>IF(E39="","",COUNTIF(K39:AO39,"日"))</f>
        <v>0</v>
      </c>
      <c r="AQ39" s="84" t="str">
        <f>IF($D$1="二交代制",IF(E39="","",COUNTIF(K39:AO39,"当")),"")</f>
        <v/>
      </c>
      <c r="AR39" s="84" t="str">
        <f>IF($D$1="二交代制",IF(E39="","",IF(($F39-AQ39)&gt;0,TEXT(($F39-AQ39),"@")&amp;"日, 不足しています",IF(($F39-AQ39)=0,"指定日数に等しいです",IF(($F39-AQ39)&lt;0,TEXT(-($F39-AQ39),"@")&amp;"日, 余っています","")))),"")</f>
        <v/>
      </c>
      <c r="AS39" s="84">
        <f>IF($D$1="三交代制",IF(E39="","",COUNTIF(K39:AO39,"準")),"")</f>
        <v>0</v>
      </c>
      <c r="AT39" s="87" t="str">
        <f>IF($D$1="三交代制",IF(E39="","",IF(($G39-AS39)&gt;0,TEXT(($G39-AS39),"@")&amp;"日, 不足しています",IF(($G39-AS39)=0,"指定日数に等しいです",IF(($G39-AS39)&lt;0,TEXT(-($G39-AS39),"@")&amp;"日, 余っています","")))),"")</f>
        <v>2日, 不足しています</v>
      </c>
      <c r="AU39" s="84">
        <f>IF($D$1="三交代制",IF(E39="","",COUNTIF(K39:AO39,"深")),"")</f>
        <v>0</v>
      </c>
      <c r="AV39" s="84" t="str">
        <f>IF($D$1="三交代制",IF(E39="","",IF(($H39-AU39)&gt;0,TEXT(($H39-AU39),"@")&amp;"日, 不足しています",IF(($H39-AU39)=0,"指定日数に等しいです",IF(($H39-AU39)&lt;0,TEXT(-($H39-AU39),"@")&amp;"日, 余っています","")))),"")</f>
        <v>2日, 不足しています</v>
      </c>
      <c r="AW39" s="84">
        <f>IF(E39="","",COUNTIF(K39:AO39,"休"))</f>
        <v>0</v>
      </c>
      <c r="AX39" s="85" t="str">
        <f t="shared" ref="AX39" si="17">IF(E39="","",IF(($I39-AW39)&gt;0,TEXT(($I39-AW39),"@")&amp;"日, 不足しています",IF(($I39-AW39)=0,"指定日数に等しいです",IF(($I39-AW39)&lt;0,TEXT(-($I39-AW39),"@")&amp;"日, 余っています",""))))</f>
        <v>6日, 不足しています</v>
      </c>
      <c r="AZ39" s="194" t="str">
        <f>IF(AND((COUNTIF(K39:AO39,"日")+COUNTIF(K39:AO39,"当")+COUNTIF(K39:AO39,"明")+COUNTIF(K39:AO39,"準")+COUNTIF(K39:AO39,"深")+COUNTIF(K39:AO39,"休"))&gt;0,$E39=""),"氏名を入力して下さい！勤務希望が入力されているのに, 氏名が入力されていません！",IF(
OR(AND($AM$18="×",AM39&lt;&gt;""),AND($AN$18="×",AN39&lt;&gt;""),AND($AO$18="×",AO39&lt;&gt;"")),TEXT($D$9,"m月")&amp;"に含まれない日の希望欄は空白にして下さい！",IF(
AND($D$1="二交代制", COUNTIF(K39:AO39,"準")&gt;0),"「準」夜勤を消して下さい！", IF(AND($D$1="二交代制", COUNTIF(K39:AO39,"深")&gt;0),"「深」夜勤を消して下さい！",IF(AND($D$1="三交代制", COUNTIF(K39:AO39,"当")&gt;0),"「当」直を消して下さい！",IF(AND($D$1="三交代制", COUNTIF(K39:AO39,"明")&gt;0),"「明」けを消して下さい！",
IF(COUNTIF(K120:AO121,10)&gt;0,"「当直→明け→休み」を2回以上, "&amp;CHAR(10)&amp;"連続させないで下さい！",IF(COUNTIF(K120:AO121,20)&gt;0,"「準, 深夜勤務」は3回以上, "&amp;CHAR(10)&amp;"連続させないようにして下さい！",
IF(COUNTIF(K120:AO121,30)&gt;0,"「当直→明け→休み」"&amp;CHAR(10)&amp;"にして下さい！",IF(COUNTIF(K120:AO121,40)&gt;0,"「日(休)→準→休」「日(休)→準→準→休」,「休→深→休」,"&amp;CHAR(10)&amp;"「休→深→準(深)→休」のどれかにして下さい！",""))))))))))</f>
        <v/>
      </c>
    </row>
    <row r="40" spans="4:52" x14ac:dyDescent="0.4">
      <c r="D40" s="204"/>
      <c r="E40" s="221"/>
      <c r="F40" s="217"/>
      <c r="G40" s="219"/>
      <c r="H40" s="219"/>
      <c r="I40" s="215"/>
      <c r="J40" s="150" t="s">
        <v>5</v>
      </c>
      <c r="K40" s="117"/>
      <c r="L40" s="117"/>
      <c r="M40" s="117"/>
      <c r="N40" s="117"/>
      <c r="O40" s="117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17"/>
      <c r="AH40" s="117"/>
      <c r="AI40" s="117"/>
      <c r="AJ40" s="117"/>
      <c r="AK40" s="117"/>
      <c r="AL40" s="117"/>
      <c r="AM40" s="117"/>
      <c r="AN40" s="117"/>
      <c r="AO40" s="118"/>
      <c r="AP40" s="88"/>
      <c r="AQ40" s="87"/>
      <c r="AR40" s="87"/>
      <c r="AS40" s="87"/>
      <c r="AT40" s="87"/>
      <c r="AU40" s="87"/>
      <c r="AV40" s="87"/>
      <c r="AW40" s="87"/>
      <c r="AX40" s="55"/>
      <c r="AZ40" s="194"/>
    </row>
    <row r="41" spans="4:52" ht="18.75" customHeight="1" x14ac:dyDescent="0.4">
      <c r="D41" s="204"/>
      <c r="E41" s="220" t="s">
        <v>126</v>
      </c>
      <c r="F41" s="216">
        <v>2</v>
      </c>
      <c r="G41" s="218">
        <v>2</v>
      </c>
      <c r="H41" s="218">
        <v>2</v>
      </c>
      <c r="I41" s="214">
        <v>6</v>
      </c>
      <c r="J41" s="150" t="s">
        <v>58</v>
      </c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8"/>
      <c r="AP41" s="88">
        <f>IF(E41="","",COUNTIF(K41:AO41,"日"))</f>
        <v>0</v>
      </c>
      <c r="AQ41" s="84" t="str">
        <f>IF($D$1="二交代制",IF(E41="","",COUNTIF(K41:AO41,"当")),"")</f>
        <v/>
      </c>
      <c r="AR41" s="84" t="str">
        <f>IF($D$1="二交代制",IF(E41="","",IF(($F41-AQ41)&gt;0,TEXT(($F41-AQ41),"@")&amp;"日, 不足しています",IF(($F41-AQ41)=0,"指定日数に等しいです",IF(($F41-AQ41)&lt;0,TEXT(-($F41-AQ41),"@")&amp;"日, 余っています","")))),"")</f>
        <v/>
      </c>
      <c r="AS41" s="84">
        <f>IF($D$1="三交代制",IF(E41="","",COUNTIF(K41:AO41,"準")),"")</f>
        <v>0</v>
      </c>
      <c r="AT41" s="87" t="str">
        <f>IF($D$1="三交代制",IF(E41="","",IF(($G41-AS41)&gt;0,TEXT(($G41-AS41),"@")&amp;"日, 不足しています",IF(($G41-AS41)=0,"指定日数に等しいです",IF(($G41-AS41)&lt;0,TEXT(-($G41-AS41),"@")&amp;"日, 余っています","")))),"")</f>
        <v>2日, 不足しています</v>
      </c>
      <c r="AU41" s="84">
        <f>IF($D$1="三交代制",IF(E41="","",COUNTIF(K41:AO41,"深")),"")</f>
        <v>0</v>
      </c>
      <c r="AV41" s="84" t="str">
        <f>IF($D$1="三交代制",IF(E41="","",IF(($H41-AU41)&gt;0,TEXT(($H41-AU41),"@")&amp;"日, 不足しています",IF(($H41-AU41)=0,"指定日数に等しいです",IF(($H41-AU41)&lt;0,TEXT(-($H41-AU41),"@")&amp;"日, 余っています","")))),"")</f>
        <v>2日, 不足しています</v>
      </c>
      <c r="AW41" s="84">
        <f>IF(E41="","",COUNTIF(K41:AO41,"休"))</f>
        <v>0</v>
      </c>
      <c r="AX41" s="85" t="str">
        <f t="shared" ref="AX41" si="18">IF(E41="","",IF(($I41-AW41)&gt;0,TEXT(($I41-AW41),"@")&amp;"日, 不足しています",IF(($I41-AW41)=0,"指定日数に等しいです",IF(($I41-AW41)&lt;0,TEXT(-($I41-AW41),"@")&amp;"日, 余っています",""))))</f>
        <v>6日, 不足しています</v>
      </c>
      <c r="AZ41" s="194" t="str">
        <f>IF(AND((COUNTIF(K41:AO41,"日")+COUNTIF(K41:AO41,"当")+COUNTIF(K41:AO41,"明")+COUNTIF(K41:AO41,"準")+COUNTIF(K41:AO41,"深")+COUNTIF(K41:AO41,"休"))&gt;0,$E41=""),"氏名を入力して下さい！勤務希望が入力されているのに, 氏名が入力されていません！",IF(
OR(AND($AM$18="×",AM41&lt;&gt;""),AND($AN$18="×",AN41&lt;&gt;""),AND($AO$18="×",AO41&lt;&gt;"")),TEXT($D$9,"m月")&amp;"に含まれない日の希望欄は空白にして下さい！",IF(
AND($D$1="二交代制", COUNTIF(K41:AO41,"準")&gt;0),"「準」夜勤を消して下さい！", IF(AND($D$1="二交代制", COUNTIF(K41:AO41,"深")&gt;0),"「深」夜勤を消して下さい！",IF(AND($D$1="三交代制", COUNTIF(K41:AO41,"当")&gt;0),"「当」直を消して下さい！",IF(AND($D$1="三交代制", COUNTIF(K41:AO41,"明")&gt;0),"「明」けを消して下さい！",
IF(COUNTIF(K122:AO123,10)&gt;0,"「当直→明け→休み」を2回以上, "&amp;CHAR(10)&amp;"連続させないで下さい！",IF(COUNTIF(K122:AO123,20)&gt;0,"「準, 深夜勤務」は3回以上, "&amp;CHAR(10)&amp;"連続させないようにして下さい！",
IF(COUNTIF(K122:AO123,30)&gt;0,"「当直→明け→休み」"&amp;CHAR(10)&amp;"にして下さい！",IF(COUNTIF(K122:AO123,40)&gt;0,"「日(休)→準→休」「日(休)→準→準→休」,「休→深→休」,"&amp;CHAR(10)&amp;"「休→深→準(深)→休」のどれかにして下さい！",""))))))))))</f>
        <v/>
      </c>
    </row>
    <row r="42" spans="4:52" ht="25.5" customHeight="1" x14ac:dyDescent="0.4">
      <c r="D42" s="204"/>
      <c r="E42" s="221"/>
      <c r="F42" s="217"/>
      <c r="G42" s="219"/>
      <c r="H42" s="219"/>
      <c r="I42" s="215"/>
      <c r="J42" s="150" t="s">
        <v>5</v>
      </c>
      <c r="K42" s="117"/>
      <c r="L42" s="117"/>
      <c r="M42" s="117"/>
      <c r="N42" s="117"/>
      <c r="O42" s="117"/>
      <c r="P42" s="117"/>
      <c r="Q42" s="117"/>
      <c r="R42" s="117"/>
      <c r="S42" s="117"/>
      <c r="T42" s="117"/>
      <c r="U42" s="117"/>
      <c r="V42" s="117"/>
      <c r="W42" s="117"/>
      <c r="X42" s="117"/>
      <c r="Y42" s="117"/>
      <c r="Z42" s="117"/>
      <c r="AA42" s="117"/>
      <c r="AB42" s="117"/>
      <c r="AC42" s="117"/>
      <c r="AD42" s="117"/>
      <c r="AE42" s="117"/>
      <c r="AF42" s="117"/>
      <c r="AG42" s="117"/>
      <c r="AH42" s="117"/>
      <c r="AI42" s="117"/>
      <c r="AJ42" s="117"/>
      <c r="AK42" s="117"/>
      <c r="AL42" s="117"/>
      <c r="AM42" s="117"/>
      <c r="AN42" s="117"/>
      <c r="AO42" s="118"/>
      <c r="AP42" s="88"/>
      <c r="AQ42" s="87"/>
      <c r="AR42" s="87"/>
      <c r="AS42" s="87"/>
      <c r="AT42" s="87"/>
      <c r="AU42" s="87"/>
      <c r="AV42" s="87"/>
      <c r="AW42" s="87"/>
      <c r="AX42" s="55"/>
      <c r="AZ42" s="194"/>
    </row>
    <row r="43" spans="4:52" ht="18.75" customHeight="1" x14ac:dyDescent="0.4">
      <c r="D43" s="204"/>
      <c r="E43" s="220" t="s">
        <v>127</v>
      </c>
      <c r="F43" s="216">
        <v>2</v>
      </c>
      <c r="G43" s="218">
        <v>2</v>
      </c>
      <c r="H43" s="218">
        <v>2</v>
      </c>
      <c r="I43" s="214">
        <v>6</v>
      </c>
      <c r="J43" s="150" t="s">
        <v>58</v>
      </c>
      <c r="K43" s="117"/>
      <c r="L43" s="117"/>
      <c r="M43" s="117"/>
      <c r="N43" s="117"/>
      <c r="O43" s="117"/>
      <c r="P43" s="117"/>
      <c r="Q43" s="117"/>
      <c r="R43" s="117"/>
      <c r="S43" s="117"/>
      <c r="T43" s="117"/>
      <c r="U43" s="117"/>
      <c r="V43" s="117"/>
      <c r="W43" s="117"/>
      <c r="X43" s="117"/>
      <c r="Y43" s="117"/>
      <c r="Z43" s="117"/>
      <c r="AA43" s="117"/>
      <c r="AB43" s="117"/>
      <c r="AC43" s="117"/>
      <c r="AD43" s="117"/>
      <c r="AE43" s="117"/>
      <c r="AF43" s="117"/>
      <c r="AG43" s="117"/>
      <c r="AH43" s="117"/>
      <c r="AI43" s="117"/>
      <c r="AJ43" s="117"/>
      <c r="AK43" s="117"/>
      <c r="AL43" s="117"/>
      <c r="AM43" s="117"/>
      <c r="AN43" s="117"/>
      <c r="AO43" s="118"/>
      <c r="AP43" s="88">
        <f>IF(E43="","",COUNTIF(K43:AO43,"日"))</f>
        <v>0</v>
      </c>
      <c r="AQ43" s="84" t="str">
        <f>IF($D$1="二交代制",IF(E43="","",COUNTIF(K43:AO43,"当")),"")</f>
        <v/>
      </c>
      <c r="AR43" s="84" t="str">
        <f>IF($D$1="二交代制",IF(E43="","",IF(($F43-AQ43)&gt;0,TEXT(($F43-AQ43),"@")&amp;"日, 不足しています",IF(($F43-AQ43)=0,"指定日数に等しいです",IF(($F43-AQ43)&lt;0,TEXT(-($F43-AQ43),"@")&amp;"日, 余っています","")))),"")</f>
        <v/>
      </c>
      <c r="AS43" s="84">
        <f>IF($D$1="三交代制",IF(E43="","",COUNTIF(K43:AO43,"準")),"")</f>
        <v>0</v>
      </c>
      <c r="AT43" s="87" t="str">
        <f>IF($D$1="三交代制",IF(E43="","",IF(($G43-AS43)&gt;0,TEXT(($G43-AS43),"@")&amp;"日, 不足しています",IF(($G43-AS43)=0,"指定日数に等しいです",IF(($G43-AS43)&lt;0,TEXT(-($G43-AS43),"@")&amp;"日, 余っています","")))),"")</f>
        <v>2日, 不足しています</v>
      </c>
      <c r="AU43" s="84">
        <f>IF($D$1="三交代制",IF(E43="","",COUNTIF(K43:AO43,"深")),"")</f>
        <v>0</v>
      </c>
      <c r="AV43" s="84" t="str">
        <f>IF($D$1="三交代制",IF(E43="","",IF(($H43-AU43)&gt;0,TEXT(($H43-AU43),"@")&amp;"日, 不足しています",IF(($H43-AU43)=0,"指定日数に等しいです",IF(($H43-AU43)&lt;0,TEXT(-($H43-AU43),"@")&amp;"日, 余っています","")))),"")</f>
        <v>2日, 不足しています</v>
      </c>
      <c r="AW43" s="84">
        <f>IF(E43="","",COUNTIF(K43:AO43,"休"))</f>
        <v>0</v>
      </c>
      <c r="AX43" s="85" t="str">
        <f t="shared" ref="AX43" si="19">IF(E43="","",IF(($I43-AW43)&gt;0,TEXT(($I43-AW43),"@")&amp;"日, 不足しています",IF(($I43-AW43)=0,"指定日数に等しいです",IF(($I43-AW43)&lt;0,TEXT(-($I43-AW43),"@")&amp;"日, 余っています",""))))</f>
        <v>6日, 不足しています</v>
      </c>
      <c r="AZ43" s="194" t="str">
        <f>IF(AND((COUNTIF(K43:AO43,"日")+COUNTIF(K43:AO43,"当")+COUNTIF(K43:AO43,"明")+COUNTIF(K43:AO43,"準")+COUNTIF(K43:AO43,"深")+COUNTIF(K43:AO43,"休"))&gt;0,$E43=""),"氏名を入力して下さい！勤務希望が入力されているのに, 氏名が入力されていません！",IF(
OR(AND($AM$18="×",AM43&lt;&gt;""),AND($AN$18="×",AN43&lt;&gt;""),AND($AO$18="×",AO43&lt;&gt;"")),TEXT($D$9,"m月")&amp;"に含まれない日の希望欄は空白にして下さい！",IF(
AND($D$1="二交代制", COUNTIF(K43:AO43,"準")&gt;0),"「準」夜勤を消して下さい！", IF(AND($D$1="二交代制", COUNTIF(K43:AO43,"深")&gt;0),"「深」夜勤を消して下さい！",IF(AND($D$1="三交代制", COUNTIF(K43:AO43,"当")&gt;0),"「当」直を消して下さい！",IF(AND($D$1="三交代制", COUNTIF(K43:AO43,"明")&gt;0),"「明」けを消して下さい！",
IF(COUNTIF(K124:AO125,10)&gt;0,"「当直→明け→休み」を2回以上, "&amp;CHAR(10)&amp;"連続させないで下さい！",IF(COUNTIF(K124:AO125,20)&gt;0,"「準, 深夜勤務」は3回以上, "&amp;CHAR(10)&amp;"連続させないようにして下さい！",
IF(COUNTIF(K124:AO125,30)&gt;0,"「当直→明け→休み」"&amp;CHAR(10)&amp;"にして下さい！",IF(COUNTIF(K124:AO125,40)&gt;0,"「日(休)→準→休」「日(休)→準→準→休」,「休→深→休」,"&amp;CHAR(10)&amp;"「休→深→準(深)→休」のどれかにして下さい！",""))))))))))</f>
        <v/>
      </c>
    </row>
    <row r="44" spans="4:52" x14ac:dyDescent="0.4">
      <c r="D44" s="204"/>
      <c r="E44" s="221"/>
      <c r="F44" s="217"/>
      <c r="G44" s="219"/>
      <c r="H44" s="219"/>
      <c r="I44" s="215"/>
      <c r="J44" s="150" t="s">
        <v>5</v>
      </c>
      <c r="K44" s="117"/>
      <c r="L44" s="117"/>
      <c r="M44" s="117"/>
      <c r="N44" s="117"/>
      <c r="O44" s="117"/>
      <c r="P44" s="117"/>
      <c r="Q44" s="117"/>
      <c r="R44" s="117"/>
      <c r="S44" s="117"/>
      <c r="T44" s="117"/>
      <c r="U44" s="117"/>
      <c r="V44" s="117"/>
      <c r="W44" s="117"/>
      <c r="X44" s="117"/>
      <c r="Y44" s="117"/>
      <c r="Z44" s="117"/>
      <c r="AA44" s="117"/>
      <c r="AB44" s="117"/>
      <c r="AC44" s="117"/>
      <c r="AD44" s="117"/>
      <c r="AE44" s="117"/>
      <c r="AF44" s="117"/>
      <c r="AG44" s="117"/>
      <c r="AH44" s="117"/>
      <c r="AI44" s="117"/>
      <c r="AJ44" s="117"/>
      <c r="AK44" s="117"/>
      <c r="AL44" s="117"/>
      <c r="AM44" s="117"/>
      <c r="AN44" s="117"/>
      <c r="AO44" s="118"/>
      <c r="AP44" s="88"/>
      <c r="AQ44" s="87"/>
      <c r="AR44" s="87"/>
      <c r="AS44" s="87"/>
      <c r="AT44" s="87"/>
      <c r="AU44" s="87"/>
      <c r="AV44" s="87"/>
      <c r="AW44" s="87"/>
      <c r="AX44" s="55"/>
      <c r="AZ44" s="194"/>
    </row>
    <row r="45" spans="4:52" ht="18" customHeight="1" x14ac:dyDescent="0.4">
      <c r="D45" s="204"/>
      <c r="E45" s="220" t="s">
        <v>128</v>
      </c>
      <c r="F45" s="216">
        <v>2</v>
      </c>
      <c r="G45" s="218">
        <v>2</v>
      </c>
      <c r="H45" s="218">
        <v>2</v>
      </c>
      <c r="I45" s="214">
        <v>7</v>
      </c>
      <c r="J45" s="150" t="s">
        <v>58</v>
      </c>
      <c r="K45" s="117"/>
      <c r="L45" s="117"/>
      <c r="M45" s="117"/>
      <c r="N45" s="117"/>
      <c r="O45" s="117"/>
      <c r="P45" s="117"/>
      <c r="Q45" s="117"/>
      <c r="R45" s="117"/>
      <c r="S45" s="117"/>
      <c r="T45" s="117"/>
      <c r="U45" s="117"/>
      <c r="V45" s="117"/>
      <c r="W45" s="117"/>
      <c r="X45" s="117"/>
      <c r="Y45" s="117"/>
      <c r="Z45" s="117"/>
      <c r="AA45" s="117"/>
      <c r="AB45" s="117"/>
      <c r="AC45" s="117"/>
      <c r="AD45" s="117"/>
      <c r="AE45" s="117"/>
      <c r="AF45" s="117"/>
      <c r="AG45" s="117"/>
      <c r="AH45" s="117"/>
      <c r="AI45" s="117"/>
      <c r="AJ45" s="117"/>
      <c r="AK45" s="117"/>
      <c r="AL45" s="117"/>
      <c r="AM45" s="117"/>
      <c r="AN45" s="117"/>
      <c r="AO45" s="118"/>
      <c r="AP45" s="88">
        <f>IF(E45="","",COUNTIF(K45:AO45,"日"))</f>
        <v>0</v>
      </c>
      <c r="AQ45" s="84" t="str">
        <f>IF($D$1="二交代制",IF(E45="","",COUNTIF(K45:AO45,"当")),"")</f>
        <v/>
      </c>
      <c r="AR45" s="84" t="str">
        <f>IF($D$1="二交代制",IF(E45="","",IF(($F45-AQ45)&gt;0,TEXT(($F45-AQ45),"@")&amp;"日, 不足しています",IF(($F45-AQ45)=0,"指定日数に等しいです",IF(($F45-AQ45)&lt;0,TEXT(-($F45-AQ45),"@")&amp;"日, 余っています","")))),"")</f>
        <v/>
      </c>
      <c r="AS45" s="84">
        <f>IF($D$1="三交代制",IF(E45="","",COUNTIF(K45:AO45,"準")),"")</f>
        <v>0</v>
      </c>
      <c r="AT45" s="87" t="str">
        <f>IF($D$1="三交代制",IF(E45="","",IF(($G45-AS45)&gt;0,TEXT(($G45-AS45),"@")&amp;"日, 不足しています",IF(($G45-AS45)=0,"指定日数に等しいです",IF(($G45-AS45)&lt;0,TEXT(-($G45-AS45),"@")&amp;"日, 余っています","")))),"")</f>
        <v>2日, 不足しています</v>
      </c>
      <c r="AU45" s="84">
        <f>IF($D$1="三交代制",IF(E45="","",COUNTIF(K45:AO45,"深")),"")</f>
        <v>0</v>
      </c>
      <c r="AV45" s="84" t="str">
        <f>IF($D$1="三交代制",IF(E45="","",IF(($H45-AU45)&gt;0,TEXT(($H45-AU45),"@")&amp;"日, 不足しています",IF(($H45-AU45)=0,"指定日数に等しいです",IF(($H45-AU45)&lt;0,TEXT(-($H45-AU45),"@")&amp;"日, 余っています","")))),"")</f>
        <v>2日, 不足しています</v>
      </c>
      <c r="AW45" s="84">
        <f>IF(E45="","",COUNTIF(K45:AO45,"休"))</f>
        <v>0</v>
      </c>
      <c r="AX45" s="85" t="str">
        <f t="shared" ref="AX45" si="20">IF(E45="","",IF(($I45-AW45)&gt;0,TEXT(($I45-AW45),"@")&amp;"日, 不足しています",IF(($I45-AW45)=0,"指定日数に等しいです",IF(($I45-AW45)&lt;0,TEXT(-($I45-AW45),"@")&amp;"日, 余っています",""))))</f>
        <v>7日, 不足しています</v>
      </c>
      <c r="AZ45" s="194" t="str">
        <f>IF(AND((COUNTIF(K45:AO45,"日")+COUNTIF(K45:AO45,"当")+COUNTIF(K45:AO45,"明")+COUNTIF(K45:AO45,"準")+COUNTIF(K45:AO45,"深")+COUNTIF(K45:AO45,"休"))&gt;0,$E45=""),"氏名を入力して下さい！勤務希望が入力されているのに, 氏名が入力されていません！",IF(
OR(AND($AM$18="×",AM45&lt;&gt;""),AND($AN$18="×",AN45&lt;&gt;""),AND($AO$18="×",AO45&lt;&gt;"")),TEXT($D$9,"m月")&amp;"に含まれない日の希望欄は空白にして下さい！",IF(
AND($D$1="二交代制", COUNTIF(K45:AO45,"準")&gt;0),"「準」夜勤を消して下さい！", IF(AND($D$1="二交代制", COUNTIF(K45:AO45,"深")&gt;0),"「深」夜勤を消して下さい！",IF(AND($D$1="三交代制", COUNTIF(K45:AO45,"当")&gt;0),"「当」直を消して下さい！",IF(AND($D$1="三交代制", COUNTIF(K45:AO45,"明")&gt;0),"「明」けを消して下さい！",
IF(COUNTIF(K126:AO127,10)&gt;0,"「当直→明け→休み」を2回以上, "&amp;CHAR(10)&amp;"連続させないで下さい！",IF(COUNTIF(K126:AO127,20)&gt;0,"「準, 深夜勤務」は3回以上, "&amp;CHAR(10)&amp;"連続させないようにして下さい！",
IF(COUNTIF(K126:AO127,30)&gt;0,"「当直→明け→休み」"&amp;CHAR(10)&amp;"にして下さい！",IF(COUNTIF(K126:AO127,40)&gt;0,"「日(休)→準→休」「日(休)→準→準→休」,「休→深→休」,"&amp;CHAR(10)&amp;"「休→深→準(深)→休」のどれかにして下さい！",""))))))))))</f>
        <v/>
      </c>
    </row>
    <row r="46" spans="4:52" x14ac:dyDescent="0.4">
      <c r="D46" s="204"/>
      <c r="E46" s="221"/>
      <c r="F46" s="217"/>
      <c r="G46" s="219"/>
      <c r="H46" s="219"/>
      <c r="I46" s="215"/>
      <c r="J46" s="150" t="s">
        <v>5</v>
      </c>
      <c r="K46" s="117"/>
      <c r="L46" s="117"/>
      <c r="M46" s="117"/>
      <c r="N46" s="117"/>
      <c r="O46" s="117"/>
      <c r="P46" s="117"/>
      <c r="Q46" s="117"/>
      <c r="R46" s="117"/>
      <c r="S46" s="117"/>
      <c r="T46" s="117"/>
      <c r="U46" s="117"/>
      <c r="V46" s="117"/>
      <c r="W46" s="117"/>
      <c r="X46" s="117"/>
      <c r="Y46" s="117"/>
      <c r="Z46" s="117"/>
      <c r="AA46" s="117"/>
      <c r="AB46" s="117"/>
      <c r="AC46" s="117"/>
      <c r="AD46" s="117"/>
      <c r="AE46" s="117"/>
      <c r="AF46" s="117"/>
      <c r="AG46" s="117"/>
      <c r="AH46" s="117"/>
      <c r="AI46" s="117"/>
      <c r="AJ46" s="117"/>
      <c r="AK46" s="117"/>
      <c r="AL46" s="117"/>
      <c r="AM46" s="117"/>
      <c r="AN46" s="117"/>
      <c r="AO46" s="118"/>
      <c r="AP46" s="88"/>
      <c r="AQ46" s="87"/>
      <c r="AR46" s="87"/>
      <c r="AS46" s="87"/>
      <c r="AT46" s="87"/>
      <c r="AU46" s="87"/>
      <c r="AV46" s="87"/>
      <c r="AW46" s="87"/>
      <c r="AX46" s="55"/>
      <c r="AZ46" s="194"/>
    </row>
    <row r="47" spans="4:52" ht="18.75" customHeight="1" x14ac:dyDescent="0.4">
      <c r="D47" s="204"/>
      <c r="E47" s="220" t="s">
        <v>129</v>
      </c>
      <c r="F47" s="216">
        <v>2</v>
      </c>
      <c r="G47" s="218">
        <v>2</v>
      </c>
      <c r="H47" s="218">
        <v>2</v>
      </c>
      <c r="I47" s="214">
        <v>7</v>
      </c>
      <c r="J47" s="150" t="s">
        <v>58</v>
      </c>
      <c r="K47" s="117"/>
      <c r="L47" s="117"/>
      <c r="M47" s="117"/>
      <c r="N47" s="117"/>
      <c r="O47" s="117"/>
      <c r="P47" s="117"/>
      <c r="Q47" s="117"/>
      <c r="R47" s="117"/>
      <c r="S47" s="117"/>
      <c r="T47" s="117"/>
      <c r="U47" s="117"/>
      <c r="V47" s="117"/>
      <c r="W47" s="117"/>
      <c r="X47" s="117"/>
      <c r="Y47" s="117"/>
      <c r="Z47" s="117"/>
      <c r="AA47" s="117"/>
      <c r="AB47" s="117"/>
      <c r="AC47" s="117"/>
      <c r="AD47" s="117"/>
      <c r="AE47" s="117"/>
      <c r="AF47" s="117"/>
      <c r="AG47" s="117"/>
      <c r="AH47" s="117"/>
      <c r="AI47" s="117"/>
      <c r="AJ47" s="117"/>
      <c r="AK47" s="117"/>
      <c r="AL47" s="117"/>
      <c r="AM47" s="117"/>
      <c r="AN47" s="117"/>
      <c r="AO47" s="118"/>
      <c r="AP47" s="88">
        <f>IF(E47="","",COUNTIF(K47:AO47,"日"))</f>
        <v>0</v>
      </c>
      <c r="AQ47" s="84" t="str">
        <f>IF($D$1="二交代制",IF(E47="","",COUNTIF(K47:AO47,"当")),"")</f>
        <v/>
      </c>
      <c r="AR47" s="84" t="str">
        <f>IF($D$1="二交代制",IF(E47="","",IF(($F47-AQ47)&gt;0,TEXT(($F47-AQ47),"@")&amp;"日, 不足しています",IF(($F47-AQ47)=0,"指定日数に等しいです",IF(($F47-AQ47)&lt;0,TEXT(-($F47-AQ47),"@")&amp;"日, 余っています","")))),"")</f>
        <v/>
      </c>
      <c r="AS47" s="84">
        <f>IF($D$1="三交代制",IF(E47="","",COUNTIF(K47:AO47,"準")),"")</f>
        <v>0</v>
      </c>
      <c r="AT47" s="87" t="str">
        <f>IF($D$1="三交代制",IF(E47="","",IF(($G47-AS47)&gt;0,TEXT(($G47-AS47),"@")&amp;"日, 不足しています",IF(($G47-AS47)=0,"指定日数に等しいです",IF(($G47-AS47)&lt;0,TEXT(-($G47-AS47),"@")&amp;"日, 余っています","")))),"")</f>
        <v>2日, 不足しています</v>
      </c>
      <c r="AU47" s="84">
        <f>IF($D$1="三交代制",IF(E47="","",COUNTIF(K47:AO47,"深")),"")</f>
        <v>0</v>
      </c>
      <c r="AV47" s="84" t="str">
        <f>IF($D$1="三交代制",IF(E47="","",IF(($H47-AU47)&gt;0,TEXT(($H47-AU47),"@")&amp;"日, 不足しています",IF(($H47-AU47)=0,"指定日数に等しいです",IF(($H47-AU47)&lt;0,TEXT(-($H47-AU47),"@")&amp;"日, 余っています","")))),"")</f>
        <v>2日, 不足しています</v>
      </c>
      <c r="AW47" s="84">
        <f>IF(E47="","",COUNTIF(K47:AO47,"休"))</f>
        <v>0</v>
      </c>
      <c r="AX47" s="85" t="str">
        <f t="shared" ref="AX47" si="21">IF(E47="","",IF(($I47-AW47)&gt;0,TEXT(($I47-AW47),"@")&amp;"日, 不足しています",IF(($I47-AW47)=0,"指定日数に等しいです",IF(($I47-AW47)&lt;0,TEXT(-($I47-AW47),"@")&amp;"日, 余っています",""))))</f>
        <v>7日, 不足しています</v>
      </c>
      <c r="AZ47" s="194" t="str">
        <f>IF(AND((COUNTIF(K47:AO47,"日")+COUNTIF(K47:AO47,"当")+COUNTIF(K47:AO47,"明")+COUNTIF(K47:AO47,"準")+COUNTIF(K47:AO47,"深")+COUNTIF(K47:AO47,"休"))&gt;0,$E47=""),"氏名を入力して下さい！勤務希望が入力されているのに, 氏名が入力されていません！",IF(
OR(AND($AM$18="×",AM47&lt;&gt;""),AND($AN$18="×",AN47&lt;&gt;""),AND($AO$18="×",AO47&lt;&gt;"")),TEXT($D$9,"m月")&amp;"に含まれない日の希望欄は空白にして下さい！",IF(
AND($D$1="二交代制", COUNTIF(K47:AO47,"準")&gt;0),"「準」夜勤を消して下さい！", IF(AND($D$1="二交代制", COUNTIF(K47:AO47,"深")&gt;0),"「深」夜勤を消して下さい！",IF(AND($D$1="三交代制", COUNTIF(K47:AO47,"当")&gt;0),"「当」直を消して下さい！",IF(AND($D$1="三交代制", COUNTIF(K47:AO47,"明")&gt;0),"「明」けを消して下さい！",
IF(COUNTIF(K128:AO129,10)&gt;0,"「当直→明け→休み」を2回以上, "&amp;CHAR(10)&amp;"連続させないで下さい！",IF(COUNTIF(K128:AO129,20)&gt;0,"「準, 深夜勤務」は3回以上, "&amp;CHAR(10)&amp;"連続させないようにして下さい！",
IF(COUNTIF(K128:AO129,30)&gt;0,"「当直→明け→休み」"&amp;CHAR(10)&amp;"にして下さい！",IF(COUNTIF(K128:AO129,40)&gt;0,"「日(休)→準→休」「日(休)→準→準→休」,「休→深→休」,"&amp;CHAR(10)&amp;"「休→深→準(深)→休」のどれかにして下さい！",""))))))))))</f>
        <v/>
      </c>
    </row>
    <row r="48" spans="4:52" x14ac:dyDescent="0.4">
      <c r="D48" s="204"/>
      <c r="E48" s="221"/>
      <c r="F48" s="217"/>
      <c r="G48" s="219"/>
      <c r="H48" s="219"/>
      <c r="I48" s="215"/>
      <c r="J48" s="150" t="s">
        <v>5</v>
      </c>
      <c r="K48" s="117"/>
      <c r="L48" s="117"/>
      <c r="M48" s="117"/>
      <c r="N48" s="117"/>
      <c r="O48" s="117"/>
      <c r="P48" s="117"/>
      <c r="Q48" s="117"/>
      <c r="R48" s="117"/>
      <c r="S48" s="117"/>
      <c r="T48" s="117"/>
      <c r="U48" s="117"/>
      <c r="V48" s="117"/>
      <c r="W48" s="117"/>
      <c r="X48" s="117"/>
      <c r="Y48" s="117"/>
      <c r="Z48" s="117"/>
      <c r="AA48" s="117"/>
      <c r="AB48" s="117"/>
      <c r="AC48" s="117"/>
      <c r="AD48" s="117"/>
      <c r="AE48" s="117"/>
      <c r="AF48" s="117"/>
      <c r="AG48" s="117"/>
      <c r="AH48" s="117"/>
      <c r="AI48" s="117"/>
      <c r="AJ48" s="117"/>
      <c r="AK48" s="117"/>
      <c r="AL48" s="117"/>
      <c r="AM48" s="117"/>
      <c r="AN48" s="117"/>
      <c r="AO48" s="118"/>
      <c r="AP48" s="88"/>
      <c r="AQ48" s="87"/>
      <c r="AR48" s="87"/>
      <c r="AS48" s="87"/>
      <c r="AT48" s="87"/>
      <c r="AU48" s="87"/>
      <c r="AV48" s="87"/>
      <c r="AW48" s="87"/>
      <c r="AX48" s="55"/>
      <c r="AZ48" s="194"/>
    </row>
    <row r="49" spans="4:52" ht="18.75" customHeight="1" x14ac:dyDescent="0.4">
      <c r="D49" s="204"/>
      <c r="E49" s="220" t="s">
        <v>130</v>
      </c>
      <c r="F49" s="216">
        <v>2</v>
      </c>
      <c r="G49" s="218">
        <v>2</v>
      </c>
      <c r="H49" s="218">
        <v>2</v>
      </c>
      <c r="I49" s="214">
        <v>7</v>
      </c>
      <c r="J49" s="150" t="s">
        <v>58</v>
      </c>
      <c r="K49" s="117"/>
      <c r="L49" s="117"/>
      <c r="M49" s="117"/>
      <c r="N49" s="117"/>
      <c r="O49" s="117"/>
      <c r="P49" s="117"/>
      <c r="Q49" s="117"/>
      <c r="R49" s="117"/>
      <c r="S49" s="117"/>
      <c r="T49" s="117"/>
      <c r="U49" s="117"/>
      <c r="V49" s="117"/>
      <c r="W49" s="117"/>
      <c r="X49" s="117"/>
      <c r="Y49" s="117"/>
      <c r="Z49" s="117"/>
      <c r="AA49" s="117"/>
      <c r="AB49" s="117"/>
      <c r="AC49" s="117"/>
      <c r="AD49" s="117"/>
      <c r="AE49" s="117"/>
      <c r="AF49" s="117"/>
      <c r="AG49" s="117"/>
      <c r="AH49" s="117"/>
      <c r="AI49" s="117"/>
      <c r="AJ49" s="117"/>
      <c r="AK49" s="117"/>
      <c r="AL49" s="117"/>
      <c r="AM49" s="117"/>
      <c r="AN49" s="117"/>
      <c r="AO49" s="118"/>
      <c r="AP49" s="88">
        <f>IF(E49="","",COUNTIF(K49:AO49,"日"))</f>
        <v>0</v>
      </c>
      <c r="AQ49" s="84" t="str">
        <f>IF($D$1="二交代制",IF(E49="","",COUNTIF(K49:AO49,"当")),"")</f>
        <v/>
      </c>
      <c r="AR49" s="84" t="str">
        <f>IF($D$1="二交代制",IF(E49="","",IF(($F49-AQ49)&gt;0,TEXT(($F49-AQ49),"@")&amp;"日, 不足しています",IF(($F49-AQ49)=0,"指定日数に等しいです",IF(($F49-AQ49)&lt;0,TEXT(-($F49-AQ49),"@")&amp;"日, 余っています","")))),"")</f>
        <v/>
      </c>
      <c r="AS49" s="84">
        <f>IF($D$1="三交代制",IF(E49="","",COUNTIF(K49:AO49,"準")),"")</f>
        <v>0</v>
      </c>
      <c r="AT49" s="87" t="str">
        <f>IF($D$1="三交代制",IF(E49="","",IF(($G49-AS49)&gt;0,TEXT(($G49-AS49),"@")&amp;"日, 不足しています",IF(($G49-AS49)=0,"指定日数に等しいです",IF(($G49-AS49)&lt;0,TEXT(-($G49-AS49),"@")&amp;"日, 余っています","")))),"")</f>
        <v>2日, 不足しています</v>
      </c>
      <c r="AU49" s="84">
        <f>IF($D$1="三交代制",IF(E49="","",COUNTIF(K49:AO49,"深")),"")</f>
        <v>0</v>
      </c>
      <c r="AV49" s="84" t="str">
        <f>IF($D$1="三交代制",IF(E49="","",IF(($H49-AU49)&gt;0,TEXT(($H49-AU49),"@")&amp;"日, 不足しています",IF(($H49-AU49)=0,"指定日数に等しいです",IF(($H49-AU49)&lt;0,TEXT(-($H49-AU49),"@")&amp;"日, 余っています","")))),"")</f>
        <v>2日, 不足しています</v>
      </c>
      <c r="AW49" s="84">
        <f>IF(E49="","",COUNTIF(K49:AO49,"休"))</f>
        <v>0</v>
      </c>
      <c r="AX49" s="85" t="str">
        <f t="shared" ref="AX49" si="22">IF(E49="","",IF(($I49-AW49)&gt;0,TEXT(($I49-AW49),"@")&amp;"日, 不足しています",IF(($I49-AW49)=0,"指定日数に等しいです",IF(($I49-AW49)&lt;0,TEXT(-($I49-AW49),"@")&amp;"日, 余っています",""))))</f>
        <v>7日, 不足しています</v>
      </c>
      <c r="AZ49" s="194" t="str">
        <f>IF(AND((COUNTIF(K49:AO49,"日")+COUNTIF(K49:AO49,"当")+COUNTIF(K49:AO49,"明")+COUNTIF(K49:AO49,"準")+COUNTIF(K49:AO49,"深")+COUNTIF(K49:AO49,"休"))&gt;0,$E49=""),"氏名を入力して下さい！勤務希望が入力されているのに, 氏名が入力されていません！",IF(
OR(AND($AM$18="×",AM49&lt;&gt;""),AND($AN$18="×",AN49&lt;&gt;""),AND($AO$18="×",AO49&lt;&gt;"")),TEXT($D$9,"m月")&amp;"に含まれない日の希望欄は空白にして下さい！",IF(
AND($D$1="二交代制", COUNTIF(K49:AO49,"準")&gt;0),"「準」夜勤を消して下さい！", IF(AND($D$1="二交代制", COUNTIF(K49:AO49,"深")&gt;0),"「深」夜勤を消して下さい！",IF(AND($D$1="三交代制", COUNTIF(K49:AO49,"当")&gt;0),"「当」直を消して下さい！",IF(AND($D$1="三交代制", COUNTIF(K49:AO49,"明")&gt;0),"「明」けを消して下さい！",
IF(COUNTIF(K130:AO131,10)&gt;0,"「当直→明け→休み」を2回以上, "&amp;CHAR(10)&amp;"連続させないで下さい！",IF(COUNTIF(K130:AO131,20)&gt;0,"「準, 深夜勤務」は3回以上, "&amp;CHAR(10)&amp;"連続させないようにして下さい！",
IF(COUNTIF(K130:AO131,30)&gt;0,"「当直→明け→休み」"&amp;CHAR(10)&amp;"にして下さい！",IF(COUNTIF(K130:AO131,40)&gt;0,"「日(休)→準→休」「日(休)→準→準→休」,「休→深→休」,"&amp;CHAR(10)&amp;"「休→深→準(深)→休」のどれかにして下さい！",""))))))))))</f>
        <v/>
      </c>
    </row>
    <row r="50" spans="4:52" x14ac:dyDescent="0.4">
      <c r="D50" s="204"/>
      <c r="E50" s="221"/>
      <c r="F50" s="217"/>
      <c r="G50" s="219"/>
      <c r="H50" s="219"/>
      <c r="I50" s="215"/>
      <c r="J50" s="150" t="s">
        <v>5</v>
      </c>
      <c r="K50" s="117"/>
      <c r="L50" s="117"/>
      <c r="M50" s="117"/>
      <c r="N50" s="117"/>
      <c r="O50" s="117"/>
      <c r="P50" s="117"/>
      <c r="Q50" s="117"/>
      <c r="R50" s="117"/>
      <c r="S50" s="117"/>
      <c r="T50" s="117"/>
      <c r="U50" s="117"/>
      <c r="V50" s="117"/>
      <c r="W50" s="117"/>
      <c r="X50" s="117"/>
      <c r="Y50" s="117"/>
      <c r="Z50" s="117"/>
      <c r="AA50" s="117"/>
      <c r="AB50" s="117"/>
      <c r="AC50" s="117"/>
      <c r="AD50" s="117"/>
      <c r="AE50" s="117"/>
      <c r="AF50" s="117"/>
      <c r="AG50" s="117"/>
      <c r="AH50" s="117"/>
      <c r="AI50" s="117"/>
      <c r="AJ50" s="117"/>
      <c r="AK50" s="117"/>
      <c r="AL50" s="117"/>
      <c r="AM50" s="117"/>
      <c r="AN50" s="117"/>
      <c r="AO50" s="118"/>
      <c r="AP50" s="88"/>
      <c r="AQ50" s="87"/>
      <c r="AR50" s="87"/>
      <c r="AS50" s="87"/>
      <c r="AT50" s="87"/>
      <c r="AU50" s="87"/>
      <c r="AV50" s="87"/>
      <c r="AW50" s="87"/>
      <c r="AX50" s="55"/>
      <c r="AZ50" s="194"/>
    </row>
    <row r="51" spans="4:52" ht="18.75" customHeight="1" x14ac:dyDescent="0.4">
      <c r="D51" s="204"/>
      <c r="E51" s="220" t="s">
        <v>131</v>
      </c>
      <c r="F51" s="216">
        <v>2</v>
      </c>
      <c r="G51" s="218">
        <v>2</v>
      </c>
      <c r="H51" s="218">
        <v>2</v>
      </c>
      <c r="I51" s="214">
        <v>8</v>
      </c>
      <c r="J51" s="150" t="s">
        <v>58</v>
      </c>
      <c r="K51" s="117"/>
      <c r="L51" s="117"/>
      <c r="M51" s="117"/>
      <c r="N51" s="117"/>
      <c r="O51" s="117"/>
      <c r="P51" s="117"/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117"/>
      <c r="AB51" s="117"/>
      <c r="AC51" s="117"/>
      <c r="AD51" s="117"/>
      <c r="AE51" s="117"/>
      <c r="AF51" s="117"/>
      <c r="AG51" s="117"/>
      <c r="AH51" s="117"/>
      <c r="AI51" s="117"/>
      <c r="AJ51" s="117"/>
      <c r="AK51" s="117"/>
      <c r="AL51" s="117"/>
      <c r="AM51" s="117"/>
      <c r="AN51" s="117"/>
      <c r="AO51" s="118"/>
      <c r="AP51" s="88">
        <f>IF(E51="","",COUNTIF(K51:AO51,"日"))</f>
        <v>0</v>
      </c>
      <c r="AQ51" s="84" t="str">
        <f>IF($D$1="二交代制",IF(E51="","",COUNTIF(K51:AO51,"当")),"")</f>
        <v/>
      </c>
      <c r="AR51" s="84" t="str">
        <f>IF($D$1="二交代制",IF(E51="","",IF(($F51-AQ51)&gt;0,TEXT(($F51-AQ51),"@")&amp;"日, 不足しています",IF(($F51-AQ51)=0,"指定日数に等しいです",IF(($F51-AQ51)&lt;0,TEXT(-($F51-AQ51),"@")&amp;"日, 余っています","")))),"")</f>
        <v/>
      </c>
      <c r="AS51" s="84">
        <f>IF($D$1="三交代制",IF(E51="","",COUNTIF(K51:AO51,"準")),"")</f>
        <v>0</v>
      </c>
      <c r="AT51" s="87" t="str">
        <f>IF($D$1="三交代制",IF(E51="","",IF(($G51-AS51)&gt;0,TEXT(($G51-AS51),"@")&amp;"日, 不足しています",IF(($G51-AS51)=0,"指定日数に等しいです",IF(($G51-AS51)&lt;0,TEXT(-($G51-AS51),"@")&amp;"日, 余っています","")))),"")</f>
        <v>2日, 不足しています</v>
      </c>
      <c r="AU51" s="84">
        <f>IF($D$1="三交代制",IF(E51="","",COUNTIF(K51:AO51,"深")),"")</f>
        <v>0</v>
      </c>
      <c r="AV51" s="84" t="str">
        <f>IF($D$1="三交代制",IF(E51="","",IF(($H51-AU51)&gt;0,TEXT(($H51-AU51),"@")&amp;"日, 不足しています",IF(($H51-AU51)=0,"指定日数に等しいです",IF(($H51-AU51)&lt;0,TEXT(-($H51-AU51),"@")&amp;"日, 余っています","")))),"")</f>
        <v>2日, 不足しています</v>
      </c>
      <c r="AW51" s="84">
        <f>IF(E51="","",COUNTIF(K51:AO51,"休"))</f>
        <v>0</v>
      </c>
      <c r="AX51" s="85" t="str">
        <f t="shared" ref="AX51" si="23">IF(E51="","",IF(($I51-AW51)&gt;0,TEXT(($I51-AW51),"@")&amp;"日, 不足しています",IF(($I51-AW51)=0,"指定日数に等しいです",IF(($I51-AW51)&lt;0,TEXT(-($I51-AW51),"@")&amp;"日, 余っています",""))))</f>
        <v>8日, 不足しています</v>
      </c>
      <c r="AZ51" s="194" t="str">
        <f>IF(AND((COUNTIF(K51:AO51,"日")+COUNTIF(K51:AO51,"当")+COUNTIF(K51:AO51,"明")+COUNTIF(K51:AO51,"準")+COUNTIF(K51:AO51,"深")+COUNTIF(K51:AO51,"休"))&gt;0,$E51=""),"氏名を入力して下さい！勤務希望が入力されているのに, 氏名が入力されていません！",IF(
OR(AND($AM$18="×",AM51&lt;&gt;""),AND($AN$18="×",AN51&lt;&gt;""),AND($AO$18="×",AO51&lt;&gt;"")),TEXT($D$9,"m月")&amp;"に含まれない日の希望欄は空白にして下さい！",IF(
AND($D$1="二交代制", COUNTIF(K51:AO51,"準")&gt;0),"「準」夜勤を消して下さい！", IF(AND($D$1="二交代制", COUNTIF(K51:AO51,"深")&gt;0),"「深」夜勤を消して下さい！",IF(AND($D$1="三交代制", COUNTIF(K51:AO51,"当")&gt;0),"「当」直を消して下さい！",IF(AND($D$1="三交代制", COUNTIF(K51:AO51,"明")&gt;0),"「明」けを消して下さい！",
IF(COUNTIF(K132:AO133,10)&gt;0,"「当直→明け→休み」を2回以上, "&amp;CHAR(10)&amp;"連続させないで下さい！",IF(COUNTIF(K132:AO133,20)&gt;0,"「準, 深夜勤務」は3回以上, "&amp;CHAR(10)&amp;"連続させないようにして下さい！",
IF(COUNTIF(K132:AO133,30)&gt;0,"「当直→明け→休み」"&amp;CHAR(10)&amp;"にして下さい！",IF(COUNTIF(K132:AO133,40)&gt;0,"「日(休)→準→休」「日(休)→準→準→休」,「休→深→休」,"&amp;CHAR(10)&amp;"「休→深→準(深)→休」のどれかにして下さい！",""))))))))))</f>
        <v/>
      </c>
    </row>
    <row r="52" spans="4:52" x14ac:dyDescent="0.4">
      <c r="D52" s="204"/>
      <c r="E52" s="221"/>
      <c r="F52" s="217"/>
      <c r="G52" s="219"/>
      <c r="H52" s="219"/>
      <c r="I52" s="215"/>
      <c r="J52" s="150" t="s">
        <v>5</v>
      </c>
      <c r="K52" s="117"/>
      <c r="L52" s="117"/>
      <c r="M52" s="117"/>
      <c r="N52" s="117"/>
      <c r="O52" s="117"/>
      <c r="P52" s="117"/>
      <c r="Q52" s="117"/>
      <c r="R52" s="117"/>
      <c r="S52" s="117"/>
      <c r="T52" s="117"/>
      <c r="U52" s="117"/>
      <c r="V52" s="117"/>
      <c r="W52" s="117"/>
      <c r="X52" s="117"/>
      <c r="Y52" s="117"/>
      <c r="Z52" s="117"/>
      <c r="AA52" s="117"/>
      <c r="AB52" s="117"/>
      <c r="AC52" s="117"/>
      <c r="AD52" s="117"/>
      <c r="AE52" s="117"/>
      <c r="AF52" s="117"/>
      <c r="AG52" s="117"/>
      <c r="AH52" s="117"/>
      <c r="AI52" s="117"/>
      <c r="AJ52" s="117"/>
      <c r="AK52" s="117"/>
      <c r="AL52" s="117"/>
      <c r="AM52" s="117"/>
      <c r="AN52" s="117"/>
      <c r="AO52" s="118"/>
      <c r="AP52" s="88"/>
      <c r="AQ52" s="87"/>
      <c r="AR52" s="87"/>
      <c r="AS52" s="87"/>
      <c r="AT52" s="87"/>
      <c r="AU52" s="87"/>
      <c r="AV52" s="87"/>
      <c r="AW52" s="87"/>
      <c r="AX52" s="55"/>
      <c r="AZ52" s="194"/>
    </row>
    <row r="53" spans="4:52" ht="18.75" customHeight="1" x14ac:dyDescent="0.4">
      <c r="D53" s="204"/>
      <c r="E53" s="220" t="s">
        <v>132</v>
      </c>
      <c r="F53" s="216">
        <v>2</v>
      </c>
      <c r="G53" s="218">
        <v>2</v>
      </c>
      <c r="H53" s="218">
        <v>2</v>
      </c>
      <c r="I53" s="214">
        <v>8</v>
      </c>
      <c r="J53" s="150" t="s">
        <v>58</v>
      </c>
      <c r="K53" s="117"/>
      <c r="L53" s="117"/>
      <c r="M53" s="117"/>
      <c r="N53" s="117"/>
      <c r="O53" s="117"/>
      <c r="P53" s="117"/>
      <c r="Q53" s="117"/>
      <c r="R53" s="117"/>
      <c r="S53" s="117"/>
      <c r="T53" s="117"/>
      <c r="U53" s="117"/>
      <c r="V53" s="117"/>
      <c r="W53" s="117"/>
      <c r="X53" s="117"/>
      <c r="Y53" s="117"/>
      <c r="Z53" s="117"/>
      <c r="AA53" s="117"/>
      <c r="AB53" s="117"/>
      <c r="AC53" s="117"/>
      <c r="AD53" s="117"/>
      <c r="AE53" s="117"/>
      <c r="AF53" s="117"/>
      <c r="AG53" s="117"/>
      <c r="AH53" s="117"/>
      <c r="AI53" s="117"/>
      <c r="AJ53" s="117"/>
      <c r="AK53" s="117"/>
      <c r="AL53" s="117"/>
      <c r="AM53" s="117"/>
      <c r="AN53" s="117"/>
      <c r="AO53" s="118"/>
      <c r="AP53" s="88">
        <f>IF(E53="","",COUNTIF(K53:AO53,"日"))</f>
        <v>0</v>
      </c>
      <c r="AQ53" s="84" t="str">
        <f>IF($D$1="二交代制",IF(E53="","",COUNTIF(K53:AO53,"当")),"")</f>
        <v/>
      </c>
      <c r="AR53" s="84" t="str">
        <f>IF($D$1="二交代制",IF(E53="","",IF(($F53-AQ53)&gt;0,TEXT(($F53-AQ53),"@")&amp;"日, 不足しています",IF(($F53-AQ53)=0,"指定日数に等しいです",IF(($F53-AQ53)&lt;0,TEXT(-($F53-AQ53),"@")&amp;"日, 余っています","")))),"")</f>
        <v/>
      </c>
      <c r="AS53" s="84">
        <f>IF($D$1="三交代制",IF(E53="","",COUNTIF(K53:AO53,"準")),"")</f>
        <v>0</v>
      </c>
      <c r="AT53" s="87" t="str">
        <f>IF($D$1="三交代制",IF(E53="","",IF(($G53-AS53)&gt;0,TEXT(($G53-AS53),"@")&amp;"日, 不足しています",IF(($G53-AS53)=0,"指定日数に等しいです",IF(($G53-AS53)&lt;0,TEXT(-($G53-AS53),"@")&amp;"日, 余っています","")))),"")</f>
        <v>2日, 不足しています</v>
      </c>
      <c r="AU53" s="84">
        <f>IF($D$1="三交代制",IF(E53="","",COUNTIF(K53:AO53,"深")),"")</f>
        <v>0</v>
      </c>
      <c r="AV53" s="84" t="str">
        <f>IF($D$1="三交代制",IF(E53="","",IF(($H53-AU53)&gt;0,TEXT(($H53-AU53),"@")&amp;"日, 不足しています",IF(($H53-AU53)=0,"指定日数に等しいです",IF(($H53-AU53)&lt;0,TEXT(-($H53-AU53),"@")&amp;"日, 余っています","")))),"")</f>
        <v>2日, 不足しています</v>
      </c>
      <c r="AW53" s="84">
        <f>IF(E53="","",COUNTIF(K53:AO53,"休"))</f>
        <v>0</v>
      </c>
      <c r="AX53" s="85" t="str">
        <f t="shared" ref="AX53" si="24">IF(E53="","",IF(($I53-AW53)&gt;0,TEXT(($I53-AW53),"@")&amp;"日, 不足しています",IF(($I53-AW53)=0,"指定日数に等しいです",IF(($I53-AW53)&lt;0,TEXT(-($I53-AW53),"@")&amp;"日, 余っています",""))))</f>
        <v>8日, 不足しています</v>
      </c>
      <c r="AZ53" s="194" t="str">
        <f>IF(AND((COUNTIF(K53:AO53,"日")+COUNTIF(K53:AO53,"当")+COUNTIF(K53:AO53,"明")+COUNTIF(K53:AO53,"準")+COUNTIF(K53:AO53,"深")+COUNTIF(K53:AO53,"休"))&gt;0,$E53=""),"氏名を入力して下さい！勤務希望が入力されているのに, 氏名が入力されていません！",IF(
OR(AND($AM$18="×",AM53&lt;&gt;""),AND($AN$18="×",AN53&lt;&gt;""),AND($AO$18="×",AO53&lt;&gt;"")),TEXT($D$9,"m月")&amp;"に含まれない日の希望欄は空白にして下さい！",IF(
AND($D$1="二交代制", COUNTIF(K53:AO53,"準")&gt;0),"「準」夜勤を消して下さい！", IF(AND($D$1="二交代制", COUNTIF(K53:AO53,"深")&gt;0),"「深」夜勤を消して下さい！",IF(AND($D$1="三交代制", COUNTIF(K53:AO53,"当")&gt;0),"「当」直を消して下さい！",IF(AND($D$1="三交代制", COUNTIF(K53:AO53,"明")&gt;0),"「明」けを消して下さい！",
IF(COUNTIF(K134:AO135,10)&gt;0,"「当直→明け→休み」を2回以上, "&amp;CHAR(10)&amp;"連続させないで下さい！",IF(COUNTIF(K134:AO135,20)&gt;0,"「準, 深夜勤務」は3回以上, "&amp;CHAR(10)&amp;"連続させないようにして下さい！",
IF(COUNTIF(K134:AO135,30)&gt;0,"「当直→明け→休み」"&amp;CHAR(10)&amp;"にして下さい！",IF(COUNTIF(K134:AO135,40)&gt;0,"「日(休)→準→休」「日(休)→準→準→休」,「休→深→休」,"&amp;CHAR(10)&amp;"「休→深→準(深)→休」のどれかにして下さい！",""))))))))))</f>
        <v/>
      </c>
    </row>
    <row r="54" spans="4:52" x14ac:dyDescent="0.4">
      <c r="D54" s="204"/>
      <c r="E54" s="221"/>
      <c r="F54" s="217"/>
      <c r="G54" s="219"/>
      <c r="H54" s="219"/>
      <c r="I54" s="215"/>
      <c r="J54" s="150" t="s">
        <v>5</v>
      </c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7"/>
      <c r="V54" s="117"/>
      <c r="W54" s="117"/>
      <c r="X54" s="117"/>
      <c r="Y54" s="117"/>
      <c r="Z54" s="117"/>
      <c r="AA54" s="117"/>
      <c r="AB54" s="117"/>
      <c r="AC54" s="117"/>
      <c r="AD54" s="117"/>
      <c r="AE54" s="117"/>
      <c r="AF54" s="117"/>
      <c r="AG54" s="117"/>
      <c r="AH54" s="117"/>
      <c r="AI54" s="117"/>
      <c r="AJ54" s="117"/>
      <c r="AK54" s="117"/>
      <c r="AL54" s="117"/>
      <c r="AM54" s="117"/>
      <c r="AN54" s="117"/>
      <c r="AO54" s="118"/>
      <c r="AP54" s="88"/>
      <c r="AQ54" s="87"/>
      <c r="AR54" s="87"/>
      <c r="AS54" s="87"/>
      <c r="AT54" s="87"/>
      <c r="AU54" s="87"/>
      <c r="AV54" s="87"/>
      <c r="AW54" s="87"/>
      <c r="AX54" s="55"/>
      <c r="AZ54" s="194"/>
    </row>
    <row r="55" spans="4:52" ht="18" customHeight="1" x14ac:dyDescent="0.4">
      <c r="D55" s="204"/>
      <c r="E55" s="220" t="s">
        <v>133</v>
      </c>
      <c r="F55" s="216">
        <v>2</v>
      </c>
      <c r="G55" s="218">
        <v>2</v>
      </c>
      <c r="H55" s="218">
        <v>2</v>
      </c>
      <c r="I55" s="214">
        <v>8</v>
      </c>
      <c r="J55" s="150" t="s">
        <v>58</v>
      </c>
      <c r="K55" s="117"/>
      <c r="L55" s="117"/>
      <c r="M55" s="117"/>
      <c r="N55" s="117"/>
      <c r="O55" s="117"/>
      <c r="P55" s="117"/>
      <c r="Q55" s="117"/>
      <c r="R55" s="117"/>
      <c r="S55" s="117"/>
      <c r="T55" s="117"/>
      <c r="U55" s="117"/>
      <c r="V55" s="117"/>
      <c r="W55" s="117"/>
      <c r="X55" s="117"/>
      <c r="Y55" s="117"/>
      <c r="Z55" s="117"/>
      <c r="AA55" s="117"/>
      <c r="AB55" s="117"/>
      <c r="AC55" s="117"/>
      <c r="AD55" s="117"/>
      <c r="AE55" s="117"/>
      <c r="AF55" s="117"/>
      <c r="AG55" s="117"/>
      <c r="AH55" s="117"/>
      <c r="AI55" s="117"/>
      <c r="AJ55" s="117"/>
      <c r="AK55" s="117"/>
      <c r="AL55" s="117"/>
      <c r="AM55" s="117"/>
      <c r="AN55" s="117"/>
      <c r="AO55" s="118"/>
      <c r="AP55" s="88">
        <f>IF(E55="","",COUNTIF(K55:AO55,"日"))</f>
        <v>0</v>
      </c>
      <c r="AQ55" s="84" t="str">
        <f>IF($D$1="二交代制",IF(E55="","",COUNTIF(K55:AO55,"当")),"")</f>
        <v/>
      </c>
      <c r="AR55" s="84" t="str">
        <f>IF($D$1="二交代制",IF(E55="","",IF(($F55-AQ55)&gt;0,TEXT(($F55-AQ55),"@")&amp;"日, 不足しています",IF(($F55-AQ55)=0,"指定日数に等しいです",IF(($F55-AQ55)&lt;0,TEXT(-($F55-AQ55),"@")&amp;"日, 余っています","")))),"")</f>
        <v/>
      </c>
      <c r="AS55" s="84">
        <f>IF($D$1="三交代制",IF(E55="","",COUNTIF(K55:AO55,"準")),"")</f>
        <v>0</v>
      </c>
      <c r="AT55" s="87" t="str">
        <f>IF($D$1="三交代制",IF(E55="","",IF(($G55-AS55)&gt;0,TEXT(($G55-AS55),"@")&amp;"日, 不足しています",IF(($G55-AS55)=0,"指定日数に等しいです",IF(($G55-AS55)&lt;0,TEXT(-($G55-AS55),"@")&amp;"日, 余っています","")))),"")</f>
        <v>2日, 不足しています</v>
      </c>
      <c r="AU55" s="84">
        <f>IF($D$1="三交代制",IF(E55="","",COUNTIF(K55:AO55,"深")),"")</f>
        <v>0</v>
      </c>
      <c r="AV55" s="84" t="str">
        <f>IF($D$1="三交代制",IF(E55="","",IF(($H55-AU55)&gt;0,TEXT(($H55-AU55),"@")&amp;"日, 不足しています",IF(($H55-AU55)=0,"指定日数に等しいです",IF(($H55-AU55)&lt;0,TEXT(-($H55-AU55),"@")&amp;"日, 余っています","")))),"")</f>
        <v>2日, 不足しています</v>
      </c>
      <c r="AW55" s="84">
        <f>IF(E55="","",COUNTIF(K55:AO55,"休"))</f>
        <v>0</v>
      </c>
      <c r="AX55" s="85" t="str">
        <f t="shared" ref="AX55" si="25">IF(E55="","",IF(($I55-AW55)&gt;0,TEXT(($I55-AW55),"@")&amp;"日, 不足しています",IF(($I55-AW55)=0,"指定日数に等しいです",IF(($I55-AW55)&lt;0,TEXT(-($I55-AW55),"@")&amp;"日, 余っています",""))))</f>
        <v>8日, 不足しています</v>
      </c>
      <c r="AZ55" s="194" t="str">
        <f>IF(AND((COUNTIF(K55:AO55,"日")+COUNTIF(K55:AO55,"当")+COUNTIF(K55:AO55,"明")+COUNTIF(K55:AO55,"準")+COUNTIF(K55:AO55,"深")+COUNTIF(K55:AO55,"休"))&gt;0,$E55=""),"氏名を入力して下さい！勤務希望が入力されているのに, 氏名が入力されていません！",IF(
OR(AND($AM$18="×",AM55&lt;&gt;""),AND($AN$18="×",AN55&lt;&gt;""),AND($AO$18="×",AO55&lt;&gt;"")),TEXT($D$9,"m月")&amp;"に含まれない日の希望欄は空白にして下さい！",IF(
AND($D$1="二交代制", COUNTIF(K55:AO55,"準")&gt;0),"「準」夜勤を消して下さい！", IF(AND($D$1="二交代制", COUNTIF(K55:AO55,"深")&gt;0),"「深」夜勤を消して下さい！",IF(AND($D$1="三交代制", COUNTIF(K55:AO55,"当")&gt;0),"「当」直を消して下さい！",IF(AND($D$1="三交代制", COUNTIF(K55:AO55,"明")&gt;0),"「明」けを消して下さい！",
IF(COUNTIF(K136:AO137,10)&gt;0,"「当直→明け→休み」を2回以上, "&amp;CHAR(10)&amp;"連続させないで下さい！",IF(COUNTIF(K136:AO137,20)&gt;0,"「準, 深夜勤務」は3回以上, "&amp;CHAR(10)&amp;"連続させないようにして下さい！",
IF(COUNTIF(K136:AO137,30)&gt;0,"「当直→明け→休み」"&amp;CHAR(10)&amp;"にして下さい！",IF(COUNTIF(K136:AO137,40)&gt;0,"「日(休)→準→休」「日(休)→準→準→休」,「休→深→休」,"&amp;CHAR(10)&amp;"「休→深→準(深)→休」のどれかにして下さい！",""))))))))))</f>
        <v/>
      </c>
    </row>
    <row r="56" spans="4:52" x14ac:dyDescent="0.4">
      <c r="D56" s="204"/>
      <c r="E56" s="221"/>
      <c r="F56" s="217"/>
      <c r="G56" s="219"/>
      <c r="H56" s="219"/>
      <c r="I56" s="215"/>
      <c r="J56" s="150" t="s">
        <v>5</v>
      </c>
      <c r="K56" s="117"/>
      <c r="L56" s="117"/>
      <c r="M56" s="117"/>
      <c r="N56" s="117"/>
      <c r="O56" s="117"/>
      <c r="P56" s="117"/>
      <c r="Q56" s="117"/>
      <c r="R56" s="117"/>
      <c r="S56" s="117"/>
      <c r="T56" s="117"/>
      <c r="U56" s="117"/>
      <c r="V56" s="117"/>
      <c r="W56" s="117"/>
      <c r="X56" s="117"/>
      <c r="Y56" s="117"/>
      <c r="Z56" s="117"/>
      <c r="AA56" s="117"/>
      <c r="AB56" s="117"/>
      <c r="AC56" s="117"/>
      <c r="AD56" s="117"/>
      <c r="AE56" s="117"/>
      <c r="AF56" s="117"/>
      <c r="AG56" s="117"/>
      <c r="AH56" s="117"/>
      <c r="AI56" s="117"/>
      <c r="AJ56" s="117"/>
      <c r="AK56" s="117"/>
      <c r="AL56" s="117"/>
      <c r="AM56" s="117"/>
      <c r="AN56" s="117"/>
      <c r="AO56" s="118"/>
      <c r="AP56" s="88"/>
      <c r="AQ56" s="87"/>
      <c r="AR56" s="87"/>
      <c r="AS56" s="87"/>
      <c r="AT56" s="87"/>
      <c r="AU56" s="87"/>
      <c r="AV56" s="87"/>
      <c r="AW56" s="87"/>
      <c r="AX56" s="55"/>
      <c r="AZ56" s="194"/>
    </row>
    <row r="57" spans="4:52" ht="18" customHeight="1" x14ac:dyDescent="0.4">
      <c r="D57" s="204"/>
      <c r="E57" s="220" t="s">
        <v>134</v>
      </c>
      <c r="F57" s="216">
        <v>2</v>
      </c>
      <c r="G57" s="218">
        <v>2</v>
      </c>
      <c r="H57" s="218">
        <v>2</v>
      </c>
      <c r="I57" s="214">
        <v>8</v>
      </c>
      <c r="J57" s="150" t="s">
        <v>58</v>
      </c>
      <c r="K57" s="117"/>
      <c r="L57" s="117"/>
      <c r="M57" s="117"/>
      <c r="N57" s="117"/>
      <c r="O57" s="117"/>
      <c r="P57" s="117"/>
      <c r="Q57" s="117"/>
      <c r="R57" s="117"/>
      <c r="S57" s="117"/>
      <c r="T57" s="117"/>
      <c r="U57" s="117"/>
      <c r="V57" s="117"/>
      <c r="W57" s="117"/>
      <c r="X57" s="117"/>
      <c r="Y57" s="117"/>
      <c r="Z57" s="117"/>
      <c r="AA57" s="117"/>
      <c r="AB57" s="117"/>
      <c r="AC57" s="117"/>
      <c r="AD57" s="117"/>
      <c r="AE57" s="117"/>
      <c r="AF57" s="117"/>
      <c r="AG57" s="117"/>
      <c r="AH57" s="117"/>
      <c r="AI57" s="117"/>
      <c r="AJ57" s="117"/>
      <c r="AK57" s="117"/>
      <c r="AL57" s="117"/>
      <c r="AM57" s="117"/>
      <c r="AN57" s="117"/>
      <c r="AO57" s="118"/>
      <c r="AP57" s="88">
        <f>IF(E57="","",COUNTIF(K57:AO57,"日"))</f>
        <v>0</v>
      </c>
      <c r="AQ57" s="84" t="str">
        <f>IF($D$1="二交代制",IF(E57="","",COUNTIF(K57:AO57,"当")),"")</f>
        <v/>
      </c>
      <c r="AR57" s="84" t="str">
        <f>IF($D$1="二交代制",IF(E57="","",IF(($F57-AQ57)&gt;0,TEXT(($F57-AQ57),"@")&amp;"日, 不足しています",IF(($F57-AQ57)=0,"指定日数に等しいです",IF(($F57-AQ57)&lt;0,TEXT(-($F57-AQ57),"@")&amp;"日, 余っています","")))),"")</f>
        <v/>
      </c>
      <c r="AS57" s="84">
        <f>IF($D$1="三交代制",IF(E57="","",COUNTIF(K57:AO57,"準")),"")</f>
        <v>0</v>
      </c>
      <c r="AT57" s="87" t="str">
        <f>IF($D$1="三交代制",IF(E57="","",IF(($G57-AS57)&gt;0,TEXT(($G57-AS57),"@")&amp;"日, 不足しています",IF(($G57-AS57)=0,"指定日数に等しいです",IF(($G57-AS57)&lt;0,TEXT(-($G57-AS57),"@")&amp;"日, 余っています","")))),"")</f>
        <v>2日, 不足しています</v>
      </c>
      <c r="AU57" s="84">
        <f>IF($D$1="三交代制",IF(E57="","",COUNTIF(K57:AO57,"深")),"")</f>
        <v>0</v>
      </c>
      <c r="AV57" s="84" t="str">
        <f>IF($D$1="三交代制",IF(E57="","",IF(($H57-AU57)&gt;0,TEXT(($H57-AU57),"@")&amp;"日, 不足しています",IF(($H57-AU57)=0,"指定日数に等しいです",IF(($H57-AU57)&lt;0,TEXT(-($H57-AU57),"@")&amp;"日, 余っています","")))),"")</f>
        <v>2日, 不足しています</v>
      </c>
      <c r="AW57" s="84">
        <f>IF(E57="","",COUNTIF(K57:AO57,"休"))</f>
        <v>0</v>
      </c>
      <c r="AX57" s="85" t="str">
        <f t="shared" ref="AX57" si="26">IF(E57="","",IF(($I57-AW57)&gt;0,TEXT(($I57-AW57),"@")&amp;"日, 不足しています",IF(($I57-AW57)=0,"指定日数に等しいです",IF(($I57-AW57)&lt;0,TEXT(-($I57-AW57),"@")&amp;"日, 余っています",""))))</f>
        <v>8日, 不足しています</v>
      </c>
      <c r="AZ57" s="194" t="str">
        <f>IF(AND((COUNTIF(K57:AO57,"日")+COUNTIF(K57:AO57,"当")+COUNTIF(K57:AO57,"明")+COUNTIF(K57:AO57,"準")+COUNTIF(K57:AO57,"深")+COUNTIF(K57:AO57,"休"))&gt;0,$E57=""),"氏名を入力して下さい！勤務希望が入力されているのに, 氏名が入力されていません！",IF(
OR(AND($AM$18="×",AM57&lt;&gt;""),AND($AN$18="×",AN57&lt;&gt;""),AND($AO$18="×",AO57&lt;&gt;"")),TEXT($D$9,"m月")&amp;"に含まれない日の希望欄は空白にして下さい！",IF(
AND($D$1="二交代制", COUNTIF(K57:AO57,"準")&gt;0),"「準」夜勤を消して下さい！", IF(AND($D$1="二交代制", COUNTIF(K57:AO57,"深")&gt;0),"「深」夜勤を消して下さい！",IF(AND($D$1="三交代制", COUNTIF(K57:AO57,"当")&gt;0),"「当」直を消して下さい！",IF(AND($D$1="三交代制", COUNTIF(K57:AO57,"明")&gt;0),"「明」けを消して下さい！",
IF(COUNTIF(K138:AO139,10)&gt;0,"「当直→明け→休み」を2回以上, "&amp;CHAR(10)&amp;"連続させないで下さい！",IF(COUNTIF(K138:AO139,20)&gt;0,"「準, 深夜勤務」は3回以上, "&amp;CHAR(10)&amp;"連続させないようにして下さい！",
IF(COUNTIF(K138:AO139,30)&gt;0,"「当直→明け→休み」"&amp;CHAR(10)&amp;"にして下さい！",IF(COUNTIF(K138:AO139,40)&gt;0,"「日(休)→準→休」「日(休)→準→準→休」,「休→深→休」,"&amp;CHAR(10)&amp;"「休→深→準(深)→休」のどれかにして下さい！",""))))))))))</f>
        <v/>
      </c>
    </row>
    <row r="58" spans="4:52" x14ac:dyDescent="0.4">
      <c r="D58" s="204"/>
      <c r="E58" s="221"/>
      <c r="F58" s="217"/>
      <c r="G58" s="219"/>
      <c r="H58" s="219"/>
      <c r="I58" s="215"/>
      <c r="J58" s="150" t="s">
        <v>5</v>
      </c>
      <c r="K58" s="117"/>
      <c r="L58" s="117"/>
      <c r="M58" s="117"/>
      <c r="N58" s="117"/>
      <c r="O58" s="117"/>
      <c r="P58" s="117"/>
      <c r="Q58" s="117"/>
      <c r="R58" s="117"/>
      <c r="S58" s="117"/>
      <c r="T58" s="117"/>
      <c r="U58" s="117"/>
      <c r="V58" s="117"/>
      <c r="W58" s="117"/>
      <c r="X58" s="117"/>
      <c r="Y58" s="117"/>
      <c r="Z58" s="117"/>
      <c r="AA58" s="117"/>
      <c r="AB58" s="117"/>
      <c r="AC58" s="117"/>
      <c r="AD58" s="117"/>
      <c r="AE58" s="117"/>
      <c r="AF58" s="117"/>
      <c r="AG58" s="117"/>
      <c r="AH58" s="117"/>
      <c r="AI58" s="117"/>
      <c r="AJ58" s="117"/>
      <c r="AK58" s="117"/>
      <c r="AL58" s="117"/>
      <c r="AM58" s="117"/>
      <c r="AN58" s="117"/>
      <c r="AO58" s="118"/>
      <c r="AP58" s="88"/>
      <c r="AQ58" s="87"/>
      <c r="AR58" s="87"/>
      <c r="AS58" s="87"/>
      <c r="AT58" s="87"/>
      <c r="AU58" s="87"/>
      <c r="AV58" s="87"/>
      <c r="AW58" s="87"/>
      <c r="AX58" s="55"/>
      <c r="AZ58" s="194"/>
    </row>
    <row r="59" spans="4:52" x14ac:dyDescent="0.4">
      <c r="D59" s="204"/>
      <c r="E59" s="220"/>
      <c r="F59" s="216"/>
      <c r="G59" s="218"/>
      <c r="H59" s="218"/>
      <c r="I59" s="214"/>
      <c r="J59" s="150" t="s">
        <v>58</v>
      </c>
      <c r="K59" s="117"/>
      <c r="L59" s="117"/>
      <c r="M59" s="117"/>
      <c r="N59" s="117"/>
      <c r="O59" s="117"/>
      <c r="P59" s="117"/>
      <c r="Q59" s="117"/>
      <c r="R59" s="117"/>
      <c r="S59" s="117"/>
      <c r="T59" s="117"/>
      <c r="U59" s="117"/>
      <c r="V59" s="117"/>
      <c r="W59" s="117"/>
      <c r="X59" s="117"/>
      <c r="Y59" s="117"/>
      <c r="Z59" s="117"/>
      <c r="AA59" s="117"/>
      <c r="AB59" s="117"/>
      <c r="AC59" s="117"/>
      <c r="AD59" s="117"/>
      <c r="AE59" s="117"/>
      <c r="AF59" s="117"/>
      <c r="AG59" s="117"/>
      <c r="AH59" s="117"/>
      <c r="AI59" s="117"/>
      <c r="AJ59" s="117"/>
      <c r="AK59" s="117"/>
      <c r="AL59" s="117"/>
      <c r="AM59" s="117"/>
      <c r="AN59" s="117"/>
      <c r="AO59" s="118"/>
      <c r="AP59" s="88" t="str">
        <f>IF(E59="","",COUNTIF(K59:AO59,"日"))</f>
        <v/>
      </c>
      <c r="AQ59" s="84" t="str">
        <f>IF($D$1="二交代制",IF(E59="","",COUNTIF(K59:AO59,"当")),"")</f>
        <v/>
      </c>
      <c r="AR59" s="84" t="str">
        <f>IF($D$1="二交代制",IF(E59="","",IF(($F59-AQ59)&gt;0,TEXT(($F59-AQ59),"@")&amp;"日, 不足しています",IF(($F59-AQ59)=0,"指定日数に等しいです",IF(($F59-AQ59)&lt;0,TEXT(-($F59-AQ59),"@")&amp;"日, 余っています","")))),"")</f>
        <v/>
      </c>
      <c r="AS59" s="84" t="str">
        <f>IF($D$1="三交代制",IF(E59="","",COUNTIF(K59:AO59,"準")),"")</f>
        <v/>
      </c>
      <c r="AT59" s="87" t="str">
        <f>IF($D$1="三交代制",IF(E59="","",IF(($G59-AS59)&gt;0,TEXT(($G59-AS59),"@")&amp;"日, 不足しています",IF(($G59-AS59)=0,"指定日数に等しいです",IF(($G59-AS59)&lt;0,TEXT(-($G59-AS59),"@")&amp;"日, 余っています","")))),"")</f>
        <v/>
      </c>
      <c r="AU59" s="84" t="str">
        <f>IF($D$1="三交代制",IF(E59="","",COUNTIF(K59:AO59,"深")),"")</f>
        <v/>
      </c>
      <c r="AV59" s="84" t="str">
        <f>IF($D$1="三交代制",IF(E59="","",IF(($H59-AU59)&gt;0,TEXT(($H59-AU59),"@")&amp;"日, 不足しています",IF(($H59-AU59)=0,"指定日数に等しいです",IF(($H59-AU59)&lt;0,TEXT(-($H59-AU59),"@")&amp;"日, 余っています","")))),"")</f>
        <v/>
      </c>
      <c r="AW59" s="84" t="str">
        <f>IF(E59="","",COUNTIF(K59:AO59,"休"))</f>
        <v/>
      </c>
      <c r="AX59" s="85" t="str">
        <f t="shared" ref="AX59" si="27">IF(E59="","",IF(($I59-AW59)&gt;0,TEXT(($I59-AW59),"@")&amp;"日, 不足しています",IF(($I59-AW59)=0,"指定日数に等しいです",IF(($I59-AW59)&lt;0,TEXT(-($I59-AW59),"@")&amp;"日, 余っています",""))))</f>
        <v/>
      </c>
      <c r="AZ59" s="194" t="str">
        <f>IF(AND((COUNTIF(K59:AO59,"日")+COUNTIF(K59:AO59,"当")+COUNTIF(K59:AO59,"明")+COUNTIF(K59:AO59,"準")+COUNTIF(K59:AO59,"深")+COUNTIF(K59:AO59,"休"))&gt;0,$E59=""),"氏名を入力して下さい！勤務希望が入力されているのに, 氏名が入力されていません！",IF(
OR(AND($AM$18="×",AM59&lt;&gt;""),AND($AN$18="×",AN59&lt;&gt;""),AND($AO$18="×",AO59&lt;&gt;"")),TEXT($D$9,"m月")&amp;"に含まれない日の希望欄は空白にして下さい！",IF(
AND($D$1="二交代制", COUNTIF(K59:AO59,"準")&gt;0),"「準」夜勤を消して下さい！", IF(AND($D$1="二交代制", COUNTIF(K59:AO59,"深")&gt;0),"「深」夜勤を消して下さい！",IF(AND($D$1="三交代制", COUNTIF(K59:AO59,"当")&gt;0),"「当」直を消して下さい！",IF(AND($D$1="三交代制", COUNTIF(K59:AO59,"明")&gt;0),"「明」けを消して下さい！",
IF(COUNTIF(K140:AO141,10)&gt;0,"「当直→明け→休み」を2回以上, "&amp;CHAR(10)&amp;"連続させないで下さい！",IF(COUNTIF(K140:AO141,20)&gt;0,"「準, 深夜勤務」は3回以上, "&amp;CHAR(10)&amp;"連続させないようにして下さい！",
IF(COUNTIF(K140:AO141,30)&gt;0,"「当直→明け→休み」"&amp;CHAR(10)&amp;"にして下さい！",IF(COUNTIF(K140:AO141,40)&gt;0,"「日(休)→準→休」「日(休)→準→準→休」,「休→深→休」,"&amp;CHAR(10)&amp;"「休→深→準(深)→休」のどれかにして下さい！",""))))))))))</f>
        <v/>
      </c>
    </row>
    <row r="60" spans="4:52" x14ac:dyDescent="0.4">
      <c r="D60" s="204"/>
      <c r="E60" s="221"/>
      <c r="F60" s="217"/>
      <c r="G60" s="219"/>
      <c r="H60" s="219"/>
      <c r="I60" s="215"/>
      <c r="J60" s="150" t="s">
        <v>5</v>
      </c>
      <c r="K60" s="117"/>
      <c r="L60" s="117"/>
      <c r="M60" s="117"/>
      <c r="N60" s="117"/>
      <c r="O60" s="117"/>
      <c r="P60" s="117"/>
      <c r="Q60" s="117"/>
      <c r="R60" s="117"/>
      <c r="S60" s="117"/>
      <c r="T60" s="117"/>
      <c r="U60" s="117"/>
      <c r="V60" s="117"/>
      <c r="W60" s="117"/>
      <c r="X60" s="117"/>
      <c r="Y60" s="117"/>
      <c r="Z60" s="117"/>
      <c r="AA60" s="117"/>
      <c r="AB60" s="117"/>
      <c r="AC60" s="117"/>
      <c r="AD60" s="117"/>
      <c r="AE60" s="117"/>
      <c r="AF60" s="117"/>
      <c r="AG60" s="117"/>
      <c r="AH60" s="117"/>
      <c r="AI60" s="117"/>
      <c r="AJ60" s="117"/>
      <c r="AK60" s="117"/>
      <c r="AL60" s="117"/>
      <c r="AM60" s="117"/>
      <c r="AN60" s="117"/>
      <c r="AO60" s="118"/>
      <c r="AP60" s="88"/>
      <c r="AQ60" s="87"/>
      <c r="AR60" s="87"/>
      <c r="AS60" s="87"/>
      <c r="AT60" s="87"/>
      <c r="AU60" s="87"/>
      <c r="AV60" s="87"/>
      <c r="AW60" s="87"/>
      <c r="AX60" s="55"/>
      <c r="AZ60" s="194"/>
    </row>
    <row r="61" spans="4:52" x14ac:dyDescent="0.4">
      <c r="D61" s="204"/>
      <c r="E61" s="220"/>
      <c r="F61" s="216"/>
      <c r="G61" s="218"/>
      <c r="H61" s="218"/>
      <c r="I61" s="214"/>
      <c r="J61" s="150" t="s">
        <v>58</v>
      </c>
      <c r="K61" s="117"/>
      <c r="L61" s="117"/>
      <c r="M61" s="117"/>
      <c r="N61" s="117"/>
      <c r="O61" s="117"/>
      <c r="P61" s="117"/>
      <c r="Q61" s="117"/>
      <c r="R61" s="117"/>
      <c r="S61" s="117"/>
      <c r="T61" s="117"/>
      <c r="U61" s="117"/>
      <c r="V61" s="117"/>
      <c r="W61" s="117"/>
      <c r="X61" s="117"/>
      <c r="Y61" s="117"/>
      <c r="Z61" s="117"/>
      <c r="AA61" s="117"/>
      <c r="AB61" s="117"/>
      <c r="AC61" s="117"/>
      <c r="AD61" s="117"/>
      <c r="AE61" s="117"/>
      <c r="AF61" s="117"/>
      <c r="AG61" s="117"/>
      <c r="AH61" s="117"/>
      <c r="AI61" s="117"/>
      <c r="AJ61" s="117"/>
      <c r="AK61" s="117"/>
      <c r="AL61" s="117"/>
      <c r="AM61" s="117"/>
      <c r="AN61" s="117"/>
      <c r="AO61" s="118"/>
      <c r="AP61" s="88" t="str">
        <f>IF(E61="","",COUNTIF(K61:AO61,"日"))</f>
        <v/>
      </c>
      <c r="AQ61" s="84" t="str">
        <f>IF($D$1="二交代制",IF(E61="","",COUNTIF(K61:AO61,"当")),"")</f>
        <v/>
      </c>
      <c r="AR61" s="84" t="str">
        <f>IF($D$1="二交代制",IF(E61="","",IF(($F61-AQ61)&gt;0,TEXT(($F61-AQ61),"@")&amp;"日, 不足しています",IF(($F61-AQ61)=0,"指定日数に等しいです",IF(($F61-AQ61)&lt;0,TEXT(-($F61-AQ61),"@")&amp;"日, 余っています","")))),"")</f>
        <v/>
      </c>
      <c r="AS61" s="84" t="str">
        <f>IF($D$1="三交代制",IF(E61="","",COUNTIF(K61:AO61,"準")),"")</f>
        <v/>
      </c>
      <c r="AT61" s="87" t="str">
        <f>IF($D$1="三交代制",IF(E61="","",IF(($G61-AS61)&gt;0,TEXT(($G61-AS61),"@")&amp;"日, 不足しています",IF(($G61-AS61)=0,"指定日数に等しいです",IF(($G61-AS61)&lt;0,TEXT(-($G61-AS61),"@")&amp;"日, 余っています","")))),"")</f>
        <v/>
      </c>
      <c r="AU61" s="84" t="str">
        <f>IF($D$1="三交代制",IF(E61="","",COUNTIF(K61:AO61,"深")),"")</f>
        <v/>
      </c>
      <c r="AV61" s="84" t="str">
        <f>IF($D$1="三交代制",IF(E61="","",IF(($H61-AU61)&gt;0,TEXT(($H61-AU61),"@")&amp;"日, 不足しています",IF(($H61-AU61)=0,"指定日数に等しいです",IF(($H61-AU61)&lt;0,TEXT(-($H61-AU61),"@")&amp;"日, 余っています","")))),"")</f>
        <v/>
      </c>
      <c r="AW61" s="84" t="str">
        <f>IF(E61="","",COUNTIF(K61:AO61,"休"))</f>
        <v/>
      </c>
      <c r="AX61" s="85" t="str">
        <f t="shared" ref="AX61" si="28">IF(E61="","",IF(($I61-AW61)&gt;0,TEXT(($I61-AW61),"@")&amp;"日, 不足しています",IF(($I61-AW61)=0,"指定日数に等しいです",IF(($I61-AW61)&lt;0,TEXT(-($I61-AW61),"@")&amp;"日, 余っています",""))))</f>
        <v/>
      </c>
      <c r="AZ61" s="194" t="str">
        <f>IF(AND((COUNTIF(K61:AO61,"日")+COUNTIF(K61:AO61,"当")+COUNTIF(K61:AO61,"明")+COUNTIF(K61:AO61,"準")+COUNTIF(K61:AO61,"深")+COUNTIF(K61:AO61,"休"))&gt;0,$E61=""),"氏名を入力して下さい！勤務希望が入力されているのに, 氏名が入力されていません！",IF(
OR(AND($AM$18="×",AM61&lt;&gt;""),AND($AN$18="×",AN61&lt;&gt;""),AND($AO$18="×",AO61&lt;&gt;"")),TEXT($D$9,"m月")&amp;"に含まれない日の希望欄は空白にして下さい！",IF(
AND($D$1="二交代制", COUNTIF(K61:AO61,"準")&gt;0),"「準」夜勤を消して下さい！", IF(AND($D$1="二交代制", COUNTIF(K61:AO61,"深")&gt;0),"「深」夜勤を消して下さい！",IF(AND($D$1="三交代制", COUNTIF(K61:AO61,"当")&gt;0),"「当」直を消して下さい！",IF(AND($D$1="三交代制", COUNTIF(K61:AO61,"明")&gt;0),"「明」けを消して下さい！",
IF(COUNTIF(K142:AO143,10)&gt;0,"「当直→明け→休み」を2回以上, "&amp;CHAR(10)&amp;"連続させないで下さい！",IF(COUNTIF(K142:AO143,20)&gt;0,"「準, 深夜勤務」は3回以上, "&amp;CHAR(10)&amp;"連続させないようにして下さい！",
IF(COUNTIF(K142:AO143,30)&gt;0,"「当直→明け→休み」"&amp;CHAR(10)&amp;"にして下さい！",IF(COUNTIF(K142:AO143,40)&gt;0,"「日(休)→準→休」「日(休)→準→準→休」,「休→深→休」,"&amp;CHAR(10)&amp;"「休→深→準(深)→休」のどれかにして下さい！",""))))))))))</f>
        <v/>
      </c>
    </row>
    <row r="62" spans="4:52" x14ac:dyDescent="0.4">
      <c r="D62" s="204"/>
      <c r="E62" s="221"/>
      <c r="F62" s="217"/>
      <c r="G62" s="219"/>
      <c r="H62" s="219"/>
      <c r="I62" s="215"/>
      <c r="J62" s="150" t="s">
        <v>5</v>
      </c>
      <c r="K62" s="117"/>
      <c r="L62" s="117"/>
      <c r="M62" s="117"/>
      <c r="N62" s="117"/>
      <c r="O62" s="117"/>
      <c r="P62" s="117"/>
      <c r="Q62" s="117"/>
      <c r="R62" s="117"/>
      <c r="S62" s="117"/>
      <c r="T62" s="117"/>
      <c r="U62" s="117"/>
      <c r="V62" s="117"/>
      <c r="W62" s="117"/>
      <c r="X62" s="117"/>
      <c r="Y62" s="117"/>
      <c r="Z62" s="117"/>
      <c r="AA62" s="117"/>
      <c r="AB62" s="117"/>
      <c r="AC62" s="117"/>
      <c r="AD62" s="117"/>
      <c r="AE62" s="117"/>
      <c r="AF62" s="117"/>
      <c r="AG62" s="117"/>
      <c r="AH62" s="117"/>
      <c r="AI62" s="117"/>
      <c r="AJ62" s="117"/>
      <c r="AK62" s="117"/>
      <c r="AL62" s="117"/>
      <c r="AM62" s="117"/>
      <c r="AN62" s="117"/>
      <c r="AO62" s="118"/>
      <c r="AP62" s="88"/>
      <c r="AQ62" s="87"/>
      <c r="AR62" s="87"/>
      <c r="AS62" s="87"/>
      <c r="AT62" s="87"/>
      <c r="AU62" s="87"/>
      <c r="AV62" s="87"/>
      <c r="AW62" s="87"/>
      <c r="AX62" s="55"/>
      <c r="AZ62" s="194"/>
    </row>
    <row r="63" spans="4:52" x14ac:dyDescent="0.4">
      <c r="D63" s="204"/>
      <c r="E63" s="220"/>
      <c r="F63" s="216"/>
      <c r="G63" s="218"/>
      <c r="H63" s="218"/>
      <c r="I63" s="214"/>
      <c r="J63" s="150" t="s">
        <v>58</v>
      </c>
      <c r="K63" s="117"/>
      <c r="L63" s="117"/>
      <c r="M63" s="117"/>
      <c r="N63" s="117"/>
      <c r="O63" s="117"/>
      <c r="P63" s="117"/>
      <c r="Q63" s="117"/>
      <c r="R63" s="117"/>
      <c r="S63" s="117"/>
      <c r="T63" s="117"/>
      <c r="U63" s="117"/>
      <c r="V63" s="117"/>
      <c r="W63" s="117"/>
      <c r="X63" s="117"/>
      <c r="Y63" s="117"/>
      <c r="Z63" s="117"/>
      <c r="AA63" s="117"/>
      <c r="AB63" s="117"/>
      <c r="AC63" s="117"/>
      <c r="AD63" s="117"/>
      <c r="AE63" s="117"/>
      <c r="AF63" s="117"/>
      <c r="AG63" s="117"/>
      <c r="AH63" s="117"/>
      <c r="AI63" s="117"/>
      <c r="AJ63" s="117"/>
      <c r="AK63" s="117"/>
      <c r="AL63" s="117"/>
      <c r="AM63" s="117"/>
      <c r="AN63" s="117"/>
      <c r="AO63" s="118"/>
      <c r="AP63" s="88" t="str">
        <f>IF(E63="","",COUNTIF(K63:AO63,"日"))</f>
        <v/>
      </c>
      <c r="AQ63" s="84" t="str">
        <f>IF($D$1="二交代制",IF(E63="","",COUNTIF(K63:AO63,"当")),"")</f>
        <v/>
      </c>
      <c r="AR63" s="84" t="str">
        <f>IF($D$1="二交代制",IF(E63="","",IF(($F63-AQ63)&gt;0,TEXT(($F63-AQ63),"@")&amp;"日, 不足しています",IF(($F63-AQ63)=0,"指定日数に等しいです",IF(($F63-AQ63)&lt;0,TEXT(-($F63-AQ63),"@")&amp;"日, 余っています","")))),"")</f>
        <v/>
      </c>
      <c r="AS63" s="84" t="str">
        <f>IF($D$1="三交代制",IF(E63="","",COUNTIF(K63:AO63,"準")),"")</f>
        <v/>
      </c>
      <c r="AT63" s="87" t="str">
        <f>IF($D$1="三交代制",IF(E63="","",IF(($G63-AS63)&gt;0,TEXT(($G63-AS63),"@")&amp;"日, 不足しています",IF(($G63-AS63)=0,"指定日数に等しいです",IF(($G63-AS63)&lt;0,TEXT(-($G63-AS63),"@")&amp;"日, 余っています","")))),"")</f>
        <v/>
      </c>
      <c r="AU63" s="84" t="str">
        <f>IF($D$1="三交代制",IF(E63="","",COUNTIF(K63:AO63,"深")),"")</f>
        <v/>
      </c>
      <c r="AV63" s="84" t="str">
        <f>IF($D$1="三交代制",IF(E63="","",IF(($H63-AU63)&gt;0,TEXT(($H63-AU63),"@")&amp;"日, 不足しています",IF(($H63-AU63)=0,"指定日数に等しいです",IF(($H63-AU63)&lt;0,TEXT(-($H63-AU63),"@")&amp;"日, 余っています","")))),"")</f>
        <v/>
      </c>
      <c r="AW63" s="84" t="str">
        <f>IF(E63="","",COUNTIF(K63:AO63,"休"))</f>
        <v/>
      </c>
      <c r="AX63" s="85" t="str">
        <f t="shared" ref="AX63" si="29">IF(E63="","",IF(($I63-AW63)&gt;0,TEXT(($I63-AW63),"@")&amp;"日, 不足しています",IF(($I63-AW63)=0,"指定日数に等しいです",IF(($I63-AW63)&lt;0,TEXT(-($I63-AW63),"@")&amp;"日, 余っています",""))))</f>
        <v/>
      </c>
      <c r="AZ63" s="194" t="str">
        <f>IF(AND((COUNTIF(K63:AO63,"日")+COUNTIF(K63:AO63,"当")+COUNTIF(K63:AO63,"明")+COUNTIF(K63:AO63,"準")+COUNTIF(K63:AO63,"深")+COUNTIF(K63:AO63,"休"))&gt;0,$E63=""),"氏名を入力して下さい！勤務希望が入力されているのに, 氏名が入力されていません！",IF(
OR(AND($AM$18="×",AM63&lt;&gt;""),AND($AN$18="×",AN63&lt;&gt;""),AND($AO$18="×",AO63&lt;&gt;"")),TEXT($D$9,"m月")&amp;"に含まれない日の希望欄は空白にして下さい！",IF(
AND($D$1="二交代制", COUNTIF(K63:AO63,"準")&gt;0),"「準」夜勤を消して下さい！", IF(AND($D$1="二交代制", COUNTIF(K63:AO63,"深")&gt;0),"「深」夜勤を消して下さい！",IF(AND($D$1="三交代制", COUNTIF(K63:AO63,"当")&gt;0),"「当」直を消して下さい！",IF(AND($D$1="三交代制", COUNTIF(K63:AO63,"明")&gt;0),"「明」けを消して下さい！",
IF(COUNTIF(K144:AO145,10)&gt;0,"「当直→明け→休み」を2回以上, "&amp;CHAR(10)&amp;"連続させないで下さい！",IF(COUNTIF(K144:AO145,20)&gt;0,"「準, 深夜勤務」は3回以上, "&amp;CHAR(10)&amp;"連続させないようにして下さい！",
IF(COUNTIF(K144:AO145,30)&gt;0,"「当直→明け→休み」"&amp;CHAR(10)&amp;"にして下さい！",IF(COUNTIF(K144:AO145,40)&gt;0,"「日(休)→準→休」「日(休)→準→準→休」,「休→深→休」,"&amp;CHAR(10)&amp;"「休→深→準(深)→休」のどれかにして下さい！",""))))))))))</f>
        <v/>
      </c>
    </row>
    <row r="64" spans="4:52" x14ac:dyDescent="0.4">
      <c r="D64" s="204"/>
      <c r="E64" s="221"/>
      <c r="F64" s="217"/>
      <c r="G64" s="219"/>
      <c r="H64" s="219"/>
      <c r="I64" s="215"/>
      <c r="J64" s="150" t="s">
        <v>5</v>
      </c>
      <c r="K64" s="117"/>
      <c r="L64" s="117"/>
      <c r="M64" s="117"/>
      <c r="N64" s="117"/>
      <c r="O64" s="117"/>
      <c r="P64" s="117"/>
      <c r="Q64" s="117"/>
      <c r="R64" s="117"/>
      <c r="S64" s="117"/>
      <c r="T64" s="117"/>
      <c r="U64" s="117"/>
      <c r="V64" s="117"/>
      <c r="W64" s="117"/>
      <c r="X64" s="117"/>
      <c r="Y64" s="117"/>
      <c r="Z64" s="117"/>
      <c r="AA64" s="117"/>
      <c r="AB64" s="117"/>
      <c r="AC64" s="117"/>
      <c r="AD64" s="117"/>
      <c r="AE64" s="117"/>
      <c r="AF64" s="117"/>
      <c r="AG64" s="117"/>
      <c r="AH64" s="117"/>
      <c r="AI64" s="117"/>
      <c r="AJ64" s="117"/>
      <c r="AK64" s="117"/>
      <c r="AL64" s="117"/>
      <c r="AM64" s="117"/>
      <c r="AN64" s="117"/>
      <c r="AO64" s="118"/>
      <c r="AP64" s="88"/>
      <c r="AQ64" s="87"/>
      <c r="AR64" s="87"/>
      <c r="AS64" s="87"/>
      <c r="AT64" s="87"/>
      <c r="AU64" s="87"/>
      <c r="AV64" s="87"/>
      <c r="AW64" s="87"/>
      <c r="AX64" s="55"/>
      <c r="AZ64" s="194"/>
    </row>
    <row r="65" spans="4:52" x14ac:dyDescent="0.4">
      <c r="D65" s="204"/>
      <c r="E65" s="220"/>
      <c r="F65" s="216"/>
      <c r="G65" s="218"/>
      <c r="H65" s="218"/>
      <c r="I65" s="214"/>
      <c r="J65" s="150" t="s">
        <v>58</v>
      </c>
      <c r="K65" s="117"/>
      <c r="L65" s="117"/>
      <c r="M65" s="117"/>
      <c r="N65" s="117"/>
      <c r="O65" s="117"/>
      <c r="P65" s="117"/>
      <c r="Q65" s="117"/>
      <c r="R65" s="117"/>
      <c r="S65" s="117"/>
      <c r="T65" s="117"/>
      <c r="U65" s="117"/>
      <c r="V65" s="117"/>
      <c r="W65" s="117"/>
      <c r="X65" s="117"/>
      <c r="Y65" s="117"/>
      <c r="Z65" s="117"/>
      <c r="AA65" s="117"/>
      <c r="AB65" s="117"/>
      <c r="AC65" s="117"/>
      <c r="AD65" s="117"/>
      <c r="AE65" s="117"/>
      <c r="AF65" s="117"/>
      <c r="AG65" s="117"/>
      <c r="AH65" s="117"/>
      <c r="AI65" s="117"/>
      <c r="AJ65" s="117"/>
      <c r="AK65" s="117"/>
      <c r="AL65" s="117"/>
      <c r="AM65" s="117"/>
      <c r="AN65" s="117"/>
      <c r="AO65" s="118"/>
      <c r="AP65" s="88" t="str">
        <f>IF(E65="","",COUNTIF(K65:AO65,"日"))</f>
        <v/>
      </c>
      <c r="AQ65" s="84" t="str">
        <f>IF($D$1="二交代制",IF(E65="","",COUNTIF(K65:AO65,"当")),"")</f>
        <v/>
      </c>
      <c r="AR65" s="84" t="str">
        <f>IF($D$1="二交代制",IF(E65="","",IF(($F65-AQ65)&gt;0,TEXT(($F65-AQ65),"@")&amp;"日, 不足しています",IF(($F65-AQ65)=0,"指定日数に等しいです",IF(($F65-AQ65)&lt;0,TEXT(-($F65-AQ65),"@")&amp;"日, 余っています","")))),"")</f>
        <v/>
      </c>
      <c r="AS65" s="84" t="str">
        <f>IF($D$1="三交代制",IF(E65="","",COUNTIF(K65:AO65,"準")),"")</f>
        <v/>
      </c>
      <c r="AT65" s="87" t="str">
        <f>IF($D$1="三交代制",IF(E65="","",IF(($G65-AS65)&gt;0,TEXT(($G65-AS65),"@")&amp;"日, 不足しています",IF(($G65-AS65)=0,"指定日数に等しいです",IF(($G65-AS65)&lt;0,TEXT(-($G65-AS65),"@")&amp;"日, 余っています","")))),"")</f>
        <v/>
      </c>
      <c r="AU65" s="84" t="str">
        <f>IF($D$1="三交代制",IF(E65="","",COUNTIF(K65:AO65,"深")),"")</f>
        <v/>
      </c>
      <c r="AV65" s="84" t="str">
        <f>IF($D$1="三交代制",IF(E65="","",IF(($H65-AU65)&gt;0,TEXT(($H65-AU65),"@")&amp;"日, 不足しています",IF(($H65-AU65)=0,"指定日数に等しいです",IF(($H65-AU65)&lt;0,TEXT(-($H65-AU65),"@")&amp;"日, 余っています","")))),"")</f>
        <v/>
      </c>
      <c r="AW65" s="84" t="str">
        <f>IF(E65="","",COUNTIF(K65:AO65,"休"))</f>
        <v/>
      </c>
      <c r="AX65" s="85" t="str">
        <f t="shared" ref="AX65" si="30">IF(E65="","",IF(($I65-AW65)&gt;0,TEXT(($I65-AW65),"@")&amp;"日, 不足しています",IF(($I65-AW65)=0,"指定日数に等しいです",IF(($I65-AW65)&lt;0,TEXT(-($I65-AW65),"@")&amp;"日, 余っています",""))))</f>
        <v/>
      </c>
      <c r="AZ65" s="194" t="str">
        <f>IF(AND((COUNTIF(K65:AO65,"日")+COUNTIF(K65:AO65,"当")+COUNTIF(K65:AO65,"明")+COUNTIF(K65:AO65,"準")+COUNTIF(K65:AO65,"深")+COUNTIF(K65:AO65,"休"))&gt;0,$E65=""),"氏名を入力して下さい！勤務希望が入力されているのに, 氏名が入力されていません！",IF(
OR(AND($AM$18="×",AM65&lt;&gt;""),AND($AN$18="×",AN65&lt;&gt;""),AND($AO$18="×",AO65&lt;&gt;"")),TEXT($D$9,"m月")&amp;"に含まれない日の希望欄は空白にして下さい！",IF(
AND($D$1="二交代制", COUNTIF(K65:AO65,"準")&gt;0),"「準」夜勤を消して下さい！", IF(AND($D$1="二交代制", COUNTIF(K65:AO65,"深")&gt;0),"「深」夜勤を消して下さい！",IF(AND($D$1="三交代制", COUNTIF(K65:AO65,"当")&gt;0),"「当」直を消して下さい！",IF(AND($D$1="三交代制", COUNTIF(K65:AO65,"明")&gt;0),"「明」けを消して下さい！",
IF(COUNTIF(K146:AO147,10)&gt;0,"「当直→明け→休み」を2回以上, "&amp;CHAR(10)&amp;"連続させないで下さい！",IF(COUNTIF(K146:AO147,20)&gt;0,"「準, 深夜勤務」は3回以上, "&amp;CHAR(10)&amp;"連続させないようにして下さい！",
IF(COUNTIF(K146:AO147,30)&gt;0,"「当直→明け→休み」"&amp;CHAR(10)&amp;"にして下さい！",IF(COUNTIF(K146:AO147,40)&gt;0,"「日(休)→準→休」「日(休)→準→準→休」,「休→深→休」,"&amp;CHAR(10)&amp;"「休→深→準(深)→休」のどれかにして下さい！",""))))))))))</f>
        <v/>
      </c>
    </row>
    <row r="66" spans="4:52" x14ac:dyDescent="0.4">
      <c r="D66" s="204"/>
      <c r="E66" s="221"/>
      <c r="F66" s="217"/>
      <c r="G66" s="219"/>
      <c r="H66" s="219"/>
      <c r="I66" s="215"/>
      <c r="J66" s="150" t="s">
        <v>5</v>
      </c>
      <c r="K66" s="117"/>
      <c r="L66" s="117"/>
      <c r="M66" s="117"/>
      <c r="N66" s="117"/>
      <c r="O66" s="117"/>
      <c r="P66" s="117"/>
      <c r="Q66" s="117"/>
      <c r="R66" s="117"/>
      <c r="S66" s="117"/>
      <c r="T66" s="117"/>
      <c r="U66" s="117"/>
      <c r="V66" s="117"/>
      <c r="W66" s="117"/>
      <c r="X66" s="117"/>
      <c r="Y66" s="117"/>
      <c r="Z66" s="117"/>
      <c r="AA66" s="117"/>
      <c r="AB66" s="117"/>
      <c r="AC66" s="117"/>
      <c r="AD66" s="117"/>
      <c r="AE66" s="117"/>
      <c r="AF66" s="117"/>
      <c r="AG66" s="117"/>
      <c r="AH66" s="117"/>
      <c r="AI66" s="117"/>
      <c r="AJ66" s="117"/>
      <c r="AK66" s="117"/>
      <c r="AL66" s="117"/>
      <c r="AM66" s="117"/>
      <c r="AN66" s="117"/>
      <c r="AO66" s="118"/>
      <c r="AP66" s="88"/>
      <c r="AQ66" s="87"/>
      <c r="AR66" s="87"/>
      <c r="AS66" s="87"/>
      <c r="AT66" s="87"/>
      <c r="AU66" s="87"/>
      <c r="AV66" s="87"/>
      <c r="AW66" s="87"/>
      <c r="AX66" s="55"/>
      <c r="AZ66" s="194"/>
    </row>
    <row r="67" spans="4:52" x14ac:dyDescent="0.4">
      <c r="D67" s="204"/>
      <c r="E67" s="220"/>
      <c r="F67" s="216"/>
      <c r="G67" s="218"/>
      <c r="H67" s="218"/>
      <c r="I67" s="214"/>
      <c r="J67" s="150" t="s">
        <v>58</v>
      </c>
      <c r="K67" s="117"/>
      <c r="L67" s="117"/>
      <c r="M67" s="117"/>
      <c r="N67" s="117"/>
      <c r="O67" s="117"/>
      <c r="P67" s="117"/>
      <c r="Q67" s="117"/>
      <c r="R67" s="117"/>
      <c r="S67" s="117"/>
      <c r="T67" s="117"/>
      <c r="U67" s="117"/>
      <c r="V67" s="117"/>
      <c r="W67" s="117"/>
      <c r="X67" s="117"/>
      <c r="Y67" s="117"/>
      <c r="Z67" s="117"/>
      <c r="AA67" s="117"/>
      <c r="AB67" s="117"/>
      <c r="AC67" s="117"/>
      <c r="AD67" s="117"/>
      <c r="AE67" s="117"/>
      <c r="AF67" s="117"/>
      <c r="AG67" s="117"/>
      <c r="AH67" s="117"/>
      <c r="AI67" s="117"/>
      <c r="AJ67" s="117"/>
      <c r="AK67" s="117"/>
      <c r="AL67" s="117"/>
      <c r="AM67" s="117"/>
      <c r="AN67" s="117"/>
      <c r="AO67" s="118"/>
      <c r="AP67" s="88" t="str">
        <f>IF(E67="","",COUNTIF(K67:AO67,"日"))</f>
        <v/>
      </c>
      <c r="AQ67" s="84" t="str">
        <f>IF($D$1="二交代制",IF(E67="","",COUNTIF(K67:AO67,"当")),"")</f>
        <v/>
      </c>
      <c r="AR67" s="84" t="str">
        <f>IF($D$1="二交代制",IF(E67="","",IF(($F67-AQ67)&gt;0,TEXT(($F67-AQ67),"@")&amp;"日, 不足しています",IF(($F67-AQ67)=0,"指定日数に等しいです",IF(($F67-AQ67)&lt;0,TEXT(-($F67-AQ67),"@")&amp;"日, 余っています","")))),"")</f>
        <v/>
      </c>
      <c r="AS67" s="84" t="str">
        <f>IF($D$1="三交代制",IF(E67="","",COUNTIF(K67:AO67,"準")),"")</f>
        <v/>
      </c>
      <c r="AT67" s="87" t="str">
        <f>IF($D$1="三交代制",IF(E67="","",IF(($G67-AS67)&gt;0,TEXT(($G67-AS67),"@")&amp;"日, 不足しています",IF(($G67-AS67)=0,"指定日数に等しいです",IF(($G67-AS67)&lt;0,TEXT(-($G67-AS67),"@")&amp;"日, 余っています","")))),"")</f>
        <v/>
      </c>
      <c r="AU67" s="84" t="str">
        <f>IF($D$1="三交代制",IF(E67="","",COUNTIF(K67:AO67,"深")),"")</f>
        <v/>
      </c>
      <c r="AV67" s="84" t="str">
        <f>IF($D$1="三交代制",IF(E67="","",IF(($H67-AU67)&gt;0,TEXT(($H67-AU67),"@")&amp;"日, 不足しています",IF(($H67-AU67)=0,"指定日数に等しいです",IF(($H67-AU67)&lt;0,TEXT(-($H67-AU67),"@")&amp;"日, 余っています","")))),"")</f>
        <v/>
      </c>
      <c r="AW67" s="84" t="str">
        <f>IF(E67="","",COUNTIF(K67:AO67,"休"))</f>
        <v/>
      </c>
      <c r="AX67" s="85" t="str">
        <f t="shared" ref="AX67" si="31">IF(E67="","",IF(($I67-AW67)&gt;0,TEXT(($I67-AW67),"@")&amp;"日, 不足しています",IF(($I67-AW67)=0,"指定日数に等しいです",IF(($I67-AW67)&lt;0,TEXT(-($I67-AW67),"@")&amp;"日, 余っています",""))))</f>
        <v/>
      </c>
      <c r="AZ67" s="194" t="str">
        <f>IF(AND((COUNTIF(K67:AO67,"日")+COUNTIF(K67:AO67,"当")+COUNTIF(K67:AO67,"明")+COUNTIF(K67:AO67,"準")+COUNTIF(K67:AO67,"深")+COUNTIF(K67:AO67,"休"))&gt;0,$E67=""),"氏名を入力して下さい！勤務希望が入力されているのに, 氏名が入力されていません！",IF(
OR(AND($AM$18="×",AM67&lt;&gt;""),AND($AN$18="×",AN67&lt;&gt;""),AND($AO$18="×",AO67&lt;&gt;"")),TEXT($D$9,"m月")&amp;"に含まれない日の希望欄は空白にして下さい！",IF(
AND($D$1="二交代制", COUNTIF(K67:AO67,"準")&gt;0),"「準」夜勤を消して下さい！", IF(AND($D$1="二交代制", COUNTIF(K67:AO67,"深")&gt;0),"「深」夜勤を消して下さい！",IF(AND($D$1="三交代制", COUNTIF(K67:AO67,"当")&gt;0),"「当」直を消して下さい！",IF(AND($D$1="三交代制", COUNTIF(K67:AO67,"明")&gt;0),"「明」けを消して下さい！",
IF(COUNTIF(K148:AO149,10)&gt;0,"「当直→明け→休み」を2回以上, "&amp;CHAR(10)&amp;"連続させないで下さい！",IF(COUNTIF(K148:AO149,20)&gt;0,"「準, 深夜勤務」は3回以上, "&amp;CHAR(10)&amp;"連続させないようにして下さい！",
IF(COUNTIF(K148:AO149,30)&gt;0,"「当直→明け→休み」"&amp;CHAR(10)&amp;"にして下さい！",IF(COUNTIF(K148:AO149,40)&gt;0,"「日(休)→準→休」「日(休)→準→準→休」,「休→深→休」,"&amp;CHAR(10)&amp;"「休→深→準(深)→休」のどれかにして下さい！",""))))))))))</f>
        <v/>
      </c>
    </row>
    <row r="68" spans="4:52" x14ac:dyDescent="0.4">
      <c r="D68" s="204"/>
      <c r="E68" s="221"/>
      <c r="F68" s="217"/>
      <c r="G68" s="219"/>
      <c r="H68" s="219"/>
      <c r="I68" s="215"/>
      <c r="J68" s="150" t="s">
        <v>5</v>
      </c>
      <c r="K68" s="117"/>
      <c r="L68" s="117"/>
      <c r="M68" s="117"/>
      <c r="N68" s="117"/>
      <c r="O68" s="117"/>
      <c r="P68" s="117"/>
      <c r="Q68" s="117"/>
      <c r="R68" s="117"/>
      <c r="S68" s="117"/>
      <c r="T68" s="117"/>
      <c r="U68" s="117"/>
      <c r="V68" s="117"/>
      <c r="W68" s="117"/>
      <c r="X68" s="117"/>
      <c r="Y68" s="117"/>
      <c r="Z68" s="117"/>
      <c r="AA68" s="117"/>
      <c r="AB68" s="117"/>
      <c r="AC68" s="117"/>
      <c r="AD68" s="117"/>
      <c r="AE68" s="117"/>
      <c r="AF68" s="117"/>
      <c r="AG68" s="117"/>
      <c r="AH68" s="117"/>
      <c r="AI68" s="117"/>
      <c r="AJ68" s="117"/>
      <c r="AK68" s="117"/>
      <c r="AL68" s="117"/>
      <c r="AM68" s="117"/>
      <c r="AN68" s="117"/>
      <c r="AO68" s="118"/>
      <c r="AP68" s="88"/>
      <c r="AQ68" s="87"/>
      <c r="AR68" s="87"/>
      <c r="AS68" s="87"/>
      <c r="AT68" s="87"/>
      <c r="AU68" s="87"/>
      <c r="AV68" s="87"/>
      <c r="AW68" s="87"/>
      <c r="AX68" s="55"/>
      <c r="AZ68" s="194"/>
    </row>
    <row r="69" spans="4:52" x14ac:dyDescent="0.4">
      <c r="D69" s="204"/>
      <c r="E69" s="220"/>
      <c r="F69" s="216"/>
      <c r="G69" s="218"/>
      <c r="H69" s="218"/>
      <c r="I69" s="214"/>
      <c r="J69" s="150" t="s">
        <v>58</v>
      </c>
      <c r="K69" s="117"/>
      <c r="L69" s="117"/>
      <c r="M69" s="117"/>
      <c r="N69" s="117"/>
      <c r="O69" s="117"/>
      <c r="P69" s="117"/>
      <c r="Q69" s="117"/>
      <c r="R69" s="117"/>
      <c r="S69" s="117"/>
      <c r="T69" s="117"/>
      <c r="U69" s="117"/>
      <c r="V69" s="117"/>
      <c r="W69" s="117"/>
      <c r="X69" s="117"/>
      <c r="Y69" s="117"/>
      <c r="Z69" s="117"/>
      <c r="AA69" s="117"/>
      <c r="AB69" s="117"/>
      <c r="AC69" s="117"/>
      <c r="AD69" s="117"/>
      <c r="AE69" s="117"/>
      <c r="AF69" s="117"/>
      <c r="AG69" s="117"/>
      <c r="AH69" s="117"/>
      <c r="AI69" s="117"/>
      <c r="AJ69" s="117"/>
      <c r="AK69" s="117"/>
      <c r="AL69" s="117"/>
      <c r="AM69" s="117"/>
      <c r="AN69" s="117"/>
      <c r="AO69" s="118"/>
      <c r="AP69" s="88" t="str">
        <f>IF(E69="","",COUNTIF(K69:AO69,"日"))</f>
        <v/>
      </c>
      <c r="AQ69" s="84" t="str">
        <f>IF($D$1="二交代制",IF(E69="","",COUNTIF(K69:AO69,"当")),"")</f>
        <v/>
      </c>
      <c r="AR69" s="84" t="str">
        <f>IF($D$1="二交代制",IF(E69="","",IF(($F69-AQ69)&gt;0,TEXT(($F69-AQ69),"@")&amp;"日, 不足しています",IF(($F69-AQ69)=0,"指定日数に等しいです",IF(($F69-AQ69)&lt;0,TEXT(-($F69-AQ69),"@")&amp;"日, 余っています","")))),"")</f>
        <v/>
      </c>
      <c r="AS69" s="84" t="str">
        <f>IF($D$1="三交代制",IF(E69="","",COUNTIF(K69:AO69,"準")),"")</f>
        <v/>
      </c>
      <c r="AT69" s="87" t="str">
        <f>IF($D$1="三交代制",IF(E69="","",IF(($G69-AS69)&gt;0,TEXT(($G69-AS69),"@")&amp;"日, 不足しています",IF(($G69-AS69)=0,"指定日数に等しいです",IF(($G69-AS69)&lt;0,TEXT(-($G69-AS69),"@")&amp;"日, 余っています","")))),"")</f>
        <v/>
      </c>
      <c r="AU69" s="84" t="str">
        <f>IF($D$1="三交代制",IF(E69="","",COUNTIF(K69:AO69,"深")),"")</f>
        <v/>
      </c>
      <c r="AV69" s="84" t="str">
        <f>IF($D$1="三交代制",IF(E69="","",IF(($H69-AU69)&gt;0,TEXT(($H69-AU69),"@")&amp;"日, 不足しています",IF(($H69-AU69)=0,"指定日数に等しいです",IF(($H69-AU69)&lt;0,TEXT(-($H69-AU69),"@")&amp;"日, 余っています","")))),"")</f>
        <v/>
      </c>
      <c r="AW69" s="84" t="str">
        <f>IF(E69="","",COUNTIF(K69:AO69,"休"))</f>
        <v/>
      </c>
      <c r="AX69" s="85" t="str">
        <f t="shared" ref="AX69" si="32">IF(E69="","",IF(($I69-AW69)&gt;0,TEXT(($I69-AW69),"@")&amp;"日, 不足しています",IF(($I69-AW69)=0,"指定日数に等しいです",IF(($I69-AW69)&lt;0,TEXT(-($I69-AW69),"@")&amp;"日, 余っています",""))))</f>
        <v/>
      </c>
      <c r="AZ69" s="194" t="str">
        <f>IF(AND((COUNTIF(K69:AO69,"日")+COUNTIF(K69:AO69,"当")+COUNTIF(K69:AO69,"明")+COUNTIF(K69:AO69,"準")+COUNTIF(K69:AO69,"深")+COUNTIF(K69:AO69,"休"))&gt;0,$E69=""),"氏名を入力して下さい！勤務希望が入力されているのに, 氏名が入力されていません！",IF(
OR(AND($AM$18="×",AM69&lt;&gt;""),AND($AN$18="×",AN69&lt;&gt;""),AND($AO$18="×",AO69&lt;&gt;"")),TEXT($D$9,"m月")&amp;"に含まれない日の希望欄は空白にして下さい！",IF(
AND($D$1="二交代制", COUNTIF(K69:AO69,"準")&gt;0),"「準」夜勤を消して下さい！", IF(AND($D$1="二交代制", COUNTIF(K69:AO69,"深")&gt;0),"「深」夜勤を消して下さい！",IF(AND($D$1="三交代制", COUNTIF(K69:AO69,"当")&gt;0),"「当」直を消して下さい！",IF(AND($D$1="三交代制", COUNTIF(K69:AO69,"明")&gt;0),"「明」けを消して下さい！",
IF(COUNTIF(K150:AO151,10)&gt;0,"「当直→明け→休み」を2回以上, "&amp;CHAR(10)&amp;"連続させないで下さい！",IF(COUNTIF(K150:AO151,20)&gt;0,"「準, 深夜勤務」は3回以上, "&amp;CHAR(10)&amp;"連続させないようにして下さい！",
IF(COUNTIF(K150:AO151,30)&gt;0,"「当直→明け→休み」"&amp;CHAR(10)&amp;"にして下さい！",IF(COUNTIF(K150:AO151,40)&gt;0,"「日(休)→準→休」「日(休)→準→準→休」,「休→深→休」,"&amp;CHAR(10)&amp;"「休→深→準(深)→休」のどれかにして下さい！",""))))))))))</f>
        <v/>
      </c>
    </row>
    <row r="70" spans="4:52" x14ac:dyDescent="0.4">
      <c r="D70" s="204"/>
      <c r="E70" s="221"/>
      <c r="F70" s="217"/>
      <c r="G70" s="219"/>
      <c r="H70" s="219"/>
      <c r="I70" s="215"/>
      <c r="J70" s="150" t="s">
        <v>5</v>
      </c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8"/>
      <c r="AP70" s="88"/>
      <c r="AQ70" s="87"/>
      <c r="AR70" s="87"/>
      <c r="AS70" s="87"/>
      <c r="AT70" s="87"/>
      <c r="AU70" s="87"/>
      <c r="AV70" s="87"/>
      <c r="AW70" s="87"/>
      <c r="AX70" s="55"/>
      <c r="AZ70" s="194"/>
    </row>
    <row r="71" spans="4:52" x14ac:dyDescent="0.4">
      <c r="D71" s="204"/>
      <c r="E71" s="220"/>
      <c r="F71" s="216"/>
      <c r="G71" s="218"/>
      <c r="H71" s="218"/>
      <c r="I71" s="214"/>
      <c r="J71" s="150" t="s">
        <v>58</v>
      </c>
      <c r="K71" s="117"/>
      <c r="L71" s="117"/>
      <c r="M71" s="117"/>
      <c r="N71" s="117"/>
      <c r="O71" s="117"/>
      <c r="P71" s="117"/>
      <c r="Q71" s="117"/>
      <c r="R71" s="117"/>
      <c r="S71" s="117"/>
      <c r="T71" s="117"/>
      <c r="U71" s="117"/>
      <c r="V71" s="117"/>
      <c r="W71" s="117"/>
      <c r="X71" s="117"/>
      <c r="Y71" s="117"/>
      <c r="Z71" s="117"/>
      <c r="AA71" s="117"/>
      <c r="AB71" s="117"/>
      <c r="AC71" s="117"/>
      <c r="AD71" s="117"/>
      <c r="AE71" s="117"/>
      <c r="AF71" s="117"/>
      <c r="AG71" s="117"/>
      <c r="AH71" s="117"/>
      <c r="AI71" s="117"/>
      <c r="AJ71" s="117"/>
      <c r="AK71" s="117"/>
      <c r="AL71" s="117"/>
      <c r="AM71" s="117"/>
      <c r="AN71" s="117"/>
      <c r="AO71" s="118"/>
      <c r="AP71" s="88" t="str">
        <f>IF(E71="","",COUNTIF(K71:AO71,"日"))</f>
        <v/>
      </c>
      <c r="AQ71" s="84" t="str">
        <f>IF($D$1="二交代制",IF(E71="","",COUNTIF(K71:AO71,"当")),"")</f>
        <v/>
      </c>
      <c r="AR71" s="84" t="str">
        <f>IF($D$1="二交代制",IF(E71="","",IF(($F71-AQ71)&gt;0,TEXT(($F71-AQ71),"@")&amp;"日, 不足しています",IF(($F71-AQ71)=0,"指定日数に等しいです",IF(($F71-AQ71)&lt;0,TEXT(-($F71-AQ71),"@")&amp;"日, 余っています","")))),"")</f>
        <v/>
      </c>
      <c r="AS71" s="84" t="str">
        <f>IF($D$1="三交代制",IF(E71="","",COUNTIF(K71:AO71,"準")),"")</f>
        <v/>
      </c>
      <c r="AT71" s="87" t="str">
        <f>IF($D$1="三交代制",IF(E71="","",IF(($G71-AS71)&gt;0,TEXT(($G71-AS71),"@")&amp;"日, 不足しています",IF(($G71-AS71)=0,"指定日数に等しいです",IF(($G71-AS71)&lt;0,TEXT(-($G71-AS71),"@")&amp;"日, 余っています","")))),"")</f>
        <v/>
      </c>
      <c r="AU71" s="84" t="str">
        <f>IF($D$1="三交代制",IF(E71="","",COUNTIF(K71:AO71,"深")),"")</f>
        <v/>
      </c>
      <c r="AV71" s="84" t="str">
        <f>IF($D$1="三交代制",IF(E71="","",IF(($H71-AU71)&gt;0,TEXT(($H71-AU71),"@")&amp;"日, 不足しています",IF(($H71-AU71)=0,"指定日数に等しいです",IF(($H71-AU71)&lt;0,TEXT(-($H71-AU71),"@")&amp;"日, 余っています","")))),"")</f>
        <v/>
      </c>
      <c r="AW71" s="84" t="str">
        <f>IF(E71="","",COUNTIF(K71:AO71,"休"))</f>
        <v/>
      </c>
      <c r="AX71" s="85" t="str">
        <f t="shared" ref="AX71" si="33">IF(E71="","",IF(($I71-AW71)&gt;0,TEXT(($I71-AW71),"@")&amp;"日, 不足しています",IF(($I71-AW71)=0,"指定日数に等しいです",IF(($I71-AW71)&lt;0,TEXT(-($I71-AW71),"@")&amp;"日, 余っています",""))))</f>
        <v/>
      </c>
      <c r="AZ71" s="194" t="str">
        <f>IF(AND((COUNTIF(K71:AO71,"日")+COUNTIF(K71:AO71,"当")+COUNTIF(K71:AO71,"明")+COUNTIF(K71:AO71,"準")+COUNTIF(K71:AO71,"深")+COUNTIF(K71:AO71,"休"))&gt;0,$E71=""),"氏名を入力して下さい！勤務希望が入力されているのに, 氏名が入力されていません！",IF(
OR(AND($AM$18="×",AM71&lt;&gt;""),AND($AN$18="×",AN71&lt;&gt;""),AND($AO$18="×",AO71&lt;&gt;"")),TEXT($D$9,"m月")&amp;"に含まれない日の希望欄は空白にして下さい！",IF(
AND($D$1="二交代制", COUNTIF(K71:AO71,"準")&gt;0),"「準」夜勤を消して下さい！", IF(AND($D$1="二交代制", COUNTIF(K71:AO71,"深")&gt;0),"「深」夜勤を消して下さい！",IF(AND($D$1="三交代制", COUNTIF(K71:AO71,"当")&gt;0),"「当」直を消して下さい！",IF(AND($D$1="三交代制", COUNTIF(K71:AO71,"明")&gt;0),"「明」けを消して下さい！",
IF(COUNTIF(K152:AO153,10)&gt;0,"「当直→明け→休み」を2回以上, "&amp;CHAR(10)&amp;"連続させないで下さい！",IF(COUNTIF(K152:AO153,20)&gt;0,"「準, 深夜勤務」は3回以上, "&amp;CHAR(10)&amp;"連続させないようにして下さい！",
IF(COUNTIF(K152:AO153,30)&gt;0,"「当直→明け→休み」"&amp;CHAR(10)&amp;"にして下さい！",IF(COUNTIF(K152:AO153,40)&gt;0,"「日(休)→準→休」「日(休)→準→準→休」,「休→深→休」,"&amp;CHAR(10)&amp;"「休→深→準(深)→休」のどれかにして下さい！",""))))))))))</f>
        <v/>
      </c>
    </row>
    <row r="72" spans="4:52" x14ac:dyDescent="0.4">
      <c r="D72" s="204"/>
      <c r="E72" s="221"/>
      <c r="F72" s="217"/>
      <c r="G72" s="219"/>
      <c r="H72" s="219"/>
      <c r="I72" s="215"/>
      <c r="J72" s="150" t="s">
        <v>5</v>
      </c>
      <c r="K72" s="117"/>
      <c r="L72" s="117"/>
      <c r="M72" s="117"/>
      <c r="N72" s="117"/>
      <c r="O72" s="117"/>
      <c r="P72" s="117"/>
      <c r="Q72" s="117"/>
      <c r="R72" s="117"/>
      <c r="S72" s="117"/>
      <c r="T72" s="117"/>
      <c r="U72" s="117"/>
      <c r="V72" s="117"/>
      <c r="W72" s="117"/>
      <c r="X72" s="117"/>
      <c r="Y72" s="117"/>
      <c r="Z72" s="117"/>
      <c r="AA72" s="117"/>
      <c r="AB72" s="117"/>
      <c r="AC72" s="117"/>
      <c r="AD72" s="117"/>
      <c r="AE72" s="117"/>
      <c r="AF72" s="117"/>
      <c r="AG72" s="117"/>
      <c r="AH72" s="117"/>
      <c r="AI72" s="117"/>
      <c r="AJ72" s="117"/>
      <c r="AK72" s="117"/>
      <c r="AL72" s="117"/>
      <c r="AM72" s="117"/>
      <c r="AN72" s="117"/>
      <c r="AO72" s="118"/>
      <c r="AP72" s="88"/>
      <c r="AQ72" s="87"/>
      <c r="AR72" s="87"/>
      <c r="AS72" s="87"/>
      <c r="AT72" s="87"/>
      <c r="AU72" s="87"/>
      <c r="AV72" s="87"/>
      <c r="AW72" s="87"/>
      <c r="AX72" s="55"/>
      <c r="AZ72" s="194"/>
    </row>
    <row r="73" spans="4:52" x14ac:dyDescent="0.4">
      <c r="D73" s="204"/>
      <c r="E73" s="220"/>
      <c r="F73" s="216"/>
      <c r="G73" s="218"/>
      <c r="H73" s="218"/>
      <c r="I73" s="214"/>
      <c r="J73" s="150" t="s">
        <v>58</v>
      </c>
      <c r="K73" s="117"/>
      <c r="L73" s="117"/>
      <c r="M73" s="117"/>
      <c r="N73" s="117"/>
      <c r="O73" s="117"/>
      <c r="P73" s="117"/>
      <c r="Q73" s="117"/>
      <c r="R73" s="117"/>
      <c r="S73" s="117"/>
      <c r="T73" s="117"/>
      <c r="U73" s="117"/>
      <c r="V73" s="117"/>
      <c r="W73" s="117"/>
      <c r="X73" s="117"/>
      <c r="Y73" s="117"/>
      <c r="Z73" s="117"/>
      <c r="AA73" s="117"/>
      <c r="AB73" s="117"/>
      <c r="AC73" s="117"/>
      <c r="AD73" s="117"/>
      <c r="AE73" s="117"/>
      <c r="AF73" s="117"/>
      <c r="AG73" s="117"/>
      <c r="AH73" s="117"/>
      <c r="AI73" s="117"/>
      <c r="AJ73" s="117"/>
      <c r="AK73" s="117"/>
      <c r="AL73" s="117"/>
      <c r="AM73" s="117"/>
      <c r="AN73" s="117"/>
      <c r="AO73" s="118"/>
      <c r="AP73" s="88" t="str">
        <f>IF(E73="","",COUNTIF(K73:AO73,"日"))</f>
        <v/>
      </c>
      <c r="AQ73" s="84" t="str">
        <f>IF($D$1="二交代制",IF(E73="","",COUNTIF(K73:AO73,"当")),"")</f>
        <v/>
      </c>
      <c r="AR73" s="84" t="str">
        <f>IF($D$1="二交代制",IF(E73="","",IF(($F73-AQ73)&gt;0,TEXT(($F73-AQ73),"@")&amp;"日, 不足しています",IF(($F73-AQ73)=0,"指定日数に等しいです",IF(($F73-AQ73)&lt;0,TEXT(-($F73-AQ73),"@")&amp;"日, 余っています","")))),"")</f>
        <v/>
      </c>
      <c r="AS73" s="84" t="str">
        <f>IF($D$1="三交代制",IF(E73="","",COUNTIF(K73:AO73,"準")),"")</f>
        <v/>
      </c>
      <c r="AT73" s="87" t="str">
        <f>IF($D$1="三交代制",IF(E73="","",IF(($G73-AS73)&gt;0,TEXT(($G73-AS73),"@")&amp;"日, 不足しています",IF(($G73-AS73)=0,"指定日数に等しいです",IF(($G73-AS73)&lt;0,TEXT(-($G73-AS73),"@")&amp;"日, 余っています","")))),"")</f>
        <v/>
      </c>
      <c r="AU73" s="84" t="str">
        <f>IF($D$1="三交代制",IF(E73="","",COUNTIF(K73:AO73,"深")),"")</f>
        <v/>
      </c>
      <c r="AV73" s="84" t="str">
        <f>IF($D$1="三交代制",IF(E73="","",IF(($H73-AU73)&gt;0,TEXT(($H73-AU73),"@")&amp;"日, 不足しています",IF(($H73-AU73)=0,"指定日数に等しいです",IF(($H73-AU73)&lt;0,TEXT(-($H73-AU73),"@")&amp;"日, 余っています","")))),"")</f>
        <v/>
      </c>
      <c r="AW73" s="84" t="str">
        <f>IF(E73="","",COUNTIF(K73:AO73,"休"))</f>
        <v/>
      </c>
      <c r="AX73" s="85" t="str">
        <f t="shared" ref="AX73" si="34">IF(E73="","",IF(($I73-AW73)&gt;0,TEXT(($I73-AW73),"@")&amp;"日, 不足しています",IF(($I73-AW73)=0,"指定日数に等しいです",IF(($I73-AW73)&lt;0,TEXT(-($I73-AW73),"@")&amp;"日, 余っています",""))))</f>
        <v/>
      </c>
      <c r="AZ73" s="194" t="str">
        <f>IF(AND((COUNTIF(K73:AO73,"日")+COUNTIF(K73:AO73,"当")+COUNTIF(K73:AO73,"明")+COUNTIF(K73:AO73,"準")+COUNTIF(K73:AO73,"深")+COUNTIF(K73:AO73,"休"))&gt;0,$E73=""),"氏名を入力して下さい！勤務希望が入力されているのに, 氏名が入力されていません！",IF(
OR(AND($AM$18="×",AM73&lt;&gt;""),AND($AN$18="×",AN73&lt;&gt;""),AND($AO$18="×",AO73&lt;&gt;"")),TEXT($D$9,"m月")&amp;"に含まれない日の希望欄は空白にして下さい！",IF(
AND($D$1="二交代制", COUNTIF(K73:AO73,"準")&gt;0),"「準」夜勤を消して下さい！", IF(AND($D$1="二交代制", COUNTIF(K73:AO73,"深")&gt;0),"「深」夜勤を消して下さい！",IF(AND($D$1="三交代制", COUNTIF(K73:AO73,"当")&gt;0),"「当」直を消して下さい！",IF(AND($D$1="三交代制", COUNTIF(K73:AO73,"明")&gt;0),"「明」けを消して下さい！",
IF(COUNTIF(K154:AO155,10)&gt;0,"「当直→明け→休み」を2回以上, "&amp;CHAR(10)&amp;"連続させないで下さい！",IF(COUNTIF(K154:AO155,20)&gt;0,"「準, 深夜勤務」は3回以上, "&amp;CHAR(10)&amp;"連続させないようにして下さい！",
IF(COUNTIF(K154:AO155,30)&gt;0,"「当直→明け→休み」"&amp;CHAR(10)&amp;"にして下さい！",IF(COUNTIF(K154:AO155,40)&gt;0,"「日(休)→準→休」「日(休)→準→準→休」,「休→深→休」,"&amp;CHAR(10)&amp;"「休→深→準(深)→休」のどれかにして下さい！",""))))))))))</f>
        <v/>
      </c>
    </row>
    <row r="74" spans="4:52" x14ac:dyDescent="0.4">
      <c r="D74" s="204"/>
      <c r="E74" s="221"/>
      <c r="F74" s="217"/>
      <c r="G74" s="219"/>
      <c r="H74" s="219"/>
      <c r="I74" s="215"/>
      <c r="J74" s="150" t="s">
        <v>5</v>
      </c>
      <c r="K74" s="117"/>
      <c r="L74" s="117"/>
      <c r="M74" s="117"/>
      <c r="N74" s="117"/>
      <c r="O74" s="117"/>
      <c r="P74" s="117"/>
      <c r="Q74" s="117"/>
      <c r="R74" s="117"/>
      <c r="S74" s="117"/>
      <c r="T74" s="117"/>
      <c r="U74" s="117"/>
      <c r="V74" s="117"/>
      <c r="W74" s="117"/>
      <c r="X74" s="117"/>
      <c r="Y74" s="117"/>
      <c r="Z74" s="117"/>
      <c r="AA74" s="117"/>
      <c r="AB74" s="117"/>
      <c r="AC74" s="117"/>
      <c r="AD74" s="117"/>
      <c r="AE74" s="117"/>
      <c r="AF74" s="117"/>
      <c r="AG74" s="117"/>
      <c r="AH74" s="117"/>
      <c r="AI74" s="117"/>
      <c r="AJ74" s="117"/>
      <c r="AK74" s="117"/>
      <c r="AL74" s="117"/>
      <c r="AM74" s="117"/>
      <c r="AN74" s="117"/>
      <c r="AO74" s="118"/>
      <c r="AP74" s="88"/>
      <c r="AQ74" s="87"/>
      <c r="AR74" s="87"/>
      <c r="AS74" s="87"/>
      <c r="AT74" s="87"/>
      <c r="AU74" s="87"/>
      <c r="AV74" s="87"/>
      <c r="AW74" s="87"/>
      <c r="AX74" s="55"/>
      <c r="AZ74" s="194"/>
    </row>
    <row r="75" spans="4:52" x14ac:dyDescent="0.4">
      <c r="D75" s="204"/>
      <c r="E75" s="220"/>
      <c r="F75" s="216"/>
      <c r="G75" s="218"/>
      <c r="H75" s="218"/>
      <c r="I75" s="214"/>
      <c r="J75" s="150" t="s">
        <v>58</v>
      </c>
      <c r="K75" s="117"/>
      <c r="L75" s="117"/>
      <c r="M75" s="117"/>
      <c r="N75" s="117"/>
      <c r="O75" s="117"/>
      <c r="P75" s="117"/>
      <c r="Q75" s="117"/>
      <c r="R75" s="117"/>
      <c r="S75" s="117"/>
      <c r="T75" s="117"/>
      <c r="U75" s="117"/>
      <c r="V75" s="117"/>
      <c r="W75" s="117"/>
      <c r="X75" s="117"/>
      <c r="Y75" s="117"/>
      <c r="Z75" s="117"/>
      <c r="AA75" s="117"/>
      <c r="AB75" s="117"/>
      <c r="AC75" s="117"/>
      <c r="AD75" s="117"/>
      <c r="AE75" s="117"/>
      <c r="AF75" s="117"/>
      <c r="AG75" s="117"/>
      <c r="AH75" s="117"/>
      <c r="AI75" s="117"/>
      <c r="AJ75" s="117"/>
      <c r="AK75" s="117"/>
      <c r="AL75" s="117"/>
      <c r="AM75" s="117"/>
      <c r="AN75" s="117"/>
      <c r="AO75" s="118"/>
      <c r="AP75" s="88" t="str">
        <f>IF(E75="","",COUNTIF(K75:AO75,"日"))</f>
        <v/>
      </c>
      <c r="AQ75" s="84" t="str">
        <f>IF($D$1="二交代制",IF(E75="","",COUNTIF(K75:AO75,"当")),"")</f>
        <v/>
      </c>
      <c r="AR75" s="84" t="str">
        <f>IF($D$1="二交代制",IF(E75="","",IF(($F75-AQ75)&gt;0,TEXT(($F75-AQ75),"@")&amp;"日, 不足しています",IF(($F75-AQ75)=0,"指定日数に等しいです",IF(($F75-AQ75)&lt;0,TEXT(-($F75-AQ75),"@")&amp;"日, 余っています","")))),"")</f>
        <v/>
      </c>
      <c r="AS75" s="84" t="str">
        <f>IF($D$1="三交代制",IF(E75="","",COUNTIF(K75:AO75,"準")),"")</f>
        <v/>
      </c>
      <c r="AT75" s="87" t="str">
        <f>IF($D$1="三交代制",IF(E75="","",IF(($G75-AS75)&gt;0,TEXT(($G75-AS75),"@")&amp;"日, 不足しています",IF(($G75-AS75)=0,"指定日数に等しいです",IF(($G75-AS75)&lt;0,TEXT(-($G75-AS75),"@")&amp;"日, 余っています","")))),"")</f>
        <v/>
      </c>
      <c r="AU75" s="84" t="str">
        <f>IF($D$1="三交代制",IF(E75="","",COUNTIF(K75:AO75,"深")),"")</f>
        <v/>
      </c>
      <c r="AV75" s="84" t="str">
        <f>IF($D$1="三交代制",IF(E75="","",IF(($H75-AU75)&gt;0,TEXT(($H75-AU75),"@")&amp;"日, 不足しています",IF(($H75-AU75)=0,"指定日数に等しいです",IF(($H75-AU75)&lt;0,TEXT(-($H75-AU75),"@")&amp;"日, 余っています","")))),"")</f>
        <v/>
      </c>
      <c r="AW75" s="84" t="str">
        <f>IF(E75="","",COUNTIF(K75:AO75,"休"))</f>
        <v/>
      </c>
      <c r="AX75" s="85" t="str">
        <f t="shared" ref="AX75" si="35">IF(E75="","",IF(($I75-AW75)&gt;0,TEXT(($I75-AW75),"@")&amp;"日, 不足しています",IF(($I75-AW75)=0,"指定日数に等しいです",IF(($I75-AW75)&lt;0,TEXT(-($I75-AW75),"@")&amp;"日, 余っています",""))))</f>
        <v/>
      </c>
      <c r="AZ75" s="194" t="str">
        <f>IF(AND((COUNTIF(K75:AO75,"日")+COUNTIF(K75:AO75,"当")+COUNTIF(K75:AO75,"明")+COUNTIF(K75:AO75,"準")+COUNTIF(K75:AO75,"深")+COUNTIF(K75:AO75,"休"))&gt;0,$E75=""),"氏名を入力して下さい！勤務希望が入力されているのに, 氏名が入力されていません！",IF(
OR(AND($AM$18="×",AM75&lt;&gt;""),AND($AN$18="×",AN75&lt;&gt;""),AND($AO$18="×",AO75&lt;&gt;"")),TEXT($D$9,"m月")&amp;"に含まれない日の希望欄は空白にして下さい！",IF(
AND($D$1="二交代制", COUNTIF(K75:AO75,"準")&gt;0),"「準」夜勤を消して下さい！", IF(AND($D$1="二交代制", COUNTIF(K75:AO75,"深")&gt;0),"「深」夜勤を消して下さい！",IF(AND($D$1="三交代制", COUNTIF(K75:AO75,"当")&gt;0),"「当」直を消して下さい！",IF(AND($D$1="三交代制", COUNTIF(K75:AO75,"明")&gt;0),"「明」けを消して下さい！",
IF(COUNTIF(K156:AO157,10)&gt;0,"「当直→明け→休み」を2回以上, "&amp;CHAR(10)&amp;"連続させないで下さい！",IF(COUNTIF(K156:AO157,20)&gt;0,"「準, 深夜勤務」は3回以上, "&amp;CHAR(10)&amp;"連続させないようにして下さい！",
IF(COUNTIF(K156:AO157,30)&gt;0,"「当直→明け→休み」"&amp;CHAR(10)&amp;"にして下さい！",IF(COUNTIF(K156:AO157,40)&gt;0,"「日(休)→準→休」「日(休)→準→準→休」,「休→深→休」,"&amp;CHAR(10)&amp;"「休→深→準(深)→休」のどれかにして下さい！",""))))))))))</f>
        <v/>
      </c>
    </row>
    <row r="76" spans="4:52" x14ac:dyDescent="0.4">
      <c r="D76" s="204"/>
      <c r="E76" s="221"/>
      <c r="F76" s="217"/>
      <c r="G76" s="219"/>
      <c r="H76" s="219"/>
      <c r="I76" s="215"/>
      <c r="J76" s="150" t="s">
        <v>5</v>
      </c>
      <c r="K76" s="117"/>
      <c r="L76" s="117"/>
      <c r="M76" s="117"/>
      <c r="N76" s="117"/>
      <c r="O76" s="117"/>
      <c r="P76" s="117"/>
      <c r="Q76" s="117"/>
      <c r="R76" s="117"/>
      <c r="S76" s="117"/>
      <c r="T76" s="117"/>
      <c r="U76" s="117"/>
      <c r="V76" s="117"/>
      <c r="W76" s="117"/>
      <c r="X76" s="117"/>
      <c r="Y76" s="117"/>
      <c r="Z76" s="117"/>
      <c r="AA76" s="117"/>
      <c r="AB76" s="117"/>
      <c r="AC76" s="117"/>
      <c r="AD76" s="117"/>
      <c r="AE76" s="117"/>
      <c r="AF76" s="117"/>
      <c r="AG76" s="117"/>
      <c r="AH76" s="117"/>
      <c r="AI76" s="117"/>
      <c r="AJ76" s="117"/>
      <c r="AK76" s="117"/>
      <c r="AL76" s="117"/>
      <c r="AM76" s="117"/>
      <c r="AN76" s="117"/>
      <c r="AO76" s="118"/>
      <c r="AP76" s="88"/>
      <c r="AQ76" s="87"/>
      <c r="AR76" s="87"/>
      <c r="AS76" s="87"/>
      <c r="AT76" s="87"/>
      <c r="AU76" s="87"/>
      <c r="AV76" s="87"/>
      <c r="AW76" s="87"/>
      <c r="AX76" s="55"/>
      <c r="AZ76" s="194"/>
    </row>
    <row r="77" spans="4:52" x14ac:dyDescent="0.4">
      <c r="D77" s="204"/>
      <c r="E77" s="220"/>
      <c r="F77" s="216"/>
      <c r="G77" s="218"/>
      <c r="H77" s="218"/>
      <c r="I77" s="214"/>
      <c r="J77" s="150" t="s">
        <v>58</v>
      </c>
      <c r="K77" s="117"/>
      <c r="L77" s="117"/>
      <c r="M77" s="117"/>
      <c r="N77" s="117"/>
      <c r="O77" s="117"/>
      <c r="P77" s="117"/>
      <c r="Q77" s="117"/>
      <c r="R77" s="117"/>
      <c r="S77" s="117"/>
      <c r="T77" s="117"/>
      <c r="U77" s="117"/>
      <c r="V77" s="117"/>
      <c r="W77" s="117"/>
      <c r="X77" s="117"/>
      <c r="Y77" s="117"/>
      <c r="Z77" s="117"/>
      <c r="AA77" s="117"/>
      <c r="AB77" s="117"/>
      <c r="AC77" s="117"/>
      <c r="AD77" s="117"/>
      <c r="AE77" s="117"/>
      <c r="AF77" s="117"/>
      <c r="AG77" s="117"/>
      <c r="AH77" s="117"/>
      <c r="AI77" s="117"/>
      <c r="AJ77" s="117"/>
      <c r="AK77" s="117"/>
      <c r="AL77" s="117"/>
      <c r="AM77" s="117"/>
      <c r="AN77" s="117"/>
      <c r="AO77" s="118"/>
      <c r="AP77" s="88" t="str">
        <f>IF(E77="","",COUNTIF(K77:AO77,"日"))</f>
        <v/>
      </c>
      <c r="AQ77" s="84" t="str">
        <f>IF($D$1="二交代制",IF(E77="","",COUNTIF(K77:AO77,"当")),"")</f>
        <v/>
      </c>
      <c r="AR77" s="84" t="str">
        <f>IF($D$1="二交代制",IF(E77="","",IF(($F77-AQ77)&gt;0,TEXT(($F77-AQ77),"@")&amp;"日, 不足しています",IF(($F77-AQ77)=0,"指定日数に等しいです",IF(($F77-AQ77)&lt;0,TEXT(-($F77-AQ77),"@")&amp;"日, 余っています","")))),"")</f>
        <v/>
      </c>
      <c r="AS77" s="84" t="str">
        <f>IF($D$1="三交代制",IF(E77="","",COUNTIF(K77:AO77,"準")),"")</f>
        <v/>
      </c>
      <c r="AT77" s="87" t="str">
        <f>IF($D$1="三交代制",IF(E77="","",IF(($G77-AS77)&gt;0,TEXT(($G77-AS77),"@")&amp;"日, 不足しています",IF(($G77-AS77)=0,"指定日数に等しいです",IF(($G77-AS77)&lt;0,TEXT(-($G77-AS77),"@")&amp;"日, 余っています","")))),"")</f>
        <v/>
      </c>
      <c r="AU77" s="84" t="str">
        <f>IF($D$1="三交代制",IF(E77="","",COUNTIF(K77:AO77,"深")),"")</f>
        <v/>
      </c>
      <c r="AV77" s="84" t="str">
        <f>IF($D$1="三交代制",IF(E77="","",IF(($H77-AU77)&gt;0,TEXT(($H77-AU77),"@")&amp;"日, 不足しています",IF(($H77-AU77)=0,"指定日数に等しいです",IF(($H77-AU77)&lt;0,TEXT(-($H77-AU77),"@")&amp;"日, 余っています","")))),"")</f>
        <v/>
      </c>
      <c r="AW77" s="84" t="str">
        <f>IF(E77="","",COUNTIF(K77:AO77,"休"))</f>
        <v/>
      </c>
      <c r="AX77" s="85" t="str">
        <f t="shared" ref="AX77" si="36">IF(E77="","",IF(($I77-AW77)&gt;0,TEXT(($I77-AW77),"@")&amp;"日, 不足しています",IF(($I77-AW77)=0,"指定日数に等しいです",IF(($I77-AW77)&lt;0,TEXT(-($I77-AW77),"@")&amp;"日, 余っています",""))))</f>
        <v/>
      </c>
      <c r="AZ77" s="194" t="str">
        <f>IF(AND((COUNTIF(K77:AO77,"日")+COUNTIF(K77:AO77,"当")+COUNTIF(K77:AO77,"明")+COUNTIF(K77:AO77,"準")+COUNTIF(K77:AO77,"深")+COUNTIF(K77:AO77,"休"))&gt;0,$E77=""),"氏名を入力して下さい！勤務希望が入力されているのに, 氏名が入力されていません！",IF(
OR(AND($AM$18="×",AM77&lt;&gt;""),AND($AN$18="×",AN77&lt;&gt;""),AND($AO$18="×",AO77&lt;&gt;"")),TEXT($D$9,"m月")&amp;"に含まれない日の希望欄は空白にして下さい！",IF(
AND($D$1="二交代制", COUNTIF(K77:AO77,"準")&gt;0),"「準」夜勤を消して下さい！", IF(AND($D$1="二交代制", COUNTIF(K77:AO77,"深")&gt;0),"「深」夜勤を消して下さい！",IF(AND($D$1="三交代制", COUNTIF(K77:AO77,"当")&gt;0),"「当」直を消して下さい！",IF(AND($D$1="三交代制", COUNTIF(K77:AO77,"明")&gt;0),"「明」けを消して下さい！",
IF(COUNTIF(K158:AO159,10)&gt;0,"「当直→明け→休み」を2回以上, "&amp;CHAR(10)&amp;"連続させないで下さい！",IF(COUNTIF(K158:AO159,20)&gt;0,"「準, 深夜勤務」は3回以上, "&amp;CHAR(10)&amp;"連続させないようにして下さい！",
IF(COUNTIF(K158:AO159,30)&gt;0,"「当直→明け→休み」"&amp;CHAR(10)&amp;"にして下さい！",IF(COUNTIF(K158:AO159,40)&gt;0,"「日(休)→準→休」「日(休)→準→準→休」,「休→深→休」,"&amp;CHAR(10)&amp;"「休→深→準(深)→休」のどれかにして下さい！",""))))))))))</f>
        <v/>
      </c>
    </row>
    <row r="78" spans="4:52" ht="19.5" thickBot="1" x14ac:dyDescent="0.45">
      <c r="D78" s="205"/>
      <c r="E78" s="283"/>
      <c r="F78" s="226"/>
      <c r="G78" s="227"/>
      <c r="H78" s="227"/>
      <c r="I78" s="286"/>
      <c r="J78" s="151" t="s">
        <v>5</v>
      </c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  <c r="AA78" s="119"/>
      <c r="AB78" s="119"/>
      <c r="AC78" s="119"/>
      <c r="AD78" s="119"/>
      <c r="AE78" s="119"/>
      <c r="AF78" s="119"/>
      <c r="AG78" s="119"/>
      <c r="AH78" s="119"/>
      <c r="AI78" s="119"/>
      <c r="AJ78" s="119"/>
      <c r="AK78" s="119"/>
      <c r="AL78" s="119"/>
      <c r="AM78" s="119"/>
      <c r="AN78" s="119"/>
      <c r="AO78" s="120"/>
      <c r="AP78" s="90"/>
      <c r="AQ78" s="80"/>
      <c r="AR78" s="80"/>
      <c r="AS78" s="80"/>
      <c r="AT78" s="80"/>
      <c r="AU78" s="80"/>
      <c r="AV78" s="80"/>
      <c r="AW78" s="80"/>
      <c r="AX78" s="68"/>
      <c r="AZ78" s="195"/>
    </row>
    <row r="93" spans="88:141" x14ac:dyDescent="0.4">
      <c r="CJ93" s="91"/>
      <c r="CK93" s="91"/>
      <c r="CL93" s="91"/>
      <c r="CM93" s="91"/>
      <c r="CN93" s="91"/>
      <c r="CO93" s="91"/>
      <c r="CP93" s="91"/>
      <c r="CQ93" s="91"/>
      <c r="CR93" s="91"/>
      <c r="CS93" s="91"/>
      <c r="CT93" s="91"/>
      <c r="CU93" s="91"/>
      <c r="CV93" s="91"/>
      <c r="CW93" s="91"/>
      <c r="CX93" s="91"/>
      <c r="CY93" s="91"/>
      <c r="CZ93" s="91"/>
      <c r="DA93" s="91"/>
      <c r="DB93" s="91"/>
      <c r="DC93" s="91"/>
      <c r="DD93" s="91"/>
      <c r="DE93" s="91"/>
      <c r="DF93" s="91"/>
      <c r="DG93" s="91"/>
      <c r="DH93" s="91"/>
      <c r="DI93" s="91"/>
      <c r="DJ93" s="91"/>
      <c r="DK93" s="91"/>
      <c r="DL93" s="91"/>
      <c r="DM93" s="91"/>
      <c r="DN93" s="91"/>
      <c r="DO93" s="91"/>
      <c r="DP93" s="91"/>
    </row>
    <row r="94" spans="88:141" x14ac:dyDescent="0.4">
      <c r="CJ94" s="91"/>
      <c r="CK94" s="91"/>
      <c r="CL94" s="91"/>
      <c r="CM94" s="91"/>
      <c r="CN94" s="91"/>
      <c r="CO94" s="91"/>
      <c r="CP94" s="91"/>
      <c r="CQ94" s="91"/>
      <c r="CR94" s="91"/>
      <c r="CS94" s="91"/>
      <c r="CT94" s="91"/>
      <c r="CU94" s="91"/>
      <c r="CV94" s="91"/>
      <c r="CW94" s="91"/>
      <c r="CX94" s="91"/>
      <c r="CY94" s="91"/>
      <c r="CZ94" s="91"/>
      <c r="DA94" s="91"/>
      <c r="DB94" s="91"/>
      <c r="DC94" s="91"/>
      <c r="DD94" s="91"/>
      <c r="DE94" s="91"/>
      <c r="DF94" s="91"/>
      <c r="DG94" s="91"/>
      <c r="DH94" s="91"/>
      <c r="DI94" s="91"/>
      <c r="DJ94" s="91"/>
      <c r="DK94" s="91"/>
      <c r="DL94" s="91"/>
      <c r="DM94" s="91"/>
      <c r="DN94" s="91"/>
      <c r="DO94" s="91"/>
      <c r="DP94" s="91"/>
    </row>
    <row r="95" spans="88:141" x14ac:dyDescent="0.4">
      <c r="CJ95" s="91"/>
      <c r="CK95" s="91"/>
      <c r="CL95" s="91"/>
      <c r="CM95" s="91"/>
      <c r="CN95" s="91"/>
      <c r="CO95" s="91"/>
      <c r="CP95" s="91"/>
      <c r="CQ95" s="91"/>
      <c r="CR95" s="91"/>
      <c r="CS95" s="91"/>
      <c r="CT95" s="91"/>
      <c r="CU95" s="91"/>
      <c r="CV95" s="91"/>
      <c r="CW95" s="91"/>
      <c r="CX95" s="91"/>
      <c r="CY95" s="91"/>
      <c r="CZ95" s="91"/>
      <c r="DA95" s="91"/>
      <c r="DB95" s="91"/>
      <c r="DC95" s="91"/>
      <c r="DD95" s="91"/>
      <c r="DE95" s="91"/>
      <c r="DF95" s="91"/>
      <c r="DG95" s="91"/>
      <c r="DH95" s="91"/>
      <c r="DI95" s="91"/>
      <c r="DJ95" s="91"/>
      <c r="DK95" s="91"/>
      <c r="DL95" s="91"/>
      <c r="DM95" s="91"/>
      <c r="DN95" s="91"/>
      <c r="DO95" s="91"/>
      <c r="DP95" s="91"/>
    </row>
    <row r="96" spans="88:141" x14ac:dyDescent="0.4">
      <c r="CJ96" s="91"/>
      <c r="CK96" s="92"/>
      <c r="CL96" s="92"/>
      <c r="CM96" s="92"/>
      <c r="CN96" s="92"/>
      <c r="CO96" s="92"/>
      <c r="CP96" s="92"/>
      <c r="CQ96" s="92"/>
      <c r="CR96" s="92"/>
      <c r="CS96" s="92"/>
      <c r="CT96" s="92"/>
      <c r="CU96" s="92"/>
      <c r="CV96" s="92"/>
      <c r="CW96" s="92"/>
      <c r="CX96" s="92"/>
      <c r="CY96" s="92"/>
      <c r="CZ96" s="92"/>
      <c r="DA96" s="92"/>
      <c r="DB96" s="92"/>
      <c r="DC96" s="92"/>
      <c r="DD96" s="92"/>
      <c r="DE96" s="92"/>
      <c r="DF96" s="92"/>
      <c r="DG96" s="92"/>
      <c r="DH96" s="92"/>
      <c r="DI96" s="92"/>
      <c r="DJ96" s="92"/>
      <c r="DK96" s="92"/>
      <c r="DL96" s="92"/>
      <c r="DM96" s="92"/>
      <c r="DN96" s="92"/>
      <c r="DO96" s="92"/>
      <c r="DP96" s="92"/>
      <c r="DQ96" s="93"/>
      <c r="DR96" s="93"/>
      <c r="DS96" s="93"/>
      <c r="DT96" s="93"/>
      <c r="DU96" s="93"/>
      <c r="DV96" s="93"/>
      <c r="DW96" s="93"/>
      <c r="DX96" s="93"/>
      <c r="DY96" s="93"/>
      <c r="DZ96" s="93"/>
      <c r="EA96" s="93"/>
      <c r="EB96" s="93"/>
      <c r="EC96" s="93"/>
      <c r="ED96" s="93"/>
      <c r="EE96" s="93"/>
      <c r="EF96" s="93"/>
      <c r="EG96" s="93"/>
      <c r="EH96" s="93"/>
      <c r="EI96" s="93"/>
      <c r="EJ96" s="93"/>
      <c r="EK96" s="93"/>
    </row>
    <row r="97" spans="4:141" x14ac:dyDescent="0.4">
      <c r="CJ97" s="91"/>
      <c r="CK97" s="92"/>
      <c r="CL97" s="92"/>
      <c r="CM97" s="92"/>
      <c r="CN97" s="92"/>
      <c r="CO97" s="92"/>
      <c r="CP97" s="92"/>
      <c r="CQ97" s="92"/>
      <c r="CR97" s="92"/>
      <c r="CS97" s="92"/>
      <c r="CT97" s="92"/>
      <c r="CU97" s="92"/>
      <c r="CV97" s="92"/>
      <c r="CW97" s="92"/>
      <c r="CX97" s="92"/>
      <c r="CY97" s="92"/>
      <c r="CZ97" s="92"/>
      <c r="DA97" s="92"/>
      <c r="DB97" s="92"/>
      <c r="DC97" s="92"/>
      <c r="DD97" s="92"/>
      <c r="DE97" s="92"/>
      <c r="DF97" s="92"/>
      <c r="DG97" s="92"/>
      <c r="DH97" s="92"/>
      <c r="DI97" s="92"/>
      <c r="DJ97" s="92"/>
      <c r="DK97" s="92"/>
      <c r="DL97" s="92"/>
      <c r="DM97" s="92"/>
      <c r="DN97" s="92"/>
      <c r="DO97" s="92"/>
      <c r="DP97" s="92"/>
      <c r="DQ97" s="93"/>
      <c r="DR97" s="93"/>
      <c r="DS97" s="93"/>
      <c r="DT97" s="93"/>
      <c r="DU97" s="93"/>
      <c r="DV97" s="93"/>
      <c r="DW97" s="93"/>
      <c r="DX97" s="93"/>
      <c r="DY97" s="93"/>
      <c r="DZ97" s="93"/>
      <c r="EA97" s="93"/>
      <c r="EB97" s="93"/>
      <c r="EC97" s="93"/>
      <c r="ED97" s="93"/>
      <c r="EE97" s="93"/>
      <c r="EF97" s="93"/>
      <c r="EG97" s="93"/>
      <c r="EH97" s="93"/>
      <c r="EI97" s="93"/>
      <c r="EJ97" s="93"/>
      <c r="EK97" s="93"/>
    </row>
    <row r="98" spans="4:141" x14ac:dyDescent="0.4">
      <c r="CI98" s="94"/>
      <c r="CJ98" s="95"/>
      <c r="CK98" s="96"/>
      <c r="CL98" s="96"/>
      <c r="CM98" s="96"/>
      <c r="CN98" s="96"/>
      <c r="CO98" s="92"/>
      <c r="CP98" s="92"/>
      <c r="CQ98" s="92"/>
      <c r="CR98" s="92"/>
      <c r="CS98" s="92"/>
      <c r="CT98" s="92"/>
      <c r="CU98" s="92"/>
      <c r="CV98" s="92"/>
      <c r="CW98" s="92"/>
      <c r="CX98" s="92"/>
      <c r="CY98" s="92"/>
      <c r="CZ98" s="92"/>
      <c r="DA98" s="92"/>
      <c r="DB98" s="92"/>
      <c r="DC98" s="92"/>
      <c r="DD98" s="92"/>
      <c r="DE98" s="92"/>
      <c r="DF98" s="92"/>
      <c r="DG98" s="92"/>
      <c r="DH98" s="92"/>
      <c r="DI98" s="92"/>
      <c r="DJ98" s="92"/>
      <c r="DK98" s="92"/>
      <c r="DL98" s="92"/>
      <c r="DM98" s="92"/>
      <c r="DN98" s="92"/>
      <c r="DO98" s="92"/>
      <c r="DP98" s="92"/>
      <c r="DQ98" s="93"/>
      <c r="DR98" s="93"/>
      <c r="DS98" s="93"/>
      <c r="DT98" s="93"/>
      <c r="DU98" s="93"/>
      <c r="DV98" s="93"/>
      <c r="DW98" s="93"/>
      <c r="DX98" s="93"/>
      <c r="DY98" s="93"/>
      <c r="DZ98" s="93"/>
      <c r="EA98" s="93"/>
      <c r="EB98" s="93"/>
      <c r="EC98" s="93"/>
      <c r="ED98" s="93"/>
      <c r="EE98" s="93"/>
      <c r="EF98" s="93"/>
      <c r="EG98" s="93"/>
      <c r="EH98" s="93"/>
      <c r="EI98" s="93"/>
      <c r="EJ98" s="93"/>
      <c r="EK98" s="93"/>
    </row>
    <row r="99" spans="4:141" x14ac:dyDescent="0.4">
      <c r="J99" s="198" t="s">
        <v>107</v>
      </c>
      <c r="K99" s="199"/>
      <c r="L99" s="199"/>
      <c r="M99" s="199"/>
      <c r="N99" s="199"/>
      <c r="O99" s="199"/>
      <c r="P99" s="199"/>
      <c r="Q99" s="199"/>
      <c r="R99" s="199"/>
      <c r="S99" s="199"/>
      <c r="T99" s="199"/>
      <c r="U99" s="199"/>
      <c r="V99" s="199"/>
      <c r="W99" s="199"/>
      <c r="X99" s="199"/>
      <c r="Y99" s="199"/>
      <c r="Z99" s="199"/>
      <c r="AA99" s="199"/>
      <c r="AB99" s="199"/>
      <c r="AC99" s="199"/>
      <c r="AD99" s="199"/>
      <c r="AE99" s="199"/>
      <c r="AF99" s="199"/>
      <c r="AG99" s="199"/>
      <c r="AH99" s="199"/>
      <c r="AI99" s="199"/>
      <c r="AJ99" s="199"/>
      <c r="AK99" s="199"/>
      <c r="AL99" s="199"/>
      <c r="AM99" s="199"/>
      <c r="AN99" s="199"/>
      <c r="AO99" s="200"/>
      <c r="CJ99" s="97"/>
      <c r="CK99" s="92"/>
      <c r="CL99" s="92"/>
      <c r="CM99" s="92"/>
      <c r="CN99" s="92"/>
      <c r="CO99" s="92"/>
      <c r="CP99" s="92"/>
      <c r="CQ99" s="92"/>
      <c r="CR99" s="92"/>
      <c r="CS99" s="92"/>
      <c r="CT99" s="92"/>
      <c r="CU99" s="92"/>
      <c r="CV99" s="92"/>
      <c r="CW99" s="92"/>
      <c r="CX99" s="92"/>
      <c r="CY99" s="92"/>
      <c r="CZ99" s="92"/>
      <c r="DA99" s="92"/>
      <c r="DB99" s="92"/>
      <c r="DC99" s="92"/>
      <c r="DD99" s="92"/>
      <c r="DE99" s="92"/>
      <c r="DF99" s="92"/>
      <c r="DG99" s="92"/>
      <c r="DH99" s="92"/>
      <c r="DI99" s="92"/>
      <c r="DJ99" s="92"/>
      <c r="DK99" s="92"/>
      <c r="DL99" s="92"/>
      <c r="DM99" s="92"/>
      <c r="DN99" s="92"/>
      <c r="DO99" s="92"/>
      <c r="DP99" s="92"/>
      <c r="DQ99" s="93"/>
      <c r="DR99" s="93"/>
      <c r="DS99" s="93"/>
      <c r="DT99" s="93"/>
      <c r="DU99" s="93"/>
      <c r="DV99" s="93"/>
      <c r="DW99" s="93"/>
      <c r="DX99" s="93"/>
      <c r="DY99" s="93"/>
      <c r="DZ99" s="93"/>
      <c r="EA99" s="93"/>
      <c r="EB99" s="93"/>
      <c r="EC99" s="93"/>
      <c r="ED99" s="93"/>
      <c r="EE99" s="93"/>
      <c r="EF99" s="93"/>
      <c r="EG99" s="93"/>
      <c r="EH99" s="93"/>
      <c r="EI99" s="93"/>
      <c r="EJ99" s="93"/>
      <c r="EK99" s="93"/>
    </row>
    <row r="100" spans="4:141" x14ac:dyDescent="0.4">
      <c r="D100" s="193" t="s">
        <v>31</v>
      </c>
      <c r="E100" s="193" t="s">
        <v>28</v>
      </c>
      <c r="F100" s="197" t="s">
        <v>30</v>
      </c>
      <c r="G100" s="197"/>
      <c r="H100" s="197"/>
      <c r="I100" s="54" t="s">
        <v>88</v>
      </c>
      <c r="J100" s="201" t="str">
        <f>IF(E19&lt;&gt;"",E19,"")</f>
        <v>佐藤</v>
      </c>
      <c r="K100" s="193">
        <f>IF(AND($D$1="二交代制",K$17&gt;=1,K$17&lt;=28,K19="当",L19="明",M19="休",N19="当"),10,IF(AND($D$1="三交代制",K$17&gt;=2,K$17&lt;=30,OR(K19="準",K19="深"),OR(L19="準",L19="深"),OR(M19="準",M19="深")),20,IF(AND($D$1="二交代制",OR(K19="当",K19="明"),NOT(OR(AND(K19="当",OR(L19="明",K$17=31,L$18="×"),OR(M19="休",K$17=30,K$17=31,M$18="×")),AND(K19="明",OR(J19="当",K$17=1),OR(L19="休",K$17=31,L$18="×"))))),30,IF(AND($D$1="三交代制",J19&lt;&gt;"準",J19&lt;&gt;"深",OR(K19="準",K19="深"),(NOT(OR(AND(K19="準",OR(J19="日",J19="休",K$17=1,AND(L19&lt;&gt;"準",L19&lt;&gt;"深",J19="")),OR(L19="休",AND(L19="準",OR(M19="休",K$17=30,M$18="×")),K$17=31,L$18="×",L19="")),AND(K19="深",OR(J19="休",K$17=1,AND(L19&lt;&gt;"準",L19&lt;&gt;"深",J19="")),OR(L19="休",AND(OR(L19="準",L19="深"),OR(M19="休",K$17=30,M$18="×")),K$17=31,L$18="×",L19="")))))),40,0))))</f>
        <v>0</v>
      </c>
      <c r="L100" s="193">
        <f t="shared" ref="L100" si="37">IF(AND($D$1="二交代制",L$17&gt;=1,L$17&lt;=28,L19="当",M19="明",N19="休",O19="当"),10,IF(AND($D$1="三交代制",L$17&gt;=2,L$17&lt;=30,OR(L19="準",L19="深"),OR(M19="準",M19="深"),OR(N19="準",N19="深")),20,IF(AND($D$1="二交代制",OR(L19="当",L19="明"),NOT(OR(AND(L19="当",OR(M19="明",L$17=31,M$18="×"),OR(N19="休",L$17=30,L$17=31,N$18="×")),AND(L19="明",OR(K19="当",L$17=1),OR(M19="休",L$17=31,M$18="×"))))),30,IF(AND($D$1="三交代制",K19&lt;&gt;"準",K19&lt;&gt;"深",OR(L19="準",L19="深"),(NOT(OR(AND(L19="準",OR(K19="日",K19="休",L$17=1,AND(M19&lt;&gt;"準",M19&lt;&gt;"深",K19="")),OR(M19="休",AND(M19="準",OR(N19="休",L$17=30,N$18="×")),L$17=31,M$18="×",M19="")),AND(L19="深",OR(K19="休",L$17=1,AND(M19&lt;&gt;"準",M19&lt;&gt;"深",K19="")),OR(M19="休",AND(OR(M19="準",M19="深"),OR(N19="休",L$17=30,N$18="×")),L$17=31,M$18="×",M19="")))))),40,0))))</f>
        <v>0</v>
      </c>
      <c r="M100" s="193">
        <f t="shared" ref="M100" si="38">IF(AND($D$1="二交代制",M$17&gt;=1,M$17&lt;=28,M19="当",N19="明",O19="休",P19="当"),10,IF(AND($D$1="三交代制",M$17&gt;=2,M$17&lt;=30,OR(M19="準",M19="深"),OR(N19="準",N19="深"),OR(O19="準",O19="深")),20,IF(AND($D$1="二交代制",OR(M19="当",M19="明"),NOT(OR(AND(M19="当",OR(N19="明",M$17=31,N$18="×"),OR(O19="休",M$17=30,M$17=31,O$18="×")),AND(M19="明",OR(L19="当",M$17=1),OR(N19="休",M$17=31,N$18="×"))))),30,IF(AND($D$1="三交代制",L19&lt;&gt;"準",L19&lt;&gt;"深",OR(M19="準",M19="深"),(NOT(OR(AND(M19="準",OR(L19="日",L19="休",M$17=1,AND(N19&lt;&gt;"準",N19&lt;&gt;"深",L19="")),OR(N19="休",AND(N19="準",OR(O19="休",M$17=30,O$18="×")),M$17=31,N$18="×",N19="")),AND(M19="深",OR(L19="休",M$17=1,AND(N19&lt;&gt;"準",N19&lt;&gt;"深",L19="")),OR(N19="休",AND(OR(N19="準",N19="深"),OR(O19="休",M$17=30,O$18="×")),M$17=31,N$18="×",N19="")))))),40,0))))</f>
        <v>0</v>
      </c>
      <c r="N100" s="193">
        <f t="shared" ref="N100" si="39">IF(AND($D$1="二交代制",N$17&gt;=1,N$17&lt;=28,N19="当",O19="明",P19="休",Q19="当"),10,IF(AND($D$1="三交代制",N$17&gt;=2,N$17&lt;=30,OR(N19="準",N19="深"),OR(O19="準",O19="深"),OR(P19="準",P19="深")),20,IF(AND($D$1="二交代制",OR(N19="当",N19="明"),NOT(OR(AND(N19="当",OR(O19="明",N$17=31,O$18="×"),OR(P19="休",N$17=30,N$17=31,P$18="×")),AND(N19="明",OR(M19="当",N$17=1),OR(O19="休",N$17=31,O$18="×"))))),30,IF(AND($D$1="三交代制",M19&lt;&gt;"準",M19&lt;&gt;"深",OR(N19="準",N19="深"),(NOT(OR(AND(N19="準",OR(M19="日",M19="休",N$17=1,AND(O19&lt;&gt;"準",O19&lt;&gt;"深",M19="")),OR(O19="休",AND(O19="準",OR(P19="休",N$17=30,P$18="×")),N$17=31,O$18="×",O19="")),AND(N19="深",OR(M19="休",N$17=1,AND(O19&lt;&gt;"準",O19&lt;&gt;"深",M19="")),OR(O19="休",AND(OR(O19="準",O19="深"),OR(P19="休",N$17=30,P$18="×")),N$17=31,O$18="×",O19="")))))),40,0))))</f>
        <v>0</v>
      </c>
      <c r="O100" s="193">
        <f t="shared" ref="O100" si="40">IF(AND($D$1="二交代制",O$17&gt;=1,O$17&lt;=28,O19="当",P19="明",Q19="休",R19="当"),10,IF(AND($D$1="三交代制",O$17&gt;=2,O$17&lt;=30,OR(O19="準",O19="深"),OR(P19="準",P19="深"),OR(Q19="準",Q19="深")),20,IF(AND($D$1="二交代制",OR(O19="当",O19="明"),NOT(OR(AND(O19="当",OR(P19="明",O$17=31,P$18="×"),OR(Q19="休",O$17=30,O$17=31,Q$18="×")),AND(O19="明",OR(N19="当",O$17=1),OR(P19="休",O$17=31,P$18="×"))))),30,IF(AND($D$1="三交代制",N19&lt;&gt;"準",N19&lt;&gt;"深",OR(O19="準",O19="深"),(NOT(OR(AND(O19="準",OR(N19="日",N19="休",O$17=1,AND(P19&lt;&gt;"準",P19&lt;&gt;"深",N19="")),OR(P19="休",AND(P19="準",OR(Q19="休",O$17=30,Q$18="×")),O$17=31,P$18="×",P19="")),AND(O19="深",OR(N19="休",O$17=1,AND(P19&lt;&gt;"準",P19&lt;&gt;"深",N19="")),OR(P19="休",AND(OR(P19="準",P19="深"),OR(Q19="休",O$17=30,Q$18="×")),O$17=31,P$18="×",P19="")))))),40,0))))</f>
        <v>0</v>
      </c>
      <c r="P100" s="193">
        <f t="shared" ref="P100" si="41">IF(AND($D$1="二交代制",P$17&gt;=1,P$17&lt;=28,P19="当",Q19="明",R19="休",S19="当"),10,IF(AND($D$1="三交代制",P$17&gt;=2,P$17&lt;=30,OR(P19="準",P19="深"),OR(Q19="準",Q19="深"),OR(R19="準",R19="深")),20,IF(AND($D$1="二交代制",OR(P19="当",P19="明"),NOT(OR(AND(P19="当",OR(Q19="明",P$17=31,Q$18="×"),OR(R19="休",P$17=30,P$17=31,R$18="×")),AND(P19="明",OR(O19="当",P$17=1),OR(Q19="休",P$17=31,Q$18="×"))))),30,IF(AND($D$1="三交代制",O19&lt;&gt;"準",O19&lt;&gt;"深",OR(P19="準",P19="深"),(NOT(OR(AND(P19="準",OR(O19="日",O19="休",P$17=1,AND(Q19&lt;&gt;"準",Q19&lt;&gt;"深",O19="")),OR(Q19="休",AND(Q19="準",OR(R19="休",P$17=30,R$18="×")),P$17=31,Q$18="×",Q19="")),AND(P19="深",OR(O19="休",P$17=1,AND(Q19&lt;&gt;"準",Q19&lt;&gt;"深",O19="")),OR(Q19="休",AND(OR(Q19="準",Q19="深"),OR(R19="休",P$17=30,R$18="×")),P$17=31,Q$18="×",Q19="")))))),40,0))))</f>
        <v>0</v>
      </c>
      <c r="Q100" s="193">
        <f t="shared" ref="Q100" si="42">IF(AND($D$1="二交代制",Q$17&gt;=1,Q$17&lt;=28,Q19="当",R19="明",S19="休",T19="当"),10,IF(AND($D$1="三交代制",Q$17&gt;=2,Q$17&lt;=30,OR(Q19="準",Q19="深"),OR(R19="準",R19="深"),OR(S19="準",S19="深")),20,IF(AND($D$1="二交代制",OR(Q19="当",Q19="明"),NOT(OR(AND(Q19="当",OR(R19="明",Q$17=31,R$18="×"),OR(S19="休",Q$17=30,Q$17=31,S$18="×")),AND(Q19="明",OR(P19="当",Q$17=1),OR(R19="休",Q$17=31,R$18="×"))))),30,IF(AND($D$1="三交代制",P19&lt;&gt;"準",P19&lt;&gt;"深",OR(Q19="準",Q19="深"),(NOT(OR(AND(Q19="準",OR(P19="日",P19="休",Q$17=1,AND(R19&lt;&gt;"準",R19&lt;&gt;"深",P19="")),OR(R19="休",AND(R19="準",OR(S19="休",Q$17=30,S$18="×")),Q$17=31,R$18="×",R19="")),AND(Q19="深",OR(P19="休",Q$17=1,AND(R19&lt;&gt;"準",R19&lt;&gt;"深",P19="")),OR(R19="休",AND(OR(R19="準",R19="深"),OR(S19="休",Q$17=30,S$18="×")),Q$17=31,R$18="×",R19="")))))),40,0))))</f>
        <v>0</v>
      </c>
      <c r="R100" s="193">
        <f t="shared" ref="R100" si="43">IF(AND($D$1="二交代制",R$17&gt;=1,R$17&lt;=28,R19="当",S19="明",T19="休",U19="当"),10,IF(AND($D$1="三交代制",R$17&gt;=2,R$17&lt;=30,OR(R19="準",R19="深"),OR(S19="準",S19="深"),OR(T19="準",T19="深")),20,IF(AND($D$1="二交代制",OR(R19="当",R19="明"),NOT(OR(AND(R19="当",OR(S19="明",R$17=31,S$18="×"),OR(T19="休",R$17=30,R$17=31,T$18="×")),AND(R19="明",OR(Q19="当",R$17=1),OR(S19="休",R$17=31,S$18="×"))))),30,IF(AND($D$1="三交代制",Q19&lt;&gt;"準",Q19&lt;&gt;"深",OR(R19="準",R19="深"),(NOT(OR(AND(R19="準",OR(Q19="日",Q19="休",R$17=1,AND(S19&lt;&gt;"準",S19&lt;&gt;"深",Q19="")),OR(S19="休",AND(S19="準",OR(T19="休",R$17=30,T$18="×")),R$17=31,S$18="×",S19="")),AND(R19="深",OR(Q19="休",R$17=1,AND(S19&lt;&gt;"準",S19&lt;&gt;"深",Q19="")),OR(S19="休",AND(OR(S19="準",S19="深"),OR(T19="休",R$17=30,T$18="×")),R$17=31,S$18="×",S19="")))))),40,0))))</f>
        <v>0</v>
      </c>
      <c r="S100" s="193">
        <f t="shared" ref="S100" si="44">IF(AND($D$1="二交代制",S$17&gt;=1,S$17&lt;=28,S19="当",T19="明",U19="休",V19="当"),10,IF(AND($D$1="三交代制",S$17&gt;=2,S$17&lt;=30,OR(S19="準",S19="深"),OR(T19="準",T19="深"),OR(U19="準",U19="深")),20,IF(AND($D$1="二交代制",OR(S19="当",S19="明"),NOT(OR(AND(S19="当",OR(T19="明",S$17=31,T$18="×"),OR(U19="休",S$17=30,S$17=31,U$18="×")),AND(S19="明",OR(R19="当",S$17=1),OR(T19="休",S$17=31,T$18="×"))))),30,IF(AND($D$1="三交代制",R19&lt;&gt;"準",R19&lt;&gt;"深",OR(S19="準",S19="深"),(NOT(OR(AND(S19="準",OR(R19="日",R19="休",S$17=1,AND(T19&lt;&gt;"準",T19&lt;&gt;"深",R19="")),OR(T19="休",AND(T19="準",OR(U19="休",S$17=30,U$18="×")),S$17=31,T$18="×",T19="")),AND(S19="深",OR(R19="休",S$17=1,AND(T19&lt;&gt;"準",T19&lt;&gt;"深",R19="")),OR(T19="休",AND(OR(T19="準",T19="深"),OR(U19="休",S$17=30,U$18="×")),S$17=31,T$18="×",T19="")))))),40,0))))</f>
        <v>0</v>
      </c>
      <c r="T100" s="193">
        <f t="shared" ref="T100" si="45">IF(AND($D$1="二交代制",T$17&gt;=1,T$17&lt;=28,T19="当",U19="明",V19="休",W19="当"),10,IF(AND($D$1="三交代制",T$17&gt;=2,T$17&lt;=30,OR(T19="準",T19="深"),OR(U19="準",U19="深"),OR(V19="準",V19="深")),20,IF(AND($D$1="二交代制",OR(T19="当",T19="明"),NOT(OR(AND(T19="当",OR(U19="明",T$17=31,U$18="×"),OR(V19="休",T$17=30,T$17=31,V$18="×")),AND(T19="明",OR(S19="当",T$17=1),OR(U19="休",T$17=31,U$18="×"))))),30,IF(AND($D$1="三交代制",S19&lt;&gt;"準",S19&lt;&gt;"深",OR(T19="準",T19="深"),(NOT(OR(AND(T19="準",OR(S19="日",S19="休",T$17=1,AND(U19&lt;&gt;"準",U19&lt;&gt;"深",S19="")),OR(U19="休",AND(U19="準",OR(V19="休",T$17=30,V$18="×")),T$17=31,U$18="×",U19="")),AND(T19="深",OR(S19="休",T$17=1,AND(U19&lt;&gt;"準",U19&lt;&gt;"深",S19="")),OR(U19="休",AND(OR(U19="準",U19="深"),OR(V19="休",T$17=30,V$18="×")),T$17=31,U$18="×",U19="")))))),40,0))))</f>
        <v>0</v>
      </c>
      <c r="U100" s="193">
        <f t="shared" ref="U100" si="46">IF(AND($D$1="二交代制",U$17&gt;=1,U$17&lt;=28,U19="当",V19="明",W19="休",X19="当"),10,IF(AND($D$1="三交代制",U$17&gt;=2,U$17&lt;=30,OR(U19="準",U19="深"),OR(V19="準",V19="深"),OR(W19="準",W19="深")),20,IF(AND($D$1="二交代制",OR(U19="当",U19="明"),NOT(OR(AND(U19="当",OR(V19="明",U$17=31,V$18="×"),OR(W19="休",U$17=30,U$17=31,W$18="×")),AND(U19="明",OR(T19="当",U$17=1),OR(V19="休",U$17=31,V$18="×"))))),30,IF(AND($D$1="三交代制",T19&lt;&gt;"準",T19&lt;&gt;"深",OR(U19="準",U19="深"),(NOT(OR(AND(U19="準",OR(T19="日",T19="休",U$17=1,AND(V19&lt;&gt;"準",V19&lt;&gt;"深",T19="")),OR(V19="休",AND(V19="準",OR(W19="休",U$17=30,W$18="×")),U$17=31,V$18="×",V19="")),AND(U19="深",OR(T19="休",U$17=1,AND(V19&lt;&gt;"準",V19&lt;&gt;"深",T19="")),OR(V19="休",AND(OR(V19="準",V19="深"),OR(W19="休",U$17=30,W$18="×")),U$17=31,V$18="×",V19="")))))),40,0))))</f>
        <v>0</v>
      </c>
      <c r="V100" s="193">
        <f t="shared" ref="V100" si="47">IF(AND($D$1="二交代制",V$17&gt;=1,V$17&lt;=28,V19="当",W19="明",X19="休",Y19="当"),10,IF(AND($D$1="三交代制",V$17&gt;=2,V$17&lt;=30,OR(V19="準",V19="深"),OR(W19="準",W19="深"),OR(X19="準",X19="深")),20,IF(AND($D$1="二交代制",OR(V19="当",V19="明"),NOT(OR(AND(V19="当",OR(W19="明",V$17=31,W$18="×"),OR(X19="休",V$17=30,V$17=31,X$18="×")),AND(V19="明",OR(U19="当",V$17=1),OR(W19="休",V$17=31,W$18="×"))))),30,IF(AND($D$1="三交代制",U19&lt;&gt;"準",U19&lt;&gt;"深",OR(V19="準",V19="深"),(NOT(OR(AND(V19="準",OR(U19="日",U19="休",V$17=1,AND(W19&lt;&gt;"準",W19&lt;&gt;"深",U19="")),OR(W19="休",AND(W19="準",OR(X19="休",V$17=30,X$18="×")),V$17=31,W$18="×",W19="")),AND(V19="深",OR(U19="休",V$17=1,AND(W19&lt;&gt;"準",W19&lt;&gt;"深",U19="")),OR(W19="休",AND(OR(W19="準",W19="深"),OR(X19="休",V$17=30,X$18="×")),V$17=31,W$18="×",W19="")))))),40,0))))</f>
        <v>0</v>
      </c>
      <c r="W100" s="193">
        <f t="shared" ref="W100" si="48">IF(AND($D$1="二交代制",W$17&gt;=1,W$17&lt;=28,W19="当",X19="明",Y19="休",Z19="当"),10,IF(AND($D$1="三交代制",W$17&gt;=2,W$17&lt;=30,OR(W19="準",W19="深"),OR(X19="準",X19="深"),OR(Y19="準",Y19="深")),20,IF(AND($D$1="二交代制",OR(W19="当",W19="明"),NOT(OR(AND(W19="当",OR(X19="明",W$17=31,X$18="×"),OR(Y19="休",W$17=30,W$17=31,Y$18="×")),AND(W19="明",OR(V19="当",W$17=1),OR(X19="休",W$17=31,X$18="×"))))),30,IF(AND($D$1="三交代制",V19&lt;&gt;"準",V19&lt;&gt;"深",OR(W19="準",W19="深"),(NOT(OR(AND(W19="準",OR(V19="日",V19="休",W$17=1,AND(X19&lt;&gt;"準",X19&lt;&gt;"深",V19="")),OR(X19="休",AND(X19="準",OR(Y19="休",W$17=30,Y$18="×")),W$17=31,X$18="×",X19="")),AND(W19="深",OR(V19="休",W$17=1,AND(X19&lt;&gt;"準",X19&lt;&gt;"深",V19="")),OR(X19="休",AND(OR(X19="準",X19="深"),OR(Y19="休",W$17=30,Y$18="×")),W$17=31,X$18="×",X19="")))))),40,0))))</f>
        <v>0</v>
      </c>
      <c r="X100" s="193">
        <f t="shared" ref="X100" si="49">IF(AND($D$1="二交代制",X$17&gt;=1,X$17&lt;=28,X19="当",Y19="明",Z19="休",AA19="当"),10,IF(AND($D$1="三交代制",X$17&gt;=2,X$17&lt;=30,OR(X19="準",X19="深"),OR(Y19="準",Y19="深"),OR(Z19="準",Z19="深")),20,IF(AND($D$1="二交代制",OR(X19="当",X19="明"),NOT(OR(AND(X19="当",OR(Y19="明",X$17=31,Y$18="×"),OR(Z19="休",X$17=30,X$17=31,Z$18="×")),AND(X19="明",OR(W19="当",X$17=1),OR(Y19="休",X$17=31,Y$18="×"))))),30,IF(AND($D$1="三交代制",W19&lt;&gt;"準",W19&lt;&gt;"深",OR(X19="準",X19="深"),(NOT(OR(AND(X19="準",OR(W19="日",W19="休",X$17=1,AND(Y19&lt;&gt;"準",Y19&lt;&gt;"深",W19="")),OR(Y19="休",AND(Y19="準",OR(Z19="休",X$17=30,Z$18="×")),X$17=31,Y$18="×",Y19="")),AND(X19="深",OR(W19="休",X$17=1,AND(Y19&lt;&gt;"準",Y19&lt;&gt;"深",W19="")),OR(Y19="休",AND(OR(Y19="準",Y19="深"),OR(Z19="休",X$17=30,Z$18="×")),X$17=31,Y$18="×",Y19="")))))),40,0))))</f>
        <v>0</v>
      </c>
      <c r="Y100" s="193">
        <f t="shared" ref="Y100" si="50">IF(AND($D$1="二交代制",Y$17&gt;=1,Y$17&lt;=28,Y19="当",Z19="明",AA19="休",AB19="当"),10,IF(AND($D$1="三交代制",Y$17&gt;=2,Y$17&lt;=30,OR(Y19="準",Y19="深"),OR(Z19="準",Z19="深"),OR(AA19="準",AA19="深")),20,IF(AND($D$1="二交代制",OR(Y19="当",Y19="明"),NOT(OR(AND(Y19="当",OR(Z19="明",Y$17=31,Z$18="×"),OR(AA19="休",Y$17=30,Y$17=31,AA$18="×")),AND(Y19="明",OR(X19="当",Y$17=1),OR(Z19="休",Y$17=31,Z$18="×"))))),30,IF(AND($D$1="三交代制",X19&lt;&gt;"準",X19&lt;&gt;"深",OR(Y19="準",Y19="深"),(NOT(OR(AND(Y19="準",OR(X19="日",X19="休",Y$17=1,AND(Z19&lt;&gt;"準",Z19&lt;&gt;"深",X19="")),OR(Z19="休",AND(Z19="準",OR(AA19="休",Y$17=30,AA$18="×")),Y$17=31,Z$18="×",Z19="")),AND(Y19="深",OR(X19="休",Y$17=1,AND(Z19&lt;&gt;"準",Z19&lt;&gt;"深",X19="")),OR(Z19="休",AND(OR(Z19="準",Z19="深"),OR(AA19="休",Y$17=30,AA$18="×")),Y$17=31,Z$18="×",Z19="")))))),40,0))))</f>
        <v>0</v>
      </c>
      <c r="Z100" s="193">
        <f t="shared" ref="Z100" si="51">IF(AND($D$1="二交代制",Z$17&gt;=1,Z$17&lt;=28,Z19="当",AA19="明",AB19="休",AC19="当"),10,IF(AND($D$1="三交代制",Z$17&gt;=2,Z$17&lt;=30,OR(Z19="準",Z19="深"),OR(AA19="準",AA19="深"),OR(AB19="準",AB19="深")),20,IF(AND($D$1="二交代制",OR(Z19="当",Z19="明"),NOT(OR(AND(Z19="当",OR(AA19="明",Z$17=31,AA$18="×"),OR(AB19="休",Z$17=30,Z$17=31,AB$18="×")),AND(Z19="明",OR(Y19="当",Z$17=1),OR(AA19="休",Z$17=31,AA$18="×"))))),30,IF(AND($D$1="三交代制",Y19&lt;&gt;"準",Y19&lt;&gt;"深",OR(Z19="準",Z19="深"),(NOT(OR(AND(Z19="準",OR(Y19="日",Y19="休",Z$17=1,AND(AA19&lt;&gt;"準",AA19&lt;&gt;"深",Y19="")),OR(AA19="休",AND(AA19="準",OR(AB19="休",Z$17=30,AB$18="×")),Z$17=31,AA$18="×",AA19="")),AND(Z19="深",OR(Y19="休",Z$17=1,AND(AA19&lt;&gt;"準",AA19&lt;&gt;"深",Y19="")),OR(AA19="休",AND(OR(AA19="準",AA19="深"),OR(AB19="休",Z$17=30,AB$18="×")),Z$17=31,AA$18="×",AA19="")))))),40,0))))</f>
        <v>0</v>
      </c>
      <c r="AA100" s="193">
        <f t="shared" ref="AA100" si="52">IF(AND($D$1="二交代制",AA$17&gt;=1,AA$17&lt;=28,AA19="当",AB19="明",AC19="休",AD19="当"),10,IF(AND($D$1="三交代制",AA$17&gt;=2,AA$17&lt;=30,OR(AA19="準",AA19="深"),OR(AB19="準",AB19="深"),OR(AC19="準",AC19="深")),20,IF(AND($D$1="二交代制",OR(AA19="当",AA19="明"),NOT(OR(AND(AA19="当",OR(AB19="明",AA$17=31,AB$18="×"),OR(AC19="休",AA$17=30,AA$17=31,AC$18="×")),AND(AA19="明",OR(Z19="当",AA$17=1),OR(AB19="休",AA$17=31,AB$18="×"))))),30,IF(AND($D$1="三交代制",Z19&lt;&gt;"準",Z19&lt;&gt;"深",OR(AA19="準",AA19="深"),(NOT(OR(AND(AA19="準",OR(Z19="日",Z19="休",AA$17=1,AND(AB19&lt;&gt;"準",AB19&lt;&gt;"深",Z19="")),OR(AB19="休",AND(AB19="準",OR(AC19="休",AA$17=30,AC$18="×")),AA$17=31,AB$18="×",AB19="")),AND(AA19="深",OR(Z19="休",AA$17=1,AND(AB19&lt;&gt;"準",AB19&lt;&gt;"深",Z19="")),OR(AB19="休",AND(OR(AB19="準",AB19="深"),OR(AC19="休",AA$17=30,AC$18="×")),AA$17=31,AB$18="×",AB19="")))))),40,0))))</f>
        <v>0</v>
      </c>
      <c r="AB100" s="193">
        <f t="shared" ref="AB100" si="53">IF(AND($D$1="二交代制",AB$17&gt;=1,AB$17&lt;=28,AB19="当",AC19="明",AD19="休",AE19="当"),10,IF(AND($D$1="三交代制",AB$17&gt;=2,AB$17&lt;=30,OR(AB19="準",AB19="深"),OR(AC19="準",AC19="深"),OR(AD19="準",AD19="深")),20,IF(AND($D$1="二交代制",OR(AB19="当",AB19="明"),NOT(OR(AND(AB19="当",OR(AC19="明",AB$17=31,AC$18="×"),OR(AD19="休",AB$17=30,AB$17=31,AD$18="×")),AND(AB19="明",OR(AA19="当",AB$17=1),OR(AC19="休",AB$17=31,AC$18="×"))))),30,IF(AND($D$1="三交代制",AA19&lt;&gt;"準",AA19&lt;&gt;"深",OR(AB19="準",AB19="深"),(NOT(OR(AND(AB19="準",OR(AA19="日",AA19="休",AB$17=1,AND(AC19&lt;&gt;"準",AC19&lt;&gt;"深",AA19="")),OR(AC19="休",AND(AC19="準",OR(AD19="休",AB$17=30,AD$18="×")),AB$17=31,AC$18="×",AC19="")),AND(AB19="深",OR(AA19="休",AB$17=1,AND(AC19&lt;&gt;"準",AC19&lt;&gt;"深",AA19="")),OR(AC19="休",AND(OR(AC19="準",AC19="深"),OR(AD19="休",AB$17=30,AD$18="×")),AB$17=31,AC$18="×",AC19="")))))),40,0))))</f>
        <v>0</v>
      </c>
      <c r="AC100" s="193">
        <f t="shared" ref="AC100" si="54">IF(AND($D$1="二交代制",AC$17&gt;=1,AC$17&lt;=28,AC19="当",AD19="明",AE19="休",AF19="当"),10,IF(AND($D$1="三交代制",AC$17&gt;=2,AC$17&lt;=30,OR(AC19="準",AC19="深"),OR(AD19="準",AD19="深"),OR(AE19="準",AE19="深")),20,IF(AND($D$1="二交代制",OR(AC19="当",AC19="明"),NOT(OR(AND(AC19="当",OR(AD19="明",AC$17=31,AD$18="×"),OR(AE19="休",AC$17=30,AC$17=31,AE$18="×")),AND(AC19="明",OR(AB19="当",AC$17=1),OR(AD19="休",AC$17=31,AD$18="×"))))),30,IF(AND($D$1="三交代制",AB19&lt;&gt;"準",AB19&lt;&gt;"深",OR(AC19="準",AC19="深"),(NOT(OR(AND(AC19="準",OR(AB19="日",AB19="休",AC$17=1,AND(AD19&lt;&gt;"準",AD19&lt;&gt;"深",AB19="")),OR(AD19="休",AND(AD19="準",OR(AE19="休",AC$17=30,AE$18="×")),AC$17=31,AD$18="×",AD19="")),AND(AC19="深",OR(AB19="休",AC$17=1,AND(AD19&lt;&gt;"準",AD19&lt;&gt;"深",AB19="")),OR(AD19="休",AND(OR(AD19="準",AD19="深"),OR(AE19="休",AC$17=30,AE$18="×")),AC$17=31,AD$18="×",AD19="")))))),40,0))))</f>
        <v>0</v>
      </c>
      <c r="AD100" s="193">
        <f t="shared" ref="AD100" si="55">IF(AND($D$1="二交代制",AD$17&gt;=1,AD$17&lt;=28,AD19="当",AE19="明",AF19="休",AG19="当"),10,IF(AND($D$1="三交代制",AD$17&gt;=2,AD$17&lt;=30,OR(AD19="準",AD19="深"),OR(AE19="準",AE19="深"),OR(AF19="準",AF19="深")),20,IF(AND($D$1="二交代制",OR(AD19="当",AD19="明"),NOT(OR(AND(AD19="当",OR(AE19="明",AD$17=31,AE$18="×"),OR(AF19="休",AD$17=30,AD$17=31,AF$18="×")),AND(AD19="明",OR(AC19="当",AD$17=1),OR(AE19="休",AD$17=31,AE$18="×"))))),30,IF(AND($D$1="三交代制",AC19&lt;&gt;"準",AC19&lt;&gt;"深",OR(AD19="準",AD19="深"),(NOT(OR(AND(AD19="準",OR(AC19="日",AC19="休",AD$17=1,AND(AE19&lt;&gt;"準",AE19&lt;&gt;"深",AC19="")),OR(AE19="休",AND(AE19="準",OR(AF19="休",AD$17=30,AF$18="×")),AD$17=31,AE$18="×",AE19="")),AND(AD19="深",OR(AC19="休",AD$17=1,AND(AE19&lt;&gt;"準",AE19&lt;&gt;"深",AC19="")),OR(AE19="休",AND(OR(AE19="準",AE19="深"),OR(AF19="休",AD$17=30,AF$18="×")),AD$17=31,AE$18="×",AE19="")))))),40,0))))</f>
        <v>0</v>
      </c>
      <c r="AE100" s="193">
        <f t="shared" ref="AE100" si="56">IF(AND($D$1="二交代制",AE$17&gt;=1,AE$17&lt;=28,AE19="当",AF19="明",AG19="休",AH19="当"),10,IF(AND($D$1="三交代制",AE$17&gt;=2,AE$17&lt;=30,OR(AE19="準",AE19="深"),OR(AF19="準",AF19="深"),OR(AG19="準",AG19="深")),20,IF(AND($D$1="二交代制",OR(AE19="当",AE19="明"),NOT(OR(AND(AE19="当",OR(AF19="明",AE$17=31,AF$18="×"),OR(AG19="休",AE$17=30,AE$17=31,AG$18="×")),AND(AE19="明",OR(AD19="当",AE$17=1),OR(AF19="休",AE$17=31,AF$18="×"))))),30,IF(AND($D$1="三交代制",AD19&lt;&gt;"準",AD19&lt;&gt;"深",OR(AE19="準",AE19="深"),(NOT(OR(AND(AE19="準",OR(AD19="日",AD19="休",AE$17=1,AND(AF19&lt;&gt;"準",AF19&lt;&gt;"深",AD19="")),OR(AF19="休",AND(AF19="準",OR(AG19="休",AE$17=30,AG$18="×")),AE$17=31,AF$18="×",AF19="")),AND(AE19="深",OR(AD19="休",AE$17=1,AND(AF19&lt;&gt;"準",AF19&lt;&gt;"深",AD19="")),OR(AF19="休",AND(OR(AF19="準",AF19="深"),OR(AG19="休",AE$17=30,AG$18="×")),AE$17=31,AF$18="×",AF19="")))))),40,0))))</f>
        <v>0</v>
      </c>
      <c r="AF100" s="193">
        <f t="shared" ref="AF100" si="57">IF(AND($D$1="二交代制",AF$17&gt;=1,AF$17&lt;=28,AF19="当",AG19="明",AH19="休",AI19="当"),10,IF(AND($D$1="三交代制",AF$17&gt;=2,AF$17&lt;=30,OR(AF19="準",AF19="深"),OR(AG19="準",AG19="深"),OR(AH19="準",AH19="深")),20,IF(AND($D$1="二交代制",OR(AF19="当",AF19="明"),NOT(OR(AND(AF19="当",OR(AG19="明",AF$17=31,AG$18="×"),OR(AH19="休",AF$17=30,AF$17=31,AH$18="×")),AND(AF19="明",OR(AE19="当",AF$17=1),OR(AG19="休",AF$17=31,AG$18="×"))))),30,IF(AND($D$1="三交代制",AE19&lt;&gt;"準",AE19&lt;&gt;"深",OR(AF19="準",AF19="深"),(NOT(OR(AND(AF19="準",OR(AE19="日",AE19="休",AF$17=1,AND(AG19&lt;&gt;"準",AG19&lt;&gt;"深",AE19="")),OR(AG19="休",AND(AG19="準",OR(AH19="休",AF$17=30,AH$18="×")),AF$17=31,AG$18="×",AG19="")),AND(AF19="深",OR(AE19="休",AF$17=1,AND(AG19&lt;&gt;"準",AG19&lt;&gt;"深",AE19="")),OR(AG19="休",AND(OR(AG19="準",AG19="深"),OR(AH19="休",AF$17=30,AH$18="×")),AF$17=31,AG$18="×",AG19="")))))),40,0))))</f>
        <v>0</v>
      </c>
      <c r="AG100" s="193">
        <f t="shared" ref="AG100" si="58">IF(AND($D$1="二交代制",AG$17&gt;=1,AG$17&lt;=28,AG19="当",AH19="明",AI19="休",AJ19="当"),10,IF(AND($D$1="三交代制",AG$17&gt;=2,AG$17&lt;=30,OR(AG19="準",AG19="深"),OR(AH19="準",AH19="深"),OR(AI19="準",AI19="深")),20,IF(AND($D$1="二交代制",OR(AG19="当",AG19="明"),NOT(OR(AND(AG19="当",OR(AH19="明",AG$17=31,AH$18="×"),OR(AI19="休",AG$17=30,AG$17=31,AI$18="×")),AND(AG19="明",OR(AF19="当",AG$17=1),OR(AH19="休",AG$17=31,AH$18="×"))))),30,IF(AND($D$1="三交代制",AF19&lt;&gt;"準",AF19&lt;&gt;"深",OR(AG19="準",AG19="深"),(NOT(OR(AND(AG19="準",OR(AF19="日",AF19="休",AG$17=1,AND(AH19&lt;&gt;"準",AH19&lt;&gt;"深",AF19="")),OR(AH19="休",AND(AH19="準",OR(AI19="休",AG$17=30,AI$18="×")),AG$17=31,AH$18="×",AH19="")),AND(AG19="深",OR(AF19="休",AG$17=1,AND(AH19&lt;&gt;"準",AH19&lt;&gt;"深",AF19="")),OR(AH19="休",AND(OR(AH19="準",AH19="深"),OR(AI19="休",AG$17=30,AI$18="×")),AG$17=31,AH$18="×",AH19="")))))),40,0))))</f>
        <v>0</v>
      </c>
      <c r="AH100" s="193">
        <f t="shared" ref="AH100" si="59">IF(AND($D$1="二交代制",AH$17&gt;=1,AH$17&lt;=28,AH19="当",AI19="明",AJ19="休",AK19="当"),10,IF(AND($D$1="三交代制",AH$17&gt;=2,AH$17&lt;=30,OR(AH19="準",AH19="深"),OR(AI19="準",AI19="深"),OR(AJ19="準",AJ19="深")),20,IF(AND($D$1="二交代制",OR(AH19="当",AH19="明"),NOT(OR(AND(AH19="当",OR(AI19="明",AH$17=31,AI$18="×"),OR(AJ19="休",AH$17=30,AH$17=31,AJ$18="×")),AND(AH19="明",OR(AG19="当",AH$17=1),OR(AI19="休",AH$17=31,AI$18="×"))))),30,IF(AND($D$1="三交代制",AG19&lt;&gt;"準",AG19&lt;&gt;"深",OR(AH19="準",AH19="深"),(NOT(OR(AND(AH19="準",OR(AG19="日",AG19="休",AH$17=1,AND(AI19&lt;&gt;"準",AI19&lt;&gt;"深",AG19="")),OR(AI19="休",AND(AI19="準",OR(AJ19="休",AH$17=30,AJ$18="×")),AH$17=31,AI$18="×",AI19="")),AND(AH19="深",OR(AG19="休",AH$17=1,AND(AI19&lt;&gt;"準",AI19&lt;&gt;"深",AG19="")),OR(AI19="休",AND(OR(AI19="準",AI19="深"),OR(AJ19="休",AH$17=30,AJ$18="×")),AH$17=31,AI$18="×",AI19="")))))),40,0))))</f>
        <v>0</v>
      </c>
      <c r="AI100" s="193">
        <f t="shared" ref="AI100" si="60">IF(AND($D$1="二交代制",AI$17&gt;=1,AI$17&lt;=28,AI19="当",AJ19="明",AK19="休",AL19="当"),10,IF(AND($D$1="三交代制",AI$17&gt;=2,AI$17&lt;=30,OR(AI19="準",AI19="深"),OR(AJ19="準",AJ19="深"),OR(AK19="準",AK19="深")),20,IF(AND($D$1="二交代制",OR(AI19="当",AI19="明"),NOT(OR(AND(AI19="当",OR(AJ19="明",AI$17=31,AJ$18="×"),OR(AK19="休",AI$17=30,AI$17=31,AK$18="×")),AND(AI19="明",OR(AH19="当",AI$17=1),OR(AJ19="休",AI$17=31,AJ$18="×"))))),30,IF(AND($D$1="三交代制",AH19&lt;&gt;"準",AH19&lt;&gt;"深",OR(AI19="準",AI19="深"),(NOT(OR(AND(AI19="準",OR(AH19="日",AH19="休",AI$17=1,AND(AJ19&lt;&gt;"準",AJ19&lt;&gt;"深",AH19="")),OR(AJ19="休",AND(AJ19="準",OR(AK19="休",AI$17=30,AK$18="×")),AI$17=31,AJ$18="×",AJ19="")),AND(AI19="深",OR(AH19="休",AI$17=1,AND(AJ19&lt;&gt;"準",AJ19&lt;&gt;"深",AH19="")),OR(AJ19="休",AND(OR(AJ19="準",AJ19="深"),OR(AK19="休",AI$17=30,AK$18="×")),AI$17=31,AJ$18="×",AJ19="")))))),40,0))))</f>
        <v>0</v>
      </c>
      <c r="AJ100" s="193">
        <f t="shared" ref="AJ100" si="61">IF(AND($D$1="二交代制",AJ$17&gt;=1,AJ$17&lt;=28,AJ19="当",AK19="明",AL19="休",AM19="当"),10,IF(AND($D$1="三交代制",AJ$17&gt;=2,AJ$17&lt;=30,OR(AJ19="準",AJ19="深"),OR(AK19="準",AK19="深"),OR(AL19="準",AL19="深")),20,IF(AND($D$1="二交代制",OR(AJ19="当",AJ19="明"),NOT(OR(AND(AJ19="当",OR(AK19="明",AJ$17=31,AK$18="×"),OR(AL19="休",AJ$17=30,AJ$17=31,AL$18="×")),AND(AJ19="明",OR(AI19="当",AJ$17=1),OR(AK19="休",AJ$17=31,AK$18="×"))))),30,IF(AND($D$1="三交代制",AI19&lt;&gt;"準",AI19&lt;&gt;"深",OR(AJ19="準",AJ19="深"),(NOT(OR(AND(AJ19="準",OR(AI19="日",AI19="休",AJ$17=1,AND(AK19&lt;&gt;"準",AK19&lt;&gt;"深",AI19="")),OR(AK19="休",AND(AK19="準",OR(AL19="休",AJ$17=30,AL$18="×")),AJ$17=31,AK$18="×",AK19="")),AND(AJ19="深",OR(AI19="休",AJ$17=1,AND(AK19&lt;&gt;"準",AK19&lt;&gt;"深",AI19="")),OR(AK19="休",AND(OR(AK19="準",AK19="深"),OR(AL19="休",AJ$17=30,AL$18="×")),AJ$17=31,AK$18="×",AK19="")))))),40,0))))</f>
        <v>0</v>
      </c>
      <c r="AK100" s="193">
        <f t="shared" ref="AK100" si="62">IF(AND($D$1="二交代制",AK$17&gt;=1,AK$17&lt;=28,AK19="当",AL19="明",AM19="休",AN19="当"),10,IF(AND($D$1="三交代制",AK$17&gt;=2,AK$17&lt;=30,OR(AK19="準",AK19="深"),OR(AL19="準",AL19="深"),OR(AM19="準",AM19="深")),20,IF(AND($D$1="二交代制",OR(AK19="当",AK19="明"),NOT(OR(AND(AK19="当",OR(AL19="明",AK$17=31,AL$18="×"),OR(AM19="休",AK$17=30,AK$17=31,AM$18="×")),AND(AK19="明",OR(AJ19="当",AK$17=1),OR(AL19="休",AK$17=31,AL$18="×"))))),30,IF(AND($D$1="三交代制",AJ19&lt;&gt;"準",AJ19&lt;&gt;"深",OR(AK19="準",AK19="深"),(NOT(OR(AND(AK19="準",OR(AJ19="日",AJ19="休",AK$17=1,AND(AL19&lt;&gt;"準",AL19&lt;&gt;"深",AJ19="")),OR(AL19="休",AND(AL19="準",OR(AM19="休",AK$17=30,AM$18="×")),AK$17=31,AL$18="×",AL19="")),AND(AK19="深",OR(AJ19="休",AK$17=1,AND(AL19&lt;&gt;"準",AL19&lt;&gt;"深",AJ19="")),OR(AL19="休",AND(OR(AL19="準",AL19="深"),OR(AM19="休",AK$17=30,AM$18="×")),AK$17=31,AL$18="×",AL19="")))))),40,0))))</f>
        <v>0</v>
      </c>
      <c r="AL100" s="193">
        <f t="shared" ref="AL100:AM100" si="63">IF(AND($D$1="二交代制",AL$17&gt;=1,AL$17&lt;=28,AL19="当",AM19="明",AN19="休",AO19="当"),10,IF(AND($D$1="三交代制",AL$17&gt;=2,AL$17&lt;=30,OR(AL19="準",AL19="深"),OR(AM19="準",AM19="深"),OR(AN19="準",AN19="深")),20,IF(AND($D$1="二交代制",OR(AL19="当",AL19="明"),NOT(OR(AND(AL19="当",OR(AM19="明",AL$17=31,AM$18="×"),OR(AN19="休",AL$17=30,AL$17=31,AN$18="×")),AND(AL19="明",OR(AK19="当",AL$17=1),OR(AM19="休",AL$17=31,AM$18="×"))))),30,IF(AND($D$1="三交代制",AK19&lt;&gt;"準",AK19&lt;&gt;"深",OR(AL19="準",AL19="深"),(NOT(OR(AND(AL19="準",OR(AK19="日",AK19="休",AL$17=1,AND(AM19&lt;&gt;"準",AM19&lt;&gt;"深",AK19="")),OR(AM19="休",AND(AM19="準",OR(AN19="休",AL$17=30,AN$18="×")),AL$17=31,AM$18="×",AM19="")),AND(AL19="深",OR(AK19="休",AL$17=1,AND(AM19&lt;&gt;"準",AM19&lt;&gt;"深",AK19="")),OR(AM19="休",AND(OR(AM19="準",AM19="深"),OR(AN19="休",AL$17=30,AN$18="×")),AL$17=31,AM$18="×",AM19="")))))),40,0))))</f>
        <v>0</v>
      </c>
      <c r="AM100" s="193">
        <f t="shared" si="63"/>
        <v>0</v>
      </c>
      <c r="AN100" s="193">
        <f t="shared" ref="AN100" si="64">IF(AND($D$1="二交代制",AN$17&gt;=1,AN$17&lt;=28,AN19="当",AO19="明",AP19="休",AQ19="当"),10,IF(AND($D$1="三交代制",AN$17&gt;=2,AN$17&lt;=30,OR(AN19="準",AN19="深"),OR(AO19="準",AO19="深"),OR(AP19="準",AP19="深")),20,IF(AND($D$1="二交代制",OR(AN19="当",AN19="明"),NOT(OR(AND(AN19="当",OR(AO19="明",AN$17=31,AO$18="×"),OR(AP19="休",AN$17=30,AN$17=31,AP$18="×")),AND(AN19="明",OR(AM19="当",AN$17=1),OR(AO19="休",AN$17=31,AO$18="×"))))),30,IF(AND($D$1="三交代制",AM19&lt;&gt;"準",AM19&lt;&gt;"深",OR(AN19="準",AN19="深"),(NOT(OR(AND(AN19="準",OR(AM19="日",AM19="休",AN$17=1,AND(AO19&lt;&gt;"準",AO19&lt;&gt;"深",AM19="")),OR(AO19="休",AND(AO19="準",OR(AP19="休",AN$17=30,AP$18="×")),AN$17=31,AO$18="×",AO19="")),AND(AN19="深",OR(AM19="休",AN$17=1,AND(AO19&lt;&gt;"準",AO19&lt;&gt;"深",AM19="")),OR(AO19="休",AND(OR(AO19="準",AO19="深"),OR(AP19="休",AN$17=30,AP$18="×")),AN$17=31,AO$18="×",AO19="")))))),40,0))))</f>
        <v>0</v>
      </c>
      <c r="AO100" s="193">
        <f t="shared" ref="AO100" si="65">IF(AND($D$1="二交代制",AO$17&gt;=1,AO$17&lt;=28,AO19="当",AP19="明",AQ19="休",AR19="当"),10,IF(AND($D$1="三交代制",AO$17&gt;=2,AO$17&lt;=30,OR(AO19="準",AO19="深"),OR(AP19="準",AP19="深"),OR(AQ19="準",AQ19="深")),20,IF(AND($D$1="二交代制",OR(AO19="当",AO19="明"),NOT(OR(AND(AO19="当",OR(AP19="明",AO$17=31,AP$18="×"),OR(AQ19="休",AO$17=30,AO$17=31,AQ$18="×")),AND(AO19="明",OR(AN19="当",AO$17=1),OR(AP19="休",AO$17=31,AP$18="×"))))),30,IF(AND($D$1="三交代制",AN19&lt;&gt;"準",AN19&lt;&gt;"深",OR(AO19="準",AO19="深"),(NOT(OR(AND(AO19="準",OR(AN19="日",AN19="休",AO$17=1,AND(AP19&lt;&gt;"準",AP19&lt;&gt;"深",AN19="")),OR(AP19="休",AND(AP19="準",OR(AQ19="休",AO$17=30,AQ$18="×")),AO$17=31,AP$18="×",AP19="")),AND(AO19="深",OR(AN19="休",AO$17=1,AND(AP19&lt;&gt;"準",AP19&lt;&gt;"深",AN19="")),OR(AP19="休",AND(OR(AP19="準",AP19="深"),OR(AQ19="休",AO$17=30,AQ$18="×")),AO$17=31,AP$18="×",AP19="")))))),40,0))))</f>
        <v>0</v>
      </c>
      <c r="CJ100" s="97"/>
      <c r="CK100" s="92"/>
      <c r="CL100" s="92"/>
      <c r="CM100" s="92"/>
      <c r="CN100" s="92"/>
      <c r="CO100" s="92"/>
      <c r="CP100" s="92"/>
      <c r="CQ100" s="92"/>
      <c r="CR100" s="92"/>
      <c r="CS100" s="92"/>
      <c r="CT100" s="92"/>
      <c r="CU100" s="92"/>
      <c r="CV100" s="92"/>
      <c r="CW100" s="92"/>
      <c r="CX100" s="92"/>
      <c r="CY100" s="92"/>
      <c r="CZ100" s="92"/>
      <c r="DA100" s="92"/>
      <c r="DB100" s="92"/>
      <c r="DC100" s="92"/>
      <c r="DD100" s="92"/>
      <c r="DE100" s="92"/>
      <c r="DF100" s="92"/>
      <c r="DG100" s="92"/>
      <c r="DH100" s="92"/>
      <c r="DI100" s="92"/>
      <c r="DJ100" s="92"/>
      <c r="DK100" s="92"/>
      <c r="DL100" s="92"/>
      <c r="DM100" s="92"/>
      <c r="DN100" s="92"/>
      <c r="DO100" s="92"/>
      <c r="DP100" s="92"/>
      <c r="DQ100" s="93"/>
      <c r="DR100" s="93"/>
      <c r="DS100" s="93"/>
      <c r="DT100" s="93"/>
      <c r="DU100" s="93"/>
      <c r="DV100" s="93"/>
      <c r="DW100" s="93"/>
      <c r="DX100" s="93"/>
      <c r="DY100" s="93"/>
      <c r="DZ100" s="93"/>
      <c r="EA100" s="93"/>
      <c r="EB100" s="93"/>
      <c r="EC100" s="93"/>
      <c r="ED100" s="93"/>
      <c r="EE100" s="93"/>
      <c r="EF100" s="93"/>
      <c r="EG100" s="93"/>
      <c r="EH100" s="93"/>
      <c r="EI100" s="93"/>
      <c r="EJ100" s="93"/>
      <c r="EK100" s="93"/>
    </row>
    <row r="101" spans="4:141" x14ac:dyDescent="0.4">
      <c r="D101" s="193"/>
      <c r="E101" s="193"/>
      <c r="F101" s="197" t="s">
        <v>29</v>
      </c>
      <c r="G101" s="197"/>
      <c r="H101" s="197"/>
      <c r="I101" s="54" t="s">
        <v>89</v>
      </c>
      <c r="J101" s="202"/>
      <c r="K101" s="193"/>
      <c r="L101" s="193"/>
      <c r="M101" s="193"/>
      <c r="N101" s="193"/>
      <c r="O101" s="193"/>
      <c r="P101" s="193"/>
      <c r="Q101" s="193"/>
      <c r="R101" s="193"/>
      <c r="S101" s="193"/>
      <c r="T101" s="193"/>
      <c r="U101" s="193"/>
      <c r="V101" s="193"/>
      <c r="W101" s="193"/>
      <c r="X101" s="193"/>
      <c r="Y101" s="193"/>
      <c r="Z101" s="193"/>
      <c r="AA101" s="193"/>
      <c r="AB101" s="193"/>
      <c r="AC101" s="193"/>
      <c r="AD101" s="193"/>
      <c r="AE101" s="193"/>
      <c r="AF101" s="193"/>
      <c r="AG101" s="193"/>
      <c r="AH101" s="193"/>
      <c r="AI101" s="193"/>
      <c r="AJ101" s="193"/>
      <c r="AK101" s="193"/>
      <c r="AL101" s="193"/>
      <c r="AM101" s="193"/>
      <c r="AN101" s="193"/>
      <c r="AO101" s="193"/>
      <c r="CJ101" s="97"/>
      <c r="CK101" s="92"/>
      <c r="CL101" s="92"/>
      <c r="CM101" s="92"/>
      <c r="CN101" s="92"/>
      <c r="CO101" s="92"/>
      <c r="CP101" s="92"/>
      <c r="CQ101" s="92"/>
      <c r="CR101" s="92"/>
      <c r="CS101" s="92"/>
      <c r="CT101" s="92"/>
      <c r="CU101" s="92"/>
      <c r="CV101" s="92"/>
      <c r="CW101" s="92"/>
      <c r="CX101" s="92"/>
      <c r="CY101" s="92"/>
      <c r="CZ101" s="92"/>
      <c r="DA101" s="92"/>
      <c r="DB101" s="92"/>
      <c r="DC101" s="92"/>
      <c r="DD101" s="92"/>
      <c r="DE101" s="92"/>
      <c r="DF101" s="92"/>
      <c r="DG101" s="92"/>
      <c r="DH101" s="92"/>
      <c r="DI101" s="92"/>
      <c r="DJ101" s="92"/>
      <c r="DK101" s="92"/>
      <c r="DL101" s="92"/>
      <c r="DM101" s="92"/>
      <c r="DN101" s="92"/>
      <c r="DO101" s="92"/>
      <c r="DP101" s="92"/>
      <c r="DQ101" s="93"/>
      <c r="DR101" s="93"/>
      <c r="DS101" s="93"/>
      <c r="DT101" s="93"/>
      <c r="DU101" s="93"/>
      <c r="DV101" s="93"/>
      <c r="DW101" s="93"/>
      <c r="DX101" s="93"/>
      <c r="DY101" s="93"/>
      <c r="DZ101" s="93"/>
      <c r="EA101" s="93"/>
      <c r="EB101" s="93"/>
      <c r="EC101" s="93"/>
      <c r="ED101" s="93"/>
      <c r="EE101" s="93"/>
      <c r="EF101" s="93"/>
      <c r="EG101" s="93"/>
      <c r="EH101" s="93"/>
      <c r="EI101" s="93"/>
      <c r="EJ101" s="93"/>
      <c r="EK101" s="93"/>
    </row>
    <row r="102" spans="4:141" x14ac:dyDescent="0.4">
      <c r="D102" s="193"/>
      <c r="E102" s="193"/>
      <c r="F102" s="197" t="s">
        <v>32</v>
      </c>
      <c r="G102" s="197"/>
      <c r="H102" s="197"/>
      <c r="I102" s="54" t="s">
        <v>90</v>
      </c>
      <c r="J102" s="201" t="str">
        <f t="shared" ref="J102" si="66">IF(E21&lt;&gt;"",E21,"")</f>
        <v>鈴木</v>
      </c>
      <c r="K102" s="193">
        <f t="shared" ref="K102" si="67">IF(AND($D$1="二交代制",K$17&gt;=1,K$17&lt;=28,K21="当",L21="明",M21="休",N21="当"),10,IF(AND($D$1="三交代制",K$17&gt;=2,K$17&lt;=30,OR(K21="準",K21="深"),OR(L21="準",L21="深"),OR(M21="準",M21="深")),20,IF(AND($D$1="二交代制",OR(K21="当",K21="明"),NOT(OR(AND(K21="当",OR(L21="明",K$17=31,L$18="×"),OR(M21="休",K$17=30,K$17=31,M$18="×")),AND(K21="明",OR(J21="当",K$17=1),OR(L21="休",K$17=31,L$18="×"))))),30,IF(AND($D$1="三交代制",J21&lt;&gt;"準",J21&lt;&gt;"深",OR(K21="準",K21="深"),(NOT(OR(AND(K21="準",OR(J21="日",J21="休",K$17=1,AND(L21&lt;&gt;"準",L21&lt;&gt;"深",J21="")),OR(L21="休",AND(L21="準",OR(M21="休",K$17=30,M$18="×")),K$17=31,L$18="×",L21="")),AND(K21="深",OR(J21="休",K$17=1,AND(L21&lt;&gt;"準",L21&lt;&gt;"深",J21="")),OR(L21="休",AND(OR(L21="準",L21="深"),OR(M21="休",K$17=30,M$18="×")),K$17=31,L$18="×",L21="")))))),40,0))))</f>
        <v>0</v>
      </c>
      <c r="L102" s="193">
        <f t="shared" ref="L102" si="68">IF(AND($D$1="二交代制",L$17&gt;=1,L$17&lt;=28,L21="当",M21="明",N21="休",O21="当"),10,IF(AND($D$1="三交代制",L$17&gt;=2,L$17&lt;=30,OR(L21="準",L21="深"),OR(M21="準",M21="深"),OR(N21="準",N21="深")),20,IF(AND($D$1="二交代制",OR(L21="当",L21="明"),NOT(OR(AND(L21="当",OR(M21="明",L$17=31,M$18="×"),OR(N21="休",L$17=30,L$17=31,N$18="×")),AND(L21="明",OR(K21="当",L$17=1),OR(M21="休",L$17=31,M$18="×"))))),30,IF(AND($D$1="三交代制",K21&lt;&gt;"準",K21&lt;&gt;"深",OR(L21="準",L21="深"),(NOT(OR(AND(L21="準",OR(K21="日",K21="休",L$17=1,AND(M21&lt;&gt;"準",M21&lt;&gt;"深",K21="")),OR(M21="休",AND(M21="準",OR(N21="休",L$17=30,N$18="×")),L$17=31,M$18="×",M21="")),AND(L21="深",OR(K21="休",L$17=1,AND(M21&lt;&gt;"準",M21&lt;&gt;"深",K21="")),OR(M21="休",AND(OR(M21="準",M21="深"),OR(N21="休",L$17=30,N$18="×")),L$17=31,M$18="×",M21="")))))),40,0))))</f>
        <v>0</v>
      </c>
      <c r="M102" s="193">
        <f t="shared" ref="M102" si="69">IF(AND($D$1="二交代制",M$17&gt;=1,M$17&lt;=28,M21="当",N21="明",O21="休",P21="当"),10,IF(AND($D$1="三交代制",M$17&gt;=2,M$17&lt;=30,OR(M21="準",M21="深"),OR(N21="準",N21="深"),OR(O21="準",O21="深")),20,IF(AND($D$1="二交代制",OR(M21="当",M21="明"),NOT(OR(AND(M21="当",OR(N21="明",M$17=31,N$18="×"),OR(O21="休",M$17=30,M$17=31,O$18="×")),AND(M21="明",OR(L21="当",M$17=1),OR(N21="休",M$17=31,N$18="×"))))),30,IF(AND($D$1="三交代制",L21&lt;&gt;"準",L21&lt;&gt;"深",OR(M21="準",M21="深"),(NOT(OR(AND(M21="準",OR(L21="日",L21="休",M$17=1,AND(N21&lt;&gt;"準",N21&lt;&gt;"深",L21="")),OR(N21="休",AND(N21="準",OR(O21="休",M$17=30,O$18="×")),M$17=31,N$18="×",N21="")),AND(M21="深",OR(L21="休",M$17=1,AND(N21&lt;&gt;"準",N21&lt;&gt;"深",L21="")),OR(N21="休",AND(OR(N21="準",N21="深"),OR(O21="休",M$17=30,O$18="×")),M$17=31,N$18="×",N21="")))))),40,0))))</f>
        <v>0</v>
      </c>
      <c r="N102" s="193">
        <f t="shared" ref="N102" si="70">IF(AND($D$1="二交代制",N$17&gt;=1,N$17&lt;=28,N21="当",O21="明",P21="休",Q21="当"),10,IF(AND($D$1="三交代制",N$17&gt;=2,N$17&lt;=30,OR(N21="準",N21="深"),OR(O21="準",O21="深"),OR(P21="準",P21="深")),20,IF(AND($D$1="二交代制",OR(N21="当",N21="明"),NOT(OR(AND(N21="当",OR(O21="明",N$17=31,O$18="×"),OR(P21="休",N$17=30,N$17=31,P$18="×")),AND(N21="明",OR(M21="当",N$17=1),OR(O21="休",N$17=31,O$18="×"))))),30,IF(AND($D$1="三交代制",M21&lt;&gt;"準",M21&lt;&gt;"深",OR(N21="準",N21="深"),(NOT(OR(AND(N21="準",OR(M21="日",M21="休",N$17=1,AND(O21&lt;&gt;"準",O21&lt;&gt;"深",M21="")),OR(O21="休",AND(O21="準",OR(P21="休",N$17=30,P$18="×")),N$17=31,O$18="×",O21="")),AND(N21="深",OR(M21="休",N$17=1,AND(O21&lt;&gt;"準",O21&lt;&gt;"深",M21="")),OR(O21="休",AND(OR(O21="準",O21="深"),OR(P21="休",N$17=30,P$18="×")),N$17=31,O$18="×",O21="")))))),40,0))))</f>
        <v>0</v>
      </c>
      <c r="O102" s="193">
        <f t="shared" ref="O102" si="71">IF(AND($D$1="二交代制",O$17&gt;=1,O$17&lt;=28,O21="当",P21="明",Q21="休",R21="当"),10,IF(AND($D$1="三交代制",O$17&gt;=2,O$17&lt;=30,OR(O21="準",O21="深"),OR(P21="準",P21="深"),OR(Q21="準",Q21="深")),20,IF(AND($D$1="二交代制",OR(O21="当",O21="明"),NOT(OR(AND(O21="当",OR(P21="明",O$17=31,P$18="×"),OR(Q21="休",O$17=30,O$17=31,Q$18="×")),AND(O21="明",OR(N21="当",O$17=1),OR(P21="休",O$17=31,P$18="×"))))),30,IF(AND($D$1="三交代制",N21&lt;&gt;"準",N21&lt;&gt;"深",OR(O21="準",O21="深"),(NOT(OR(AND(O21="準",OR(N21="日",N21="休",O$17=1,AND(P21&lt;&gt;"準",P21&lt;&gt;"深",N21="")),OR(P21="休",AND(P21="準",OR(Q21="休",O$17=30,Q$18="×")),O$17=31,P$18="×",P21="")),AND(O21="深",OR(N21="休",O$17=1,AND(P21&lt;&gt;"準",P21&lt;&gt;"深",N21="")),OR(P21="休",AND(OR(P21="準",P21="深"),OR(Q21="休",O$17=30,Q$18="×")),O$17=31,P$18="×",P21="")))))),40,0))))</f>
        <v>0</v>
      </c>
      <c r="P102" s="193">
        <f t="shared" ref="P102" si="72">IF(AND($D$1="二交代制",P$17&gt;=1,P$17&lt;=28,P21="当",Q21="明",R21="休",S21="当"),10,IF(AND($D$1="三交代制",P$17&gt;=2,P$17&lt;=30,OR(P21="準",P21="深"),OR(Q21="準",Q21="深"),OR(R21="準",R21="深")),20,IF(AND($D$1="二交代制",OR(P21="当",P21="明"),NOT(OR(AND(P21="当",OR(Q21="明",P$17=31,Q$18="×"),OR(R21="休",P$17=30,P$17=31,R$18="×")),AND(P21="明",OR(O21="当",P$17=1),OR(Q21="休",P$17=31,Q$18="×"))))),30,IF(AND($D$1="三交代制",O21&lt;&gt;"準",O21&lt;&gt;"深",OR(P21="準",P21="深"),(NOT(OR(AND(P21="準",OR(O21="日",O21="休",P$17=1,AND(Q21&lt;&gt;"準",Q21&lt;&gt;"深",O21="")),OR(Q21="休",AND(Q21="準",OR(R21="休",P$17=30,R$18="×")),P$17=31,Q$18="×",Q21="")),AND(P21="深",OR(O21="休",P$17=1,AND(Q21&lt;&gt;"準",Q21&lt;&gt;"深",O21="")),OR(Q21="休",AND(OR(Q21="準",Q21="深"),OR(R21="休",P$17=30,R$18="×")),P$17=31,Q$18="×",Q21="")))))),40,0))))</f>
        <v>0</v>
      </c>
      <c r="Q102" s="193">
        <f t="shared" ref="Q102" si="73">IF(AND($D$1="二交代制",Q$17&gt;=1,Q$17&lt;=28,Q21="当",R21="明",S21="休",T21="当"),10,IF(AND($D$1="三交代制",Q$17&gt;=2,Q$17&lt;=30,OR(Q21="準",Q21="深"),OR(R21="準",R21="深"),OR(S21="準",S21="深")),20,IF(AND($D$1="二交代制",OR(Q21="当",Q21="明"),NOT(OR(AND(Q21="当",OR(R21="明",Q$17=31,R$18="×"),OR(S21="休",Q$17=30,Q$17=31,S$18="×")),AND(Q21="明",OR(P21="当",Q$17=1),OR(R21="休",Q$17=31,R$18="×"))))),30,IF(AND($D$1="三交代制",P21&lt;&gt;"準",P21&lt;&gt;"深",OR(Q21="準",Q21="深"),(NOT(OR(AND(Q21="準",OR(P21="日",P21="休",Q$17=1,AND(R21&lt;&gt;"準",R21&lt;&gt;"深",P21="")),OR(R21="休",AND(R21="準",OR(S21="休",Q$17=30,S$18="×")),Q$17=31,R$18="×",R21="")),AND(Q21="深",OR(P21="休",Q$17=1,AND(R21&lt;&gt;"準",R21&lt;&gt;"深",P21="")),OR(R21="休",AND(OR(R21="準",R21="深"),OR(S21="休",Q$17=30,S$18="×")),Q$17=31,R$18="×",R21="")))))),40,0))))</f>
        <v>0</v>
      </c>
      <c r="R102" s="193">
        <f t="shared" ref="R102" si="74">IF(AND($D$1="二交代制",R$17&gt;=1,R$17&lt;=28,R21="当",S21="明",T21="休",U21="当"),10,IF(AND($D$1="三交代制",R$17&gt;=2,R$17&lt;=30,OR(R21="準",R21="深"),OR(S21="準",S21="深"),OR(T21="準",T21="深")),20,IF(AND($D$1="二交代制",OR(R21="当",R21="明"),NOT(OR(AND(R21="当",OR(S21="明",R$17=31,S$18="×"),OR(T21="休",R$17=30,R$17=31,T$18="×")),AND(R21="明",OR(Q21="当",R$17=1),OR(S21="休",R$17=31,S$18="×"))))),30,IF(AND($D$1="三交代制",Q21&lt;&gt;"準",Q21&lt;&gt;"深",OR(R21="準",R21="深"),(NOT(OR(AND(R21="準",OR(Q21="日",Q21="休",R$17=1,AND(S21&lt;&gt;"準",S21&lt;&gt;"深",Q21="")),OR(S21="休",AND(S21="準",OR(T21="休",R$17=30,T$18="×")),R$17=31,S$18="×",S21="")),AND(R21="深",OR(Q21="休",R$17=1,AND(S21&lt;&gt;"準",S21&lt;&gt;"深",Q21="")),OR(S21="休",AND(OR(S21="準",S21="深"),OR(T21="休",R$17=30,T$18="×")),R$17=31,S$18="×",S21="")))))),40,0))))</f>
        <v>0</v>
      </c>
      <c r="S102" s="193">
        <f t="shared" ref="S102" si="75">IF(AND($D$1="二交代制",S$17&gt;=1,S$17&lt;=28,S21="当",T21="明",U21="休",V21="当"),10,IF(AND($D$1="三交代制",S$17&gt;=2,S$17&lt;=30,OR(S21="準",S21="深"),OR(T21="準",T21="深"),OR(U21="準",U21="深")),20,IF(AND($D$1="二交代制",OR(S21="当",S21="明"),NOT(OR(AND(S21="当",OR(T21="明",S$17=31,T$18="×"),OR(U21="休",S$17=30,S$17=31,U$18="×")),AND(S21="明",OR(R21="当",S$17=1),OR(T21="休",S$17=31,T$18="×"))))),30,IF(AND($D$1="三交代制",R21&lt;&gt;"準",R21&lt;&gt;"深",OR(S21="準",S21="深"),(NOT(OR(AND(S21="準",OR(R21="日",R21="休",S$17=1,AND(T21&lt;&gt;"準",T21&lt;&gt;"深",R21="")),OR(T21="休",AND(T21="準",OR(U21="休",S$17=30,U$18="×")),S$17=31,T$18="×",T21="")),AND(S21="深",OR(R21="休",S$17=1,AND(T21&lt;&gt;"準",T21&lt;&gt;"深",R21="")),OR(T21="休",AND(OR(T21="準",T21="深"),OR(U21="休",S$17=30,U$18="×")),S$17=31,T$18="×",T21="")))))),40,0))))</f>
        <v>0</v>
      </c>
      <c r="T102" s="193">
        <f t="shared" ref="T102" si="76">IF(AND($D$1="二交代制",T$17&gt;=1,T$17&lt;=28,T21="当",U21="明",V21="休",W21="当"),10,IF(AND($D$1="三交代制",T$17&gt;=2,T$17&lt;=30,OR(T21="準",T21="深"),OR(U21="準",U21="深"),OR(V21="準",V21="深")),20,IF(AND($D$1="二交代制",OR(T21="当",T21="明"),NOT(OR(AND(T21="当",OR(U21="明",T$17=31,U$18="×"),OR(V21="休",T$17=30,T$17=31,V$18="×")),AND(T21="明",OR(S21="当",T$17=1),OR(U21="休",T$17=31,U$18="×"))))),30,IF(AND($D$1="三交代制",S21&lt;&gt;"準",S21&lt;&gt;"深",OR(T21="準",T21="深"),(NOT(OR(AND(T21="準",OR(S21="日",S21="休",T$17=1,AND(U21&lt;&gt;"準",U21&lt;&gt;"深",S21="")),OR(U21="休",AND(U21="準",OR(V21="休",T$17=30,V$18="×")),T$17=31,U$18="×",U21="")),AND(T21="深",OR(S21="休",T$17=1,AND(U21&lt;&gt;"準",U21&lt;&gt;"深",S21="")),OR(U21="休",AND(OR(U21="準",U21="深"),OR(V21="休",T$17=30,V$18="×")),T$17=31,U$18="×",U21="")))))),40,0))))</f>
        <v>0</v>
      </c>
      <c r="U102" s="193">
        <f t="shared" ref="U102" si="77">IF(AND($D$1="二交代制",U$17&gt;=1,U$17&lt;=28,U21="当",V21="明",W21="休",X21="当"),10,IF(AND($D$1="三交代制",U$17&gt;=2,U$17&lt;=30,OR(U21="準",U21="深"),OR(V21="準",V21="深"),OR(W21="準",W21="深")),20,IF(AND($D$1="二交代制",OR(U21="当",U21="明"),NOT(OR(AND(U21="当",OR(V21="明",U$17=31,V$18="×"),OR(W21="休",U$17=30,U$17=31,W$18="×")),AND(U21="明",OR(T21="当",U$17=1),OR(V21="休",U$17=31,V$18="×"))))),30,IF(AND($D$1="三交代制",T21&lt;&gt;"準",T21&lt;&gt;"深",OR(U21="準",U21="深"),(NOT(OR(AND(U21="準",OR(T21="日",T21="休",U$17=1,AND(V21&lt;&gt;"準",V21&lt;&gt;"深",T21="")),OR(V21="休",AND(V21="準",OR(W21="休",U$17=30,W$18="×")),U$17=31,V$18="×",V21="")),AND(U21="深",OR(T21="休",U$17=1,AND(V21&lt;&gt;"準",V21&lt;&gt;"深",T21="")),OR(V21="休",AND(OR(V21="準",V21="深"),OR(W21="休",U$17=30,W$18="×")),U$17=31,V$18="×",V21="")))))),40,0))))</f>
        <v>0</v>
      </c>
      <c r="V102" s="193">
        <f t="shared" ref="V102" si="78">IF(AND($D$1="二交代制",V$17&gt;=1,V$17&lt;=28,V21="当",W21="明",X21="休",Y21="当"),10,IF(AND($D$1="三交代制",V$17&gt;=2,V$17&lt;=30,OR(V21="準",V21="深"),OR(W21="準",W21="深"),OR(X21="準",X21="深")),20,IF(AND($D$1="二交代制",OR(V21="当",V21="明"),NOT(OR(AND(V21="当",OR(W21="明",V$17=31,W$18="×"),OR(X21="休",V$17=30,V$17=31,X$18="×")),AND(V21="明",OR(U21="当",V$17=1),OR(W21="休",V$17=31,W$18="×"))))),30,IF(AND($D$1="三交代制",U21&lt;&gt;"準",U21&lt;&gt;"深",OR(V21="準",V21="深"),(NOT(OR(AND(V21="準",OR(U21="日",U21="休",V$17=1,AND(W21&lt;&gt;"準",W21&lt;&gt;"深",U21="")),OR(W21="休",AND(W21="準",OR(X21="休",V$17=30,X$18="×")),V$17=31,W$18="×",W21="")),AND(V21="深",OR(U21="休",V$17=1,AND(W21&lt;&gt;"準",W21&lt;&gt;"深",U21="")),OR(W21="休",AND(OR(W21="準",W21="深"),OR(X21="休",V$17=30,X$18="×")),V$17=31,W$18="×",W21="")))))),40,0))))</f>
        <v>0</v>
      </c>
      <c r="W102" s="193">
        <f t="shared" ref="W102" si="79">IF(AND($D$1="二交代制",W$17&gt;=1,W$17&lt;=28,W21="当",X21="明",Y21="休",Z21="当"),10,IF(AND($D$1="三交代制",W$17&gt;=2,W$17&lt;=30,OR(W21="準",W21="深"),OR(X21="準",X21="深"),OR(Y21="準",Y21="深")),20,IF(AND($D$1="二交代制",OR(W21="当",W21="明"),NOT(OR(AND(W21="当",OR(X21="明",W$17=31,X$18="×"),OR(Y21="休",W$17=30,W$17=31,Y$18="×")),AND(W21="明",OR(V21="当",W$17=1),OR(X21="休",W$17=31,X$18="×"))))),30,IF(AND($D$1="三交代制",V21&lt;&gt;"準",V21&lt;&gt;"深",OR(W21="準",W21="深"),(NOT(OR(AND(W21="準",OR(V21="日",V21="休",W$17=1,AND(X21&lt;&gt;"準",X21&lt;&gt;"深",V21="")),OR(X21="休",AND(X21="準",OR(Y21="休",W$17=30,Y$18="×")),W$17=31,X$18="×",X21="")),AND(W21="深",OR(V21="休",W$17=1,AND(X21&lt;&gt;"準",X21&lt;&gt;"深",V21="")),OR(X21="休",AND(OR(X21="準",X21="深"),OR(Y21="休",W$17=30,Y$18="×")),W$17=31,X$18="×",X21="")))))),40,0))))</f>
        <v>0</v>
      </c>
      <c r="X102" s="193">
        <f t="shared" ref="X102" si="80">IF(AND($D$1="二交代制",X$17&gt;=1,X$17&lt;=28,X21="当",Y21="明",Z21="休",AA21="当"),10,IF(AND($D$1="三交代制",X$17&gt;=2,X$17&lt;=30,OR(X21="準",X21="深"),OR(Y21="準",Y21="深"),OR(Z21="準",Z21="深")),20,IF(AND($D$1="二交代制",OR(X21="当",X21="明"),NOT(OR(AND(X21="当",OR(Y21="明",X$17=31,Y$18="×"),OR(Z21="休",X$17=30,X$17=31,Z$18="×")),AND(X21="明",OR(W21="当",X$17=1),OR(Y21="休",X$17=31,Y$18="×"))))),30,IF(AND($D$1="三交代制",W21&lt;&gt;"準",W21&lt;&gt;"深",OR(X21="準",X21="深"),(NOT(OR(AND(X21="準",OR(W21="日",W21="休",X$17=1,AND(Y21&lt;&gt;"準",Y21&lt;&gt;"深",W21="")),OR(Y21="休",AND(Y21="準",OR(Z21="休",X$17=30,Z$18="×")),X$17=31,Y$18="×",Y21="")),AND(X21="深",OR(W21="休",X$17=1,AND(Y21&lt;&gt;"準",Y21&lt;&gt;"深",W21="")),OR(Y21="休",AND(OR(Y21="準",Y21="深"),OR(Z21="休",X$17=30,Z$18="×")),X$17=31,Y$18="×",Y21="")))))),40,0))))</f>
        <v>0</v>
      </c>
      <c r="Y102" s="193">
        <f t="shared" ref="Y102" si="81">IF(AND($D$1="二交代制",Y$17&gt;=1,Y$17&lt;=28,Y21="当",Z21="明",AA21="休",AB21="当"),10,IF(AND($D$1="三交代制",Y$17&gt;=2,Y$17&lt;=30,OR(Y21="準",Y21="深"),OR(Z21="準",Z21="深"),OR(AA21="準",AA21="深")),20,IF(AND($D$1="二交代制",OR(Y21="当",Y21="明"),NOT(OR(AND(Y21="当",OR(Z21="明",Y$17=31,Z$18="×"),OR(AA21="休",Y$17=30,Y$17=31,AA$18="×")),AND(Y21="明",OR(X21="当",Y$17=1),OR(Z21="休",Y$17=31,Z$18="×"))))),30,IF(AND($D$1="三交代制",X21&lt;&gt;"準",X21&lt;&gt;"深",OR(Y21="準",Y21="深"),(NOT(OR(AND(Y21="準",OR(X21="日",X21="休",Y$17=1,AND(Z21&lt;&gt;"準",Z21&lt;&gt;"深",X21="")),OR(Z21="休",AND(Z21="準",OR(AA21="休",Y$17=30,AA$18="×")),Y$17=31,Z$18="×",Z21="")),AND(Y21="深",OR(X21="休",Y$17=1,AND(Z21&lt;&gt;"準",Z21&lt;&gt;"深",X21="")),OR(Z21="休",AND(OR(Z21="準",Z21="深"),OR(AA21="休",Y$17=30,AA$18="×")),Y$17=31,Z$18="×",Z21="")))))),40,0))))</f>
        <v>0</v>
      </c>
      <c r="Z102" s="193">
        <f t="shared" ref="Z102" si="82">IF(AND($D$1="二交代制",Z$17&gt;=1,Z$17&lt;=28,Z21="当",AA21="明",AB21="休",AC21="当"),10,IF(AND($D$1="三交代制",Z$17&gt;=2,Z$17&lt;=30,OR(Z21="準",Z21="深"),OR(AA21="準",AA21="深"),OR(AB21="準",AB21="深")),20,IF(AND($D$1="二交代制",OR(Z21="当",Z21="明"),NOT(OR(AND(Z21="当",OR(AA21="明",Z$17=31,AA$18="×"),OR(AB21="休",Z$17=30,Z$17=31,AB$18="×")),AND(Z21="明",OR(Y21="当",Z$17=1),OR(AA21="休",Z$17=31,AA$18="×"))))),30,IF(AND($D$1="三交代制",Y21&lt;&gt;"準",Y21&lt;&gt;"深",OR(Z21="準",Z21="深"),(NOT(OR(AND(Z21="準",OR(Y21="日",Y21="休",Z$17=1,AND(AA21&lt;&gt;"準",AA21&lt;&gt;"深",Y21="")),OR(AA21="休",AND(AA21="準",OR(AB21="休",Z$17=30,AB$18="×")),Z$17=31,AA$18="×",AA21="")),AND(Z21="深",OR(Y21="休",Z$17=1,AND(AA21&lt;&gt;"準",AA21&lt;&gt;"深",Y21="")),OR(AA21="休",AND(OR(AA21="準",AA21="深"),OR(AB21="休",Z$17=30,AB$18="×")),Z$17=31,AA$18="×",AA21="")))))),40,0))))</f>
        <v>0</v>
      </c>
      <c r="AA102" s="193">
        <f t="shared" ref="AA102" si="83">IF(AND($D$1="二交代制",AA$17&gt;=1,AA$17&lt;=28,AA21="当",AB21="明",AC21="休",AD21="当"),10,IF(AND($D$1="三交代制",AA$17&gt;=2,AA$17&lt;=30,OR(AA21="準",AA21="深"),OR(AB21="準",AB21="深"),OR(AC21="準",AC21="深")),20,IF(AND($D$1="二交代制",OR(AA21="当",AA21="明"),NOT(OR(AND(AA21="当",OR(AB21="明",AA$17=31,AB$18="×"),OR(AC21="休",AA$17=30,AA$17=31,AC$18="×")),AND(AA21="明",OR(Z21="当",AA$17=1),OR(AB21="休",AA$17=31,AB$18="×"))))),30,IF(AND($D$1="三交代制",Z21&lt;&gt;"準",Z21&lt;&gt;"深",OR(AA21="準",AA21="深"),(NOT(OR(AND(AA21="準",OR(Z21="日",Z21="休",AA$17=1,AND(AB21&lt;&gt;"準",AB21&lt;&gt;"深",Z21="")),OR(AB21="休",AND(AB21="準",OR(AC21="休",AA$17=30,AC$18="×")),AA$17=31,AB$18="×",AB21="")),AND(AA21="深",OR(Z21="休",AA$17=1,AND(AB21&lt;&gt;"準",AB21&lt;&gt;"深",Z21="")),OR(AB21="休",AND(OR(AB21="準",AB21="深"),OR(AC21="休",AA$17=30,AC$18="×")),AA$17=31,AB$18="×",AB21="")))))),40,0))))</f>
        <v>0</v>
      </c>
      <c r="AB102" s="193">
        <f t="shared" ref="AB102" si="84">IF(AND($D$1="二交代制",AB$17&gt;=1,AB$17&lt;=28,AB21="当",AC21="明",AD21="休",AE21="当"),10,IF(AND($D$1="三交代制",AB$17&gt;=2,AB$17&lt;=30,OR(AB21="準",AB21="深"),OR(AC21="準",AC21="深"),OR(AD21="準",AD21="深")),20,IF(AND($D$1="二交代制",OR(AB21="当",AB21="明"),NOT(OR(AND(AB21="当",OR(AC21="明",AB$17=31,AC$18="×"),OR(AD21="休",AB$17=30,AB$17=31,AD$18="×")),AND(AB21="明",OR(AA21="当",AB$17=1),OR(AC21="休",AB$17=31,AC$18="×"))))),30,IF(AND($D$1="三交代制",AA21&lt;&gt;"準",AA21&lt;&gt;"深",OR(AB21="準",AB21="深"),(NOT(OR(AND(AB21="準",OR(AA21="日",AA21="休",AB$17=1,AND(AC21&lt;&gt;"準",AC21&lt;&gt;"深",AA21="")),OR(AC21="休",AND(AC21="準",OR(AD21="休",AB$17=30,AD$18="×")),AB$17=31,AC$18="×",AC21="")),AND(AB21="深",OR(AA21="休",AB$17=1,AND(AC21&lt;&gt;"準",AC21&lt;&gt;"深",AA21="")),OR(AC21="休",AND(OR(AC21="準",AC21="深"),OR(AD21="休",AB$17=30,AD$18="×")),AB$17=31,AC$18="×",AC21="")))))),40,0))))</f>
        <v>0</v>
      </c>
      <c r="AC102" s="193">
        <f t="shared" ref="AC102" si="85">IF(AND($D$1="二交代制",AC$17&gt;=1,AC$17&lt;=28,AC21="当",AD21="明",AE21="休",AF21="当"),10,IF(AND($D$1="三交代制",AC$17&gt;=2,AC$17&lt;=30,OR(AC21="準",AC21="深"),OR(AD21="準",AD21="深"),OR(AE21="準",AE21="深")),20,IF(AND($D$1="二交代制",OR(AC21="当",AC21="明"),NOT(OR(AND(AC21="当",OR(AD21="明",AC$17=31,AD$18="×"),OR(AE21="休",AC$17=30,AC$17=31,AE$18="×")),AND(AC21="明",OR(AB21="当",AC$17=1),OR(AD21="休",AC$17=31,AD$18="×"))))),30,IF(AND($D$1="三交代制",AB21&lt;&gt;"準",AB21&lt;&gt;"深",OR(AC21="準",AC21="深"),(NOT(OR(AND(AC21="準",OR(AB21="日",AB21="休",AC$17=1,AND(AD21&lt;&gt;"準",AD21&lt;&gt;"深",AB21="")),OR(AD21="休",AND(AD21="準",OR(AE21="休",AC$17=30,AE$18="×")),AC$17=31,AD$18="×",AD21="")),AND(AC21="深",OR(AB21="休",AC$17=1,AND(AD21&lt;&gt;"準",AD21&lt;&gt;"深",AB21="")),OR(AD21="休",AND(OR(AD21="準",AD21="深"),OR(AE21="休",AC$17=30,AE$18="×")),AC$17=31,AD$18="×",AD21="")))))),40,0))))</f>
        <v>0</v>
      </c>
      <c r="AD102" s="193">
        <f t="shared" ref="AD102" si="86">IF(AND($D$1="二交代制",AD$17&gt;=1,AD$17&lt;=28,AD21="当",AE21="明",AF21="休",AG21="当"),10,IF(AND($D$1="三交代制",AD$17&gt;=2,AD$17&lt;=30,OR(AD21="準",AD21="深"),OR(AE21="準",AE21="深"),OR(AF21="準",AF21="深")),20,IF(AND($D$1="二交代制",OR(AD21="当",AD21="明"),NOT(OR(AND(AD21="当",OR(AE21="明",AD$17=31,AE$18="×"),OR(AF21="休",AD$17=30,AD$17=31,AF$18="×")),AND(AD21="明",OR(AC21="当",AD$17=1),OR(AE21="休",AD$17=31,AE$18="×"))))),30,IF(AND($D$1="三交代制",AC21&lt;&gt;"準",AC21&lt;&gt;"深",OR(AD21="準",AD21="深"),(NOT(OR(AND(AD21="準",OR(AC21="日",AC21="休",AD$17=1,AND(AE21&lt;&gt;"準",AE21&lt;&gt;"深",AC21="")),OR(AE21="休",AND(AE21="準",OR(AF21="休",AD$17=30,AF$18="×")),AD$17=31,AE$18="×",AE21="")),AND(AD21="深",OR(AC21="休",AD$17=1,AND(AE21&lt;&gt;"準",AE21&lt;&gt;"深",AC21="")),OR(AE21="休",AND(OR(AE21="準",AE21="深"),OR(AF21="休",AD$17=30,AF$18="×")),AD$17=31,AE$18="×",AE21="")))))),40,0))))</f>
        <v>0</v>
      </c>
      <c r="AE102" s="193">
        <f t="shared" ref="AE102" si="87">IF(AND($D$1="二交代制",AE$17&gt;=1,AE$17&lt;=28,AE21="当",AF21="明",AG21="休",AH21="当"),10,IF(AND($D$1="三交代制",AE$17&gt;=2,AE$17&lt;=30,OR(AE21="準",AE21="深"),OR(AF21="準",AF21="深"),OR(AG21="準",AG21="深")),20,IF(AND($D$1="二交代制",OR(AE21="当",AE21="明"),NOT(OR(AND(AE21="当",OR(AF21="明",AE$17=31,AF$18="×"),OR(AG21="休",AE$17=30,AE$17=31,AG$18="×")),AND(AE21="明",OR(AD21="当",AE$17=1),OR(AF21="休",AE$17=31,AF$18="×"))))),30,IF(AND($D$1="三交代制",AD21&lt;&gt;"準",AD21&lt;&gt;"深",OR(AE21="準",AE21="深"),(NOT(OR(AND(AE21="準",OR(AD21="日",AD21="休",AE$17=1,AND(AF21&lt;&gt;"準",AF21&lt;&gt;"深",AD21="")),OR(AF21="休",AND(AF21="準",OR(AG21="休",AE$17=30,AG$18="×")),AE$17=31,AF$18="×",AF21="")),AND(AE21="深",OR(AD21="休",AE$17=1,AND(AF21&lt;&gt;"準",AF21&lt;&gt;"深",AD21="")),OR(AF21="休",AND(OR(AF21="準",AF21="深"),OR(AG21="休",AE$17=30,AG$18="×")),AE$17=31,AF$18="×",AF21="")))))),40,0))))</f>
        <v>0</v>
      </c>
      <c r="AF102" s="193">
        <f t="shared" ref="AF102" si="88">IF(AND($D$1="二交代制",AF$17&gt;=1,AF$17&lt;=28,AF21="当",AG21="明",AH21="休",AI21="当"),10,IF(AND($D$1="三交代制",AF$17&gt;=2,AF$17&lt;=30,OR(AF21="準",AF21="深"),OR(AG21="準",AG21="深"),OR(AH21="準",AH21="深")),20,IF(AND($D$1="二交代制",OR(AF21="当",AF21="明"),NOT(OR(AND(AF21="当",OR(AG21="明",AF$17=31,AG$18="×"),OR(AH21="休",AF$17=30,AF$17=31,AH$18="×")),AND(AF21="明",OR(AE21="当",AF$17=1),OR(AG21="休",AF$17=31,AG$18="×"))))),30,IF(AND($D$1="三交代制",AE21&lt;&gt;"準",AE21&lt;&gt;"深",OR(AF21="準",AF21="深"),(NOT(OR(AND(AF21="準",OR(AE21="日",AE21="休",AF$17=1,AND(AG21&lt;&gt;"準",AG21&lt;&gt;"深",AE21="")),OR(AG21="休",AND(AG21="準",OR(AH21="休",AF$17=30,AH$18="×")),AF$17=31,AG$18="×",AG21="")),AND(AF21="深",OR(AE21="休",AF$17=1,AND(AG21&lt;&gt;"準",AG21&lt;&gt;"深",AE21="")),OR(AG21="休",AND(OR(AG21="準",AG21="深"),OR(AH21="休",AF$17=30,AH$18="×")),AF$17=31,AG$18="×",AG21="")))))),40,0))))</f>
        <v>0</v>
      </c>
      <c r="AG102" s="193">
        <f t="shared" ref="AG102" si="89">IF(AND($D$1="二交代制",AG$17&gt;=1,AG$17&lt;=28,AG21="当",AH21="明",AI21="休",AJ21="当"),10,IF(AND($D$1="三交代制",AG$17&gt;=2,AG$17&lt;=30,OR(AG21="準",AG21="深"),OR(AH21="準",AH21="深"),OR(AI21="準",AI21="深")),20,IF(AND($D$1="二交代制",OR(AG21="当",AG21="明"),NOT(OR(AND(AG21="当",OR(AH21="明",AG$17=31,AH$18="×"),OR(AI21="休",AG$17=30,AG$17=31,AI$18="×")),AND(AG21="明",OR(AF21="当",AG$17=1),OR(AH21="休",AG$17=31,AH$18="×"))))),30,IF(AND($D$1="三交代制",AF21&lt;&gt;"準",AF21&lt;&gt;"深",OR(AG21="準",AG21="深"),(NOT(OR(AND(AG21="準",OR(AF21="日",AF21="休",AG$17=1,AND(AH21&lt;&gt;"準",AH21&lt;&gt;"深",AF21="")),OR(AH21="休",AND(AH21="準",OR(AI21="休",AG$17=30,AI$18="×")),AG$17=31,AH$18="×",AH21="")),AND(AG21="深",OR(AF21="休",AG$17=1,AND(AH21&lt;&gt;"準",AH21&lt;&gt;"深",AF21="")),OR(AH21="休",AND(OR(AH21="準",AH21="深"),OR(AI21="休",AG$17=30,AI$18="×")),AG$17=31,AH$18="×",AH21="")))))),40,0))))</f>
        <v>0</v>
      </c>
      <c r="AH102" s="193">
        <f t="shared" ref="AH102" si="90">IF(AND($D$1="二交代制",AH$17&gt;=1,AH$17&lt;=28,AH21="当",AI21="明",AJ21="休",AK21="当"),10,IF(AND($D$1="三交代制",AH$17&gt;=2,AH$17&lt;=30,OR(AH21="準",AH21="深"),OR(AI21="準",AI21="深"),OR(AJ21="準",AJ21="深")),20,IF(AND($D$1="二交代制",OR(AH21="当",AH21="明"),NOT(OR(AND(AH21="当",OR(AI21="明",AH$17=31,AI$18="×"),OR(AJ21="休",AH$17=30,AH$17=31,AJ$18="×")),AND(AH21="明",OR(AG21="当",AH$17=1),OR(AI21="休",AH$17=31,AI$18="×"))))),30,IF(AND($D$1="三交代制",AG21&lt;&gt;"準",AG21&lt;&gt;"深",OR(AH21="準",AH21="深"),(NOT(OR(AND(AH21="準",OR(AG21="日",AG21="休",AH$17=1,AND(AI21&lt;&gt;"準",AI21&lt;&gt;"深",AG21="")),OR(AI21="休",AND(AI21="準",OR(AJ21="休",AH$17=30,AJ$18="×")),AH$17=31,AI$18="×",AI21="")),AND(AH21="深",OR(AG21="休",AH$17=1,AND(AI21&lt;&gt;"準",AI21&lt;&gt;"深",AG21="")),OR(AI21="休",AND(OR(AI21="準",AI21="深"),OR(AJ21="休",AH$17=30,AJ$18="×")),AH$17=31,AI$18="×",AI21="")))))),40,0))))</f>
        <v>0</v>
      </c>
      <c r="AI102" s="193">
        <f t="shared" ref="AI102" si="91">IF(AND($D$1="二交代制",AI$17&gt;=1,AI$17&lt;=28,AI21="当",AJ21="明",AK21="休",AL21="当"),10,IF(AND($D$1="三交代制",AI$17&gt;=2,AI$17&lt;=30,OR(AI21="準",AI21="深"),OR(AJ21="準",AJ21="深"),OR(AK21="準",AK21="深")),20,IF(AND($D$1="二交代制",OR(AI21="当",AI21="明"),NOT(OR(AND(AI21="当",OR(AJ21="明",AI$17=31,AJ$18="×"),OR(AK21="休",AI$17=30,AI$17=31,AK$18="×")),AND(AI21="明",OR(AH21="当",AI$17=1),OR(AJ21="休",AI$17=31,AJ$18="×"))))),30,IF(AND($D$1="三交代制",AH21&lt;&gt;"準",AH21&lt;&gt;"深",OR(AI21="準",AI21="深"),(NOT(OR(AND(AI21="準",OR(AH21="日",AH21="休",AI$17=1,AND(AJ21&lt;&gt;"準",AJ21&lt;&gt;"深",AH21="")),OR(AJ21="休",AND(AJ21="準",OR(AK21="休",AI$17=30,AK$18="×")),AI$17=31,AJ$18="×",AJ21="")),AND(AI21="深",OR(AH21="休",AI$17=1,AND(AJ21&lt;&gt;"準",AJ21&lt;&gt;"深",AH21="")),OR(AJ21="休",AND(OR(AJ21="準",AJ21="深"),OR(AK21="休",AI$17=30,AK$18="×")),AI$17=31,AJ$18="×",AJ21="")))))),40,0))))</f>
        <v>0</v>
      </c>
      <c r="AJ102" s="193">
        <f t="shared" ref="AJ102" si="92">IF(AND($D$1="二交代制",AJ$17&gt;=1,AJ$17&lt;=28,AJ21="当",AK21="明",AL21="休",AM21="当"),10,IF(AND($D$1="三交代制",AJ$17&gt;=2,AJ$17&lt;=30,OR(AJ21="準",AJ21="深"),OR(AK21="準",AK21="深"),OR(AL21="準",AL21="深")),20,IF(AND($D$1="二交代制",OR(AJ21="当",AJ21="明"),NOT(OR(AND(AJ21="当",OR(AK21="明",AJ$17=31,AK$18="×"),OR(AL21="休",AJ$17=30,AJ$17=31,AL$18="×")),AND(AJ21="明",OR(AI21="当",AJ$17=1),OR(AK21="休",AJ$17=31,AK$18="×"))))),30,IF(AND($D$1="三交代制",AI21&lt;&gt;"準",AI21&lt;&gt;"深",OR(AJ21="準",AJ21="深"),(NOT(OR(AND(AJ21="準",OR(AI21="日",AI21="休",AJ$17=1,AND(AK21&lt;&gt;"準",AK21&lt;&gt;"深",AI21="")),OR(AK21="休",AND(AK21="準",OR(AL21="休",AJ$17=30,AL$18="×")),AJ$17=31,AK$18="×",AK21="")),AND(AJ21="深",OR(AI21="休",AJ$17=1,AND(AK21&lt;&gt;"準",AK21&lt;&gt;"深",AI21="")),OR(AK21="休",AND(OR(AK21="準",AK21="深"),OR(AL21="休",AJ$17=30,AL$18="×")),AJ$17=31,AK$18="×",AK21="")))))),40,0))))</f>
        <v>0</v>
      </c>
      <c r="AK102" s="193">
        <f t="shared" ref="AK102" si="93">IF(AND($D$1="二交代制",AK$17&gt;=1,AK$17&lt;=28,AK21="当",AL21="明",AM21="休",AN21="当"),10,IF(AND($D$1="三交代制",AK$17&gt;=2,AK$17&lt;=30,OR(AK21="準",AK21="深"),OR(AL21="準",AL21="深"),OR(AM21="準",AM21="深")),20,IF(AND($D$1="二交代制",OR(AK21="当",AK21="明"),NOT(OR(AND(AK21="当",OR(AL21="明",AK$17=31,AL$18="×"),OR(AM21="休",AK$17=30,AK$17=31,AM$18="×")),AND(AK21="明",OR(AJ21="当",AK$17=1),OR(AL21="休",AK$17=31,AL$18="×"))))),30,IF(AND($D$1="三交代制",AJ21&lt;&gt;"準",AJ21&lt;&gt;"深",OR(AK21="準",AK21="深"),(NOT(OR(AND(AK21="準",OR(AJ21="日",AJ21="休",AK$17=1,AND(AL21&lt;&gt;"準",AL21&lt;&gt;"深",AJ21="")),OR(AL21="休",AND(AL21="準",OR(AM21="休",AK$17=30,AM$18="×")),AK$17=31,AL$18="×",AL21="")),AND(AK21="深",OR(AJ21="休",AK$17=1,AND(AL21&lt;&gt;"準",AL21&lt;&gt;"深",AJ21="")),OR(AL21="休",AND(OR(AL21="準",AL21="深"),OR(AM21="休",AK$17=30,AM$18="×")),AK$17=31,AL$18="×",AL21="")))))),40,0))))</f>
        <v>0</v>
      </c>
      <c r="AL102" s="193">
        <f t="shared" ref="AL102:AM102" si="94">IF(AND($D$1="二交代制",AL$17&gt;=1,AL$17&lt;=28,AL21="当",AM21="明",AN21="休",AO21="当"),10,IF(AND($D$1="三交代制",AL$17&gt;=2,AL$17&lt;=30,OR(AL21="準",AL21="深"),OR(AM21="準",AM21="深"),OR(AN21="準",AN21="深")),20,IF(AND($D$1="二交代制",OR(AL21="当",AL21="明"),NOT(OR(AND(AL21="当",OR(AM21="明",AL$17=31,AM$18="×"),OR(AN21="休",AL$17=30,AL$17=31,AN$18="×")),AND(AL21="明",OR(AK21="当",AL$17=1),OR(AM21="休",AL$17=31,AM$18="×"))))),30,IF(AND($D$1="三交代制",AK21&lt;&gt;"準",AK21&lt;&gt;"深",OR(AL21="準",AL21="深"),(NOT(OR(AND(AL21="準",OR(AK21="日",AK21="休",AL$17=1,AND(AM21&lt;&gt;"準",AM21&lt;&gt;"深",AK21="")),OR(AM21="休",AND(AM21="準",OR(AN21="休",AL$17=30,AN$18="×")),AL$17=31,AM$18="×",AM21="")),AND(AL21="深",OR(AK21="休",AL$17=1,AND(AM21&lt;&gt;"準",AM21&lt;&gt;"深",AK21="")),OR(AM21="休",AND(OR(AM21="準",AM21="深"),OR(AN21="休",AL$17=30,AN$18="×")),AL$17=31,AM$18="×",AM21="")))))),40,0))))</f>
        <v>0</v>
      </c>
      <c r="AM102" s="193">
        <f t="shared" si="94"/>
        <v>0</v>
      </c>
      <c r="AN102" s="193">
        <f t="shared" ref="AN102" si="95">IF(AND($D$1="二交代制",AN$17&gt;=1,AN$17&lt;=28,AN21="当",AO21="明",AP21="休",AQ21="当"),10,IF(AND($D$1="三交代制",AN$17&gt;=2,AN$17&lt;=30,OR(AN21="準",AN21="深"),OR(AO21="準",AO21="深"),OR(AP21="準",AP21="深")),20,IF(AND($D$1="二交代制",OR(AN21="当",AN21="明"),NOT(OR(AND(AN21="当",OR(AO21="明",AN$17=31,AO$18="×"),OR(AP21="休",AN$17=30,AN$17=31,AP$18="×")),AND(AN21="明",OR(AM21="当",AN$17=1),OR(AO21="休",AN$17=31,AO$18="×"))))),30,IF(AND($D$1="三交代制",AM21&lt;&gt;"準",AM21&lt;&gt;"深",OR(AN21="準",AN21="深"),(NOT(OR(AND(AN21="準",OR(AM21="日",AM21="休",AN$17=1,AND(AO21&lt;&gt;"準",AO21&lt;&gt;"深",AM21="")),OR(AO21="休",AND(AO21="準",OR(AP21="休",AN$17=30,AP$18="×")),AN$17=31,AO$18="×",AO21="")),AND(AN21="深",OR(AM21="休",AN$17=1,AND(AO21&lt;&gt;"準",AO21&lt;&gt;"深",AM21="")),OR(AO21="休",AND(OR(AO21="準",AO21="深"),OR(AP21="休",AN$17=30,AP$18="×")),AN$17=31,AO$18="×",AO21="")))))),40,0))))</f>
        <v>0</v>
      </c>
      <c r="AO102" s="193">
        <f t="shared" ref="AO102" si="96">IF(AND($D$1="二交代制",AO$17&gt;=1,AO$17&lt;=28,AO21="当",AP21="明",AQ21="休",AR21="当"),10,IF(AND($D$1="三交代制",AO$17&gt;=2,AO$17&lt;=30,OR(AO21="準",AO21="深"),OR(AP21="準",AP21="深"),OR(AQ21="準",AQ21="深")),20,IF(AND($D$1="二交代制",OR(AO21="当",AO21="明"),NOT(OR(AND(AO21="当",OR(AP21="明",AO$17=31,AP$18="×"),OR(AQ21="休",AO$17=30,AO$17=31,AQ$18="×")),AND(AO21="明",OR(AN21="当",AO$17=1),OR(AP21="休",AO$17=31,AP$18="×"))))),30,IF(AND($D$1="三交代制",AN21&lt;&gt;"準",AN21&lt;&gt;"深",OR(AO21="準",AO21="深"),(NOT(OR(AND(AO21="準",OR(AN21="日",AN21="休",AO$17=1,AND(AP21&lt;&gt;"準",AP21&lt;&gt;"深",AN21="")),OR(AP21="休",AND(AP21="準",OR(AQ21="休",AO$17=30,AQ$18="×")),AO$17=31,AP$18="×",AP21="")),AND(AO21="深",OR(AN21="休",AO$17=1,AND(AP21&lt;&gt;"準",AP21&lt;&gt;"深",AN21="")),OR(AP21="休",AND(OR(AP21="準",AP21="深"),OR(AQ21="休",AO$17=30,AQ$18="×")),AO$17=31,AP$18="×",AP21="")))))),40,0))))</f>
        <v>0</v>
      </c>
      <c r="CJ102" s="97"/>
      <c r="CK102" s="92"/>
      <c r="CL102" s="92"/>
      <c r="CM102" s="92"/>
      <c r="CN102" s="92"/>
      <c r="CO102" s="92"/>
      <c r="CP102" s="92"/>
      <c r="CQ102" s="92"/>
      <c r="CR102" s="92"/>
      <c r="CS102" s="92"/>
      <c r="CT102" s="92"/>
      <c r="CU102" s="92"/>
      <c r="CV102" s="92"/>
      <c r="CW102" s="92"/>
      <c r="CX102" s="92"/>
      <c r="CY102" s="92"/>
      <c r="CZ102" s="92"/>
      <c r="DA102" s="92"/>
      <c r="DB102" s="92"/>
      <c r="DC102" s="92"/>
      <c r="DD102" s="92"/>
      <c r="DE102" s="92"/>
      <c r="DF102" s="92"/>
      <c r="DG102" s="92"/>
      <c r="DH102" s="92"/>
      <c r="DI102" s="92"/>
      <c r="DJ102" s="92"/>
      <c r="DK102" s="92"/>
      <c r="DL102" s="92"/>
      <c r="DM102" s="92"/>
      <c r="DN102" s="92"/>
      <c r="DO102" s="92"/>
      <c r="DP102" s="92"/>
      <c r="DQ102" s="93"/>
      <c r="DR102" s="93"/>
      <c r="DS102" s="93"/>
      <c r="DT102" s="93"/>
      <c r="DU102" s="93"/>
      <c r="DV102" s="93"/>
      <c r="DW102" s="93"/>
      <c r="DX102" s="93"/>
      <c r="DY102" s="93"/>
      <c r="DZ102" s="93"/>
      <c r="EA102" s="93"/>
      <c r="EB102" s="93"/>
      <c r="EC102" s="93"/>
      <c r="ED102" s="93"/>
      <c r="EE102" s="93"/>
      <c r="EF102" s="93"/>
      <c r="EG102" s="93"/>
      <c r="EH102" s="93"/>
      <c r="EI102" s="93"/>
      <c r="EJ102" s="93"/>
      <c r="EK102" s="93"/>
    </row>
    <row r="103" spans="4:141" x14ac:dyDescent="0.4">
      <c r="D103" s="193"/>
      <c r="E103" s="193"/>
      <c r="F103" s="196" t="s">
        <v>33</v>
      </c>
      <c r="G103" s="196"/>
      <c r="H103" s="196"/>
      <c r="I103" s="54" t="s">
        <v>91</v>
      </c>
      <c r="J103" s="202"/>
      <c r="K103" s="193"/>
      <c r="L103" s="193"/>
      <c r="M103" s="193"/>
      <c r="N103" s="193"/>
      <c r="O103" s="193"/>
      <c r="P103" s="193"/>
      <c r="Q103" s="193"/>
      <c r="R103" s="193"/>
      <c r="S103" s="193"/>
      <c r="T103" s="193"/>
      <c r="U103" s="193"/>
      <c r="V103" s="193"/>
      <c r="W103" s="193"/>
      <c r="X103" s="193"/>
      <c r="Y103" s="193"/>
      <c r="Z103" s="193"/>
      <c r="AA103" s="193"/>
      <c r="AB103" s="193"/>
      <c r="AC103" s="193"/>
      <c r="AD103" s="193"/>
      <c r="AE103" s="193"/>
      <c r="AF103" s="193"/>
      <c r="AG103" s="193"/>
      <c r="AH103" s="193"/>
      <c r="AI103" s="193"/>
      <c r="AJ103" s="193"/>
      <c r="AK103" s="193"/>
      <c r="AL103" s="193"/>
      <c r="AM103" s="193"/>
      <c r="AN103" s="193"/>
      <c r="AO103" s="193"/>
      <c r="CJ103" s="97"/>
      <c r="CK103" s="92"/>
      <c r="CL103" s="92"/>
      <c r="CM103" s="92"/>
      <c r="CN103" s="92"/>
      <c r="CO103" s="92"/>
      <c r="CP103" s="92"/>
      <c r="CQ103" s="92"/>
      <c r="CR103" s="92"/>
      <c r="CS103" s="92"/>
      <c r="CT103" s="92"/>
      <c r="CU103" s="92"/>
      <c r="CV103" s="92"/>
      <c r="CW103" s="92"/>
      <c r="CX103" s="92"/>
      <c r="CY103" s="92"/>
      <c r="CZ103" s="92"/>
      <c r="DA103" s="92"/>
      <c r="DB103" s="92"/>
      <c r="DC103" s="92"/>
      <c r="DD103" s="92"/>
      <c r="DE103" s="92"/>
      <c r="DF103" s="92"/>
      <c r="DG103" s="92"/>
      <c r="DH103" s="92"/>
      <c r="DI103" s="92"/>
      <c r="DJ103" s="92"/>
      <c r="DK103" s="92"/>
      <c r="DL103" s="92"/>
      <c r="DM103" s="92"/>
      <c r="DN103" s="92"/>
      <c r="DO103" s="92"/>
      <c r="DP103" s="92"/>
      <c r="DQ103" s="93"/>
      <c r="DR103" s="93"/>
      <c r="DS103" s="93"/>
      <c r="DT103" s="93"/>
      <c r="DU103" s="93"/>
      <c r="DV103" s="93"/>
      <c r="DW103" s="93"/>
      <c r="DX103" s="93"/>
      <c r="DY103" s="93"/>
      <c r="DZ103" s="93"/>
      <c r="EA103" s="93"/>
      <c r="EB103" s="93"/>
      <c r="EC103" s="93"/>
      <c r="ED103" s="93"/>
      <c r="EE103" s="93"/>
      <c r="EF103" s="93"/>
      <c r="EG103" s="93"/>
      <c r="EH103" s="93"/>
      <c r="EI103" s="93"/>
      <c r="EJ103" s="93"/>
      <c r="EK103" s="93"/>
    </row>
    <row r="104" spans="4:141" x14ac:dyDescent="0.4">
      <c r="J104" s="201" t="str">
        <f t="shared" ref="J104" si="97">IF(E23&lt;&gt;"",E23,"")</f>
        <v>高橋</v>
      </c>
      <c r="K104" s="193">
        <f t="shared" ref="K104" si="98">IF(AND($D$1="二交代制",K$17&gt;=1,K$17&lt;=28,K23="当",L23="明",M23="休",N23="当"),10,IF(AND($D$1="三交代制",K$17&gt;=2,K$17&lt;=30,OR(K23="準",K23="深"),OR(L23="準",L23="深"),OR(M23="準",M23="深")),20,IF(AND($D$1="二交代制",OR(K23="当",K23="明"),NOT(OR(AND(K23="当",OR(L23="明",K$17=31,L$18="×"),OR(M23="休",K$17=30,K$17=31,M$18="×")),AND(K23="明",OR(J23="当",K$17=1),OR(L23="休",K$17=31,L$18="×"))))),30,IF(AND($D$1="三交代制",J23&lt;&gt;"準",J23&lt;&gt;"深",OR(K23="準",K23="深"),(NOT(OR(AND(K23="準",OR(J23="日",J23="休",K$17=1,AND(L23&lt;&gt;"準",L23&lt;&gt;"深",J23="")),OR(L23="休",AND(L23="準",OR(M23="休",K$17=30,M$18="×")),K$17=31,L$18="×",L23="")),AND(K23="深",OR(J23="休",K$17=1,AND(L23&lt;&gt;"準",L23&lt;&gt;"深",J23="")),OR(L23="休",AND(OR(L23="準",L23="深"),OR(M23="休",K$17=30,M$18="×")),K$17=31,L$18="×",L23="")))))),40,0))))</f>
        <v>0</v>
      </c>
      <c r="L104" s="193">
        <f t="shared" ref="L104" si="99">IF(AND($D$1="二交代制",L$17&gt;=1,L$17&lt;=28,L23="当",M23="明",N23="休",O23="当"),10,IF(AND($D$1="三交代制",L$17&gt;=2,L$17&lt;=30,OR(L23="準",L23="深"),OR(M23="準",M23="深"),OR(N23="準",N23="深")),20,IF(AND($D$1="二交代制",OR(L23="当",L23="明"),NOT(OR(AND(L23="当",OR(M23="明",L$17=31,M$18="×"),OR(N23="休",L$17=30,L$17=31,N$18="×")),AND(L23="明",OR(K23="当",L$17=1),OR(M23="休",L$17=31,M$18="×"))))),30,IF(AND($D$1="三交代制",K23&lt;&gt;"準",K23&lt;&gt;"深",OR(L23="準",L23="深"),(NOT(OR(AND(L23="準",OR(K23="日",K23="休",L$17=1,AND(M23&lt;&gt;"準",M23&lt;&gt;"深",K23="")),OR(M23="休",AND(M23="準",OR(N23="休",L$17=30,N$18="×")),L$17=31,M$18="×",M23="")),AND(L23="深",OR(K23="休",L$17=1,AND(M23&lt;&gt;"準",M23&lt;&gt;"深",K23="")),OR(M23="休",AND(OR(M23="準",M23="深"),OR(N23="休",L$17=30,N$18="×")),L$17=31,M$18="×",M23="")))))),40,0))))</f>
        <v>0</v>
      </c>
      <c r="M104" s="193">
        <f t="shared" ref="M104" si="100">IF(AND($D$1="二交代制",M$17&gt;=1,M$17&lt;=28,M23="当",N23="明",O23="休",P23="当"),10,IF(AND($D$1="三交代制",M$17&gt;=2,M$17&lt;=30,OR(M23="準",M23="深"),OR(N23="準",N23="深"),OR(O23="準",O23="深")),20,IF(AND($D$1="二交代制",OR(M23="当",M23="明"),NOT(OR(AND(M23="当",OR(N23="明",M$17=31,N$18="×"),OR(O23="休",M$17=30,M$17=31,O$18="×")),AND(M23="明",OR(L23="当",M$17=1),OR(N23="休",M$17=31,N$18="×"))))),30,IF(AND($D$1="三交代制",L23&lt;&gt;"準",L23&lt;&gt;"深",OR(M23="準",M23="深"),(NOT(OR(AND(M23="準",OR(L23="日",L23="休",M$17=1,AND(N23&lt;&gt;"準",N23&lt;&gt;"深",L23="")),OR(N23="休",AND(N23="準",OR(O23="休",M$17=30,O$18="×")),M$17=31,N$18="×",N23="")),AND(M23="深",OR(L23="休",M$17=1,AND(N23&lt;&gt;"準",N23&lt;&gt;"深",L23="")),OR(N23="休",AND(OR(N23="準",N23="深"),OR(O23="休",M$17=30,O$18="×")),M$17=31,N$18="×",N23="")))))),40,0))))</f>
        <v>0</v>
      </c>
      <c r="N104" s="193">
        <f t="shared" ref="N104" si="101">IF(AND($D$1="二交代制",N$17&gt;=1,N$17&lt;=28,N23="当",O23="明",P23="休",Q23="当"),10,IF(AND($D$1="三交代制",N$17&gt;=2,N$17&lt;=30,OR(N23="準",N23="深"),OR(O23="準",O23="深"),OR(P23="準",P23="深")),20,IF(AND($D$1="二交代制",OR(N23="当",N23="明"),NOT(OR(AND(N23="当",OR(O23="明",N$17=31,O$18="×"),OR(P23="休",N$17=30,N$17=31,P$18="×")),AND(N23="明",OR(M23="当",N$17=1),OR(O23="休",N$17=31,O$18="×"))))),30,IF(AND($D$1="三交代制",M23&lt;&gt;"準",M23&lt;&gt;"深",OR(N23="準",N23="深"),(NOT(OR(AND(N23="準",OR(M23="日",M23="休",N$17=1,AND(O23&lt;&gt;"準",O23&lt;&gt;"深",M23="")),OR(O23="休",AND(O23="準",OR(P23="休",N$17=30,P$18="×")),N$17=31,O$18="×",O23="")),AND(N23="深",OR(M23="休",N$17=1,AND(O23&lt;&gt;"準",O23&lt;&gt;"深",M23="")),OR(O23="休",AND(OR(O23="準",O23="深"),OR(P23="休",N$17=30,P$18="×")),N$17=31,O$18="×",O23="")))))),40,0))))</f>
        <v>0</v>
      </c>
      <c r="O104" s="193">
        <f t="shared" ref="O104" si="102">IF(AND($D$1="二交代制",O$17&gt;=1,O$17&lt;=28,O23="当",P23="明",Q23="休",R23="当"),10,IF(AND($D$1="三交代制",O$17&gt;=2,O$17&lt;=30,OR(O23="準",O23="深"),OR(P23="準",P23="深"),OR(Q23="準",Q23="深")),20,IF(AND($D$1="二交代制",OR(O23="当",O23="明"),NOT(OR(AND(O23="当",OR(P23="明",O$17=31,P$18="×"),OR(Q23="休",O$17=30,O$17=31,Q$18="×")),AND(O23="明",OR(N23="当",O$17=1),OR(P23="休",O$17=31,P$18="×"))))),30,IF(AND($D$1="三交代制",N23&lt;&gt;"準",N23&lt;&gt;"深",OR(O23="準",O23="深"),(NOT(OR(AND(O23="準",OR(N23="日",N23="休",O$17=1,AND(P23&lt;&gt;"準",P23&lt;&gt;"深",N23="")),OR(P23="休",AND(P23="準",OR(Q23="休",O$17=30,Q$18="×")),O$17=31,P$18="×",P23="")),AND(O23="深",OR(N23="休",O$17=1,AND(P23&lt;&gt;"準",P23&lt;&gt;"深",N23="")),OR(P23="休",AND(OR(P23="準",P23="深"),OR(Q23="休",O$17=30,Q$18="×")),O$17=31,P$18="×",P23="")))))),40,0))))</f>
        <v>0</v>
      </c>
      <c r="P104" s="193">
        <f t="shared" ref="P104" si="103">IF(AND($D$1="二交代制",P$17&gt;=1,P$17&lt;=28,P23="当",Q23="明",R23="休",S23="当"),10,IF(AND($D$1="三交代制",P$17&gt;=2,P$17&lt;=30,OR(P23="準",P23="深"),OR(Q23="準",Q23="深"),OR(R23="準",R23="深")),20,IF(AND($D$1="二交代制",OR(P23="当",P23="明"),NOT(OR(AND(P23="当",OR(Q23="明",P$17=31,Q$18="×"),OR(R23="休",P$17=30,P$17=31,R$18="×")),AND(P23="明",OR(O23="当",P$17=1),OR(Q23="休",P$17=31,Q$18="×"))))),30,IF(AND($D$1="三交代制",O23&lt;&gt;"準",O23&lt;&gt;"深",OR(P23="準",P23="深"),(NOT(OR(AND(P23="準",OR(O23="日",O23="休",P$17=1,AND(Q23&lt;&gt;"準",Q23&lt;&gt;"深",O23="")),OR(Q23="休",AND(Q23="準",OR(R23="休",P$17=30,R$18="×")),P$17=31,Q$18="×",Q23="")),AND(P23="深",OR(O23="休",P$17=1,AND(Q23&lt;&gt;"準",Q23&lt;&gt;"深",O23="")),OR(Q23="休",AND(OR(Q23="準",Q23="深"),OR(R23="休",P$17=30,R$18="×")),P$17=31,Q$18="×",Q23="")))))),40,0))))</f>
        <v>0</v>
      </c>
      <c r="Q104" s="193">
        <f t="shared" ref="Q104" si="104">IF(AND($D$1="二交代制",Q$17&gt;=1,Q$17&lt;=28,Q23="当",R23="明",S23="休",T23="当"),10,IF(AND($D$1="三交代制",Q$17&gt;=2,Q$17&lt;=30,OR(Q23="準",Q23="深"),OR(R23="準",R23="深"),OR(S23="準",S23="深")),20,IF(AND($D$1="二交代制",OR(Q23="当",Q23="明"),NOT(OR(AND(Q23="当",OR(R23="明",Q$17=31,R$18="×"),OR(S23="休",Q$17=30,Q$17=31,S$18="×")),AND(Q23="明",OR(P23="当",Q$17=1),OR(R23="休",Q$17=31,R$18="×"))))),30,IF(AND($D$1="三交代制",P23&lt;&gt;"準",P23&lt;&gt;"深",OR(Q23="準",Q23="深"),(NOT(OR(AND(Q23="準",OR(P23="日",P23="休",Q$17=1,AND(R23&lt;&gt;"準",R23&lt;&gt;"深",P23="")),OR(R23="休",AND(R23="準",OR(S23="休",Q$17=30,S$18="×")),Q$17=31,R$18="×",R23="")),AND(Q23="深",OR(P23="休",Q$17=1,AND(R23&lt;&gt;"準",R23&lt;&gt;"深",P23="")),OR(R23="休",AND(OR(R23="準",R23="深"),OR(S23="休",Q$17=30,S$18="×")),Q$17=31,R$18="×",R23="")))))),40,0))))</f>
        <v>0</v>
      </c>
      <c r="R104" s="193">
        <f t="shared" ref="R104" si="105">IF(AND($D$1="二交代制",R$17&gt;=1,R$17&lt;=28,R23="当",S23="明",T23="休",U23="当"),10,IF(AND($D$1="三交代制",R$17&gt;=2,R$17&lt;=30,OR(R23="準",R23="深"),OR(S23="準",S23="深"),OR(T23="準",T23="深")),20,IF(AND($D$1="二交代制",OR(R23="当",R23="明"),NOT(OR(AND(R23="当",OR(S23="明",R$17=31,S$18="×"),OR(T23="休",R$17=30,R$17=31,T$18="×")),AND(R23="明",OR(Q23="当",R$17=1),OR(S23="休",R$17=31,S$18="×"))))),30,IF(AND($D$1="三交代制",Q23&lt;&gt;"準",Q23&lt;&gt;"深",OR(R23="準",R23="深"),(NOT(OR(AND(R23="準",OR(Q23="日",Q23="休",R$17=1,AND(S23&lt;&gt;"準",S23&lt;&gt;"深",Q23="")),OR(S23="休",AND(S23="準",OR(T23="休",R$17=30,T$18="×")),R$17=31,S$18="×",S23="")),AND(R23="深",OR(Q23="休",R$17=1,AND(S23&lt;&gt;"準",S23&lt;&gt;"深",Q23="")),OR(S23="休",AND(OR(S23="準",S23="深"),OR(T23="休",R$17=30,T$18="×")),R$17=31,S$18="×",S23="")))))),40,0))))</f>
        <v>0</v>
      </c>
      <c r="S104" s="193">
        <f t="shared" ref="S104" si="106">IF(AND($D$1="二交代制",S$17&gt;=1,S$17&lt;=28,S23="当",T23="明",U23="休",V23="当"),10,IF(AND($D$1="三交代制",S$17&gt;=2,S$17&lt;=30,OR(S23="準",S23="深"),OR(T23="準",T23="深"),OR(U23="準",U23="深")),20,IF(AND($D$1="二交代制",OR(S23="当",S23="明"),NOT(OR(AND(S23="当",OR(T23="明",S$17=31,T$18="×"),OR(U23="休",S$17=30,S$17=31,U$18="×")),AND(S23="明",OR(R23="当",S$17=1),OR(T23="休",S$17=31,T$18="×"))))),30,IF(AND($D$1="三交代制",R23&lt;&gt;"準",R23&lt;&gt;"深",OR(S23="準",S23="深"),(NOT(OR(AND(S23="準",OR(R23="日",R23="休",S$17=1,AND(T23&lt;&gt;"準",T23&lt;&gt;"深",R23="")),OR(T23="休",AND(T23="準",OR(U23="休",S$17=30,U$18="×")),S$17=31,T$18="×",T23="")),AND(S23="深",OR(R23="休",S$17=1,AND(T23&lt;&gt;"準",T23&lt;&gt;"深",R23="")),OR(T23="休",AND(OR(T23="準",T23="深"),OR(U23="休",S$17=30,U$18="×")),S$17=31,T$18="×",T23="")))))),40,0))))</f>
        <v>0</v>
      </c>
      <c r="T104" s="193">
        <f t="shared" ref="T104" si="107">IF(AND($D$1="二交代制",T$17&gt;=1,T$17&lt;=28,T23="当",U23="明",V23="休",W23="当"),10,IF(AND($D$1="三交代制",T$17&gt;=2,T$17&lt;=30,OR(T23="準",T23="深"),OR(U23="準",U23="深"),OR(V23="準",V23="深")),20,IF(AND($D$1="二交代制",OR(T23="当",T23="明"),NOT(OR(AND(T23="当",OR(U23="明",T$17=31,U$18="×"),OR(V23="休",T$17=30,T$17=31,V$18="×")),AND(T23="明",OR(S23="当",T$17=1),OR(U23="休",T$17=31,U$18="×"))))),30,IF(AND($D$1="三交代制",S23&lt;&gt;"準",S23&lt;&gt;"深",OR(T23="準",T23="深"),(NOT(OR(AND(T23="準",OR(S23="日",S23="休",T$17=1,AND(U23&lt;&gt;"準",U23&lt;&gt;"深",S23="")),OR(U23="休",AND(U23="準",OR(V23="休",T$17=30,V$18="×")),T$17=31,U$18="×",U23="")),AND(T23="深",OR(S23="休",T$17=1,AND(U23&lt;&gt;"準",U23&lt;&gt;"深",S23="")),OR(U23="休",AND(OR(U23="準",U23="深"),OR(V23="休",T$17=30,V$18="×")),T$17=31,U$18="×",U23="")))))),40,0))))</f>
        <v>0</v>
      </c>
      <c r="U104" s="193">
        <f t="shared" ref="U104" si="108">IF(AND($D$1="二交代制",U$17&gt;=1,U$17&lt;=28,U23="当",V23="明",W23="休",X23="当"),10,IF(AND($D$1="三交代制",U$17&gt;=2,U$17&lt;=30,OR(U23="準",U23="深"),OR(V23="準",V23="深"),OR(W23="準",W23="深")),20,IF(AND($D$1="二交代制",OR(U23="当",U23="明"),NOT(OR(AND(U23="当",OR(V23="明",U$17=31,V$18="×"),OR(W23="休",U$17=30,U$17=31,W$18="×")),AND(U23="明",OR(T23="当",U$17=1),OR(V23="休",U$17=31,V$18="×"))))),30,IF(AND($D$1="三交代制",T23&lt;&gt;"準",T23&lt;&gt;"深",OR(U23="準",U23="深"),(NOT(OR(AND(U23="準",OR(T23="日",T23="休",U$17=1,AND(V23&lt;&gt;"準",V23&lt;&gt;"深",T23="")),OR(V23="休",AND(V23="準",OR(W23="休",U$17=30,W$18="×")),U$17=31,V$18="×",V23="")),AND(U23="深",OR(T23="休",U$17=1,AND(V23&lt;&gt;"準",V23&lt;&gt;"深",T23="")),OR(V23="休",AND(OR(V23="準",V23="深"),OR(W23="休",U$17=30,W$18="×")),U$17=31,V$18="×",V23="")))))),40,0))))</f>
        <v>0</v>
      </c>
      <c r="V104" s="193">
        <f t="shared" ref="V104" si="109">IF(AND($D$1="二交代制",V$17&gt;=1,V$17&lt;=28,V23="当",W23="明",X23="休",Y23="当"),10,IF(AND($D$1="三交代制",V$17&gt;=2,V$17&lt;=30,OR(V23="準",V23="深"),OR(W23="準",W23="深"),OR(X23="準",X23="深")),20,IF(AND($D$1="二交代制",OR(V23="当",V23="明"),NOT(OR(AND(V23="当",OR(W23="明",V$17=31,W$18="×"),OR(X23="休",V$17=30,V$17=31,X$18="×")),AND(V23="明",OR(U23="当",V$17=1),OR(W23="休",V$17=31,W$18="×"))))),30,IF(AND($D$1="三交代制",U23&lt;&gt;"準",U23&lt;&gt;"深",OR(V23="準",V23="深"),(NOT(OR(AND(V23="準",OR(U23="日",U23="休",V$17=1,AND(W23&lt;&gt;"準",W23&lt;&gt;"深",U23="")),OR(W23="休",AND(W23="準",OR(X23="休",V$17=30,X$18="×")),V$17=31,W$18="×",W23="")),AND(V23="深",OR(U23="休",V$17=1,AND(W23&lt;&gt;"準",W23&lt;&gt;"深",U23="")),OR(W23="休",AND(OR(W23="準",W23="深"),OR(X23="休",V$17=30,X$18="×")),V$17=31,W$18="×",W23="")))))),40,0))))</f>
        <v>0</v>
      </c>
      <c r="W104" s="193">
        <f t="shared" ref="W104" si="110">IF(AND($D$1="二交代制",W$17&gt;=1,W$17&lt;=28,W23="当",X23="明",Y23="休",Z23="当"),10,IF(AND($D$1="三交代制",W$17&gt;=2,W$17&lt;=30,OR(W23="準",W23="深"),OR(X23="準",X23="深"),OR(Y23="準",Y23="深")),20,IF(AND($D$1="二交代制",OR(W23="当",W23="明"),NOT(OR(AND(W23="当",OR(X23="明",W$17=31,X$18="×"),OR(Y23="休",W$17=30,W$17=31,Y$18="×")),AND(W23="明",OR(V23="当",W$17=1),OR(X23="休",W$17=31,X$18="×"))))),30,IF(AND($D$1="三交代制",V23&lt;&gt;"準",V23&lt;&gt;"深",OR(W23="準",W23="深"),(NOT(OR(AND(W23="準",OR(V23="日",V23="休",W$17=1,AND(X23&lt;&gt;"準",X23&lt;&gt;"深",V23="")),OR(X23="休",AND(X23="準",OR(Y23="休",W$17=30,Y$18="×")),W$17=31,X$18="×",X23="")),AND(W23="深",OR(V23="休",W$17=1,AND(X23&lt;&gt;"準",X23&lt;&gt;"深",V23="")),OR(X23="休",AND(OR(X23="準",X23="深"),OR(Y23="休",W$17=30,Y$18="×")),W$17=31,X$18="×",X23="")))))),40,0))))</f>
        <v>0</v>
      </c>
      <c r="X104" s="193">
        <f t="shared" ref="X104" si="111">IF(AND($D$1="二交代制",X$17&gt;=1,X$17&lt;=28,X23="当",Y23="明",Z23="休",AA23="当"),10,IF(AND($D$1="三交代制",X$17&gt;=2,X$17&lt;=30,OR(X23="準",X23="深"),OR(Y23="準",Y23="深"),OR(Z23="準",Z23="深")),20,IF(AND($D$1="二交代制",OR(X23="当",X23="明"),NOT(OR(AND(X23="当",OR(Y23="明",X$17=31,Y$18="×"),OR(Z23="休",X$17=30,X$17=31,Z$18="×")),AND(X23="明",OR(W23="当",X$17=1),OR(Y23="休",X$17=31,Y$18="×"))))),30,IF(AND($D$1="三交代制",W23&lt;&gt;"準",W23&lt;&gt;"深",OR(X23="準",X23="深"),(NOT(OR(AND(X23="準",OR(W23="日",W23="休",X$17=1,AND(Y23&lt;&gt;"準",Y23&lt;&gt;"深",W23="")),OR(Y23="休",AND(Y23="準",OR(Z23="休",X$17=30,Z$18="×")),X$17=31,Y$18="×",Y23="")),AND(X23="深",OR(W23="休",X$17=1,AND(Y23&lt;&gt;"準",Y23&lt;&gt;"深",W23="")),OR(Y23="休",AND(OR(Y23="準",Y23="深"),OR(Z23="休",X$17=30,Z$18="×")),X$17=31,Y$18="×",Y23="")))))),40,0))))</f>
        <v>0</v>
      </c>
      <c r="Y104" s="193">
        <f t="shared" ref="Y104" si="112">IF(AND($D$1="二交代制",Y$17&gt;=1,Y$17&lt;=28,Y23="当",Z23="明",AA23="休",AB23="当"),10,IF(AND($D$1="三交代制",Y$17&gt;=2,Y$17&lt;=30,OR(Y23="準",Y23="深"),OR(Z23="準",Z23="深"),OR(AA23="準",AA23="深")),20,IF(AND($D$1="二交代制",OR(Y23="当",Y23="明"),NOT(OR(AND(Y23="当",OR(Z23="明",Y$17=31,Z$18="×"),OR(AA23="休",Y$17=30,Y$17=31,AA$18="×")),AND(Y23="明",OR(X23="当",Y$17=1),OR(Z23="休",Y$17=31,Z$18="×"))))),30,IF(AND($D$1="三交代制",X23&lt;&gt;"準",X23&lt;&gt;"深",OR(Y23="準",Y23="深"),(NOT(OR(AND(Y23="準",OR(X23="日",X23="休",Y$17=1,AND(Z23&lt;&gt;"準",Z23&lt;&gt;"深",X23="")),OR(Z23="休",AND(Z23="準",OR(AA23="休",Y$17=30,AA$18="×")),Y$17=31,Z$18="×",Z23="")),AND(Y23="深",OR(X23="休",Y$17=1,AND(Z23&lt;&gt;"準",Z23&lt;&gt;"深",X23="")),OR(Z23="休",AND(OR(Z23="準",Z23="深"),OR(AA23="休",Y$17=30,AA$18="×")),Y$17=31,Z$18="×",Z23="")))))),40,0))))</f>
        <v>0</v>
      </c>
      <c r="Z104" s="193">
        <f t="shared" ref="Z104" si="113">IF(AND($D$1="二交代制",Z$17&gt;=1,Z$17&lt;=28,Z23="当",AA23="明",AB23="休",AC23="当"),10,IF(AND($D$1="三交代制",Z$17&gt;=2,Z$17&lt;=30,OR(Z23="準",Z23="深"),OR(AA23="準",AA23="深"),OR(AB23="準",AB23="深")),20,IF(AND($D$1="二交代制",OR(Z23="当",Z23="明"),NOT(OR(AND(Z23="当",OR(AA23="明",Z$17=31,AA$18="×"),OR(AB23="休",Z$17=30,Z$17=31,AB$18="×")),AND(Z23="明",OR(Y23="当",Z$17=1),OR(AA23="休",Z$17=31,AA$18="×"))))),30,IF(AND($D$1="三交代制",Y23&lt;&gt;"準",Y23&lt;&gt;"深",OR(Z23="準",Z23="深"),(NOT(OR(AND(Z23="準",OR(Y23="日",Y23="休",Z$17=1,AND(AA23&lt;&gt;"準",AA23&lt;&gt;"深",Y23="")),OR(AA23="休",AND(AA23="準",OR(AB23="休",Z$17=30,AB$18="×")),Z$17=31,AA$18="×",AA23="")),AND(Z23="深",OR(Y23="休",Z$17=1,AND(AA23&lt;&gt;"準",AA23&lt;&gt;"深",Y23="")),OR(AA23="休",AND(OR(AA23="準",AA23="深"),OR(AB23="休",Z$17=30,AB$18="×")),Z$17=31,AA$18="×",AA23="")))))),40,0))))</f>
        <v>0</v>
      </c>
      <c r="AA104" s="193">
        <f t="shared" ref="AA104" si="114">IF(AND($D$1="二交代制",AA$17&gt;=1,AA$17&lt;=28,AA23="当",AB23="明",AC23="休",AD23="当"),10,IF(AND($D$1="三交代制",AA$17&gt;=2,AA$17&lt;=30,OR(AA23="準",AA23="深"),OR(AB23="準",AB23="深"),OR(AC23="準",AC23="深")),20,IF(AND($D$1="二交代制",OR(AA23="当",AA23="明"),NOT(OR(AND(AA23="当",OR(AB23="明",AA$17=31,AB$18="×"),OR(AC23="休",AA$17=30,AA$17=31,AC$18="×")),AND(AA23="明",OR(Z23="当",AA$17=1),OR(AB23="休",AA$17=31,AB$18="×"))))),30,IF(AND($D$1="三交代制",Z23&lt;&gt;"準",Z23&lt;&gt;"深",OR(AA23="準",AA23="深"),(NOT(OR(AND(AA23="準",OR(Z23="日",Z23="休",AA$17=1,AND(AB23&lt;&gt;"準",AB23&lt;&gt;"深",Z23="")),OR(AB23="休",AND(AB23="準",OR(AC23="休",AA$17=30,AC$18="×")),AA$17=31,AB$18="×",AB23="")),AND(AA23="深",OR(Z23="休",AA$17=1,AND(AB23&lt;&gt;"準",AB23&lt;&gt;"深",Z23="")),OR(AB23="休",AND(OR(AB23="準",AB23="深"),OR(AC23="休",AA$17=30,AC$18="×")),AA$17=31,AB$18="×",AB23="")))))),40,0))))</f>
        <v>0</v>
      </c>
      <c r="AB104" s="193">
        <f t="shared" ref="AB104" si="115">IF(AND($D$1="二交代制",AB$17&gt;=1,AB$17&lt;=28,AB23="当",AC23="明",AD23="休",AE23="当"),10,IF(AND($D$1="三交代制",AB$17&gt;=2,AB$17&lt;=30,OR(AB23="準",AB23="深"),OR(AC23="準",AC23="深"),OR(AD23="準",AD23="深")),20,IF(AND($D$1="二交代制",OR(AB23="当",AB23="明"),NOT(OR(AND(AB23="当",OR(AC23="明",AB$17=31,AC$18="×"),OR(AD23="休",AB$17=30,AB$17=31,AD$18="×")),AND(AB23="明",OR(AA23="当",AB$17=1),OR(AC23="休",AB$17=31,AC$18="×"))))),30,IF(AND($D$1="三交代制",AA23&lt;&gt;"準",AA23&lt;&gt;"深",OR(AB23="準",AB23="深"),(NOT(OR(AND(AB23="準",OR(AA23="日",AA23="休",AB$17=1,AND(AC23&lt;&gt;"準",AC23&lt;&gt;"深",AA23="")),OR(AC23="休",AND(AC23="準",OR(AD23="休",AB$17=30,AD$18="×")),AB$17=31,AC$18="×",AC23="")),AND(AB23="深",OR(AA23="休",AB$17=1,AND(AC23&lt;&gt;"準",AC23&lt;&gt;"深",AA23="")),OR(AC23="休",AND(OR(AC23="準",AC23="深"),OR(AD23="休",AB$17=30,AD$18="×")),AB$17=31,AC$18="×",AC23="")))))),40,0))))</f>
        <v>0</v>
      </c>
      <c r="AC104" s="193">
        <f t="shared" ref="AC104" si="116">IF(AND($D$1="二交代制",AC$17&gt;=1,AC$17&lt;=28,AC23="当",AD23="明",AE23="休",AF23="当"),10,IF(AND($D$1="三交代制",AC$17&gt;=2,AC$17&lt;=30,OR(AC23="準",AC23="深"),OR(AD23="準",AD23="深"),OR(AE23="準",AE23="深")),20,IF(AND($D$1="二交代制",OR(AC23="当",AC23="明"),NOT(OR(AND(AC23="当",OR(AD23="明",AC$17=31,AD$18="×"),OR(AE23="休",AC$17=30,AC$17=31,AE$18="×")),AND(AC23="明",OR(AB23="当",AC$17=1),OR(AD23="休",AC$17=31,AD$18="×"))))),30,IF(AND($D$1="三交代制",AB23&lt;&gt;"準",AB23&lt;&gt;"深",OR(AC23="準",AC23="深"),(NOT(OR(AND(AC23="準",OR(AB23="日",AB23="休",AC$17=1,AND(AD23&lt;&gt;"準",AD23&lt;&gt;"深",AB23="")),OR(AD23="休",AND(AD23="準",OR(AE23="休",AC$17=30,AE$18="×")),AC$17=31,AD$18="×",AD23="")),AND(AC23="深",OR(AB23="休",AC$17=1,AND(AD23&lt;&gt;"準",AD23&lt;&gt;"深",AB23="")),OR(AD23="休",AND(OR(AD23="準",AD23="深"),OR(AE23="休",AC$17=30,AE$18="×")),AC$17=31,AD$18="×",AD23="")))))),40,0))))</f>
        <v>0</v>
      </c>
      <c r="AD104" s="193">
        <f t="shared" ref="AD104" si="117">IF(AND($D$1="二交代制",AD$17&gt;=1,AD$17&lt;=28,AD23="当",AE23="明",AF23="休",AG23="当"),10,IF(AND($D$1="三交代制",AD$17&gt;=2,AD$17&lt;=30,OR(AD23="準",AD23="深"),OR(AE23="準",AE23="深"),OR(AF23="準",AF23="深")),20,IF(AND($D$1="二交代制",OR(AD23="当",AD23="明"),NOT(OR(AND(AD23="当",OR(AE23="明",AD$17=31,AE$18="×"),OR(AF23="休",AD$17=30,AD$17=31,AF$18="×")),AND(AD23="明",OR(AC23="当",AD$17=1),OR(AE23="休",AD$17=31,AE$18="×"))))),30,IF(AND($D$1="三交代制",AC23&lt;&gt;"準",AC23&lt;&gt;"深",OR(AD23="準",AD23="深"),(NOT(OR(AND(AD23="準",OR(AC23="日",AC23="休",AD$17=1,AND(AE23&lt;&gt;"準",AE23&lt;&gt;"深",AC23="")),OR(AE23="休",AND(AE23="準",OR(AF23="休",AD$17=30,AF$18="×")),AD$17=31,AE$18="×",AE23="")),AND(AD23="深",OR(AC23="休",AD$17=1,AND(AE23&lt;&gt;"準",AE23&lt;&gt;"深",AC23="")),OR(AE23="休",AND(OR(AE23="準",AE23="深"),OR(AF23="休",AD$17=30,AF$18="×")),AD$17=31,AE$18="×",AE23="")))))),40,0))))</f>
        <v>0</v>
      </c>
      <c r="AE104" s="193">
        <f t="shared" ref="AE104" si="118">IF(AND($D$1="二交代制",AE$17&gt;=1,AE$17&lt;=28,AE23="当",AF23="明",AG23="休",AH23="当"),10,IF(AND($D$1="三交代制",AE$17&gt;=2,AE$17&lt;=30,OR(AE23="準",AE23="深"),OR(AF23="準",AF23="深"),OR(AG23="準",AG23="深")),20,IF(AND($D$1="二交代制",OR(AE23="当",AE23="明"),NOT(OR(AND(AE23="当",OR(AF23="明",AE$17=31,AF$18="×"),OR(AG23="休",AE$17=30,AE$17=31,AG$18="×")),AND(AE23="明",OR(AD23="当",AE$17=1),OR(AF23="休",AE$17=31,AF$18="×"))))),30,IF(AND($D$1="三交代制",AD23&lt;&gt;"準",AD23&lt;&gt;"深",OR(AE23="準",AE23="深"),(NOT(OR(AND(AE23="準",OR(AD23="日",AD23="休",AE$17=1,AND(AF23&lt;&gt;"準",AF23&lt;&gt;"深",AD23="")),OR(AF23="休",AND(AF23="準",OR(AG23="休",AE$17=30,AG$18="×")),AE$17=31,AF$18="×",AF23="")),AND(AE23="深",OR(AD23="休",AE$17=1,AND(AF23&lt;&gt;"準",AF23&lt;&gt;"深",AD23="")),OR(AF23="休",AND(OR(AF23="準",AF23="深"),OR(AG23="休",AE$17=30,AG$18="×")),AE$17=31,AF$18="×",AF23="")))))),40,0))))</f>
        <v>0</v>
      </c>
      <c r="AF104" s="193">
        <f t="shared" ref="AF104" si="119">IF(AND($D$1="二交代制",AF$17&gt;=1,AF$17&lt;=28,AF23="当",AG23="明",AH23="休",AI23="当"),10,IF(AND($D$1="三交代制",AF$17&gt;=2,AF$17&lt;=30,OR(AF23="準",AF23="深"),OR(AG23="準",AG23="深"),OR(AH23="準",AH23="深")),20,IF(AND($D$1="二交代制",OR(AF23="当",AF23="明"),NOT(OR(AND(AF23="当",OR(AG23="明",AF$17=31,AG$18="×"),OR(AH23="休",AF$17=30,AF$17=31,AH$18="×")),AND(AF23="明",OR(AE23="当",AF$17=1),OR(AG23="休",AF$17=31,AG$18="×"))))),30,IF(AND($D$1="三交代制",AE23&lt;&gt;"準",AE23&lt;&gt;"深",OR(AF23="準",AF23="深"),(NOT(OR(AND(AF23="準",OR(AE23="日",AE23="休",AF$17=1,AND(AG23&lt;&gt;"準",AG23&lt;&gt;"深",AE23="")),OR(AG23="休",AND(AG23="準",OR(AH23="休",AF$17=30,AH$18="×")),AF$17=31,AG$18="×",AG23="")),AND(AF23="深",OR(AE23="休",AF$17=1,AND(AG23&lt;&gt;"準",AG23&lt;&gt;"深",AE23="")),OR(AG23="休",AND(OR(AG23="準",AG23="深"),OR(AH23="休",AF$17=30,AH$18="×")),AF$17=31,AG$18="×",AG23="")))))),40,0))))</f>
        <v>0</v>
      </c>
      <c r="AG104" s="193">
        <f t="shared" ref="AG104" si="120">IF(AND($D$1="二交代制",AG$17&gt;=1,AG$17&lt;=28,AG23="当",AH23="明",AI23="休",AJ23="当"),10,IF(AND($D$1="三交代制",AG$17&gt;=2,AG$17&lt;=30,OR(AG23="準",AG23="深"),OR(AH23="準",AH23="深"),OR(AI23="準",AI23="深")),20,IF(AND($D$1="二交代制",OR(AG23="当",AG23="明"),NOT(OR(AND(AG23="当",OR(AH23="明",AG$17=31,AH$18="×"),OR(AI23="休",AG$17=30,AG$17=31,AI$18="×")),AND(AG23="明",OR(AF23="当",AG$17=1),OR(AH23="休",AG$17=31,AH$18="×"))))),30,IF(AND($D$1="三交代制",AF23&lt;&gt;"準",AF23&lt;&gt;"深",OR(AG23="準",AG23="深"),(NOT(OR(AND(AG23="準",OR(AF23="日",AF23="休",AG$17=1,AND(AH23&lt;&gt;"準",AH23&lt;&gt;"深",AF23="")),OR(AH23="休",AND(AH23="準",OR(AI23="休",AG$17=30,AI$18="×")),AG$17=31,AH$18="×",AH23="")),AND(AG23="深",OR(AF23="休",AG$17=1,AND(AH23&lt;&gt;"準",AH23&lt;&gt;"深",AF23="")),OR(AH23="休",AND(OR(AH23="準",AH23="深"),OR(AI23="休",AG$17=30,AI$18="×")),AG$17=31,AH$18="×",AH23="")))))),40,0))))</f>
        <v>0</v>
      </c>
      <c r="AH104" s="193">
        <f t="shared" ref="AH104" si="121">IF(AND($D$1="二交代制",AH$17&gt;=1,AH$17&lt;=28,AH23="当",AI23="明",AJ23="休",AK23="当"),10,IF(AND($D$1="三交代制",AH$17&gt;=2,AH$17&lt;=30,OR(AH23="準",AH23="深"),OR(AI23="準",AI23="深"),OR(AJ23="準",AJ23="深")),20,IF(AND($D$1="二交代制",OR(AH23="当",AH23="明"),NOT(OR(AND(AH23="当",OR(AI23="明",AH$17=31,AI$18="×"),OR(AJ23="休",AH$17=30,AH$17=31,AJ$18="×")),AND(AH23="明",OR(AG23="当",AH$17=1),OR(AI23="休",AH$17=31,AI$18="×"))))),30,IF(AND($D$1="三交代制",AG23&lt;&gt;"準",AG23&lt;&gt;"深",OR(AH23="準",AH23="深"),(NOT(OR(AND(AH23="準",OR(AG23="日",AG23="休",AH$17=1,AND(AI23&lt;&gt;"準",AI23&lt;&gt;"深",AG23="")),OR(AI23="休",AND(AI23="準",OR(AJ23="休",AH$17=30,AJ$18="×")),AH$17=31,AI$18="×",AI23="")),AND(AH23="深",OR(AG23="休",AH$17=1,AND(AI23&lt;&gt;"準",AI23&lt;&gt;"深",AG23="")),OR(AI23="休",AND(OR(AI23="準",AI23="深"),OR(AJ23="休",AH$17=30,AJ$18="×")),AH$17=31,AI$18="×",AI23="")))))),40,0))))</f>
        <v>0</v>
      </c>
      <c r="AI104" s="193">
        <f t="shared" ref="AI104" si="122">IF(AND($D$1="二交代制",AI$17&gt;=1,AI$17&lt;=28,AI23="当",AJ23="明",AK23="休",AL23="当"),10,IF(AND($D$1="三交代制",AI$17&gt;=2,AI$17&lt;=30,OR(AI23="準",AI23="深"),OR(AJ23="準",AJ23="深"),OR(AK23="準",AK23="深")),20,IF(AND($D$1="二交代制",OR(AI23="当",AI23="明"),NOT(OR(AND(AI23="当",OR(AJ23="明",AI$17=31,AJ$18="×"),OR(AK23="休",AI$17=30,AI$17=31,AK$18="×")),AND(AI23="明",OR(AH23="当",AI$17=1),OR(AJ23="休",AI$17=31,AJ$18="×"))))),30,IF(AND($D$1="三交代制",AH23&lt;&gt;"準",AH23&lt;&gt;"深",OR(AI23="準",AI23="深"),(NOT(OR(AND(AI23="準",OR(AH23="日",AH23="休",AI$17=1,AND(AJ23&lt;&gt;"準",AJ23&lt;&gt;"深",AH23="")),OR(AJ23="休",AND(AJ23="準",OR(AK23="休",AI$17=30,AK$18="×")),AI$17=31,AJ$18="×",AJ23="")),AND(AI23="深",OR(AH23="休",AI$17=1,AND(AJ23&lt;&gt;"準",AJ23&lt;&gt;"深",AH23="")),OR(AJ23="休",AND(OR(AJ23="準",AJ23="深"),OR(AK23="休",AI$17=30,AK$18="×")),AI$17=31,AJ$18="×",AJ23="")))))),40,0))))</f>
        <v>0</v>
      </c>
      <c r="AJ104" s="193">
        <f t="shared" ref="AJ104" si="123">IF(AND($D$1="二交代制",AJ$17&gt;=1,AJ$17&lt;=28,AJ23="当",AK23="明",AL23="休",AM23="当"),10,IF(AND($D$1="三交代制",AJ$17&gt;=2,AJ$17&lt;=30,OR(AJ23="準",AJ23="深"),OR(AK23="準",AK23="深"),OR(AL23="準",AL23="深")),20,IF(AND($D$1="二交代制",OR(AJ23="当",AJ23="明"),NOT(OR(AND(AJ23="当",OR(AK23="明",AJ$17=31,AK$18="×"),OR(AL23="休",AJ$17=30,AJ$17=31,AL$18="×")),AND(AJ23="明",OR(AI23="当",AJ$17=1),OR(AK23="休",AJ$17=31,AK$18="×"))))),30,IF(AND($D$1="三交代制",AI23&lt;&gt;"準",AI23&lt;&gt;"深",OR(AJ23="準",AJ23="深"),(NOT(OR(AND(AJ23="準",OR(AI23="日",AI23="休",AJ$17=1,AND(AK23&lt;&gt;"準",AK23&lt;&gt;"深",AI23="")),OR(AK23="休",AND(AK23="準",OR(AL23="休",AJ$17=30,AL$18="×")),AJ$17=31,AK$18="×",AK23="")),AND(AJ23="深",OR(AI23="休",AJ$17=1,AND(AK23&lt;&gt;"準",AK23&lt;&gt;"深",AI23="")),OR(AK23="休",AND(OR(AK23="準",AK23="深"),OR(AL23="休",AJ$17=30,AL$18="×")),AJ$17=31,AK$18="×",AK23="")))))),40,0))))</f>
        <v>0</v>
      </c>
      <c r="AK104" s="193">
        <f t="shared" ref="AK104" si="124">IF(AND($D$1="二交代制",AK$17&gt;=1,AK$17&lt;=28,AK23="当",AL23="明",AM23="休",AN23="当"),10,IF(AND($D$1="三交代制",AK$17&gt;=2,AK$17&lt;=30,OR(AK23="準",AK23="深"),OR(AL23="準",AL23="深"),OR(AM23="準",AM23="深")),20,IF(AND($D$1="二交代制",OR(AK23="当",AK23="明"),NOT(OR(AND(AK23="当",OR(AL23="明",AK$17=31,AL$18="×"),OR(AM23="休",AK$17=30,AK$17=31,AM$18="×")),AND(AK23="明",OR(AJ23="当",AK$17=1),OR(AL23="休",AK$17=31,AL$18="×"))))),30,IF(AND($D$1="三交代制",AJ23&lt;&gt;"準",AJ23&lt;&gt;"深",OR(AK23="準",AK23="深"),(NOT(OR(AND(AK23="準",OR(AJ23="日",AJ23="休",AK$17=1,AND(AL23&lt;&gt;"準",AL23&lt;&gt;"深",AJ23="")),OR(AL23="休",AND(AL23="準",OR(AM23="休",AK$17=30,AM$18="×")),AK$17=31,AL$18="×",AL23="")),AND(AK23="深",OR(AJ23="休",AK$17=1,AND(AL23&lt;&gt;"準",AL23&lt;&gt;"深",AJ23="")),OR(AL23="休",AND(OR(AL23="準",AL23="深"),OR(AM23="休",AK$17=30,AM$18="×")),AK$17=31,AL$18="×",AL23="")))))),40,0))))</f>
        <v>0</v>
      </c>
      <c r="AL104" s="193">
        <f t="shared" ref="AL104:AM104" si="125">IF(AND($D$1="二交代制",AL$17&gt;=1,AL$17&lt;=28,AL23="当",AM23="明",AN23="休",AO23="当"),10,IF(AND($D$1="三交代制",AL$17&gt;=2,AL$17&lt;=30,OR(AL23="準",AL23="深"),OR(AM23="準",AM23="深"),OR(AN23="準",AN23="深")),20,IF(AND($D$1="二交代制",OR(AL23="当",AL23="明"),NOT(OR(AND(AL23="当",OR(AM23="明",AL$17=31,AM$18="×"),OR(AN23="休",AL$17=30,AL$17=31,AN$18="×")),AND(AL23="明",OR(AK23="当",AL$17=1),OR(AM23="休",AL$17=31,AM$18="×"))))),30,IF(AND($D$1="三交代制",AK23&lt;&gt;"準",AK23&lt;&gt;"深",OR(AL23="準",AL23="深"),(NOT(OR(AND(AL23="準",OR(AK23="日",AK23="休",AL$17=1,AND(AM23&lt;&gt;"準",AM23&lt;&gt;"深",AK23="")),OR(AM23="休",AND(AM23="準",OR(AN23="休",AL$17=30,AN$18="×")),AL$17=31,AM$18="×",AM23="")),AND(AL23="深",OR(AK23="休",AL$17=1,AND(AM23&lt;&gt;"準",AM23&lt;&gt;"深",AK23="")),OR(AM23="休",AND(OR(AM23="準",AM23="深"),OR(AN23="休",AL$17=30,AN$18="×")),AL$17=31,AM$18="×",AM23="")))))),40,0))))</f>
        <v>0</v>
      </c>
      <c r="AM104" s="193">
        <f t="shared" si="125"/>
        <v>0</v>
      </c>
      <c r="AN104" s="193">
        <f t="shared" ref="AN104" si="126">IF(AND($D$1="二交代制",AN$17&gt;=1,AN$17&lt;=28,AN23="当",AO23="明",AP23="休",AQ23="当"),10,IF(AND($D$1="三交代制",AN$17&gt;=2,AN$17&lt;=30,OR(AN23="準",AN23="深"),OR(AO23="準",AO23="深"),OR(AP23="準",AP23="深")),20,IF(AND($D$1="二交代制",OR(AN23="当",AN23="明"),NOT(OR(AND(AN23="当",OR(AO23="明",AN$17=31,AO$18="×"),OR(AP23="休",AN$17=30,AN$17=31,AP$18="×")),AND(AN23="明",OR(AM23="当",AN$17=1),OR(AO23="休",AN$17=31,AO$18="×"))))),30,IF(AND($D$1="三交代制",AM23&lt;&gt;"準",AM23&lt;&gt;"深",OR(AN23="準",AN23="深"),(NOT(OR(AND(AN23="準",OR(AM23="日",AM23="休",AN$17=1,AND(AO23&lt;&gt;"準",AO23&lt;&gt;"深",AM23="")),OR(AO23="休",AND(AO23="準",OR(AP23="休",AN$17=30,AP$18="×")),AN$17=31,AO$18="×",AO23="")),AND(AN23="深",OR(AM23="休",AN$17=1,AND(AO23&lt;&gt;"準",AO23&lt;&gt;"深",AM23="")),OR(AO23="休",AND(OR(AO23="準",AO23="深"),OR(AP23="休",AN$17=30,AP$18="×")),AN$17=31,AO$18="×",AO23="")))))),40,0))))</f>
        <v>0</v>
      </c>
      <c r="AO104" s="193">
        <f t="shared" ref="AO104" si="127">IF(AND($D$1="二交代制",AO$17&gt;=1,AO$17&lt;=28,AO23="当",AP23="明",AQ23="休",AR23="当"),10,IF(AND($D$1="三交代制",AO$17&gt;=2,AO$17&lt;=30,OR(AO23="準",AO23="深"),OR(AP23="準",AP23="深"),OR(AQ23="準",AQ23="深")),20,IF(AND($D$1="二交代制",OR(AO23="当",AO23="明"),NOT(OR(AND(AO23="当",OR(AP23="明",AO$17=31,AP$18="×"),OR(AQ23="休",AO$17=30,AO$17=31,AQ$18="×")),AND(AO23="明",OR(AN23="当",AO$17=1),OR(AP23="休",AO$17=31,AP$18="×"))))),30,IF(AND($D$1="三交代制",AN23&lt;&gt;"準",AN23&lt;&gt;"深",OR(AO23="準",AO23="深"),(NOT(OR(AND(AO23="準",OR(AN23="日",AN23="休",AO$17=1,AND(AP23&lt;&gt;"準",AP23&lt;&gt;"深",AN23="")),OR(AP23="休",AND(AP23="準",OR(AQ23="休",AO$17=30,AQ$18="×")),AO$17=31,AP$18="×",AP23="")),AND(AO23="深",OR(AN23="休",AO$17=1,AND(AP23&lt;&gt;"準",AP23&lt;&gt;"深",AN23="")),OR(AP23="休",AND(OR(AP23="準",AP23="深"),OR(AQ23="休",AO$17=30,AQ$18="×")),AO$17=31,AP$18="×",AP23="")))))),40,0))))</f>
        <v>0</v>
      </c>
      <c r="CJ104" s="97"/>
      <c r="CK104" s="92"/>
      <c r="CL104" s="92"/>
      <c r="CM104" s="92"/>
      <c r="CN104" s="92"/>
      <c r="CO104" s="92"/>
      <c r="CP104" s="92"/>
      <c r="CQ104" s="92"/>
      <c r="CR104" s="92"/>
      <c r="CS104" s="92"/>
      <c r="CT104" s="92"/>
      <c r="CU104" s="92"/>
      <c r="CV104" s="92"/>
      <c r="CW104" s="92"/>
      <c r="CX104" s="92"/>
      <c r="CY104" s="92"/>
      <c r="CZ104" s="92"/>
      <c r="DA104" s="92"/>
      <c r="DB104" s="92"/>
      <c r="DC104" s="92"/>
      <c r="DD104" s="92"/>
      <c r="DE104" s="92"/>
      <c r="DF104" s="92"/>
      <c r="DG104" s="92"/>
      <c r="DH104" s="92"/>
      <c r="DI104" s="92"/>
      <c r="DJ104" s="92"/>
      <c r="DK104" s="92"/>
      <c r="DL104" s="92"/>
      <c r="DM104" s="92"/>
      <c r="DN104" s="92"/>
      <c r="DO104" s="92"/>
      <c r="DP104" s="92"/>
      <c r="DQ104" s="93"/>
      <c r="DR104" s="93"/>
      <c r="DS104" s="93"/>
      <c r="DT104" s="93"/>
      <c r="DU104" s="93"/>
      <c r="DV104" s="93"/>
      <c r="DW104" s="93"/>
      <c r="DX104" s="93"/>
      <c r="DY104" s="93"/>
      <c r="DZ104" s="93"/>
      <c r="EA104" s="93"/>
      <c r="EB104" s="93"/>
      <c r="EC104" s="93"/>
      <c r="ED104" s="93"/>
      <c r="EE104" s="93"/>
      <c r="EF104" s="93"/>
      <c r="EG104" s="93"/>
      <c r="EH104" s="93"/>
      <c r="EI104" s="93"/>
      <c r="EJ104" s="93"/>
      <c r="EK104" s="93"/>
    </row>
    <row r="105" spans="4:141" x14ac:dyDescent="0.4">
      <c r="J105" s="202"/>
      <c r="K105" s="193"/>
      <c r="L105" s="193"/>
      <c r="M105" s="193"/>
      <c r="N105" s="193"/>
      <c r="O105" s="193"/>
      <c r="P105" s="193"/>
      <c r="Q105" s="193"/>
      <c r="R105" s="193"/>
      <c r="S105" s="193"/>
      <c r="T105" s="193"/>
      <c r="U105" s="193"/>
      <c r="V105" s="193"/>
      <c r="W105" s="193"/>
      <c r="X105" s="193"/>
      <c r="Y105" s="193"/>
      <c r="Z105" s="193"/>
      <c r="AA105" s="193"/>
      <c r="AB105" s="193"/>
      <c r="AC105" s="193"/>
      <c r="AD105" s="193"/>
      <c r="AE105" s="193"/>
      <c r="AF105" s="193"/>
      <c r="AG105" s="193"/>
      <c r="AH105" s="193"/>
      <c r="AI105" s="193"/>
      <c r="AJ105" s="193"/>
      <c r="AK105" s="193"/>
      <c r="AL105" s="193"/>
      <c r="AM105" s="193"/>
      <c r="AN105" s="193"/>
      <c r="AO105" s="193"/>
      <c r="CJ105" s="97"/>
      <c r="CK105" s="92"/>
      <c r="CL105" s="92"/>
      <c r="CM105" s="92"/>
      <c r="CN105" s="92"/>
      <c r="CO105" s="92"/>
      <c r="CP105" s="92"/>
      <c r="CQ105" s="92"/>
      <c r="CR105" s="92"/>
      <c r="CS105" s="92"/>
      <c r="CT105" s="92"/>
      <c r="CU105" s="92"/>
      <c r="CV105" s="92"/>
      <c r="CW105" s="92"/>
      <c r="CX105" s="92"/>
      <c r="CY105" s="92"/>
      <c r="CZ105" s="92"/>
      <c r="DA105" s="92"/>
      <c r="DB105" s="92"/>
      <c r="DC105" s="92"/>
      <c r="DD105" s="92"/>
      <c r="DE105" s="92"/>
      <c r="DF105" s="92"/>
      <c r="DG105" s="92"/>
      <c r="DH105" s="92"/>
      <c r="DI105" s="92"/>
      <c r="DJ105" s="92"/>
      <c r="DK105" s="92"/>
      <c r="DL105" s="92"/>
      <c r="DM105" s="92"/>
      <c r="DN105" s="92"/>
      <c r="DO105" s="92"/>
      <c r="DP105" s="92"/>
      <c r="DQ105" s="93"/>
      <c r="DR105" s="93"/>
      <c r="DS105" s="93"/>
      <c r="DT105" s="93"/>
      <c r="DU105" s="93"/>
      <c r="DV105" s="93"/>
      <c r="DW105" s="93"/>
      <c r="DX105" s="93"/>
      <c r="DY105" s="93"/>
      <c r="DZ105" s="93"/>
      <c r="EA105" s="93"/>
      <c r="EB105" s="93"/>
      <c r="EC105" s="93"/>
      <c r="ED105" s="93"/>
      <c r="EE105" s="93"/>
      <c r="EF105" s="93"/>
      <c r="EG105" s="93"/>
      <c r="EH105" s="93"/>
      <c r="EI105" s="93"/>
      <c r="EJ105" s="93"/>
      <c r="EK105" s="93"/>
    </row>
    <row r="106" spans="4:141" x14ac:dyDescent="0.4">
      <c r="E106" s="197" t="s">
        <v>37</v>
      </c>
      <c r="F106" s="197"/>
      <c r="G106" s="197"/>
      <c r="H106" s="197"/>
      <c r="J106" s="201" t="str">
        <f t="shared" ref="J106" si="128">IF(E25&lt;&gt;"",E25,"")</f>
        <v>田中</v>
      </c>
      <c r="K106" s="193">
        <f t="shared" ref="K106" si="129">IF(AND($D$1="二交代制",K$17&gt;=1,K$17&lt;=28,K25="当",L25="明",M25="休",N25="当"),10,IF(AND($D$1="三交代制",K$17&gt;=2,K$17&lt;=30,OR(K25="準",K25="深"),OR(L25="準",L25="深"),OR(M25="準",M25="深")),20,IF(AND($D$1="二交代制",OR(K25="当",K25="明"),NOT(OR(AND(K25="当",OR(L25="明",K$17=31,L$18="×"),OR(M25="休",K$17=30,K$17=31,M$18="×")),AND(K25="明",OR(J25="当",K$17=1),OR(L25="休",K$17=31,L$18="×"))))),30,IF(AND($D$1="三交代制",J25&lt;&gt;"準",J25&lt;&gt;"深",OR(K25="準",K25="深"),(NOT(OR(AND(K25="準",OR(J25="日",J25="休",K$17=1,AND(L25&lt;&gt;"準",L25&lt;&gt;"深",J25="")),OR(L25="休",AND(L25="準",OR(M25="休",K$17=30,M$18="×")),K$17=31,L$18="×",L25="")),AND(K25="深",OR(J25="休",K$17=1,AND(L25&lt;&gt;"準",L25&lt;&gt;"深",J25="")),OR(L25="休",AND(OR(L25="準",L25="深"),OR(M25="休",K$17=30,M$18="×")),K$17=31,L$18="×",L25="")))))),40,0))))</f>
        <v>0</v>
      </c>
      <c r="L106" s="193">
        <f t="shared" ref="L106" si="130">IF(AND($D$1="二交代制",L$17&gt;=1,L$17&lt;=28,L25="当",M25="明",N25="休",O25="当"),10,IF(AND($D$1="三交代制",L$17&gt;=2,L$17&lt;=30,OR(L25="準",L25="深"),OR(M25="準",M25="深"),OR(N25="準",N25="深")),20,IF(AND($D$1="二交代制",OR(L25="当",L25="明"),NOT(OR(AND(L25="当",OR(M25="明",L$17=31,M$18="×"),OR(N25="休",L$17=30,L$17=31,N$18="×")),AND(L25="明",OR(K25="当",L$17=1),OR(M25="休",L$17=31,M$18="×"))))),30,IF(AND($D$1="三交代制",K25&lt;&gt;"準",K25&lt;&gt;"深",OR(L25="準",L25="深"),(NOT(OR(AND(L25="準",OR(K25="日",K25="休",L$17=1,AND(M25&lt;&gt;"準",M25&lt;&gt;"深",K25="")),OR(M25="休",AND(M25="準",OR(N25="休",L$17=30,N$18="×")),L$17=31,M$18="×",M25="")),AND(L25="深",OR(K25="休",L$17=1,AND(M25&lt;&gt;"準",M25&lt;&gt;"深",K25="")),OR(M25="休",AND(OR(M25="準",M25="深"),OR(N25="休",L$17=30,N$18="×")),L$17=31,M$18="×",M25="")))))),40,0))))</f>
        <v>0</v>
      </c>
      <c r="M106" s="193">
        <f t="shared" ref="M106" si="131">IF(AND($D$1="二交代制",M$17&gt;=1,M$17&lt;=28,M25="当",N25="明",O25="休",P25="当"),10,IF(AND($D$1="三交代制",M$17&gt;=2,M$17&lt;=30,OR(M25="準",M25="深"),OR(N25="準",N25="深"),OR(O25="準",O25="深")),20,IF(AND($D$1="二交代制",OR(M25="当",M25="明"),NOT(OR(AND(M25="当",OR(N25="明",M$17=31,N$18="×"),OR(O25="休",M$17=30,M$17=31,O$18="×")),AND(M25="明",OR(L25="当",M$17=1),OR(N25="休",M$17=31,N$18="×"))))),30,IF(AND($D$1="三交代制",L25&lt;&gt;"準",L25&lt;&gt;"深",OR(M25="準",M25="深"),(NOT(OR(AND(M25="準",OR(L25="日",L25="休",M$17=1,AND(N25&lt;&gt;"準",N25&lt;&gt;"深",L25="")),OR(N25="休",AND(N25="準",OR(O25="休",M$17=30,O$18="×")),M$17=31,N$18="×",N25="")),AND(M25="深",OR(L25="休",M$17=1,AND(N25&lt;&gt;"準",N25&lt;&gt;"深",L25="")),OR(N25="休",AND(OR(N25="準",N25="深"),OR(O25="休",M$17=30,O$18="×")),M$17=31,N$18="×",N25="")))))),40,0))))</f>
        <v>0</v>
      </c>
      <c r="N106" s="193">
        <f t="shared" ref="N106" si="132">IF(AND($D$1="二交代制",N$17&gt;=1,N$17&lt;=28,N25="当",O25="明",P25="休",Q25="当"),10,IF(AND($D$1="三交代制",N$17&gt;=2,N$17&lt;=30,OR(N25="準",N25="深"),OR(O25="準",O25="深"),OR(P25="準",P25="深")),20,IF(AND($D$1="二交代制",OR(N25="当",N25="明"),NOT(OR(AND(N25="当",OR(O25="明",N$17=31,O$18="×"),OR(P25="休",N$17=30,N$17=31,P$18="×")),AND(N25="明",OR(M25="当",N$17=1),OR(O25="休",N$17=31,O$18="×"))))),30,IF(AND($D$1="三交代制",M25&lt;&gt;"準",M25&lt;&gt;"深",OR(N25="準",N25="深"),(NOT(OR(AND(N25="準",OR(M25="日",M25="休",N$17=1,AND(O25&lt;&gt;"準",O25&lt;&gt;"深",M25="")),OR(O25="休",AND(O25="準",OR(P25="休",N$17=30,P$18="×")),N$17=31,O$18="×",O25="")),AND(N25="深",OR(M25="休",N$17=1,AND(O25&lt;&gt;"準",O25&lt;&gt;"深",M25="")),OR(O25="休",AND(OR(O25="準",O25="深"),OR(P25="休",N$17=30,P$18="×")),N$17=31,O$18="×",O25="")))))),40,0))))</f>
        <v>0</v>
      </c>
      <c r="O106" s="193">
        <f t="shared" ref="O106" si="133">IF(AND($D$1="二交代制",O$17&gt;=1,O$17&lt;=28,O25="当",P25="明",Q25="休",R25="当"),10,IF(AND($D$1="三交代制",O$17&gt;=2,O$17&lt;=30,OR(O25="準",O25="深"),OR(P25="準",P25="深"),OR(Q25="準",Q25="深")),20,IF(AND($D$1="二交代制",OR(O25="当",O25="明"),NOT(OR(AND(O25="当",OR(P25="明",O$17=31,P$18="×"),OR(Q25="休",O$17=30,O$17=31,Q$18="×")),AND(O25="明",OR(N25="当",O$17=1),OR(P25="休",O$17=31,P$18="×"))))),30,IF(AND($D$1="三交代制",N25&lt;&gt;"準",N25&lt;&gt;"深",OR(O25="準",O25="深"),(NOT(OR(AND(O25="準",OR(N25="日",N25="休",O$17=1,AND(P25&lt;&gt;"準",P25&lt;&gt;"深",N25="")),OR(P25="休",AND(P25="準",OR(Q25="休",O$17=30,Q$18="×")),O$17=31,P$18="×",P25="")),AND(O25="深",OR(N25="休",O$17=1,AND(P25&lt;&gt;"準",P25&lt;&gt;"深",N25="")),OR(P25="休",AND(OR(P25="準",P25="深"),OR(Q25="休",O$17=30,Q$18="×")),O$17=31,P$18="×",P25="")))))),40,0))))</f>
        <v>0</v>
      </c>
      <c r="P106" s="193">
        <f t="shared" ref="P106" si="134">IF(AND($D$1="二交代制",P$17&gt;=1,P$17&lt;=28,P25="当",Q25="明",R25="休",S25="当"),10,IF(AND($D$1="三交代制",P$17&gt;=2,P$17&lt;=30,OR(P25="準",P25="深"),OR(Q25="準",Q25="深"),OR(R25="準",R25="深")),20,IF(AND($D$1="二交代制",OR(P25="当",P25="明"),NOT(OR(AND(P25="当",OR(Q25="明",P$17=31,Q$18="×"),OR(R25="休",P$17=30,P$17=31,R$18="×")),AND(P25="明",OR(O25="当",P$17=1),OR(Q25="休",P$17=31,Q$18="×"))))),30,IF(AND($D$1="三交代制",O25&lt;&gt;"準",O25&lt;&gt;"深",OR(P25="準",P25="深"),(NOT(OR(AND(P25="準",OR(O25="日",O25="休",P$17=1,AND(Q25&lt;&gt;"準",Q25&lt;&gt;"深",O25="")),OR(Q25="休",AND(Q25="準",OR(R25="休",P$17=30,R$18="×")),P$17=31,Q$18="×",Q25="")),AND(P25="深",OR(O25="休",P$17=1,AND(Q25&lt;&gt;"準",Q25&lt;&gt;"深",O25="")),OR(Q25="休",AND(OR(Q25="準",Q25="深"),OR(R25="休",P$17=30,R$18="×")),P$17=31,Q$18="×",Q25="")))))),40,0))))</f>
        <v>0</v>
      </c>
      <c r="Q106" s="193">
        <f t="shared" ref="Q106" si="135">IF(AND($D$1="二交代制",Q$17&gt;=1,Q$17&lt;=28,Q25="当",R25="明",S25="休",T25="当"),10,IF(AND($D$1="三交代制",Q$17&gt;=2,Q$17&lt;=30,OR(Q25="準",Q25="深"),OR(R25="準",R25="深"),OR(S25="準",S25="深")),20,IF(AND($D$1="二交代制",OR(Q25="当",Q25="明"),NOT(OR(AND(Q25="当",OR(R25="明",Q$17=31,R$18="×"),OR(S25="休",Q$17=30,Q$17=31,S$18="×")),AND(Q25="明",OR(P25="当",Q$17=1),OR(R25="休",Q$17=31,R$18="×"))))),30,IF(AND($D$1="三交代制",P25&lt;&gt;"準",P25&lt;&gt;"深",OR(Q25="準",Q25="深"),(NOT(OR(AND(Q25="準",OR(P25="日",P25="休",Q$17=1,AND(R25&lt;&gt;"準",R25&lt;&gt;"深",P25="")),OR(R25="休",AND(R25="準",OR(S25="休",Q$17=30,S$18="×")),Q$17=31,R$18="×",R25="")),AND(Q25="深",OR(P25="休",Q$17=1,AND(R25&lt;&gt;"準",R25&lt;&gt;"深",P25="")),OR(R25="休",AND(OR(R25="準",R25="深"),OR(S25="休",Q$17=30,S$18="×")),Q$17=31,R$18="×",R25="")))))),40,0))))</f>
        <v>0</v>
      </c>
      <c r="R106" s="193">
        <f t="shared" ref="R106" si="136">IF(AND($D$1="二交代制",R$17&gt;=1,R$17&lt;=28,R25="当",S25="明",T25="休",U25="当"),10,IF(AND($D$1="三交代制",R$17&gt;=2,R$17&lt;=30,OR(R25="準",R25="深"),OR(S25="準",S25="深"),OR(T25="準",T25="深")),20,IF(AND($D$1="二交代制",OR(R25="当",R25="明"),NOT(OR(AND(R25="当",OR(S25="明",R$17=31,S$18="×"),OR(T25="休",R$17=30,R$17=31,T$18="×")),AND(R25="明",OR(Q25="当",R$17=1),OR(S25="休",R$17=31,S$18="×"))))),30,IF(AND($D$1="三交代制",Q25&lt;&gt;"準",Q25&lt;&gt;"深",OR(R25="準",R25="深"),(NOT(OR(AND(R25="準",OR(Q25="日",Q25="休",R$17=1,AND(S25&lt;&gt;"準",S25&lt;&gt;"深",Q25="")),OR(S25="休",AND(S25="準",OR(T25="休",R$17=30,T$18="×")),R$17=31,S$18="×",S25="")),AND(R25="深",OR(Q25="休",R$17=1,AND(S25&lt;&gt;"準",S25&lt;&gt;"深",Q25="")),OR(S25="休",AND(OR(S25="準",S25="深"),OR(T25="休",R$17=30,T$18="×")),R$17=31,S$18="×",S25="")))))),40,0))))</f>
        <v>0</v>
      </c>
      <c r="S106" s="193">
        <f t="shared" ref="S106" si="137">IF(AND($D$1="二交代制",S$17&gt;=1,S$17&lt;=28,S25="当",T25="明",U25="休",V25="当"),10,IF(AND($D$1="三交代制",S$17&gt;=2,S$17&lt;=30,OR(S25="準",S25="深"),OR(T25="準",T25="深"),OR(U25="準",U25="深")),20,IF(AND($D$1="二交代制",OR(S25="当",S25="明"),NOT(OR(AND(S25="当",OR(T25="明",S$17=31,T$18="×"),OR(U25="休",S$17=30,S$17=31,U$18="×")),AND(S25="明",OR(R25="当",S$17=1),OR(T25="休",S$17=31,T$18="×"))))),30,IF(AND($D$1="三交代制",R25&lt;&gt;"準",R25&lt;&gt;"深",OR(S25="準",S25="深"),(NOT(OR(AND(S25="準",OR(R25="日",R25="休",S$17=1,AND(T25&lt;&gt;"準",T25&lt;&gt;"深",R25="")),OR(T25="休",AND(T25="準",OR(U25="休",S$17=30,U$18="×")),S$17=31,T$18="×",T25="")),AND(S25="深",OR(R25="休",S$17=1,AND(T25&lt;&gt;"準",T25&lt;&gt;"深",R25="")),OR(T25="休",AND(OR(T25="準",T25="深"),OR(U25="休",S$17=30,U$18="×")),S$17=31,T$18="×",T25="")))))),40,0))))</f>
        <v>0</v>
      </c>
      <c r="T106" s="193">
        <f t="shared" ref="T106" si="138">IF(AND($D$1="二交代制",T$17&gt;=1,T$17&lt;=28,T25="当",U25="明",V25="休",W25="当"),10,IF(AND($D$1="三交代制",T$17&gt;=2,T$17&lt;=30,OR(T25="準",T25="深"),OR(U25="準",U25="深"),OR(V25="準",V25="深")),20,IF(AND($D$1="二交代制",OR(T25="当",T25="明"),NOT(OR(AND(T25="当",OR(U25="明",T$17=31,U$18="×"),OR(V25="休",T$17=30,T$17=31,V$18="×")),AND(T25="明",OR(S25="当",T$17=1),OR(U25="休",T$17=31,U$18="×"))))),30,IF(AND($D$1="三交代制",S25&lt;&gt;"準",S25&lt;&gt;"深",OR(T25="準",T25="深"),(NOT(OR(AND(T25="準",OR(S25="日",S25="休",T$17=1,AND(U25&lt;&gt;"準",U25&lt;&gt;"深",S25="")),OR(U25="休",AND(U25="準",OR(V25="休",T$17=30,V$18="×")),T$17=31,U$18="×",U25="")),AND(T25="深",OR(S25="休",T$17=1,AND(U25&lt;&gt;"準",U25&lt;&gt;"深",S25="")),OR(U25="休",AND(OR(U25="準",U25="深"),OR(V25="休",T$17=30,V$18="×")),T$17=31,U$18="×",U25="")))))),40,0))))</f>
        <v>0</v>
      </c>
      <c r="U106" s="193">
        <f t="shared" ref="U106" si="139">IF(AND($D$1="二交代制",U$17&gt;=1,U$17&lt;=28,U25="当",V25="明",W25="休",X25="当"),10,IF(AND($D$1="三交代制",U$17&gt;=2,U$17&lt;=30,OR(U25="準",U25="深"),OR(V25="準",V25="深"),OR(W25="準",W25="深")),20,IF(AND($D$1="二交代制",OR(U25="当",U25="明"),NOT(OR(AND(U25="当",OR(V25="明",U$17=31,V$18="×"),OR(W25="休",U$17=30,U$17=31,W$18="×")),AND(U25="明",OR(T25="当",U$17=1),OR(V25="休",U$17=31,V$18="×"))))),30,IF(AND($D$1="三交代制",T25&lt;&gt;"準",T25&lt;&gt;"深",OR(U25="準",U25="深"),(NOT(OR(AND(U25="準",OR(T25="日",T25="休",U$17=1,AND(V25&lt;&gt;"準",V25&lt;&gt;"深",T25="")),OR(V25="休",AND(V25="準",OR(W25="休",U$17=30,W$18="×")),U$17=31,V$18="×",V25="")),AND(U25="深",OR(T25="休",U$17=1,AND(V25&lt;&gt;"準",V25&lt;&gt;"深",T25="")),OR(V25="休",AND(OR(V25="準",V25="深"),OR(W25="休",U$17=30,W$18="×")),U$17=31,V$18="×",V25="")))))),40,0))))</f>
        <v>0</v>
      </c>
      <c r="V106" s="193">
        <f t="shared" ref="V106" si="140">IF(AND($D$1="二交代制",V$17&gt;=1,V$17&lt;=28,V25="当",W25="明",X25="休",Y25="当"),10,IF(AND($D$1="三交代制",V$17&gt;=2,V$17&lt;=30,OR(V25="準",V25="深"),OR(W25="準",W25="深"),OR(X25="準",X25="深")),20,IF(AND($D$1="二交代制",OR(V25="当",V25="明"),NOT(OR(AND(V25="当",OR(W25="明",V$17=31,W$18="×"),OR(X25="休",V$17=30,V$17=31,X$18="×")),AND(V25="明",OR(U25="当",V$17=1),OR(W25="休",V$17=31,W$18="×"))))),30,IF(AND($D$1="三交代制",U25&lt;&gt;"準",U25&lt;&gt;"深",OR(V25="準",V25="深"),(NOT(OR(AND(V25="準",OR(U25="日",U25="休",V$17=1,AND(W25&lt;&gt;"準",W25&lt;&gt;"深",U25="")),OR(W25="休",AND(W25="準",OR(X25="休",V$17=30,X$18="×")),V$17=31,W$18="×",W25="")),AND(V25="深",OR(U25="休",V$17=1,AND(W25&lt;&gt;"準",W25&lt;&gt;"深",U25="")),OR(W25="休",AND(OR(W25="準",W25="深"),OR(X25="休",V$17=30,X$18="×")),V$17=31,W$18="×",W25="")))))),40,0))))</f>
        <v>0</v>
      </c>
      <c r="W106" s="193">
        <f t="shared" ref="W106" si="141">IF(AND($D$1="二交代制",W$17&gt;=1,W$17&lt;=28,W25="当",X25="明",Y25="休",Z25="当"),10,IF(AND($D$1="三交代制",W$17&gt;=2,W$17&lt;=30,OR(W25="準",W25="深"),OR(X25="準",X25="深"),OR(Y25="準",Y25="深")),20,IF(AND($D$1="二交代制",OR(W25="当",W25="明"),NOT(OR(AND(W25="当",OR(X25="明",W$17=31,X$18="×"),OR(Y25="休",W$17=30,W$17=31,Y$18="×")),AND(W25="明",OR(V25="当",W$17=1),OR(X25="休",W$17=31,X$18="×"))))),30,IF(AND($D$1="三交代制",V25&lt;&gt;"準",V25&lt;&gt;"深",OR(W25="準",W25="深"),(NOT(OR(AND(W25="準",OR(V25="日",V25="休",W$17=1,AND(X25&lt;&gt;"準",X25&lt;&gt;"深",V25="")),OR(X25="休",AND(X25="準",OR(Y25="休",W$17=30,Y$18="×")),W$17=31,X$18="×",X25="")),AND(W25="深",OR(V25="休",W$17=1,AND(X25&lt;&gt;"準",X25&lt;&gt;"深",V25="")),OR(X25="休",AND(OR(X25="準",X25="深"),OR(Y25="休",W$17=30,Y$18="×")),W$17=31,X$18="×",X25="")))))),40,0))))</f>
        <v>0</v>
      </c>
      <c r="X106" s="193">
        <f t="shared" ref="X106" si="142">IF(AND($D$1="二交代制",X$17&gt;=1,X$17&lt;=28,X25="当",Y25="明",Z25="休",AA25="当"),10,IF(AND($D$1="三交代制",X$17&gt;=2,X$17&lt;=30,OR(X25="準",X25="深"),OR(Y25="準",Y25="深"),OR(Z25="準",Z25="深")),20,IF(AND($D$1="二交代制",OR(X25="当",X25="明"),NOT(OR(AND(X25="当",OR(Y25="明",X$17=31,Y$18="×"),OR(Z25="休",X$17=30,X$17=31,Z$18="×")),AND(X25="明",OR(W25="当",X$17=1),OR(Y25="休",X$17=31,Y$18="×"))))),30,IF(AND($D$1="三交代制",W25&lt;&gt;"準",W25&lt;&gt;"深",OR(X25="準",X25="深"),(NOT(OR(AND(X25="準",OR(W25="日",W25="休",X$17=1,AND(Y25&lt;&gt;"準",Y25&lt;&gt;"深",W25="")),OR(Y25="休",AND(Y25="準",OR(Z25="休",X$17=30,Z$18="×")),X$17=31,Y$18="×",Y25="")),AND(X25="深",OR(W25="休",X$17=1,AND(Y25&lt;&gt;"準",Y25&lt;&gt;"深",W25="")),OR(Y25="休",AND(OR(Y25="準",Y25="深"),OR(Z25="休",X$17=30,Z$18="×")),X$17=31,Y$18="×",Y25="")))))),40,0))))</f>
        <v>0</v>
      </c>
      <c r="Y106" s="193">
        <f t="shared" ref="Y106" si="143">IF(AND($D$1="二交代制",Y$17&gt;=1,Y$17&lt;=28,Y25="当",Z25="明",AA25="休",AB25="当"),10,IF(AND($D$1="三交代制",Y$17&gt;=2,Y$17&lt;=30,OR(Y25="準",Y25="深"),OR(Z25="準",Z25="深"),OR(AA25="準",AA25="深")),20,IF(AND($D$1="二交代制",OR(Y25="当",Y25="明"),NOT(OR(AND(Y25="当",OR(Z25="明",Y$17=31,Z$18="×"),OR(AA25="休",Y$17=30,Y$17=31,AA$18="×")),AND(Y25="明",OR(X25="当",Y$17=1),OR(Z25="休",Y$17=31,Z$18="×"))))),30,IF(AND($D$1="三交代制",X25&lt;&gt;"準",X25&lt;&gt;"深",OR(Y25="準",Y25="深"),(NOT(OR(AND(Y25="準",OR(X25="日",X25="休",Y$17=1,AND(Z25&lt;&gt;"準",Z25&lt;&gt;"深",X25="")),OR(Z25="休",AND(Z25="準",OR(AA25="休",Y$17=30,AA$18="×")),Y$17=31,Z$18="×",Z25="")),AND(Y25="深",OR(X25="休",Y$17=1,AND(Z25&lt;&gt;"準",Z25&lt;&gt;"深",X25="")),OR(Z25="休",AND(OR(Z25="準",Z25="深"),OR(AA25="休",Y$17=30,AA$18="×")),Y$17=31,Z$18="×",Z25="")))))),40,0))))</f>
        <v>0</v>
      </c>
      <c r="Z106" s="193">
        <f t="shared" ref="Z106" si="144">IF(AND($D$1="二交代制",Z$17&gt;=1,Z$17&lt;=28,Z25="当",AA25="明",AB25="休",AC25="当"),10,IF(AND($D$1="三交代制",Z$17&gt;=2,Z$17&lt;=30,OR(Z25="準",Z25="深"),OR(AA25="準",AA25="深"),OR(AB25="準",AB25="深")),20,IF(AND($D$1="二交代制",OR(Z25="当",Z25="明"),NOT(OR(AND(Z25="当",OR(AA25="明",Z$17=31,AA$18="×"),OR(AB25="休",Z$17=30,Z$17=31,AB$18="×")),AND(Z25="明",OR(Y25="当",Z$17=1),OR(AA25="休",Z$17=31,AA$18="×"))))),30,IF(AND($D$1="三交代制",Y25&lt;&gt;"準",Y25&lt;&gt;"深",OR(Z25="準",Z25="深"),(NOT(OR(AND(Z25="準",OR(Y25="日",Y25="休",Z$17=1,AND(AA25&lt;&gt;"準",AA25&lt;&gt;"深",Y25="")),OR(AA25="休",AND(AA25="準",OR(AB25="休",Z$17=30,AB$18="×")),Z$17=31,AA$18="×",AA25="")),AND(Z25="深",OR(Y25="休",Z$17=1,AND(AA25&lt;&gt;"準",AA25&lt;&gt;"深",Y25="")),OR(AA25="休",AND(OR(AA25="準",AA25="深"),OR(AB25="休",Z$17=30,AB$18="×")),Z$17=31,AA$18="×",AA25="")))))),40,0))))</f>
        <v>0</v>
      </c>
      <c r="AA106" s="193">
        <f t="shared" ref="AA106" si="145">IF(AND($D$1="二交代制",AA$17&gt;=1,AA$17&lt;=28,AA25="当",AB25="明",AC25="休",AD25="当"),10,IF(AND($D$1="三交代制",AA$17&gt;=2,AA$17&lt;=30,OR(AA25="準",AA25="深"),OR(AB25="準",AB25="深"),OR(AC25="準",AC25="深")),20,IF(AND($D$1="二交代制",OR(AA25="当",AA25="明"),NOT(OR(AND(AA25="当",OR(AB25="明",AA$17=31,AB$18="×"),OR(AC25="休",AA$17=30,AA$17=31,AC$18="×")),AND(AA25="明",OR(Z25="当",AA$17=1),OR(AB25="休",AA$17=31,AB$18="×"))))),30,IF(AND($D$1="三交代制",Z25&lt;&gt;"準",Z25&lt;&gt;"深",OR(AA25="準",AA25="深"),(NOT(OR(AND(AA25="準",OR(Z25="日",Z25="休",AA$17=1,AND(AB25&lt;&gt;"準",AB25&lt;&gt;"深",Z25="")),OR(AB25="休",AND(AB25="準",OR(AC25="休",AA$17=30,AC$18="×")),AA$17=31,AB$18="×",AB25="")),AND(AA25="深",OR(Z25="休",AA$17=1,AND(AB25&lt;&gt;"準",AB25&lt;&gt;"深",Z25="")),OR(AB25="休",AND(OR(AB25="準",AB25="深"),OR(AC25="休",AA$17=30,AC$18="×")),AA$17=31,AB$18="×",AB25="")))))),40,0))))</f>
        <v>0</v>
      </c>
      <c r="AB106" s="193">
        <f t="shared" ref="AB106" si="146">IF(AND($D$1="二交代制",AB$17&gt;=1,AB$17&lt;=28,AB25="当",AC25="明",AD25="休",AE25="当"),10,IF(AND($D$1="三交代制",AB$17&gt;=2,AB$17&lt;=30,OR(AB25="準",AB25="深"),OR(AC25="準",AC25="深"),OR(AD25="準",AD25="深")),20,IF(AND($D$1="二交代制",OR(AB25="当",AB25="明"),NOT(OR(AND(AB25="当",OR(AC25="明",AB$17=31,AC$18="×"),OR(AD25="休",AB$17=30,AB$17=31,AD$18="×")),AND(AB25="明",OR(AA25="当",AB$17=1),OR(AC25="休",AB$17=31,AC$18="×"))))),30,IF(AND($D$1="三交代制",AA25&lt;&gt;"準",AA25&lt;&gt;"深",OR(AB25="準",AB25="深"),(NOT(OR(AND(AB25="準",OR(AA25="日",AA25="休",AB$17=1,AND(AC25&lt;&gt;"準",AC25&lt;&gt;"深",AA25="")),OR(AC25="休",AND(AC25="準",OR(AD25="休",AB$17=30,AD$18="×")),AB$17=31,AC$18="×",AC25="")),AND(AB25="深",OR(AA25="休",AB$17=1,AND(AC25&lt;&gt;"準",AC25&lt;&gt;"深",AA25="")),OR(AC25="休",AND(OR(AC25="準",AC25="深"),OR(AD25="休",AB$17=30,AD$18="×")),AB$17=31,AC$18="×",AC25="")))))),40,0))))</f>
        <v>0</v>
      </c>
      <c r="AC106" s="193">
        <f t="shared" ref="AC106" si="147">IF(AND($D$1="二交代制",AC$17&gt;=1,AC$17&lt;=28,AC25="当",AD25="明",AE25="休",AF25="当"),10,IF(AND($D$1="三交代制",AC$17&gt;=2,AC$17&lt;=30,OR(AC25="準",AC25="深"),OR(AD25="準",AD25="深"),OR(AE25="準",AE25="深")),20,IF(AND($D$1="二交代制",OR(AC25="当",AC25="明"),NOT(OR(AND(AC25="当",OR(AD25="明",AC$17=31,AD$18="×"),OR(AE25="休",AC$17=30,AC$17=31,AE$18="×")),AND(AC25="明",OR(AB25="当",AC$17=1),OR(AD25="休",AC$17=31,AD$18="×"))))),30,IF(AND($D$1="三交代制",AB25&lt;&gt;"準",AB25&lt;&gt;"深",OR(AC25="準",AC25="深"),(NOT(OR(AND(AC25="準",OR(AB25="日",AB25="休",AC$17=1,AND(AD25&lt;&gt;"準",AD25&lt;&gt;"深",AB25="")),OR(AD25="休",AND(AD25="準",OR(AE25="休",AC$17=30,AE$18="×")),AC$17=31,AD$18="×",AD25="")),AND(AC25="深",OR(AB25="休",AC$17=1,AND(AD25&lt;&gt;"準",AD25&lt;&gt;"深",AB25="")),OR(AD25="休",AND(OR(AD25="準",AD25="深"),OR(AE25="休",AC$17=30,AE$18="×")),AC$17=31,AD$18="×",AD25="")))))),40,0))))</f>
        <v>0</v>
      </c>
      <c r="AD106" s="193">
        <f t="shared" ref="AD106" si="148">IF(AND($D$1="二交代制",AD$17&gt;=1,AD$17&lt;=28,AD25="当",AE25="明",AF25="休",AG25="当"),10,IF(AND($D$1="三交代制",AD$17&gt;=2,AD$17&lt;=30,OR(AD25="準",AD25="深"),OR(AE25="準",AE25="深"),OR(AF25="準",AF25="深")),20,IF(AND($D$1="二交代制",OR(AD25="当",AD25="明"),NOT(OR(AND(AD25="当",OR(AE25="明",AD$17=31,AE$18="×"),OR(AF25="休",AD$17=30,AD$17=31,AF$18="×")),AND(AD25="明",OR(AC25="当",AD$17=1),OR(AE25="休",AD$17=31,AE$18="×"))))),30,IF(AND($D$1="三交代制",AC25&lt;&gt;"準",AC25&lt;&gt;"深",OR(AD25="準",AD25="深"),(NOT(OR(AND(AD25="準",OR(AC25="日",AC25="休",AD$17=1,AND(AE25&lt;&gt;"準",AE25&lt;&gt;"深",AC25="")),OR(AE25="休",AND(AE25="準",OR(AF25="休",AD$17=30,AF$18="×")),AD$17=31,AE$18="×",AE25="")),AND(AD25="深",OR(AC25="休",AD$17=1,AND(AE25&lt;&gt;"準",AE25&lt;&gt;"深",AC25="")),OR(AE25="休",AND(OR(AE25="準",AE25="深"),OR(AF25="休",AD$17=30,AF$18="×")),AD$17=31,AE$18="×",AE25="")))))),40,0))))</f>
        <v>0</v>
      </c>
      <c r="AE106" s="193">
        <f t="shared" ref="AE106" si="149">IF(AND($D$1="二交代制",AE$17&gt;=1,AE$17&lt;=28,AE25="当",AF25="明",AG25="休",AH25="当"),10,IF(AND($D$1="三交代制",AE$17&gt;=2,AE$17&lt;=30,OR(AE25="準",AE25="深"),OR(AF25="準",AF25="深"),OR(AG25="準",AG25="深")),20,IF(AND($D$1="二交代制",OR(AE25="当",AE25="明"),NOT(OR(AND(AE25="当",OR(AF25="明",AE$17=31,AF$18="×"),OR(AG25="休",AE$17=30,AE$17=31,AG$18="×")),AND(AE25="明",OR(AD25="当",AE$17=1),OR(AF25="休",AE$17=31,AF$18="×"))))),30,IF(AND($D$1="三交代制",AD25&lt;&gt;"準",AD25&lt;&gt;"深",OR(AE25="準",AE25="深"),(NOT(OR(AND(AE25="準",OR(AD25="日",AD25="休",AE$17=1,AND(AF25&lt;&gt;"準",AF25&lt;&gt;"深",AD25="")),OR(AF25="休",AND(AF25="準",OR(AG25="休",AE$17=30,AG$18="×")),AE$17=31,AF$18="×",AF25="")),AND(AE25="深",OR(AD25="休",AE$17=1,AND(AF25&lt;&gt;"準",AF25&lt;&gt;"深",AD25="")),OR(AF25="休",AND(OR(AF25="準",AF25="深"),OR(AG25="休",AE$17=30,AG$18="×")),AE$17=31,AF$18="×",AF25="")))))),40,0))))</f>
        <v>0</v>
      </c>
      <c r="AF106" s="193">
        <f t="shared" ref="AF106" si="150">IF(AND($D$1="二交代制",AF$17&gt;=1,AF$17&lt;=28,AF25="当",AG25="明",AH25="休",AI25="当"),10,IF(AND($D$1="三交代制",AF$17&gt;=2,AF$17&lt;=30,OR(AF25="準",AF25="深"),OR(AG25="準",AG25="深"),OR(AH25="準",AH25="深")),20,IF(AND($D$1="二交代制",OR(AF25="当",AF25="明"),NOT(OR(AND(AF25="当",OR(AG25="明",AF$17=31,AG$18="×"),OR(AH25="休",AF$17=30,AF$17=31,AH$18="×")),AND(AF25="明",OR(AE25="当",AF$17=1),OR(AG25="休",AF$17=31,AG$18="×"))))),30,IF(AND($D$1="三交代制",AE25&lt;&gt;"準",AE25&lt;&gt;"深",OR(AF25="準",AF25="深"),(NOT(OR(AND(AF25="準",OR(AE25="日",AE25="休",AF$17=1,AND(AG25&lt;&gt;"準",AG25&lt;&gt;"深",AE25="")),OR(AG25="休",AND(AG25="準",OR(AH25="休",AF$17=30,AH$18="×")),AF$17=31,AG$18="×",AG25="")),AND(AF25="深",OR(AE25="休",AF$17=1,AND(AG25&lt;&gt;"準",AG25&lt;&gt;"深",AE25="")),OR(AG25="休",AND(OR(AG25="準",AG25="深"),OR(AH25="休",AF$17=30,AH$18="×")),AF$17=31,AG$18="×",AG25="")))))),40,0))))</f>
        <v>0</v>
      </c>
      <c r="AG106" s="193">
        <f t="shared" ref="AG106" si="151">IF(AND($D$1="二交代制",AG$17&gt;=1,AG$17&lt;=28,AG25="当",AH25="明",AI25="休",AJ25="当"),10,IF(AND($D$1="三交代制",AG$17&gt;=2,AG$17&lt;=30,OR(AG25="準",AG25="深"),OR(AH25="準",AH25="深"),OR(AI25="準",AI25="深")),20,IF(AND($D$1="二交代制",OR(AG25="当",AG25="明"),NOT(OR(AND(AG25="当",OR(AH25="明",AG$17=31,AH$18="×"),OR(AI25="休",AG$17=30,AG$17=31,AI$18="×")),AND(AG25="明",OR(AF25="当",AG$17=1),OR(AH25="休",AG$17=31,AH$18="×"))))),30,IF(AND($D$1="三交代制",AF25&lt;&gt;"準",AF25&lt;&gt;"深",OR(AG25="準",AG25="深"),(NOT(OR(AND(AG25="準",OR(AF25="日",AF25="休",AG$17=1,AND(AH25&lt;&gt;"準",AH25&lt;&gt;"深",AF25="")),OR(AH25="休",AND(AH25="準",OR(AI25="休",AG$17=30,AI$18="×")),AG$17=31,AH$18="×",AH25="")),AND(AG25="深",OR(AF25="休",AG$17=1,AND(AH25&lt;&gt;"準",AH25&lt;&gt;"深",AF25="")),OR(AH25="休",AND(OR(AH25="準",AH25="深"),OR(AI25="休",AG$17=30,AI$18="×")),AG$17=31,AH$18="×",AH25="")))))),40,0))))</f>
        <v>0</v>
      </c>
      <c r="AH106" s="193">
        <f t="shared" ref="AH106" si="152">IF(AND($D$1="二交代制",AH$17&gt;=1,AH$17&lt;=28,AH25="当",AI25="明",AJ25="休",AK25="当"),10,IF(AND($D$1="三交代制",AH$17&gt;=2,AH$17&lt;=30,OR(AH25="準",AH25="深"),OR(AI25="準",AI25="深"),OR(AJ25="準",AJ25="深")),20,IF(AND($D$1="二交代制",OR(AH25="当",AH25="明"),NOT(OR(AND(AH25="当",OR(AI25="明",AH$17=31,AI$18="×"),OR(AJ25="休",AH$17=30,AH$17=31,AJ$18="×")),AND(AH25="明",OR(AG25="当",AH$17=1),OR(AI25="休",AH$17=31,AI$18="×"))))),30,IF(AND($D$1="三交代制",AG25&lt;&gt;"準",AG25&lt;&gt;"深",OR(AH25="準",AH25="深"),(NOT(OR(AND(AH25="準",OR(AG25="日",AG25="休",AH$17=1,AND(AI25&lt;&gt;"準",AI25&lt;&gt;"深",AG25="")),OR(AI25="休",AND(AI25="準",OR(AJ25="休",AH$17=30,AJ$18="×")),AH$17=31,AI$18="×",AI25="")),AND(AH25="深",OR(AG25="休",AH$17=1,AND(AI25&lt;&gt;"準",AI25&lt;&gt;"深",AG25="")),OR(AI25="休",AND(OR(AI25="準",AI25="深"),OR(AJ25="休",AH$17=30,AJ$18="×")),AH$17=31,AI$18="×",AI25="")))))),40,0))))</f>
        <v>0</v>
      </c>
      <c r="AI106" s="193">
        <f t="shared" ref="AI106" si="153">IF(AND($D$1="二交代制",AI$17&gt;=1,AI$17&lt;=28,AI25="当",AJ25="明",AK25="休",AL25="当"),10,IF(AND($D$1="三交代制",AI$17&gt;=2,AI$17&lt;=30,OR(AI25="準",AI25="深"),OR(AJ25="準",AJ25="深"),OR(AK25="準",AK25="深")),20,IF(AND($D$1="二交代制",OR(AI25="当",AI25="明"),NOT(OR(AND(AI25="当",OR(AJ25="明",AI$17=31,AJ$18="×"),OR(AK25="休",AI$17=30,AI$17=31,AK$18="×")),AND(AI25="明",OR(AH25="当",AI$17=1),OR(AJ25="休",AI$17=31,AJ$18="×"))))),30,IF(AND($D$1="三交代制",AH25&lt;&gt;"準",AH25&lt;&gt;"深",OR(AI25="準",AI25="深"),(NOT(OR(AND(AI25="準",OR(AH25="日",AH25="休",AI$17=1,AND(AJ25&lt;&gt;"準",AJ25&lt;&gt;"深",AH25="")),OR(AJ25="休",AND(AJ25="準",OR(AK25="休",AI$17=30,AK$18="×")),AI$17=31,AJ$18="×",AJ25="")),AND(AI25="深",OR(AH25="休",AI$17=1,AND(AJ25&lt;&gt;"準",AJ25&lt;&gt;"深",AH25="")),OR(AJ25="休",AND(OR(AJ25="準",AJ25="深"),OR(AK25="休",AI$17=30,AK$18="×")),AI$17=31,AJ$18="×",AJ25="")))))),40,0))))</f>
        <v>0</v>
      </c>
      <c r="AJ106" s="193">
        <f t="shared" ref="AJ106" si="154">IF(AND($D$1="二交代制",AJ$17&gt;=1,AJ$17&lt;=28,AJ25="当",AK25="明",AL25="休",AM25="当"),10,IF(AND($D$1="三交代制",AJ$17&gt;=2,AJ$17&lt;=30,OR(AJ25="準",AJ25="深"),OR(AK25="準",AK25="深"),OR(AL25="準",AL25="深")),20,IF(AND($D$1="二交代制",OR(AJ25="当",AJ25="明"),NOT(OR(AND(AJ25="当",OR(AK25="明",AJ$17=31,AK$18="×"),OR(AL25="休",AJ$17=30,AJ$17=31,AL$18="×")),AND(AJ25="明",OR(AI25="当",AJ$17=1),OR(AK25="休",AJ$17=31,AK$18="×"))))),30,IF(AND($D$1="三交代制",AI25&lt;&gt;"準",AI25&lt;&gt;"深",OR(AJ25="準",AJ25="深"),(NOT(OR(AND(AJ25="準",OR(AI25="日",AI25="休",AJ$17=1,AND(AK25&lt;&gt;"準",AK25&lt;&gt;"深",AI25="")),OR(AK25="休",AND(AK25="準",OR(AL25="休",AJ$17=30,AL$18="×")),AJ$17=31,AK$18="×",AK25="")),AND(AJ25="深",OR(AI25="休",AJ$17=1,AND(AK25&lt;&gt;"準",AK25&lt;&gt;"深",AI25="")),OR(AK25="休",AND(OR(AK25="準",AK25="深"),OR(AL25="休",AJ$17=30,AL$18="×")),AJ$17=31,AK$18="×",AK25="")))))),40,0))))</f>
        <v>0</v>
      </c>
      <c r="AK106" s="193">
        <f t="shared" ref="AK106" si="155">IF(AND($D$1="二交代制",AK$17&gt;=1,AK$17&lt;=28,AK25="当",AL25="明",AM25="休",AN25="当"),10,IF(AND($D$1="三交代制",AK$17&gt;=2,AK$17&lt;=30,OR(AK25="準",AK25="深"),OR(AL25="準",AL25="深"),OR(AM25="準",AM25="深")),20,IF(AND($D$1="二交代制",OR(AK25="当",AK25="明"),NOT(OR(AND(AK25="当",OR(AL25="明",AK$17=31,AL$18="×"),OR(AM25="休",AK$17=30,AK$17=31,AM$18="×")),AND(AK25="明",OR(AJ25="当",AK$17=1),OR(AL25="休",AK$17=31,AL$18="×"))))),30,IF(AND($D$1="三交代制",AJ25&lt;&gt;"準",AJ25&lt;&gt;"深",OR(AK25="準",AK25="深"),(NOT(OR(AND(AK25="準",OR(AJ25="日",AJ25="休",AK$17=1,AND(AL25&lt;&gt;"準",AL25&lt;&gt;"深",AJ25="")),OR(AL25="休",AND(AL25="準",OR(AM25="休",AK$17=30,AM$18="×")),AK$17=31,AL$18="×",AL25="")),AND(AK25="深",OR(AJ25="休",AK$17=1,AND(AL25&lt;&gt;"準",AL25&lt;&gt;"深",AJ25="")),OR(AL25="休",AND(OR(AL25="準",AL25="深"),OR(AM25="休",AK$17=30,AM$18="×")),AK$17=31,AL$18="×",AL25="")))))),40,0))))</f>
        <v>0</v>
      </c>
      <c r="AL106" s="193">
        <f t="shared" ref="AL106:AM106" si="156">IF(AND($D$1="二交代制",AL$17&gt;=1,AL$17&lt;=28,AL25="当",AM25="明",AN25="休",AO25="当"),10,IF(AND($D$1="三交代制",AL$17&gt;=2,AL$17&lt;=30,OR(AL25="準",AL25="深"),OR(AM25="準",AM25="深"),OR(AN25="準",AN25="深")),20,IF(AND($D$1="二交代制",OR(AL25="当",AL25="明"),NOT(OR(AND(AL25="当",OR(AM25="明",AL$17=31,AM$18="×"),OR(AN25="休",AL$17=30,AL$17=31,AN$18="×")),AND(AL25="明",OR(AK25="当",AL$17=1),OR(AM25="休",AL$17=31,AM$18="×"))))),30,IF(AND($D$1="三交代制",AK25&lt;&gt;"準",AK25&lt;&gt;"深",OR(AL25="準",AL25="深"),(NOT(OR(AND(AL25="準",OR(AK25="日",AK25="休",AL$17=1,AND(AM25&lt;&gt;"準",AM25&lt;&gt;"深",AK25="")),OR(AM25="休",AND(AM25="準",OR(AN25="休",AL$17=30,AN$18="×")),AL$17=31,AM$18="×",AM25="")),AND(AL25="深",OR(AK25="休",AL$17=1,AND(AM25&lt;&gt;"準",AM25&lt;&gt;"深",AK25="")),OR(AM25="休",AND(OR(AM25="準",AM25="深"),OR(AN25="休",AL$17=30,AN$18="×")),AL$17=31,AM$18="×",AM25="")))))),40,0))))</f>
        <v>0</v>
      </c>
      <c r="AM106" s="193">
        <f t="shared" si="156"/>
        <v>0</v>
      </c>
      <c r="AN106" s="193">
        <f t="shared" ref="AN106" si="157">IF(AND($D$1="二交代制",AN$17&gt;=1,AN$17&lt;=28,AN25="当",AO25="明",AP25="休",AQ25="当"),10,IF(AND($D$1="三交代制",AN$17&gt;=2,AN$17&lt;=30,OR(AN25="準",AN25="深"),OR(AO25="準",AO25="深"),OR(AP25="準",AP25="深")),20,IF(AND($D$1="二交代制",OR(AN25="当",AN25="明"),NOT(OR(AND(AN25="当",OR(AO25="明",AN$17=31,AO$18="×"),OR(AP25="休",AN$17=30,AN$17=31,AP$18="×")),AND(AN25="明",OR(AM25="当",AN$17=1),OR(AO25="休",AN$17=31,AO$18="×"))))),30,IF(AND($D$1="三交代制",AM25&lt;&gt;"準",AM25&lt;&gt;"深",OR(AN25="準",AN25="深"),(NOT(OR(AND(AN25="準",OR(AM25="日",AM25="休",AN$17=1,AND(AO25&lt;&gt;"準",AO25&lt;&gt;"深",AM25="")),OR(AO25="休",AND(AO25="準",OR(AP25="休",AN$17=30,AP$18="×")),AN$17=31,AO$18="×",AO25="")),AND(AN25="深",OR(AM25="休",AN$17=1,AND(AO25&lt;&gt;"準",AO25&lt;&gt;"深",AM25="")),OR(AO25="休",AND(OR(AO25="準",AO25="深"),OR(AP25="休",AN$17=30,AP$18="×")),AN$17=31,AO$18="×",AO25="")))))),40,0))))</f>
        <v>0</v>
      </c>
      <c r="AO106" s="193">
        <f t="shared" ref="AO106" si="158">IF(AND($D$1="二交代制",AO$17&gt;=1,AO$17&lt;=28,AO25="当",AP25="明",AQ25="休",AR25="当"),10,IF(AND($D$1="三交代制",AO$17&gt;=2,AO$17&lt;=30,OR(AO25="準",AO25="深"),OR(AP25="準",AP25="深"),OR(AQ25="準",AQ25="深")),20,IF(AND($D$1="二交代制",OR(AO25="当",AO25="明"),NOT(OR(AND(AO25="当",OR(AP25="明",AO$17=31,AP$18="×"),OR(AQ25="休",AO$17=30,AO$17=31,AQ$18="×")),AND(AO25="明",OR(AN25="当",AO$17=1),OR(AP25="休",AO$17=31,AP$18="×"))))),30,IF(AND($D$1="三交代制",AN25&lt;&gt;"準",AN25&lt;&gt;"深",OR(AO25="準",AO25="深"),(NOT(OR(AND(AO25="準",OR(AN25="日",AN25="休",AO$17=1,AND(AP25&lt;&gt;"準",AP25&lt;&gt;"深",AN25="")),OR(AP25="休",AND(AP25="準",OR(AQ25="休",AO$17=30,AQ$18="×")),AO$17=31,AP$18="×",AP25="")),AND(AO25="深",OR(AN25="休",AO$17=1,AND(AP25&lt;&gt;"準",AP25&lt;&gt;"深",AN25="")),OR(AP25="休",AND(OR(AP25="準",AP25="深"),OR(AQ25="休",AO$17=30,AQ$18="×")),AO$17=31,AP$18="×",AP25="")))))),40,0))))</f>
        <v>0</v>
      </c>
      <c r="CJ106" s="97"/>
      <c r="CK106" s="92"/>
      <c r="CL106" s="92"/>
      <c r="CM106" s="92"/>
      <c r="CN106" s="92"/>
      <c r="CO106" s="92"/>
      <c r="CP106" s="92"/>
      <c r="CQ106" s="92"/>
      <c r="CR106" s="92"/>
      <c r="CS106" s="92"/>
      <c r="CT106" s="92"/>
      <c r="CU106" s="92"/>
      <c r="CV106" s="92"/>
      <c r="CW106" s="92"/>
      <c r="CX106" s="92"/>
      <c r="CY106" s="92"/>
      <c r="CZ106" s="92"/>
      <c r="DA106" s="92"/>
      <c r="DB106" s="92"/>
      <c r="DC106" s="92"/>
      <c r="DD106" s="92"/>
      <c r="DE106" s="92"/>
      <c r="DF106" s="92"/>
      <c r="DG106" s="92"/>
      <c r="DH106" s="92"/>
      <c r="DI106" s="92"/>
      <c r="DJ106" s="92"/>
      <c r="DK106" s="92"/>
      <c r="DL106" s="92"/>
      <c r="DM106" s="92"/>
      <c r="DN106" s="92"/>
      <c r="DO106" s="92"/>
      <c r="DP106" s="92"/>
      <c r="DQ106" s="93"/>
      <c r="DR106" s="93"/>
      <c r="DS106" s="93"/>
      <c r="DT106" s="93"/>
      <c r="DU106" s="93"/>
      <c r="DV106" s="93"/>
      <c r="DW106" s="93"/>
      <c r="DX106" s="93"/>
      <c r="DY106" s="93"/>
      <c r="DZ106" s="93"/>
      <c r="EA106" s="93"/>
      <c r="EB106" s="93"/>
      <c r="EC106" s="93"/>
      <c r="ED106" s="93"/>
      <c r="EE106" s="93"/>
      <c r="EF106" s="93"/>
      <c r="EG106" s="93"/>
      <c r="EH106" s="93"/>
      <c r="EI106" s="93"/>
      <c r="EJ106" s="93"/>
      <c r="EK106" s="93"/>
    </row>
    <row r="107" spans="4:141" x14ac:dyDescent="0.4">
      <c r="E107" s="98" t="s">
        <v>36</v>
      </c>
      <c r="F107" s="98" t="s">
        <v>34</v>
      </c>
      <c r="G107" s="98" t="s">
        <v>36</v>
      </c>
      <c r="H107" s="99"/>
      <c r="J107" s="202"/>
      <c r="K107" s="193"/>
      <c r="L107" s="193"/>
      <c r="M107" s="193"/>
      <c r="N107" s="193"/>
      <c r="O107" s="193"/>
      <c r="P107" s="193"/>
      <c r="Q107" s="193"/>
      <c r="R107" s="193"/>
      <c r="S107" s="193"/>
      <c r="T107" s="193"/>
      <c r="U107" s="193"/>
      <c r="V107" s="193"/>
      <c r="W107" s="193"/>
      <c r="X107" s="193"/>
      <c r="Y107" s="193"/>
      <c r="Z107" s="193"/>
      <c r="AA107" s="193"/>
      <c r="AB107" s="193"/>
      <c r="AC107" s="193"/>
      <c r="AD107" s="193"/>
      <c r="AE107" s="193"/>
      <c r="AF107" s="193"/>
      <c r="AG107" s="193"/>
      <c r="AH107" s="193"/>
      <c r="AI107" s="193"/>
      <c r="AJ107" s="193"/>
      <c r="AK107" s="193"/>
      <c r="AL107" s="193"/>
      <c r="AM107" s="193"/>
      <c r="AN107" s="193"/>
      <c r="AO107" s="193"/>
      <c r="CJ107" s="97"/>
      <c r="CK107" s="92"/>
      <c r="CL107" s="92"/>
      <c r="CM107" s="92"/>
      <c r="CN107" s="92"/>
      <c r="CO107" s="92"/>
      <c r="CP107" s="92"/>
      <c r="CQ107" s="92"/>
      <c r="CR107" s="92"/>
      <c r="CS107" s="92"/>
      <c r="CT107" s="92"/>
      <c r="CU107" s="92"/>
      <c r="CV107" s="92"/>
      <c r="CW107" s="92"/>
      <c r="CX107" s="92"/>
      <c r="CY107" s="92"/>
      <c r="CZ107" s="92"/>
      <c r="DA107" s="92"/>
      <c r="DB107" s="92"/>
      <c r="DC107" s="92"/>
      <c r="DD107" s="92"/>
      <c r="DE107" s="92"/>
      <c r="DF107" s="92"/>
      <c r="DG107" s="92"/>
      <c r="DH107" s="92"/>
      <c r="DI107" s="92"/>
      <c r="DJ107" s="92"/>
      <c r="DK107" s="92"/>
      <c r="DL107" s="92"/>
      <c r="DM107" s="92"/>
      <c r="DN107" s="92"/>
      <c r="DO107" s="92"/>
      <c r="DP107" s="92"/>
      <c r="DQ107" s="93"/>
      <c r="DR107" s="93"/>
      <c r="DS107" s="93"/>
      <c r="DT107" s="93"/>
      <c r="DU107" s="93"/>
      <c r="DV107" s="93"/>
      <c r="DW107" s="93"/>
      <c r="DX107" s="93"/>
      <c r="DY107" s="93"/>
      <c r="DZ107" s="93"/>
      <c r="EA107" s="93"/>
      <c r="EB107" s="93"/>
      <c r="EC107" s="93"/>
      <c r="ED107" s="93"/>
      <c r="EE107" s="93"/>
      <c r="EF107" s="93"/>
      <c r="EG107" s="93"/>
      <c r="EH107" s="93"/>
      <c r="EI107" s="93"/>
      <c r="EJ107" s="93"/>
      <c r="EK107" s="93"/>
    </row>
    <row r="108" spans="4:141" x14ac:dyDescent="0.4">
      <c r="E108" s="98" t="s">
        <v>38</v>
      </c>
      <c r="F108" s="98" t="s">
        <v>34</v>
      </c>
      <c r="G108" s="98" t="s">
        <v>36</v>
      </c>
      <c r="H108" s="99"/>
      <c r="J108" s="201" t="str">
        <f t="shared" ref="J108" si="159">IF(E27&lt;&gt;"",E27,"")</f>
        <v>伊藤</v>
      </c>
      <c r="K108" s="193">
        <f t="shared" ref="K108" si="160">IF(AND($D$1="二交代制",K$17&gt;=1,K$17&lt;=28,K27="当",L27="明",M27="休",N27="当"),10,IF(AND($D$1="三交代制",K$17&gt;=2,K$17&lt;=30,OR(K27="準",K27="深"),OR(L27="準",L27="深"),OR(M27="準",M27="深")),20,IF(AND($D$1="二交代制",OR(K27="当",K27="明"),NOT(OR(AND(K27="当",OR(L27="明",K$17=31,L$18="×"),OR(M27="休",K$17=30,K$17=31,M$18="×")),AND(K27="明",OR(J27="当",K$17=1),OR(L27="休",K$17=31,L$18="×"))))),30,IF(AND($D$1="三交代制",J27&lt;&gt;"準",J27&lt;&gt;"深",OR(K27="準",K27="深"),(NOT(OR(AND(K27="準",OR(J27="日",J27="休",K$17=1,AND(L27&lt;&gt;"準",L27&lt;&gt;"深",J27="")),OR(L27="休",AND(L27="準",OR(M27="休",K$17=30,M$18="×")),K$17=31,L$18="×",L27="")),AND(K27="深",OR(J27="休",K$17=1,AND(L27&lt;&gt;"準",L27&lt;&gt;"深",J27="")),OR(L27="休",AND(OR(L27="準",L27="深"),OR(M27="休",K$17=30,M$18="×")),K$17=31,L$18="×",L27="")))))),40,0))))</f>
        <v>0</v>
      </c>
      <c r="L108" s="193">
        <f t="shared" ref="L108" si="161">IF(AND($D$1="二交代制",L$17&gt;=1,L$17&lt;=28,L27="当",M27="明",N27="休",O27="当"),10,IF(AND($D$1="三交代制",L$17&gt;=2,L$17&lt;=30,OR(L27="準",L27="深"),OR(M27="準",M27="深"),OR(N27="準",N27="深")),20,IF(AND($D$1="二交代制",OR(L27="当",L27="明"),NOT(OR(AND(L27="当",OR(M27="明",L$17=31,M$18="×"),OR(N27="休",L$17=30,L$17=31,N$18="×")),AND(L27="明",OR(K27="当",L$17=1),OR(M27="休",L$17=31,M$18="×"))))),30,IF(AND($D$1="三交代制",K27&lt;&gt;"準",K27&lt;&gt;"深",OR(L27="準",L27="深"),(NOT(OR(AND(L27="準",OR(K27="日",K27="休",L$17=1,AND(M27&lt;&gt;"準",M27&lt;&gt;"深",K27="")),OR(M27="休",AND(M27="準",OR(N27="休",L$17=30,N$18="×")),L$17=31,M$18="×",M27="")),AND(L27="深",OR(K27="休",L$17=1,AND(M27&lt;&gt;"準",M27&lt;&gt;"深",K27="")),OR(M27="休",AND(OR(M27="準",M27="深"),OR(N27="休",L$17=30,N$18="×")),L$17=31,M$18="×",M27="")))))),40,0))))</f>
        <v>0</v>
      </c>
      <c r="M108" s="193">
        <f t="shared" ref="M108" si="162">IF(AND($D$1="二交代制",M$17&gt;=1,M$17&lt;=28,M27="当",N27="明",O27="休",P27="当"),10,IF(AND($D$1="三交代制",M$17&gt;=2,M$17&lt;=30,OR(M27="準",M27="深"),OR(N27="準",N27="深"),OR(O27="準",O27="深")),20,IF(AND($D$1="二交代制",OR(M27="当",M27="明"),NOT(OR(AND(M27="当",OR(N27="明",M$17=31,N$18="×"),OR(O27="休",M$17=30,M$17=31,O$18="×")),AND(M27="明",OR(L27="当",M$17=1),OR(N27="休",M$17=31,N$18="×"))))),30,IF(AND($D$1="三交代制",L27&lt;&gt;"準",L27&lt;&gt;"深",OR(M27="準",M27="深"),(NOT(OR(AND(M27="準",OR(L27="日",L27="休",M$17=1,AND(N27&lt;&gt;"準",N27&lt;&gt;"深",L27="")),OR(N27="休",AND(N27="準",OR(O27="休",M$17=30,O$18="×")),M$17=31,N$18="×",N27="")),AND(M27="深",OR(L27="休",M$17=1,AND(N27&lt;&gt;"準",N27&lt;&gt;"深",L27="")),OR(N27="休",AND(OR(N27="準",N27="深"),OR(O27="休",M$17=30,O$18="×")),M$17=31,N$18="×",N27="")))))),40,0))))</f>
        <v>0</v>
      </c>
      <c r="N108" s="193">
        <f t="shared" ref="N108" si="163">IF(AND($D$1="二交代制",N$17&gt;=1,N$17&lt;=28,N27="当",O27="明",P27="休",Q27="当"),10,IF(AND($D$1="三交代制",N$17&gt;=2,N$17&lt;=30,OR(N27="準",N27="深"),OR(O27="準",O27="深"),OR(P27="準",P27="深")),20,IF(AND($D$1="二交代制",OR(N27="当",N27="明"),NOT(OR(AND(N27="当",OR(O27="明",N$17=31,O$18="×"),OR(P27="休",N$17=30,N$17=31,P$18="×")),AND(N27="明",OR(M27="当",N$17=1),OR(O27="休",N$17=31,O$18="×"))))),30,IF(AND($D$1="三交代制",M27&lt;&gt;"準",M27&lt;&gt;"深",OR(N27="準",N27="深"),(NOT(OR(AND(N27="準",OR(M27="日",M27="休",N$17=1,AND(O27&lt;&gt;"準",O27&lt;&gt;"深",M27="")),OR(O27="休",AND(O27="準",OR(P27="休",N$17=30,P$18="×")),N$17=31,O$18="×",O27="")),AND(N27="深",OR(M27="休",N$17=1,AND(O27&lt;&gt;"準",O27&lt;&gt;"深",M27="")),OR(O27="休",AND(OR(O27="準",O27="深"),OR(P27="休",N$17=30,P$18="×")),N$17=31,O$18="×",O27="")))))),40,0))))</f>
        <v>0</v>
      </c>
      <c r="O108" s="193">
        <f t="shared" ref="O108" si="164">IF(AND($D$1="二交代制",O$17&gt;=1,O$17&lt;=28,O27="当",P27="明",Q27="休",R27="当"),10,IF(AND($D$1="三交代制",O$17&gt;=2,O$17&lt;=30,OR(O27="準",O27="深"),OR(P27="準",P27="深"),OR(Q27="準",Q27="深")),20,IF(AND($D$1="二交代制",OR(O27="当",O27="明"),NOT(OR(AND(O27="当",OR(P27="明",O$17=31,P$18="×"),OR(Q27="休",O$17=30,O$17=31,Q$18="×")),AND(O27="明",OR(N27="当",O$17=1),OR(P27="休",O$17=31,P$18="×"))))),30,IF(AND($D$1="三交代制",N27&lt;&gt;"準",N27&lt;&gt;"深",OR(O27="準",O27="深"),(NOT(OR(AND(O27="準",OR(N27="日",N27="休",O$17=1,AND(P27&lt;&gt;"準",P27&lt;&gt;"深",N27="")),OR(P27="休",AND(P27="準",OR(Q27="休",O$17=30,Q$18="×")),O$17=31,P$18="×",P27="")),AND(O27="深",OR(N27="休",O$17=1,AND(P27&lt;&gt;"準",P27&lt;&gt;"深",N27="")),OR(P27="休",AND(OR(P27="準",P27="深"),OR(Q27="休",O$17=30,Q$18="×")),O$17=31,P$18="×",P27="")))))),40,0))))</f>
        <v>0</v>
      </c>
      <c r="P108" s="193">
        <f t="shared" ref="P108" si="165">IF(AND($D$1="二交代制",P$17&gt;=1,P$17&lt;=28,P27="当",Q27="明",R27="休",S27="当"),10,IF(AND($D$1="三交代制",P$17&gt;=2,P$17&lt;=30,OR(P27="準",P27="深"),OR(Q27="準",Q27="深"),OR(R27="準",R27="深")),20,IF(AND($D$1="二交代制",OR(P27="当",P27="明"),NOT(OR(AND(P27="当",OR(Q27="明",P$17=31,Q$18="×"),OR(R27="休",P$17=30,P$17=31,R$18="×")),AND(P27="明",OR(O27="当",P$17=1),OR(Q27="休",P$17=31,Q$18="×"))))),30,IF(AND($D$1="三交代制",O27&lt;&gt;"準",O27&lt;&gt;"深",OR(P27="準",P27="深"),(NOT(OR(AND(P27="準",OR(O27="日",O27="休",P$17=1,AND(Q27&lt;&gt;"準",Q27&lt;&gt;"深",O27="")),OR(Q27="休",AND(Q27="準",OR(R27="休",P$17=30,R$18="×")),P$17=31,Q$18="×",Q27="")),AND(P27="深",OR(O27="休",P$17=1,AND(Q27&lt;&gt;"準",Q27&lt;&gt;"深",O27="")),OR(Q27="休",AND(OR(Q27="準",Q27="深"),OR(R27="休",P$17=30,R$18="×")),P$17=31,Q$18="×",Q27="")))))),40,0))))</f>
        <v>0</v>
      </c>
      <c r="Q108" s="193">
        <f t="shared" ref="Q108" si="166">IF(AND($D$1="二交代制",Q$17&gt;=1,Q$17&lt;=28,Q27="当",R27="明",S27="休",T27="当"),10,IF(AND($D$1="三交代制",Q$17&gt;=2,Q$17&lt;=30,OR(Q27="準",Q27="深"),OR(R27="準",R27="深"),OR(S27="準",S27="深")),20,IF(AND($D$1="二交代制",OR(Q27="当",Q27="明"),NOT(OR(AND(Q27="当",OR(R27="明",Q$17=31,R$18="×"),OR(S27="休",Q$17=30,Q$17=31,S$18="×")),AND(Q27="明",OR(P27="当",Q$17=1),OR(R27="休",Q$17=31,R$18="×"))))),30,IF(AND($D$1="三交代制",P27&lt;&gt;"準",P27&lt;&gt;"深",OR(Q27="準",Q27="深"),(NOT(OR(AND(Q27="準",OR(P27="日",P27="休",Q$17=1,AND(R27&lt;&gt;"準",R27&lt;&gt;"深",P27="")),OR(R27="休",AND(R27="準",OR(S27="休",Q$17=30,S$18="×")),Q$17=31,R$18="×",R27="")),AND(Q27="深",OR(P27="休",Q$17=1,AND(R27&lt;&gt;"準",R27&lt;&gt;"深",P27="")),OR(R27="休",AND(OR(R27="準",R27="深"),OR(S27="休",Q$17=30,S$18="×")),Q$17=31,R$18="×",R27="")))))),40,0))))</f>
        <v>0</v>
      </c>
      <c r="R108" s="193">
        <f t="shared" ref="R108" si="167">IF(AND($D$1="二交代制",R$17&gt;=1,R$17&lt;=28,R27="当",S27="明",T27="休",U27="当"),10,IF(AND($D$1="三交代制",R$17&gt;=2,R$17&lt;=30,OR(R27="準",R27="深"),OR(S27="準",S27="深"),OR(T27="準",T27="深")),20,IF(AND($D$1="二交代制",OR(R27="当",R27="明"),NOT(OR(AND(R27="当",OR(S27="明",R$17=31,S$18="×"),OR(T27="休",R$17=30,R$17=31,T$18="×")),AND(R27="明",OR(Q27="当",R$17=1),OR(S27="休",R$17=31,S$18="×"))))),30,IF(AND($D$1="三交代制",Q27&lt;&gt;"準",Q27&lt;&gt;"深",OR(R27="準",R27="深"),(NOT(OR(AND(R27="準",OR(Q27="日",Q27="休",R$17=1,AND(S27&lt;&gt;"準",S27&lt;&gt;"深",Q27="")),OR(S27="休",AND(S27="準",OR(T27="休",R$17=30,T$18="×")),R$17=31,S$18="×",S27="")),AND(R27="深",OR(Q27="休",R$17=1,AND(S27&lt;&gt;"準",S27&lt;&gt;"深",Q27="")),OR(S27="休",AND(OR(S27="準",S27="深"),OR(T27="休",R$17=30,T$18="×")),R$17=31,S$18="×",S27="")))))),40,0))))</f>
        <v>0</v>
      </c>
      <c r="S108" s="193">
        <f t="shared" ref="S108" si="168">IF(AND($D$1="二交代制",S$17&gt;=1,S$17&lt;=28,S27="当",T27="明",U27="休",V27="当"),10,IF(AND($D$1="三交代制",S$17&gt;=2,S$17&lt;=30,OR(S27="準",S27="深"),OR(T27="準",T27="深"),OR(U27="準",U27="深")),20,IF(AND($D$1="二交代制",OR(S27="当",S27="明"),NOT(OR(AND(S27="当",OR(T27="明",S$17=31,T$18="×"),OR(U27="休",S$17=30,S$17=31,U$18="×")),AND(S27="明",OR(R27="当",S$17=1),OR(T27="休",S$17=31,T$18="×"))))),30,IF(AND($D$1="三交代制",R27&lt;&gt;"準",R27&lt;&gt;"深",OR(S27="準",S27="深"),(NOT(OR(AND(S27="準",OR(R27="日",R27="休",S$17=1,AND(T27&lt;&gt;"準",T27&lt;&gt;"深",R27="")),OR(T27="休",AND(T27="準",OR(U27="休",S$17=30,U$18="×")),S$17=31,T$18="×",T27="")),AND(S27="深",OR(R27="休",S$17=1,AND(T27&lt;&gt;"準",T27&lt;&gt;"深",R27="")),OR(T27="休",AND(OR(T27="準",T27="深"),OR(U27="休",S$17=30,U$18="×")),S$17=31,T$18="×",T27="")))))),40,0))))</f>
        <v>0</v>
      </c>
      <c r="T108" s="193">
        <f t="shared" ref="T108" si="169">IF(AND($D$1="二交代制",T$17&gt;=1,T$17&lt;=28,T27="当",U27="明",V27="休",W27="当"),10,IF(AND($D$1="三交代制",T$17&gt;=2,T$17&lt;=30,OR(T27="準",T27="深"),OR(U27="準",U27="深"),OR(V27="準",V27="深")),20,IF(AND($D$1="二交代制",OR(T27="当",T27="明"),NOT(OR(AND(T27="当",OR(U27="明",T$17=31,U$18="×"),OR(V27="休",T$17=30,T$17=31,V$18="×")),AND(T27="明",OR(S27="当",T$17=1),OR(U27="休",T$17=31,U$18="×"))))),30,IF(AND($D$1="三交代制",S27&lt;&gt;"準",S27&lt;&gt;"深",OR(T27="準",T27="深"),(NOT(OR(AND(T27="準",OR(S27="日",S27="休",T$17=1,AND(U27&lt;&gt;"準",U27&lt;&gt;"深",S27="")),OR(U27="休",AND(U27="準",OR(V27="休",T$17=30,V$18="×")),T$17=31,U$18="×",U27="")),AND(T27="深",OR(S27="休",T$17=1,AND(U27&lt;&gt;"準",U27&lt;&gt;"深",S27="")),OR(U27="休",AND(OR(U27="準",U27="深"),OR(V27="休",T$17=30,V$18="×")),T$17=31,U$18="×",U27="")))))),40,0))))</f>
        <v>0</v>
      </c>
      <c r="U108" s="193">
        <f t="shared" ref="U108" si="170">IF(AND($D$1="二交代制",U$17&gt;=1,U$17&lt;=28,U27="当",V27="明",W27="休",X27="当"),10,IF(AND($D$1="三交代制",U$17&gt;=2,U$17&lt;=30,OR(U27="準",U27="深"),OR(V27="準",V27="深"),OR(W27="準",W27="深")),20,IF(AND($D$1="二交代制",OR(U27="当",U27="明"),NOT(OR(AND(U27="当",OR(V27="明",U$17=31,V$18="×"),OR(W27="休",U$17=30,U$17=31,W$18="×")),AND(U27="明",OR(T27="当",U$17=1),OR(V27="休",U$17=31,V$18="×"))))),30,IF(AND($D$1="三交代制",T27&lt;&gt;"準",T27&lt;&gt;"深",OR(U27="準",U27="深"),(NOT(OR(AND(U27="準",OR(T27="日",T27="休",U$17=1,AND(V27&lt;&gt;"準",V27&lt;&gt;"深",T27="")),OR(V27="休",AND(V27="準",OR(W27="休",U$17=30,W$18="×")),U$17=31,V$18="×",V27="")),AND(U27="深",OR(T27="休",U$17=1,AND(V27&lt;&gt;"準",V27&lt;&gt;"深",T27="")),OR(V27="休",AND(OR(V27="準",V27="深"),OR(W27="休",U$17=30,W$18="×")),U$17=31,V$18="×",V27="")))))),40,0))))</f>
        <v>0</v>
      </c>
      <c r="V108" s="193">
        <f t="shared" ref="V108" si="171">IF(AND($D$1="二交代制",V$17&gt;=1,V$17&lt;=28,V27="当",W27="明",X27="休",Y27="当"),10,IF(AND($D$1="三交代制",V$17&gt;=2,V$17&lt;=30,OR(V27="準",V27="深"),OR(W27="準",W27="深"),OR(X27="準",X27="深")),20,IF(AND($D$1="二交代制",OR(V27="当",V27="明"),NOT(OR(AND(V27="当",OR(W27="明",V$17=31,W$18="×"),OR(X27="休",V$17=30,V$17=31,X$18="×")),AND(V27="明",OR(U27="当",V$17=1),OR(W27="休",V$17=31,W$18="×"))))),30,IF(AND($D$1="三交代制",U27&lt;&gt;"準",U27&lt;&gt;"深",OR(V27="準",V27="深"),(NOT(OR(AND(V27="準",OR(U27="日",U27="休",V$17=1,AND(W27&lt;&gt;"準",W27&lt;&gt;"深",U27="")),OR(W27="休",AND(W27="準",OR(X27="休",V$17=30,X$18="×")),V$17=31,W$18="×",W27="")),AND(V27="深",OR(U27="休",V$17=1,AND(W27&lt;&gt;"準",W27&lt;&gt;"深",U27="")),OR(W27="休",AND(OR(W27="準",W27="深"),OR(X27="休",V$17=30,X$18="×")),V$17=31,W$18="×",W27="")))))),40,0))))</f>
        <v>0</v>
      </c>
      <c r="W108" s="193">
        <f t="shared" ref="W108" si="172">IF(AND($D$1="二交代制",W$17&gt;=1,W$17&lt;=28,W27="当",X27="明",Y27="休",Z27="当"),10,IF(AND($D$1="三交代制",W$17&gt;=2,W$17&lt;=30,OR(W27="準",W27="深"),OR(X27="準",X27="深"),OR(Y27="準",Y27="深")),20,IF(AND($D$1="二交代制",OR(W27="当",W27="明"),NOT(OR(AND(W27="当",OR(X27="明",W$17=31,X$18="×"),OR(Y27="休",W$17=30,W$17=31,Y$18="×")),AND(W27="明",OR(V27="当",W$17=1),OR(X27="休",W$17=31,X$18="×"))))),30,IF(AND($D$1="三交代制",V27&lt;&gt;"準",V27&lt;&gt;"深",OR(W27="準",W27="深"),(NOT(OR(AND(W27="準",OR(V27="日",V27="休",W$17=1,AND(X27&lt;&gt;"準",X27&lt;&gt;"深",V27="")),OR(X27="休",AND(X27="準",OR(Y27="休",W$17=30,Y$18="×")),W$17=31,X$18="×",X27="")),AND(W27="深",OR(V27="休",W$17=1,AND(X27&lt;&gt;"準",X27&lt;&gt;"深",V27="")),OR(X27="休",AND(OR(X27="準",X27="深"),OR(Y27="休",W$17=30,Y$18="×")),W$17=31,X$18="×",X27="")))))),40,0))))</f>
        <v>0</v>
      </c>
      <c r="X108" s="193">
        <f t="shared" ref="X108" si="173">IF(AND($D$1="二交代制",X$17&gt;=1,X$17&lt;=28,X27="当",Y27="明",Z27="休",AA27="当"),10,IF(AND($D$1="三交代制",X$17&gt;=2,X$17&lt;=30,OR(X27="準",X27="深"),OR(Y27="準",Y27="深"),OR(Z27="準",Z27="深")),20,IF(AND($D$1="二交代制",OR(X27="当",X27="明"),NOT(OR(AND(X27="当",OR(Y27="明",X$17=31,Y$18="×"),OR(Z27="休",X$17=30,X$17=31,Z$18="×")),AND(X27="明",OR(W27="当",X$17=1),OR(Y27="休",X$17=31,Y$18="×"))))),30,IF(AND($D$1="三交代制",W27&lt;&gt;"準",W27&lt;&gt;"深",OR(X27="準",X27="深"),(NOT(OR(AND(X27="準",OR(W27="日",W27="休",X$17=1,AND(Y27&lt;&gt;"準",Y27&lt;&gt;"深",W27="")),OR(Y27="休",AND(Y27="準",OR(Z27="休",X$17=30,Z$18="×")),X$17=31,Y$18="×",Y27="")),AND(X27="深",OR(W27="休",X$17=1,AND(Y27&lt;&gt;"準",Y27&lt;&gt;"深",W27="")),OR(Y27="休",AND(OR(Y27="準",Y27="深"),OR(Z27="休",X$17=30,Z$18="×")),X$17=31,Y$18="×",Y27="")))))),40,0))))</f>
        <v>0</v>
      </c>
      <c r="Y108" s="193">
        <f t="shared" ref="Y108" si="174">IF(AND($D$1="二交代制",Y$17&gt;=1,Y$17&lt;=28,Y27="当",Z27="明",AA27="休",AB27="当"),10,IF(AND($D$1="三交代制",Y$17&gt;=2,Y$17&lt;=30,OR(Y27="準",Y27="深"),OR(Z27="準",Z27="深"),OR(AA27="準",AA27="深")),20,IF(AND($D$1="二交代制",OR(Y27="当",Y27="明"),NOT(OR(AND(Y27="当",OR(Z27="明",Y$17=31,Z$18="×"),OR(AA27="休",Y$17=30,Y$17=31,AA$18="×")),AND(Y27="明",OR(X27="当",Y$17=1),OR(Z27="休",Y$17=31,Z$18="×"))))),30,IF(AND($D$1="三交代制",X27&lt;&gt;"準",X27&lt;&gt;"深",OR(Y27="準",Y27="深"),(NOT(OR(AND(Y27="準",OR(X27="日",X27="休",Y$17=1,AND(Z27&lt;&gt;"準",Z27&lt;&gt;"深",X27="")),OR(Z27="休",AND(Z27="準",OR(AA27="休",Y$17=30,AA$18="×")),Y$17=31,Z$18="×",Z27="")),AND(Y27="深",OR(X27="休",Y$17=1,AND(Z27&lt;&gt;"準",Z27&lt;&gt;"深",X27="")),OR(Z27="休",AND(OR(Z27="準",Z27="深"),OR(AA27="休",Y$17=30,AA$18="×")),Y$17=31,Z$18="×",Z27="")))))),40,0))))</f>
        <v>0</v>
      </c>
      <c r="Z108" s="193">
        <f t="shared" ref="Z108" si="175">IF(AND($D$1="二交代制",Z$17&gt;=1,Z$17&lt;=28,Z27="当",AA27="明",AB27="休",AC27="当"),10,IF(AND($D$1="三交代制",Z$17&gt;=2,Z$17&lt;=30,OR(Z27="準",Z27="深"),OR(AA27="準",AA27="深"),OR(AB27="準",AB27="深")),20,IF(AND($D$1="二交代制",OR(Z27="当",Z27="明"),NOT(OR(AND(Z27="当",OR(AA27="明",Z$17=31,AA$18="×"),OR(AB27="休",Z$17=30,Z$17=31,AB$18="×")),AND(Z27="明",OR(Y27="当",Z$17=1),OR(AA27="休",Z$17=31,AA$18="×"))))),30,IF(AND($D$1="三交代制",Y27&lt;&gt;"準",Y27&lt;&gt;"深",OR(Z27="準",Z27="深"),(NOT(OR(AND(Z27="準",OR(Y27="日",Y27="休",Z$17=1,AND(AA27&lt;&gt;"準",AA27&lt;&gt;"深",Y27="")),OR(AA27="休",AND(AA27="準",OR(AB27="休",Z$17=30,AB$18="×")),Z$17=31,AA$18="×",AA27="")),AND(Z27="深",OR(Y27="休",Z$17=1,AND(AA27&lt;&gt;"準",AA27&lt;&gt;"深",Y27="")),OR(AA27="休",AND(OR(AA27="準",AA27="深"),OR(AB27="休",Z$17=30,AB$18="×")),Z$17=31,AA$18="×",AA27="")))))),40,0))))</f>
        <v>0</v>
      </c>
      <c r="AA108" s="193">
        <f t="shared" ref="AA108" si="176">IF(AND($D$1="二交代制",AA$17&gt;=1,AA$17&lt;=28,AA27="当",AB27="明",AC27="休",AD27="当"),10,IF(AND($D$1="三交代制",AA$17&gt;=2,AA$17&lt;=30,OR(AA27="準",AA27="深"),OR(AB27="準",AB27="深"),OR(AC27="準",AC27="深")),20,IF(AND($D$1="二交代制",OR(AA27="当",AA27="明"),NOT(OR(AND(AA27="当",OR(AB27="明",AA$17=31,AB$18="×"),OR(AC27="休",AA$17=30,AA$17=31,AC$18="×")),AND(AA27="明",OR(Z27="当",AA$17=1),OR(AB27="休",AA$17=31,AB$18="×"))))),30,IF(AND($D$1="三交代制",Z27&lt;&gt;"準",Z27&lt;&gt;"深",OR(AA27="準",AA27="深"),(NOT(OR(AND(AA27="準",OR(Z27="日",Z27="休",AA$17=1,AND(AB27&lt;&gt;"準",AB27&lt;&gt;"深",Z27="")),OR(AB27="休",AND(AB27="準",OR(AC27="休",AA$17=30,AC$18="×")),AA$17=31,AB$18="×",AB27="")),AND(AA27="深",OR(Z27="休",AA$17=1,AND(AB27&lt;&gt;"準",AB27&lt;&gt;"深",Z27="")),OR(AB27="休",AND(OR(AB27="準",AB27="深"),OR(AC27="休",AA$17=30,AC$18="×")),AA$17=31,AB$18="×",AB27="")))))),40,0))))</f>
        <v>0</v>
      </c>
      <c r="AB108" s="193">
        <f t="shared" ref="AB108" si="177">IF(AND($D$1="二交代制",AB$17&gt;=1,AB$17&lt;=28,AB27="当",AC27="明",AD27="休",AE27="当"),10,IF(AND($D$1="三交代制",AB$17&gt;=2,AB$17&lt;=30,OR(AB27="準",AB27="深"),OR(AC27="準",AC27="深"),OR(AD27="準",AD27="深")),20,IF(AND($D$1="二交代制",OR(AB27="当",AB27="明"),NOT(OR(AND(AB27="当",OR(AC27="明",AB$17=31,AC$18="×"),OR(AD27="休",AB$17=30,AB$17=31,AD$18="×")),AND(AB27="明",OR(AA27="当",AB$17=1),OR(AC27="休",AB$17=31,AC$18="×"))))),30,IF(AND($D$1="三交代制",AA27&lt;&gt;"準",AA27&lt;&gt;"深",OR(AB27="準",AB27="深"),(NOT(OR(AND(AB27="準",OR(AA27="日",AA27="休",AB$17=1,AND(AC27&lt;&gt;"準",AC27&lt;&gt;"深",AA27="")),OR(AC27="休",AND(AC27="準",OR(AD27="休",AB$17=30,AD$18="×")),AB$17=31,AC$18="×",AC27="")),AND(AB27="深",OR(AA27="休",AB$17=1,AND(AC27&lt;&gt;"準",AC27&lt;&gt;"深",AA27="")),OR(AC27="休",AND(OR(AC27="準",AC27="深"),OR(AD27="休",AB$17=30,AD$18="×")),AB$17=31,AC$18="×",AC27="")))))),40,0))))</f>
        <v>0</v>
      </c>
      <c r="AC108" s="193">
        <f t="shared" ref="AC108" si="178">IF(AND($D$1="二交代制",AC$17&gt;=1,AC$17&lt;=28,AC27="当",AD27="明",AE27="休",AF27="当"),10,IF(AND($D$1="三交代制",AC$17&gt;=2,AC$17&lt;=30,OR(AC27="準",AC27="深"),OR(AD27="準",AD27="深"),OR(AE27="準",AE27="深")),20,IF(AND($D$1="二交代制",OR(AC27="当",AC27="明"),NOT(OR(AND(AC27="当",OR(AD27="明",AC$17=31,AD$18="×"),OR(AE27="休",AC$17=30,AC$17=31,AE$18="×")),AND(AC27="明",OR(AB27="当",AC$17=1),OR(AD27="休",AC$17=31,AD$18="×"))))),30,IF(AND($D$1="三交代制",AB27&lt;&gt;"準",AB27&lt;&gt;"深",OR(AC27="準",AC27="深"),(NOT(OR(AND(AC27="準",OR(AB27="日",AB27="休",AC$17=1,AND(AD27&lt;&gt;"準",AD27&lt;&gt;"深",AB27="")),OR(AD27="休",AND(AD27="準",OR(AE27="休",AC$17=30,AE$18="×")),AC$17=31,AD$18="×",AD27="")),AND(AC27="深",OR(AB27="休",AC$17=1,AND(AD27&lt;&gt;"準",AD27&lt;&gt;"深",AB27="")),OR(AD27="休",AND(OR(AD27="準",AD27="深"),OR(AE27="休",AC$17=30,AE$18="×")),AC$17=31,AD$18="×",AD27="")))))),40,0))))</f>
        <v>0</v>
      </c>
      <c r="AD108" s="193">
        <f t="shared" ref="AD108" si="179">IF(AND($D$1="二交代制",AD$17&gt;=1,AD$17&lt;=28,AD27="当",AE27="明",AF27="休",AG27="当"),10,IF(AND($D$1="三交代制",AD$17&gt;=2,AD$17&lt;=30,OR(AD27="準",AD27="深"),OR(AE27="準",AE27="深"),OR(AF27="準",AF27="深")),20,IF(AND($D$1="二交代制",OR(AD27="当",AD27="明"),NOT(OR(AND(AD27="当",OR(AE27="明",AD$17=31,AE$18="×"),OR(AF27="休",AD$17=30,AD$17=31,AF$18="×")),AND(AD27="明",OR(AC27="当",AD$17=1),OR(AE27="休",AD$17=31,AE$18="×"))))),30,IF(AND($D$1="三交代制",AC27&lt;&gt;"準",AC27&lt;&gt;"深",OR(AD27="準",AD27="深"),(NOT(OR(AND(AD27="準",OR(AC27="日",AC27="休",AD$17=1,AND(AE27&lt;&gt;"準",AE27&lt;&gt;"深",AC27="")),OR(AE27="休",AND(AE27="準",OR(AF27="休",AD$17=30,AF$18="×")),AD$17=31,AE$18="×",AE27="")),AND(AD27="深",OR(AC27="休",AD$17=1,AND(AE27&lt;&gt;"準",AE27&lt;&gt;"深",AC27="")),OR(AE27="休",AND(OR(AE27="準",AE27="深"),OR(AF27="休",AD$17=30,AF$18="×")),AD$17=31,AE$18="×",AE27="")))))),40,0))))</f>
        <v>0</v>
      </c>
      <c r="AE108" s="193">
        <f t="shared" ref="AE108" si="180">IF(AND($D$1="二交代制",AE$17&gt;=1,AE$17&lt;=28,AE27="当",AF27="明",AG27="休",AH27="当"),10,IF(AND($D$1="三交代制",AE$17&gt;=2,AE$17&lt;=30,OR(AE27="準",AE27="深"),OR(AF27="準",AF27="深"),OR(AG27="準",AG27="深")),20,IF(AND($D$1="二交代制",OR(AE27="当",AE27="明"),NOT(OR(AND(AE27="当",OR(AF27="明",AE$17=31,AF$18="×"),OR(AG27="休",AE$17=30,AE$17=31,AG$18="×")),AND(AE27="明",OR(AD27="当",AE$17=1),OR(AF27="休",AE$17=31,AF$18="×"))))),30,IF(AND($D$1="三交代制",AD27&lt;&gt;"準",AD27&lt;&gt;"深",OR(AE27="準",AE27="深"),(NOT(OR(AND(AE27="準",OR(AD27="日",AD27="休",AE$17=1,AND(AF27&lt;&gt;"準",AF27&lt;&gt;"深",AD27="")),OR(AF27="休",AND(AF27="準",OR(AG27="休",AE$17=30,AG$18="×")),AE$17=31,AF$18="×",AF27="")),AND(AE27="深",OR(AD27="休",AE$17=1,AND(AF27&lt;&gt;"準",AF27&lt;&gt;"深",AD27="")),OR(AF27="休",AND(OR(AF27="準",AF27="深"),OR(AG27="休",AE$17=30,AG$18="×")),AE$17=31,AF$18="×",AF27="")))))),40,0))))</f>
        <v>0</v>
      </c>
      <c r="AF108" s="193">
        <f t="shared" ref="AF108" si="181">IF(AND($D$1="二交代制",AF$17&gt;=1,AF$17&lt;=28,AF27="当",AG27="明",AH27="休",AI27="当"),10,IF(AND($D$1="三交代制",AF$17&gt;=2,AF$17&lt;=30,OR(AF27="準",AF27="深"),OR(AG27="準",AG27="深"),OR(AH27="準",AH27="深")),20,IF(AND($D$1="二交代制",OR(AF27="当",AF27="明"),NOT(OR(AND(AF27="当",OR(AG27="明",AF$17=31,AG$18="×"),OR(AH27="休",AF$17=30,AF$17=31,AH$18="×")),AND(AF27="明",OR(AE27="当",AF$17=1),OR(AG27="休",AF$17=31,AG$18="×"))))),30,IF(AND($D$1="三交代制",AE27&lt;&gt;"準",AE27&lt;&gt;"深",OR(AF27="準",AF27="深"),(NOT(OR(AND(AF27="準",OR(AE27="日",AE27="休",AF$17=1,AND(AG27&lt;&gt;"準",AG27&lt;&gt;"深",AE27="")),OR(AG27="休",AND(AG27="準",OR(AH27="休",AF$17=30,AH$18="×")),AF$17=31,AG$18="×",AG27="")),AND(AF27="深",OR(AE27="休",AF$17=1,AND(AG27&lt;&gt;"準",AG27&lt;&gt;"深",AE27="")),OR(AG27="休",AND(OR(AG27="準",AG27="深"),OR(AH27="休",AF$17=30,AH$18="×")),AF$17=31,AG$18="×",AG27="")))))),40,0))))</f>
        <v>0</v>
      </c>
      <c r="AG108" s="193">
        <f t="shared" ref="AG108" si="182">IF(AND($D$1="二交代制",AG$17&gt;=1,AG$17&lt;=28,AG27="当",AH27="明",AI27="休",AJ27="当"),10,IF(AND($D$1="三交代制",AG$17&gt;=2,AG$17&lt;=30,OR(AG27="準",AG27="深"),OR(AH27="準",AH27="深"),OR(AI27="準",AI27="深")),20,IF(AND($D$1="二交代制",OR(AG27="当",AG27="明"),NOT(OR(AND(AG27="当",OR(AH27="明",AG$17=31,AH$18="×"),OR(AI27="休",AG$17=30,AG$17=31,AI$18="×")),AND(AG27="明",OR(AF27="当",AG$17=1),OR(AH27="休",AG$17=31,AH$18="×"))))),30,IF(AND($D$1="三交代制",AF27&lt;&gt;"準",AF27&lt;&gt;"深",OR(AG27="準",AG27="深"),(NOT(OR(AND(AG27="準",OR(AF27="日",AF27="休",AG$17=1,AND(AH27&lt;&gt;"準",AH27&lt;&gt;"深",AF27="")),OR(AH27="休",AND(AH27="準",OR(AI27="休",AG$17=30,AI$18="×")),AG$17=31,AH$18="×",AH27="")),AND(AG27="深",OR(AF27="休",AG$17=1,AND(AH27&lt;&gt;"準",AH27&lt;&gt;"深",AF27="")),OR(AH27="休",AND(OR(AH27="準",AH27="深"),OR(AI27="休",AG$17=30,AI$18="×")),AG$17=31,AH$18="×",AH27="")))))),40,0))))</f>
        <v>0</v>
      </c>
      <c r="AH108" s="193">
        <f t="shared" ref="AH108" si="183">IF(AND($D$1="二交代制",AH$17&gt;=1,AH$17&lt;=28,AH27="当",AI27="明",AJ27="休",AK27="当"),10,IF(AND($D$1="三交代制",AH$17&gt;=2,AH$17&lt;=30,OR(AH27="準",AH27="深"),OR(AI27="準",AI27="深"),OR(AJ27="準",AJ27="深")),20,IF(AND($D$1="二交代制",OR(AH27="当",AH27="明"),NOT(OR(AND(AH27="当",OR(AI27="明",AH$17=31,AI$18="×"),OR(AJ27="休",AH$17=30,AH$17=31,AJ$18="×")),AND(AH27="明",OR(AG27="当",AH$17=1),OR(AI27="休",AH$17=31,AI$18="×"))))),30,IF(AND($D$1="三交代制",AG27&lt;&gt;"準",AG27&lt;&gt;"深",OR(AH27="準",AH27="深"),(NOT(OR(AND(AH27="準",OR(AG27="日",AG27="休",AH$17=1,AND(AI27&lt;&gt;"準",AI27&lt;&gt;"深",AG27="")),OR(AI27="休",AND(AI27="準",OR(AJ27="休",AH$17=30,AJ$18="×")),AH$17=31,AI$18="×",AI27="")),AND(AH27="深",OR(AG27="休",AH$17=1,AND(AI27&lt;&gt;"準",AI27&lt;&gt;"深",AG27="")),OR(AI27="休",AND(OR(AI27="準",AI27="深"),OR(AJ27="休",AH$17=30,AJ$18="×")),AH$17=31,AI$18="×",AI27="")))))),40,0))))</f>
        <v>0</v>
      </c>
      <c r="AI108" s="193">
        <f t="shared" ref="AI108" si="184">IF(AND($D$1="二交代制",AI$17&gt;=1,AI$17&lt;=28,AI27="当",AJ27="明",AK27="休",AL27="当"),10,IF(AND($D$1="三交代制",AI$17&gt;=2,AI$17&lt;=30,OR(AI27="準",AI27="深"),OR(AJ27="準",AJ27="深"),OR(AK27="準",AK27="深")),20,IF(AND($D$1="二交代制",OR(AI27="当",AI27="明"),NOT(OR(AND(AI27="当",OR(AJ27="明",AI$17=31,AJ$18="×"),OR(AK27="休",AI$17=30,AI$17=31,AK$18="×")),AND(AI27="明",OR(AH27="当",AI$17=1),OR(AJ27="休",AI$17=31,AJ$18="×"))))),30,IF(AND($D$1="三交代制",AH27&lt;&gt;"準",AH27&lt;&gt;"深",OR(AI27="準",AI27="深"),(NOT(OR(AND(AI27="準",OR(AH27="日",AH27="休",AI$17=1,AND(AJ27&lt;&gt;"準",AJ27&lt;&gt;"深",AH27="")),OR(AJ27="休",AND(AJ27="準",OR(AK27="休",AI$17=30,AK$18="×")),AI$17=31,AJ$18="×",AJ27="")),AND(AI27="深",OR(AH27="休",AI$17=1,AND(AJ27&lt;&gt;"準",AJ27&lt;&gt;"深",AH27="")),OR(AJ27="休",AND(OR(AJ27="準",AJ27="深"),OR(AK27="休",AI$17=30,AK$18="×")),AI$17=31,AJ$18="×",AJ27="")))))),40,0))))</f>
        <v>0</v>
      </c>
      <c r="AJ108" s="193">
        <f t="shared" ref="AJ108" si="185">IF(AND($D$1="二交代制",AJ$17&gt;=1,AJ$17&lt;=28,AJ27="当",AK27="明",AL27="休",AM27="当"),10,IF(AND($D$1="三交代制",AJ$17&gt;=2,AJ$17&lt;=30,OR(AJ27="準",AJ27="深"),OR(AK27="準",AK27="深"),OR(AL27="準",AL27="深")),20,IF(AND($D$1="二交代制",OR(AJ27="当",AJ27="明"),NOT(OR(AND(AJ27="当",OR(AK27="明",AJ$17=31,AK$18="×"),OR(AL27="休",AJ$17=30,AJ$17=31,AL$18="×")),AND(AJ27="明",OR(AI27="当",AJ$17=1),OR(AK27="休",AJ$17=31,AK$18="×"))))),30,IF(AND($D$1="三交代制",AI27&lt;&gt;"準",AI27&lt;&gt;"深",OR(AJ27="準",AJ27="深"),(NOT(OR(AND(AJ27="準",OR(AI27="日",AI27="休",AJ$17=1,AND(AK27&lt;&gt;"準",AK27&lt;&gt;"深",AI27="")),OR(AK27="休",AND(AK27="準",OR(AL27="休",AJ$17=30,AL$18="×")),AJ$17=31,AK$18="×",AK27="")),AND(AJ27="深",OR(AI27="休",AJ$17=1,AND(AK27&lt;&gt;"準",AK27&lt;&gt;"深",AI27="")),OR(AK27="休",AND(OR(AK27="準",AK27="深"),OR(AL27="休",AJ$17=30,AL$18="×")),AJ$17=31,AK$18="×",AK27="")))))),40,0))))</f>
        <v>0</v>
      </c>
      <c r="AK108" s="193">
        <f t="shared" ref="AK108" si="186">IF(AND($D$1="二交代制",AK$17&gt;=1,AK$17&lt;=28,AK27="当",AL27="明",AM27="休",AN27="当"),10,IF(AND($D$1="三交代制",AK$17&gt;=2,AK$17&lt;=30,OR(AK27="準",AK27="深"),OR(AL27="準",AL27="深"),OR(AM27="準",AM27="深")),20,IF(AND($D$1="二交代制",OR(AK27="当",AK27="明"),NOT(OR(AND(AK27="当",OR(AL27="明",AK$17=31,AL$18="×"),OR(AM27="休",AK$17=30,AK$17=31,AM$18="×")),AND(AK27="明",OR(AJ27="当",AK$17=1),OR(AL27="休",AK$17=31,AL$18="×"))))),30,IF(AND($D$1="三交代制",AJ27&lt;&gt;"準",AJ27&lt;&gt;"深",OR(AK27="準",AK27="深"),(NOT(OR(AND(AK27="準",OR(AJ27="日",AJ27="休",AK$17=1,AND(AL27&lt;&gt;"準",AL27&lt;&gt;"深",AJ27="")),OR(AL27="休",AND(AL27="準",OR(AM27="休",AK$17=30,AM$18="×")),AK$17=31,AL$18="×",AL27="")),AND(AK27="深",OR(AJ27="休",AK$17=1,AND(AL27&lt;&gt;"準",AL27&lt;&gt;"深",AJ27="")),OR(AL27="休",AND(OR(AL27="準",AL27="深"),OR(AM27="休",AK$17=30,AM$18="×")),AK$17=31,AL$18="×",AL27="")))))),40,0))))</f>
        <v>0</v>
      </c>
      <c r="AL108" s="193">
        <f t="shared" ref="AL108:AM108" si="187">IF(AND($D$1="二交代制",AL$17&gt;=1,AL$17&lt;=28,AL27="当",AM27="明",AN27="休",AO27="当"),10,IF(AND($D$1="三交代制",AL$17&gt;=2,AL$17&lt;=30,OR(AL27="準",AL27="深"),OR(AM27="準",AM27="深"),OR(AN27="準",AN27="深")),20,IF(AND($D$1="二交代制",OR(AL27="当",AL27="明"),NOT(OR(AND(AL27="当",OR(AM27="明",AL$17=31,AM$18="×"),OR(AN27="休",AL$17=30,AL$17=31,AN$18="×")),AND(AL27="明",OR(AK27="当",AL$17=1),OR(AM27="休",AL$17=31,AM$18="×"))))),30,IF(AND($D$1="三交代制",AK27&lt;&gt;"準",AK27&lt;&gt;"深",OR(AL27="準",AL27="深"),(NOT(OR(AND(AL27="準",OR(AK27="日",AK27="休",AL$17=1,AND(AM27&lt;&gt;"準",AM27&lt;&gt;"深",AK27="")),OR(AM27="休",AND(AM27="準",OR(AN27="休",AL$17=30,AN$18="×")),AL$17=31,AM$18="×",AM27="")),AND(AL27="深",OR(AK27="休",AL$17=1,AND(AM27&lt;&gt;"準",AM27&lt;&gt;"深",AK27="")),OR(AM27="休",AND(OR(AM27="準",AM27="深"),OR(AN27="休",AL$17=30,AN$18="×")),AL$17=31,AM$18="×",AM27="")))))),40,0))))</f>
        <v>0</v>
      </c>
      <c r="AM108" s="193">
        <f t="shared" si="187"/>
        <v>0</v>
      </c>
      <c r="AN108" s="193">
        <f t="shared" ref="AN108" si="188">IF(AND($D$1="二交代制",AN$17&gt;=1,AN$17&lt;=28,AN27="当",AO27="明",AP27="休",AQ27="当"),10,IF(AND($D$1="三交代制",AN$17&gt;=2,AN$17&lt;=30,OR(AN27="準",AN27="深"),OR(AO27="準",AO27="深"),OR(AP27="準",AP27="深")),20,IF(AND($D$1="二交代制",OR(AN27="当",AN27="明"),NOT(OR(AND(AN27="当",OR(AO27="明",AN$17=31,AO$18="×"),OR(AP27="休",AN$17=30,AN$17=31,AP$18="×")),AND(AN27="明",OR(AM27="当",AN$17=1),OR(AO27="休",AN$17=31,AO$18="×"))))),30,IF(AND($D$1="三交代制",AM27&lt;&gt;"準",AM27&lt;&gt;"深",OR(AN27="準",AN27="深"),(NOT(OR(AND(AN27="準",OR(AM27="日",AM27="休",AN$17=1,AND(AO27&lt;&gt;"準",AO27&lt;&gt;"深",AM27="")),OR(AO27="休",AND(AO27="準",OR(AP27="休",AN$17=30,AP$18="×")),AN$17=31,AO$18="×",AO27="")),AND(AN27="深",OR(AM27="休",AN$17=1,AND(AO27&lt;&gt;"準",AO27&lt;&gt;"深",AM27="")),OR(AO27="休",AND(OR(AO27="準",AO27="深"),OR(AP27="休",AN$17=30,AP$18="×")),AN$17=31,AO$18="×",AO27="")))))),40,0))))</f>
        <v>0</v>
      </c>
      <c r="AO108" s="193">
        <f t="shared" ref="AO108" si="189">IF(AND($D$1="二交代制",AO$17&gt;=1,AO$17&lt;=28,AO27="当",AP27="明",AQ27="休",AR27="当"),10,IF(AND($D$1="三交代制",AO$17&gt;=2,AO$17&lt;=30,OR(AO27="準",AO27="深"),OR(AP27="準",AP27="深"),OR(AQ27="準",AQ27="深")),20,IF(AND($D$1="二交代制",OR(AO27="当",AO27="明"),NOT(OR(AND(AO27="当",OR(AP27="明",AO$17=31,AP$18="×"),OR(AQ27="休",AO$17=30,AO$17=31,AQ$18="×")),AND(AO27="明",OR(AN27="当",AO$17=1),OR(AP27="休",AO$17=31,AP$18="×"))))),30,IF(AND($D$1="三交代制",AN27&lt;&gt;"準",AN27&lt;&gt;"深",OR(AO27="準",AO27="深"),(NOT(OR(AND(AO27="準",OR(AN27="日",AN27="休",AO$17=1,AND(AP27&lt;&gt;"準",AP27&lt;&gt;"深",AN27="")),OR(AP27="休",AND(AP27="準",OR(AQ27="休",AO$17=30,AQ$18="×")),AO$17=31,AP$18="×",AP27="")),AND(AO27="深",OR(AN27="休",AO$17=1,AND(AP27&lt;&gt;"準",AP27&lt;&gt;"深",AN27="")),OR(AP27="休",AND(OR(AP27="準",AP27="深"),OR(AQ27="休",AO$17=30,AQ$18="×")),AO$17=31,AP$18="×",AP27="")))))),40,0))))</f>
        <v>0</v>
      </c>
      <c r="CJ108" s="97"/>
      <c r="CK108" s="92"/>
      <c r="CL108" s="92"/>
      <c r="CM108" s="92"/>
      <c r="CN108" s="92"/>
      <c r="CO108" s="92"/>
      <c r="CP108" s="92"/>
      <c r="CQ108" s="92"/>
      <c r="CR108" s="92"/>
      <c r="CS108" s="92"/>
      <c r="CT108" s="92"/>
      <c r="CU108" s="92"/>
      <c r="CV108" s="92"/>
      <c r="CW108" s="92"/>
      <c r="CX108" s="92"/>
      <c r="CY108" s="92"/>
      <c r="CZ108" s="92"/>
      <c r="DA108" s="92"/>
      <c r="DB108" s="92"/>
      <c r="DC108" s="92"/>
      <c r="DD108" s="92"/>
      <c r="DE108" s="92"/>
      <c r="DF108" s="92"/>
      <c r="DG108" s="92"/>
      <c r="DH108" s="92"/>
      <c r="DI108" s="92"/>
      <c r="DJ108" s="92"/>
      <c r="DK108" s="92"/>
      <c r="DL108" s="92"/>
      <c r="DM108" s="92"/>
      <c r="DN108" s="92"/>
      <c r="DO108" s="92"/>
      <c r="DP108" s="92"/>
      <c r="DQ108" s="93"/>
      <c r="DR108" s="93"/>
      <c r="DS108" s="93"/>
      <c r="DT108" s="93"/>
      <c r="DU108" s="93"/>
      <c r="DV108" s="93"/>
      <c r="DW108" s="93"/>
      <c r="DX108" s="93"/>
      <c r="DY108" s="93"/>
      <c r="DZ108" s="93"/>
      <c r="EA108" s="93"/>
      <c r="EB108" s="93"/>
      <c r="EC108" s="93"/>
      <c r="ED108" s="93"/>
      <c r="EE108" s="93"/>
      <c r="EF108" s="93"/>
      <c r="EG108" s="93"/>
      <c r="EH108" s="93"/>
      <c r="EI108" s="93"/>
      <c r="EJ108" s="93"/>
      <c r="EK108" s="93"/>
    </row>
    <row r="109" spans="4:141" x14ac:dyDescent="0.4">
      <c r="E109" s="98" t="s">
        <v>36</v>
      </c>
      <c r="F109" s="98" t="s">
        <v>34</v>
      </c>
      <c r="G109" s="98" t="s">
        <v>34</v>
      </c>
      <c r="H109" s="98" t="s">
        <v>36</v>
      </c>
      <c r="J109" s="202"/>
      <c r="K109" s="193"/>
      <c r="L109" s="193"/>
      <c r="M109" s="193"/>
      <c r="N109" s="193"/>
      <c r="O109" s="193"/>
      <c r="P109" s="193"/>
      <c r="Q109" s="193"/>
      <c r="R109" s="193"/>
      <c r="S109" s="193"/>
      <c r="T109" s="193"/>
      <c r="U109" s="193"/>
      <c r="V109" s="193"/>
      <c r="W109" s="193"/>
      <c r="X109" s="193"/>
      <c r="Y109" s="193"/>
      <c r="Z109" s="193"/>
      <c r="AA109" s="193"/>
      <c r="AB109" s="193"/>
      <c r="AC109" s="193"/>
      <c r="AD109" s="193"/>
      <c r="AE109" s="193"/>
      <c r="AF109" s="193"/>
      <c r="AG109" s="193"/>
      <c r="AH109" s="193"/>
      <c r="AI109" s="193"/>
      <c r="AJ109" s="193"/>
      <c r="AK109" s="193"/>
      <c r="AL109" s="193"/>
      <c r="AM109" s="193"/>
      <c r="AN109" s="193"/>
      <c r="AO109" s="193"/>
      <c r="CJ109" s="97"/>
      <c r="CK109" s="92"/>
      <c r="CL109" s="92"/>
      <c r="CM109" s="92"/>
      <c r="CN109" s="92"/>
      <c r="CO109" s="92"/>
      <c r="CP109" s="92"/>
      <c r="CQ109" s="92"/>
      <c r="CR109" s="92"/>
      <c r="CS109" s="92"/>
      <c r="CT109" s="92"/>
      <c r="CU109" s="92"/>
      <c r="CV109" s="92"/>
      <c r="CW109" s="92"/>
      <c r="CX109" s="92"/>
      <c r="CY109" s="92"/>
      <c r="CZ109" s="92"/>
      <c r="DA109" s="92"/>
      <c r="DB109" s="92"/>
      <c r="DC109" s="92"/>
      <c r="DD109" s="92"/>
      <c r="DE109" s="92"/>
      <c r="DF109" s="92"/>
      <c r="DG109" s="92"/>
      <c r="DH109" s="92"/>
      <c r="DI109" s="92"/>
      <c r="DJ109" s="92"/>
      <c r="DK109" s="92"/>
      <c r="DL109" s="92"/>
      <c r="DM109" s="92"/>
      <c r="DN109" s="92"/>
      <c r="DO109" s="92"/>
      <c r="DP109" s="92"/>
      <c r="DQ109" s="93"/>
      <c r="DR109" s="93"/>
      <c r="DS109" s="93"/>
      <c r="DT109" s="93"/>
      <c r="DU109" s="93"/>
      <c r="DV109" s="93"/>
      <c r="DW109" s="93"/>
      <c r="DX109" s="93"/>
      <c r="DY109" s="93"/>
      <c r="DZ109" s="93"/>
      <c r="EA109" s="93"/>
      <c r="EB109" s="93"/>
      <c r="EC109" s="93"/>
      <c r="ED109" s="93"/>
      <c r="EE109" s="93"/>
      <c r="EF109" s="93"/>
      <c r="EG109" s="93"/>
      <c r="EH109" s="93"/>
      <c r="EI109" s="93"/>
      <c r="EJ109" s="93"/>
      <c r="EK109" s="93"/>
    </row>
    <row r="110" spans="4:141" x14ac:dyDescent="0.4">
      <c r="E110" s="98" t="s">
        <v>38</v>
      </c>
      <c r="F110" s="98" t="s">
        <v>34</v>
      </c>
      <c r="G110" s="98" t="s">
        <v>34</v>
      </c>
      <c r="H110" s="98" t="s">
        <v>36</v>
      </c>
      <c r="J110" s="201" t="str">
        <f t="shared" ref="J110" si="190">IF(E29&lt;&gt;"",E29,"")</f>
        <v>渡辺</v>
      </c>
      <c r="K110" s="193">
        <f t="shared" ref="K110" si="191">IF(AND($D$1="二交代制",K$17&gt;=1,K$17&lt;=28,K29="当",L29="明",M29="休",N29="当"),10,IF(AND($D$1="三交代制",K$17&gt;=2,K$17&lt;=30,OR(K29="準",K29="深"),OR(L29="準",L29="深"),OR(M29="準",M29="深")),20,IF(AND($D$1="二交代制",OR(K29="当",K29="明"),NOT(OR(AND(K29="当",OR(L29="明",K$17=31,L$18="×"),OR(M29="休",K$17=30,K$17=31,M$18="×")),AND(K29="明",OR(J29="当",K$17=1),OR(L29="休",K$17=31,L$18="×"))))),30,IF(AND($D$1="三交代制",J29&lt;&gt;"準",J29&lt;&gt;"深",OR(K29="準",K29="深"),(NOT(OR(AND(K29="準",OR(J29="日",J29="休",K$17=1,AND(L29&lt;&gt;"準",L29&lt;&gt;"深",J29="")),OR(L29="休",AND(L29="準",OR(M29="休",K$17=30,M$18="×")),K$17=31,L$18="×",L29="")),AND(K29="深",OR(J29="休",K$17=1,AND(L29&lt;&gt;"準",L29&lt;&gt;"深",J29="")),OR(L29="休",AND(OR(L29="準",L29="深"),OR(M29="休",K$17=30,M$18="×")),K$17=31,L$18="×",L29="")))))),40,0))))</f>
        <v>0</v>
      </c>
      <c r="L110" s="193">
        <f t="shared" ref="L110" si="192">IF(AND($D$1="二交代制",L$17&gt;=1,L$17&lt;=28,L29="当",M29="明",N29="休",O29="当"),10,IF(AND($D$1="三交代制",L$17&gt;=2,L$17&lt;=30,OR(L29="準",L29="深"),OR(M29="準",M29="深"),OR(N29="準",N29="深")),20,IF(AND($D$1="二交代制",OR(L29="当",L29="明"),NOT(OR(AND(L29="当",OR(M29="明",L$17=31,M$18="×"),OR(N29="休",L$17=30,L$17=31,N$18="×")),AND(L29="明",OR(K29="当",L$17=1),OR(M29="休",L$17=31,M$18="×"))))),30,IF(AND($D$1="三交代制",K29&lt;&gt;"準",K29&lt;&gt;"深",OR(L29="準",L29="深"),(NOT(OR(AND(L29="準",OR(K29="日",K29="休",L$17=1,AND(M29&lt;&gt;"準",M29&lt;&gt;"深",K29="")),OR(M29="休",AND(M29="準",OR(N29="休",L$17=30,N$18="×")),L$17=31,M$18="×",M29="")),AND(L29="深",OR(K29="休",L$17=1,AND(M29&lt;&gt;"準",M29&lt;&gt;"深",K29="")),OR(M29="休",AND(OR(M29="準",M29="深"),OR(N29="休",L$17=30,N$18="×")),L$17=31,M$18="×",M29="")))))),40,0))))</f>
        <v>0</v>
      </c>
      <c r="M110" s="193">
        <f t="shared" ref="M110" si="193">IF(AND($D$1="二交代制",M$17&gt;=1,M$17&lt;=28,M29="当",N29="明",O29="休",P29="当"),10,IF(AND($D$1="三交代制",M$17&gt;=2,M$17&lt;=30,OR(M29="準",M29="深"),OR(N29="準",N29="深"),OR(O29="準",O29="深")),20,IF(AND($D$1="二交代制",OR(M29="当",M29="明"),NOT(OR(AND(M29="当",OR(N29="明",M$17=31,N$18="×"),OR(O29="休",M$17=30,M$17=31,O$18="×")),AND(M29="明",OR(L29="当",M$17=1),OR(N29="休",M$17=31,N$18="×"))))),30,IF(AND($D$1="三交代制",L29&lt;&gt;"準",L29&lt;&gt;"深",OR(M29="準",M29="深"),(NOT(OR(AND(M29="準",OR(L29="日",L29="休",M$17=1,AND(N29&lt;&gt;"準",N29&lt;&gt;"深",L29="")),OR(N29="休",AND(N29="準",OR(O29="休",M$17=30,O$18="×")),M$17=31,N$18="×",N29="")),AND(M29="深",OR(L29="休",M$17=1,AND(N29&lt;&gt;"準",N29&lt;&gt;"深",L29="")),OR(N29="休",AND(OR(N29="準",N29="深"),OR(O29="休",M$17=30,O$18="×")),M$17=31,N$18="×",N29="")))))),40,0))))</f>
        <v>0</v>
      </c>
      <c r="N110" s="193">
        <f t="shared" ref="N110" si="194">IF(AND($D$1="二交代制",N$17&gt;=1,N$17&lt;=28,N29="当",O29="明",P29="休",Q29="当"),10,IF(AND($D$1="三交代制",N$17&gt;=2,N$17&lt;=30,OR(N29="準",N29="深"),OR(O29="準",O29="深"),OR(P29="準",P29="深")),20,IF(AND($D$1="二交代制",OR(N29="当",N29="明"),NOT(OR(AND(N29="当",OR(O29="明",N$17=31,O$18="×"),OR(P29="休",N$17=30,N$17=31,P$18="×")),AND(N29="明",OR(M29="当",N$17=1),OR(O29="休",N$17=31,O$18="×"))))),30,IF(AND($D$1="三交代制",M29&lt;&gt;"準",M29&lt;&gt;"深",OR(N29="準",N29="深"),(NOT(OR(AND(N29="準",OR(M29="日",M29="休",N$17=1,AND(O29&lt;&gt;"準",O29&lt;&gt;"深",M29="")),OR(O29="休",AND(O29="準",OR(P29="休",N$17=30,P$18="×")),N$17=31,O$18="×",O29="")),AND(N29="深",OR(M29="休",N$17=1,AND(O29&lt;&gt;"準",O29&lt;&gt;"深",M29="")),OR(O29="休",AND(OR(O29="準",O29="深"),OR(P29="休",N$17=30,P$18="×")),N$17=31,O$18="×",O29="")))))),40,0))))</f>
        <v>0</v>
      </c>
      <c r="O110" s="193">
        <f t="shared" ref="O110" si="195">IF(AND($D$1="二交代制",O$17&gt;=1,O$17&lt;=28,O29="当",P29="明",Q29="休",R29="当"),10,IF(AND($D$1="三交代制",O$17&gt;=2,O$17&lt;=30,OR(O29="準",O29="深"),OR(P29="準",P29="深"),OR(Q29="準",Q29="深")),20,IF(AND($D$1="二交代制",OR(O29="当",O29="明"),NOT(OR(AND(O29="当",OR(P29="明",O$17=31,P$18="×"),OR(Q29="休",O$17=30,O$17=31,Q$18="×")),AND(O29="明",OR(N29="当",O$17=1),OR(P29="休",O$17=31,P$18="×"))))),30,IF(AND($D$1="三交代制",N29&lt;&gt;"準",N29&lt;&gt;"深",OR(O29="準",O29="深"),(NOT(OR(AND(O29="準",OR(N29="日",N29="休",O$17=1,AND(P29&lt;&gt;"準",P29&lt;&gt;"深",N29="")),OR(P29="休",AND(P29="準",OR(Q29="休",O$17=30,Q$18="×")),O$17=31,P$18="×",P29="")),AND(O29="深",OR(N29="休",O$17=1,AND(P29&lt;&gt;"準",P29&lt;&gt;"深",N29="")),OR(P29="休",AND(OR(P29="準",P29="深"),OR(Q29="休",O$17=30,Q$18="×")),O$17=31,P$18="×",P29="")))))),40,0))))</f>
        <v>0</v>
      </c>
      <c r="P110" s="193">
        <f t="shared" ref="P110" si="196">IF(AND($D$1="二交代制",P$17&gt;=1,P$17&lt;=28,P29="当",Q29="明",R29="休",S29="当"),10,IF(AND($D$1="三交代制",P$17&gt;=2,P$17&lt;=30,OR(P29="準",P29="深"),OR(Q29="準",Q29="深"),OR(R29="準",R29="深")),20,IF(AND($D$1="二交代制",OR(P29="当",P29="明"),NOT(OR(AND(P29="当",OR(Q29="明",P$17=31,Q$18="×"),OR(R29="休",P$17=30,P$17=31,R$18="×")),AND(P29="明",OR(O29="当",P$17=1),OR(Q29="休",P$17=31,Q$18="×"))))),30,IF(AND($D$1="三交代制",O29&lt;&gt;"準",O29&lt;&gt;"深",OR(P29="準",P29="深"),(NOT(OR(AND(P29="準",OR(O29="日",O29="休",P$17=1,AND(Q29&lt;&gt;"準",Q29&lt;&gt;"深",O29="")),OR(Q29="休",AND(Q29="準",OR(R29="休",P$17=30,R$18="×")),P$17=31,Q$18="×",Q29="")),AND(P29="深",OR(O29="休",P$17=1,AND(Q29&lt;&gt;"準",Q29&lt;&gt;"深",O29="")),OR(Q29="休",AND(OR(Q29="準",Q29="深"),OR(R29="休",P$17=30,R$18="×")),P$17=31,Q$18="×",Q29="")))))),40,0))))</f>
        <v>0</v>
      </c>
      <c r="Q110" s="193">
        <f t="shared" ref="Q110" si="197">IF(AND($D$1="二交代制",Q$17&gt;=1,Q$17&lt;=28,Q29="当",R29="明",S29="休",T29="当"),10,IF(AND($D$1="三交代制",Q$17&gt;=2,Q$17&lt;=30,OR(Q29="準",Q29="深"),OR(R29="準",R29="深"),OR(S29="準",S29="深")),20,IF(AND($D$1="二交代制",OR(Q29="当",Q29="明"),NOT(OR(AND(Q29="当",OR(R29="明",Q$17=31,R$18="×"),OR(S29="休",Q$17=30,Q$17=31,S$18="×")),AND(Q29="明",OR(P29="当",Q$17=1),OR(R29="休",Q$17=31,R$18="×"))))),30,IF(AND($D$1="三交代制",P29&lt;&gt;"準",P29&lt;&gt;"深",OR(Q29="準",Q29="深"),(NOT(OR(AND(Q29="準",OR(P29="日",P29="休",Q$17=1,AND(R29&lt;&gt;"準",R29&lt;&gt;"深",P29="")),OR(R29="休",AND(R29="準",OR(S29="休",Q$17=30,S$18="×")),Q$17=31,R$18="×",R29="")),AND(Q29="深",OR(P29="休",Q$17=1,AND(R29&lt;&gt;"準",R29&lt;&gt;"深",P29="")),OR(R29="休",AND(OR(R29="準",R29="深"),OR(S29="休",Q$17=30,S$18="×")),Q$17=31,R$18="×",R29="")))))),40,0))))</f>
        <v>0</v>
      </c>
      <c r="R110" s="193">
        <f t="shared" ref="R110" si="198">IF(AND($D$1="二交代制",R$17&gt;=1,R$17&lt;=28,R29="当",S29="明",T29="休",U29="当"),10,IF(AND($D$1="三交代制",R$17&gt;=2,R$17&lt;=30,OR(R29="準",R29="深"),OR(S29="準",S29="深"),OR(T29="準",T29="深")),20,IF(AND($D$1="二交代制",OR(R29="当",R29="明"),NOT(OR(AND(R29="当",OR(S29="明",R$17=31,S$18="×"),OR(T29="休",R$17=30,R$17=31,T$18="×")),AND(R29="明",OR(Q29="当",R$17=1),OR(S29="休",R$17=31,S$18="×"))))),30,IF(AND($D$1="三交代制",Q29&lt;&gt;"準",Q29&lt;&gt;"深",OR(R29="準",R29="深"),(NOT(OR(AND(R29="準",OR(Q29="日",Q29="休",R$17=1,AND(S29&lt;&gt;"準",S29&lt;&gt;"深",Q29="")),OR(S29="休",AND(S29="準",OR(T29="休",R$17=30,T$18="×")),R$17=31,S$18="×",S29="")),AND(R29="深",OR(Q29="休",R$17=1,AND(S29&lt;&gt;"準",S29&lt;&gt;"深",Q29="")),OR(S29="休",AND(OR(S29="準",S29="深"),OR(T29="休",R$17=30,T$18="×")),R$17=31,S$18="×",S29="")))))),40,0))))</f>
        <v>0</v>
      </c>
      <c r="S110" s="193">
        <f t="shared" ref="S110" si="199">IF(AND($D$1="二交代制",S$17&gt;=1,S$17&lt;=28,S29="当",T29="明",U29="休",V29="当"),10,IF(AND($D$1="三交代制",S$17&gt;=2,S$17&lt;=30,OR(S29="準",S29="深"),OR(T29="準",T29="深"),OR(U29="準",U29="深")),20,IF(AND($D$1="二交代制",OR(S29="当",S29="明"),NOT(OR(AND(S29="当",OR(T29="明",S$17=31,T$18="×"),OR(U29="休",S$17=30,S$17=31,U$18="×")),AND(S29="明",OR(R29="当",S$17=1),OR(T29="休",S$17=31,T$18="×"))))),30,IF(AND($D$1="三交代制",R29&lt;&gt;"準",R29&lt;&gt;"深",OR(S29="準",S29="深"),(NOT(OR(AND(S29="準",OR(R29="日",R29="休",S$17=1,AND(T29&lt;&gt;"準",T29&lt;&gt;"深",R29="")),OR(T29="休",AND(T29="準",OR(U29="休",S$17=30,U$18="×")),S$17=31,T$18="×",T29="")),AND(S29="深",OR(R29="休",S$17=1,AND(T29&lt;&gt;"準",T29&lt;&gt;"深",R29="")),OR(T29="休",AND(OR(T29="準",T29="深"),OR(U29="休",S$17=30,U$18="×")),S$17=31,T$18="×",T29="")))))),40,0))))</f>
        <v>0</v>
      </c>
      <c r="T110" s="193">
        <f t="shared" ref="T110" si="200">IF(AND($D$1="二交代制",T$17&gt;=1,T$17&lt;=28,T29="当",U29="明",V29="休",W29="当"),10,IF(AND($D$1="三交代制",T$17&gt;=2,T$17&lt;=30,OR(T29="準",T29="深"),OR(U29="準",U29="深"),OR(V29="準",V29="深")),20,IF(AND($D$1="二交代制",OR(T29="当",T29="明"),NOT(OR(AND(T29="当",OR(U29="明",T$17=31,U$18="×"),OR(V29="休",T$17=30,T$17=31,V$18="×")),AND(T29="明",OR(S29="当",T$17=1),OR(U29="休",T$17=31,U$18="×"))))),30,IF(AND($D$1="三交代制",S29&lt;&gt;"準",S29&lt;&gt;"深",OR(T29="準",T29="深"),(NOT(OR(AND(T29="準",OR(S29="日",S29="休",T$17=1,AND(U29&lt;&gt;"準",U29&lt;&gt;"深",S29="")),OR(U29="休",AND(U29="準",OR(V29="休",T$17=30,V$18="×")),T$17=31,U$18="×",U29="")),AND(T29="深",OR(S29="休",T$17=1,AND(U29&lt;&gt;"準",U29&lt;&gt;"深",S29="")),OR(U29="休",AND(OR(U29="準",U29="深"),OR(V29="休",T$17=30,V$18="×")),T$17=31,U$18="×",U29="")))))),40,0))))</f>
        <v>0</v>
      </c>
      <c r="U110" s="193">
        <f t="shared" ref="U110" si="201">IF(AND($D$1="二交代制",U$17&gt;=1,U$17&lt;=28,U29="当",V29="明",W29="休",X29="当"),10,IF(AND($D$1="三交代制",U$17&gt;=2,U$17&lt;=30,OR(U29="準",U29="深"),OR(V29="準",V29="深"),OR(W29="準",W29="深")),20,IF(AND($D$1="二交代制",OR(U29="当",U29="明"),NOT(OR(AND(U29="当",OR(V29="明",U$17=31,V$18="×"),OR(W29="休",U$17=30,U$17=31,W$18="×")),AND(U29="明",OR(T29="当",U$17=1),OR(V29="休",U$17=31,V$18="×"))))),30,IF(AND($D$1="三交代制",T29&lt;&gt;"準",T29&lt;&gt;"深",OR(U29="準",U29="深"),(NOT(OR(AND(U29="準",OR(T29="日",T29="休",U$17=1,AND(V29&lt;&gt;"準",V29&lt;&gt;"深",T29="")),OR(V29="休",AND(V29="準",OR(W29="休",U$17=30,W$18="×")),U$17=31,V$18="×",V29="")),AND(U29="深",OR(T29="休",U$17=1,AND(V29&lt;&gt;"準",V29&lt;&gt;"深",T29="")),OR(V29="休",AND(OR(V29="準",V29="深"),OR(W29="休",U$17=30,W$18="×")),U$17=31,V$18="×",V29="")))))),40,0))))</f>
        <v>0</v>
      </c>
      <c r="V110" s="193">
        <f t="shared" ref="V110" si="202">IF(AND($D$1="二交代制",V$17&gt;=1,V$17&lt;=28,V29="当",W29="明",X29="休",Y29="当"),10,IF(AND($D$1="三交代制",V$17&gt;=2,V$17&lt;=30,OR(V29="準",V29="深"),OR(W29="準",W29="深"),OR(X29="準",X29="深")),20,IF(AND($D$1="二交代制",OR(V29="当",V29="明"),NOT(OR(AND(V29="当",OR(W29="明",V$17=31,W$18="×"),OR(X29="休",V$17=30,V$17=31,X$18="×")),AND(V29="明",OR(U29="当",V$17=1),OR(W29="休",V$17=31,W$18="×"))))),30,IF(AND($D$1="三交代制",U29&lt;&gt;"準",U29&lt;&gt;"深",OR(V29="準",V29="深"),(NOT(OR(AND(V29="準",OR(U29="日",U29="休",V$17=1,AND(W29&lt;&gt;"準",W29&lt;&gt;"深",U29="")),OR(W29="休",AND(W29="準",OR(X29="休",V$17=30,X$18="×")),V$17=31,W$18="×",W29="")),AND(V29="深",OR(U29="休",V$17=1,AND(W29&lt;&gt;"準",W29&lt;&gt;"深",U29="")),OR(W29="休",AND(OR(W29="準",W29="深"),OR(X29="休",V$17=30,X$18="×")),V$17=31,W$18="×",W29="")))))),40,0))))</f>
        <v>0</v>
      </c>
      <c r="W110" s="193">
        <f t="shared" ref="W110" si="203">IF(AND($D$1="二交代制",W$17&gt;=1,W$17&lt;=28,W29="当",X29="明",Y29="休",Z29="当"),10,IF(AND($D$1="三交代制",W$17&gt;=2,W$17&lt;=30,OR(W29="準",W29="深"),OR(X29="準",X29="深"),OR(Y29="準",Y29="深")),20,IF(AND($D$1="二交代制",OR(W29="当",W29="明"),NOT(OR(AND(W29="当",OR(X29="明",W$17=31,X$18="×"),OR(Y29="休",W$17=30,W$17=31,Y$18="×")),AND(W29="明",OR(V29="当",W$17=1),OR(X29="休",W$17=31,X$18="×"))))),30,IF(AND($D$1="三交代制",V29&lt;&gt;"準",V29&lt;&gt;"深",OR(W29="準",W29="深"),(NOT(OR(AND(W29="準",OR(V29="日",V29="休",W$17=1,AND(X29&lt;&gt;"準",X29&lt;&gt;"深",V29="")),OR(X29="休",AND(X29="準",OR(Y29="休",W$17=30,Y$18="×")),W$17=31,X$18="×",X29="")),AND(W29="深",OR(V29="休",W$17=1,AND(X29&lt;&gt;"準",X29&lt;&gt;"深",V29="")),OR(X29="休",AND(OR(X29="準",X29="深"),OR(Y29="休",W$17=30,Y$18="×")),W$17=31,X$18="×",X29="")))))),40,0))))</f>
        <v>0</v>
      </c>
      <c r="X110" s="193">
        <f t="shared" ref="X110" si="204">IF(AND($D$1="二交代制",X$17&gt;=1,X$17&lt;=28,X29="当",Y29="明",Z29="休",AA29="当"),10,IF(AND($D$1="三交代制",X$17&gt;=2,X$17&lt;=30,OR(X29="準",X29="深"),OR(Y29="準",Y29="深"),OR(Z29="準",Z29="深")),20,IF(AND($D$1="二交代制",OR(X29="当",X29="明"),NOT(OR(AND(X29="当",OR(Y29="明",X$17=31,Y$18="×"),OR(Z29="休",X$17=30,X$17=31,Z$18="×")),AND(X29="明",OR(W29="当",X$17=1),OR(Y29="休",X$17=31,Y$18="×"))))),30,IF(AND($D$1="三交代制",W29&lt;&gt;"準",W29&lt;&gt;"深",OR(X29="準",X29="深"),(NOT(OR(AND(X29="準",OR(W29="日",W29="休",X$17=1,AND(Y29&lt;&gt;"準",Y29&lt;&gt;"深",W29="")),OR(Y29="休",AND(Y29="準",OR(Z29="休",X$17=30,Z$18="×")),X$17=31,Y$18="×",Y29="")),AND(X29="深",OR(W29="休",X$17=1,AND(Y29&lt;&gt;"準",Y29&lt;&gt;"深",W29="")),OR(Y29="休",AND(OR(Y29="準",Y29="深"),OR(Z29="休",X$17=30,Z$18="×")),X$17=31,Y$18="×",Y29="")))))),40,0))))</f>
        <v>0</v>
      </c>
      <c r="Y110" s="193">
        <f t="shared" ref="Y110" si="205">IF(AND($D$1="二交代制",Y$17&gt;=1,Y$17&lt;=28,Y29="当",Z29="明",AA29="休",AB29="当"),10,IF(AND($D$1="三交代制",Y$17&gt;=2,Y$17&lt;=30,OR(Y29="準",Y29="深"),OR(Z29="準",Z29="深"),OR(AA29="準",AA29="深")),20,IF(AND($D$1="二交代制",OR(Y29="当",Y29="明"),NOT(OR(AND(Y29="当",OR(Z29="明",Y$17=31,Z$18="×"),OR(AA29="休",Y$17=30,Y$17=31,AA$18="×")),AND(Y29="明",OR(X29="当",Y$17=1),OR(Z29="休",Y$17=31,Z$18="×"))))),30,IF(AND($D$1="三交代制",X29&lt;&gt;"準",X29&lt;&gt;"深",OR(Y29="準",Y29="深"),(NOT(OR(AND(Y29="準",OR(X29="日",X29="休",Y$17=1,AND(Z29&lt;&gt;"準",Z29&lt;&gt;"深",X29="")),OR(Z29="休",AND(Z29="準",OR(AA29="休",Y$17=30,AA$18="×")),Y$17=31,Z$18="×",Z29="")),AND(Y29="深",OR(X29="休",Y$17=1,AND(Z29&lt;&gt;"準",Z29&lt;&gt;"深",X29="")),OR(Z29="休",AND(OR(Z29="準",Z29="深"),OR(AA29="休",Y$17=30,AA$18="×")),Y$17=31,Z$18="×",Z29="")))))),40,0))))</f>
        <v>0</v>
      </c>
      <c r="Z110" s="193">
        <f t="shared" ref="Z110" si="206">IF(AND($D$1="二交代制",Z$17&gt;=1,Z$17&lt;=28,Z29="当",AA29="明",AB29="休",AC29="当"),10,IF(AND($D$1="三交代制",Z$17&gt;=2,Z$17&lt;=30,OR(Z29="準",Z29="深"),OR(AA29="準",AA29="深"),OR(AB29="準",AB29="深")),20,IF(AND($D$1="二交代制",OR(Z29="当",Z29="明"),NOT(OR(AND(Z29="当",OR(AA29="明",Z$17=31,AA$18="×"),OR(AB29="休",Z$17=30,Z$17=31,AB$18="×")),AND(Z29="明",OR(Y29="当",Z$17=1),OR(AA29="休",Z$17=31,AA$18="×"))))),30,IF(AND($D$1="三交代制",Y29&lt;&gt;"準",Y29&lt;&gt;"深",OR(Z29="準",Z29="深"),(NOT(OR(AND(Z29="準",OR(Y29="日",Y29="休",Z$17=1,AND(AA29&lt;&gt;"準",AA29&lt;&gt;"深",Y29="")),OR(AA29="休",AND(AA29="準",OR(AB29="休",Z$17=30,AB$18="×")),Z$17=31,AA$18="×",AA29="")),AND(Z29="深",OR(Y29="休",Z$17=1,AND(AA29&lt;&gt;"準",AA29&lt;&gt;"深",Y29="")),OR(AA29="休",AND(OR(AA29="準",AA29="深"),OR(AB29="休",Z$17=30,AB$18="×")),Z$17=31,AA$18="×",AA29="")))))),40,0))))</f>
        <v>0</v>
      </c>
      <c r="AA110" s="193">
        <f t="shared" ref="AA110" si="207">IF(AND($D$1="二交代制",AA$17&gt;=1,AA$17&lt;=28,AA29="当",AB29="明",AC29="休",AD29="当"),10,IF(AND($D$1="三交代制",AA$17&gt;=2,AA$17&lt;=30,OR(AA29="準",AA29="深"),OR(AB29="準",AB29="深"),OR(AC29="準",AC29="深")),20,IF(AND($D$1="二交代制",OR(AA29="当",AA29="明"),NOT(OR(AND(AA29="当",OR(AB29="明",AA$17=31,AB$18="×"),OR(AC29="休",AA$17=30,AA$17=31,AC$18="×")),AND(AA29="明",OR(Z29="当",AA$17=1),OR(AB29="休",AA$17=31,AB$18="×"))))),30,IF(AND($D$1="三交代制",Z29&lt;&gt;"準",Z29&lt;&gt;"深",OR(AA29="準",AA29="深"),(NOT(OR(AND(AA29="準",OR(Z29="日",Z29="休",AA$17=1,AND(AB29&lt;&gt;"準",AB29&lt;&gt;"深",Z29="")),OR(AB29="休",AND(AB29="準",OR(AC29="休",AA$17=30,AC$18="×")),AA$17=31,AB$18="×",AB29="")),AND(AA29="深",OR(Z29="休",AA$17=1,AND(AB29&lt;&gt;"準",AB29&lt;&gt;"深",Z29="")),OR(AB29="休",AND(OR(AB29="準",AB29="深"),OR(AC29="休",AA$17=30,AC$18="×")),AA$17=31,AB$18="×",AB29="")))))),40,0))))</f>
        <v>0</v>
      </c>
      <c r="AB110" s="193">
        <f t="shared" ref="AB110" si="208">IF(AND($D$1="二交代制",AB$17&gt;=1,AB$17&lt;=28,AB29="当",AC29="明",AD29="休",AE29="当"),10,IF(AND($D$1="三交代制",AB$17&gt;=2,AB$17&lt;=30,OR(AB29="準",AB29="深"),OR(AC29="準",AC29="深"),OR(AD29="準",AD29="深")),20,IF(AND($D$1="二交代制",OR(AB29="当",AB29="明"),NOT(OR(AND(AB29="当",OR(AC29="明",AB$17=31,AC$18="×"),OR(AD29="休",AB$17=30,AB$17=31,AD$18="×")),AND(AB29="明",OR(AA29="当",AB$17=1),OR(AC29="休",AB$17=31,AC$18="×"))))),30,IF(AND($D$1="三交代制",AA29&lt;&gt;"準",AA29&lt;&gt;"深",OR(AB29="準",AB29="深"),(NOT(OR(AND(AB29="準",OR(AA29="日",AA29="休",AB$17=1,AND(AC29&lt;&gt;"準",AC29&lt;&gt;"深",AA29="")),OR(AC29="休",AND(AC29="準",OR(AD29="休",AB$17=30,AD$18="×")),AB$17=31,AC$18="×",AC29="")),AND(AB29="深",OR(AA29="休",AB$17=1,AND(AC29&lt;&gt;"準",AC29&lt;&gt;"深",AA29="")),OR(AC29="休",AND(OR(AC29="準",AC29="深"),OR(AD29="休",AB$17=30,AD$18="×")),AB$17=31,AC$18="×",AC29="")))))),40,0))))</f>
        <v>0</v>
      </c>
      <c r="AC110" s="193">
        <f t="shared" ref="AC110" si="209">IF(AND($D$1="二交代制",AC$17&gt;=1,AC$17&lt;=28,AC29="当",AD29="明",AE29="休",AF29="当"),10,IF(AND($D$1="三交代制",AC$17&gt;=2,AC$17&lt;=30,OR(AC29="準",AC29="深"),OR(AD29="準",AD29="深"),OR(AE29="準",AE29="深")),20,IF(AND($D$1="二交代制",OR(AC29="当",AC29="明"),NOT(OR(AND(AC29="当",OR(AD29="明",AC$17=31,AD$18="×"),OR(AE29="休",AC$17=30,AC$17=31,AE$18="×")),AND(AC29="明",OR(AB29="当",AC$17=1),OR(AD29="休",AC$17=31,AD$18="×"))))),30,IF(AND($D$1="三交代制",AB29&lt;&gt;"準",AB29&lt;&gt;"深",OR(AC29="準",AC29="深"),(NOT(OR(AND(AC29="準",OR(AB29="日",AB29="休",AC$17=1,AND(AD29&lt;&gt;"準",AD29&lt;&gt;"深",AB29="")),OR(AD29="休",AND(AD29="準",OR(AE29="休",AC$17=30,AE$18="×")),AC$17=31,AD$18="×",AD29="")),AND(AC29="深",OR(AB29="休",AC$17=1,AND(AD29&lt;&gt;"準",AD29&lt;&gt;"深",AB29="")),OR(AD29="休",AND(OR(AD29="準",AD29="深"),OR(AE29="休",AC$17=30,AE$18="×")),AC$17=31,AD$18="×",AD29="")))))),40,0))))</f>
        <v>0</v>
      </c>
      <c r="AD110" s="193">
        <f t="shared" ref="AD110" si="210">IF(AND($D$1="二交代制",AD$17&gt;=1,AD$17&lt;=28,AD29="当",AE29="明",AF29="休",AG29="当"),10,IF(AND($D$1="三交代制",AD$17&gt;=2,AD$17&lt;=30,OR(AD29="準",AD29="深"),OR(AE29="準",AE29="深"),OR(AF29="準",AF29="深")),20,IF(AND($D$1="二交代制",OR(AD29="当",AD29="明"),NOT(OR(AND(AD29="当",OR(AE29="明",AD$17=31,AE$18="×"),OR(AF29="休",AD$17=30,AD$17=31,AF$18="×")),AND(AD29="明",OR(AC29="当",AD$17=1),OR(AE29="休",AD$17=31,AE$18="×"))))),30,IF(AND($D$1="三交代制",AC29&lt;&gt;"準",AC29&lt;&gt;"深",OR(AD29="準",AD29="深"),(NOT(OR(AND(AD29="準",OR(AC29="日",AC29="休",AD$17=1,AND(AE29&lt;&gt;"準",AE29&lt;&gt;"深",AC29="")),OR(AE29="休",AND(AE29="準",OR(AF29="休",AD$17=30,AF$18="×")),AD$17=31,AE$18="×",AE29="")),AND(AD29="深",OR(AC29="休",AD$17=1,AND(AE29&lt;&gt;"準",AE29&lt;&gt;"深",AC29="")),OR(AE29="休",AND(OR(AE29="準",AE29="深"),OR(AF29="休",AD$17=30,AF$18="×")),AD$17=31,AE$18="×",AE29="")))))),40,0))))</f>
        <v>0</v>
      </c>
      <c r="AE110" s="193">
        <f t="shared" ref="AE110" si="211">IF(AND($D$1="二交代制",AE$17&gt;=1,AE$17&lt;=28,AE29="当",AF29="明",AG29="休",AH29="当"),10,IF(AND($D$1="三交代制",AE$17&gt;=2,AE$17&lt;=30,OR(AE29="準",AE29="深"),OR(AF29="準",AF29="深"),OR(AG29="準",AG29="深")),20,IF(AND($D$1="二交代制",OR(AE29="当",AE29="明"),NOT(OR(AND(AE29="当",OR(AF29="明",AE$17=31,AF$18="×"),OR(AG29="休",AE$17=30,AE$17=31,AG$18="×")),AND(AE29="明",OR(AD29="当",AE$17=1),OR(AF29="休",AE$17=31,AF$18="×"))))),30,IF(AND($D$1="三交代制",AD29&lt;&gt;"準",AD29&lt;&gt;"深",OR(AE29="準",AE29="深"),(NOT(OR(AND(AE29="準",OR(AD29="日",AD29="休",AE$17=1,AND(AF29&lt;&gt;"準",AF29&lt;&gt;"深",AD29="")),OR(AF29="休",AND(AF29="準",OR(AG29="休",AE$17=30,AG$18="×")),AE$17=31,AF$18="×",AF29="")),AND(AE29="深",OR(AD29="休",AE$17=1,AND(AF29&lt;&gt;"準",AF29&lt;&gt;"深",AD29="")),OR(AF29="休",AND(OR(AF29="準",AF29="深"),OR(AG29="休",AE$17=30,AG$18="×")),AE$17=31,AF$18="×",AF29="")))))),40,0))))</f>
        <v>0</v>
      </c>
      <c r="AF110" s="193">
        <f t="shared" ref="AF110" si="212">IF(AND($D$1="二交代制",AF$17&gt;=1,AF$17&lt;=28,AF29="当",AG29="明",AH29="休",AI29="当"),10,IF(AND($D$1="三交代制",AF$17&gt;=2,AF$17&lt;=30,OR(AF29="準",AF29="深"),OR(AG29="準",AG29="深"),OR(AH29="準",AH29="深")),20,IF(AND($D$1="二交代制",OR(AF29="当",AF29="明"),NOT(OR(AND(AF29="当",OR(AG29="明",AF$17=31,AG$18="×"),OR(AH29="休",AF$17=30,AF$17=31,AH$18="×")),AND(AF29="明",OR(AE29="当",AF$17=1),OR(AG29="休",AF$17=31,AG$18="×"))))),30,IF(AND($D$1="三交代制",AE29&lt;&gt;"準",AE29&lt;&gt;"深",OR(AF29="準",AF29="深"),(NOT(OR(AND(AF29="準",OR(AE29="日",AE29="休",AF$17=1,AND(AG29&lt;&gt;"準",AG29&lt;&gt;"深",AE29="")),OR(AG29="休",AND(AG29="準",OR(AH29="休",AF$17=30,AH$18="×")),AF$17=31,AG$18="×",AG29="")),AND(AF29="深",OR(AE29="休",AF$17=1,AND(AG29&lt;&gt;"準",AG29&lt;&gt;"深",AE29="")),OR(AG29="休",AND(OR(AG29="準",AG29="深"),OR(AH29="休",AF$17=30,AH$18="×")),AF$17=31,AG$18="×",AG29="")))))),40,0))))</f>
        <v>0</v>
      </c>
      <c r="AG110" s="193">
        <f t="shared" ref="AG110" si="213">IF(AND($D$1="二交代制",AG$17&gt;=1,AG$17&lt;=28,AG29="当",AH29="明",AI29="休",AJ29="当"),10,IF(AND($D$1="三交代制",AG$17&gt;=2,AG$17&lt;=30,OR(AG29="準",AG29="深"),OR(AH29="準",AH29="深"),OR(AI29="準",AI29="深")),20,IF(AND($D$1="二交代制",OR(AG29="当",AG29="明"),NOT(OR(AND(AG29="当",OR(AH29="明",AG$17=31,AH$18="×"),OR(AI29="休",AG$17=30,AG$17=31,AI$18="×")),AND(AG29="明",OR(AF29="当",AG$17=1),OR(AH29="休",AG$17=31,AH$18="×"))))),30,IF(AND($D$1="三交代制",AF29&lt;&gt;"準",AF29&lt;&gt;"深",OR(AG29="準",AG29="深"),(NOT(OR(AND(AG29="準",OR(AF29="日",AF29="休",AG$17=1,AND(AH29&lt;&gt;"準",AH29&lt;&gt;"深",AF29="")),OR(AH29="休",AND(AH29="準",OR(AI29="休",AG$17=30,AI$18="×")),AG$17=31,AH$18="×",AH29="")),AND(AG29="深",OR(AF29="休",AG$17=1,AND(AH29&lt;&gt;"準",AH29&lt;&gt;"深",AF29="")),OR(AH29="休",AND(OR(AH29="準",AH29="深"),OR(AI29="休",AG$17=30,AI$18="×")),AG$17=31,AH$18="×",AH29="")))))),40,0))))</f>
        <v>0</v>
      </c>
      <c r="AH110" s="193">
        <f t="shared" ref="AH110" si="214">IF(AND($D$1="二交代制",AH$17&gt;=1,AH$17&lt;=28,AH29="当",AI29="明",AJ29="休",AK29="当"),10,IF(AND($D$1="三交代制",AH$17&gt;=2,AH$17&lt;=30,OR(AH29="準",AH29="深"),OR(AI29="準",AI29="深"),OR(AJ29="準",AJ29="深")),20,IF(AND($D$1="二交代制",OR(AH29="当",AH29="明"),NOT(OR(AND(AH29="当",OR(AI29="明",AH$17=31,AI$18="×"),OR(AJ29="休",AH$17=30,AH$17=31,AJ$18="×")),AND(AH29="明",OR(AG29="当",AH$17=1),OR(AI29="休",AH$17=31,AI$18="×"))))),30,IF(AND($D$1="三交代制",AG29&lt;&gt;"準",AG29&lt;&gt;"深",OR(AH29="準",AH29="深"),(NOT(OR(AND(AH29="準",OR(AG29="日",AG29="休",AH$17=1,AND(AI29&lt;&gt;"準",AI29&lt;&gt;"深",AG29="")),OR(AI29="休",AND(AI29="準",OR(AJ29="休",AH$17=30,AJ$18="×")),AH$17=31,AI$18="×",AI29="")),AND(AH29="深",OR(AG29="休",AH$17=1,AND(AI29&lt;&gt;"準",AI29&lt;&gt;"深",AG29="")),OR(AI29="休",AND(OR(AI29="準",AI29="深"),OR(AJ29="休",AH$17=30,AJ$18="×")),AH$17=31,AI$18="×",AI29="")))))),40,0))))</f>
        <v>0</v>
      </c>
      <c r="AI110" s="193">
        <f t="shared" ref="AI110" si="215">IF(AND($D$1="二交代制",AI$17&gt;=1,AI$17&lt;=28,AI29="当",AJ29="明",AK29="休",AL29="当"),10,IF(AND($D$1="三交代制",AI$17&gt;=2,AI$17&lt;=30,OR(AI29="準",AI29="深"),OR(AJ29="準",AJ29="深"),OR(AK29="準",AK29="深")),20,IF(AND($D$1="二交代制",OR(AI29="当",AI29="明"),NOT(OR(AND(AI29="当",OR(AJ29="明",AI$17=31,AJ$18="×"),OR(AK29="休",AI$17=30,AI$17=31,AK$18="×")),AND(AI29="明",OR(AH29="当",AI$17=1),OR(AJ29="休",AI$17=31,AJ$18="×"))))),30,IF(AND($D$1="三交代制",AH29&lt;&gt;"準",AH29&lt;&gt;"深",OR(AI29="準",AI29="深"),(NOT(OR(AND(AI29="準",OR(AH29="日",AH29="休",AI$17=1,AND(AJ29&lt;&gt;"準",AJ29&lt;&gt;"深",AH29="")),OR(AJ29="休",AND(AJ29="準",OR(AK29="休",AI$17=30,AK$18="×")),AI$17=31,AJ$18="×",AJ29="")),AND(AI29="深",OR(AH29="休",AI$17=1,AND(AJ29&lt;&gt;"準",AJ29&lt;&gt;"深",AH29="")),OR(AJ29="休",AND(OR(AJ29="準",AJ29="深"),OR(AK29="休",AI$17=30,AK$18="×")),AI$17=31,AJ$18="×",AJ29="")))))),40,0))))</f>
        <v>0</v>
      </c>
      <c r="AJ110" s="193">
        <f t="shared" ref="AJ110" si="216">IF(AND($D$1="二交代制",AJ$17&gt;=1,AJ$17&lt;=28,AJ29="当",AK29="明",AL29="休",AM29="当"),10,IF(AND($D$1="三交代制",AJ$17&gt;=2,AJ$17&lt;=30,OR(AJ29="準",AJ29="深"),OR(AK29="準",AK29="深"),OR(AL29="準",AL29="深")),20,IF(AND($D$1="二交代制",OR(AJ29="当",AJ29="明"),NOT(OR(AND(AJ29="当",OR(AK29="明",AJ$17=31,AK$18="×"),OR(AL29="休",AJ$17=30,AJ$17=31,AL$18="×")),AND(AJ29="明",OR(AI29="当",AJ$17=1),OR(AK29="休",AJ$17=31,AK$18="×"))))),30,IF(AND($D$1="三交代制",AI29&lt;&gt;"準",AI29&lt;&gt;"深",OR(AJ29="準",AJ29="深"),(NOT(OR(AND(AJ29="準",OR(AI29="日",AI29="休",AJ$17=1,AND(AK29&lt;&gt;"準",AK29&lt;&gt;"深",AI29="")),OR(AK29="休",AND(AK29="準",OR(AL29="休",AJ$17=30,AL$18="×")),AJ$17=31,AK$18="×",AK29="")),AND(AJ29="深",OR(AI29="休",AJ$17=1,AND(AK29&lt;&gt;"準",AK29&lt;&gt;"深",AI29="")),OR(AK29="休",AND(OR(AK29="準",AK29="深"),OR(AL29="休",AJ$17=30,AL$18="×")),AJ$17=31,AK$18="×",AK29="")))))),40,0))))</f>
        <v>0</v>
      </c>
      <c r="AK110" s="193">
        <f t="shared" ref="AK110" si="217">IF(AND($D$1="二交代制",AK$17&gt;=1,AK$17&lt;=28,AK29="当",AL29="明",AM29="休",AN29="当"),10,IF(AND($D$1="三交代制",AK$17&gt;=2,AK$17&lt;=30,OR(AK29="準",AK29="深"),OR(AL29="準",AL29="深"),OR(AM29="準",AM29="深")),20,IF(AND($D$1="二交代制",OR(AK29="当",AK29="明"),NOT(OR(AND(AK29="当",OR(AL29="明",AK$17=31,AL$18="×"),OR(AM29="休",AK$17=30,AK$17=31,AM$18="×")),AND(AK29="明",OR(AJ29="当",AK$17=1),OR(AL29="休",AK$17=31,AL$18="×"))))),30,IF(AND($D$1="三交代制",AJ29&lt;&gt;"準",AJ29&lt;&gt;"深",OR(AK29="準",AK29="深"),(NOT(OR(AND(AK29="準",OR(AJ29="日",AJ29="休",AK$17=1,AND(AL29&lt;&gt;"準",AL29&lt;&gt;"深",AJ29="")),OR(AL29="休",AND(AL29="準",OR(AM29="休",AK$17=30,AM$18="×")),AK$17=31,AL$18="×",AL29="")),AND(AK29="深",OR(AJ29="休",AK$17=1,AND(AL29&lt;&gt;"準",AL29&lt;&gt;"深",AJ29="")),OR(AL29="休",AND(OR(AL29="準",AL29="深"),OR(AM29="休",AK$17=30,AM$18="×")),AK$17=31,AL$18="×",AL29="")))))),40,0))))</f>
        <v>0</v>
      </c>
      <c r="AL110" s="193">
        <f t="shared" ref="AL110:AM110" si="218">IF(AND($D$1="二交代制",AL$17&gt;=1,AL$17&lt;=28,AL29="当",AM29="明",AN29="休",AO29="当"),10,IF(AND($D$1="三交代制",AL$17&gt;=2,AL$17&lt;=30,OR(AL29="準",AL29="深"),OR(AM29="準",AM29="深"),OR(AN29="準",AN29="深")),20,IF(AND($D$1="二交代制",OR(AL29="当",AL29="明"),NOT(OR(AND(AL29="当",OR(AM29="明",AL$17=31,AM$18="×"),OR(AN29="休",AL$17=30,AL$17=31,AN$18="×")),AND(AL29="明",OR(AK29="当",AL$17=1),OR(AM29="休",AL$17=31,AM$18="×"))))),30,IF(AND($D$1="三交代制",AK29&lt;&gt;"準",AK29&lt;&gt;"深",OR(AL29="準",AL29="深"),(NOT(OR(AND(AL29="準",OR(AK29="日",AK29="休",AL$17=1,AND(AM29&lt;&gt;"準",AM29&lt;&gt;"深",AK29="")),OR(AM29="休",AND(AM29="準",OR(AN29="休",AL$17=30,AN$18="×")),AL$17=31,AM$18="×",AM29="")),AND(AL29="深",OR(AK29="休",AL$17=1,AND(AM29&lt;&gt;"準",AM29&lt;&gt;"深",AK29="")),OR(AM29="休",AND(OR(AM29="準",AM29="深"),OR(AN29="休",AL$17=30,AN$18="×")),AL$17=31,AM$18="×",AM29="")))))),40,0))))</f>
        <v>0</v>
      </c>
      <c r="AM110" s="193">
        <f t="shared" si="218"/>
        <v>0</v>
      </c>
      <c r="AN110" s="193">
        <f t="shared" ref="AN110" si="219">IF(AND($D$1="二交代制",AN$17&gt;=1,AN$17&lt;=28,AN29="当",AO29="明",AP29="休",AQ29="当"),10,IF(AND($D$1="三交代制",AN$17&gt;=2,AN$17&lt;=30,OR(AN29="準",AN29="深"),OR(AO29="準",AO29="深"),OR(AP29="準",AP29="深")),20,IF(AND($D$1="二交代制",OR(AN29="当",AN29="明"),NOT(OR(AND(AN29="当",OR(AO29="明",AN$17=31,AO$18="×"),OR(AP29="休",AN$17=30,AN$17=31,AP$18="×")),AND(AN29="明",OR(AM29="当",AN$17=1),OR(AO29="休",AN$17=31,AO$18="×"))))),30,IF(AND($D$1="三交代制",AM29&lt;&gt;"準",AM29&lt;&gt;"深",OR(AN29="準",AN29="深"),(NOT(OR(AND(AN29="準",OR(AM29="日",AM29="休",AN$17=1,AND(AO29&lt;&gt;"準",AO29&lt;&gt;"深",AM29="")),OR(AO29="休",AND(AO29="準",OR(AP29="休",AN$17=30,AP$18="×")),AN$17=31,AO$18="×",AO29="")),AND(AN29="深",OR(AM29="休",AN$17=1,AND(AO29&lt;&gt;"準",AO29&lt;&gt;"深",AM29="")),OR(AO29="休",AND(OR(AO29="準",AO29="深"),OR(AP29="休",AN$17=30,AP$18="×")),AN$17=31,AO$18="×",AO29="")))))),40,0))))</f>
        <v>0</v>
      </c>
      <c r="AO110" s="193">
        <f t="shared" ref="AO110" si="220">IF(AND($D$1="二交代制",AO$17&gt;=1,AO$17&lt;=28,AO29="当",AP29="明",AQ29="休",AR29="当"),10,IF(AND($D$1="三交代制",AO$17&gt;=2,AO$17&lt;=30,OR(AO29="準",AO29="深"),OR(AP29="準",AP29="深"),OR(AQ29="準",AQ29="深")),20,IF(AND($D$1="二交代制",OR(AO29="当",AO29="明"),NOT(OR(AND(AO29="当",OR(AP29="明",AO$17=31,AP$18="×"),OR(AQ29="休",AO$17=30,AO$17=31,AQ$18="×")),AND(AO29="明",OR(AN29="当",AO$17=1),OR(AP29="休",AO$17=31,AP$18="×"))))),30,IF(AND($D$1="三交代制",AN29&lt;&gt;"準",AN29&lt;&gt;"深",OR(AO29="準",AO29="深"),(NOT(OR(AND(AO29="準",OR(AN29="日",AN29="休",AO$17=1,AND(AP29&lt;&gt;"準",AP29&lt;&gt;"深",AN29="")),OR(AP29="休",AND(AP29="準",OR(AQ29="休",AO$17=30,AQ$18="×")),AO$17=31,AP$18="×",AP29="")),AND(AO29="深",OR(AN29="休",AO$17=1,AND(AP29&lt;&gt;"準",AP29&lt;&gt;"深",AN29="")),OR(AP29="休",AND(OR(AP29="準",AP29="深"),OR(AQ29="休",AO$17=30,AQ$18="×")),AO$17=31,AP$18="×",AP29="")))))),40,0))))</f>
        <v>0</v>
      </c>
      <c r="CJ110" s="97"/>
      <c r="CK110" s="92"/>
      <c r="CL110" s="92"/>
      <c r="CM110" s="92"/>
      <c r="CN110" s="92"/>
      <c r="CO110" s="92"/>
      <c r="CP110" s="92"/>
      <c r="CQ110" s="92"/>
      <c r="CR110" s="92"/>
      <c r="CS110" s="92"/>
      <c r="CT110" s="92"/>
      <c r="CU110" s="92"/>
      <c r="CV110" s="92"/>
      <c r="CW110" s="92"/>
      <c r="CX110" s="92"/>
      <c r="CY110" s="92"/>
      <c r="CZ110" s="92"/>
      <c r="DA110" s="92"/>
      <c r="DB110" s="92"/>
      <c r="DC110" s="92"/>
      <c r="DD110" s="92"/>
      <c r="DE110" s="92"/>
      <c r="DF110" s="92"/>
      <c r="DG110" s="92"/>
      <c r="DH110" s="92"/>
      <c r="DI110" s="92"/>
      <c r="DJ110" s="92"/>
      <c r="DK110" s="92"/>
      <c r="DL110" s="92"/>
      <c r="DM110" s="92"/>
      <c r="DN110" s="92"/>
      <c r="DO110" s="92"/>
      <c r="DP110" s="92"/>
      <c r="DQ110" s="93"/>
      <c r="DR110" s="93"/>
      <c r="DS110" s="93"/>
      <c r="DT110" s="93"/>
      <c r="DU110" s="93"/>
      <c r="DV110" s="93"/>
      <c r="DW110" s="93"/>
      <c r="DX110" s="93"/>
      <c r="DY110" s="93"/>
      <c r="DZ110" s="93"/>
      <c r="EA110" s="93"/>
      <c r="EB110" s="93"/>
      <c r="EC110" s="93"/>
      <c r="ED110" s="93"/>
      <c r="EE110" s="93"/>
      <c r="EF110" s="93"/>
      <c r="EG110" s="93"/>
      <c r="EH110" s="93"/>
      <c r="EI110" s="93"/>
      <c r="EJ110" s="93"/>
      <c r="EK110" s="93"/>
    </row>
    <row r="111" spans="4:141" x14ac:dyDescent="0.4">
      <c r="E111" s="98" t="s">
        <v>36</v>
      </c>
      <c r="F111" s="98" t="s">
        <v>35</v>
      </c>
      <c r="G111" s="98" t="s">
        <v>36</v>
      </c>
      <c r="H111" s="99"/>
      <c r="J111" s="202"/>
      <c r="K111" s="193"/>
      <c r="L111" s="193"/>
      <c r="M111" s="193"/>
      <c r="N111" s="193"/>
      <c r="O111" s="193"/>
      <c r="P111" s="193"/>
      <c r="Q111" s="193"/>
      <c r="R111" s="193"/>
      <c r="S111" s="193"/>
      <c r="T111" s="193"/>
      <c r="U111" s="193"/>
      <c r="V111" s="193"/>
      <c r="W111" s="193"/>
      <c r="X111" s="193"/>
      <c r="Y111" s="193"/>
      <c r="Z111" s="193"/>
      <c r="AA111" s="193"/>
      <c r="AB111" s="193"/>
      <c r="AC111" s="193"/>
      <c r="AD111" s="193"/>
      <c r="AE111" s="193"/>
      <c r="AF111" s="193"/>
      <c r="AG111" s="193"/>
      <c r="AH111" s="193"/>
      <c r="AI111" s="193"/>
      <c r="AJ111" s="193"/>
      <c r="AK111" s="193"/>
      <c r="AL111" s="193"/>
      <c r="AM111" s="193"/>
      <c r="AN111" s="193"/>
      <c r="AO111" s="193"/>
      <c r="CJ111" s="97"/>
      <c r="CK111" s="92"/>
      <c r="CL111" s="92"/>
      <c r="CM111" s="92"/>
      <c r="CN111" s="92"/>
      <c r="CO111" s="92"/>
      <c r="CP111" s="92"/>
      <c r="CQ111" s="92"/>
      <c r="CR111" s="92"/>
      <c r="CS111" s="92"/>
      <c r="CT111" s="92"/>
      <c r="CU111" s="92"/>
      <c r="CV111" s="92"/>
      <c r="CW111" s="92"/>
      <c r="CX111" s="92"/>
      <c r="CY111" s="92"/>
      <c r="CZ111" s="92"/>
      <c r="DA111" s="92"/>
      <c r="DB111" s="92"/>
      <c r="DC111" s="92"/>
      <c r="DD111" s="92"/>
      <c r="DE111" s="92"/>
      <c r="DF111" s="92"/>
      <c r="DG111" s="92"/>
      <c r="DH111" s="92"/>
      <c r="DI111" s="92"/>
      <c r="DJ111" s="92"/>
      <c r="DK111" s="92"/>
      <c r="DL111" s="92"/>
      <c r="DM111" s="92"/>
      <c r="DN111" s="92"/>
      <c r="DO111" s="92"/>
      <c r="DP111" s="92"/>
      <c r="DQ111" s="93"/>
      <c r="DR111" s="93"/>
      <c r="DS111" s="93"/>
      <c r="DT111" s="93"/>
      <c r="DU111" s="93"/>
      <c r="DV111" s="93"/>
      <c r="DW111" s="93"/>
      <c r="DX111" s="93"/>
      <c r="DY111" s="93"/>
      <c r="DZ111" s="93"/>
      <c r="EA111" s="93"/>
      <c r="EB111" s="93"/>
      <c r="EC111" s="93"/>
      <c r="ED111" s="93"/>
      <c r="EE111" s="93"/>
      <c r="EF111" s="93"/>
      <c r="EG111" s="93"/>
      <c r="EH111" s="93"/>
      <c r="EI111" s="93"/>
      <c r="EJ111" s="93"/>
      <c r="EK111" s="93"/>
    </row>
    <row r="112" spans="4:141" x14ac:dyDescent="0.4">
      <c r="E112" s="98" t="s">
        <v>36</v>
      </c>
      <c r="F112" s="98" t="s">
        <v>35</v>
      </c>
      <c r="G112" s="98" t="s">
        <v>34</v>
      </c>
      <c r="H112" s="98" t="s">
        <v>36</v>
      </c>
      <c r="J112" s="201" t="str">
        <f t="shared" ref="J112" si="221">IF(E31&lt;&gt;"",E31,"")</f>
        <v>山本</v>
      </c>
      <c r="K112" s="193">
        <f t="shared" ref="K112:AL112" si="222">IF(AND($D$1="二交代制",K$17&gt;=1,K$17&lt;=28,K31="当",L31="明",M31="休",N31="当"),10,IF(AND($D$1="三交代制",K$17&gt;=2,K$17&lt;=30,OR(K31="準",K31="深"),OR(L31="準",L31="深"),OR(M31="準",M31="深")),20,IF(AND($D$1="二交代制",OR(K31="当",K31="明"),NOT(OR(AND(K31="当",OR(L31="明",K$17=31,L$18="×"),OR(M31="休",K$17=30,K$17=31,M$18="×")),AND(K31="明",OR(J31="当",K$17=1),OR(L31="休",K$17=31,L$18="×"))))),30,IF(AND($D$1="三交代制",J31&lt;&gt;"準",J31&lt;&gt;"深",OR(K31="準",K31="深"),(NOT(OR(AND(K31="準",OR(J31="日",J31="休",K$17=1,AND(L31&lt;&gt;"準",L31&lt;&gt;"深",J31="")),OR(L31="休",AND(L31="準",OR(M31="休",K$17=30,M$18="×")),K$17=31,L$18="×",L31="")),AND(K31="深",OR(J31="休",K$17=1,AND(L31&lt;&gt;"準",L31&lt;&gt;"深",J31="")),OR(L31="休",AND(OR(L31="準",L31="深"),OR(M31="休",K$17=30,M$18="×")),K$17=31,L$18="×",L31="")))))),40,0))))</f>
        <v>0</v>
      </c>
      <c r="L112" s="193">
        <f t="shared" si="222"/>
        <v>0</v>
      </c>
      <c r="M112" s="193">
        <f t="shared" si="222"/>
        <v>0</v>
      </c>
      <c r="N112" s="193">
        <f t="shared" si="222"/>
        <v>0</v>
      </c>
      <c r="O112" s="193">
        <f t="shared" si="222"/>
        <v>0</v>
      </c>
      <c r="P112" s="193">
        <f t="shared" si="222"/>
        <v>0</v>
      </c>
      <c r="Q112" s="193">
        <f t="shared" si="222"/>
        <v>0</v>
      </c>
      <c r="R112" s="193">
        <f t="shared" si="222"/>
        <v>0</v>
      </c>
      <c r="S112" s="193">
        <f t="shared" si="222"/>
        <v>0</v>
      </c>
      <c r="T112" s="193">
        <f t="shared" si="222"/>
        <v>0</v>
      </c>
      <c r="U112" s="193">
        <f t="shared" si="222"/>
        <v>0</v>
      </c>
      <c r="V112" s="193">
        <f t="shared" si="222"/>
        <v>0</v>
      </c>
      <c r="W112" s="193">
        <f t="shared" si="222"/>
        <v>0</v>
      </c>
      <c r="X112" s="193">
        <f t="shared" si="222"/>
        <v>0</v>
      </c>
      <c r="Y112" s="193">
        <f t="shared" si="222"/>
        <v>0</v>
      </c>
      <c r="Z112" s="193">
        <f t="shared" si="222"/>
        <v>0</v>
      </c>
      <c r="AA112" s="193">
        <f t="shared" si="222"/>
        <v>0</v>
      </c>
      <c r="AB112" s="193">
        <f t="shared" si="222"/>
        <v>0</v>
      </c>
      <c r="AC112" s="193">
        <f t="shared" si="222"/>
        <v>0</v>
      </c>
      <c r="AD112" s="193">
        <f t="shared" si="222"/>
        <v>0</v>
      </c>
      <c r="AE112" s="193">
        <f t="shared" si="222"/>
        <v>0</v>
      </c>
      <c r="AF112" s="193">
        <f t="shared" si="222"/>
        <v>0</v>
      </c>
      <c r="AG112" s="193">
        <f t="shared" si="222"/>
        <v>0</v>
      </c>
      <c r="AH112" s="193">
        <f t="shared" si="222"/>
        <v>0</v>
      </c>
      <c r="AI112" s="193">
        <f t="shared" si="222"/>
        <v>0</v>
      </c>
      <c r="AJ112" s="193">
        <f t="shared" si="222"/>
        <v>0</v>
      </c>
      <c r="AK112" s="193">
        <f t="shared" si="222"/>
        <v>0</v>
      </c>
      <c r="AL112" s="193">
        <f t="shared" si="222"/>
        <v>0</v>
      </c>
      <c r="AM112" s="193">
        <f>IF(AND($D$1="二交代制",AM$17&gt;=1,AM$17&lt;=28,AM31="当",AN31="明",AO31="休",AP31="当"),10,IF(AND($D$1="三交代制",AM$17&gt;=2,AM$17&lt;=30,OR(AM31="準",AM31="深"),OR(AN31="準",AN31="深"),OR(AO31="準",AO31="深")),20,IF(AND($D$1="二交代制",OR(AM31="当",AM31="明"),NOT(OR(AND(AM31="当",OR(AN31="明",AM$17=31,AN$18="×"),OR(AO31="休",AM$17=30,AM$17=31,AO$18="×")),AND(AM31="明",OR(AL31="当",AM$17=1),OR(AN31="休",AM$17=31,AN$18="×"))))),30,IF(AND($D$1="三交代制",AL31&lt;&gt;"準",AL31&lt;&gt;"深",OR(AM31="準",AM31="深"),(NOT(OR(AND(AM31="準",OR(AL31="日",AL31="休",AM$17=1,AND(AN31&lt;&gt;"準",AN31&lt;&gt;"深",AL31="")),OR(AN31="休",AND(AN31="準",OR(AO31="休",AM$17=30,AO$18="×")),AM$17=31,AN$18="×",AN31="")),AND(AM31="深",OR(AL31="休",AM$17=1,AND(AN31&lt;&gt;"準",AN31&lt;&gt;"深",AL31="")),OR(AN31="休",AND(OR(AN31="準",AN31="深"),OR(AO31="休",AM$17=30,AO$18="×")),AM$17=31,AN$18="×",AN31="")))))),40,0))))</f>
        <v>0</v>
      </c>
      <c r="AN112" s="193">
        <f t="shared" ref="AN112" si="223">IF(AND($D$1="二交代制",AN$17&gt;=1,AN$17&lt;=28,AN31="当",AO31="明",AP31="休",AQ31="当"),10,IF(AND($D$1="三交代制",AN$17&gt;=2,AN$17&lt;=30,OR(AN31="準",AN31="深"),OR(AO31="準",AO31="深"),OR(AP31="準",AP31="深")),20,IF(AND($D$1="二交代制",OR(AN31="当",AN31="明"),NOT(OR(AND(AN31="当",OR(AO31="明",AN$17=31,AO$18="×"),OR(AP31="休",AN$17=30,AN$17=31,AP$18="×")),AND(AN31="明",OR(AM31="当",AN$17=1),OR(AO31="休",AN$17=31,AO$18="×"))))),30,IF(AND($D$1="三交代制",AM31&lt;&gt;"準",AM31&lt;&gt;"深",OR(AN31="準",AN31="深"),(NOT(OR(AND(AN31="準",OR(AM31="日",AM31="休",AN$17=1,AND(AO31&lt;&gt;"準",AO31&lt;&gt;"深",AM31="")),OR(AO31="休",AND(AO31="準",OR(AP31="休",AN$17=30,AP$18="×")),AN$17=31,AO$18="×",AO31="")),AND(AN31="深",OR(AM31="休",AN$17=1,AND(AO31&lt;&gt;"準",AO31&lt;&gt;"深",AM31="")),OR(AO31="休",AND(OR(AO31="準",AO31="深"),OR(AP31="休",AN$17=30,AP$18="×")),AN$17=31,AO$18="×",AO31="")))))),40,0))))</f>
        <v>0</v>
      </c>
      <c r="AO112" s="193">
        <f t="shared" ref="AO112" si="224">IF(AND($D$1="二交代制",AO$17&gt;=1,AO$17&lt;=28,AO31="当",AP31="明",AQ31="休",AR31="当"),10,IF(AND($D$1="三交代制",AO$17&gt;=2,AO$17&lt;=30,OR(AO31="準",AO31="深"),OR(AP31="準",AP31="深"),OR(AQ31="準",AQ31="深")),20,IF(AND($D$1="二交代制",OR(AO31="当",AO31="明"),NOT(OR(AND(AO31="当",OR(AP31="明",AO$17=31,AP$18="×"),OR(AQ31="休",AO$17=30,AO$17=31,AQ$18="×")),AND(AO31="明",OR(AN31="当",AO$17=1),OR(AP31="休",AO$17=31,AP$18="×"))))),30,IF(AND($D$1="三交代制",AN31&lt;&gt;"準",AN31&lt;&gt;"深",OR(AO31="準",AO31="深"),(NOT(OR(AND(AO31="準",OR(AN31="日",AN31="休",AO$17=1,AND(AP31&lt;&gt;"準",AP31&lt;&gt;"深",AN31="")),OR(AP31="休",AND(AP31="準",OR(AQ31="休",AO$17=30,AQ$18="×")),AO$17=31,AP$18="×",AP31="")),AND(AO31="深",OR(AN31="休",AO$17=1,AND(AP31&lt;&gt;"準",AP31&lt;&gt;"深",AN31="")),OR(AP31="休",AND(OR(AP31="準",AP31="深"),OR(AQ31="休",AO$17=30,AQ$18="×")),AO$17=31,AP$18="×",AP31="")))))),40,0))))</f>
        <v>0</v>
      </c>
      <c r="CJ112" s="97"/>
      <c r="CK112" s="92"/>
      <c r="CL112" s="92"/>
      <c r="CM112" s="92"/>
      <c r="CN112" s="92"/>
      <c r="CO112" s="92"/>
      <c r="CP112" s="92"/>
      <c r="CQ112" s="92"/>
      <c r="CR112" s="92"/>
      <c r="CS112" s="92"/>
      <c r="CT112" s="92"/>
      <c r="CU112" s="92"/>
      <c r="CV112" s="92"/>
      <c r="CW112" s="92"/>
      <c r="CX112" s="92"/>
      <c r="CY112" s="92"/>
      <c r="CZ112" s="92"/>
      <c r="DA112" s="92"/>
      <c r="DB112" s="92"/>
      <c r="DC112" s="92"/>
      <c r="DD112" s="92"/>
      <c r="DE112" s="92"/>
      <c r="DF112" s="92"/>
      <c r="DG112" s="92"/>
      <c r="DH112" s="92"/>
      <c r="DI112" s="92"/>
      <c r="DJ112" s="92"/>
      <c r="DK112" s="92"/>
      <c r="DL112" s="92"/>
      <c r="DM112" s="92"/>
      <c r="DN112" s="92"/>
      <c r="DO112" s="92"/>
      <c r="DP112" s="92"/>
      <c r="DQ112" s="93"/>
      <c r="DR112" s="93"/>
      <c r="DS112" s="93"/>
      <c r="DT112" s="93"/>
      <c r="DU112" s="93"/>
      <c r="DV112" s="93"/>
      <c r="DW112" s="93"/>
      <c r="DX112" s="93"/>
      <c r="DY112" s="93"/>
      <c r="DZ112" s="93"/>
      <c r="EA112" s="93"/>
      <c r="EB112" s="93"/>
      <c r="EC112" s="93"/>
      <c r="ED112" s="93"/>
      <c r="EE112" s="93"/>
      <c r="EF112" s="93"/>
      <c r="EG112" s="93"/>
      <c r="EH112" s="93"/>
      <c r="EI112" s="93"/>
      <c r="EJ112" s="93"/>
      <c r="EK112" s="93"/>
    </row>
    <row r="113" spans="5:141" x14ac:dyDescent="0.4">
      <c r="E113" s="98" t="s">
        <v>36</v>
      </c>
      <c r="F113" s="98" t="s">
        <v>35</v>
      </c>
      <c r="G113" s="98" t="s">
        <v>35</v>
      </c>
      <c r="H113" s="98" t="s">
        <v>36</v>
      </c>
      <c r="J113" s="202"/>
      <c r="K113" s="193"/>
      <c r="L113" s="193"/>
      <c r="M113" s="193"/>
      <c r="N113" s="193"/>
      <c r="O113" s="193"/>
      <c r="P113" s="193"/>
      <c r="Q113" s="193"/>
      <c r="R113" s="193"/>
      <c r="S113" s="193"/>
      <c r="T113" s="193"/>
      <c r="U113" s="193"/>
      <c r="V113" s="193"/>
      <c r="W113" s="193"/>
      <c r="X113" s="193"/>
      <c r="Y113" s="193"/>
      <c r="Z113" s="193"/>
      <c r="AA113" s="193"/>
      <c r="AB113" s="193"/>
      <c r="AC113" s="193"/>
      <c r="AD113" s="193"/>
      <c r="AE113" s="193"/>
      <c r="AF113" s="193"/>
      <c r="AG113" s="193"/>
      <c r="AH113" s="193"/>
      <c r="AI113" s="193"/>
      <c r="AJ113" s="193"/>
      <c r="AK113" s="193"/>
      <c r="AL113" s="193"/>
      <c r="AM113" s="193"/>
      <c r="AN113" s="193"/>
      <c r="AO113" s="193"/>
      <c r="CJ113" s="97"/>
      <c r="CK113" s="92"/>
      <c r="CL113" s="92"/>
      <c r="CM113" s="92"/>
      <c r="CN113" s="92"/>
      <c r="CO113" s="92"/>
      <c r="CP113" s="92"/>
      <c r="CQ113" s="92"/>
      <c r="CR113" s="92"/>
      <c r="CS113" s="92"/>
      <c r="CT113" s="92"/>
      <c r="CU113" s="92"/>
      <c r="CV113" s="92"/>
      <c r="CW113" s="92"/>
      <c r="CX113" s="92"/>
      <c r="CY113" s="92"/>
      <c r="CZ113" s="92"/>
      <c r="DA113" s="92"/>
      <c r="DB113" s="92"/>
      <c r="DC113" s="92"/>
      <c r="DD113" s="92"/>
      <c r="DE113" s="92"/>
      <c r="DF113" s="92"/>
      <c r="DG113" s="92"/>
      <c r="DH113" s="92"/>
      <c r="DI113" s="92"/>
      <c r="DJ113" s="92"/>
      <c r="DK113" s="92"/>
      <c r="DL113" s="92"/>
      <c r="DM113" s="92"/>
      <c r="DN113" s="92"/>
      <c r="DO113" s="92"/>
      <c r="DP113" s="92"/>
      <c r="DQ113" s="93"/>
      <c r="DR113" s="93"/>
      <c r="DS113" s="93"/>
      <c r="DT113" s="93"/>
      <c r="DU113" s="93"/>
      <c r="DV113" s="93"/>
      <c r="DW113" s="93"/>
      <c r="DX113" s="93"/>
      <c r="DY113" s="93"/>
      <c r="DZ113" s="93"/>
      <c r="EA113" s="93"/>
      <c r="EB113" s="93"/>
      <c r="EC113" s="93"/>
      <c r="ED113" s="93"/>
      <c r="EE113" s="93"/>
      <c r="EF113" s="93"/>
      <c r="EG113" s="93"/>
      <c r="EH113" s="93"/>
      <c r="EI113" s="93"/>
      <c r="EJ113" s="93"/>
      <c r="EK113" s="93"/>
    </row>
    <row r="114" spans="5:141" x14ac:dyDescent="0.4">
      <c r="J114" s="201" t="str">
        <f t="shared" ref="J114" si="225">IF(E33&lt;&gt;"",E33,"")</f>
        <v>中村</v>
      </c>
      <c r="K114" s="193">
        <f t="shared" ref="K114" si="226">IF(AND($D$1="二交代制",K$17&gt;=1,K$17&lt;=28,K33="当",L33="明",M33="休",N33="当"),10,IF(AND($D$1="三交代制",K$17&gt;=2,K$17&lt;=30,OR(K33="準",K33="深"),OR(L33="準",L33="深"),OR(M33="準",M33="深")),20,IF(AND($D$1="二交代制",OR(K33="当",K33="明"),NOT(OR(AND(K33="当",OR(L33="明",K$17=31,L$18="×"),OR(M33="休",K$17=30,K$17=31,M$18="×")),AND(K33="明",OR(J33="当",K$17=1),OR(L33="休",K$17=31,L$18="×"))))),30,IF(AND($D$1="三交代制",J33&lt;&gt;"準",J33&lt;&gt;"深",OR(K33="準",K33="深"),(NOT(OR(AND(K33="準",OR(J33="日",J33="休",K$17=1,AND(L33&lt;&gt;"準",L33&lt;&gt;"深",J33="")),OR(L33="休",AND(L33="準",OR(M33="休",K$17=30,M$18="×")),K$17=31,L$18="×",L33="")),AND(K33="深",OR(J33="休",K$17=1,AND(L33&lt;&gt;"準",L33&lt;&gt;"深",J33="")),OR(L33="休",AND(OR(L33="準",L33="深"),OR(M33="休",K$17=30,M$18="×")),K$17=31,L$18="×",L33="")))))),40,0))))</f>
        <v>0</v>
      </c>
      <c r="L114" s="193">
        <f t="shared" ref="L114" si="227">IF(AND($D$1="二交代制",L$17&gt;=1,L$17&lt;=28,L33="当",M33="明",N33="休",O33="当"),10,IF(AND($D$1="三交代制",L$17&gt;=2,L$17&lt;=30,OR(L33="準",L33="深"),OR(M33="準",M33="深"),OR(N33="準",N33="深")),20,IF(AND($D$1="二交代制",OR(L33="当",L33="明"),NOT(OR(AND(L33="当",OR(M33="明",L$17=31,M$18="×"),OR(N33="休",L$17=30,L$17=31,N$18="×")),AND(L33="明",OR(K33="当",L$17=1),OR(M33="休",L$17=31,M$18="×"))))),30,IF(AND($D$1="三交代制",K33&lt;&gt;"準",K33&lt;&gt;"深",OR(L33="準",L33="深"),(NOT(OR(AND(L33="準",OR(K33="日",K33="休",L$17=1,AND(M33&lt;&gt;"準",M33&lt;&gt;"深",K33="")),OR(M33="休",AND(M33="準",OR(N33="休",L$17=30,N$18="×")),L$17=31,M$18="×",M33="")),AND(L33="深",OR(K33="休",L$17=1,AND(M33&lt;&gt;"準",M33&lt;&gt;"深",K33="")),OR(M33="休",AND(OR(M33="準",M33="深"),OR(N33="休",L$17=30,N$18="×")),L$17=31,M$18="×",M33="")))))),40,0))))</f>
        <v>0</v>
      </c>
      <c r="M114" s="193">
        <f t="shared" ref="M114" si="228">IF(AND($D$1="二交代制",M$17&gt;=1,M$17&lt;=28,M33="当",N33="明",O33="休",P33="当"),10,IF(AND($D$1="三交代制",M$17&gt;=2,M$17&lt;=30,OR(M33="準",M33="深"),OR(N33="準",N33="深"),OR(O33="準",O33="深")),20,IF(AND($D$1="二交代制",OR(M33="当",M33="明"),NOT(OR(AND(M33="当",OR(N33="明",M$17=31,N$18="×"),OR(O33="休",M$17=30,M$17=31,O$18="×")),AND(M33="明",OR(L33="当",M$17=1),OR(N33="休",M$17=31,N$18="×"))))),30,IF(AND($D$1="三交代制",L33&lt;&gt;"準",L33&lt;&gt;"深",OR(M33="準",M33="深"),(NOT(OR(AND(M33="準",OR(L33="日",L33="休",M$17=1,AND(N33&lt;&gt;"準",N33&lt;&gt;"深",L33="")),OR(N33="休",AND(N33="準",OR(O33="休",M$17=30,O$18="×")),M$17=31,N$18="×",N33="")),AND(M33="深",OR(L33="休",M$17=1,AND(N33&lt;&gt;"準",N33&lt;&gt;"深",L33="")),OR(N33="休",AND(OR(N33="準",N33="深"),OR(O33="休",M$17=30,O$18="×")),M$17=31,N$18="×",N33="")))))),40,0))))</f>
        <v>0</v>
      </c>
      <c r="N114" s="193">
        <f t="shared" ref="N114" si="229">IF(AND($D$1="二交代制",N$17&gt;=1,N$17&lt;=28,N33="当",O33="明",P33="休",Q33="当"),10,IF(AND($D$1="三交代制",N$17&gt;=2,N$17&lt;=30,OR(N33="準",N33="深"),OR(O33="準",O33="深"),OR(P33="準",P33="深")),20,IF(AND($D$1="二交代制",OR(N33="当",N33="明"),NOT(OR(AND(N33="当",OR(O33="明",N$17=31,O$18="×"),OR(P33="休",N$17=30,N$17=31,P$18="×")),AND(N33="明",OR(M33="当",N$17=1),OR(O33="休",N$17=31,O$18="×"))))),30,IF(AND($D$1="三交代制",M33&lt;&gt;"準",M33&lt;&gt;"深",OR(N33="準",N33="深"),(NOT(OR(AND(N33="準",OR(M33="日",M33="休",N$17=1,AND(O33&lt;&gt;"準",O33&lt;&gt;"深",M33="")),OR(O33="休",AND(O33="準",OR(P33="休",N$17=30,P$18="×")),N$17=31,O$18="×",O33="")),AND(N33="深",OR(M33="休",N$17=1,AND(O33&lt;&gt;"準",O33&lt;&gt;"深",M33="")),OR(O33="休",AND(OR(O33="準",O33="深"),OR(P33="休",N$17=30,P$18="×")),N$17=31,O$18="×",O33="")))))),40,0))))</f>
        <v>0</v>
      </c>
      <c r="O114" s="193">
        <f t="shared" ref="O114" si="230">IF(AND($D$1="二交代制",O$17&gt;=1,O$17&lt;=28,O33="当",P33="明",Q33="休",R33="当"),10,IF(AND($D$1="三交代制",O$17&gt;=2,O$17&lt;=30,OR(O33="準",O33="深"),OR(P33="準",P33="深"),OR(Q33="準",Q33="深")),20,IF(AND($D$1="二交代制",OR(O33="当",O33="明"),NOT(OR(AND(O33="当",OR(P33="明",O$17=31,P$18="×"),OR(Q33="休",O$17=30,O$17=31,Q$18="×")),AND(O33="明",OR(N33="当",O$17=1),OR(P33="休",O$17=31,P$18="×"))))),30,IF(AND($D$1="三交代制",N33&lt;&gt;"準",N33&lt;&gt;"深",OR(O33="準",O33="深"),(NOT(OR(AND(O33="準",OR(N33="日",N33="休",O$17=1,AND(P33&lt;&gt;"準",P33&lt;&gt;"深",N33="")),OR(P33="休",AND(P33="準",OR(Q33="休",O$17=30,Q$18="×")),O$17=31,P$18="×",P33="")),AND(O33="深",OR(N33="休",O$17=1,AND(P33&lt;&gt;"準",P33&lt;&gt;"深",N33="")),OR(P33="休",AND(OR(P33="準",P33="深"),OR(Q33="休",O$17=30,Q$18="×")),O$17=31,P$18="×",P33="")))))),40,0))))</f>
        <v>0</v>
      </c>
      <c r="P114" s="193">
        <f t="shared" ref="P114" si="231">IF(AND($D$1="二交代制",P$17&gt;=1,P$17&lt;=28,P33="当",Q33="明",R33="休",S33="当"),10,IF(AND($D$1="三交代制",P$17&gt;=2,P$17&lt;=30,OR(P33="準",P33="深"),OR(Q33="準",Q33="深"),OR(R33="準",R33="深")),20,IF(AND($D$1="二交代制",OR(P33="当",P33="明"),NOT(OR(AND(P33="当",OR(Q33="明",P$17=31,Q$18="×"),OR(R33="休",P$17=30,P$17=31,R$18="×")),AND(P33="明",OR(O33="当",P$17=1),OR(Q33="休",P$17=31,Q$18="×"))))),30,IF(AND($D$1="三交代制",O33&lt;&gt;"準",O33&lt;&gt;"深",OR(P33="準",P33="深"),(NOT(OR(AND(P33="準",OR(O33="日",O33="休",P$17=1,AND(Q33&lt;&gt;"準",Q33&lt;&gt;"深",O33="")),OR(Q33="休",AND(Q33="準",OR(R33="休",P$17=30,R$18="×")),P$17=31,Q$18="×",Q33="")),AND(P33="深",OR(O33="休",P$17=1,AND(Q33&lt;&gt;"準",Q33&lt;&gt;"深",O33="")),OR(Q33="休",AND(OR(Q33="準",Q33="深"),OR(R33="休",P$17=30,R$18="×")),P$17=31,Q$18="×",Q33="")))))),40,0))))</f>
        <v>0</v>
      </c>
      <c r="Q114" s="193">
        <f t="shared" ref="Q114" si="232">IF(AND($D$1="二交代制",Q$17&gt;=1,Q$17&lt;=28,Q33="当",R33="明",S33="休",T33="当"),10,IF(AND($D$1="三交代制",Q$17&gt;=2,Q$17&lt;=30,OR(Q33="準",Q33="深"),OR(R33="準",R33="深"),OR(S33="準",S33="深")),20,IF(AND($D$1="二交代制",OR(Q33="当",Q33="明"),NOT(OR(AND(Q33="当",OR(R33="明",Q$17=31,R$18="×"),OR(S33="休",Q$17=30,Q$17=31,S$18="×")),AND(Q33="明",OR(P33="当",Q$17=1),OR(R33="休",Q$17=31,R$18="×"))))),30,IF(AND($D$1="三交代制",P33&lt;&gt;"準",P33&lt;&gt;"深",OR(Q33="準",Q33="深"),(NOT(OR(AND(Q33="準",OR(P33="日",P33="休",Q$17=1,AND(R33&lt;&gt;"準",R33&lt;&gt;"深",P33="")),OR(R33="休",AND(R33="準",OR(S33="休",Q$17=30,S$18="×")),Q$17=31,R$18="×",R33="")),AND(Q33="深",OR(P33="休",Q$17=1,AND(R33&lt;&gt;"準",R33&lt;&gt;"深",P33="")),OR(R33="休",AND(OR(R33="準",R33="深"),OR(S33="休",Q$17=30,S$18="×")),Q$17=31,R$18="×",R33="")))))),40,0))))</f>
        <v>0</v>
      </c>
      <c r="R114" s="193">
        <f t="shared" ref="R114" si="233">IF(AND($D$1="二交代制",R$17&gt;=1,R$17&lt;=28,R33="当",S33="明",T33="休",U33="当"),10,IF(AND($D$1="三交代制",R$17&gt;=2,R$17&lt;=30,OR(R33="準",R33="深"),OR(S33="準",S33="深"),OR(T33="準",T33="深")),20,IF(AND($D$1="二交代制",OR(R33="当",R33="明"),NOT(OR(AND(R33="当",OR(S33="明",R$17=31,S$18="×"),OR(T33="休",R$17=30,R$17=31,T$18="×")),AND(R33="明",OR(Q33="当",R$17=1),OR(S33="休",R$17=31,S$18="×"))))),30,IF(AND($D$1="三交代制",Q33&lt;&gt;"準",Q33&lt;&gt;"深",OR(R33="準",R33="深"),(NOT(OR(AND(R33="準",OR(Q33="日",Q33="休",R$17=1,AND(S33&lt;&gt;"準",S33&lt;&gt;"深",Q33="")),OR(S33="休",AND(S33="準",OR(T33="休",R$17=30,T$18="×")),R$17=31,S$18="×",S33="")),AND(R33="深",OR(Q33="休",R$17=1,AND(S33&lt;&gt;"準",S33&lt;&gt;"深",Q33="")),OR(S33="休",AND(OR(S33="準",S33="深"),OR(T33="休",R$17=30,T$18="×")),R$17=31,S$18="×",S33="")))))),40,0))))</f>
        <v>0</v>
      </c>
      <c r="S114" s="193">
        <f t="shared" ref="S114" si="234">IF(AND($D$1="二交代制",S$17&gt;=1,S$17&lt;=28,S33="当",T33="明",U33="休",V33="当"),10,IF(AND($D$1="三交代制",S$17&gt;=2,S$17&lt;=30,OR(S33="準",S33="深"),OR(T33="準",T33="深"),OR(U33="準",U33="深")),20,IF(AND($D$1="二交代制",OR(S33="当",S33="明"),NOT(OR(AND(S33="当",OR(T33="明",S$17=31,T$18="×"),OR(U33="休",S$17=30,S$17=31,U$18="×")),AND(S33="明",OR(R33="当",S$17=1),OR(T33="休",S$17=31,T$18="×"))))),30,IF(AND($D$1="三交代制",R33&lt;&gt;"準",R33&lt;&gt;"深",OR(S33="準",S33="深"),(NOT(OR(AND(S33="準",OR(R33="日",R33="休",S$17=1,AND(T33&lt;&gt;"準",T33&lt;&gt;"深",R33="")),OR(T33="休",AND(T33="準",OR(U33="休",S$17=30,U$18="×")),S$17=31,T$18="×",T33="")),AND(S33="深",OR(R33="休",S$17=1,AND(T33&lt;&gt;"準",T33&lt;&gt;"深",R33="")),OR(T33="休",AND(OR(T33="準",T33="深"),OR(U33="休",S$17=30,U$18="×")),S$17=31,T$18="×",T33="")))))),40,0))))</f>
        <v>0</v>
      </c>
      <c r="T114" s="193">
        <f t="shared" ref="T114" si="235">IF(AND($D$1="二交代制",T$17&gt;=1,T$17&lt;=28,T33="当",U33="明",V33="休",W33="当"),10,IF(AND($D$1="三交代制",T$17&gt;=2,T$17&lt;=30,OR(T33="準",T33="深"),OR(U33="準",U33="深"),OR(V33="準",V33="深")),20,IF(AND($D$1="二交代制",OR(T33="当",T33="明"),NOT(OR(AND(T33="当",OR(U33="明",T$17=31,U$18="×"),OR(V33="休",T$17=30,T$17=31,V$18="×")),AND(T33="明",OR(S33="当",T$17=1),OR(U33="休",T$17=31,U$18="×"))))),30,IF(AND($D$1="三交代制",S33&lt;&gt;"準",S33&lt;&gt;"深",OR(T33="準",T33="深"),(NOT(OR(AND(T33="準",OR(S33="日",S33="休",T$17=1,AND(U33&lt;&gt;"準",U33&lt;&gt;"深",S33="")),OR(U33="休",AND(U33="準",OR(V33="休",T$17=30,V$18="×")),T$17=31,U$18="×",U33="")),AND(T33="深",OR(S33="休",T$17=1,AND(U33&lt;&gt;"準",U33&lt;&gt;"深",S33="")),OR(U33="休",AND(OR(U33="準",U33="深"),OR(V33="休",T$17=30,V$18="×")),T$17=31,U$18="×",U33="")))))),40,0))))</f>
        <v>0</v>
      </c>
      <c r="U114" s="193">
        <f t="shared" ref="U114" si="236">IF(AND($D$1="二交代制",U$17&gt;=1,U$17&lt;=28,U33="当",V33="明",W33="休",X33="当"),10,IF(AND($D$1="三交代制",U$17&gt;=2,U$17&lt;=30,OR(U33="準",U33="深"),OR(V33="準",V33="深"),OR(W33="準",W33="深")),20,IF(AND($D$1="二交代制",OR(U33="当",U33="明"),NOT(OR(AND(U33="当",OR(V33="明",U$17=31,V$18="×"),OR(W33="休",U$17=30,U$17=31,W$18="×")),AND(U33="明",OR(T33="当",U$17=1),OR(V33="休",U$17=31,V$18="×"))))),30,IF(AND($D$1="三交代制",T33&lt;&gt;"準",T33&lt;&gt;"深",OR(U33="準",U33="深"),(NOT(OR(AND(U33="準",OR(T33="日",T33="休",U$17=1,AND(V33&lt;&gt;"準",V33&lt;&gt;"深",T33="")),OR(V33="休",AND(V33="準",OR(W33="休",U$17=30,W$18="×")),U$17=31,V$18="×",V33="")),AND(U33="深",OR(T33="休",U$17=1,AND(V33&lt;&gt;"準",V33&lt;&gt;"深",T33="")),OR(V33="休",AND(OR(V33="準",V33="深"),OR(W33="休",U$17=30,W$18="×")),U$17=31,V$18="×",V33="")))))),40,0))))</f>
        <v>0</v>
      </c>
      <c r="V114" s="193">
        <f t="shared" ref="V114" si="237">IF(AND($D$1="二交代制",V$17&gt;=1,V$17&lt;=28,V33="当",W33="明",X33="休",Y33="当"),10,IF(AND($D$1="三交代制",V$17&gt;=2,V$17&lt;=30,OR(V33="準",V33="深"),OR(W33="準",W33="深"),OR(X33="準",X33="深")),20,IF(AND($D$1="二交代制",OR(V33="当",V33="明"),NOT(OR(AND(V33="当",OR(W33="明",V$17=31,W$18="×"),OR(X33="休",V$17=30,V$17=31,X$18="×")),AND(V33="明",OR(U33="当",V$17=1),OR(W33="休",V$17=31,W$18="×"))))),30,IF(AND($D$1="三交代制",U33&lt;&gt;"準",U33&lt;&gt;"深",OR(V33="準",V33="深"),(NOT(OR(AND(V33="準",OR(U33="日",U33="休",V$17=1,AND(W33&lt;&gt;"準",W33&lt;&gt;"深",U33="")),OR(W33="休",AND(W33="準",OR(X33="休",V$17=30,X$18="×")),V$17=31,W$18="×",W33="")),AND(V33="深",OR(U33="休",V$17=1,AND(W33&lt;&gt;"準",W33&lt;&gt;"深",U33="")),OR(W33="休",AND(OR(W33="準",W33="深"),OR(X33="休",V$17=30,X$18="×")),V$17=31,W$18="×",W33="")))))),40,0))))</f>
        <v>0</v>
      </c>
      <c r="W114" s="193">
        <f t="shared" ref="W114" si="238">IF(AND($D$1="二交代制",W$17&gt;=1,W$17&lt;=28,W33="当",X33="明",Y33="休",Z33="当"),10,IF(AND($D$1="三交代制",W$17&gt;=2,W$17&lt;=30,OR(W33="準",W33="深"),OR(X33="準",X33="深"),OR(Y33="準",Y33="深")),20,IF(AND($D$1="二交代制",OR(W33="当",W33="明"),NOT(OR(AND(W33="当",OR(X33="明",W$17=31,X$18="×"),OR(Y33="休",W$17=30,W$17=31,Y$18="×")),AND(W33="明",OR(V33="当",W$17=1),OR(X33="休",W$17=31,X$18="×"))))),30,IF(AND($D$1="三交代制",V33&lt;&gt;"準",V33&lt;&gt;"深",OR(W33="準",W33="深"),(NOT(OR(AND(W33="準",OR(V33="日",V33="休",W$17=1,AND(X33&lt;&gt;"準",X33&lt;&gt;"深",V33="")),OR(X33="休",AND(X33="準",OR(Y33="休",W$17=30,Y$18="×")),W$17=31,X$18="×",X33="")),AND(W33="深",OR(V33="休",W$17=1,AND(X33&lt;&gt;"準",X33&lt;&gt;"深",V33="")),OR(X33="休",AND(OR(X33="準",X33="深"),OR(Y33="休",W$17=30,Y$18="×")),W$17=31,X$18="×",X33="")))))),40,0))))</f>
        <v>0</v>
      </c>
      <c r="X114" s="193">
        <f t="shared" ref="X114" si="239">IF(AND($D$1="二交代制",X$17&gt;=1,X$17&lt;=28,X33="当",Y33="明",Z33="休",AA33="当"),10,IF(AND($D$1="三交代制",X$17&gt;=2,X$17&lt;=30,OR(X33="準",X33="深"),OR(Y33="準",Y33="深"),OR(Z33="準",Z33="深")),20,IF(AND($D$1="二交代制",OR(X33="当",X33="明"),NOT(OR(AND(X33="当",OR(Y33="明",X$17=31,Y$18="×"),OR(Z33="休",X$17=30,X$17=31,Z$18="×")),AND(X33="明",OR(W33="当",X$17=1),OR(Y33="休",X$17=31,Y$18="×"))))),30,IF(AND($D$1="三交代制",W33&lt;&gt;"準",W33&lt;&gt;"深",OR(X33="準",X33="深"),(NOT(OR(AND(X33="準",OR(W33="日",W33="休",X$17=1,AND(Y33&lt;&gt;"準",Y33&lt;&gt;"深",W33="")),OR(Y33="休",AND(Y33="準",OR(Z33="休",X$17=30,Z$18="×")),X$17=31,Y$18="×",Y33="")),AND(X33="深",OR(W33="休",X$17=1,AND(Y33&lt;&gt;"準",Y33&lt;&gt;"深",W33="")),OR(Y33="休",AND(OR(Y33="準",Y33="深"),OR(Z33="休",X$17=30,Z$18="×")),X$17=31,Y$18="×",Y33="")))))),40,0))))</f>
        <v>0</v>
      </c>
      <c r="Y114" s="193">
        <f t="shared" ref="Y114" si="240">IF(AND($D$1="二交代制",Y$17&gt;=1,Y$17&lt;=28,Y33="当",Z33="明",AA33="休",AB33="当"),10,IF(AND($D$1="三交代制",Y$17&gt;=2,Y$17&lt;=30,OR(Y33="準",Y33="深"),OR(Z33="準",Z33="深"),OR(AA33="準",AA33="深")),20,IF(AND($D$1="二交代制",OR(Y33="当",Y33="明"),NOT(OR(AND(Y33="当",OR(Z33="明",Y$17=31,Z$18="×"),OR(AA33="休",Y$17=30,Y$17=31,AA$18="×")),AND(Y33="明",OR(X33="当",Y$17=1),OR(Z33="休",Y$17=31,Z$18="×"))))),30,IF(AND($D$1="三交代制",X33&lt;&gt;"準",X33&lt;&gt;"深",OR(Y33="準",Y33="深"),(NOT(OR(AND(Y33="準",OR(X33="日",X33="休",Y$17=1,AND(Z33&lt;&gt;"準",Z33&lt;&gt;"深",X33="")),OR(Z33="休",AND(Z33="準",OR(AA33="休",Y$17=30,AA$18="×")),Y$17=31,Z$18="×",Z33="")),AND(Y33="深",OR(X33="休",Y$17=1,AND(Z33&lt;&gt;"準",Z33&lt;&gt;"深",X33="")),OR(Z33="休",AND(OR(Z33="準",Z33="深"),OR(AA33="休",Y$17=30,AA$18="×")),Y$17=31,Z$18="×",Z33="")))))),40,0))))</f>
        <v>0</v>
      </c>
      <c r="Z114" s="193">
        <f t="shared" ref="Z114" si="241">IF(AND($D$1="二交代制",Z$17&gt;=1,Z$17&lt;=28,Z33="当",AA33="明",AB33="休",AC33="当"),10,IF(AND($D$1="三交代制",Z$17&gt;=2,Z$17&lt;=30,OR(Z33="準",Z33="深"),OR(AA33="準",AA33="深"),OR(AB33="準",AB33="深")),20,IF(AND($D$1="二交代制",OR(Z33="当",Z33="明"),NOT(OR(AND(Z33="当",OR(AA33="明",Z$17=31,AA$18="×"),OR(AB33="休",Z$17=30,Z$17=31,AB$18="×")),AND(Z33="明",OR(Y33="当",Z$17=1),OR(AA33="休",Z$17=31,AA$18="×"))))),30,IF(AND($D$1="三交代制",Y33&lt;&gt;"準",Y33&lt;&gt;"深",OR(Z33="準",Z33="深"),(NOT(OR(AND(Z33="準",OR(Y33="日",Y33="休",Z$17=1,AND(AA33&lt;&gt;"準",AA33&lt;&gt;"深",Y33="")),OR(AA33="休",AND(AA33="準",OR(AB33="休",Z$17=30,AB$18="×")),Z$17=31,AA$18="×",AA33="")),AND(Z33="深",OR(Y33="休",Z$17=1,AND(AA33&lt;&gt;"準",AA33&lt;&gt;"深",Y33="")),OR(AA33="休",AND(OR(AA33="準",AA33="深"),OR(AB33="休",Z$17=30,AB$18="×")),Z$17=31,AA$18="×",AA33="")))))),40,0))))</f>
        <v>0</v>
      </c>
      <c r="AA114" s="193">
        <f t="shared" ref="AA114" si="242">IF(AND($D$1="二交代制",AA$17&gt;=1,AA$17&lt;=28,AA33="当",AB33="明",AC33="休",AD33="当"),10,IF(AND($D$1="三交代制",AA$17&gt;=2,AA$17&lt;=30,OR(AA33="準",AA33="深"),OR(AB33="準",AB33="深"),OR(AC33="準",AC33="深")),20,IF(AND($D$1="二交代制",OR(AA33="当",AA33="明"),NOT(OR(AND(AA33="当",OR(AB33="明",AA$17=31,AB$18="×"),OR(AC33="休",AA$17=30,AA$17=31,AC$18="×")),AND(AA33="明",OR(Z33="当",AA$17=1),OR(AB33="休",AA$17=31,AB$18="×"))))),30,IF(AND($D$1="三交代制",Z33&lt;&gt;"準",Z33&lt;&gt;"深",OR(AA33="準",AA33="深"),(NOT(OR(AND(AA33="準",OR(Z33="日",Z33="休",AA$17=1,AND(AB33&lt;&gt;"準",AB33&lt;&gt;"深",Z33="")),OR(AB33="休",AND(AB33="準",OR(AC33="休",AA$17=30,AC$18="×")),AA$17=31,AB$18="×",AB33="")),AND(AA33="深",OR(Z33="休",AA$17=1,AND(AB33&lt;&gt;"準",AB33&lt;&gt;"深",Z33="")),OR(AB33="休",AND(OR(AB33="準",AB33="深"),OR(AC33="休",AA$17=30,AC$18="×")),AA$17=31,AB$18="×",AB33="")))))),40,0))))</f>
        <v>0</v>
      </c>
      <c r="AB114" s="193">
        <f t="shared" ref="AB114" si="243">IF(AND($D$1="二交代制",AB$17&gt;=1,AB$17&lt;=28,AB33="当",AC33="明",AD33="休",AE33="当"),10,IF(AND($D$1="三交代制",AB$17&gt;=2,AB$17&lt;=30,OR(AB33="準",AB33="深"),OR(AC33="準",AC33="深"),OR(AD33="準",AD33="深")),20,IF(AND($D$1="二交代制",OR(AB33="当",AB33="明"),NOT(OR(AND(AB33="当",OR(AC33="明",AB$17=31,AC$18="×"),OR(AD33="休",AB$17=30,AB$17=31,AD$18="×")),AND(AB33="明",OR(AA33="当",AB$17=1),OR(AC33="休",AB$17=31,AC$18="×"))))),30,IF(AND($D$1="三交代制",AA33&lt;&gt;"準",AA33&lt;&gt;"深",OR(AB33="準",AB33="深"),(NOT(OR(AND(AB33="準",OR(AA33="日",AA33="休",AB$17=1,AND(AC33&lt;&gt;"準",AC33&lt;&gt;"深",AA33="")),OR(AC33="休",AND(AC33="準",OR(AD33="休",AB$17=30,AD$18="×")),AB$17=31,AC$18="×",AC33="")),AND(AB33="深",OR(AA33="休",AB$17=1,AND(AC33&lt;&gt;"準",AC33&lt;&gt;"深",AA33="")),OR(AC33="休",AND(OR(AC33="準",AC33="深"),OR(AD33="休",AB$17=30,AD$18="×")),AB$17=31,AC$18="×",AC33="")))))),40,0))))</f>
        <v>0</v>
      </c>
      <c r="AC114" s="193">
        <f t="shared" ref="AC114" si="244">IF(AND($D$1="二交代制",AC$17&gt;=1,AC$17&lt;=28,AC33="当",AD33="明",AE33="休",AF33="当"),10,IF(AND($D$1="三交代制",AC$17&gt;=2,AC$17&lt;=30,OR(AC33="準",AC33="深"),OR(AD33="準",AD33="深"),OR(AE33="準",AE33="深")),20,IF(AND($D$1="二交代制",OR(AC33="当",AC33="明"),NOT(OR(AND(AC33="当",OR(AD33="明",AC$17=31,AD$18="×"),OR(AE33="休",AC$17=30,AC$17=31,AE$18="×")),AND(AC33="明",OR(AB33="当",AC$17=1),OR(AD33="休",AC$17=31,AD$18="×"))))),30,IF(AND($D$1="三交代制",AB33&lt;&gt;"準",AB33&lt;&gt;"深",OR(AC33="準",AC33="深"),(NOT(OR(AND(AC33="準",OR(AB33="日",AB33="休",AC$17=1,AND(AD33&lt;&gt;"準",AD33&lt;&gt;"深",AB33="")),OR(AD33="休",AND(AD33="準",OR(AE33="休",AC$17=30,AE$18="×")),AC$17=31,AD$18="×",AD33="")),AND(AC33="深",OR(AB33="休",AC$17=1,AND(AD33&lt;&gt;"準",AD33&lt;&gt;"深",AB33="")),OR(AD33="休",AND(OR(AD33="準",AD33="深"),OR(AE33="休",AC$17=30,AE$18="×")),AC$17=31,AD$18="×",AD33="")))))),40,0))))</f>
        <v>0</v>
      </c>
      <c r="AD114" s="193">
        <f t="shared" ref="AD114" si="245">IF(AND($D$1="二交代制",AD$17&gt;=1,AD$17&lt;=28,AD33="当",AE33="明",AF33="休",AG33="当"),10,IF(AND($D$1="三交代制",AD$17&gt;=2,AD$17&lt;=30,OR(AD33="準",AD33="深"),OR(AE33="準",AE33="深"),OR(AF33="準",AF33="深")),20,IF(AND($D$1="二交代制",OR(AD33="当",AD33="明"),NOT(OR(AND(AD33="当",OR(AE33="明",AD$17=31,AE$18="×"),OR(AF33="休",AD$17=30,AD$17=31,AF$18="×")),AND(AD33="明",OR(AC33="当",AD$17=1),OR(AE33="休",AD$17=31,AE$18="×"))))),30,IF(AND($D$1="三交代制",AC33&lt;&gt;"準",AC33&lt;&gt;"深",OR(AD33="準",AD33="深"),(NOT(OR(AND(AD33="準",OR(AC33="日",AC33="休",AD$17=1,AND(AE33&lt;&gt;"準",AE33&lt;&gt;"深",AC33="")),OR(AE33="休",AND(AE33="準",OR(AF33="休",AD$17=30,AF$18="×")),AD$17=31,AE$18="×",AE33="")),AND(AD33="深",OR(AC33="休",AD$17=1,AND(AE33&lt;&gt;"準",AE33&lt;&gt;"深",AC33="")),OR(AE33="休",AND(OR(AE33="準",AE33="深"),OR(AF33="休",AD$17=30,AF$18="×")),AD$17=31,AE$18="×",AE33="")))))),40,0))))</f>
        <v>0</v>
      </c>
      <c r="AE114" s="193">
        <f t="shared" ref="AE114" si="246">IF(AND($D$1="二交代制",AE$17&gt;=1,AE$17&lt;=28,AE33="当",AF33="明",AG33="休",AH33="当"),10,IF(AND($D$1="三交代制",AE$17&gt;=2,AE$17&lt;=30,OR(AE33="準",AE33="深"),OR(AF33="準",AF33="深"),OR(AG33="準",AG33="深")),20,IF(AND($D$1="二交代制",OR(AE33="当",AE33="明"),NOT(OR(AND(AE33="当",OR(AF33="明",AE$17=31,AF$18="×"),OR(AG33="休",AE$17=30,AE$17=31,AG$18="×")),AND(AE33="明",OR(AD33="当",AE$17=1),OR(AF33="休",AE$17=31,AF$18="×"))))),30,IF(AND($D$1="三交代制",AD33&lt;&gt;"準",AD33&lt;&gt;"深",OR(AE33="準",AE33="深"),(NOT(OR(AND(AE33="準",OR(AD33="日",AD33="休",AE$17=1,AND(AF33&lt;&gt;"準",AF33&lt;&gt;"深",AD33="")),OR(AF33="休",AND(AF33="準",OR(AG33="休",AE$17=30,AG$18="×")),AE$17=31,AF$18="×",AF33="")),AND(AE33="深",OR(AD33="休",AE$17=1,AND(AF33&lt;&gt;"準",AF33&lt;&gt;"深",AD33="")),OR(AF33="休",AND(OR(AF33="準",AF33="深"),OR(AG33="休",AE$17=30,AG$18="×")),AE$17=31,AF$18="×",AF33="")))))),40,0))))</f>
        <v>0</v>
      </c>
      <c r="AF114" s="193">
        <f t="shared" ref="AF114" si="247">IF(AND($D$1="二交代制",AF$17&gt;=1,AF$17&lt;=28,AF33="当",AG33="明",AH33="休",AI33="当"),10,IF(AND($D$1="三交代制",AF$17&gt;=2,AF$17&lt;=30,OR(AF33="準",AF33="深"),OR(AG33="準",AG33="深"),OR(AH33="準",AH33="深")),20,IF(AND($D$1="二交代制",OR(AF33="当",AF33="明"),NOT(OR(AND(AF33="当",OR(AG33="明",AF$17=31,AG$18="×"),OR(AH33="休",AF$17=30,AF$17=31,AH$18="×")),AND(AF33="明",OR(AE33="当",AF$17=1),OR(AG33="休",AF$17=31,AG$18="×"))))),30,IF(AND($D$1="三交代制",AE33&lt;&gt;"準",AE33&lt;&gt;"深",OR(AF33="準",AF33="深"),(NOT(OR(AND(AF33="準",OR(AE33="日",AE33="休",AF$17=1,AND(AG33&lt;&gt;"準",AG33&lt;&gt;"深",AE33="")),OR(AG33="休",AND(AG33="準",OR(AH33="休",AF$17=30,AH$18="×")),AF$17=31,AG$18="×",AG33="")),AND(AF33="深",OR(AE33="休",AF$17=1,AND(AG33&lt;&gt;"準",AG33&lt;&gt;"深",AE33="")),OR(AG33="休",AND(OR(AG33="準",AG33="深"),OR(AH33="休",AF$17=30,AH$18="×")),AF$17=31,AG$18="×",AG33="")))))),40,0))))</f>
        <v>0</v>
      </c>
      <c r="AG114" s="193">
        <f t="shared" ref="AG114" si="248">IF(AND($D$1="二交代制",AG$17&gt;=1,AG$17&lt;=28,AG33="当",AH33="明",AI33="休",AJ33="当"),10,IF(AND($D$1="三交代制",AG$17&gt;=2,AG$17&lt;=30,OR(AG33="準",AG33="深"),OR(AH33="準",AH33="深"),OR(AI33="準",AI33="深")),20,IF(AND($D$1="二交代制",OR(AG33="当",AG33="明"),NOT(OR(AND(AG33="当",OR(AH33="明",AG$17=31,AH$18="×"),OR(AI33="休",AG$17=30,AG$17=31,AI$18="×")),AND(AG33="明",OR(AF33="当",AG$17=1),OR(AH33="休",AG$17=31,AH$18="×"))))),30,IF(AND($D$1="三交代制",AF33&lt;&gt;"準",AF33&lt;&gt;"深",OR(AG33="準",AG33="深"),(NOT(OR(AND(AG33="準",OR(AF33="日",AF33="休",AG$17=1,AND(AH33&lt;&gt;"準",AH33&lt;&gt;"深",AF33="")),OR(AH33="休",AND(AH33="準",OR(AI33="休",AG$17=30,AI$18="×")),AG$17=31,AH$18="×",AH33="")),AND(AG33="深",OR(AF33="休",AG$17=1,AND(AH33&lt;&gt;"準",AH33&lt;&gt;"深",AF33="")),OR(AH33="休",AND(OR(AH33="準",AH33="深"),OR(AI33="休",AG$17=30,AI$18="×")),AG$17=31,AH$18="×",AH33="")))))),40,0))))</f>
        <v>0</v>
      </c>
      <c r="AH114" s="193">
        <f t="shared" ref="AH114" si="249">IF(AND($D$1="二交代制",AH$17&gt;=1,AH$17&lt;=28,AH33="当",AI33="明",AJ33="休",AK33="当"),10,IF(AND($D$1="三交代制",AH$17&gt;=2,AH$17&lt;=30,OR(AH33="準",AH33="深"),OR(AI33="準",AI33="深"),OR(AJ33="準",AJ33="深")),20,IF(AND($D$1="二交代制",OR(AH33="当",AH33="明"),NOT(OR(AND(AH33="当",OR(AI33="明",AH$17=31,AI$18="×"),OR(AJ33="休",AH$17=30,AH$17=31,AJ$18="×")),AND(AH33="明",OR(AG33="当",AH$17=1),OR(AI33="休",AH$17=31,AI$18="×"))))),30,IF(AND($D$1="三交代制",AG33&lt;&gt;"準",AG33&lt;&gt;"深",OR(AH33="準",AH33="深"),(NOT(OR(AND(AH33="準",OR(AG33="日",AG33="休",AH$17=1,AND(AI33&lt;&gt;"準",AI33&lt;&gt;"深",AG33="")),OR(AI33="休",AND(AI33="準",OR(AJ33="休",AH$17=30,AJ$18="×")),AH$17=31,AI$18="×",AI33="")),AND(AH33="深",OR(AG33="休",AH$17=1,AND(AI33&lt;&gt;"準",AI33&lt;&gt;"深",AG33="")),OR(AI33="休",AND(OR(AI33="準",AI33="深"),OR(AJ33="休",AH$17=30,AJ$18="×")),AH$17=31,AI$18="×",AI33="")))))),40,0))))</f>
        <v>0</v>
      </c>
      <c r="AI114" s="193">
        <f t="shared" ref="AI114" si="250">IF(AND($D$1="二交代制",AI$17&gt;=1,AI$17&lt;=28,AI33="当",AJ33="明",AK33="休",AL33="当"),10,IF(AND($D$1="三交代制",AI$17&gt;=2,AI$17&lt;=30,OR(AI33="準",AI33="深"),OR(AJ33="準",AJ33="深"),OR(AK33="準",AK33="深")),20,IF(AND($D$1="二交代制",OR(AI33="当",AI33="明"),NOT(OR(AND(AI33="当",OR(AJ33="明",AI$17=31,AJ$18="×"),OR(AK33="休",AI$17=30,AI$17=31,AK$18="×")),AND(AI33="明",OR(AH33="当",AI$17=1),OR(AJ33="休",AI$17=31,AJ$18="×"))))),30,IF(AND($D$1="三交代制",AH33&lt;&gt;"準",AH33&lt;&gt;"深",OR(AI33="準",AI33="深"),(NOT(OR(AND(AI33="準",OR(AH33="日",AH33="休",AI$17=1,AND(AJ33&lt;&gt;"準",AJ33&lt;&gt;"深",AH33="")),OR(AJ33="休",AND(AJ33="準",OR(AK33="休",AI$17=30,AK$18="×")),AI$17=31,AJ$18="×",AJ33="")),AND(AI33="深",OR(AH33="休",AI$17=1,AND(AJ33&lt;&gt;"準",AJ33&lt;&gt;"深",AH33="")),OR(AJ33="休",AND(OR(AJ33="準",AJ33="深"),OR(AK33="休",AI$17=30,AK$18="×")),AI$17=31,AJ$18="×",AJ33="")))))),40,0))))</f>
        <v>0</v>
      </c>
      <c r="AJ114" s="193">
        <f t="shared" ref="AJ114" si="251">IF(AND($D$1="二交代制",AJ$17&gt;=1,AJ$17&lt;=28,AJ33="当",AK33="明",AL33="休",AM33="当"),10,IF(AND($D$1="三交代制",AJ$17&gt;=2,AJ$17&lt;=30,OR(AJ33="準",AJ33="深"),OR(AK33="準",AK33="深"),OR(AL33="準",AL33="深")),20,IF(AND($D$1="二交代制",OR(AJ33="当",AJ33="明"),NOT(OR(AND(AJ33="当",OR(AK33="明",AJ$17=31,AK$18="×"),OR(AL33="休",AJ$17=30,AJ$17=31,AL$18="×")),AND(AJ33="明",OR(AI33="当",AJ$17=1),OR(AK33="休",AJ$17=31,AK$18="×"))))),30,IF(AND($D$1="三交代制",AI33&lt;&gt;"準",AI33&lt;&gt;"深",OR(AJ33="準",AJ33="深"),(NOT(OR(AND(AJ33="準",OR(AI33="日",AI33="休",AJ$17=1,AND(AK33&lt;&gt;"準",AK33&lt;&gt;"深",AI33="")),OR(AK33="休",AND(AK33="準",OR(AL33="休",AJ$17=30,AL$18="×")),AJ$17=31,AK$18="×",AK33="")),AND(AJ33="深",OR(AI33="休",AJ$17=1,AND(AK33&lt;&gt;"準",AK33&lt;&gt;"深",AI33="")),OR(AK33="休",AND(OR(AK33="準",AK33="深"),OR(AL33="休",AJ$17=30,AL$18="×")),AJ$17=31,AK$18="×",AK33="")))))),40,0))))</f>
        <v>0</v>
      </c>
      <c r="AK114" s="193">
        <f t="shared" ref="AK114" si="252">IF(AND($D$1="二交代制",AK$17&gt;=1,AK$17&lt;=28,AK33="当",AL33="明",AM33="休",AN33="当"),10,IF(AND($D$1="三交代制",AK$17&gt;=2,AK$17&lt;=30,OR(AK33="準",AK33="深"),OR(AL33="準",AL33="深"),OR(AM33="準",AM33="深")),20,IF(AND($D$1="二交代制",OR(AK33="当",AK33="明"),NOT(OR(AND(AK33="当",OR(AL33="明",AK$17=31,AL$18="×"),OR(AM33="休",AK$17=30,AK$17=31,AM$18="×")),AND(AK33="明",OR(AJ33="当",AK$17=1),OR(AL33="休",AK$17=31,AL$18="×"))))),30,IF(AND($D$1="三交代制",AJ33&lt;&gt;"準",AJ33&lt;&gt;"深",OR(AK33="準",AK33="深"),(NOT(OR(AND(AK33="準",OR(AJ33="日",AJ33="休",AK$17=1,AND(AL33&lt;&gt;"準",AL33&lt;&gt;"深",AJ33="")),OR(AL33="休",AND(AL33="準",OR(AM33="休",AK$17=30,AM$18="×")),AK$17=31,AL$18="×",AL33="")),AND(AK33="深",OR(AJ33="休",AK$17=1,AND(AL33&lt;&gt;"準",AL33&lt;&gt;"深",AJ33="")),OR(AL33="休",AND(OR(AL33="準",AL33="深"),OR(AM33="休",AK$17=30,AM$18="×")),AK$17=31,AL$18="×",AL33="")))))),40,0))))</f>
        <v>0</v>
      </c>
      <c r="AL114" s="193">
        <f t="shared" ref="AL114" si="253">IF(AND($D$1="二交代制",AL$17&gt;=1,AL$17&lt;=28,AL33="当",AM33="明",AN33="休",AO33="当"),10,IF(AND($D$1="三交代制",AL$17&gt;=2,AL$17&lt;=30,OR(AL33="準",AL33="深"),OR(AM33="準",AM33="深"),OR(AN33="準",AN33="深")),20,IF(AND($D$1="二交代制",OR(AL33="当",AL33="明"),NOT(OR(AND(AL33="当",OR(AM33="明",AL$17=31,AM$18="×"),OR(AN33="休",AL$17=30,AL$17=31,AN$18="×")),AND(AL33="明",OR(AK33="当",AL$17=1),OR(AM33="休",AL$17=31,AM$18="×"))))),30,IF(AND($D$1="三交代制",AK33&lt;&gt;"準",AK33&lt;&gt;"深",OR(AL33="準",AL33="深"),(NOT(OR(AND(AL33="準",OR(AK33="日",AK33="休",AL$17=1,AND(AM33&lt;&gt;"準",AM33&lt;&gt;"深",AK33="")),OR(AM33="休",AND(AM33="準",OR(AN33="休",AL$17=30,AN$18="×")),AL$17=31,AM$18="×",AM33="")),AND(AL33="深",OR(AK33="休",AL$17=1,AND(AM33&lt;&gt;"準",AM33&lt;&gt;"深",AK33="")),OR(AM33="休",AND(OR(AM33="準",AM33="深"),OR(AN33="休",AL$17=30,AN$18="×")),AL$17=31,AM$18="×",AM33="")))))),40,0))))</f>
        <v>0</v>
      </c>
      <c r="AM114" s="193">
        <f t="shared" ref="AM114" si="254">IF(AND($D$1="二交代制",AM$17&gt;=1,AM$17&lt;=28,AM33="当",AN33="明",AO33="休",AP33="当"),10,IF(AND($D$1="三交代制",AM$17&gt;=2,AM$17&lt;=30,OR(AM33="準",AM33="深"),OR(AN33="準",AN33="深"),OR(AO33="準",AO33="深")),20,IF(AND($D$1="二交代制",OR(AM33="当",AM33="明"),NOT(OR(AND(AM33="当",OR(AN33="明",AM$17=31,AN$18="×"),OR(AO33="休",AM$17=30,AM$17=31,AO$18="×")),AND(AM33="明",OR(AL33="当",AM$17=1),OR(AN33="休",AM$17=31,AN$18="×"))))),30,IF(AND($D$1="三交代制",AL33&lt;&gt;"準",AL33&lt;&gt;"深",OR(AM33="準",AM33="深"),(NOT(OR(AND(AM33="準",OR(AL33="日",AL33="休",AM$17=1,AND(AN33&lt;&gt;"準",AN33&lt;&gt;"深",AL33="")),OR(AN33="休",AND(AN33="準",OR(AO33="休",AM$17=30,AO$18="×")),AM$17=31,AN$18="×",AN33="")),AND(AM33="深",OR(AL33="休",AM$17=1,AND(AN33&lt;&gt;"準",AN33&lt;&gt;"深",AL33="")),OR(AN33="休",AND(OR(AN33="準",AN33="深"),OR(AO33="休",AM$17=30,AO$18="×")),AM$17=31,AN$18="×",AN33="")))))),40,0))))</f>
        <v>0</v>
      </c>
      <c r="AN114" s="193">
        <f t="shared" ref="AN114" si="255">IF(AND($D$1="二交代制",AN$17&gt;=1,AN$17&lt;=28,AN33="当",AO33="明",AP33="休",AQ33="当"),10,IF(AND($D$1="三交代制",AN$17&gt;=2,AN$17&lt;=30,OR(AN33="準",AN33="深"),OR(AO33="準",AO33="深"),OR(AP33="準",AP33="深")),20,IF(AND($D$1="二交代制",OR(AN33="当",AN33="明"),NOT(OR(AND(AN33="当",OR(AO33="明",AN$17=31,AO$18="×"),OR(AP33="休",AN$17=30,AN$17=31,AP$18="×")),AND(AN33="明",OR(AM33="当",AN$17=1),OR(AO33="休",AN$17=31,AO$18="×"))))),30,IF(AND($D$1="三交代制",AM33&lt;&gt;"準",AM33&lt;&gt;"深",OR(AN33="準",AN33="深"),(NOT(OR(AND(AN33="準",OR(AM33="日",AM33="休",AN$17=1,AND(AO33&lt;&gt;"準",AO33&lt;&gt;"深",AM33="")),OR(AO33="休",AND(AO33="準",OR(AP33="休",AN$17=30,AP$18="×")),AN$17=31,AO$18="×",AO33="")),AND(AN33="深",OR(AM33="休",AN$17=1,AND(AO33&lt;&gt;"準",AO33&lt;&gt;"深",AM33="")),OR(AO33="休",AND(OR(AO33="準",AO33="深"),OR(AP33="休",AN$17=30,AP$18="×")),AN$17=31,AO$18="×",AO33="")))))),40,0))))</f>
        <v>0</v>
      </c>
      <c r="AO114" s="193">
        <f t="shared" ref="AO114" si="256">IF(AND($D$1="二交代制",AO$17&gt;=1,AO$17&lt;=28,AO33="当",AP33="明",AQ33="休",AR33="当"),10,IF(AND($D$1="三交代制",AO$17&gt;=2,AO$17&lt;=30,OR(AO33="準",AO33="深"),OR(AP33="準",AP33="深"),OR(AQ33="準",AQ33="深")),20,IF(AND($D$1="二交代制",OR(AO33="当",AO33="明"),NOT(OR(AND(AO33="当",OR(AP33="明",AO$17=31,AP$18="×"),OR(AQ33="休",AO$17=30,AO$17=31,AQ$18="×")),AND(AO33="明",OR(AN33="当",AO$17=1),OR(AP33="休",AO$17=31,AP$18="×"))))),30,IF(AND($D$1="三交代制",AN33&lt;&gt;"準",AN33&lt;&gt;"深",OR(AO33="準",AO33="深"),(NOT(OR(AND(AO33="準",OR(AN33="日",AN33="休",AO$17=1,AND(AP33&lt;&gt;"準",AP33&lt;&gt;"深",AN33="")),OR(AP33="休",AND(AP33="準",OR(AQ33="休",AO$17=30,AQ$18="×")),AO$17=31,AP$18="×",AP33="")),AND(AO33="深",OR(AN33="休",AO$17=1,AND(AP33&lt;&gt;"準",AP33&lt;&gt;"深",AN33="")),OR(AP33="休",AND(OR(AP33="準",AP33="深"),OR(AQ33="休",AO$17=30,AQ$18="×")),AO$17=31,AP$18="×",AP33="")))))),40,0))))</f>
        <v>0</v>
      </c>
      <c r="CJ114" s="97"/>
      <c r="CK114" s="92"/>
      <c r="CL114" s="92"/>
      <c r="CM114" s="92"/>
      <c r="CN114" s="92"/>
      <c r="CO114" s="92"/>
      <c r="CP114" s="92"/>
      <c r="CQ114" s="92"/>
      <c r="CR114" s="92"/>
      <c r="CS114" s="92"/>
      <c r="CT114" s="92"/>
      <c r="CU114" s="92"/>
      <c r="CV114" s="92"/>
      <c r="CW114" s="92"/>
      <c r="CX114" s="92"/>
      <c r="CY114" s="92"/>
      <c r="CZ114" s="92"/>
      <c r="DA114" s="92"/>
      <c r="DB114" s="92"/>
      <c r="DC114" s="92"/>
      <c r="DD114" s="92"/>
      <c r="DE114" s="92"/>
      <c r="DF114" s="92"/>
      <c r="DG114" s="92"/>
      <c r="DH114" s="92"/>
      <c r="DI114" s="92"/>
      <c r="DJ114" s="92"/>
      <c r="DK114" s="92"/>
      <c r="DL114" s="92"/>
      <c r="DM114" s="92"/>
      <c r="DN114" s="92"/>
      <c r="DO114" s="92"/>
      <c r="DP114" s="92"/>
      <c r="DQ114" s="93"/>
      <c r="DR114" s="93"/>
      <c r="DS114" s="93"/>
      <c r="DT114" s="93"/>
      <c r="DU114" s="93"/>
      <c r="DV114" s="93"/>
      <c r="DW114" s="93"/>
      <c r="DX114" s="93"/>
      <c r="DY114" s="93"/>
      <c r="DZ114" s="93"/>
      <c r="EA114" s="93"/>
      <c r="EB114" s="93"/>
      <c r="EC114" s="93"/>
      <c r="ED114" s="93"/>
      <c r="EE114" s="93"/>
      <c r="EF114" s="93"/>
      <c r="EG114" s="93"/>
      <c r="EH114" s="93"/>
      <c r="EI114" s="93"/>
      <c r="EJ114" s="93"/>
      <c r="EK114" s="93"/>
    </row>
    <row r="115" spans="5:141" x14ac:dyDescent="0.4">
      <c r="J115" s="202"/>
      <c r="K115" s="193"/>
      <c r="L115" s="193"/>
      <c r="M115" s="193"/>
      <c r="N115" s="193"/>
      <c r="O115" s="193"/>
      <c r="P115" s="193"/>
      <c r="Q115" s="193"/>
      <c r="R115" s="193"/>
      <c r="S115" s="193"/>
      <c r="T115" s="193"/>
      <c r="U115" s="193"/>
      <c r="V115" s="193"/>
      <c r="W115" s="193"/>
      <c r="X115" s="193"/>
      <c r="Y115" s="193"/>
      <c r="Z115" s="193"/>
      <c r="AA115" s="193"/>
      <c r="AB115" s="193"/>
      <c r="AC115" s="193"/>
      <c r="AD115" s="193"/>
      <c r="AE115" s="193"/>
      <c r="AF115" s="193"/>
      <c r="AG115" s="193"/>
      <c r="AH115" s="193"/>
      <c r="AI115" s="193"/>
      <c r="AJ115" s="193"/>
      <c r="AK115" s="193"/>
      <c r="AL115" s="193"/>
      <c r="AM115" s="193"/>
      <c r="AN115" s="193"/>
      <c r="AO115" s="193"/>
      <c r="CJ115" s="97"/>
      <c r="CK115" s="92"/>
      <c r="CL115" s="92"/>
      <c r="CM115" s="92"/>
      <c r="CN115" s="92"/>
      <c r="CO115" s="92"/>
      <c r="CP115" s="92"/>
      <c r="CQ115" s="92"/>
      <c r="CR115" s="92"/>
      <c r="CS115" s="92"/>
      <c r="CT115" s="92"/>
      <c r="CU115" s="92"/>
      <c r="CV115" s="92"/>
      <c r="CW115" s="92"/>
      <c r="CX115" s="92"/>
      <c r="CY115" s="92"/>
      <c r="CZ115" s="92"/>
      <c r="DA115" s="92"/>
      <c r="DB115" s="92"/>
      <c r="DC115" s="92"/>
      <c r="DD115" s="92"/>
      <c r="DE115" s="92"/>
      <c r="DF115" s="92"/>
      <c r="DG115" s="92"/>
      <c r="DH115" s="92"/>
      <c r="DI115" s="92"/>
      <c r="DJ115" s="92"/>
      <c r="DK115" s="92"/>
      <c r="DL115" s="92"/>
      <c r="DM115" s="92"/>
      <c r="DN115" s="92"/>
      <c r="DO115" s="92"/>
      <c r="DP115" s="92"/>
      <c r="DQ115" s="93"/>
      <c r="DR115" s="93"/>
      <c r="DS115" s="93"/>
      <c r="DT115" s="93"/>
      <c r="DU115" s="93"/>
      <c r="DV115" s="93"/>
      <c r="DW115" s="93"/>
      <c r="DX115" s="93"/>
      <c r="DY115" s="93"/>
      <c r="DZ115" s="93"/>
      <c r="EA115" s="93"/>
      <c r="EB115" s="93"/>
      <c r="EC115" s="93"/>
      <c r="ED115" s="93"/>
      <c r="EE115" s="93"/>
      <c r="EF115" s="93"/>
      <c r="EG115" s="93"/>
      <c r="EH115" s="93"/>
      <c r="EI115" s="93"/>
      <c r="EJ115" s="93"/>
      <c r="EK115" s="93"/>
    </row>
    <row r="116" spans="5:141" x14ac:dyDescent="0.4">
      <c r="J116" s="201" t="str">
        <f t="shared" ref="J116" si="257">IF(E35&lt;&gt;"",E35,"")</f>
        <v>小林</v>
      </c>
      <c r="K116" s="193">
        <f t="shared" ref="K116" si="258">IF(AND($D$1="二交代制",K$17&gt;=1,K$17&lt;=28,K35="当",L35="明",M35="休",N35="当"),10,IF(AND($D$1="三交代制",K$17&gt;=2,K$17&lt;=30,OR(K35="準",K35="深"),OR(L35="準",L35="深"),OR(M35="準",M35="深")),20,IF(AND($D$1="二交代制",OR(K35="当",K35="明"),NOT(OR(AND(K35="当",OR(L35="明",K$17=31,L$18="×"),OR(M35="休",K$17=30,K$17=31,M$18="×")),AND(K35="明",OR(J35="当",K$17=1),OR(L35="休",K$17=31,L$18="×"))))),30,IF(AND($D$1="三交代制",J35&lt;&gt;"準",J35&lt;&gt;"深",OR(K35="準",K35="深"),(NOT(OR(AND(K35="準",OR(J35="日",J35="休",K$17=1,AND(L35&lt;&gt;"準",L35&lt;&gt;"深",J35="")),OR(L35="休",AND(L35="準",OR(M35="休",K$17=30,M$18="×")),K$17=31,L$18="×",L35="")),AND(K35="深",OR(J35="休",K$17=1,AND(L35&lt;&gt;"準",L35&lt;&gt;"深",J35="")),OR(L35="休",AND(OR(L35="準",L35="深"),OR(M35="休",K$17=30,M$18="×")),K$17=31,L$18="×",L35="")))))),40,0))))</f>
        <v>0</v>
      </c>
      <c r="L116" s="193">
        <f t="shared" ref="L116" si="259">IF(AND($D$1="二交代制",L$17&gt;=1,L$17&lt;=28,L35="当",M35="明",N35="休",O35="当"),10,IF(AND($D$1="三交代制",L$17&gt;=2,L$17&lt;=30,OR(L35="準",L35="深"),OR(M35="準",M35="深"),OR(N35="準",N35="深")),20,IF(AND($D$1="二交代制",OR(L35="当",L35="明"),NOT(OR(AND(L35="当",OR(M35="明",L$17=31,M$18="×"),OR(N35="休",L$17=30,L$17=31,N$18="×")),AND(L35="明",OR(K35="当",L$17=1),OR(M35="休",L$17=31,M$18="×"))))),30,IF(AND($D$1="三交代制",K35&lt;&gt;"準",K35&lt;&gt;"深",OR(L35="準",L35="深"),(NOT(OR(AND(L35="準",OR(K35="日",K35="休",L$17=1,AND(M35&lt;&gt;"準",M35&lt;&gt;"深",K35="")),OR(M35="休",AND(M35="準",OR(N35="休",L$17=30,N$18="×")),L$17=31,M$18="×",M35="")),AND(L35="深",OR(K35="休",L$17=1,AND(M35&lt;&gt;"準",M35&lt;&gt;"深",K35="")),OR(M35="休",AND(OR(M35="準",M35="深"),OR(N35="休",L$17=30,N$18="×")),L$17=31,M$18="×",M35="")))))),40,0))))</f>
        <v>0</v>
      </c>
      <c r="M116" s="193">
        <f t="shared" ref="M116" si="260">IF(AND($D$1="二交代制",M$17&gt;=1,M$17&lt;=28,M35="当",N35="明",O35="休",P35="当"),10,IF(AND($D$1="三交代制",M$17&gt;=2,M$17&lt;=30,OR(M35="準",M35="深"),OR(N35="準",N35="深"),OR(O35="準",O35="深")),20,IF(AND($D$1="二交代制",OR(M35="当",M35="明"),NOT(OR(AND(M35="当",OR(N35="明",M$17=31,N$18="×"),OR(O35="休",M$17=30,M$17=31,O$18="×")),AND(M35="明",OR(L35="当",M$17=1),OR(N35="休",M$17=31,N$18="×"))))),30,IF(AND($D$1="三交代制",L35&lt;&gt;"準",L35&lt;&gt;"深",OR(M35="準",M35="深"),(NOT(OR(AND(M35="準",OR(L35="日",L35="休",M$17=1,AND(N35&lt;&gt;"準",N35&lt;&gt;"深",L35="")),OR(N35="休",AND(N35="準",OR(O35="休",M$17=30,O$18="×")),M$17=31,N$18="×",N35="")),AND(M35="深",OR(L35="休",M$17=1,AND(N35&lt;&gt;"準",N35&lt;&gt;"深",L35="")),OR(N35="休",AND(OR(N35="準",N35="深"),OR(O35="休",M$17=30,O$18="×")),M$17=31,N$18="×",N35="")))))),40,0))))</f>
        <v>0</v>
      </c>
      <c r="N116" s="193">
        <f t="shared" ref="N116" si="261">IF(AND($D$1="二交代制",N$17&gt;=1,N$17&lt;=28,N35="当",O35="明",P35="休",Q35="当"),10,IF(AND($D$1="三交代制",N$17&gt;=2,N$17&lt;=30,OR(N35="準",N35="深"),OR(O35="準",O35="深"),OR(P35="準",P35="深")),20,IF(AND($D$1="二交代制",OR(N35="当",N35="明"),NOT(OR(AND(N35="当",OR(O35="明",N$17=31,O$18="×"),OR(P35="休",N$17=30,N$17=31,P$18="×")),AND(N35="明",OR(M35="当",N$17=1),OR(O35="休",N$17=31,O$18="×"))))),30,IF(AND($D$1="三交代制",M35&lt;&gt;"準",M35&lt;&gt;"深",OR(N35="準",N35="深"),(NOT(OR(AND(N35="準",OR(M35="日",M35="休",N$17=1,AND(O35&lt;&gt;"準",O35&lt;&gt;"深",M35="")),OR(O35="休",AND(O35="準",OR(P35="休",N$17=30,P$18="×")),N$17=31,O$18="×",O35="")),AND(N35="深",OR(M35="休",N$17=1,AND(O35&lt;&gt;"準",O35&lt;&gt;"深",M35="")),OR(O35="休",AND(OR(O35="準",O35="深"),OR(P35="休",N$17=30,P$18="×")),N$17=31,O$18="×",O35="")))))),40,0))))</f>
        <v>0</v>
      </c>
      <c r="O116" s="193">
        <f t="shared" ref="O116" si="262">IF(AND($D$1="二交代制",O$17&gt;=1,O$17&lt;=28,O35="当",P35="明",Q35="休",R35="当"),10,IF(AND($D$1="三交代制",O$17&gt;=2,O$17&lt;=30,OR(O35="準",O35="深"),OR(P35="準",P35="深"),OR(Q35="準",Q35="深")),20,IF(AND($D$1="二交代制",OR(O35="当",O35="明"),NOT(OR(AND(O35="当",OR(P35="明",O$17=31,P$18="×"),OR(Q35="休",O$17=30,O$17=31,Q$18="×")),AND(O35="明",OR(N35="当",O$17=1),OR(P35="休",O$17=31,P$18="×"))))),30,IF(AND($D$1="三交代制",N35&lt;&gt;"準",N35&lt;&gt;"深",OR(O35="準",O35="深"),(NOT(OR(AND(O35="準",OR(N35="日",N35="休",O$17=1,AND(P35&lt;&gt;"準",P35&lt;&gt;"深",N35="")),OR(P35="休",AND(P35="準",OR(Q35="休",O$17=30,Q$18="×")),O$17=31,P$18="×",P35="")),AND(O35="深",OR(N35="休",O$17=1,AND(P35&lt;&gt;"準",P35&lt;&gt;"深",N35="")),OR(P35="休",AND(OR(P35="準",P35="深"),OR(Q35="休",O$17=30,Q$18="×")),O$17=31,P$18="×",P35="")))))),40,0))))</f>
        <v>0</v>
      </c>
      <c r="P116" s="193">
        <f t="shared" ref="P116" si="263">IF(AND($D$1="二交代制",P$17&gt;=1,P$17&lt;=28,P35="当",Q35="明",R35="休",S35="当"),10,IF(AND($D$1="三交代制",P$17&gt;=2,P$17&lt;=30,OR(P35="準",P35="深"),OR(Q35="準",Q35="深"),OR(R35="準",R35="深")),20,IF(AND($D$1="二交代制",OR(P35="当",P35="明"),NOT(OR(AND(P35="当",OR(Q35="明",P$17=31,Q$18="×"),OR(R35="休",P$17=30,P$17=31,R$18="×")),AND(P35="明",OR(O35="当",P$17=1),OR(Q35="休",P$17=31,Q$18="×"))))),30,IF(AND($D$1="三交代制",O35&lt;&gt;"準",O35&lt;&gt;"深",OR(P35="準",P35="深"),(NOT(OR(AND(P35="準",OR(O35="日",O35="休",P$17=1,AND(Q35&lt;&gt;"準",Q35&lt;&gt;"深",O35="")),OR(Q35="休",AND(Q35="準",OR(R35="休",P$17=30,R$18="×")),P$17=31,Q$18="×",Q35="")),AND(P35="深",OR(O35="休",P$17=1,AND(Q35&lt;&gt;"準",Q35&lt;&gt;"深",O35="")),OR(Q35="休",AND(OR(Q35="準",Q35="深"),OR(R35="休",P$17=30,R$18="×")),P$17=31,Q$18="×",Q35="")))))),40,0))))</f>
        <v>0</v>
      </c>
      <c r="Q116" s="193">
        <f t="shared" ref="Q116" si="264">IF(AND($D$1="二交代制",Q$17&gt;=1,Q$17&lt;=28,Q35="当",R35="明",S35="休",T35="当"),10,IF(AND($D$1="三交代制",Q$17&gt;=2,Q$17&lt;=30,OR(Q35="準",Q35="深"),OR(R35="準",R35="深"),OR(S35="準",S35="深")),20,IF(AND($D$1="二交代制",OR(Q35="当",Q35="明"),NOT(OR(AND(Q35="当",OR(R35="明",Q$17=31,R$18="×"),OR(S35="休",Q$17=30,Q$17=31,S$18="×")),AND(Q35="明",OR(P35="当",Q$17=1),OR(R35="休",Q$17=31,R$18="×"))))),30,IF(AND($D$1="三交代制",P35&lt;&gt;"準",P35&lt;&gt;"深",OR(Q35="準",Q35="深"),(NOT(OR(AND(Q35="準",OR(P35="日",P35="休",Q$17=1,AND(R35&lt;&gt;"準",R35&lt;&gt;"深",P35="")),OR(R35="休",AND(R35="準",OR(S35="休",Q$17=30,S$18="×")),Q$17=31,R$18="×",R35="")),AND(Q35="深",OR(P35="休",Q$17=1,AND(R35&lt;&gt;"準",R35&lt;&gt;"深",P35="")),OR(R35="休",AND(OR(R35="準",R35="深"),OR(S35="休",Q$17=30,S$18="×")),Q$17=31,R$18="×",R35="")))))),40,0))))</f>
        <v>0</v>
      </c>
      <c r="R116" s="193">
        <f t="shared" ref="R116" si="265">IF(AND($D$1="二交代制",R$17&gt;=1,R$17&lt;=28,R35="当",S35="明",T35="休",U35="当"),10,IF(AND($D$1="三交代制",R$17&gt;=2,R$17&lt;=30,OR(R35="準",R35="深"),OR(S35="準",S35="深"),OR(T35="準",T35="深")),20,IF(AND($D$1="二交代制",OR(R35="当",R35="明"),NOT(OR(AND(R35="当",OR(S35="明",R$17=31,S$18="×"),OR(T35="休",R$17=30,R$17=31,T$18="×")),AND(R35="明",OR(Q35="当",R$17=1),OR(S35="休",R$17=31,S$18="×"))))),30,IF(AND($D$1="三交代制",Q35&lt;&gt;"準",Q35&lt;&gt;"深",OR(R35="準",R35="深"),(NOT(OR(AND(R35="準",OR(Q35="日",Q35="休",R$17=1,AND(S35&lt;&gt;"準",S35&lt;&gt;"深",Q35="")),OR(S35="休",AND(S35="準",OR(T35="休",R$17=30,T$18="×")),R$17=31,S$18="×",S35="")),AND(R35="深",OR(Q35="休",R$17=1,AND(S35&lt;&gt;"準",S35&lt;&gt;"深",Q35="")),OR(S35="休",AND(OR(S35="準",S35="深"),OR(T35="休",R$17=30,T$18="×")),R$17=31,S$18="×",S35="")))))),40,0))))</f>
        <v>0</v>
      </c>
      <c r="S116" s="193">
        <f t="shared" ref="S116" si="266">IF(AND($D$1="二交代制",S$17&gt;=1,S$17&lt;=28,S35="当",T35="明",U35="休",V35="当"),10,IF(AND($D$1="三交代制",S$17&gt;=2,S$17&lt;=30,OR(S35="準",S35="深"),OR(T35="準",T35="深"),OR(U35="準",U35="深")),20,IF(AND($D$1="二交代制",OR(S35="当",S35="明"),NOT(OR(AND(S35="当",OR(T35="明",S$17=31,T$18="×"),OR(U35="休",S$17=30,S$17=31,U$18="×")),AND(S35="明",OR(R35="当",S$17=1),OR(T35="休",S$17=31,T$18="×"))))),30,IF(AND($D$1="三交代制",R35&lt;&gt;"準",R35&lt;&gt;"深",OR(S35="準",S35="深"),(NOT(OR(AND(S35="準",OR(R35="日",R35="休",S$17=1,AND(T35&lt;&gt;"準",T35&lt;&gt;"深",R35="")),OR(T35="休",AND(T35="準",OR(U35="休",S$17=30,U$18="×")),S$17=31,T$18="×",T35="")),AND(S35="深",OR(R35="休",S$17=1,AND(T35&lt;&gt;"準",T35&lt;&gt;"深",R35="")),OR(T35="休",AND(OR(T35="準",T35="深"),OR(U35="休",S$17=30,U$18="×")),S$17=31,T$18="×",T35="")))))),40,0))))</f>
        <v>0</v>
      </c>
      <c r="T116" s="193">
        <f t="shared" ref="T116" si="267">IF(AND($D$1="二交代制",T$17&gt;=1,T$17&lt;=28,T35="当",U35="明",V35="休",W35="当"),10,IF(AND($D$1="三交代制",T$17&gt;=2,T$17&lt;=30,OR(T35="準",T35="深"),OR(U35="準",U35="深"),OR(V35="準",V35="深")),20,IF(AND($D$1="二交代制",OR(T35="当",T35="明"),NOT(OR(AND(T35="当",OR(U35="明",T$17=31,U$18="×"),OR(V35="休",T$17=30,T$17=31,V$18="×")),AND(T35="明",OR(S35="当",T$17=1),OR(U35="休",T$17=31,U$18="×"))))),30,IF(AND($D$1="三交代制",S35&lt;&gt;"準",S35&lt;&gt;"深",OR(T35="準",T35="深"),(NOT(OR(AND(T35="準",OR(S35="日",S35="休",T$17=1,AND(U35&lt;&gt;"準",U35&lt;&gt;"深",S35="")),OR(U35="休",AND(U35="準",OR(V35="休",T$17=30,V$18="×")),T$17=31,U$18="×",U35="")),AND(T35="深",OR(S35="休",T$17=1,AND(U35&lt;&gt;"準",U35&lt;&gt;"深",S35="")),OR(U35="休",AND(OR(U35="準",U35="深"),OR(V35="休",T$17=30,V$18="×")),T$17=31,U$18="×",U35="")))))),40,0))))</f>
        <v>0</v>
      </c>
      <c r="U116" s="193">
        <f t="shared" ref="U116" si="268">IF(AND($D$1="二交代制",U$17&gt;=1,U$17&lt;=28,U35="当",V35="明",W35="休",X35="当"),10,IF(AND($D$1="三交代制",U$17&gt;=2,U$17&lt;=30,OR(U35="準",U35="深"),OR(V35="準",V35="深"),OR(W35="準",W35="深")),20,IF(AND($D$1="二交代制",OR(U35="当",U35="明"),NOT(OR(AND(U35="当",OR(V35="明",U$17=31,V$18="×"),OR(W35="休",U$17=30,U$17=31,W$18="×")),AND(U35="明",OR(T35="当",U$17=1),OR(V35="休",U$17=31,V$18="×"))))),30,IF(AND($D$1="三交代制",T35&lt;&gt;"準",T35&lt;&gt;"深",OR(U35="準",U35="深"),(NOT(OR(AND(U35="準",OR(T35="日",T35="休",U$17=1,AND(V35&lt;&gt;"準",V35&lt;&gt;"深",T35="")),OR(V35="休",AND(V35="準",OR(W35="休",U$17=30,W$18="×")),U$17=31,V$18="×",V35="")),AND(U35="深",OR(T35="休",U$17=1,AND(V35&lt;&gt;"準",V35&lt;&gt;"深",T35="")),OR(V35="休",AND(OR(V35="準",V35="深"),OR(W35="休",U$17=30,W$18="×")),U$17=31,V$18="×",V35="")))))),40,0))))</f>
        <v>0</v>
      </c>
      <c r="V116" s="193">
        <f t="shared" ref="V116" si="269">IF(AND($D$1="二交代制",V$17&gt;=1,V$17&lt;=28,V35="当",W35="明",X35="休",Y35="当"),10,IF(AND($D$1="三交代制",V$17&gt;=2,V$17&lt;=30,OR(V35="準",V35="深"),OR(W35="準",W35="深"),OR(X35="準",X35="深")),20,IF(AND($D$1="二交代制",OR(V35="当",V35="明"),NOT(OR(AND(V35="当",OR(W35="明",V$17=31,W$18="×"),OR(X35="休",V$17=30,V$17=31,X$18="×")),AND(V35="明",OR(U35="当",V$17=1),OR(W35="休",V$17=31,W$18="×"))))),30,IF(AND($D$1="三交代制",U35&lt;&gt;"準",U35&lt;&gt;"深",OR(V35="準",V35="深"),(NOT(OR(AND(V35="準",OR(U35="日",U35="休",V$17=1,AND(W35&lt;&gt;"準",W35&lt;&gt;"深",U35="")),OR(W35="休",AND(W35="準",OR(X35="休",V$17=30,X$18="×")),V$17=31,W$18="×",W35="")),AND(V35="深",OR(U35="休",V$17=1,AND(W35&lt;&gt;"準",W35&lt;&gt;"深",U35="")),OR(W35="休",AND(OR(W35="準",W35="深"),OR(X35="休",V$17=30,X$18="×")),V$17=31,W$18="×",W35="")))))),40,0))))</f>
        <v>0</v>
      </c>
      <c r="W116" s="193">
        <f t="shared" ref="W116" si="270">IF(AND($D$1="二交代制",W$17&gt;=1,W$17&lt;=28,W35="当",X35="明",Y35="休",Z35="当"),10,IF(AND($D$1="三交代制",W$17&gt;=2,W$17&lt;=30,OR(W35="準",W35="深"),OR(X35="準",X35="深"),OR(Y35="準",Y35="深")),20,IF(AND($D$1="二交代制",OR(W35="当",W35="明"),NOT(OR(AND(W35="当",OR(X35="明",W$17=31,X$18="×"),OR(Y35="休",W$17=30,W$17=31,Y$18="×")),AND(W35="明",OR(V35="当",W$17=1),OR(X35="休",W$17=31,X$18="×"))))),30,IF(AND($D$1="三交代制",V35&lt;&gt;"準",V35&lt;&gt;"深",OR(W35="準",W35="深"),(NOT(OR(AND(W35="準",OR(V35="日",V35="休",W$17=1,AND(X35&lt;&gt;"準",X35&lt;&gt;"深",V35="")),OR(X35="休",AND(X35="準",OR(Y35="休",W$17=30,Y$18="×")),W$17=31,X$18="×",X35="")),AND(W35="深",OR(V35="休",W$17=1,AND(X35&lt;&gt;"準",X35&lt;&gt;"深",V35="")),OR(X35="休",AND(OR(X35="準",X35="深"),OR(Y35="休",W$17=30,Y$18="×")),W$17=31,X$18="×",X35="")))))),40,0))))</f>
        <v>0</v>
      </c>
      <c r="X116" s="193">
        <f t="shared" ref="X116" si="271">IF(AND($D$1="二交代制",X$17&gt;=1,X$17&lt;=28,X35="当",Y35="明",Z35="休",AA35="当"),10,IF(AND($D$1="三交代制",X$17&gt;=2,X$17&lt;=30,OR(X35="準",X35="深"),OR(Y35="準",Y35="深"),OR(Z35="準",Z35="深")),20,IF(AND($D$1="二交代制",OR(X35="当",X35="明"),NOT(OR(AND(X35="当",OR(Y35="明",X$17=31,Y$18="×"),OR(Z35="休",X$17=30,X$17=31,Z$18="×")),AND(X35="明",OR(W35="当",X$17=1),OR(Y35="休",X$17=31,Y$18="×"))))),30,IF(AND($D$1="三交代制",W35&lt;&gt;"準",W35&lt;&gt;"深",OR(X35="準",X35="深"),(NOT(OR(AND(X35="準",OR(W35="日",W35="休",X$17=1,AND(Y35&lt;&gt;"準",Y35&lt;&gt;"深",W35="")),OR(Y35="休",AND(Y35="準",OR(Z35="休",X$17=30,Z$18="×")),X$17=31,Y$18="×",Y35="")),AND(X35="深",OR(W35="休",X$17=1,AND(Y35&lt;&gt;"準",Y35&lt;&gt;"深",W35="")),OR(Y35="休",AND(OR(Y35="準",Y35="深"),OR(Z35="休",X$17=30,Z$18="×")),X$17=31,Y$18="×",Y35="")))))),40,0))))</f>
        <v>0</v>
      </c>
      <c r="Y116" s="193">
        <f t="shared" ref="Y116" si="272">IF(AND($D$1="二交代制",Y$17&gt;=1,Y$17&lt;=28,Y35="当",Z35="明",AA35="休",AB35="当"),10,IF(AND($D$1="三交代制",Y$17&gt;=2,Y$17&lt;=30,OR(Y35="準",Y35="深"),OR(Z35="準",Z35="深"),OR(AA35="準",AA35="深")),20,IF(AND($D$1="二交代制",OR(Y35="当",Y35="明"),NOT(OR(AND(Y35="当",OR(Z35="明",Y$17=31,Z$18="×"),OR(AA35="休",Y$17=30,Y$17=31,AA$18="×")),AND(Y35="明",OR(X35="当",Y$17=1),OR(Z35="休",Y$17=31,Z$18="×"))))),30,IF(AND($D$1="三交代制",X35&lt;&gt;"準",X35&lt;&gt;"深",OR(Y35="準",Y35="深"),(NOT(OR(AND(Y35="準",OR(X35="日",X35="休",Y$17=1,AND(Z35&lt;&gt;"準",Z35&lt;&gt;"深",X35="")),OR(Z35="休",AND(Z35="準",OR(AA35="休",Y$17=30,AA$18="×")),Y$17=31,Z$18="×",Z35="")),AND(Y35="深",OR(X35="休",Y$17=1,AND(Z35&lt;&gt;"準",Z35&lt;&gt;"深",X35="")),OR(Z35="休",AND(OR(Z35="準",Z35="深"),OR(AA35="休",Y$17=30,AA$18="×")),Y$17=31,Z$18="×",Z35="")))))),40,0))))</f>
        <v>0</v>
      </c>
      <c r="Z116" s="193">
        <f t="shared" ref="Z116" si="273">IF(AND($D$1="二交代制",Z$17&gt;=1,Z$17&lt;=28,Z35="当",AA35="明",AB35="休",AC35="当"),10,IF(AND($D$1="三交代制",Z$17&gt;=2,Z$17&lt;=30,OR(Z35="準",Z35="深"),OR(AA35="準",AA35="深"),OR(AB35="準",AB35="深")),20,IF(AND($D$1="二交代制",OR(Z35="当",Z35="明"),NOT(OR(AND(Z35="当",OR(AA35="明",Z$17=31,AA$18="×"),OR(AB35="休",Z$17=30,Z$17=31,AB$18="×")),AND(Z35="明",OR(Y35="当",Z$17=1),OR(AA35="休",Z$17=31,AA$18="×"))))),30,IF(AND($D$1="三交代制",Y35&lt;&gt;"準",Y35&lt;&gt;"深",OR(Z35="準",Z35="深"),(NOT(OR(AND(Z35="準",OR(Y35="日",Y35="休",Z$17=1,AND(AA35&lt;&gt;"準",AA35&lt;&gt;"深",Y35="")),OR(AA35="休",AND(AA35="準",OR(AB35="休",Z$17=30,AB$18="×")),Z$17=31,AA$18="×",AA35="")),AND(Z35="深",OR(Y35="休",Z$17=1,AND(AA35&lt;&gt;"準",AA35&lt;&gt;"深",Y35="")),OR(AA35="休",AND(OR(AA35="準",AA35="深"),OR(AB35="休",Z$17=30,AB$18="×")),Z$17=31,AA$18="×",AA35="")))))),40,0))))</f>
        <v>0</v>
      </c>
      <c r="AA116" s="193">
        <f t="shared" ref="AA116" si="274">IF(AND($D$1="二交代制",AA$17&gt;=1,AA$17&lt;=28,AA35="当",AB35="明",AC35="休",AD35="当"),10,IF(AND($D$1="三交代制",AA$17&gt;=2,AA$17&lt;=30,OR(AA35="準",AA35="深"),OR(AB35="準",AB35="深"),OR(AC35="準",AC35="深")),20,IF(AND($D$1="二交代制",OR(AA35="当",AA35="明"),NOT(OR(AND(AA35="当",OR(AB35="明",AA$17=31,AB$18="×"),OR(AC35="休",AA$17=30,AA$17=31,AC$18="×")),AND(AA35="明",OR(Z35="当",AA$17=1),OR(AB35="休",AA$17=31,AB$18="×"))))),30,IF(AND($D$1="三交代制",Z35&lt;&gt;"準",Z35&lt;&gt;"深",OR(AA35="準",AA35="深"),(NOT(OR(AND(AA35="準",OR(Z35="日",Z35="休",AA$17=1,AND(AB35&lt;&gt;"準",AB35&lt;&gt;"深",Z35="")),OR(AB35="休",AND(AB35="準",OR(AC35="休",AA$17=30,AC$18="×")),AA$17=31,AB$18="×",AB35="")),AND(AA35="深",OR(Z35="休",AA$17=1,AND(AB35&lt;&gt;"準",AB35&lt;&gt;"深",Z35="")),OR(AB35="休",AND(OR(AB35="準",AB35="深"),OR(AC35="休",AA$17=30,AC$18="×")),AA$17=31,AB$18="×",AB35="")))))),40,0))))</f>
        <v>0</v>
      </c>
      <c r="AB116" s="193">
        <f t="shared" ref="AB116" si="275">IF(AND($D$1="二交代制",AB$17&gt;=1,AB$17&lt;=28,AB35="当",AC35="明",AD35="休",AE35="当"),10,IF(AND($D$1="三交代制",AB$17&gt;=2,AB$17&lt;=30,OR(AB35="準",AB35="深"),OR(AC35="準",AC35="深"),OR(AD35="準",AD35="深")),20,IF(AND($D$1="二交代制",OR(AB35="当",AB35="明"),NOT(OR(AND(AB35="当",OR(AC35="明",AB$17=31,AC$18="×"),OR(AD35="休",AB$17=30,AB$17=31,AD$18="×")),AND(AB35="明",OR(AA35="当",AB$17=1),OR(AC35="休",AB$17=31,AC$18="×"))))),30,IF(AND($D$1="三交代制",AA35&lt;&gt;"準",AA35&lt;&gt;"深",OR(AB35="準",AB35="深"),(NOT(OR(AND(AB35="準",OR(AA35="日",AA35="休",AB$17=1,AND(AC35&lt;&gt;"準",AC35&lt;&gt;"深",AA35="")),OR(AC35="休",AND(AC35="準",OR(AD35="休",AB$17=30,AD$18="×")),AB$17=31,AC$18="×",AC35="")),AND(AB35="深",OR(AA35="休",AB$17=1,AND(AC35&lt;&gt;"準",AC35&lt;&gt;"深",AA35="")),OR(AC35="休",AND(OR(AC35="準",AC35="深"),OR(AD35="休",AB$17=30,AD$18="×")),AB$17=31,AC$18="×",AC35="")))))),40,0))))</f>
        <v>0</v>
      </c>
      <c r="AC116" s="193">
        <f t="shared" ref="AC116" si="276">IF(AND($D$1="二交代制",AC$17&gt;=1,AC$17&lt;=28,AC35="当",AD35="明",AE35="休",AF35="当"),10,IF(AND($D$1="三交代制",AC$17&gt;=2,AC$17&lt;=30,OR(AC35="準",AC35="深"),OR(AD35="準",AD35="深"),OR(AE35="準",AE35="深")),20,IF(AND($D$1="二交代制",OR(AC35="当",AC35="明"),NOT(OR(AND(AC35="当",OR(AD35="明",AC$17=31,AD$18="×"),OR(AE35="休",AC$17=30,AC$17=31,AE$18="×")),AND(AC35="明",OR(AB35="当",AC$17=1),OR(AD35="休",AC$17=31,AD$18="×"))))),30,IF(AND($D$1="三交代制",AB35&lt;&gt;"準",AB35&lt;&gt;"深",OR(AC35="準",AC35="深"),(NOT(OR(AND(AC35="準",OR(AB35="日",AB35="休",AC$17=1,AND(AD35&lt;&gt;"準",AD35&lt;&gt;"深",AB35="")),OR(AD35="休",AND(AD35="準",OR(AE35="休",AC$17=30,AE$18="×")),AC$17=31,AD$18="×",AD35="")),AND(AC35="深",OR(AB35="休",AC$17=1,AND(AD35&lt;&gt;"準",AD35&lt;&gt;"深",AB35="")),OR(AD35="休",AND(OR(AD35="準",AD35="深"),OR(AE35="休",AC$17=30,AE$18="×")),AC$17=31,AD$18="×",AD35="")))))),40,0))))</f>
        <v>0</v>
      </c>
      <c r="AD116" s="193">
        <f t="shared" ref="AD116" si="277">IF(AND($D$1="二交代制",AD$17&gt;=1,AD$17&lt;=28,AD35="当",AE35="明",AF35="休",AG35="当"),10,IF(AND($D$1="三交代制",AD$17&gt;=2,AD$17&lt;=30,OR(AD35="準",AD35="深"),OR(AE35="準",AE35="深"),OR(AF35="準",AF35="深")),20,IF(AND($D$1="二交代制",OR(AD35="当",AD35="明"),NOT(OR(AND(AD35="当",OR(AE35="明",AD$17=31,AE$18="×"),OR(AF35="休",AD$17=30,AD$17=31,AF$18="×")),AND(AD35="明",OR(AC35="当",AD$17=1),OR(AE35="休",AD$17=31,AE$18="×"))))),30,IF(AND($D$1="三交代制",AC35&lt;&gt;"準",AC35&lt;&gt;"深",OR(AD35="準",AD35="深"),(NOT(OR(AND(AD35="準",OR(AC35="日",AC35="休",AD$17=1,AND(AE35&lt;&gt;"準",AE35&lt;&gt;"深",AC35="")),OR(AE35="休",AND(AE35="準",OR(AF35="休",AD$17=30,AF$18="×")),AD$17=31,AE$18="×",AE35="")),AND(AD35="深",OR(AC35="休",AD$17=1,AND(AE35&lt;&gt;"準",AE35&lt;&gt;"深",AC35="")),OR(AE35="休",AND(OR(AE35="準",AE35="深"),OR(AF35="休",AD$17=30,AF$18="×")),AD$17=31,AE$18="×",AE35="")))))),40,0))))</f>
        <v>0</v>
      </c>
      <c r="AE116" s="193">
        <f t="shared" ref="AE116" si="278">IF(AND($D$1="二交代制",AE$17&gt;=1,AE$17&lt;=28,AE35="当",AF35="明",AG35="休",AH35="当"),10,IF(AND($D$1="三交代制",AE$17&gt;=2,AE$17&lt;=30,OR(AE35="準",AE35="深"),OR(AF35="準",AF35="深"),OR(AG35="準",AG35="深")),20,IF(AND($D$1="二交代制",OR(AE35="当",AE35="明"),NOT(OR(AND(AE35="当",OR(AF35="明",AE$17=31,AF$18="×"),OR(AG35="休",AE$17=30,AE$17=31,AG$18="×")),AND(AE35="明",OR(AD35="当",AE$17=1),OR(AF35="休",AE$17=31,AF$18="×"))))),30,IF(AND($D$1="三交代制",AD35&lt;&gt;"準",AD35&lt;&gt;"深",OR(AE35="準",AE35="深"),(NOT(OR(AND(AE35="準",OR(AD35="日",AD35="休",AE$17=1,AND(AF35&lt;&gt;"準",AF35&lt;&gt;"深",AD35="")),OR(AF35="休",AND(AF35="準",OR(AG35="休",AE$17=30,AG$18="×")),AE$17=31,AF$18="×",AF35="")),AND(AE35="深",OR(AD35="休",AE$17=1,AND(AF35&lt;&gt;"準",AF35&lt;&gt;"深",AD35="")),OR(AF35="休",AND(OR(AF35="準",AF35="深"),OR(AG35="休",AE$17=30,AG$18="×")),AE$17=31,AF$18="×",AF35="")))))),40,0))))</f>
        <v>0</v>
      </c>
      <c r="AF116" s="193">
        <f t="shared" ref="AF116" si="279">IF(AND($D$1="二交代制",AF$17&gt;=1,AF$17&lt;=28,AF35="当",AG35="明",AH35="休",AI35="当"),10,IF(AND($D$1="三交代制",AF$17&gt;=2,AF$17&lt;=30,OR(AF35="準",AF35="深"),OR(AG35="準",AG35="深"),OR(AH35="準",AH35="深")),20,IF(AND($D$1="二交代制",OR(AF35="当",AF35="明"),NOT(OR(AND(AF35="当",OR(AG35="明",AF$17=31,AG$18="×"),OR(AH35="休",AF$17=30,AF$17=31,AH$18="×")),AND(AF35="明",OR(AE35="当",AF$17=1),OR(AG35="休",AF$17=31,AG$18="×"))))),30,IF(AND($D$1="三交代制",AE35&lt;&gt;"準",AE35&lt;&gt;"深",OR(AF35="準",AF35="深"),(NOT(OR(AND(AF35="準",OR(AE35="日",AE35="休",AF$17=1,AND(AG35&lt;&gt;"準",AG35&lt;&gt;"深",AE35="")),OR(AG35="休",AND(AG35="準",OR(AH35="休",AF$17=30,AH$18="×")),AF$17=31,AG$18="×",AG35="")),AND(AF35="深",OR(AE35="休",AF$17=1,AND(AG35&lt;&gt;"準",AG35&lt;&gt;"深",AE35="")),OR(AG35="休",AND(OR(AG35="準",AG35="深"),OR(AH35="休",AF$17=30,AH$18="×")),AF$17=31,AG$18="×",AG35="")))))),40,0))))</f>
        <v>0</v>
      </c>
      <c r="AG116" s="193">
        <f t="shared" ref="AG116" si="280">IF(AND($D$1="二交代制",AG$17&gt;=1,AG$17&lt;=28,AG35="当",AH35="明",AI35="休",AJ35="当"),10,IF(AND($D$1="三交代制",AG$17&gt;=2,AG$17&lt;=30,OR(AG35="準",AG35="深"),OR(AH35="準",AH35="深"),OR(AI35="準",AI35="深")),20,IF(AND($D$1="二交代制",OR(AG35="当",AG35="明"),NOT(OR(AND(AG35="当",OR(AH35="明",AG$17=31,AH$18="×"),OR(AI35="休",AG$17=30,AG$17=31,AI$18="×")),AND(AG35="明",OR(AF35="当",AG$17=1),OR(AH35="休",AG$17=31,AH$18="×"))))),30,IF(AND($D$1="三交代制",AF35&lt;&gt;"準",AF35&lt;&gt;"深",OR(AG35="準",AG35="深"),(NOT(OR(AND(AG35="準",OR(AF35="日",AF35="休",AG$17=1,AND(AH35&lt;&gt;"準",AH35&lt;&gt;"深",AF35="")),OR(AH35="休",AND(AH35="準",OR(AI35="休",AG$17=30,AI$18="×")),AG$17=31,AH$18="×",AH35="")),AND(AG35="深",OR(AF35="休",AG$17=1,AND(AH35&lt;&gt;"準",AH35&lt;&gt;"深",AF35="")),OR(AH35="休",AND(OR(AH35="準",AH35="深"),OR(AI35="休",AG$17=30,AI$18="×")),AG$17=31,AH$18="×",AH35="")))))),40,0))))</f>
        <v>0</v>
      </c>
      <c r="AH116" s="193">
        <f t="shared" ref="AH116" si="281">IF(AND($D$1="二交代制",AH$17&gt;=1,AH$17&lt;=28,AH35="当",AI35="明",AJ35="休",AK35="当"),10,IF(AND($D$1="三交代制",AH$17&gt;=2,AH$17&lt;=30,OR(AH35="準",AH35="深"),OR(AI35="準",AI35="深"),OR(AJ35="準",AJ35="深")),20,IF(AND($D$1="二交代制",OR(AH35="当",AH35="明"),NOT(OR(AND(AH35="当",OR(AI35="明",AH$17=31,AI$18="×"),OR(AJ35="休",AH$17=30,AH$17=31,AJ$18="×")),AND(AH35="明",OR(AG35="当",AH$17=1),OR(AI35="休",AH$17=31,AI$18="×"))))),30,IF(AND($D$1="三交代制",AG35&lt;&gt;"準",AG35&lt;&gt;"深",OR(AH35="準",AH35="深"),(NOT(OR(AND(AH35="準",OR(AG35="日",AG35="休",AH$17=1,AND(AI35&lt;&gt;"準",AI35&lt;&gt;"深",AG35="")),OR(AI35="休",AND(AI35="準",OR(AJ35="休",AH$17=30,AJ$18="×")),AH$17=31,AI$18="×",AI35="")),AND(AH35="深",OR(AG35="休",AH$17=1,AND(AI35&lt;&gt;"準",AI35&lt;&gt;"深",AG35="")),OR(AI35="休",AND(OR(AI35="準",AI35="深"),OR(AJ35="休",AH$17=30,AJ$18="×")),AH$17=31,AI$18="×",AI35="")))))),40,0))))</f>
        <v>0</v>
      </c>
      <c r="AI116" s="193">
        <f t="shared" ref="AI116" si="282">IF(AND($D$1="二交代制",AI$17&gt;=1,AI$17&lt;=28,AI35="当",AJ35="明",AK35="休",AL35="当"),10,IF(AND($D$1="三交代制",AI$17&gt;=2,AI$17&lt;=30,OR(AI35="準",AI35="深"),OR(AJ35="準",AJ35="深"),OR(AK35="準",AK35="深")),20,IF(AND($D$1="二交代制",OR(AI35="当",AI35="明"),NOT(OR(AND(AI35="当",OR(AJ35="明",AI$17=31,AJ$18="×"),OR(AK35="休",AI$17=30,AI$17=31,AK$18="×")),AND(AI35="明",OR(AH35="当",AI$17=1),OR(AJ35="休",AI$17=31,AJ$18="×"))))),30,IF(AND($D$1="三交代制",AH35&lt;&gt;"準",AH35&lt;&gt;"深",OR(AI35="準",AI35="深"),(NOT(OR(AND(AI35="準",OR(AH35="日",AH35="休",AI$17=1,AND(AJ35&lt;&gt;"準",AJ35&lt;&gt;"深",AH35="")),OR(AJ35="休",AND(AJ35="準",OR(AK35="休",AI$17=30,AK$18="×")),AI$17=31,AJ$18="×",AJ35="")),AND(AI35="深",OR(AH35="休",AI$17=1,AND(AJ35&lt;&gt;"準",AJ35&lt;&gt;"深",AH35="")),OR(AJ35="休",AND(OR(AJ35="準",AJ35="深"),OR(AK35="休",AI$17=30,AK$18="×")),AI$17=31,AJ$18="×",AJ35="")))))),40,0))))</f>
        <v>0</v>
      </c>
      <c r="AJ116" s="193">
        <f t="shared" ref="AJ116" si="283">IF(AND($D$1="二交代制",AJ$17&gt;=1,AJ$17&lt;=28,AJ35="当",AK35="明",AL35="休",AM35="当"),10,IF(AND($D$1="三交代制",AJ$17&gt;=2,AJ$17&lt;=30,OR(AJ35="準",AJ35="深"),OR(AK35="準",AK35="深"),OR(AL35="準",AL35="深")),20,IF(AND($D$1="二交代制",OR(AJ35="当",AJ35="明"),NOT(OR(AND(AJ35="当",OR(AK35="明",AJ$17=31,AK$18="×"),OR(AL35="休",AJ$17=30,AJ$17=31,AL$18="×")),AND(AJ35="明",OR(AI35="当",AJ$17=1),OR(AK35="休",AJ$17=31,AK$18="×"))))),30,IF(AND($D$1="三交代制",AI35&lt;&gt;"準",AI35&lt;&gt;"深",OR(AJ35="準",AJ35="深"),(NOT(OR(AND(AJ35="準",OR(AI35="日",AI35="休",AJ$17=1,AND(AK35&lt;&gt;"準",AK35&lt;&gt;"深",AI35="")),OR(AK35="休",AND(AK35="準",OR(AL35="休",AJ$17=30,AL$18="×")),AJ$17=31,AK$18="×",AK35="")),AND(AJ35="深",OR(AI35="休",AJ$17=1,AND(AK35&lt;&gt;"準",AK35&lt;&gt;"深",AI35="")),OR(AK35="休",AND(OR(AK35="準",AK35="深"),OR(AL35="休",AJ$17=30,AL$18="×")),AJ$17=31,AK$18="×",AK35="")))))),40,0))))</f>
        <v>0</v>
      </c>
      <c r="AK116" s="193">
        <f t="shared" ref="AK116" si="284">IF(AND($D$1="二交代制",AK$17&gt;=1,AK$17&lt;=28,AK35="当",AL35="明",AM35="休",AN35="当"),10,IF(AND($D$1="三交代制",AK$17&gt;=2,AK$17&lt;=30,OR(AK35="準",AK35="深"),OR(AL35="準",AL35="深"),OR(AM35="準",AM35="深")),20,IF(AND($D$1="二交代制",OR(AK35="当",AK35="明"),NOT(OR(AND(AK35="当",OR(AL35="明",AK$17=31,AL$18="×"),OR(AM35="休",AK$17=30,AK$17=31,AM$18="×")),AND(AK35="明",OR(AJ35="当",AK$17=1),OR(AL35="休",AK$17=31,AL$18="×"))))),30,IF(AND($D$1="三交代制",AJ35&lt;&gt;"準",AJ35&lt;&gt;"深",OR(AK35="準",AK35="深"),(NOT(OR(AND(AK35="準",OR(AJ35="日",AJ35="休",AK$17=1,AND(AL35&lt;&gt;"準",AL35&lt;&gt;"深",AJ35="")),OR(AL35="休",AND(AL35="準",OR(AM35="休",AK$17=30,AM$18="×")),AK$17=31,AL$18="×",AL35="")),AND(AK35="深",OR(AJ35="休",AK$17=1,AND(AL35&lt;&gt;"準",AL35&lt;&gt;"深",AJ35="")),OR(AL35="休",AND(OR(AL35="準",AL35="深"),OR(AM35="休",AK$17=30,AM$18="×")),AK$17=31,AL$18="×",AL35="")))))),40,0))))</f>
        <v>0</v>
      </c>
      <c r="AL116" s="193">
        <f t="shared" ref="AL116" si="285">IF(AND($D$1="二交代制",AL$17&gt;=1,AL$17&lt;=28,AL35="当",AM35="明",AN35="休",AO35="当"),10,IF(AND($D$1="三交代制",AL$17&gt;=2,AL$17&lt;=30,OR(AL35="準",AL35="深"),OR(AM35="準",AM35="深"),OR(AN35="準",AN35="深")),20,IF(AND($D$1="二交代制",OR(AL35="当",AL35="明"),NOT(OR(AND(AL35="当",OR(AM35="明",AL$17=31,AM$18="×"),OR(AN35="休",AL$17=30,AL$17=31,AN$18="×")),AND(AL35="明",OR(AK35="当",AL$17=1),OR(AM35="休",AL$17=31,AM$18="×"))))),30,IF(AND($D$1="三交代制",AK35&lt;&gt;"準",AK35&lt;&gt;"深",OR(AL35="準",AL35="深"),(NOT(OR(AND(AL35="準",OR(AK35="日",AK35="休",AL$17=1,AND(AM35&lt;&gt;"準",AM35&lt;&gt;"深",AK35="")),OR(AM35="休",AND(AM35="準",OR(AN35="休",AL$17=30,AN$18="×")),AL$17=31,AM$18="×",AM35="")),AND(AL35="深",OR(AK35="休",AL$17=1,AND(AM35&lt;&gt;"準",AM35&lt;&gt;"深",AK35="")),OR(AM35="休",AND(OR(AM35="準",AM35="深"),OR(AN35="休",AL$17=30,AN$18="×")),AL$17=31,AM$18="×",AM35="")))))),40,0))))</f>
        <v>0</v>
      </c>
      <c r="AM116" s="193">
        <f t="shared" ref="AM116" si="286">IF(AND($D$1="二交代制",AM$17&gt;=1,AM$17&lt;=28,AM35="当",AN35="明",AO35="休",AP35="当"),10,IF(AND($D$1="三交代制",AM$17&gt;=2,AM$17&lt;=30,OR(AM35="準",AM35="深"),OR(AN35="準",AN35="深"),OR(AO35="準",AO35="深")),20,IF(AND($D$1="二交代制",OR(AM35="当",AM35="明"),NOT(OR(AND(AM35="当",OR(AN35="明",AM$17=31,AN$18="×"),OR(AO35="休",AM$17=30,AM$17=31,AO$18="×")),AND(AM35="明",OR(AL35="当",AM$17=1),OR(AN35="休",AM$17=31,AN$18="×"))))),30,IF(AND($D$1="三交代制",AL35&lt;&gt;"準",AL35&lt;&gt;"深",OR(AM35="準",AM35="深"),(NOT(OR(AND(AM35="準",OR(AL35="日",AL35="休",AM$17=1,AND(AN35&lt;&gt;"準",AN35&lt;&gt;"深",AL35="")),OR(AN35="休",AND(AN35="準",OR(AO35="休",AM$17=30,AO$18="×")),AM$17=31,AN$18="×",AN35="")),AND(AM35="深",OR(AL35="休",AM$17=1,AND(AN35&lt;&gt;"準",AN35&lt;&gt;"深",AL35="")),OR(AN35="休",AND(OR(AN35="準",AN35="深"),OR(AO35="休",AM$17=30,AO$18="×")),AM$17=31,AN$18="×",AN35="")))))),40,0))))</f>
        <v>0</v>
      </c>
      <c r="AN116" s="193">
        <f t="shared" ref="AN116" si="287">IF(AND($D$1="二交代制",AN$17&gt;=1,AN$17&lt;=28,AN35="当",AO35="明",AP35="休",AQ35="当"),10,IF(AND($D$1="三交代制",AN$17&gt;=2,AN$17&lt;=30,OR(AN35="準",AN35="深"),OR(AO35="準",AO35="深"),OR(AP35="準",AP35="深")),20,IF(AND($D$1="二交代制",OR(AN35="当",AN35="明"),NOT(OR(AND(AN35="当",OR(AO35="明",AN$17=31,AO$18="×"),OR(AP35="休",AN$17=30,AN$17=31,AP$18="×")),AND(AN35="明",OR(AM35="当",AN$17=1),OR(AO35="休",AN$17=31,AO$18="×"))))),30,IF(AND($D$1="三交代制",AM35&lt;&gt;"準",AM35&lt;&gt;"深",OR(AN35="準",AN35="深"),(NOT(OR(AND(AN35="準",OR(AM35="日",AM35="休",AN$17=1,AND(AO35&lt;&gt;"準",AO35&lt;&gt;"深",AM35="")),OR(AO35="休",AND(AO35="準",OR(AP35="休",AN$17=30,AP$18="×")),AN$17=31,AO$18="×",AO35="")),AND(AN35="深",OR(AM35="休",AN$17=1,AND(AO35&lt;&gt;"準",AO35&lt;&gt;"深",AM35="")),OR(AO35="休",AND(OR(AO35="準",AO35="深"),OR(AP35="休",AN$17=30,AP$18="×")),AN$17=31,AO$18="×",AO35="")))))),40,0))))</f>
        <v>0</v>
      </c>
      <c r="AO116" s="193">
        <f t="shared" ref="AO116" si="288">IF(AND($D$1="二交代制",AO$17&gt;=1,AO$17&lt;=28,AO35="当",AP35="明",AQ35="休",AR35="当"),10,IF(AND($D$1="三交代制",AO$17&gt;=2,AO$17&lt;=30,OR(AO35="準",AO35="深"),OR(AP35="準",AP35="深"),OR(AQ35="準",AQ35="深")),20,IF(AND($D$1="二交代制",OR(AO35="当",AO35="明"),NOT(OR(AND(AO35="当",OR(AP35="明",AO$17=31,AP$18="×"),OR(AQ35="休",AO$17=30,AO$17=31,AQ$18="×")),AND(AO35="明",OR(AN35="当",AO$17=1),OR(AP35="休",AO$17=31,AP$18="×"))))),30,IF(AND($D$1="三交代制",AN35&lt;&gt;"準",AN35&lt;&gt;"深",OR(AO35="準",AO35="深"),(NOT(OR(AND(AO35="準",OR(AN35="日",AN35="休",AO$17=1,AND(AP35&lt;&gt;"準",AP35&lt;&gt;"深",AN35="")),OR(AP35="休",AND(AP35="準",OR(AQ35="休",AO$17=30,AQ$18="×")),AO$17=31,AP$18="×",AP35="")),AND(AO35="深",OR(AN35="休",AO$17=1,AND(AP35&lt;&gt;"準",AP35&lt;&gt;"深",AN35="")),OR(AP35="休",AND(OR(AP35="準",AP35="深"),OR(AQ35="休",AO$17=30,AQ$18="×")),AO$17=31,AP$18="×",AP35="")))))),40,0))))</f>
        <v>0</v>
      </c>
      <c r="CJ116" s="91"/>
      <c r="CK116" s="92"/>
      <c r="CL116" s="92"/>
      <c r="CM116" s="92"/>
      <c r="CN116" s="92"/>
      <c r="CO116" s="92"/>
      <c r="CP116" s="92"/>
      <c r="CQ116" s="92"/>
      <c r="CR116" s="92"/>
      <c r="CS116" s="92"/>
      <c r="CT116" s="92"/>
      <c r="CU116" s="92"/>
      <c r="CV116" s="92"/>
      <c r="CW116" s="92"/>
      <c r="CX116" s="92"/>
      <c r="CY116" s="92"/>
      <c r="CZ116" s="92"/>
      <c r="DA116" s="92"/>
      <c r="DB116" s="92"/>
      <c r="DC116" s="92"/>
      <c r="DD116" s="92"/>
      <c r="DE116" s="92"/>
      <c r="DF116" s="92"/>
      <c r="DG116" s="92"/>
      <c r="DH116" s="92"/>
      <c r="DI116" s="92"/>
      <c r="DJ116" s="92"/>
      <c r="DK116" s="92"/>
      <c r="DL116" s="92"/>
      <c r="DM116" s="92"/>
      <c r="DN116" s="92"/>
      <c r="DO116" s="92"/>
      <c r="DP116" s="92"/>
      <c r="DQ116" s="93"/>
      <c r="DR116" s="93"/>
      <c r="DS116" s="93"/>
      <c r="DT116" s="93"/>
      <c r="DU116" s="93"/>
      <c r="DV116" s="93"/>
      <c r="DW116" s="93"/>
      <c r="DX116" s="93"/>
      <c r="DY116" s="93"/>
      <c r="DZ116" s="93"/>
      <c r="EA116" s="93"/>
      <c r="EB116" s="93"/>
      <c r="EC116" s="93"/>
      <c r="ED116" s="93"/>
      <c r="EE116" s="93"/>
      <c r="EF116" s="93"/>
      <c r="EG116" s="93"/>
      <c r="EH116" s="93"/>
      <c r="EI116" s="93"/>
      <c r="EJ116" s="93"/>
      <c r="EK116" s="93"/>
    </row>
    <row r="117" spans="5:141" x14ac:dyDescent="0.4">
      <c r="J117" s="202"/>
      <c r="K117" s="193"/>
      <c r="L117" s="193"/>
      <c r="M117" s="193"/>
      <c r="N117" s="193"/>
      <c r="O117" s="193"/>
      <c r="P117" s="193"/>
      <c r="Q117" s="193"/>
      <c r="R117" s="193"/>
      <c r="S117" s="193"/>
      <c r="T117" s="193"/>
      <c r="U117" s="193"/>
      <c r="V117" s="193"/>
      <c r="W117" s="193"/>
      <c r="X117" s="193"/>
      <c r="Y117" s="193"/>
      <c r="Z117" s="193"/>
      <c r="AA117" s="193"/>
      <c r="AB117" s="193"/>
      <c r="AC117" s="193"/>
      <c r="AD117" s="193"/>
      <c r="AE117" s="193"/>
      <c r="AF117" s="193"/>
      <c r="AG117" s="193"/>
      <c r="AH117" s="193"/>
      <c r="AI117" s="193"/>
      <c r="AJ117" s="193"/>
      <c r="AK117" s="193"/>
      <c r="AL117" s="193"/>
      <c r="AM117" s="193"/>
      <c r="AN117" s="193"/>
      <c r="AO117" s="193"/>
      <c r="CJ117" s="91"/>
      <c r="CK117" s="92"/>
      <c r="CL117" s="92"/>
      <c r="CM117" s="92"/>
      <c r="CN117" s="92"/>
      <c r="CO117" s="92"/>
      <c r="CP117" s="92"/>
      <c r="CQ117" s="92"/>
      <c r="CR117" s="92"/>
      <c r="CS117" s="92"/>
      <c r="CT117" s="92"/>
      <c r="CU117" s="92"/>
      <c r="CV117" s="92"/>
      <c r="CW117" s="92"/>
      <c r="CX117" s="92"/>
      <c r="CY117" s="92"/>
      <c r="CZ117" s="92"/>
      <c r="DA117" s="92"/>
      <c r="DB117" s="92"/>
      <c r="DC117" s="92"/>
      <c r="DD117" s="92"/>
      <c r="DE117" s="92"/>
      <c r="DF117" s="92"/>
      <c r="DG117" s="92"/>
      <c r="DH117" s="92"/>
      <c r="DI117" s="92"/>
      <c r="DJ117" s="92"/>
      <c r="DK117" s="92"/>
      <c r="DL117" s="92"/>
      <c r="DM117" s="92"/>
      <c r="DN117" s="92"/>
      <c r="DO117" s="92"/>
      <c r="DP117" s="92"/>
      <c r="DQ117" s="93"/>
      <c r="DR117" s="93"/>
      <c r="DS117" s="93"/>
      <c r="DT117" s="93"/>
      <c r="DU117" s="93"/>
      <c r="DV117" s="93"/>
      <c r="DW117" s="93"/>
      <c r="DX117" s="93"/>
      <c r="DY117" s="93"/>
      <c r="DZ117" s="93"/>
      <c r="EA117" s="93"/>
      <c r="EB117" s="93"/>
      <c r="EC117" s="93"/>
      <c r="ED117" s="93"/>
      <c r="EE117" s="93"/>
      <c r="EF117" s="93"/>
      <c r="EG117" s="93"/>
      <c r="EH117" s="93"/>
      <c r="EI117" s="93"/>
      <c r="EJ117" s="93"/>
      <c r="EK117" s="93"/>
    </row>
    <row r="118" spans="5:141" x14ac:dyDescent="0.4">
      <c r="J118" s="201" t="str">
        <f t="shared" ref="J118" si="289">IF(E37&lt;&gt;"",E37,"")</f>
        <v>加藤</v>
      </c>
      <c r="K118" s="193">
        <f t="shared" ref="K118" si="290">IF(AND($D$1="二交代制",K$17&gt;=1,K$17&lt;=28,K37="当",L37="明",M37="休",N37="当"),10,IF(AND($D$1="三交代制",K$17&gt;=2,K$17&lt;=30,OR(K37="準",K37="深"),OR(L37="準",L37="深"),OR(M37="準",M37="深")),20,IF(AND($D$1="二交代制",OR(K37="当",K37="明"),NOT(OR(AND(K37="当",OR(L37="明",K$17=31,L$18="×"),OR(M37="休",K$17=30,K$17=31,M$18="×")),AND(K37="明",OR(J37="当",K$17=1),OR(L37="休",K$17=31,L$18="×"))))),30,IF(AND($D$1="三交代制",J37&lt;&gt;"準",J37&lt;&gt;"深",OR(K37="準",K37="深"),(NOT(OR(AND(K37="準",OR(J37="日",J37="休",K$17=1,AND(L37&lt;&gt;"準",L37&lt;&gt;"深",J37="")),OR(L37="休",AND(L37="準",OR(M37="休",K$17=30,M$18="×")),K$17=31,L$18="×",L37="")),AND(K37="深",OR(J37="休",K$17=1,AND(L37&lt;&gt;"準",L37&lt;&gt;"深",J37="")),OR(L37="休",AND(OR(L37="準",L37="深"),OR(M37="休",K$17=30,M$18="×")),K$17=31,L$18="×",L37="")))))),40,0))))</f>
        <v>0</v>
      </c>
      <c r="L118" s="193">
        <f t="shared" ref="L118" si="291">IF(AND($D$1="二交代制",L$17&gt;=1,L$17&lt;=28,L37="当",M37="明",N37="休",O37="当"),10,IF(AND($D$1="三交代制",L$17&gt;=2,L$17&lt;=30,OR(L37="準",L37="深"),OR(M37="準",M37="深"),OR(N37="準",N37="深")),20,IF(AND($D$1="二交代制",OR(L37="当",L37="明"),NOT(OR(AND(L37="当",OR(M37="明",L$17=31,M$18="×"),OR(N37="休",L$17=30,L$17=31,N$18="×")),AND(L37="明",OR(K37="当",L$17=1),OR(M37="休",L$17=31,M$18="×"))))),30,IF(AND($D$1="三交代制",K37&lt;&gt;"準",K37&lt;&gt;"深",OR(L37="準",L37="深"),(NOT(OR(AND(L37="準",OR(K37="日",K37="休",L$17=1,AND(M37&lt;&gt;"準",M37&lt;&gt;"深",K37="")),OR(M37="休",AND(M37="準",OR(N37="休",L$17=30,N$18="×")),L$17=31,M$18="×",M37="")),AND(L37="深",OR(K37="休",L$17=1,AND(M37&lt;&gt;"準",M37&lt;&gt;"深",K37="")),OR(M37="休",AND(OR(M37="準",M37="深"),OR(N37="休",L$17=30,N$18="×")),L$17=31,M$18="×",M37="")))))),40,0))))</f>
        <v>0</v>
      </c>
      <c r="M118" s="193">
        <f t="shared" ref="M118" si="292">IF(AND($D$1="二交代制",M$17&gt;=1,M$17&lt;=28,M37="当",N37="明",O37="休",P37="当"),10,IF(AND($D$1="三交代制",M$17&gt;=2,M$17&lt;=30,OR(M37="準",M37="深"),OR(N37="準",N37="深"),OR(O37="準",O37="深")),20,IF(AND($D$1="二交代制",OR(M37="当",M37="明"),NOT(OR(AND(M37="当",OR(N37="明",M$17=31,N$18="×"),OR(O37="休",M$17=30,M$17=31,O$18="×")),AND(M37="明",OR(L37="当",M$17=1),OR(N37="休",M$17=31,N$18="×"))))),30,IF(AND($D$1="三交代制",L37&lt;&gt;"準",L37&lt;&gt;"深",OR(M37="準",M37="深"),(NOT(OR(AND(M37="準",OR(L37="日",L37="休",M$17=1,AND(N37&lt;&gt;"準",N37&lt;&gt;"深",L37="")),OR(N37="休",AND(N37="準",OR(O37="休",M$17=30,O$18="×")),M$17=31,N$18="×",N37="")),AND(M37="深",OR(L37="休",M$17=1,AND(N37&lt;&gt;"準",N37&lt;&gt;"深",L37="")),OR(N37="休",AND(OR(N37="準",N37="深"),OR(O37="休",M$17=30,O$18="×")),M$17=31,N$18="×",N37="")))))),40,0))))</f>
        <v>0</v>
      </c>
      <c r="N118" s="193">
        <f t="shared" ref="N118" si="293">IF(AND($D$1="二交代制",N$17&gt;=1,N$17&lt;=28,N37="当",O37="明",P37="休",Q37="当"),10,IF(AND($D$1="三交代制",N$17&gt;=2,N$17&lt;=30,OR(N37="準",N37="深"),OR(O37="準",O37="深"),OR(P37="準",P37="深")),20,IF(AND($D$1="二交代制",OR(N37="当",N37="明"),NOT(OR(AND(N37="当",OR(O37="明",N$17=31,O$18="×"),OR(P37="休",N$17=30,N$17=31,P$18="×")),AND(N37="明",OR(M37="当",N$17=1),OR(O37="休",N$17=31,O$18="×"))))),30,IF(AND($D$1="三交代制",M37&lt;&gt;"準",M37&lt;&gt;"深",OR(N37="準",N37="深"),(NOT(OR(AND(N37="準",OR(M37="日",M37="休",N$17=1,AND(O37&lt;&gt;"準",O37&lt;&gt;"深",M37="")),OR(O37="休",AND(O37="準",OR(P37="休",N$17=30,P$18="×")),N$17=31,O$18="×",O37="")),AND(N37="深",OR(M37="休",N$17=1,AND(O37&lt;&gt;"準",O37&lt;&gt;"深",M37="")),OR(O37="休",AND(OR(O37="準",O37="深"),OR(P37="休",N$17=30,P$18="×")),N$17=31,O$18="×",O37="")))))),40,0))))</f>
        <v>0</v>
      </c>
      <c r="O118" s="193">
        <f t="shared" ref="O118" si="294">IF(AND($D$1="二交代制",O$17&gt;=1,O$17&lt;=28,O37="当",P37="明",Q37="休",R37="当"),10,IF(AND($D$1="三交代制",O$17&gt;=2,O$17&lt;=30,OR(O37="準",O37="深"),OR(P37="準",P37="深"),OR(Q37="準",Q37="深")),20,IF(AND($D$1="二交代制",OR(O37="当",O37="明"),NOT(OR(AND(O37="当",OR(P37="明",O$17=31,P$18="×"),OR(Q37="休",O$17=30,O$17=31,Q$18="×")),AND(O37="明",OR(N37="当",O$17=1),OR(P37="休",O$17=31,P$18="×"))))),30,IF(AND($D$1="三交代制",N37&lt;&gt;"準",N37&lt;&gt;"深",OR(O37="準",O37="深"),(NOT(OR(AND(O37="準",OR(N37="日",N37="休",O$17=1,AND(P37&lt;&gt;"準",P37&lt;&gt;"深",N37="")),OR(P37="休",AND(P37="準",OR(Q37="休",O$17=30,Q$18="×")),O$17=31,P$18="×",P37="")),AND(O37="深",OR(N37="休",O$17=1,AND(P37&lt;&gt;"準",P37&lt;&gt;"深",N37="")),OR(P37="休",AND(OR(P37="準",P37="深"),OR(Q37="休",O$17=30,Q$18="×")),O$17=31,P$18="×",P37="")))))),40,0))))</f>
        <v>0</v>
      </c>
      <c r="P118" s="193">
        <f t="shared" ref="P118" si="295">IF(AND($D$1="二交代制",P$17&gt;=1,P$17&lt;=28,P37="当",Q37="明",R37="休",S37="当"),10,IF(AND($D$1="三交代制",P$17&gt;=2,P$17&lt;=30,OR(P37="準",P37="深"),OR(Q37="準",Q37="深"),OR(R37="準",R37="深")),20,IF(AND($D$1="二交代制",OR(P37="当",P37="明"),NOT(OR(AND(P37="当",OR(Q37="明",P$17=31,Q$18="×"),OR(R37="休",P$17=30,P$17=31,R$18="×")),AND(P37="明",OR(O37="当",P$17=1),OR(Q37="休",P$17=31,Q$18="×"))))),30,IF(AND($D$1="三交代制",O37&lt;&gt;"準",O37&lt;&gt;"深",OR(P37="準",P37="深"),(NOT(OR(AND(P37="準",OR(O37="日",O37="休",P$17=1,AND(Q37&lt;&gt;"準",Q37&lt;&gt;"深",O37="")),OR(Q37="休",AND(Q37="準",OR(R37="休",P$17=30,R$18="×")),P$17=31,Q$18="×",Q37="")),AND(P37="深",OR(O37="休",P$17=1,AND(Q37&lt;&gt;"準",Q37&lt;&gt;"深",O37="")),OR(Q37="休",AND(OR(Q37="準",Q37="深"),OR(R37="休",P$17=30,R$18="×")),P$17=31,Q$18="×",Q37="")))))),40,0))))</f>
        <v>0</v>
      </c>
      <c r="Q118" s="193">
        <f t="shared" ref="Q118" si="296">IF(AND($D$1="二交代制",Q$17&gt;=1,Q$17&lt;=28,Q37="当",R37="明",S37="休",T37="当"),10,IF(AND($D$1="三交代制",Q$17&gt;=2,Q$17&lt;=30,OR(Q37="準",Q37="深"),OR(R37="準",R37="深"),OR(S37="準",S37="深")),20,IF(AND($D$1="二交代制",OR(Q37="当",Q37="明"),NOT(OR(AND(Q37="当",OR(R37="明",Q$17=31,R$18="×"),OR(S37="休",Q$17=30,Q$17=31,S$18="×")),AND(Q37="明",OR(P37="当",Q$17=1),OR(R37="休",Q$17=31,R$18="×"))))),30,IF(AND($D$1="三交代制",P37&lt;&gt;"準",P37&lt;&gt;"深",OR(Q37="準",Q37="深"),(NOT(OR(AND(Q37="準",OR(P37="日",P37="休",Q$17=1,AND(R37&lt;&gt;"準",R37&lt;&gt;"深",P37="")),OR(R37="休",AND(R37="準",OR(S37="休",Q$17=30,S$18="×")),Q$17=31,R$18="×",R37="")),AND(Q37="深",OR(P37="休",Q$17=1,AND(R37&lt;&gt;"準",R37&lt;&gt;"深",P37="")),OR(R37="休",AND(OR(R37="準",R37="深"),OR(S37="休",Q$17=30,S$18="×")),Q$17=31,R$18="×",R37="")))))),40,0))))</f>
        <v>0</v>
      </c>
      <c r="R118" s="193">
        <f t="shared" ref="R118" si="297">IF(AND($D$1="二交代制",R$17&gt;=1,R$17&lt;=28,R37="当",S37="明",T37="休",U37="当"),10,IF(AND($D$1="三交代制",R$17&gt;=2,R$17&lt;=30,OR(R37="準",R37="深"),OR(S37="準",S37="深"),OR(T37="準",T37="深")),20,IF(AND($D$1="二交代制",OR(R37="当",R37="明"),NOT(OR(AND(R37="当",OR(S37="明",R$17=31,S$18="×"),OR(T37="休",R$17=30,R$17=31,T$18="×")),AND(R37="明",OR(Q37="当",R$17=1),OR(S37="休",R$17=31,S$18="×"))))),30,IF(AND($D$1="三交代制",Q37&lt;&gt;"準",Q37&lt;&gt;"深",OR(R37="準",R37="深"),(NOT(OR(AND(R37="準",OR(Q37="日",Q37="休",R$17=1,AND(S37&lt;&gt;"準",S37&lt;&gt;"深",Q37="")),OR(S37="休",AND(S37="準",OR(T37="休",R$17=30,T$18="×")),R$17=31,S$18="×",S37="")),AND(R37="深",OR(Q37="休",R$17=1,AND(S37&lt;&gt;"準",S37&lt;&gt;"深",Q37="")),OR(S37="休",AND(OR(S37="準",S37="深"),OR(T37="休",R$17=30,T$18="×")),R$17=31,S$18="×",S37="")))))),40,0))))</f>
        <v>0</v>
      </c>
      <c r="S118" s="193">
        <f t="shared" ref="S118" si="298">IF(AND($D$1="二交代制",S$17&gt;=1,S$17&lt;=28,S37="当",T37="明",U37="休",V37="当"),10,IF(AND($D$1="三交代制",S$17&gt;=2,S$17&lt;=30,OR(S37="準",S37="深"),OR(T37="準",T37="深"),OR(U37="準",U37="深")),20,IF(AND($D$1="二交代制",OR(S37="当",S37="明"),NOT(OR(AND(S37="当",OR(T37="明",S$17=31,T$18="×"),OR(U37="休",S$17=30,S$17=31,U$18="×")),AND(S37="明",OR(R37="当",S$17=1),OR(T37="休",S$17=31,T$18="×"))))),30,IF(AND($D$1="三交代制",R37&lt;&gt;"準",R37&lt;&gt;"深",OR(S37="準",S37="深"),(NOT(OR(AND(S37="準",OR(R37="日",R37="休",S$17=1,AND(T37&lt;&gt;"準",T37&lt;&gt;"深",R37="")),OR(T37="休",AND(T37="準",OR(U37="休",S$17=30,U$18="×")),S$17=31,T$18="×",T37="")),AND(S37="深",OR(R37="休",S$17=1,AND(T37&lt;&gt;"準",T37&lt;&gt;"深",R37="")),OR(T37="休",AND(OR(T37="準",T37="深"),OR(U37="休",S$17=30,U$18="×")),S$17=31,T$18="×",T37="")))))),40,0))))</f>
        <v>0</v>
      </c>
      <c r="T118" s="193">
        <f t="shared" ref="T118" si="299">IF(AND($D$1="二交代制",T$17&gt;=1,T$17&lt;=28,T37="当",U37="明",V37="休",W37="当"),10,IF(AND($D$1="三交代制",T$17&gt;=2,T$17&lt;=30,OR(T37="準",T37="深"),OR(U37="準",U37="深"),OR(V37="準",V37="深")),20,IF(AND($D$1="二交代制",OR(T37="当",T37="明"),NOT(OR(AND(T37="当",OR(U37="明",T$17=31,U$18="×"),OR(V37="休",T$17=30,T$17=31,V$18="×")),AND(T37="明",OR(S37="当",T$17=1),OR(U37="休",T$17=31,U$18="×"))))),30,IF(AND($D$1="三交代制",S37&lt;&gt;"準",S37&lt;&gt;"深",OR(T37="準",T37="深"),(NOT(OR(AND(T37="準",OR(S37="日",S37="休",T$17=1,AND(U37&lt;&gt;"準",U37&lt;&gt;"深",S37="")),OR(U37="休",AND(U37="準",OR(V37="休",T$17=30,V$18="×")),T$17=31,U$18="×",U37="")),AND(T37="深",OR(S37="休",T$17=1,AND(U37&lt;&gt;"準",U37&lt;&gt;"深",S37="")),OR(U37="休",AND(OR(U37="準",U37="深"),OR(V37="休",T$17=30,V$18="×")),T$17=31,U$18="×",U37="")))))),40,0))))</f>
        <v>0</v>
      </c>
      <c r="U118" s="193">
        <f t="shared" ref="U118" si="300">IF(AND($D$1="二交代制",U$17&gt;=1,U$17&lt;=28,U37="当",V37="明",W37="休",X37="当"),10,IF(AND($D$1="三交代制",U$17&gt;=2,U$17&lt;=30,OR(U37="準",U37="深"),OR(V37="準",V37="深"),OR(W37="準",W37="深")),20,IF(AND($D$1="二交代制",OR(U37="当",U37="明"),NOT(OR(AND(U37="当",OR(V37="明",U$17=31,V$18="×"),OR(W37="休",U$17=30,U$17=31,W$18="×")),AND(U37="明",OR(T37="当",U$17=1),OR(V37="休",U$17=31,V$18="×"))))),30,IF(AND($D$1="三交代制",T37&lt;&gt;"準",T37&lt;&gt;"深",OR(U37="準",U37="深"),(NOT(OR(AND(U37="準",OR(T37="日",T37="休",U$17=1,AND(V37&lt;&gt;"準",V37&lt;&gt;"深",T37="")),OR(V37="休",AND(V37="準",OR(W37="休",U$17=30,W$18="×")),U$17=31,V$18="×",V37="")),AND(U37="深",OR(T37="休",U$17=1,AND(V37&lt;&gt;"準",V37&lt;&gt;"深",T37="")),OR(V37="休",AND(OR(V37="準",V37="深"),OR(W37="休",U$17=30,W$18="×")),U$17=31,V$18="×",V37="")))))),40,0))))</f>
        <v>0</v>
      </c>
      <c r="V118" s="193">
        <f t="shared" ref="V118" si="301">IF(AND($D$1="二交代制",V$17&gt;=1,V$17&lt;=28,V37="当",W37="明",X37="休",Y37="当"),10,IF(AND($D$1="三交代制",V$17&gt;=2,V$17&lt;=30,OR(V37="準",V37="深"),OR(W37="準",W37="深"),OR(X37="準",X37="深")),20,IF(AND($D$1="二交代制",OR(V37="当",V37="明"),NOT(OR(AND(V37="当",OR(W37="明",V$17=31,W$18="×"),OR(X37="休",V$17=30,V$17=31,X$18="×")),AND(V37="明",OR(U37="当",V$17=1),OR(W37="休",V$17=31,W$18="×"))))),30,IF(AND($D$1="三交代制",U37&lt;&gt;"準",U37&lt;&gt;"深",OR(V37="準",V37="深"),(NOT(OR(AND(V37="準",OR(U37="日",U37="休",V$17=1,AND(W37&lt;&gt;"準",W37&lt;&gt;"深",U37="")),OR(W37="休",AND(W37="準",OR(X37="休",V$17=30,X$18="×")),V$17=31,W$18="×",W37="")),AND(V37="深",OR(U37="休",V$17=1,AND(W37&lt;&gt;"準",W37&lt;&gt;"深",U37="")),OR(W37="休",AND(OR(W37="準",W37="深"),OR(X37="休",V$17=30,X$18="×")),V$17=31,W$18="×",W37="")))))),40,0))))</f>
        <v>0</v>
      </c>
      <c r="W118" s="193">
        <f t="shared" ref="W118" si="302">IF(AND($D$1="二交代制",W$17&gt;=1,W$17&lt;=28,W37="当",X37="明",Y37="休",Z37="当"),10,IF(AND($D$1="三交代制",W$17&gt;=2,W$17&lt;=30,OR(W37="準",W37="深"),OR(X37="準",X37="深"),OR(Y37="準",Y37="深")),20,IF(AND($D$1="二交代制",OR(W37="当",W37="明"),NOT(OR(AND(W37="当",OR(X37="明",W$17=31,X$18="×"),OR(Y37="休",W$17=30,W$17=31,Y$18="×")),AND(W37="明",OR(V37="当",W$17=1),OR(X37="休",W$17=31,X$18="×"))))),30,IF(AND($D$1="三交代制",V37&lt;&gt;"準",V37&lt;&gt;"深",OR(W37="準",W37="深"),(NOT(OR(AND(W37="準",OR(V37="日",V37="休",W$17=1,AND(X37&lt;&gt;"準",X37&lt;&gt;"深",V37="")),OR(X37="休",AND(X37="準",OR(Y37="休",W$17=30,Y$18="×")),W$17=31,X$18="×",X37="")),AND(W37="深",OR(V37="休",W$17=1,AND(X37&lt;&gt;"準",X37&lt;&gt;"深",V37="")),OR(X37="休",AND(OR(X37="準",X37="深"),OR(Y37="休",W$17=30,Y$18="×")),W$17=31,X$18="×",X37="")))))),40,0))))</f>
        <v>0</v>
      </c>
      <c r="X118" s="193">
        <f t="shared" ref="X118" si="303">IF(AND($D$1="二交代制",X$17&gt;=1,X$17&lt;=28,X37="当",Y37="明",Z37="休",AA37="当"),10,IF(AND($D$1="三交代制",X$17&gt;=2,X$17&lt;=30,OR(X37="準",X37="深"),OR(Y37="準",Y37="深"),OR(Z37="準",Z37="深")),20,IF(AND($D$1="二交代制",OR(X37="当",X37="明"),NOT(OR(AND(X37="当",OR(Y37="明",X$17=31,Y$18="×"),OR(Z37="休",X$17=30,X$17=31,Z$18="×")),AND(X37="明",OR(W37="当",X$17=1),OR(Y37="休",X$17=31,Y$18="×"))))),30,IF(AND($D$1="三交代制",W37&lt;&gt;"準",W37&lt;&gt;"深",OR(X37="準",X37="深"),(NOT(OR(AND(X37="準",OR(W37="日",W37="休",X$17=1,AND(Y37&lt;&gt;"準",Y37&lt;&gt;"深",W37="")),OR(Y37="休",AND(Y37="準",OR(Z37="休",X$17=30,Z$18="×")),X$17=31,Y$18="×",Y37="")),AND(X37="深",OR(W37="休",X$17=1,AND(Y37&lt;&gt;"準",Y37&lt;&gt;"深",W37="")),OR(Y37="休",AND(OR(Y37="準",Y37="深"),OR(Z37="休",X$17=30,Z$18="×")),X$17=31,Y$18="×",Y37="")))))),40,0))))</f>
        <v>0</v>
      </c>
      <c r="Y118" s="193">
        <f t="shared" ref="Y118" si="304">IF(AND($D$1="二交代制",Y$17&gt;=1,Y$17&lt;=28,Y37="当",Z37="明",AA37="休",AB37="当"),10,IF(AND($D$1="三交代制",Y$17&gt;=2,Y$17&lt;=30,OR(Y37="準",Y37="深"),OR(Z37="準",Z37="深"),OR(AA37="準",AA37="深")),20,IF(AND($D$1="二交代制",OR(Y37="当",Y37="明"),NOT(OR(AND(Y37="当",OR(Z37="明",Y$17=31,Z$18="×"),OR(AA37="休",Y$17=30,Y$17=31,AA$18="×")),AND(Y37="明",OR(X37="当",Y$17=1),OR(Z37="休",Y$17=31,Z$18="×"))))),30,IF(AND($D$1="三交代制",X37&lt;&gt;"準",X37&lt;&gt;"深",OR(Y37="準",Y37="深"),(NOT(OR(AND(Y37="準",OR(X37="日",X37="休",Y$17=1,AND(Z37&lt;&gt;"準",Z37&lt;&gt;"深",X37="")),OR(Z37="休",AND(Z37="準",OR(AA37="休",Y$17=30,AA$18="×")),Y$17=31,Z$18="×",Z37="")),AND(Y37="深",OR(X37="休",Y$17=1,AND(Z37&lt;&gt;"準",Z37&lt;&gt;"深",X37="")),OR(Z37="休",AND(OR(Z37="準",Z37="深"),OR(AA37="休",Y$17=30,AA$18="×")),Y$17=31,Z$18="×",Z37="")))))),40,0))))</f>
        <v>0</v>
      </c>
      <c r="Z118" s="193">
        <f t="shared" ref="Z118" si="305">IF(AND($D$1="二交代制",Z$17&gt;=1,Z$17&lt;=28,Z37="当",AA37="明",AB37="休",AC37="当"),10,IF(AND($D$1="三交代制",Z$17&gt;=2,Z$17&lt;=30,OR(Z37="準",Z37="深"),OR(AA37="準",AA37="深"),OR(AB37="準",AB37="深")),20,IF(AND($D$1="二交代制",OR(Z37="当",Z37="明"),NOT(OR(AND(Z37="当",OR(AA37="明",Z$17=31,AA$18="×"),OR(AB37="休",Z$17=30,Z$17=31,AB$18="×")),AND(Z37="明",OR(Y37="当",Z$17=1),OR(AA37="休",Z$17=31,AA$18="×"))))),30,IF(AND($D$1="三交代制",Y37&lt;&gt;"準",Y37&lt;&gt;"深",OR(Z37="準",Z37="深"),(NOT(OR(AND(Z37="準",OR(Y37="日",Y37="休",Z$17=1,AND(AA37&lt;&gt;"準",AA37&lt;&gt;"深",Y37="")),OR(AA37="休",AND(AA37="準",OR(AB37="休",Z$17=30,AB$18="×")),Z$17=31,AA$18="×",AA37="")),AND(Z37="深",OR(Y37="休",Z$17=1,AND(AA37&lt;&gt;"準",AA37&lt;&gt;"深",Y37="")),OR(AA37="休",AND(OR(AA37="準",AA37="深"),OR(AB37="休",Z$17=30,AB$18="×")),Z$17=31,AA$18="×",AA37="")))))),40,0))))</f>
        <v>0</v>
      </c>
      <c r="AA118" s="193">
        <f t="shared" ref="AA118" si="306">IF(AND($D$1="二交代制",AA$17&gt;=1,AA$17&lt;=28,AA37="当",AB37="明",AC37="休",AD37="当"),10,IF(AND($D$1="三交代制",AA$17&gt;=2,AA$17&lt;=30,OR(AA37="準",AA37="深"),OR(AB37="準",AB37="深"),OR(AC37="準",AC37="深")),20,IF(AND($D$1="二交代制",OR(AA37="当",AA37="明"),NOT(OR(AND(AA37="当",OR(AB37="明",AA$17=31,AB$18="×"),OR(AC37="休",AA$17=30,AA$17=31,AC$18="×")),AND(AA37="明",OR(Z37="当",AA$17=1),OR(AB37="休",AA$17=31,AB$18="×"))))),30,IF(AND($D$1="三交代制",Z37&lt;&gt;"準",Z37&lt;&gt;"深",OR(AA37="準",AA37="深"),(NOT(OR(AND(AA37="準",OR(Z37="日",Z37="休",AA$17=1,AND(AB37&lt;&gt;"準",AB37&lt;&gt;"深",Z37="")),OR(AB37="休",AND(AB37="準",OR(AC37="休",AA$17=30,AC$18="×")),AA$17=31,AB$18="×",AB37="")),AND(AA37="深",OR(Z37="休",AA$17=1,AND(AB37&lt;&gt;"準",AB37&lt;&gt;"深",Z37="")),OR(AB37="休",AND(OR(AB37="準",AB37="深"),OR(AC37="休",AA$17=30,AC$18="×")),AA$17=31,AB$18="×",AB37="")))))),40,0))))</f>
        <v>0</v>
      </c>
      <c r="AB118" s="193">
        <f t="shared" ref="AB118" si="307">IF(AND($D$1="二交代制",AB$17&gt;=1,AB$17&lt;=28,AB37="当",AC37="明",AD37="休",AE37="当"),10,IF(AND($D$1="三交代制",AB$17&gt;=2,AB$17&lt;=30,OR(AB37="準",AB37="深"),OR(AC37="準",AC37="深"),OR(AD37="準",AD37="深")),20,IF(AND($D$1="二交代制",OR(AB37="当",AB37="明"),NOT(OR(AND(AB37="当",OR(AC37="明",AB$17=31,AC$18="×"),OR(AD37="休",AB$17=30,AB$17=31,AD$18="×")),AND(AB37="明",OR(AA37="当",AB$17=1),OR(AC37="休",AB$17=31,AC$18="×"))))),30,IF(AND($D$1="三交代制",AA37&lt;&gt;"準",AA37&lt;&gt;"深",OR(AB37="準",AB37="深"),(NOT(OR(AND(AB37="準",OR(AA37="日",AA37="休",AB$17=1,AND(AC37&lt;&gt;"準",AC37&lt;&gt;"深",AA37="")),OR(AC37="休",AND(AC37="準",OR(AD37="休",AB$17=30,AD$18="×")),AB$17=31,AC$18="×",AC37="")),AND(AB37="深",OR(AA37="休",AB$17=1,AND(AC37&lt;&gt;"準",AC37&lt;&gt;"深",AA37="")),OR(AC37="休",AND(OR(AC37="準",AC37="深"),OR(AD37="休",AB$17=30,AD$18="×")),AB$17=31,AC$18="×",AC37="")))))),40,0))))</f>
        <v>0</v>
      </c>
      <c r="AC118" s="193">
        <f t="shared" ref="AC118" si="308">IF(AND($D$1="二交代制",AC$17&gt;=1,AC$17&lt;=28,AC37="当",AD37="明",AE37="休",AF37="当"),10,IF(AND($D$1="三交代制",AC$17&gt;=2,AC$17&lt;=30,OR(AC37="準",AC37="深"),OR(AD37="準",AD37="深"),OR(AE37="準",AE37="深")),20,IF(AND($D$1="二交代制",OR(AC37="当",AC37="明"),NOT(OR(AND(AC37="当",OR(AD37="明",AC$17=31,AD$18="×"),OR(AE37="休",AC$17=30,AC$17=31,AE$18="×")),AND(AC37="明",OR(AB37="当",AC$17=1),OR(AD37="休",AC$17=31,AD$18="×"))))),30,IF(AND($D$1="三交代制",AB37&lt;&gt;"準",AB37&lt;&gt;"深",OR(AC37="準",AC37="深"),(NOT(OR(AND(AC37="準",OR(AB37="日",AB37="休",AC$17=1,AND(AD37&lt;&gt;"準",AD37&lt;&gt;"深",AB37="")),OR(AD37="休",AND(AD37="準",OR(AE37="休",AC$17=30,AE$18="×")),AC$17=31,AD$18="×",AD37="")),AND(AC37="深",OR(AB37="休",AC$17=1,AND(AD37&lt;&gt;"準",AD37&lt;&gt;"深",AB37="")),OR(AD37="休",AND(OR(AD37="準",AD37="深"),OR(AE37="休",AC$17=30,AE$18="×")),AC$17=31,AD$18="×",AD37="")))))),40,0))))</f>
        <v>0</v>
      </c>
      <c r="AD118" s="193">
        <f t="shared" ref="AD118" si="309">IF(AND($D$1="二交代制",AD$17&gt;=1,AD$17&lt;=28,AD37="当",AE37="明",AF37="休",AG37="当"),10,IF(AND($D$1="三交代制",AD$17&gt;=2,AD$17&lt;=30,OR(AD37="準",AD37="深"),OR(AE37="準",AE37="深"),OR(AF37="準",AF37="深")),20,IF(AND($D$1="二交代制",OR(AD37="当",AD37="明"),NOT(OR(AND(AD37="当",OR(AE37="明",AD$17=31,AE$18="×"),OR(AF37="休",AD$17=30,AD$17=31,AF$18="×")),AND(AD37="明",OR(AC37="当",AD$17=1),OR(AE37="休",AD$17=31,AE$18="×"))))),30,IF(AND($D$1="三交代制",AC37&lt;&gt;"準",AC37&lt;&gt;"深",OR(AD37="準",AD37="深"),(NOT(OR(AND(AD37="準",OR(AC37="日",AC37="休",AD$17=1,AND(AE37&lt;&gt;"準",AE37&lt;&gt;"深",AC37="")),OR(AE37="休",AND(AE37="準",OR(AF37="休",AD$17=30,AF$18="×")),AD$17=31,AE$18="×",AE37="")),AND(AD37="深",OR(AC37="休",AD$17=1,AND(AE37&lt;&gt;"準",AE37&lt;&gt;"深",AC37="")),OR(AE37="休",AND(OR(AE37="準",AE37="深"),OR(AF37="休",AD$17=30,AF$18="×")),AD$17=31,AE$18="×",AE37="")))))),40,0))))</f>
        <v>0</v>
      </c>
      <c r="AE118" s="193">
        <f t="shared" ref="AE118" si="310">IF(AND($D$1="二交代制",AE$17&gt;=1,AE$17&lt;=28,AE37="当",AF37="明",AG37="休",AH37="当"),10,IF(AND($D$1="三交代制",AE$17&gt;=2,AE$17&lt;=30,OR(AE37="準",AE37="深"),OR(AF37="準",AF37="深"),OR(AG37="準",AG37="深")),20,IF(AND($D$1="二交代制",OR(AE37="当",AE37="明"),NOT(OR(AND(AE37="当",OR(AF37="明",AE$17=31,AF$18="×"),OR(AG37="休",AE$17=30,AE$17=31,AG$18="×")),AND(AE37="明",OR(AD37="当",AE$17=1),OR(AF37="休",AE$17=31,AF$18="×"))))),30,IF(AND($D$1="三交代制",AD37&lt;&gt;"準",AD37&lt;&gt;"深",OR(AE37="準",AE37="深"),(NOT(OR(AND(AE37="準",OR(AD37="日",AD37="休",AE$17=1,AND(AF37&lt;&gt;"準",AF37&lt;&gt;"深",AD37="")),OR(AF37="休",AND(AF37="準",OR(AG37="休",AE$17=30,AG$18="×")),AE$17=31,AF$18="×",AF37="")),AND(AE37="深",OR(AD37="休",AE$17=1,AND(AF37&lt;&gt;"準",AF37&lt;&gt;"深",AD37="")),OR(AF37="休",AND(OR(AF37="準",AF37="深"),OR(AG37="休",AE$17=30,AG$18="×")),AE$17=31,AF$18="×",AF37="")))))),40,0))))</f>
        <v>0</v>
      </c>
      <c r="AF118" s="193">
        <f t="shared" ref="AF118" si="311">IF(AND($D$1="二交代制",AF$17&gt;=1,AF$17&lt;=28,AF37="当",AG37="明",AH37="休",AI37="当"),10,IF(AND($D$1="三交代制",AF$17&gt;=2,AF$17&lt;=30,OR(AF37="準",AF37="深"),OR(AG37="準",AG37="深"),OR(AH37="準",AH37="深")),20,IF(AND($D$1="二交代制",OR(AF37="当",AF37="明"),NOT(OR(AND(AF37="当",OR(AG37="明",AF$17=31,AG$18="×"),OR(AH37="休",AF$17=30,AF$17=31,AH$18="×")),AND(AF37="明",OR(AE37="当",AF$17=1),OR(AG37="休",AF$17=31,AG$18="×"))))),30,IF(AND($D$1="三交代制",AE37&lt;&gt;"準",AE37&lt;&gt;"深",OR(AF37="準",AF37="深"),(NOT(OR(AND(AF37="準",OR(AE37="日",AE37="休",AF$17=1,AND(AG37&lt;&gt;"準",AG37&lt;&gt;"深",AE37="")),OR(AG37="休",AND(AG37="準",OR(AH37="休",AF$17=30,AH$18="×")),AF$17=31,AG$18="×",AG37="")),AND(AF37="深",OR(AE37="休",AF$17=1,AND(AG37&lt;&gt;"準",AG37&lt;&gt;"深",AE37="")),OR(AG37="休",AND(OR(AG37="準",AG37="深"),OR(AH37="休",AF$17=30,AH$18="×")),AF$17=31,AG$18="×",AG37="")))))),40,0))))</f>
        <v>0</v>
      </c>
      <c r="AG118" s="193">
        <f t="shared" ref="AG118" si="312">IF(AND($D$1="二交代制",AG$17&gt;=1,AG$17&lt;=28,AG37="当",AH37="明",AI37="休",AJ37="当"),10,IF(AND($D$1="三交代制",AG$17&gt;=2,AG$17&lt;=30,OR(AG37="準",AG37="深"),OR(AH37="準",AH37="深"),OR(AI37="準",AI37="深")),20,IF(AND($D$1="二交代制",OR(AG37="当",AG37="明"),NOT(OR(AND(AG37="当",OR(AH37="明",AG$17=31,AH$18="×"),OR(AI37="休",AG$17=30,AG$17=31,AI$18="×")),AND(AG37="明",OR(AF37="当",AG$17=1),OR(AH37="休",AG$17=31,AH$18="×"))))),30,IF(AND($D$1="三交代制",AF37&lt;&gt;"準",AF37&lt;&gt;"深",OR(AG37="準",AG37="深"),(NOT(OR(AND(AG37="準",OR(AF37="日",AF37="休",AG$17=1,AND(AH37&lt;&gt;"準",AH37&lt;&gt;"深",AF37="")),OR(AH37="休",AND(AH37="準",OR(AI37="休",AG$17=30,AI$18="×")),AG$17=31,AH$18="×",AH37="")),AND(AG37="深",OR(AF37="休",AG$17=1,AND(AH37&lt;&gt;"準",AH37&lt;&gt;"深",AF37="")),OR(AH37="休",AND(OR(AH37="準",AH37="深"),OR(AI37="休",AG$17=30,AI$18="×")),AG$17=31,AH$18="×",AH37="")))))),40,0))))</f>
        <v>0</v>
      </c>
      <c r="AH118" s="193">
        <f t="shared" ref="AH118" si="313">IF(AND($D$1="二交代制",AH$17&gt;=1,AH$17&lt;=28,AH37="当",AI37="明",AJ37="休",AK37="当"),10,IF(AND($D$1="三交代制",AH$17&gt;=2,AH$17&lt;=30,OR(AH37="準",AH37="深"),OR(AI37="準",AI37="深"),OR(AJ37="準",AJ37="深")),20,IF(AND($D$1="二交代制",OR(AH37="当",AH37="明"),NOT(OR(AND(AH37="当",OR(AI37="明",AH$17=31,AI$18="×"),OR(AJ37="休",AH$17=30,AH$17=31,AJ$18="×")),AND(AH37="明",OR(AG37="当",AH$17=1),OR(AI37="休",AH$17=31,AI$18="×"))))),30,IF(AND($D$1="三交代制",AG37&lt;&gt;"準",AG37&lt;&gt;"深",OR(AH37="準",AH37="深"),(NOT(OR(AND(AH37="準",OR(AG37="日",AG37="休",AH$17=1,AND(AI37&lt;&gt;"準",AI37&lt;&gt;"深",AG37="")),OR(AI37="休",AND(AI37="準",OR(AJ37="休",AH$17=30,AJ$18="×")),AH$17=31,AI$18="×",AI37="")),AND(AH37="深",OR(AG37="休",AH$17=1,AND(AI37&lt;&gt;"準",AI37&lt;&gt;"深",AG37="")),OR(AI37="休",AND(OR(AI37="準",AI37="深"),OR(AJ37="休",AH$17=30,AJ$18="×")),AH$17=31,AI$18="×",AI37="")))))),40,0))))</f>
        <v>0</v>
      </c>
      <c r="AI118" s="193">
        <f t="shared" ref="AI118" si="314">IF(AND($D$1="二交代制",AI$17&gt;=1,AI$17&lt;=28,AI37="当",AJ37="明",AK37="休",AL37="当"),10,IF(AND($D$1="三交代制",AI$17&gt;=2,AI$17&lt;=30,OR(AI37="準",AI37="深"),OR(AJ37="準",AJ37="深"),OR(AK37="準",AK37="深")),20,IF(AND($D$1="二交代制",OR(AI37="当",AI37="明"),NOT(OR(AND(AI37="当",OR(AJ37="明",AI$17=31,AJ$18="×"),OR(AK37="休",AI$17=30,AI$17=31,AK$18="×")),AND(AI37="明",OR(AH37="当",AI$17=1),OR(AJ37="休",AI$17=31,AJ$18="×"))))),30,IF(AND($D$1="三交代制",AH37&lt;&gt;"準",AH37&lt;&gt;"深",OR(AI37="準",AI37="深"),(NOT(OR(AND(AI37="準",OR(AH37="日",AH37="休",AI$17=1,AND(AJ37&lt;&gt;"準",AJ37&lt;&gt;"深",AH37="")),OR(AJ37="休",AND(AJ37="準",OR(AK37="休",AI$17=30,AK$18="×")),AI$17=31,AJ$18="×",AJ37="")),AND(AI37="深",OR(AH37="休",AI$17=1,AND(AJ37&lt;&gt;"準",AJ37&lt;&gt;"深",AH37="")),OR(AJ37="休",AND(OR(AJ37="準",AJ37="深"),OR(AK37="休",AI$17=30,AK$18="×")),AI$17=31,AJ$18="×",AJ37="")))))),40,0))))</f>
        <v>0</v>
      </c>
      <c r="AJ118" s="193">
        <f t="shared" ref="AJ118" si="315">IF(AND($D$1="二交代制",AJ$17&gt;=1,AJ$17&lt;=28,AJ37="当",AK37="明",AL37="休",AM37="当"),10,IF(AND($D$1="三交代制",AJ$17&gt;=2,AJ$17&lt;=30,OR(AJ37="準",AJ37="深"),OR(AK37="準",AK37="深"),OR(AL37="準",AL37="深")),20,IF(AND($D$1="二交代制",OR(AJ37="当",AJ37="明"),NOT(OR(AND(AJ37="当",OR(AK37="明",AJ$17=31,AK$18="×"),OR(AL37="休",AJ$17=30,AJ$17=31,AL$18="×")),AND(AJ37="明",OR(AI37="当",AJ$17=1),OR(AK37="休",AJ$17=31,AK$18="×"))))),30,IF(AND($D$1="三交代制",AI37&lt;&gt;"準",AI37&lt;&gt;"深",OR(AJ37="準",AJ37="深"),(NOT(OR(AND(AJ37="準",OR(AI37="日",AI37="休",AJ$17=1,AND(AK37&lt;&gt;"準",AK37&lt;&gt;"深",AI37="")),OR(AK37="休",AND(AK37="準",OR(AL37="休",AJ$17=30,AL$18="×")),AJ$17=31,AK$18="×",AK37="")),AND(AJ37="深",OR(AI37="休",AJ$17=1,AND(AK37&lt;&gt;"準",AK37&lt;&gt;"深",AI37="")),OR(AK37="休",AND(OR(AK37="準",AK37="深"),OR(AL37="休",AJ$17=30,AL$18="×")),AJ$17=31,AK$18="×",AK37="")))))),40,0))))</f>
        <v>0</v>
      </c>
      <c r="AK118" s="193">
        <f t="shared" ref="AK118" si="316">IF(AND($D$1="二交代制",AK$17&gt;=1,AK$17&lt;=28,AK37="当",AL37="明",AM37="休",AN37="当"),10,IF(AND($D$1="三交代制",AK$17&gt;=2,AK$17&lt;=30,OR(AK37="準",AK37="深"),OR(AL37="準",AL37="深"),OR(AM37="準",AM37="深")),20,IF(AND($D$1="二交代制",OR(AK37="当",AK37="明"),NOT(OR(AND(AK37="当",OR(AL37="明",AK$17=31,AL$18="×"),OR(AM37="休",AK$17=30,AK$17=31,AM$18="×")),AND(AK37="明",OR(AJ37="当",AK$17=1),OR(AL37="休",AK$17=31,AL$18="×"))))),30,IF(AND($D$1="三交代制",AJ37&lt;&gt;"準",AJ37&lt;&gt;"深",OR(AK37="準",AK37="深"),(NOT(OR(AND(AK37="準",OR(AJ37="日",AJ37="休",AK$17=1,AND(AL37&lt;&gt;"準",AL37&lt;&gt;"深",AJ37="")),OR(AL37="休",AND(AL37="準",OR(AM37="休",AK$17=30,AM$18="×")),AK$17=31,AL$18="×",AL37="")),AND(AK37="深",OR(AJ37="休",AK$17=1,AND(AL37&lt;&gt;"準",AL37&lt;&gt;"深",AJ37="")),OR(AL37="休",AND(OR(AL37="準",AL37="深"),OR(AM37="休",AK$17=30,AM$18="×")),AK$17=31,AL$18="×",AL37="")))))),40,0))))</f>
        <v>0</v>
      </c>
      <c r="AL118" s="193">
        <f t="shared" ref="AL118" si="317">IF(AND($D$1="二交代制",AL$17&gt;=1,AL$17&lt;=28,AL37="当",AM37="明",AN37="休",AO37="当"),10,IF(AND($D$1="三交代制",AL$17&gt;=2,AL$17&lt;=30,OR(AL37="準",AL37="深"),OR(AM37="準",AM37="深"),OR(AN37="準",AN37="深")),20,IF(AND($D$1="二交代制",OR(AL37="当",AL37="明"),NOT(OR(AND(AL37="当",OR(AM37="明",AL$17=31,AM$18="×"),OR(AN37="休",AL$17=30,AL$17=31,AN$18="×")),AND(AL37="明",OR(AK37="当",AL$17=1),OR(AM37="休",AL$17=31,AM$18="×"))))),30,IF(AND($D$1="三交代制",AK37&lt;&gt;"準",AK37&lt;&gt;"深",OR(AL37="準",AL37="深"),(NOT(OR(AND(AL37="準",OR(AK37="日",AK37="休",AL$17=1,AND(AM37&lt;&gt;"準",AM37&lt;&gt;"深",AK37="")),OR(AM37="休",AND(AM37="準",OR(AN37="休",AL$17=30,AN$18="×")),AL$17=31,AM$18="×",AM37="")),AND(AL37="深",OR(AK37="休",AL$17=1,AND(AM37&lt;&gt;"準",AM37&lt;&gt;"深",AK37="")),OR(AM37="休",AND(OR(AM37="準",AM37="深"),OR(AN37="休",AL$17=30,AN$18="×")),AL$17=31,AM$18="×",AM37="")))))),40,0))))</f>
        <v>0</v>
      </c>
      <c r="AM118" s="193">
        <f t="shared" ref="AM118" si="318">IF(AND($D$1="二交代制",AM$17&gt;=1,AM$17&lt;=28,AM37="当",AN37="明",AO37="休",AP37="当"),10,IF(AND($D$1="三交代制",AM$17&gt;=2,AM$17&lt;=30,OR(AM37="準",AM37="深"),OR(AN37="準",AN37="深"),OR(AO37="準",AO37="深")),20,IF(AND($D$1="二交代制",OR(AM37="当",AM37="明"),NOT(OR(AND(AM37="当",OR(AN37="明",AM$17=31,AN$18="×"),OR(AO37="休",AM$17=30,AM$17=31,AO$18="×")),AND(AM37="明",OR(AL37="当",AM$17=1),OR(AN37="休",AM$17=31,AN$18="×"))))),30,IF(AND($D$1="三交代制",AL37&lt;&gt;"準",AL37&lt;&gt;"深",OR(AM37="準",AM37="深"),(NOT(OR(AND(AM37="準",OR(AL37="日",AL37="休",AM$17=1,AND(AN37&lt;&gt;"準",AN37&lt;&gt;"深",AL37="")),OR(AN37="休",AND(AN37="準",OR(AO37="休",AM$17=30,AO$18="×")),AM$17=31,AN$18="×",AN37="")),AND(AM37="深",OR(AL37="休",AM$17=1,AND(AN37&lt;&gt;"準",AN37&lt;&gt;"深",AL37="")),OR(AN37="休",AND(OR(AN37="準",AN37="深"),OR(AO37="休",AM$17=30,AO$18="×")),AM$17=31,AN$18="×",AN37="")))))),40,0))))</f>
        <v>0</v>
      </c>
      <c r="AN118" s="193">
        <f t="shared" ref="AN118" si="319">IF(AND($D$1="二交代制",AN$17&gt;=1,AN$17&lt;=28,AN37="当",AO37="明",AP37="休",AQ37="当"),10,IF(AND($D$1="三交代制",AN$17&gt;=2,AN$17&lt;=30,OR(AN37="準",AN37="深"),OR(AO37="準",AO37="深"),OR(AP37="準",AP37="深")),20,IF(AND($D$1="二交代制",OR(AN37="当",AN37="明"),NOT(OR(AND(AN37="当",OR(AO37="明",AN$17=31,AO$18="×"),OR(AP37="休",AN$17=30,AN$17=31,AP$18="×")),AND(AN37="明",OR(AM37="当",AN$17=1),OR(AO37="休",AN$17=31,AO$18="×"))))),30,IF(AND($D$1="三交代制",AM37&lt;&gt;"準",AM37&lt;&gt;"深",OR(AN37="準",AN37="深"),(NOT(OR(AND(AN37="準",OR(AM37="日",AM37="休",AN$17=1,AND(AO37&lt;&gt;"準",AO37&lt;&gt;"深",AM37="")),OR(AO37="休",AND(AO37="準",OR(AP37="休",AN$17=30,AP$18="×")),AN$17=31,AO$18="×",AO37="")),AND(AN37="深",OR(AM37="休",AN$17=1,AND(AO37&lt;&gt;"準",AO37&lt;&gt;"深",AM37="")),OR(AO37="休",AND(OR(AO37="準",AO37="深"),OR(AP37="休",AN$17=30,AP$18="×")),AN$17=31,AO$18="×",AO37="")))))),40,0))))</f>
        <v>0</v>
      </c>
      <c r="AO118" s="193">
        <f t="shared" ref="AO118" si="320">IF(AND($D$1="二交代制",AO$17&gt;=1,AO$17&lt;=28,AO37="当",AP37="明",AQ37="休",AR37="当"),10,IF(AND($D$1="三交代制",AO$17&gt;=2,AO$17&lt;=30,OR(AO37="準",AO37="深"),OR(AP37="準",AP37="深"),OR(AQ37="準",AQ37="深")),20,IF(AND($D$1="二交代制",OR(AO37="当",AO37="明"),NOT(OR(AND(AO37="当",OR(AP37="明",AO$17=31,AP$18="×"),OR(AQ37="休",AO$17=30,AO$17=31,AQ$18="×")),AND(AO37="明",OR(AN37="当",AO$17=1),OR(AP37="休",AO$17=31,AP$18="×"))))),30,IF(AND($D$1="三交代制",AN37&lt;&gt;"準",AN37&lt;&gt;"深",OR(AO37="準",AO37="深"),(NOT(OR(AND(AO37="準",OR(AN37="日",AN37="休",AO$17=1,AND(AP37&lt;&gt;"準",AP37&lt;&gt;"深",AN37="")),OR(AP37="休",AND(AP37="準",OR(AQ37="休",AO$17=30,AQ$18="×")),AO$17=31,AP$18="×",AP37="")),AND(AO37="深",OR(AN37="休",AO$17=1,AND(AP37&lt;&gt;"準",AP37&lt;&gt;"深",AN37="")),OR(AP37="休",AND(OR(AP37="準",AP37="深"),OR(AQ37="休",AO$17=30,AQ$18="×")),AO$17=31,AP$18="×",AP37="")))))),40,0))))</f>
        <v>0</v>
      </c>
      <c r="CJ118" s="91"/>
      <c r="CK118" s="92"/>
      <c r="CL118" s="92"/>
      <c r="CM118" s="92"/>
      <c r="CN118" s="92"/>
      <c r="CO118" s="92"/>
      <c r="CP118" s="92"/>
      <c r="CQ118" s="92"/>
      <c r="CR118" s="92"/>
      <c r="CS118" s="92"/>
      <c r="CT118" s="92"/>
      <c r="CU118" s="92"/>
      <c r="CV118" s="92"/>
      <c r="CW118" s="92"/>
      <c r="CX118" s="92"/>
      <c r="CY118" s="92"/>
      <c r="CZ118" s="92"/>
      <c r="DA118" s="92"/>
      <c r="DB118" s="92"/>
      <c r="DC118" s="92"/>
      <c r="DD118" s="92"/>
      <c r="DE118" s="92"/>
      <c r="DF118" s="92"/>
      <c r="DG118" s="92"/>
      <c r="DH118" s="92"/>
      <c r="DI118" s="92"/>
      <c r="DJ118" s="92"/>
      <c r="DK118" s="92"/>
      <c r="DL118" s="92"/>
      <c r="DM118" s="92"/>
      <c r="DN118" s="92"/>
      <c r="DO118" s="92"/>
      <c r="DP118" s="92"/>
      <c r="DQ118" s="93"/>
      <c r="DR118" s="93"/>
      <c r="DS118" s="93"/>
      <c r="DT118" s="93"/>
      <c r="DU118" s="93"/>
      <c r="DV118" s="93"/>
      <c r="DW118" s="93"/>
      <c r="DX118" s="93"/>
      <c r="DY118" s="93"/>
      <c r="DZ118" s="93"/>
      <c r="EA118" s="93"/>
      <c r="EB118" s="93"/>
      <c r="EC118" s="93"/>
      <c r="ED118" s="93"/>
      <c r="EE118" s="93"/>
      <c r="EF118" s="93"/>
      <c r="EG118" s="93"/>
      <c r="EH118" s="93"/>
      <c r="EI118" s="93"/>
      <c r="EJ118" s="93"/>
      <c r="EK118" s="93"/>
    </row>
    <row r="119" spans="5:141" x14ac:dyDescent="0.4">
      <c r="J119" s="202"/>
      <c r="K119" s="193"/>
      <c r="L119" s="193"/>
      <c r="M119" s="193"/>
      <c r="N119" s="193"/>
      <c r="O119" s="193"/>
      <c r="P119" s="193"/>
      <c r="Q119" s="193"/>
      <c r="R119" s="193"/>
      <c r="S119" s="193"/>
      <c r="T119" s="193"/>
      <c r="U119" s="193"/>
      <c r="V119" s="193"/>
      <c r="W119" s="193"/>
      <c r="X119" s="193"/>
      <c r="Y119" s="193"/>
      <c r="Z119" s="193"/>
      <c r="AA119" s="193"/>
      <c r="AB119" s="193"/>
      <c r="AC119" s="193"/>
      <c r="AD119" s="193"/>
      <c r="AE119" s="193"/>
      <c r="AF119" s="193"/>
      <c r="AG119" s="193"/>
      <c r="AH119" s="193"/>
      <c r="AI119" s="193"/>
      <c r="AJ119" s="193"/>
      <c r="AK119" s="193"/>
      <c r="AL119" s="193"/>
      <c r="AM119" s="193"/>
      <c r="AN119" s="193"/>
      <c r="AO119" s="193"/>
      <c r="CJ119" s="91"/>
      <c r="CK119" s="92"/>
      <c r="CL119" s="92"/>
      <c r="CM119" s="92"/>
      <c r="CN119" s="92"/>
      <c r="CO119" s="92"/>
      <c r="CP119" s="92"/>
      <c r="CQ119" s="92"/>
      <c r="CR119" s="92"/>
      <c r="CS119" s="92"/>
      <c r="CT119" s="92"/>
      <c r="CU119" s="92"/>
      <c r="CV119" s="92"/>
      <c r="CW119" s="92"/>
      <c r="CX119" s="92"/>
      <c r="CY119" s="92"/>
      <c r="CZ119" s="92"/>
      <c r="DA119" s="92"/>
      <c r="DB119" s="92"/>
      <c r="DC119" s="92"/>
      <c r="DD119" s="92"/>
      <c r="DE119" s="92"/>
      <c r="DF119" s="92"/>
      <c r="DG119" s="92"/>
      <c r="DH119" s="92"/>
      <c r="DI119" s="92"/>
      <c r="DJ119" s="92"/>
      <c r="DK119" s="92"/>
      <c r="DL119" s="92"/>
      <c r="DM119" s="92"/>
      <c r="DN119" s="92"/>
      <c r="DO119" s="92"/>
      <c r="DP119" s="92"/>
      <c r="DQ119" s="93"/>
      <c r="DR119" s="93"/>
      <c r="DS119" s="93"/>
      <c r="DT119" s="93"/>
      <c r="DU119" s="93"/>
      <c r="DV119" s="93"/>
      <c r="DW119" s="93"/>
      <c r="DX119" s="93"/>
      <c r="DY119" s="93"/>
      <c r="DZ119" s="93"/>
      <c r="EA119" s="93"/>
      <c r="EB119" s="93"/>
      <c r="EC119" s="93"/>
      <c r="ED119" s="93"/>
      <c r="EE119" s="93"/>
      <c r="EF119" s="93"/>
      <c r="EG119" s="93"/>
      <c r="EH119" s="93"/>
      <c r="EI119" s="93"/>
      <c r="EJ119" s="93"/>
      <c r="EK119" s="93"/>
    </row>
    <row r="120" spans="5:141" x14ac:dyDescent="0.4">
      <c r="J120" s="201" t="str">
        <f t="shared" ref="J120" si="321">IF(E39&lt;&gt;"",E39,"")</f>
        <v>吉田</v>
      </c>
      <c r="K120" s="193">
        <f t="shared" ref="K120" si="322">IF(AND($D$1="二交代制",K$17&gt;=1,K$17&lt;=28,K39="当",L39="明",M39="休",N39="当"),10,IF(AND($D$1="三交代制",K$17&gt;=2,K$17&lt;=30,OR(K39="準",K39="深"),OR(L39="準",L39="深"),OR(M39="準",M39="深")),20,IF(AND($D$1="二交代制",OR(K39="当",K39="明"),NOT(OR(AND(K39="当",OR(L39="明",K$17=31,L$18="×"),OR(M39="休",K$17=30,K$17=31,M$18="×")),AND(K39="明",OR(J39="当",K$17=1),OR(L39="休",K$17=31,L$18="×"))))),30,IF(AND($D$1="三交代制",J39&lt;&gt;"準",J39&lt;&gt;"深",OR(K39="準",K39="深"),(NOT(OR(AND(K39="準",OR(J39="日",J39="休",K$17=1,AND(L39&lt;&gt;"準",L39&lt;&gt;"深",J39="")),OR(L39="休",AND(L39="準",OR(M39="休",K$17=30,M$18="×")),K$17=31,L$18="×",L39="")),AND(K39="深",OR(J39="休",K$17=1,AND(L39&lt;&gt;"準",L39&lt;&gt;"深",J39="")),OR(L39="休",AND(OR(L39="準",L39="深"),OR(M39="休",K$17=30,M$18="×")),K$17=31,L$18="×",L39="")))))),40,0))))</f>
        <v>0</v>
      </c>
      <c r="L120" s="193">
        <f t="shared" ref="L120" si="323">IF(AND($D$1="二交代制",L$17&gt;=1,L$17&lt;=28,L39="当",M39="明",N39="休",O39="当"),10,IF(AND($D$1="三交代制",L$17&gt;=2,L$17&lt;=30,OR(L39="準",L39="深"),OR(M39="準",M39="深"),OR(N39="準",N39="深")),20,IF(AND($D$1="二交代制",OR(L39="当",L39="明"),NOT(OR(AND(L39="当",OR(M39="明",L$17=31,M$18="×"),OR(N39="休",L$17=30,L$17=31,N$18="×")),AND(L39="明",OR(K39="当",L$17=1),OR(M39="休",L$17=31,M$18="×"))))),30,IF(AND($D$1="三交代制",K39&lt;&gt;"準",K39&lt;&gt;"深",OR(L39="準",L39="深"),(NOT(OR(AND(L39="準",OR(K39="日",K39="休",L$17=1,AND(M39&lt;&gt;"準",M39&lt;&gt;"深",K39="")),OR(M39="休",AND(M39="準",OR(N39="休",L$17=30,N$18="×")),L$17=31,M$18="×",M39="")),AND(L39="深",OR(K39="休",L$17=1,AND(M39&lt;&gt;"準",M39&lt;&gt;"深",K39="")),OR(M39="休",AND(OR(M39="準",M39="深"),OR(N39="休",L$17=30,N$18="×")),L$17=31,M$18="×",M39="")))))),40,0))))</f>
        <v>0</v>
      </c>
      <c r="M120" s="193">
        <f t="shared" ref="M120" si="324">IF(AND($D$1="二交代制",M$17&gt;=1,M$17&lt;=28,M39="当",N39="明",O39="休",P39="当"),10,IF(AND($D$1="三交代制",M$17&gt;=2,M$17&lt;=30,OR(M39="準",M39="深"),OR(N39="準",N39="深"),OR(O39="準",O39="深")),20,IF(AND($D$1="二交代制",OR(M39="当",M39="明"),NOT(OR(AND(M39="当",OR(N39="明",M$17=31,N$18="×"),OR(O39="休",M$17=30,M$17=31,O$18="×")),AND(M39="明",OR(L39="当",M$17=1),OR(N39="休",M$17=31,N$18="×"))))),30,IF(AND($D$1="三交代制",L39&lt;&gt;"準",L39&lt;&gt;"深",OR(M39="準",M39="深"),(NOT(OR(AND(M39="準",OR(L39="日",L39="休",M$17=1,AND(N39&lt;&gt;"準",N39&lt;&gt;"深",L39="")),OR(N39="休",AND(N39="準",OR(O39="休",M$17=30,O$18="×")),M$17=31,N$18="×",N39="")),AND(M39="深",OR(L39="休",M$17=1,AND(N39&lt;&gt;"準",N39&lt;&gt;"深",L39="")),OR(N39="休",AND(OR(N39="準",N39="深"),OR(O39="休",M$17=30,O$18="×")),M$17=31,N$18="×",N39="")))))),40,0))))</f>
        <v>0</v>
      </c>
      <c r="N120" s="193">
        <f t="shared" ref="N120" si="325">IF(AND($D$1="二交代制",N$17&gt;=1,N$17&lt;=28,N39="当",O39="明",P39="休",Q39="当"),10,IF(AND($D$1="三交代制",N$17&gt;=2,N$17&lt;=30,OR(N39="準",N39="深"),OR(O39="準",O39="深"),OR(P39="準",P39="深")),20,IF(AND($D$1="二交代制",OR(N39="当",N39="明"),NOT(OR(AND(N39="当",OR(O39="明",N$17=31,O$18="×"),OR(P39="休",N$17=30,N$17=31,P$18="×")),AND(N39="明",OR(M39="当",N$17=1),OR(O39="休",N$17=31,O$18="×"))))),30,IF(AND($D$1="三交代制",M39&lt;&gt;"準",M39&lt;&gt;"深",OR(N39="準",N39="深"),(NOT(OR(AND(N39="準",OR(M39="日",M39="休",N$17=1,AND(O39&lt;&gt;"準",O39&lt;&gt;"深",M39="")),OR(O39="休",AND(O39="準",OR(P39="休",N$17=30,P$18="×")),N$17=31,O$18="×",O39="")),AND(N39="深",OR(M39="休",N$17=1,AND(O39&lt;&gt;"準",O39&lt;&gt;"深",M39="")),OR(O39="休",AND(OR(O39="準",O39="深"),OR(P39="休",N$17=30,P$18="×")),N$17=31,O$18="×",O39="")))))),40,0))))</f>
        <v>0</v>
      </c>
      <c r="O120" s="193">
        <f t="shared" ref="O120" si="326">IF(AND($D$1="二交代制",O$17&gt;=1,O$17&lt;=28,O39="当",P39="明",Q39="休",R39="当"),10,IF(AND($D$1="三交代制",O$17&gt;=2,O$17&lt;=30,OR(O39="準",O39="深"),OR(P39="準",P39="深"),OR(Q39="準",Q39="深")),20,IF(AND($D$1="二交代制",OR(O39="当",O39="明"),NOT(OR(AND(O39="当",OR(P39="明",O$17=31,P$18="×"),OR(Q39="休",O$17=30,O$17=31,Q$18="×")),AND(O39="明",OR(N39="当",O$17=1),OR(P39="休",O$17=31,P$18="×"))))),30,IF(AND($D$1="三交代制",N39&lt;&gt;"準",N39&lt;&gt;"深",OR(O39="準",O39="深"),(NOT(OR(AND(O39="準",OR(N39="日",N39="休",O$17=1,AND(P39&lt;&gt;"準",P39&lt;&gt;"深",N39="")),OR(P39="休",AND(P39="準",OR(Q39="休",O$17=30,Q$18="×")),O$17=31,P$18="×",P39="")),AND(O39="深",OR(N39="休",O$17=1,AND(P39&lt;&gt;"準",P39&lt;&gt;"深",N39="")),OR(P39="休",AND(OR(P39="準",P39="深"),OR(Q39="休",O$17=30,Q$18="×")),O$17=31,P$18="×",P39="")))))),40,0))))</f>
        <v>0</v>
      </c>
      <c r="P120" s="193">
        <f t="shared" ref="P120" si="327">IF(AND($D$1="二交代制",P$17&gt;=1,P$17&lt;=28,P39="当",Q39="明",R39="休",S39="当"),10,IF(AND($D$1="三交代制",P$17&gt;=2,P$17&lt;=30,OR(P39="準",P39="深"),OR(Q39="準",Q39="深"),OR(R39="準",R39="深")),20,IF(AND($D$1="二交代制",OR(P39="当",P39="明"),NOT(OR(AND(P39="当",OR(Q39="明",P$17=31,Q$18="×"),OR(R39="休",P$17=30,P$17=31,R$18="×")),AND(P39="明",OR(O39="当",P$17=1),OR(Q39="休",P$17=31,Q$18="×"))))),30,IF(AND($D$1="三交代制",O39&lt;&gt;"準",O39&lt;&gt;"深",OR(P39="準",P39="深"),(NOT(OR(AND(P39="準",OR(O39="日",O39="休",P$17=1,AND(Q39&lt;&gt;"準",Q39&lt;&gt;"深",O39="")),OR(Q39="休",AND(Q39="準",OR(R39="休",P$17=30,R$18="×")),P$17=31,Q$18="×",Q39="")),AND(P39="深",OR(O39="休",P$17=1,AND(Q39&lt;&gt;"準",Q39&lt;&gt;"深",O39="")),OR(Q39="休",AND(OR(Q39="準",Q39="深"),OR(R39="休",P$17=30,R$18="×")),P$17=31,Q$18="×",Q39="")))))),40,0))))</f>
        <v>0</v>
      </c>
      <c r="Q120" s="193">
        <f t="shared" ref="Q120" si="328">IF(AND($D$1="二交代制",Q$17&gt;=1,Q$17&lt;=28,Q39="当",R39="明",S39="休",T39="当"),10,IF(AND($D$1="三交代制",Q$17&gt;=2,Q$17&lt;=30,OR(Q39="準",Q39="深"),OR(R39="準",R39="深"),OR(S39="準",S39="深")),20,IF(AND($D$1="二交代制",OR(Q39="当",Q39="明"),NOT(OR(AND(Q39="当",OR(R39="明",Q$17=31,R$18="×"),OR(S39="休",Q$17=30,Q$17=31,S$18="×")),AND(Q39="明",OR(P39="当",Q$17=1),OR(R39="休",Q$17=31,R$18="×"))))),30,IF(AND($D$1="三交代制",P39&lt;&gt;"準",P39&lt;&gt;"深",OR(Q39="準",Q39="深"),(NOT(OR(AND(Q39="準",OR(P39="日",P39="休",Q$17=1,AND(R39&lt;&gt;"準",R39&lt;&gt;"深",P39="")),OR(R39="休",AND(R39="準",OR(S39="休",Q$17=30,S$18="×")),Q$17=31,R$18="×",R39="")),AND(Q39="深",OR(P39="休",Q$17=1,AND(R39&lt;&gt;"準",R39&lt;&gt;"深",P39="")),OR(R39="休",AND(OR(R39="準",R39="深"),OR(S39="休",Q$17=30,S$18="×")),Q$17=31,R$18="×",R39="")))))),40,0))))</f>
        <v>0</v>
      </c>
      <c r="R120" s="193">
        <f t="shared" ref="R120" si="329">IF(AND($D$1="二交代制",R$17&gt;=1,R$17&lt;=28,R39="当",S39="明",T39="休",U39="当"),10,IF(AND($D$1="三交代制",R$17&gt;=2,R$17&lt;=30,OR(R39="準",R39="深"),OR(S39="準",S39="深"),OR(T39="準",T39="深")),20,IF(AND($D$1="二交代制",OR(R39="当",R39="明"),NOT(OR(AND(R39="当",OR(S39="明",R$17=31,S$18="×"),OR(T39="休",R$17=30,R$17=31,T$18="×")),AND(R39="明",OR(Q39="当",R$17=1),OR(S39="休",R$17=31,S$18="×"))))),30,IF(AND($D$1="三交代制",Q39&lt;&gt;"準",Q39&lt;&gt;"深",OR(R39="準",R39="深"),(NOT(OR(AND(R39="準",OR(Q39="日",Q39="休",R$17=1,AND(S39&lt;&gt;"準",S39&lt;&gt;"深",Q39="")),OR(S39="休",AND(S39="準",OR(T39="休",R$17=30,T$18="×")),R$17=31,S$18="×",S39="")),AND(R39="深",OR(Q39="休",R$17=1,AND(S39&lt;&gt;"準",S39&lt;&gt;"深",Q39="")),OR(S39="休",AND(OR(S39="準",S39="深"),OR(T39="休",R$17=30,T$18="×")),R$17=31,S$18="×",S39="")))))),40,0))))</f>
        <v>0</v>
      </c>
      <c r="S120" s="193">
        <f t="shared" ref="S120" si="330">IF(AND($D$1="二交代制",S$17&gt;=1,S$17&lt;=28,S39="当",T39="明",U39="休",V39="当"),10,IF(AND($D$1="三交代制",S$17&gt;=2,S$17&lt;=30,OR(S39="準",S39="深"),OR(T39="準",T39="深"),OR(U39="準",U39="深")),20,IF(AND($D$1="二交代制",OR(S39="当",S39="明"),NOT(OR(AND(S39="当",OR(T39="明",S$17=31,T$18="×"),OR(U39="休",S$17=30,S$17=31,U$18="×")),AND(S39="明",OR(R39="当",S$17=1),OR(T39="休",S$17=31,T$18="×"))))),30,IF(AND($D$1="三交代制",R39&lt;&gt;"準",R39&lt;&gt;"深",OR(S39="準",S39="深"),(NOT(OR(AND(S39="準",OR(R39="日",R39="休",S$17=1,AND(T39&lt;&gt;"準",T39&lt;&gt;"深",R39="")),OR(T39="休",AND(T39="準",OR(U39="休",S$17=30,U$18="×")),S$17=31,T$18="×",T39="")),AND(S39="深",OR(R39="休",S$17=1,AND(T39&lt;&gt;"準",T39&lt;&gt;"深",R39="")),OR(T39="休",AND(OR(T39="準",T39="深"),OR(U39="休",S$17=30,U$18="×")),S$17=31,T$18="×",T39="")))))),40,0))))</f>
        <v>0</v>
      </c>
      <c r="T120" s="193">
        <f t="shared" ref="T120" si="331">IF(AND($D$1="二交代制",T$17&gt;=1,T$17&lt;=28,T39="当",U39="明",V39="休",W39="当"),10,IF(AND($D$1="三交代制",T$17&gt;=2,T$17&lt;=30,OR(T39="準",T39="深"),OR(U39="準",U39="深"),OR(V39="準",V39="深")),20,IF(AND($D$1="二交代制",OR(T39="当",T39="明"),NOT(OR(AND(T39="当",OR(U39="明",T$17=31,U$18="×"),OR(V39="休",T$17=30,T$17=31,V$18="×")),AND(T39="明",OR(S39="当",T$17=1),OR(U39="休",T$17=31,U$18="×"))))),30,IF(AND($D$1="三交代制",S39&lt;&gt;"準",S39&lt;&gt;"深",OR(T39="準",T39="深"),(NOT(OR(AND(T39="準",OR(S39="日",S39="休",T$17=1,AND(U39&lt;&gt;"準",U39&lt;&gt;"深",S39="")),OR(U39="休",AND(U39="準",OR(V39="休",T$17=30,V$18="×")),T$17=31,U$18="×",U39="")),AND(T39="深",OR(S39="休",T$17=1,AND(U39&lt;&gt;"準",U39&lt;&gt;"深",S39="")),OR(U39="休",AND(OR(U39="準",U39="深"),OR(V39="休",T$17=30,V$18="×")),T$17=31,U$18="×",U39="")))))),40,0))))</f>
        <v>0</v>
      </c>
      <c r="U120" s="193">
        <f t="shared" ref="U120" si="332">IF(AND($D$1="二交代制",U$17&gt;=1,U$17&lt;=28,U39="当",V39="明",W39="休",X39="当"),10,IF(AND($D$1="三交代制",U$17&gt;=2,U$17&lt;=30,OR(U39="準",U39="深"),OR(V39="準",V39="深"),OR(W39="準",W39="深")),20,IF(AND($D$1="二交代制",OR(U39="当",U39="明"),NOT(OR(AND(U39="当",OR(V39="明",U$17=31,V$18="×"),OR(W39="休",U$17=30,U$17=31,W$18="×")),AND(U39="明",OR(T39="当",U$17=1),OR(V39="休",U$17=31,V$18="×"))))),30,IF(AND($D$1="三交代制",T39&lt;&gt;"準",T39&lt;&gt;"深",OR(U39="準",U39="深"),(NOT(OR(AND(U39="準",OR(T39="日",T39="休",U$17=1,AND(V39&lt;&gt;"準",V39&lt;&gt;"深",T39="")),OR(V39="休",AND(V39="準",OR(W39="休",U$17=30,W$18="×")),U$17=31,V$18="×",V39="")),AND(U39="深",OR(T39="休",U$17=1,AND(V39&lt;&gt;"準",V39&lt;&gt;"深",T39="")),OR(V39="休",AND(OR(V39="準",V39="深"),OR(W39="休",U$17=30,W$18="×")),U$17=31,V$18="×",V39="")))))),40,0))))</f>
        <v>0</v>
      </c>
      <c r="V120" s="193">
        <f t="shared" ref="V120" si="333">IF(AND($D$1="二交代制",V$17&gt;=1,V$17&lt;=28,V39="当",W39="明",X39="休",Y39="当"),10,IF(AND($D$1="三交代制",V$17&gt;=2,V$17&lt;=30,OR(V39="準",V39="深"),OR(W39="準",W39="深"),OR(X39="準",X39="深")),20,IF(AND($D$1="二交代制",OR(V39="当",V39="明"),NOT(OR(AND(V39="当",OR(W39="明",V$17=31,W$18="×"),OR(X39="休",V$17=30,V$17=31,X$18="×")),AND(V39="明",OR(U39="当",V$17=1),OR(W39="休",V$17=31,W$18="×"))))),30,IF(AND($D$1="三交代制",U39&lt;&gt;"準",U39&lt;&gt;"深",OR(V39="準",V39="深"),(NOT(OR(AND(V39="準",OR(U39="日",U39="休",V$17=1,AND(W39&lt;&gt;"準",W39&lt;&gt;"深",U39="")),OR(W39="休",AND(W39="準",OR(X39="休",V$17=30,X$18="×")),V$17=31,W$18="×",W39="")),AND(V39="深",OR(U39="休",V$17=1,AND(W39&lt;&gt;"準",W39&lt;&gt;"深",U39="")),OR(W39="休",AND(OR(W39="準",W39="深"),OR(X39="休",V$17=30,X$18="×")),V$17=31,W$18="×",W39="")))))),40,0))))</f>
        <v>0</v>
      </c>
      <c r="W120" s="193">
        <f t="shared" ref="W120" si="334">IF(AND($D$1="二交代制",W$17&gt;=1,W$17&lt;=28,W39="当",X39="明",Y39="休",Z39="当"),10,IF(AND($D$1="三交代制",W$17&gt;=2,W$17&lt;=30,OR(W39="準",W39="深"),OR(X39="準",X39="深"),OR(Y39="準",Y39="深")),20,IF(AND($D$1="二交代制",OR(W39="当",W39="明"),NOT(OR(AND(W39="当",OR(X39="明",W$17=31,X$18="×"),OR(Y39="休",W$17=30,W$17=31,Y$18="×")),AND(W39="明",OR(V39="当",W$17=1),OR(X39="休",W$17=31,X$18="×"))))),30,IF(AND($D$1="三交代制",V39&lt;&gt;"準",V39&lt;&gt;"深",OR(W39="準",W39="深"),(NOT(OR(AND(W39="準",OR(V39="日",V39="休",W$17=1,AND(X39&lt;&gt;"準",X39&lt;&gt;"深",V39="")),OR(X39="休",AND(X39="準",OR(Y39="休",W$17=30,Y$18="×")),W$17=31,X$18="×",X39="")),AND(W39="深",OR(V39="休",W$17=1,AND(X39&lt;&gt;"準",X39&lt;&gt;"深",V39="")),OR(X39="休",AND(OR(X39="準",X39="深"),OR(Y39="休",W$17=30,Y$18="×")),W$17=31,X$18="×",X39="")))))),40,0))))</f>
        <v>0</v>
      </c>
      <c r="X120" s="193">
        <f t="shared" ref="X120" si="335">IF(AND($D$1="二交代制",X$17&gt;=1,X$17&lt;=28,X39="当",Y39="明",Z39="休",AA39="当"),10,IF(AND($D$1="三交代制",X$17&gt;=2,X$17&lt;=30,OR(X39="準",X39="深"),OR(Y39="準",Y39="深"),OR(Z39="準",Z39="深")),20,IF(AND($D$1="二交代制",OR(X39="当",X39="明"),NOT(OR(AND(X39="当",OR(Y39="明",X$17=31,Y$18="×"),OR(Z39="休",X$17=30,X$17=31,Z$18="×")),AND(X39="明",OR(W39="当",X$17=1),OR(Y39="休",X$17=31,Y$18="×"))))),30,IF(AND($D$1="三交代制",W39&lt;&gt;"準",W39&lt;&gt;"深",OR(X39="準",X39="深"),(NOT(OR(AND(X39="準",OR(W39="日",W39="休",X$17=1,AND(Y39&lt;&gt;"準",Y39&lt;&gt;"深",W39="")),OR(Y39="休",AND(Y39="準",OR(Z39="休",X$17=30,Z$18="×")),X$17=31,Y$18="×",Y39="")),AND(X39="深",OR(W39="休",X$17=1,AND(Y39&lt;&gt;"準",Y39&lt;&gt;"深",W39="")),OR(Y39="休",AND(OR(Y39="準",Y39="深"),OR(Z39="休",X$17=30,Z$18="×")),X$17=31,Y$18="×",Y39="")))))),40,0))))</f>
        <v>0</v>
      </c>
      <c r="Y120" s="193">
        <f t="shared" ref="Y120" si="336">IF(AND($D$1="二交代制",Y$17&gt;=1,Y$17&lt;=28,Y39="当",Z39="明",AA39="休",AB39="当"),10,IF(AND($D$1="三交代制",Y$17&gt;=2,Y$17&lt;=30,OR(Y39="準",Y39="深"),OR(Z39="準",Z39="深"),OR(AA39="準",AA39="深")),20,IF(AND($D$1="二交代制",OR(Y39="当",Y39="明"),NOT(OR(AND(Y39="当",OR(Z39="明",Y$17=31,Z$18="×"),OR(AA39="休",Y$17=30,Y$17=31,AA$18="×")),AND(Y39="明",OR(X39="当",Y$17=1),OR(Z39="休",Y$17=31,Z$18="×"))))),30,IF(AND($D$1="三交代制",X39&lt;&gt;"準",X39&lt;&gt;"深",OR(Y39="準",Y39="深"),(NOT(OR(AND(Y39="準",OR(X39="日",X39="休",Y$17=1,AND(Z39&lt;&gt;"準",Z39&lt;&gt;"深",X39="")),OR(Z39="休",AND(Z39="準",OR(AA39="休",Y$17=30,AA$18="×")),Y$17=31,Z$18="×",Z39="")),AND(Y39="深",OR(X39="休",Y$17=1,AND(Z39&lt;&gt;"準",Z39&lt;&gt;"深",X39="")),OR(Z39="休",AND(OR(Z39="準",Z39="深"),OR(AA39="休",Y$17=30,AA$18="×")),Y$17=31,Z$18="×",Z39="")))))),40,0))))</f>
        <v>0</v>
      </c>
      <c r="Z120" s="193">
        <f t="shared" ref="Z120" si="337">IF(AND($D$1="二交代制",Z$17&gt;=1,Z$17&lt;=28,Z39="当",AA39="明",AB39="休",AC39="当"),10,IF(AND($D$1="三交代制",Z$17&gt;=2,Z$17&lt;=30,OR(Z39="準",Z39="深"),OR(AA39="準",AA39="深"),OR(AB39="準",AB39="深")),20,IF(AND($D$1="二交代制",OR(Z39="当",Z39="明"),NOT(OR(AND(Z39="当",OR(AA39="明",Z$17=31,AA$18="×"),OR(AB39="休",Z$17=30,Z$17=31,AB$18="×")),AND(Z39="明",OR(Y39="当",Z$17=1),OR(AA39="休",Z$17=31,AA$18="×"))))),30,IF(AND($D$1="三交代制",Y39&lt;&gt;"準",Y39&lt;&gt;"深",OR(Z39="準",Z39="深"),(NOT(OR(AND(Z39="準",OR(Y39="日",Y39="休",Z$17=1,AND(AA39&lt;&gt;"準",AA39&lt;&gt;"深",Y39="")),OR(AA39="休",AND(AA39="準",OR(AB39="休",Z$17=30,AB$18="×")),Z$17=31,AA$18="×",AA39="")),AND(Z39="深",OR(Y39="休",Z$17=1,AND(AA39&lt;&gt;"準",AA39&lt;&gt;"深",Y39="")),OR(AA39="休",AND(OR(AA39="準",AA39="深"),OR(AB39="休",Z$17=30,AB$18="×")),Z$17=31,AA$18="×",AA39="")))))),40,0))))</f>
        <v>0</v>
      </c>
      <c r="AA120" s="193">
        <f t="shared" ref="AA120" si="338">IF(AND($D$1="二交代制",AA$17&gt;=1,AA$17&lt;=28,AA39="当",AB39="明",AC39="休",AD39="当"),10,IF(AND($D$1="三交代制",AA$17&gt;=2,AA$17&lt;=30,OR(AA39="準",AA39="深"),OR(AB39="準",AB39="深"),OR(AC39="準",AC39="深")),20,IF(AND($D$1="二交代制",OR(AA39="当",AA39="明"),NOT(OR(AND(AA39="当",OR(AB39="明",AA$17=31,AB$18="×"),OR(AC39="休",AA$17=30,AA$17=31,AC$18="×")),AND(AA39="明",OR(Z39="当",AA$17=1),OR(AB39="休",AA$17=31,AB$18="×"))))),30,IF(AND($D$1="三交代制",Z39&lt;&gt;"準",Z39&lt;&gt;"深",OR(AA39="準",AA39="深"),(NOT(OR(AND(AA39="準",OR(Z39="日",Z39="休",AA$17=1,AND(AB39&lt;&gt;"準",AB39&lt;&gt;"深",Z39="")),OR(AB39="休",AND(AB39="準",OR(AC39="休",AA$17=30,AC$18="×")),AA$17=31,AB$18="×",AB39="")),AND(AA39="深",OR(Z39="休",AA$17=1,AND(AB39&lt;&gt;"準",AB39&lt;&gt;"深",Z39="")),OR(AB39="休",AND(OR(AB39="準",AB39="深"),OR(AC39="休",AA$17=30,AC$18="×")),AA$17=31,AB$18="×",AB39="")))))),40,0))))</f>
        <v>0</v>
      </c>
      <c r="AB120" s="193">
        <f t="shared" ref="AB120" si="339">IF(AND($D$1="二交代制",AB$17&gt;=1,AB$17&lt;=28,AB39="当",AC39="明",AD39="休",AE39="当"),10,IF(AND($D$1="三交代制",AB$17&gt;=2,AB$17&lt;=30,OR(AB39="準",AB39="深"),OR(AC39="準",AC39="深"),OR(AD39="準",AD39="深")),20,IF(AND($D$1="二交代制",OR(AB39="当",AB39="明"),NOT(OR(AND(AB39="当",OR(AC39="明",AB$17=31,AC$18="×"),OR(AD39="休",AB$17=30,AB$17=31,AD$18="×")),AND(AB39="明",OR(AA39="当",AB$17=1),OR(AC39="休",AB$17=31,AC$18="×"))))),30,IF(AND($D$1="三交代制",AA39&lt;&gt;"準",AA39&lt;&gt;"深",OR(AB39="準",AB39="深"),(NOT(OR(AND(AB39="準",OR(AA39="日",AA39="休",AB$17=1,AND(AC39&lt;&gt;"準",AC39&lt;&gt;"深",AA39="")),OR(AC39="休",AND(AC39="準",OR(AD39="休",AB$17=30,AD$18="×")),AB$17=31,AC$18="×",AC39="")),AND(AB39="深",OR(AA39="休",AB$17=1,AND(AC39&lt;&gt;"準",AC39&lt;&gt;"深",AA39="")),OR(AC39="休",AND(OR(AC39="準",AC39="深"),OR(AD39="休",AB$17=30,AD$18="×")),AB$17=31,AC$18="×",AC39="")))))),40,0))))</f>
        <v>0</v>
      </c>
      <c r="AC120" s="193">
        <f t="shared" ref="AC120" si="340">IF(AND($D$1="二交代制",AC$17&gt;=1,AC$17&lt;=28,AC39="当",AD39="明",AE39="休",AF39="当"),10,IF(AND($D$1="三交代制",AC$17&gt;=2,AC$17&lt;=30,OR(AC39="準",AC39="深"),OR(AD39="準",AD39="深"),OR(AE39="準",AE39="深")),20,IF(AND($D$1="二交代制",OR(AC39="当",AC39="明"),NOT(OR(AND(AC39="当",OR(AD39="明",AC$17=31,AD$18="×"),OR(AE39="休",AC$17=30,AC$17=31,AE$18="×")),AND(AC39="明",OR(AB39="当",AC$17=1),OR(AD39="休",AC$17=31,AD$18="×"))))),30,IF(AND($D$1="三交代制",AB39&lt;&gt;"準",AB39&lt;&gt;"深",OR(AC39="準",AC39="深"),(NOT(OR(AND(AC39="準",OR(AB39="日",AB39="休",AC$17=1,AND(AD39&lt;&gt;"準",AD39&lt;&gt;"深",AB39="")),OR(AD39="休",AND(AD39="準",OR(AE39="休",AC$17=30,AE$18="×")),AC$17=31,AD$18="×",AD39="")),AND(AC39="深",OR(AB39="休",AC$17=1,AND(AD39&lt;&gt;"準",AD39&lt;&gt;"深",AB39="")),OR(AD39="休",AND(OR(AD39="準",AD39="深"),OR(AE39="休",AC$17=30,AE$18="×")),AC$17=31,AD$18="×",AD39="")))))),40,0))))</f>
        <v>0</v>
      </c>
      <c r="AD120" s="193">
        <f t="shared" ref="AD120" si="341">IF(AND($D$1="二交代制",AD$17&gt;=1,AD$17&lt;=28,AD39="当",AE39="明",AF39="休",AG39="当"),10,IF(AND($D$1="三交代制",AD$17&gt;=2,AD$17&lt;=30,OR(AD39="準",AD39="深"),OR(AE39="準",AE39="深"),OR(AF39="準",AF39="深")),20,IF(AND($D$1="二交代制",OR(AD39="当",AD39="明"),NOT(OR(AND(AD39="当",OR(AE39="明",AD$17=31,AE$18="×"),OR(AF39="休",AD$17=30,AD$17=31,AF$18="×")),AND(AD39="明",OR(AC39="当",AD$17=1),OR(AE39="休",AD$17=31,AE$18="×"))))),30,IF(AND($D$1="三交代制",AC39&lt;&gt;"準",AC39&lt;&gt;"深",OR(AD39="準",AD39="深"),(NOT(OR(AND(AD39="準",OR(AC39="日",AC39="休",AD$17=1,AND(AE39&lt;&gt;"準",AE39&lt;&gt;"深",AC39="")),OR(AE39="休",AND(AE39="準",OR(AF39="休",AD$17=30,AF$18="×")),AD$17=31,AE$18="×",AE39="")),AND(AD39="深",OR(AC39="休",AD$17=1,AND(AE39&lt;&gt;"準",AE39&lt;&gt;"深",AC39="")),OR(AE39="休",AND(OR(AE39="準",AE39="深"),OR(AF39="休",AD$17=30,AF$18="×")),AD$17=31,AE$18="×",AE39="")))))),40,0))))</f>
        <v>0</v>
      </c>
      <c r="AE120" s="193">
        <f t="shared" ref="AE120" si="342">IF(AND($D$1="二交代制",AE$17&gt;=1,AE$17&lt;=28,AE39="当",AF39="明",AG39="休",AH39="当"),10,IF(AND($D$1="三交代制",AE$17&gt;=2,AE$17&lt;=30,OR(AE39="準",AE39="深"),OR(AF39="準",AF39="深"),OR(AG39="準",AG39="深")),20,IF(AND($D$1="二交代制",OR(AE39="当",AE39="明"),NOT(OR(AND(AE39="当",OR(AF39="明",AE$17=31,AF$18="×"),OR(AG39="休",AE$17=30,AE$17=31,AG$18="×")),AND(AE39="明",OR(AD39="当",AE$17=1),OR(AF39="休",AE$17=31,AF$18="×"))))),30,IF(AND($D$1="三交代制",AD39&lt;&gt;"準",AD39&lt;&gt;"深",OR(AE39="準",AE39="深"),(NOT(OR(AND(AE39="準",OR(AD39="日",AD39="休",AE$17=1,AND(AF39&lt;&gt;"準",AF39&lt;&gt;"深",AD39="")),OR(AF39="休",AND(AF39="準",OR(AG39="休",AE$17=30,AG$18="×")),AE$17=31,AF$18="×",AF39="")),AND(AE39="深",OR(AD39="休",AE$17=1,AND(AF39&lt;&gt;"準",AF39&lt;&gt;"深",AD39="")),OR(AF39="休",AND(OR(AF39="準",AF39="深"),OR(AG39="休",AE$17=30,AG$18="×")),AE$17=31,AF$18="×",AF39="")))))),40,0))))</f>
        <v>0</v>
      </c>
      <c r="AF120" s="193">
        <f t="shared" ref="AF120" si="343">IF(AND($D$1="二交代制",AF$17&gt;=1,AF$17&lt;=28,AF39="当",AG39="明",AH39="休",AI39="当"),10,IF(AND($D$1="三交代制",AF$17&gt;=2,AF$17&lt;=30,OR(AF39="準",AF39="深"),OR(AG39="準",AG39="深"),OR(AH39="準",AH39="深")),20,IF(AND($D$1="二交代制",OR(AF39="当",AF39="明"),NOT(OR(AND(AF39="当",OR(AG39="明",AF$17=31,AG$18="×"),OR(AH39="休",AF$17=30,AF$17=31,AH$18="×")),AND(AF39="明",OR(AE39="当",AF$17=1),OR(AG39="休",AF$17=31,AG$18="×"))))),30,IF(AND($D$1="三交代制",AE39&lt;&gt;"準",AE39&lt;&gt;"深",OR(AF39="準",AF39="深"),(NOT(OR(AND(AF39="準",OR(AE39="日",AE39="休",AF$17=1,AND(AG39&lt;&gt;"準",AG39&lt;&gt;"深",AE39="")),OR(AG39="休",AND(AG39="準",OR(AH39="休",AF$17=30,AH$18="×")),AF$17=31,AG$18="×",AG39="")),AND(AF39="深",OR(AE39="休",AF$17=1,AND(AG39&lt;&gt;"準",AG39&lt;&gt;"深",AE39="")),OR(AG39="休",AND(OR(AG39="準",AG39="深"),OR(AH39="休",AF$17=30,AH$18="×")),AF$17=31,AG$18="×",AG39="")))))),40,0))))</f>
        <v>0</v>
      </c>
      <c r="AG120" s="193">
        <f t="shared" ref="AG120" si="344">IF(AND($D$1="二交代制",AG$17&gt;=1,AG$17&lt;=28,AG39="当",AH39="明",AI39="休",AJ39="当"),10,IF(AND($D$1="三交代制",AG$17&gt;=2,AG$17&lt;=30,OR(AG39="準",AG39="深"),OR(AH39="準",AH39="深"),OR(AI39="準",AI39="深")),20,IF(AND($D$1="二交代制",OR(AG39="当",AG39="明"),NOT(OR(AND(AG39="当",OR(AH39="明",AG$17=31,AH$18="×"),OR(AI39="休",AG$17=30,AG$17=31,AI$18="×")),AND(AG39="明",OR(AF39="当",AG$17=1),OR(AH39="休",AG$17=31,AH$18="×"))))),30,IF(AND($D$1="三交代制",AF39&lt;&gt;"準",AF39&lt;&gt;"深",OR(AG39="準",AG39="深"),(NOT(OR(AND(AG39="準",OR(AF39="日",AF39="休",AG$17=1,AND(AH39&lt;&gt;"準",AH39&lt;&gt;"深",AF39="")),OR(AH39="休",AND(AH39="準",OR(AI39="休",AG$17=30,AI$18="×")),AG$17=31,AH$18="×",AH39="")),AND(AG39="深",OR(AF39="休",AG$17=1,AND(AH39&lt;&gt;"準",AH39&lt;&gt;"深",AF39="")),OR(AH39="休",AND(OR(AH39="準",AH39="深"),OR(AI39="休",AG$17=30,AI$18="×")),AG$17=31,AH$18="×",AH39="")))))),40,0))))</f>
        <v>0</v>
      </c>
      <c r="AH120" s="193">
        <f t="shared" ref="AH120" si="345">IF(AND($D$1="二交代制",AH$17&gt;=1,AH$17&lt;=28,AH39="当",AI39="明",AJ39="休",AK39="当"),10,IF(AND($D$1="三交代制",AH$17&gt;=2,AH$17&lt;=30,OR(AH39="準",AH39="深"),OR(AI39="準",AI39="深"),OR(AJ39="準",AJ39="深")),20,IF(AND($D$1="二交代制",OR(AH39="当",AH39="明"),NOT(OR(AND(AH39="当",OR(AI39="明",AH$17=31,AI$18="×"),OR(AJ39="休",AH$17=30,AH$17=31,AJ$18="×")),AND(AH39="明",OR(AG39="当",AH$17=1),OR(AI39="休",AH$17=31,AI$18="×"))))),30,IF(AND($D$1="三交代制",AG39&lt;&gt;"準",AG39&lt;&gt;"深",OR(AH39="準",AH39="深"),(NOT(OR(AND(AH39="準",OR(AG39="日",AG39="休",AH$17=1,AND(AI39&lt;&gt;"準",AI39&lt;&gt;"深",AG39="")),OR(AI39="休",AND(AI39="準",OR(AJ39="休",AH$17=30,AJ$18="×")),AH$17=31,AI$18="×",AI39="")),AND(AH39="深",OR(AG39="休",AH$17=1,AND(AI39&lt;&gt;"準",AI39&lt;&gt;"深",AG39="")),OR(AI39="休",AND(OR(AI39="準",AI39="深"),OR(AJ39="休",AH$17=30,AJ$18="×")),AH$17=31,AI$18="×",AI39="")))))),40,0))))</f>
        <v>0</v>
      </c>
      <c r="AI120" s="193">
        <f t="shared" ref="AI120" si="346">IF(AND($D$1="二交代制",AI$17&gt;=1,AI$17&lt;=28,AI39="当",AJ39="明",AK39="休",AL39="当"),10,IF(AND($D$1="三交代制",AI$17&gt;=2,AI$17&lt;=30,OR(AI39="準",AI39="深"),OR(AJ39="準",AJ39="深"),OR(AK39="準",AK39="深")),20,IF(AND($D$1="二交代制",OR(AI39="当",AI39="明"),NOT(OR(AND(AI39="当",OR(AJ39="明",AI$17=31,AJ$18="×"),OR(AK39="休",AI$17=30,AI$17=31,AK$18="×")),AND(AI39="明",OR(AH39="当",AI$17=1),OR(AJ39="休",AI$17=31,AJ$18="×"))))),30,IF(AND($D$1="三交代制",AH39&lt;&gt;"準",AH39&lt;&gt;"深",OR(AI39="準",AI39="深"),(NOT(OR(AND(AI39="準",OR(AH39="日",AH39="休",AI$17=1,AND(AJ39&lt;&gt;"準",AJ39&lt;&gt;"深",AH39="")),OR(AJ39="休",AND(AJ39="準",OR(AK39="休",AI$17=30,AK$18="×")),AI$17=31,AJ$18="×",AJ39="")),AND(AI39="深",OR(AH39="休",AI$17=1,AND(AJ39&lt;&gt;"準",AJ39&lt;&gt;"深",AH39="")),OR(AJ39="休",AND(OR(AJ39="準",AJ39="深"),OR(AK39="休",AI$17=30,AK$18="×")),AI$17=31,AJ$18="×",AJ39="")))))),40,0))))</f>
        <v>0</v>
      </c>
      <c r="AJ120" s="193">
        <f t="shared" ref="AJ120" si="347">IF(AND($D$1="二交代制",AJ$17&gt;=1,AJ$17&lt;=28,AJ39="当",AK39="明",AL39="休",AM39="当"),10,IF(AND($D$1="三交代制",AJ$17&gt;=2,AJ$17&lt;=30,OR(AJ39="準",AJ39="深"),OR(AK39="準",AK39="深"),OR(AL39="準",AL39="深")),20,IF(AND($D$1="二交代制",OR(AJ39="当",AJ39="明"),NOT(OR(AND(AJ39="当",OR(AK39="明",AJ$17=31,AK$18="×"),OR(AL39="休",AJ$17=30,AJ$17=31,AL$18="×")),AND(AJ39="明",OR(AI39="当",AJ$17=1),OR(AK39="休",AJ$17=31,AK$18="×"))))),30,IF(AND($D$1="三交代制",AI39&lt;&gt;"準",AI39&lt;&gt;"深",OR(AJ39="準",AJ39="深"),(NOT(OR(AND(AJ39="準",OR(AI39="日",AI39="休",AJ$17=1,AND(AK39&lt;&gt;"準",AK39&lt;&gt;"深",AI39="")),OR(AK39="休",AND(AK39="準",OR(AL39="休",AJ$17=30,AL$18="×")),AJ$17=31,AK$18="×",AK39="")),AND(AJ39="深",OR(AI39="休",AJ$17=1,AND(AK39&lt;&gt;"準",AK39&lt;&gt;"深",AI39="")),OR(AK39="休",AND(OR(AK39="準",AK39="深"),OR(AL39="休",AJ$17=30,AL$18="×")),AJ$17=31,AK$18="×",AK39="")))))),40,0))))</f>
        <v>0</v>
      </c>
      <c r="AK120" s="193">
        <f t="shared" ref="AK120" si="348">IF(AND($D$1="二交代制",AK$17&gt;=1,AK$17&lt;=28,AK39="当",AL39="明",AM39="休",AN39="当"),10,IF(AND($D$1="三交代制",AK$17&gt;=2,AK$17&lt;=30,OR(AK39="準",AK39="深"),OR(AL39="準",AL39="深"),OR(AM39="準",AM39="深")),20,IF(AND($D$1="二交代制",OR(AK39="当",AK39="明"),NOT(OR(AND(AK39="当",OR(AL39="明",AK$17=31,AL$18="×"),OR(AM39="休",AK$17=30,AK$17=31,AM$18="×")),AND(AK39="明",OR(AJ39="当",AK$17=1),OR(AL39="休",AK$17=31,AL$18="×"))))),30,IF(AND($D$1="三交代制",AJ39&lt;&gt;"準",AJ39&lt;&gt;"深",OR(AK39="準",AK39="深"),(NOT(OR(AND(AK39="準",OR(AJ39="日",AJ39="休",AK$17=1,AND(AL39&lt;&gt;"準",AL39&lt;&gt;"深",AJ39="")),OR(AL39="休",AND(AL39="準",OR(AM39="休",AK$17=30,AM$18="×")),AK$17=31,AL$18="×",AL39="")),AND(AK39="深",OR(AJ39="休",AK$17=1,AND(AL39&lt;&gt;"準",AL39&lt;&gt;"深",AJ39="")),OR(AL39="休",AND(OR(AL39="準",AL39="深"),OR(AM39="休",AK$17=30,AM$18="×")),AK$17=31,AL$18="×",AL39="")))))),40,0))))</f>
        <v>0</v>
      </c>
      <c r="AL120" s="193">
        <f t="shared" ref="AL120" si="349">IF(AND($D$1="二交代制",AL$17&gt;=1,AL$17&lt;=28,AL39="当",AM39="明",AN39="休",AO39="当"),10,IF(AND($D$1="三交代制",AL$17&gt;=2,AL$17&lt;=30,OR(AL39="準",AL39="深"),OR(AM39="準",AM39="深"),OR(AN39="準",AN39="深")),20,IF(AND($D$1="二交代制",OR(AL39="当",AL39="明"),NOT(OR(AND(AL39="当",OR(AM39="明",AL$17=31,AM$18="×"),OR(AN39="休",AL$17=30,AL$17=31,AN$18="×")),AND(AL39="明",OR(AK39="当",AL$17=1),OR(AM39="休",AL$17=31,AM$18="×"))))),30,IF(AND($D$1="三交代制",AK39&lt;&gt;"準",AK39&lt;&gt;"深",OR(AL39="準",AL39="深"),(NOT(OR(AND(AL39="準",OR(AK39="日",AK39="休",AL$17=1,AND(AM39&lt;&gt;"準",AM39&lt;&gt;"深",AK39="")),OR(AM39="休",AND(AM39="準",OR(AN39="休",AL$17=30,AN$18="×")),AL$17=31,AM$18="×",AM39="")),AND(AL39="深",OR(AK39="休",AL$17=1,AND(AM39&lt;&gt;"準",AM39&lt;&gt;"深",AK39="")),OR(AM39="休",AND(OR(AM39="準",AM39="深"),OR(AN39="休",AL$17=30,AN$18="×")),AL$17=31,AM$18="×",AM39="")))))),40,0))))</f>
        <v>0</v>
      </c>
      <c r="AM120" s="193">
        <f t="shared" ref="AM120" si="350">IF(AND($D$1="二交代制",AM$17&gt;=1,AM$17&lt;=28,AM39="当",AN39="明",AO39="休",AP39="当"),10,IF(AND($D$1="三交代制",AM$17&gt;=2,AM$17&lt;=30,OR(AM39="準",AM39="深"),OR(AN39="準",AN39="深"),OR(AO39="準",AO39="深")),20,IF(AND($D$1="二交代制",OR(AM39="当",AM39="明"),NOT(OR(AND(AM39="当",OR(AN39="明",AM$17=31,AN$18="×"),OR(AO39="休",AM$17=30,AM$17=31,AO$18="×")),AND(AM39="明",OR(AL39="当",AM$17=1),OR(AN39="休",AM$17=31,AN$18="×"))))),30,IF(AND($D$1="三交代制",AL39&lt;&gt;"準",AL39&lt;&gt;"深",OR(AM39="準",AM39="深"),(NOT(OR(AND(AM39="準",OR(AL39="日",AL39="休",AM$17=1,AND(AN39&lt;&gt;"準",AN39&lt;&gt;"深",AL39="")),OR(AN39="休",AND(AN39="準",OR(AO39="休",AM$17=30,AO$18="×")),AM$17=31,AN$18="×",AN39="")),AND(AM39="深",OR(AL39="休",AM$17=1,AND(AN39&lt;&gt;"準",AN39&lt;&gt;"深",AL39="")),OR(AN39="休",AND(OR(AN39="準",AN39="深"),OR(AO39="休",AM$17=30,AO$18="×")),AM$17=31,AN$18="×",AN39="")))))),40,0))))</f>
        <v>0</v>
      </c>
      <c r="AN120" s="193">
        <f t="shared" ref="AN120" si="351">IF(AND($D$1="二交代制",AN$17&gt;=1,AN$17&lt;=28,AN39="当",AO39="明",AP39="休",AQ39="当"),10,IF(AND($D$1="三交代制",AN$17&gt;=2,AN$17&lt;=30,OR(AN39="準",AN39="深"),OR(AO39="準",AO39="深"),OR(AP39="準",AP39="深")),20,IF(AND($D$1="二交代制",OR(AN39="当",AN39="明"),NOT(OR(AND(AN39="当",OR(AO39="明",AN$17=31,AO$18="×"),OR(AP39="休",AN$17=30,AN$17=31,AP$18="×")),AND(AN39="明",OR(AM39="当",AN$17=1),OR(AO39="休",AN$17=31,AO$18="×"))))),30,IF(AND($D$1="三交代制",AM39&lt;&gt;"準",AM39&lt;&gt;"深",OR(AN39="準",AN39="深"),(NOT(OR(AND(AN39="準",OR(AM39="日",AM39="休",AN$17=1,AND(AO39&lt;&gt;"準",AO39&lt;&gt;"深",AM39="")),OR(AO39="休",AND(AO39="準",OR(AP39="休",AN$17=30,AP$18="×")),AN$17=31,AO$18="×",AO39="")),AND(AN39="深",OR(AM39="休",AN$17=1,AND(AO39&lt;&gt;"準",AO39&lt;&gt;"深",AM39="")),OR(AO39="休",AND(OR(AO39="準",AO39="深"),OR(AP39="休",AN$17=30,AP$18="×")),AN$17=31,AO$18="×",AO39="")))))),40,0))))</f>
        <v>0</v>
      </c>
      <c r="AO120" s="193">
        <f t="shared" ref="AO120" si="352">IF(AND($D$1="二交代制",AO$17&gt;=1,AO$17&lt;=28,AO39="当",AP39="明",AQ39="休",AR39="当"),10,IF(AND($D$1="三交代制",AO$17&gt;=2,AO$17&lt;=30,OR(AO39="準",AO39="深"),OR(AP39="準",AP39="深"),OR(AQ39="準",AQ39="深")),20,IF(AND($D$1="二交代制",OR(AO39="当",AO39="明"),NOT(OR(AND(AO39="当",OR(AP39="明",AO$17=31,AP$18="×"),OR(AQ39="休",AO$17=30,AO$17=31,AQ$18="×")),AND(AO39="明",OR(AN39="当",AO$17=1),OR(AP39="休",AO$17=31,AP$18="×"))))),30,IF(AND($D$1="三交代制",AN39&lt;&gt;"準",AN39&lt;&gt;"深",OR(AO39="準",AO39="深"),(NOT(OR(AND(AO39="準",OR(AN39="日",AN39="休",AO$17=1,AND(AP39&lt;&gt;"準",AP39&lt;&gt;"深",AN39="")),OR(AP39="休",AND(AP39="準",OR(AQ39="休",AO$17=30,AQ$18="×")),AO$17=31,AP$18="×",AP39="")),AND(AO39="深",OR(AN39="休",AO$17=1,AND(AP39&lt;&gt;"準",AP39&lt;&gt;"深",AN39="")),OR(AP39="休",AND(OR(AP39="準",AP39="深"),OR(AQ39="休",AO$17=30,AQ$18="×")),AO$17=31,AP$18="×",AP39="")))))),40,0))))</f>
        <v>0</v>
      </c>
      <c r="CJ120" s="91"/>
      <c r="CK120" s="92"/>
      <c r="CL120" s="92"/>
      <c r="CM120" s="92"/>
      <c r="CN120" s="92"/>
      <c r="CO120" s="92"/>
      <c r="CP120" s="92"/>
      <c r="CQ120" s="92"/>
      <c r="CR120" s="92"/>
      <c r="CS120" s="92"/>
      <c r="CT120" s="92"/>
      <c r="CU120" s="92"/>
      <c r="CV120" s="92"/>
      <c r="CW120" s="92"/>
      <c r="CX120" s="92"/>
      <c r="CY120" s="92"/>
      <c r="CZ120" s="92"/>
      <c r="DA120" s="92"/>
      <c r="DB120" s="92"/>
      <c r="DC120" s="92"/>
      <c r="DD120" s="92"/>
      <c r="DE120" s="92"/>
      <c r="DF120" s="92"/>
      <c r="DG120" s="92"/>
      <c r="DH120" s="92"/>
      <c r="DI120" s="92"/>
      <c r="DJ120" s="92"/>
      <c r="DK120" s="92"/>
      <c r="DL120" s="92"/>
      <c r="DM120" s="92"/>
      <c r="DN120" s="92"/>
      <c r="DO120" s="92"/>
      <c r="DP120" s="92"/>
      <c r="DQ120" s="93"/>
      <c r="DR120" s="93"/>
      <c r="DS120" s="93"/>
      <c r="DT120" s="93"/>
      <c r="DU120" s="93"/>
      <c r="DV120" s="93"/>
      <c r="DW120" s="93"/>
      <c r="DX120" s="93"/>
      <c r="DY120" s="93"/>
      <c r="DZ120" s="93"/>
      <c r="EA120" s="93"/>
      <c r="EB120" s="93"/>
      <c r="EC120" s="93"/>
      <c r="ED120" s="93"/>
      <c r="EE120" s="93"/>
      <c r="EF120" s="93"/>
      <c r="EG120" s="93"/>
      <c r="EH120" s="93"/>
      <c r="EI120" s="93"/>
      <c r="EJ120" s="93"/>
      <c r="EK120" s="93"/>
    </row>
    <row r="121" spans="5:141" x14ac:dyDescent="0.4">
      <c r="J121" s="202"/>
      <c r="K121" s="193"/>
      <c r="L121" s="193"/>
      <c r="M121" s="193"/>
      <c r="N121" s="193"/>
      <c r="O121" s="193"/>
      <c r="P121" s="193"/>
      <c r="Q121" s="193"/>
      <c r="R121" s="193"/>
      <c r="S121" s="193"/>
      <c r="T121" s="193"/>
      <c r="U121" s="193"/>
      <c r="V121" s="193"/>
      <c r="W121" s="193"/>
      <c r="X121" s="193"/>
      <c r="Y121" s="193"/>
      <c r="Z121" s="193"/>
      <c r="AA121" s="193"/>
      <c r="AB121" s="193"/>
      <c r="AC121" s="193"/>
      <c r="AD121" s="193"/>
      <c r="AE121" s="193"/>
      <c r="AF121" s="193"/>
      <c r="AG121" s="193"/>
      <c r="AH121" s="193"/>
      <c r="AI121" s="193"/>
      <c r="AJ121" s="193"/>
      <c r="AK121" s="193"/>
      <c r="AL121" s="193"/>
      <c r="AM121" s="193"/>
      <c r="AN121" s="193"/>
      <c r="AO121" s="193"/>
      <c r="CJ121" s="91"/>
      <c r="CK121" s="92"/>
      <c r="CL121" s="92"/>
      <c r="CM121" s="92"/>
      <c r="CN121" s="92"/>
      <c r="CO121" s="92"/>
      <c r="CP121" s="92"/>
      <c r="CQ121" s="92"/>
      <c r="CR121" s="92"/>
      <c r="CS121" s="92"/>
      <c r="CT121" s="92"/>
      <c r="CU121" s="92"/>
      <c r="CV121" s="92"/>
      <c r="CW121" s="92"/>
      <c r="CX121" s="92"/>
      <c r="CY121" s="92"/>
      <c r="CZ121" s="92"/>
      <c r="DA121" s="92"/>
      <c r="DB121" s="92"/>
      <c r="DC121" s="92"/>
      <c r="DD121" s="92"/>
      <c r="DE121" s="92"/>
      <c r="DF121" s="92"/>
      <c r="DG121" s="92"/>
      <c r="DH121" s="92"/>
      <c r="DI121" s="92"/>
      <c r="DJ121" s="92"/>
      <c r="DK121" s="92"/>
      <c r="DL121" s="92"/>
      <c r="DM121" s="92"/>
      <c r="DN121" s="92"/>
      <c r="DO121" s="92"/>
      <c r="DP121" s="92"/>
      <c r="DQ121" s="93"/>
      <c r="DR121" s="93"/>
      <c r="DS121" s="93"/>
      <c r="DT121" s="93"/>
      <c r="DU121" s="93"/>
      <c r="DV121" s="93"/>
      <c r="DW121" s="93"/>
      <c r="DX121" s="93"/>
      <c r="DY121" s="93"/>
      <c r="DZ121" s="93"/>
      <c r="EA121" s="93"/>
      <c r="EB121" s="93"/>
      <c r="EC121" s="93"/>
      <c r="ED121" s="93"/>
      <c r="EE121" s="93"/>
      <c r="EF121" s="93"/>
      <c r="EG121" s="93"/>
      <c r="EH121" s="93"/>
      <c r="EI121" s="93"/>
      <c r="EJ121" s="93"/>
      <c r="EK121" s="93"/>
    </row>
    <row r="122" spans="5:141" x14ac:dyDescent="0.4">
      <c r="J122" s="201" t="str">
        <f t="shared" ref="J122" si="353">IF(E41&lt;&gt;"",E41,"")</f>
        <v>山田</v>
      </c>
      <c r="K122" s="193">
        <f t="shared" ref="K122" si="354">IF(AND($D$1="二交代制",K$17&gt;=1,K$17&lt;=28,K41="当",L41="明",M41="休",N41="当"),10,IF(AND($D$1="三交代制",K$17&gt;=2,K$17&lt;=30,OR(K41="準",K41="深"),OR(L41="準",L41="深"),OR(M41="準",M41="深")),20,IF(AND($D$1="二交代制",OR(K41="当",K41="明"),NOT(OR(AND(K41="当",OR(L41="明",K$17=31,L$18="×"),OR(M41="休",K$17=30,K$17=31,M$18="×")),AND(K41="明",OR(J41="当",K$17=1),OR(L41="休",K$17=31,L$18="×"))))),30,IF(AND($D$1="三交代制",J41&lt;&gt;"準",J41&lt;&gt;"深",OR(K41="準",K41="深"),(NOT(OR(AND(K41="準",OR(J41="日",J41="休",K$17=1,AND(L41&lt;&gt;"準",L41&lt;&gt;"深",J41="")),OR(L41="休",AND(L41="準",OR(M41="休",K$17=30,M$18="×")),K$17=31,L$18="×",L41="")),AND(K41="深",OR(J41="休",K$17=1,AND(L41&lt;&gt;"準",L41&lt;&gt;"深",J41="")),OR(L41="休",AND(OR(L41="準",L41="深"),OR(M41="休",K$17=30,M$18="×")),K$17=31,L$18="×",L41="")))))),40,0))))</f>
        <v>0</v>
      </c>
      <c r="L122" s="193">
        <f t="shared" ref="L122" si="355">IF(AND($D$1="二交代制",L$17&gt;=1,L$17&lt;=28,L41="当",M41="明",N41="休",O41="当"),10,IF(AND($D$1="三交代制",L$17&gt;=2,L$17&lt;=30,OR(L41="準",L41="深"),OR(M41="準",M41="深"),OR(N41="準",N41="深")),20,IF(AND($D$1="二交代制",OR(L41="当",L41="明"),NOT(OR(AND(L41="当",OR(M41="明",L$17=31,M$18="×"),OR(N41="休",L$17=30,L$17=31,N$18="×")),AND(L41="明",OR(K41="当",L$17=1),OR(M41="休",L$17=31,M$18="×"))))),30,IF(AND($D$1="三交代制",K41&lt;&gt;"準",K41&lt;&gt;"深",OR(L41="準",L41="深"),(NOT(OR(AND(L41="準",OR(K41="日",K41="休",L$17=1,AND(M41&lt;&gt;"準",M41&lt;&gt;"深",K41="")),OR(M41="休",AND(M41="準",OR(N41="休",L$17=30,N$18="×")),L$17=31,M$18="×",M41="")),AND(L41="深",OR(K41="休",L$17=1,AND(M41&lt;&gt;"準",M41&lt;&gt;"深",K41="")),OR(M41="休",AND(OR(M41="準",M41="深"),OR(N41="休",L$17=30,N$18="×")),L$17=31,M$18="×",M41="")))))),40,0))))</f>
        <v>0</v>
      </c>
      <c r="M122" s="193">
        <f t="shared" ref="M122" si="356">IF(AND($D$1="二交代制",M$17&gt;=1,M$17&lt;=28,M41="当",N41="明",O41="休",P41="当"),10,IF(AND($D$1="三交代制",M$17&gt;=2,M$17&lt;=30,OR(M41="準",M41="深"),OR(N41="準",N41="深"),OR(O41="準",O41="深")),20,IF(AND($D$1="二交代制",OR(M41="当",M41="明"),NOT(OR(AND(M41="当",OR(N41="明",M$17=31,N$18="×"),OR(O41="休",M$17=30,M$17=31,O$18="×")),AND(M41="明",OR(L41="当",M$17=1),OR(N41="休",M$17=31,N$18="×"))))),30,IF(AND($D$1="三交代制",L41&lt;&gt;"準",L41&lt;&gt;"深",OR(M41="準",M41="深"),(NOT(OR(AND(M41="準",OR(L41="日",L41="休",M$17=1,AND(N41&lt;&gt;"準",N41&lt;&gt;"深",L41="")),OR(N41="休",AND(N41="準",OR(O41="休",M$17=30,O$18="×")),M$17=31,N$18="×",N41="")),AND(M41="深",OR(L41="休",M$17=1,AND(N41&lt;&gt;"準",N41&lt;&gt;"深",L41="")),OR(N41="休",AND(OR(N41="準",N41="深"),OR(O41="休",M$17=30,O$18="×")),M$17=31,N$18="×",N41="")))))),40,0))))</f>
        <v>0</v>
      </c>
      <c r="N122" s="193">
        <f t="shared" ref="N122" si="357">IF(AND($D$1="二交代制",N$17&gt;=1,N$17&lt;=28,N41="当",O41="明",P41="休",Q41="当"),10,IF(AND($D$1="三交代制",N$17&gt;=2,N$17&lt;=30,OR(N41="準",N41="深"),OR(O41="準",O41="深"),OR(P41="準",P41="深")),20,IF(AND($D$1="二交代制",OR(N41="当",N41="明"),NOT(OR(AND(N41="当",OR(O41="明",N$17=31,O$18="×"),OR(P41="休",N$17=30,N$17=31,P$18="×")),AND(N41="明",OR(M41="当",N$17=1),OR(O41="休",N$17=31,O$18="×"))))),30,IF(AND($D$1="三交代制",M41&lt;&gt;"準",M41&lt;&gt;"深",OR(N41="準",N41="深"),(NOT(OR(AND(N41="準",OR(M41="日",M41="休",N$17=1,AND(O41&lt;&gt;"準",O41&lt;&gt;"深",M41="")),OR(O41="休",AND(O41="準",OR(P41="休",N$17=30,P$18="×")),N$17=31,O$18="×",O41="")),AND(N41="深",OR(M41="休",N$17=1,AND(O41&lt;&gt;"準",O41&lt;&gt;"深",M41="")),OR(O41="休",AND(OR(O41="準",O41="深"),OR(P41="休",N$17=30,P$18="×")),N$17=31,O$18="×",O41="")))))),40,0))))</f>
        <v>0</v>
      </c>
      <c r="O122" s="193">
        <f t="shared" ref="O122" si="358">IF(AND($D$1="二交代制",O$17&gt;=1,O$17&lt;=28,O41="当",P41="明",Q41="休",R41="当"),10,IF(AND($D$1="三交代制",O$17&gt;=2,O$17&lt;=30,OR(O41="準",O41="深"),OR(P41="準",P41="深"),OR(Q41="準",Q41="深")),20,IF(AND($D$1="二交代制",OR(O41="当",O41="明"),NOT(OR(AND(O41="当",OR(P41="明",O$17=31,P$18="×"),OR(Q41="休",O$17=30,O$17=31,Q$18="×")),AND(O41="明",OR(N41="当",O$17=1),OR(P41="休",O$17=31,P$18="×"))))),30,IF(AND($D$1="三交代制",N41&lt;&gt;"準",N41&lt;&gt;"深",OR(O41="準",O41="深"),(NOT(OR(AND(O41="準",OR(N41="日",N41="休",O$17=1,AND(P41&lt;&gt;"準",P41&lt;&gt;"深",N41="")),OR(P41="休",AND(P41="準",OR(Q41="休",O$17=30,Q$18="×")),O$17=31,P$18="×",P41="")),AND(O41="深",OR(N41="休",O$17=1,AND(P41&lt;&gt;"準",P41&lt;&gt;"深",N41="")),OR(P41="休",AND(OR(P41="準",P41="深"),OR(Q41="休",O$17=30,Q$18="×")),O$17=31,P$18="×",P41="")))))),40,0))))</f>
        <v>0</v>
      </c>
      <c r="P122" s="193">
        <f t="shared" ref="P122" si="359">IF(AND($D$1="二交代制",P$17&gt;=1,P$17&lt;=28,P41="当",Q41="明",R41="休",S41="当"),10,IF(AND($D$1="三交代制",P$17&gt;=2,P$17&lt;=30,OR(P41="準",P41="深"),OR(Q41="準",Q41="深"),OR(R41="準",R41="深")),20,IF(AND($D$1="二交代制",OR(P41="当",P41="明"),NOT(OR(AND(P41="当",OR(Q41="明",P$17=31,Q$18="×"),OR(R41="休",P$17=30,P$17=31,R$18="×")),AND(P41="明",OR(O41="当",P$17=1),OR(Q41="休",P$17=31,Q$18="×"))))),30,IF(AND($D$1="三交代制",O41&lt;&gt;"準",O41&lt;&gt;"深",OR(P41="準",P41="深"),(NOT(OR(AND(P41="準",OR(O41="日",O41="休",P$17=1,AND(Q41&lt;&gt;"準",Q41&lt;&gt;"深",O41="")),OR(Q41="休",AND(Q41="準",OR(R41="休",P$17=30,R$18="×")),P$17=31,Q$18="×",Q41="")),AND(P41="深",OR(O41="休",P$17=1,AND(Q41&lt;&gt;"準",Q41&lt;&gt;"深",O41="")),OR(Q41="休",AND(OR(Q41="準",Q41="深"),OR(R41="休",P$17=30,R$18="×")),P$17=31,Q$18="×",Q41="")))))),40,0))))</f>
        <v>0</v>
      </c>
      <c r="Q122" s="193">
        <f t="shared" ref="Q122" si="360">IF(AND($D$1="二交代制",Q$17&gt;=1,Q$17&lt;=28,Q41="当",R41="明",S41="休",T41="当"),10,IF(AND($D$1="三交代制",Q$17&gt;=2,Q$17&lt;=30,OR(Q41="準",Q41="深"),OR(R41="準",R41="深"),OR(S41="準",S41="深")),20,IF(AND($D$1="二交代制",OR(Q41="当",Q41="明"),NOT(OR(AND(Q41="当",OR(R41="明",Q$17=31,R$18="×"),OR(S41="休",Q$17=30,Q$17=31,S$18="×")),AND(Q41="明",OR(P41="当",Q$17=1),OR(R41="休",Q$17=31,R$18="×"))))),30,IF(AND($D$1="三交代制",P41&lt;&gt;"準",P41&lt;&gt;"深",OR(Q41="準",Q41="深"),(NOT(OR(AND(Q41="準",OR(P41="日",P41="休",Q$17=1,AND(R41&lt;&gt;"準",R41&lt;&gt;"深",P41="")),OR(R41="休",AND(R41="準",OR(S41="休",Q$17=30,S$18="×")),Q$17=31,R$18="×",R41="")),AND(Q41="深",OR(P41="休",Q$17=1,AND(R41&lt;&gt;"準",R41&lt;&gt;"深",P41="")),OR(R41="休",AND(OR(R41="準",R41="深"),OR(S41="休",Q$17=30,S$18="×")),Q$17=31,R$18="×",R41="")))))),40,0))))</f>
        <v>0</v>
      </c>
      <c r="R122" s="193">
        <f t="shared" ref="R122" si="361">IF(AND($D$1="二交代制",R$17&gt;=1,R$17&lt;=28,R41="当",S41="明",T41="休",U41="当"),10,IF(AND($D$1="三交代制",R$17&gt;=2,R$17&lt;=30,OR(R41="準",R41="深"),OR(S41="準",S41="深"),OR(T41="準",T41="深")),20,IF(AND($D$1="二交代制",OR(R41="当",R41="明"),NOT(OR(AND(R41="当",OR(S41="明",R$17=31,S$18="×"),OR(T41="休",R$17=30,R$17=31,T$18="×")),AND(R41="明",OR(Q41="当",R$17=1),OR(S41="休",R$17=31,S$18="×"))))),30,IF(AND($D$1="三交代制",Q41&lt;&gt;"準",Q41&lt;&gt;"深",OR(R41="準",R41="深"),(NOT(OR(AND(R41="準",OR(Q41="日",Q41="休",R$17=1,AND(S41&lt;&gt;"準",S41&lt;&gt;"深",Q41="")),OR(S41="休",AND(S41="準",OR(T41="休",R$17=30,T$18="×")),R$17=31,S$18="×",S41="")),AND(R41="深",OR(Q41="休",R$17=1,AND(S41&lt;&gt;"準",S41&lt;&gt;"深",Q41="")),OR(S41="休",AND(OR(S41="準",S41="深"),OR(T41="休",R$17=30,T$18="×")),R$17=31,S$18="×",S41="")))))),40,0))))</f>
        <v>0</v>
      </c>
      <c r="S122" s="193">
        <f t="shared" ref="S122" si="362">IF(AND($D$1="二交代制",S$17&gt;=1,S$17&lt;=28,S41="当",T41="明",U41="休",V41="当"),10,IF(AND($D$1="三交代制",S$17&gt;=2,S$17&lt;=30,OR(S41="準",S41="深"),OR(T41="準",T41="深"),OR(U41="準",U41="深")),20,IF(AND($D$1="二交代制",OR(S41="当",S41="明"),NOT(OR(AND(S41="当",OR(T41="明",S$17=31,T$18="×"),OR(U41="休",S$17=30,S$17=31,U$18="×")),AND(S41="明",OR(R41="当",S$17=1),OR(T41="休",S$17=31,T$18="×"))))),30,IF(AND($D$1="三交代制",R41&lt;&gt;"準",R41&lt;&gt;"深",OR(S41="準",S41="深"),(NOT(OR(AND(S41="準",OR(R41="日",R41="休",S$17=1,AND(T41&lt;&gt;"準",T41&lt;&gt;"深",R41="")),OR(T41="休",AND(T41="準",OR(U41="休",S$17=30,U$18="×")),S$17=31,T$18="×",T41="")),AND(S41="深",OR(R41="休",S$17=1,AND(T41&lt;&gt;"準",T41&lt;&gt;"深",R41="")),OR(T41="休",AND(OR(T41="準",T41="深"),OR(U41="休",S$17=30,U$18="×")),S$17=31,T$18="×",T41="")))))),40,0))))</f>
        <v>0</v>
      </c>
      <c r="T122" s="193">
        <f t="shared" ref="T122" si="363">IF(AND($D$1="二交代制",T$17&gt;=1,T$17&lt;=28,T41="当",U41="明",V41="休",W41="当"),10,IF(AND($D$1="三交代制",T$17&gt;=2,T$17&lt;=30,OR(T41="準",T41="深"),OR(U41="準",U41="深"),OR(V41="準",V41="深")),20,IF(AND($D$1="二交代制",OR(T41="当",T41="明"),NOT(OR(AND(T41="当",OR(U41="明",T$17=31,U$18="×"),OR(V41="休",T$17=30,T$17=31,V$18="×")),AND(T41="明",OR(S41="当",T$17=1),OR(U41="休",T$17=31,U$18="×"))))),30,IF(AND($D$1="三交代制",S41&lt;&gt;"準",S41&lt;&gt;"深",OR(T41="準",T41="深"),(NOT(OR(AND(T41="準",OR(S41="日",S41="休",T$17=1,AND(U41&lt;&gt;"準",U41&lt;&gt;"深",S41="")),OR(U41="休",AND(U41="準",OR(V41="休",T$17=30,V$18="×")),T$17=31,U$18="×",U41="")),AND(T41="深",OR(S41="休",T$17=1,AND(U41&lt;&gt;"準",U41&lt;&gt;"深",S41="")),OR(U41="休",AND(OR(U41="準",U41="深"),OR(V41="休",T$17=30,V$18="×")),T$17=31,U$18="×",U41="")))))),40,0))))</f>
        <v>0</v>
      </c>
      <c r="U122" s="193">
        <f t="shared" ref="U122" si="364">IF(AND($D$1="二交代制",U$17&gt;=1,U$17&lt;=28,U41="当",V41="明",W41="休",X41="当"),10,IF(AND($D$1="三交代制",U$17&gt;=2,U$17&lt;=30,OR(U41="準",U41="深"),OR(V41="準",V41="深"),OR(W41="準",W41="深")),20,IF(AND($D$1="二交代制",OR(U41="当",U41="明"),NOT(OR(AND(U41="当",OR(V41="明",U$17=31,V$18="×"),OR(W41="休",U$17=30,U$17=31,W$18="×")),AND(U41="明",OR(T41="当",U$17=1),OR(V41="休",U$17=31,V$18="×"))))),30,IF(AND($D$1="三交代制",T41&lt;&gt;"準",T41&lt;&gt;"深",OR(U41="準",U41="深"),(NOT(OR(AND(U41="準",OR(T41="日",T41="休",U$17=1,AND(V41&lt;&gt;"準",V41&lt;&gt;"深",T41="")),OR(V41="休",AND(V41="準",OR(W41="休",U$17=30,W$18="×")),U$17=31,V$18="×",V41="")),AND(U41="深",OR(T41="休",U$17=1,AND(V41&lt;&gt;"準",V41&lt;&gt;"深",T41="")),OR(V41="休",AND(OR(V41="準",V41="深"),OR(W41="休",U$17=30,W$18="×")),U$17=31,V$18="×",V41="")))))),40,0))))</f>
        <v>0</v>
      </c>
      <c r="V122" s="193">
        <f t="shared" ref="V122" si="365">IF(AND($D$1="二交代制",V$17&gt;=1,V$17&lt;=28,V41="当",W41="明",X41="休",Y41="当"),10,IF(AND($D$1="三交代制",V$17&gt;=2,V$17&lt;=30,OR(V41="準",V41="深"),OR(W41="準",W41="深"),OR(X41="準",X41="深")),20,IF(AND($D$1="二交代制",OR(V41="当",V41="明"),NOT(OR(AND(V41="当",OR(W41="明",V$17=31,W$18="×"),OR(X41="休",V$17=30,V$17=31,X$18="×")),AND(V41="明",OR(U41="当",V$17=1),OR(W41="休",V$17=31,W$18="×"))))),30,IF(AND($D$1="三交代制",U41&lt;&gt;"準",U41&lt;&gt;"深",OR(V41="準",V41="深"),(NOT(OR(AND(V41="準",OR(U41="日",U41="休",V$17=1,AND(W41&lt;&gt;"準",W41&lt;&gt;"深",U41="")),OR(W41="休",AND(W41="準",OR(X41="休",V$17=30,X$18="×")),V$17=31,W$18="×",W41="")),AND(V41="深",OR(U41="休",V$17=1,AND(W41&lt;&gt;"準",W41&lt;&gt;"深",U41="")),OR(W41="休",AND(OR(W41="準",W41="深"),OR(X41="休",V$17=30,X$18="×")),V$17=31,W$18="×",W41="")))))),40,0))))</f>
        <v>0</v>
      </c>
      <c r="W122" s="193">
        <f t="shared" ref="W122" si="366">IF(AND($D$1="二交代制",W$17&gt;=1,W$17&lt;=28,W41="当",X41="明",Y41="休",Z41="当"),10,IF(AND($D$1="三交代制",W$17&gt;=2,W$17&lt;=30,OR(W41="準",W41="深"),OR(X41="準",X41="深"),OR(Y41="準",Y41="深")),20,IF(AND($D$1="二交代制",OR(W41="当",W41="明"),NOT(OR(AND(W41="当",OR(X41="明",W$17=31,X$18="×"),OR(Y41="休",W$17=30,W$17=31,Y$18="×")),AND(W41="明",OR(V41="当",W$17=1),OR(X41="休",W$17=31,X$18="×"))))),30,IF(AND($D$1="三交代制",V41&lt;&gt;"準",V41&lt;&gt;"深",OR(W41="準",W41="深"),(NOT(OR(AND(W41="準",OR(V41="日",V41="休",W$17=1,AND(X41&lt;&gt;"準",X41&lt;&gt;"深",V41="")),OR(X41="休",AND(X41="準",OR(Y41="休",W$17=30,Y$18="×")),W$17=31,X$18="×",X41="")),AND(W41="深",OR(V41="休",W$17=1,AND(X41&lt;&gt;"準",X41&lt;&gt;"深",V41="")),OR(X41="休",AND(OR(X41="準",X41="深"),OR(Y41="休",W$17=30,Y$18="×")),W$17=31,X$18="×",X41="")))))),40,0))))</f>
        <v>0</v>
      </c>
      <c r="X122" s="193">
        <f t="shared" ref="X122" si="367">IF(AND($D$1="二交代制",X$17&gt;=1,X$17&lt;=28,X41="当",Y41="明",Z41="休",AA41="当"),10,IF(AND($D$1="三交代制",X$17&gt;=2,X$17&lt;=30,OR(X41="準",X41="深"),OR(Y41="準",Y41="深"),OR(Z41="準",Z41="深")),20,IF(AND($D$1="二交代制",OR(X41="当",X41="明"),NOT(OR(AND(X41="当",OR(Y41="明",X$17=31,Y$18="×"),OR(Z41="休",X$17=30,X$17=31,Z$18="×")),AND(X41="明",OR(W41="当",X$17=1),OR(Y41="休",X$17=31,Y$18="×"))))),30,IF(AND($D$1="三交代制",W41&lt;&gt;"準",W41&lt;&gt;"深",OR(X41="準",X41="深"),(NOT(OR(AND(X41="準",OR(W41="日",W41="休",X$17=1,AND(Y41&lt;&gt;"準",Y41&lt;&gt;"深",W41="")),OR(Y41="休",AND(Y41="準",OR(Z41="休",X$17=30,Z$18="×")),X$17=31,Y$18="×",Y41="")),AND(X41="深",OR(W41="休",X$17=1,AND(Y41&lt;&gt;"準",Y41&lt;&gt;"深",W41="")),OR(Y41="休",AND(OR(Y41="準",Y41="深"),OR(Z41="休",X$17=30,Z$18="×")),X$17=31,Y$18="×",Y41="")))))),40,0))))</f>
        <v>0</v>
      </c>
      <c r="Y122" s="193">
        <f t="shared" ref="Y122" si="368">IF(AND($D$1="二交代制",Y$17&gt;=1,Y$17&lt;=28,Y41="当",Z41="明",AA41="休",AB41="当"),10,IF(AND($D$1="三交代制",Y$17&gt;=2,Y$17&lt;=30,OR(Y41="準",Y41="深"),OR(Z41="準",Z41="深"),OR(AA41="準",AA41="深")),20,IF(AND($D$1="二交代制",OR(Y41="当",Y41="明"),NOT(OR(AND(Y41="当",OR(Z41="明",Y$17=31,Z$18="×"),OR(AA41="休",Y$17=30,Y$17=31,AA$18="×")),AND(Y41="明",OR(X41="当",Y$17=1),OR(Z41="休",Y$17=31,Z$18="×"))))),30,IF(AND($D$1="三交代制",X41&lt;&gt;"準",X41&lt;&gt;"深",OR(Y41="準",Y41="深"),(NOT(OR(AND(Y41="準",OR(X41="日",X41="休",Y$17=1,AND(Z41&lt;&gt;"準",Z41&lt;&gt;"深",X41="")),OR(Z41="休",AND(Z41="準",OR(AA41="休",Y$17=30,AA$18="×")),Y$17=31,Z$18="×",Z41="")),AND(Y41="深",OR(X41="休",Y$17=1,AND(Z41&lt;&gt;"準",Z41&lt;&gt;"深",X41="")),OR(Z41="休",AND(OR(Z41="準",Z41="深"),OR(AA41="休",Y$17=30,AA$18="×")),Y$17=31,Z$18="×",Z41="")))))),40,0))))</f>
        <v>0</v>
      </c>
      <c r="Z122" s="193">
        <f t="shared" ref="Z122" si="369">IF(AND($D$1="二交代制",Z$17&gt;=1,Z$17&lt;=28,Z41="当",AA41="明",AB41="休",AC41="当"),10,IF(AND($D$1="三交代制",Z$17&gt;=2,Z$17&lt;=30,OR(Z41="準",Z41="深"),OR(AA41="準",AA41="深"),OR(AB41="準",AB41="深")),20,IF(AND($D$1="二交代制",OR(Z41="当",Z41="明"),NOT(OR(AND(Z41="当",OR(AA41="明",Z$17=31,AA$18="×"),OR(AB41="休",Z$17=30,Z$17=31,AB$18="×")),AND(Z41="明",OR(Y41="当",Z$17=1),OR(AA41="休",Z$17=31,AA$18="×"))))),30,IF(AND($D$1="三交代制",Y41&lt;&gt;"準",Y41&lt;&gt;"深",OR(Z41="準",Z41="深"),(NOT(OR(AND(Z41="準",OR(Y41="日",Y41="休",Z$17=1,AND(AA41&lt;&gt;"準",AA41&lt;&gt;"深",Y41="")),OR(AA41="休",AND(AA41="準",OR(AB41="休",Z$17=30,AB$18="×")),Z$17=31,AA$18="×",AA41="")),AND(Z41="深",OR(Y41="休",Z$17=1,AND(AA41&lt;&gt;"準",AA41&lt;&gt;"深",Y41="")),OR(AA41="休",AND(OR(AA41="準",AA41="深"),OR(AB41="休",Z$17=30,AB$18="×")),Z$17=31,AA$18="×",AA41="")))))),40,0))))</f>
        <v>0</v>
      </c>
      <c r="AA122" s="193">
        <f t="shared" ref="AA122" si="370">IF(AND($D$1="二交代制",AA$17&gt;=1,AA$17&lt;=28,AA41="当",AB41="明",AC41="休",AD41="当"),10,IF(AND($D$1="三交代制",AA$17&gt;=2,AA$17&lt;=30,OR(AA41="準",AA41="深"),OR(AB41="準",AB41="深"),OR(AC41="準",AC41="深")),20,IF(AND($D$1="二交代制",OR(AA41="当",AA41="明"),NOT(OR(AND(AA41="当",OR(AB41="明",AA$17=31,AB$18="×"),OR(AC41="休",AA$17=30,AA$17=31,AC$18="×")),AND(AA41="明",OR(Z41="当",AA$17=1),OR(AB41="休",AA$17=31,AB$18="×"))))),30,IF(AND($D$1="三交代制",Z41&lt;&gt;"準",Z41&lt;&gt;"深",OR(AA41="準",AA41="深"),(NOT(OR(AND(AA41="準",OR(Z41="日",Z41="休",AA$17=1,AND(AB41&lt;&gt;"準",AB41&lt;&gt;"深",Z41="")),OR(AB41="休",AND(AB41="準",OR(AC41="休",AA$17=30,AC$18="×")),AA$17=31,AB$18="×",AB41="")),AND(AA41="深",OR(Z41="休",AA$17=1,AND(AB41&lt;&gt;"準",AB41&lt;&gt;"深",Z41="")),OR(AB41="休",AND(OR(AB41="準",AB41="深"),OR(AC41="休",AA$17=30,AC$18="×")),AA$17=31,AB$18="×",AB41="")))))),40,0))))</f>
        <v>0</v>
      </c>
      <c r="AB122" s="193">
        <f t="shared" ref="AB122" si="371">IF(AND($D$1="二交代制",AB$17&gt;=1,AB$17&lt;=28,AB41="当",AC41="明",AD41="休",AE41="当"),10,IF(AND($D$1="三交代制",AB$17&gt;=2,AB$17&lt;=30,OR(AB41="準",AB41="深"),OR(AC41="準",AC41="深"),OR(AD41="準",AD41="深")),20,IF(AND($D$1="二交代制",OR(AB41="当",AB41="明"),NOT(OR(AND(AB41="当",OR(AC41="明",AB$17=31,AC$18="×"),OR(AD41="休",AB$17=30,AB$17=31,AD$18="×")),AND(AB41="明",OR(AA41="当",AB$17=1),OR(AC41="休",AB$17=31,AC$18="×"))))),30,IF(AND($D$1="三交代制",AA41&lt;&gt;"準",AA41&lt;&gt;"深",OR(AB41="準",AB41="深"),(NOT(OR(AND(AB41="準",OR(AA41="日",AA41="休",AB$17=1,AND(AC41&lt;&gt;"準",AC41&lt;&gt;"深",AA41="")),OR(AC41="休",AND(AC41="準",OR(AD41="休",AB$17=30,AD$18="×")),AB$17=31,AC$18="×",AC41="")),AND(AB41="深",OR(AA41="休",AB$17=1,AND(AC41&lt;&gt;"準",AC41&lt;&gt;"深",AA41="")),OR(AC41="休",AND(OR(AC41="準",AC41="深"),OR(AD41="休",AB$17=30,AD$18="×")),AB$17=31,AC$18="×",AC41="")))))),40,0))))</f>
        <v>0</v>
      </c>
      <c r="AC122" s="193">
        <f t="shared" ref="AC122" si="372">IF(AND($D$1="二交代制",AC$17&gt;=1,AC$17&lt;=28,AC41="当",AD41="明",AE41="休",AF41="当"),10,IF(AND($D$1="三交代制",AC$17&gt;=2,AC$17&lt;=30,OR(AC41="準",AC41="深"),OR(AD41="準",AD41="深"),OR(AE41="準",AE41="深")),20,IF(AND($D$1="二交代制",OR(AC41="当",AC41="明"),NOT(OR(AND(AC41="当",OR(AD41="明",AC$17=31,AD$18="×"),OR(AE41="休",AC$17=30,AC$17=31,AE$18="×")),AND(AC41="明",OR(AB41="当",AC$17=1),OR(AD41="休",AC$17=31,AD$18="×"))))),30,IF(AND($D$1="三交代制",AB41&lt;&gt;"準",AB41&lt;&gt;"深",OR(AC41="準",AC41="深"),(NOT(OR(AND(AC41="準",OR(AB41="日",AB41="休",AC$17=1,AND(AD41&lt;&gt;"準",AD41&lt;&gt;"深",AB41="")),OR(AD41="休",AND(AD41="準",OR(AE41="休",AC$17=30,AE$18="×")),AC$17=31,AD$18="×",AD41="")),AND(AC41="深",OR(AB41="休",AC$17=1,AND(AD41&lt;&gt;"準",AD41&lt;&gt;"深",AB41="")),OR(AD41="休",AND(OR(AD41="準",AD41="深"),OR(AE41="休",AC$17=30,AE$18="×")),AC$17=31,AD$18="×",AD41="")))))),40,0))))</f>
        <v>0</v>
      </c>
      <c r="AD122" s="193">
        <f t="shared" ref="AD122" si="373">IF(AND($D$1="二交代制",AD$17&gt;=1,AD$17&lt;=28,AD41="当",AE41="明",AF41="休",AG41="当"),10,IF(AND($D$1="三交代制",AD$17&gt;=2,AD$17&lt;=30,OR(AD41="準",AD41="深"),OR(AE41="準",AE41="深"),OR(AF41="準",AF41="深")),20,IF(AND($D$1="二交代制",OR(AD41="当",AD41="明"),NOT(OR(AND(AD41="当",OR(AE41="明",AD$17=31,AE$18="×"),OR(AF41="休",AD$17=30,AD$17=31,AF$18="×")),AND(AD41="明",OR(AC41="当",AD$17=1),OR(AE41="休",AD$17=31,AE$18="×"))))),30,IF(AND($D$1="三交代制",AC41&lt;&gt;"準",AC41&lt;&gt;"深",OR(AD41="準",AD41="深"),(NOT(OR(AND(AD41="準",OR(AC41="日",AC41="休",AD$17=1,AND(AE41&lt;&gt;"準",AE41&lt;&gt;"深",AC41="")),OR(AE41="休",AND(AE41="準",OR(AF41="休",AD$17=30,AF$18="×")),AD$17=31,AE$18="×",AE41="")),AND(AD41="深",OR(AC41="休",AD$17=1,AND(AE41&lt;&gt;"準",AE41&lt;&gt;"深",AC41="")),OR(AE41="休",AND(OR(AE41="準",AE41="深"),OR(AF41="休",AD$17=30,AF$18="×")),AD$17=31,AE$18="×",AE41="")))))),40,0))))</f>
        <v>0</v>
      </c>
      <c r="AE122" s="193">
        <f t="shared" ref="AE122" si="374">IF(AND($D$1="二交代制",AE$17&gt;=1,AE$17&lt;=28,AE41="当",AF41="明",AG41="休",AH41="当"),10,IF(AND($D$1="三交代制",AE$17&gt;=2,AE$17&lt;=30,OR(AE41="準",AE41="深"),OR(AF41="準",AF41="深"),OR(AG41="準",AG41="深")),20,IF(AND($D$1="二交代制",OR(AE41="当",AE41="明"),NOT(OR(AND(AE41="当",OR(AF41="明",AE$17=31,AF$18="×"),OR(AG41="休",AE$17=30,AE$17=31,AG$18="×")),AND(AE41="明",OR(AD41="当",AE$17=1),OR(AF41="休",AE$17=31,AF$18="×"))))),30,IF(AND($D$1="三交代制",AD41&lt;&gt;"準",AD41&lt;&gt;"深",OR(AE41="準",AE41="深"),(NOT(OR(AND(AE41="準",OR(AD41="日",AD41="休",AE$17=1,AND(AF41&lt;&gt;"準",AF41&lt;&gt;"深",AD41="")),OR(AF41="休",AND(AF41="準",OR(AG41="休",AE$17=30,AG$18="×")),AE$17=31,AF$18="×",AF41="")),AND(AE41="深",OR(AD41="休",AE$17=1,AND(AF41&lt;&gt;"準",AF41&lt;&gt;"深",AD41="")),OR(AF41="休",AND(OR(AF41="準",AF41="深"),OR(AG41="休",AE$17=30,AG$18="×")),AE$17=31,AF$18="×",AF41="")))))),40,0))))</f>
        <v>0</v>
      </c>
      <c r="AF122" s="193">
        <f t="shared" ref="AF122" si="375">IF(AND($D$1="二交代制",AF$17&gt;=1,AF$17&lt;=28,AF41="当",AG41="明",AH41="休",AI41="当"),10,IF(AND($D$1="三交代制",AF$17&gt;=2,AF$17&lt;=30,OR(AF41="準",AF41="深"),OR(AG41="準",AG41="深"),OR(AH41="準",AH41="深")),20,IF(AND($D$1="二交代制",OR(AF41="当",AF41="明"),NOT(OR(AND(AF41="当",OR(AG41="明",AF$17=31,AG$18="×"),OR(AH41="休",AF$17=30,AF$17=31,AH$18="×")),AND(AF41="明",OR(AE41="当",AF$17=1),OR(AG41="休",AF$17=31,AG$18="×"))))),30,IF(AND($D$1="三交代制",AE41&lt;&gt;"準",AE41&lt;&gt;"深",OR(AF41="準",AF41="深"),(NOT(OR(AND(AF41="準",OR(AE41="日",AE41="休",AF$17=1,AND(AG41&lt;&gt;"準",AG41&lt;&gt;"深",AE41="")),OR(AG41="休",AND(AG41="準",OR(AH41="休",AF$17=30,AH$18="×")),AF$17=31,AG$18="×",AG41="")),AND(AF41="深",OR(AE41="休",AF$17=1,AND(AG41&lt;&gt;"準",AG41&lt;&gt;"深",AE41="")),OR(AG41="休",AND(OR(AG41="準",AG41="深"),OR(AH41="休",AF$17=30,AH$18="×")),AF$17=31,AG$18="×",AG41="")))))),40,0))))</f>
        <v>0</v>
      </c>
      <c r="AG122" s="193">
        <f t="shared" ref="AG122" si="376">IF(AND($D$1="二交代制",AG$17&gt;=1,AG$17&lt;=28,AG41="当",AH41="明",AI41="休",AJ41="当"),10,IF(AND($D$1="三交代制",AG$17&gt;=2,AG$17&lt;=30,OR(AG41="準",AG41="深"),OR(AH41="準",AH41="深"),OR(AI41="準",AI41="深")),20,IF(AND($D$1="二交代制",OR(AG41="当",AG41="明"),NOT(OR(AND(AG41="当",OR(AH41="明",AG$17=31,AH$18="×"),OR(AI41="休",AG$17=30,AG$17=31,AI$18="×")),AND(AG41="明",OR(AF41="当",AG$17=1),OR(AH41="休",AG$17=31,AH$18="×"))))),30,IF(AND($D$1="三交代制",AF41&lt;&gt;"準",AF41&lt;&gt;"深",OR(AG41="準",AG41="深"),(NOT(OR(AND(AG41="準",OR(AF41="日",AF41="休",AG$17=1,AND(AH41&lt;&gt;"準",AH41&lt;&gt;"深",AF41="")),OR(AH41="休",AND(AH41="準",OR(AI41="休",AG$17=30,AI$18="×")),AG$17=31,AH$18="×",AH41="")),AND(AG41="深",OR(AF41="休",AG$17=1,AND(AH41&lt;&gt;"準",AH41&lt;&gt;"深",AF41="")),OR(AH41="休",AND(OR(AH41="準",AH41="深"),OR(AI41="休",AG$17=30,AI$18="×")),AG$17=31,AH$18="×",AH41="")))))),40,0))))</f>
        <v>0</v>
      </c>
      <c r="AH122" s="193">
        <f t="shared" ref="AH122" si="377">IF(AND($D$1="二交代制",AH$17&gt;=1,AH$17&lt;=28,AH41="当",AI41="明",AJ41="休",AK41="当"),10,IF(AND($D$1="三交代制",AH$17&gt;=2,AH$17&lt;=30,OR(AH41="準",AH41="深"),OR(AI41="準",AI41="深"),OR(AJ41="準",AJ41="深")),20,IF(AND($D$1="二交代制",OR(AH41="当",AH41="明"),NOT(OR(AND(AH41="当",OR(AI41="明",AH$17=31,AI$18="×"),OR(AJ41="休",AH$17=30,AH$17=31,AJ$18="×")),AND(AH41="明",OR(AG41="当",AH$17=1),OR(AI41="休",AH$17=31,AI$18="×"))))),30,IF(AND($D$1="三交代制",AG41&lt;&gt;"準",AG41&lt;&gt;"深",OR(AH41="準",AH41="深"),(NOT(OR(AND(AH41="準",OR(AG41="日",AG41="休",AH$17=1,AND(AI41&lt;&gt;"準",AI41&lt;&gt;"深",AG41="")),OR(AI41="休",AND(AI41="準",OR(AJ41="休",AH$17=30,AJ$18="×")),AH$17=31,AI$18="×",AI41="")),AND(AH41="深",OR(AG41="休",AH$17=1,AND(AI41&lt;&gt;"準",AI41&lt;&gt;"深",AG41="")),OR(AI41="休",AND(OR(AI41="準",AI41="深"),OR(AJ41="休",AH$17=30,AJ$18="×")),AH$17=31,AI$18="×",AI41="")))))),40,0))))</f>
        <v>0</v>
      </c>
      <c r="AI122" s="193">
        <f t="shared" ref="AI122" si="378">IF(AND($D$1="二交代制",AI$17&gt;=1,AI$17&lt;=28,AI41="当",AJ41="明",AK41="休",AL41="当"),10,IF(AND($D$1="三交代制",AI$17&gt;=2,AI$17&lt;=30,OR(AI41="準",AI41="深"),OR(AJ41="準",AJ41="深"),OR(AK41="準",AK41="深")),20,IF(AND($D$1="二交代制",OR(AI41="当",AI41="明"),NOT(OR(AND(AI41="当",OR(AJ41="明",AI$17=31,AJ$18="×"),OR(AK41="休",AI$17=30,AI$17=31,AK$18="×")),AND(AI41="明",OR(AH41="当",AI$17=1),OR(AJ41="休",AI$17=31,AJ$18="×"))))),30,IF(AND($D$1="三交代制",AH41&lt;&gt;"準",AH41&lt;&gt;"深",OR(AI41="準",AI41="深"),(NOT(OR(AND(AI41="準",OR(AH41="日",AH41="休",AI$17=1,AND(AJ41&lt;&gt;"準",AJ41&lt;&gt;"深",AH41="")),OR(AJ41="休",AND(AJ41="準",OR(AK41="休",AI$17=30,AK$18="×")),AI$17=31,AJ$18="×",AJ41="")),AND(AI41="深",OR(AH41="休",AI$17=1,AND(AJ41&lt;&gt;"準",AJ41&lt;&gt;"深",AH41="")),OR(AJ41="休",AND(OR(AJ41="準",AJ41="深"),OR(AK41="休",AI$17=30,AK$18="×")),AI$17=31,AJ$18="×",AJ41="")))))),40,0))))</f>
        <v>0</v>
      </c>
      <c r="AJ122" s="193">
        <f t="shared" ref="AJ122" si="379">IF(AND($D$1="二交代制",AJ$17&gt;=1,AJ$17&lt;=28,AJ41="当",AK41="明",AL41="休",AM41="当"),10,IF(AND($D$1="三交代制",AJ$17&gt;=2,AJ$17&lt;=30,OR(AJ41="準",AJ41="深"),OR(AK41="準",AK41="深"),OR(AL41="準",AL41="深")),20,IF(AND($D$1="二交代制",OR(AJ41="当",AJ41="明"),NOT(OR(AND(AJ41="当",OR(AK41="明",AJ$17=31,AK$18="×"),OR(AL41="休",AJ$17=30,AJ$17=31,AL$18="×")),AND(AJ41="明",OR(AI41="当",AJ$17=1),OR(AK41="休",AJ$17=31,AK$18="×"))))),30,IF(AND($D$1="三交代制",AI41&lt;&gt;"準",AI41&lt;&gt;"深",OR(AJ41="準",AJ41="深"),(NOT(OR(AND(AJ41="準",OR(AI41="日",AI41="休",AJ$17=1,AND(AK41&lt;&gt;"準",AK41&lt;&gt;"深",AI41="")),OR(AK41="休",AND(AK41="準",OR(AL41="休",AJ$17=30,AL$18="×")),AJ$17=31,AK$18="×",AK41="")),AND(AJ41="深",OR(AI41="休",AJ$17=1,AND(AK41&lt;&gt;"準",AK41&lt;&gt;"深",AI41="")),OR(AK41="休",AND(OR(AK41="準",AK41="深"),OR(AL41="休",AJ$17=30,AL$18="×")),AJ$17=31,AK$18="×",AK41="")))))),40,0))))</f>
        <v>0</v>
      </c>
      <c r="AK122" s="193">
        <f t="shared" ref="AK122" si="380">IF(AND($D$1="二交代制",AK$17&gt;=1,AK$17&lt;=28,AK41="当",AL41="明",AM41="休",AN41="当"),10,IF(AND($D$1="三交代制",AK$17&gt;=2,AK$17&lt;=30,OR(AK41="準",AK41="深"),OR(AL41="準",AL41="深"),OR(AM41="準",AM41="深")),20,IF(AND($D$1="二交代制",OR(AK41="当",AK41="明"),NOT(OR(AND(AK41="当",OR(AL41="明",AK$17=31,AL$18="×"),OR(AM41="休",AK$17=30,AK$17=31,AM$18="×")),AND(AK41="明",OR(AJ41="当",AK$17=1),OR(AL41="休",AK$17=31,AL$18="×"))))),30,IF(AND($D$1="三交代制",AJ41&lt;&gt;"準",AJ41&lt;&gt;"深",OR(AK41="準",AK41="深"),(NOT(OR(AND(AK41="準",OR(AJ41="日",AJ41="休",AK$17=1,AND(AL41&lt;&gt;"準",AL41&lt;&gt;"深",AJ41="")),OR(AL41="休",AND(AL41="準",OR(AM41="休",AK$17=30,AM$18="×")),AK$17=31,AL$18="×",AL41="")),AND(AK41="深",OR(AJ41="休",AK$17=1,AND(AL41&lt;&gt;"準",AL41&lt;&gt;"深",AJ41="")),OR(AL41="休",AND(OR(AL41="準",AL41="深"),OR(AM41="休",AK$17=30,AM$18="×")),AK$17=31,AL$18="×",AL41="")))))),40,0))))</f>
        <v>0</v>
      </c>
      <c r="AL122" s="193">
        <f t="shared" ref="AL122" si="381">IF(AND($D$1="二交代制",AL$17&gt;=1,AL$17&lt;=28,AL41="当",AM41="明",AN41="休",AO41="当"),10,IF(AND($D$1="三交代制",AL$17&gt;=2,AL$17&lt;=30,OR(AL41="準",AL41="深"),OR(AM41="準",AM41="深"),OR(AN41="準",AN41="深")),20,IF(AND($D$1="二交代制",OR(AL41="当",AL41="明"),NOT(OR(AND(AL41="当",OR(AM41="明",AL$17=31,AM$18="×"),OR(AN41="休",AL$17=30,AL$17=31,AN$18="×")),AND(AL41="明",OR(AK41="当",AL$17=1),OR(AM41="休",AL$17=31,AM$18="×"))))),30,IF(AND($D$1="三交代制",AK41&lt;&gt;"準",AK41&lt;&gt;"深",OR(AL41="準",AL41="深"),(NOT(OR(AND(AL41="準",OR(AK41="日",AK41="休",AL$17=1,AND(AM41&lt;&gt;"準",AM41&lt;&gt;"深",AK41="")),OR(AM41="休",AND(AM41="準",OR(AN41="休",AL$17=30,AN$18="×")),AL$17=31,AM$18="×",AM41="")),AND(AL41="深",OR(AK41="休",AL$17=1,AND(AM41&lt;&gt;"準",AM41&lt;&gt;"深",AK41="")),OR(AM41="休",AND(OR(AM41="準",AM41="深"),OR(AN41="休",AL$17=30,AN$18="×")),AL$17=31,AM$18="×",AM41="")))))),40,0))))</f>
        <v>0</v>
      </c>
      <c r="AM122" s="193">
        <f t="shared" ref="AM122" si="382">IF(AND($D$1="二交代制",AM$17&gt;=1,AM$17&lt;=28,AM41="当",AN41="明",AO41="休",AP41="当"),10,IF(AND($D$1="三交代制",AM$17&gt;=2,AM$17&lt;=30,OR(AM41="準",AM41="深"),OR(AN41="準",AN41="深"),OR(AO41="準",AO41="深")),20,IF(AND($D$1="二交代制",OR(AM41="当",AM41="明"),NOT(OR(AND(AM41="当",OR(AN41="明",AM$17=31,AN$18="×"),OR(AO41="休",AM$17=30,AM$17=31,AO$18="×")),AND(AM41="明",OR(AL41="当",AM$17=1),OR(AN41="休",AM$17=31,AN$18="×"))))),30,IF(AND($D$1="三交代制",AL41&lt;&gt;"準",AL41&lt;&gt;"深",OR(AM41="準",AM41="深"),(NOT(OR(AND(AM41="準",OR(AL41="日",AL41="休",AM$17=1,AND(AN41&lt;&gt;"準",AN41&lt;&gt;"深",AL41="")),OR(AN41="休",AND(AN41="準",OR(AO41="休",AM$17=30,AO$18="×")),AM$17=31,AN$18="×",AN41="")),AND(AM41="深",OR(AL41="休",AM$17=1,AND(AN41&lt;&gt;"準",AN41&lt;&gt;"深",AL41="")),OR(AN41="休",AND(OR(AN41="準",AN41="深"),OR(AO41="休",AM$17=30,AO$18="×")),AM$17=31,AN$18="×",AN41="")))))),40,0))))</f>
        <v>0</v>
      </c>
      <c r="AN122" s="193">
        <f t="shared" ref="AN122" si="383">IF(AND($D$1="二交代制",AN$17&gt;=1,AN$17&lt;=28,AN41="当",AO41="明",AP41="休",AQ41="当"),10,IF(AND($D$1="三交代制",AN$17&gt;=2,AN$17&lt;=30,OR(AN41="準",AN41="深"),OR(AO41="準",AO41="深"),OR(AP41="準",AP41="深")),20,IF(AND($D$1="二交代制",OR(AN41="当",AN41="明"),NOT(OR(AND(AN41="当",OR(AO41="明",AN$17=31,AO$18="×"),OR(AP41="休",AN$17=30,AN$17=31,AP$18="×")),AND(AN41="明",OR(AM41="当",AN$17=1),OR(AO41="休",AN$17=31,AO$18="×"))))),30,IF(AND($D$1="三交代制",AM41&lt;&gt;"準",AM41&lt;&gt;"深",OR(AN41="準",AN41="深"),(NOT(OR(AND(AN41="準",OR(AM41="日",AM41="休",AN$17=1,AND(AO41&lt;&gt;"準",AO41&lt;&gt;"深",AM41="")),OR(AO41="休",AND(AO41="準",OR(AP41="休",AN$17=30,AP$18="×")),AN$17=31,AO$18="×",AO41="")),AND(AN41="深",OR(AM41="休",AN$17=1,AND(AO41&lt;&gt;"準",AO41&lt;&gt;"深",AM41="")),OR(AO41="休",AND(OR(AO41="準",AO41="深"),OR(AP41="休",AN$17=30,AP$18="×")),AN$17=31,AO$18="×",AO41="")))))),40,0))))</f>
        <v>0</v>
      </c>
      <c r="AO122" s="193">
        <f t="shared" ref="AO122" si="384">IF(AND($D$1="二交代制",AO$17&gt;=1,AO$17&lt;=28,AO41="当",AP41="明",AQ41="休",AR41="当"),10,IF(AND($D$1="三交代制",AO$17&gt;=2,AO$17&lt;=30,OR(AO41="準",AO41="深"),OR(AP41="準",AP41="深"),OR(AQ41="準",AQ41="深")),20,IF(AND($D$1="二交代制",OR(AO41="当",AO41="明"),NOT(OR(AND(AO41="当",OR(AP41="明",AO$17=31,AP$18="×"),OR(AQ41="休",AO$17=30,AO$17=31,AQ$18="×")),AND(AO41="明",OR(AN41="当",AO$17=1),OR(AP41="休",AO$17=31,AP$18="×"))))),30,IF(AND($D$1="三交代制",AN41&lt;&gt;"準",AN41&lt;&gt;"深",OR(AO41="準",AO41="深"),(NOT(OR(AND(AO41="準",OR(AN41="日",AN41="休",AO$17=1,AND(AP41&lt;&gt;"準",AP41&lt;&gt;"深",AN41="")),OR(AP41="休",AND(AP41="準",OR(AQ41="休",AO$17=30,AQ$18="×")),AO$17=31,AP$18="×",AP41="")),AND(AO41="深",OR(AN41="休",AO$17=1,AND(AP41&lt;&gt;"準",AP41&lt;&gt;"深",AN41="")),OR(AP41="休",AND(OR(AP41="準",AP41="深"),OR(AQ41="休",AO$17=30,AQ$18="×")),AO$17=31,AP$18="×",AP41="")))))),40,0))))</f>
        <v>0</v>
      </c>
      <c r="CJ122" s="91"/>
      <c r="CK122" s="92"/>
      <c r="CL122" s="92"/>
      <c r="CM122" s="92"/>
      <c r="CN122" s="92"/>
      <c r="CO122" s="92"/>
      <c r="CP122" s="92"/>
      <c r="CQ122" s="92"/>
      <c r="CR122" s="92"/>
      <c r="CS122" s="92"/>
      <c r="CT122" s="92"/>
      <c r="CU122" s="92"/>
      <c r="CV122" s="92"/>
      <c r="CW122" s="92"/>
      <c r="CX122" s="92"/>
      <c r="CY122" s="92"/>
      <c r="CZ122" s="92"/>
      <c r="DA122" s="92"/>
      <c r="DB122" s="92"/>
      <c r="DC122" s="92"/>
      <c r="DD122" s="92"/>
      <c r="DE122" s="92"/>
      <c r="DF122" s="92"/>
      <c r="DG122" s="92"/>
      <c r="DH122" s="92"/>
      <c r="DI122" s="92"/>
      <c r="DJ122" s="92"/>
      <c r="DK122" s="92"/>
      <c r="DL122" s="92"/>
      <c r="DM122" s="92"/>
      <c r="DN122" s="92"/>
      <c r="DO122" s="92"/>
      <c r="DP122" s="92"/>
      <c r="DQ122" s="93"/>
      <c r="DR122" s="93"/>
      <c r="DS122" s="93"/>
      <c r="DT122" s="93"/>
      <c r="DU122" s="93"/>
      <c r="DV122" s="93"/>
      <c r="DW122" s="93"/>
      <c r="DX122" s="93"/>
      <c r="DY122" s="93"/>
      <c r="DZ122" s="93"/>
      <c r="EA122" s="93"/>
      <c r="EB122" s="93"/>
      <c r="EC122" s="93"/>
      <c r="ED122" s="93"/>
      <c r="EE122" s="93"/>
      <c r="EF122" s="93"/>
      <c r="EG122" s="93"/>
      <c r="EH122" s="93"/>
      <c r="EI122" s="93"/>
      <c r="EJ122" s="93"/>
      <c r="EK122" s="93"/>
    </row>
    <row r="123" spans="5:141" x14ac:dyDescent="0.4">
      <c r="J123" s="202"/>
      <c r="K123" s="193"/>
      <c r="L123" s="193"/>
      <c r="M123" s="193"/>
      <c r="N123" s="193"/>
      <c r="O123" s="193"/>
      <c r="P123" s="193"/>
      <c r="Q123" s="193"/>
      <c r="R123" s="193"/>
      <c r="S123" s="193"/>
      <c r="T123" s="193"/>
      <c r="U123" s="193"/>
      <c r="V123" s="193"/>
      <c r="W123" s="193"/>
      <c r="X123" s="193"/>
      <c r="Y123" s="193"/>
      <c r="Z123" s="193"/>
      <c r="AA123" s="193"/>
      <c r="AB123" s="193"/>
      <c r="AC123" s="193"/>
      <c r="AD123" s="193"/>
      <c r="AE123" s="193"/>
      <c r="AF123" s="193"/>
      <c r="AG123" s="193"/>
      <c r="AH123" s="193"/>
      <c r="AI123" s="193"/>
      <c r="AJ123" s="193"/>
      <c r="AK123" s="193"/>
      <c r="AL123" s="193"/>
      <c r="AM123" s="193"/>
      <c r="AN123" s="193"/>
      <c r="AO123" s="193"/>
      <c r="CJ123" s="91"/>
      <c r="CK123" s="92"/>
      <c r="CL123" s="92"/>
      <c r="CM123" s="92"/>
      <c r="CN123" s="92"/>
      <c r="CO123" s="92"/>
      <c r="CP123" s="92"/>
      <c r="CQ123" s="92"/>
      <c r="CR123" s="92"/>
      <c r="CS123" s="92"/>
      <c r="CT123" s="92"/>
      <c r="CU123" s="92"/>
      <c r="CV123" s="92"/>
      <c r="CW123" s="92"/>
      <c r="CX123" s="92"/>
      <c r="CY123" s="92"/>
      <c r="CZ123" s="92"/>
      <c r="DA123" s="92"/>
      <c r="DB123" s="92"/>
      <c r="DC123" s="92"/>
      <c r="DD123" s="92"/>
      <c r="DE123" s="92"/>
      <c r="DF123" s="92"/>
      <c r="DG123" s="92"/>
      <c r="DH123" s="92"/>
      <c r="DI123" s="92"/>
      <c r="DJ123" s="92"/>
      <c r="DK123" s="92"/>
      <c r="DL123" s="92"/>
      <c r="DM123" s="92"/>
      <c r="DN123" s="92"/>
      <c r="DO123" s="92"/>
      <c r="DP123" s="92"/>
      <c r="DQ123" s="93"/>
      <c r="DR123" s="93"/>
      <c r="DS123" s="93"/>
      <c r="DT123" s="93"/>
      <c r="DU123" s="93"/>
      <c r="DV123" s="93"/>
      <c r="DW123" s="93"/>
      <c r="DX123" s="93"/>
      <c r="DY123" s="93"/>
      <c r="DZ123" s="93"/>
      <c r="EA123" s="93"/>
      <c r="EB123" s="93"/>
      <c r="EC123" s="93"/>
      <c r="ED123" s="93"/>
      <c r="EE123" s="93"/>
      <c r="EF123" s="93"/>
      <c r="EG123" s="93"/>
      <c r="EH123" s="93"/>
      <c r="EI123" s="93"/>
      <c r="EJ123" s="93"/>
      <c r="EK123" s="93"/>
    </row>
    <row r="124" spans="5:141" x14ac:dyDescent="0.4">
      <c r="J124" s="201" t="str">
        <f t="shared" ref="J124" si="385">IF(E43&lt;&gt;"",E43,"")</f>
        <v>佐々木</v>
      </c>
      <c r="K124" s="193">
        <f t="shared" ref="K124" si="386">IF(AND($D$1="二交代制",K$17&gt;=1,K$17&lt;=28,K43="当",L43="明",M43="休",N43="当"),10,IF(AND($D$1="三交代制",K$17&gt;=2,K$17&lt;=30,OR(K43="準",K43="深"),OR(L43="準",L43="深"),OR(M43="準",M43="深")),20,IF(AND($D$1="二交代制",OR(K43="当",K43="明"),NOT(OR(AND(K43="当",OR(L43="明",K$17=31,L$18="×"),OR(M43="休",K$17=30,K$17=31,M$18="×")),AND(K43="明",OR(J43="当",K$17=1),OR(L43="休",K$17=31,L$18="×"))))),30,IF(AND($D$1="三交代制",J43&lt;&gt;"準",J43&lt;&gt;"深",OR(K43="準",K43="深"),(NOT(OR(AND(K43="準",OR(J43="日",J43="休",K$17=1,AND(L43&lt;&gt;"準",L43&lt;&gt;"深",J43="")),OR(L43="休",AND(L43="準",OR(M43="休",K$17=30,M$18="×")),K$17=31,L$18="×",L43="")),AND(K43="深",OR(J43="休",K$17=1,AND(L43&lt;&gt;"準",L43&lt;&gt;"深",J43="")),OR(L43="休",AND(OR(L43="準",L43="深"),OR(M43="休",K$17=30,M$18="×")),K$17=31,L$18="×",L43="")))))),40,0))))</f>
        <v>0</v>
      </c>
      <c r="L124" s="193">
        <f t="shared" ref="L124" si="387">IF(AND($D$1="二交代制",L$17&gt;=1,L$17&lt;=28,L43="当",M43="明",N43="休",O43="当"),10,IF(AND($D$1="三交代制",L$17&gt;=2,L$17&lt;=30,OR(L43="準",L43="深"),OR(M43="準",M43="深"),OR(N43="準",N43="深")),20,IF(AND($D$1="二交代制",OR(L43="当",L43="明"),NOT(OR(AND(L43="当",OR(M43="明",L$17=31,M$18="×"),OR(N43="休",L$17=30,L$17=31,N$18="×")),AND(L43="明",OR(K43="当",L$17=1),OR(M43="休",L$17=31,M$18="×"))))),30,IF(AND($D$1="三交代制",K43&lt;&gt;"準",K43&lt;&gt;"深",OR(L43="準",L43="深"),(NOT(OR(AND(L43="準",OR(K43="日",K43="休",L$17=1,AND(M43&lt;&gt;"準",M43&lt;&gt;"深",K43="")),OR(M43="休",AND(M43="準",OR(N43="休",L$17=30,N$18="×")),L$17=31,M$18="×",M43="")),AND(L43="深",OR(K43="休",L$17=1,AND(M43&lt;&gt;"準",M43&lt;&gt;"深",K43="")),OR(M43="休",AND(OR(M43="準",M43="深"),OR(N43="休",L$17=30,N$18="×")),L$17=31,M$18="×",M43="")))))),40,0))))</f>
        <v>0</v>
      </c>
      <c r="M124" s="193">
        <f t="shared" ref="M124" si="388">IF(AND($D$1="二交代制",M$17&gt;=1,M$17&lt;=28,M43="当",N43="明",O43="休",P43="当"),10,IF(AND($D$1="三交代制",M$17&gt;=2,M$17&lt;=30,OR(M43="準",M43="深"),OR(N43="準",N43="深"),OR(O43="準",O43="深")),20,IF(AND($D$1="二交代制",OR(M43="当",M43="明"),NOT(OR(AND(M43="当",OR(N43="明",M$17=31,N$18="×"),OR(O43="休",M$17=30,M$17=31,O$18="×")),AND(M43="明",OR(L43="当",M$17=1),OR(N43="休",M$17=31,N$18="×"))))),30,IF(AND($D$1="三交代制",L43&lt;&gt;"準",L43&lt;&gt;"深",OR(M43="準",M43="深"),(NOT(OR(AND(M43="準",OR(L43="日",L43="休",M$17=1,AND(N43&lt;&gt;"準",N43&lt;&gt;"深",L43="")),OR(N43="休",AND(N43="準",OR(O43="休",M$17=30,O$18="×")),M$17=31,N$18="×",N43="")),AND(M43="深",OR(L43="休",M$17=1,AND(N43&lt;&gt;"準",N43&lt;&gt;"深",L43="")),OR(N43="休",AND(OR(N43="準",N43="深"),OR(O43="休",M$17=30,O$18="×")),M$17=31,N$18="×",N43="")))))),40,0))))</f>
        <v>0</v>
      </c>
      <c r="N124" s="193">
        <f t="shared" ref="N124" si="389">IF(AND($D$1="二交代制",N$17&gt;=1,N$17&lt;=28,N43="当",O43="明",P43="休",Q43="当"),10,IF(AND($D$1="三交代制",N$17&gt;=2,N$17&lt;=30,OR(N43="準",N43="深"),OR(O43="準",O43="深"),OR(P43="準",P43="深")),20,IF(AND($D$1="二交代制",OR(N43="当",N43="明"),NOT(OR(AND(N43="当",OR(O43="明",N$17=31,O$18="×"),OR(P43="休",N$17=30,N$17=31,P$18="×")),AND(N43="明",OR(M43="当",N$17=1),OR(O43="休",N$17=31,O$18="×"))))),30,IF(AND($D$1="三交代制",M43&lt;&gt;"準",M43&lt;&gt;"深",OR(N43="準",N43="深"),(NOT(OR(AND(N43="準",OR(M43="日",M43="休",N$17=1,AND(O43&lt;&gt;"準",O43&lt;&gt;"深",M43="")),OR(O43="休",AND(O43="準",OR(P43="休",N$17=30,P$18="×")),N$17=31,O$18="×",O43="")),AND(N43="深",OR(M43="休",N$17=1,AND(O43&lt;&gt;"準",O43&lt;&gt;"深",M43="")),OR(O43="休",AND(OR(O43="準",O43="深"),OR(P43="休",N$17=30,P$18="×")),N$17=31,O$18="×",O43="")))))),40,0))))</f>
        <v>0</v>
      </c>
      <c r="O124" s="193">
        <f t="shared" ref="O124" si="390">IF(AND($D$1="二交代制",O$17&gt;=1,O$17&lt;=28,O43="当",P43="明",Q43="休",R43="当"),10,IF(AND($D$1="三交代制",O$17&gt;=2,O$17&lt;=30,OR(O43="準",O43="深"),OR(P43="準",P43="深"),OR(Q43="準",Q43="深")),20,IF(AND($D$1="二交代制",OR(O43="当",O43="明"),NOT(OR(AND(O43="当",OR(P43="明",O$17=31,P$18="×"),OR(Q43="休",O$17=30,O$17=31,Q$18="×")),AND(O43="明",OR(N43="当",O$17=1),OR(P43="休",O$17=31,P$18="×"))))),30,IF(AND($D$1="三交代制",N43&lt;&gt;"準",N43&lt;&gt;"深",OR(O43="準",O43="深"),(NOT(OR(AND(O43="準",OR(N43="日",N43="休",O$17=1,AND(P43&lt;&gt;"準",P43&lt;&gt;"深",N43="")),OR(P43="休",AND(P43="準",OR(Q43="休",O$17=30,Q$18="×")),O$17=31,P$18="×",P43="")),AND(O43="深",OR(N43="休",O$17=1,AND(P43&lt;&gt;"準",P43&lt;&gt;"深",N43="")),OR(P43="休",AND(OR(P43="準",P43="深"),OR(Q43="休",O$17=30,Q$18="×")),O$17=31,P$18="×",P43="")))))),40,0))))</f>
        <v>0</v>
      </c>
      <c r="P124" s="193">
        <f t="shared" ref="P124" si="391">IF(AND($D$1="二交代制",P$17&gt;=1,P$17&lt;=28,P43="当",Q43="明",R43="休",S43="当"),10,IF(AND($D$1="三交代制",P$17&gt;=2,P$17&lt;=30,OR(P43="準",P43="深"),OR(Q43="準",Q43="深"),OR(R43="準",R43="深")),20,IF(AND($D$1="二交代制",OR(P43="当",P43="明"),NOT(OR(AND(P43="当",OR(Q43="明",P$17=31,Q$18="×"),OR(R43="休",P$17=30,P$17=31,R$18="×")),AND(P43="明",OR(O43="当",P$17=1),OR(Q43="休",P$17=31,Q$18="×"))))),30,IF(AND($D$1="三交代制",O43&lt;&gt;"準",O43&lt;&gt;"深",OR(P43="準",P43="深"),(NOT(OR(AND(P43="準",OR(O43="日",O43="休",P$17=1,AND(Q43&lt;&gt;"準",Q43&lt;&gt;"深",O43="")),OR(Q43="休",AND(Q43="準",OR(R43="休",P$17=30,R$18="×")),P$17=31,Q$18="×",Q43="")),AND(P43="深",OR(O43="休",P$17=1,AND(Q43&lt;&gt;"準",Q43&lt;&gt;"深",O43="")),OR(Q43="休",AND(OR(Q43="準",Q43="深"),OR(R43="休",P$17=30,R$18="×")),P$17=31,Q$18="×",Q43="")))))),40,0))))</f>
        <v>0</v>
      </c>
      <c r="Q124" s="193">
        <f t="shared" ref="Q124" si="392">IF(AND($D$1="二交代制",Q$17&gt;=1,Q$17&lt;=28,Q43="当",R43="明",S43="休",T43="当"),10,IF(AND($D$1="三交代制",Q$17&gt;=2,Q$17&lt;=30,OR(Q43="準",Q43="深"),OR(R43="準",R43="深"),OR(S43="準",S43="深")),20,IF(AND($D$1="二交代制",OR(Q43="当",Q43="明"),NOT(OR(AND(Q43="当",OR(R43="明",Q$17=31,R$18="×"),OR(S43="休",Q$17=30,Q$17=31,S$18="×")),AND(Q43="明",OR(P43="当",Q$17=1),OR(R43="休",Q$17=31,R$18="×"))))),30,IF(AND($D$1="三交代制",P43&lt;&gt;"準",P43&lt;&gt;"深",OR(Q43="準",Q43="深"),(NOT(OR(AND(Q43="準",OR(P43="日",P43="休",Q$17=1,AND(R43&lt;&gt;"準",R43&lt;&gt;"深",P43="")),OR(R43="休",AND(R43="準",OR(S43="休",Q$17=30,S$18="×")),Q$17=31,R$18="×",R43="")),AND(Q43="深",OR(P43="休",Q$17=1,AND(R43&lt;&gt;"準",R43&lt;&gt;"深",P43="")),OR(R43="休",AND(OR(R43="準",R43="深"),OR(S43="休",Q$17=30,S$18="×")),Q$17=31,R$18="×",R43="")))))),40,0))))</f>
        <v>0</v>
      </c>
      <c r="R124" s="193">
        <f t="shared" ref="R124" si="393">IF(AND($D$1="二交代制",R$17&gt;=1,R$17&lt;=28,R43="当",S43="明",T43="休",U43="当"),10,IF(AND($D$1="三交代制",R$17&gt;=2,R$17&lt;=30,OR(R43="準",R43="深"),OR(S43="準",S43="深"),OR(T43="準",T43="深")),20,IF(AND($D$1="二交代制",OR(R43="当",R43="明"),NOT(OR(AND(R43="当",OR(S43="明",R$17=31,S$18="×"),OR(T43="休",R$17=30,R$17=31,T$18="×")),AND(R43="明",OR(Q43="当",R$17=1),OR(S43="休",R$17=31,S$18="×"))))),30,IF(AND($D$1="三交代制",Q43&lt;&gt;"準",Q43&lt;&gt;"深",OR(R43="準",R43="深"),(NOT(OR(AND(R43="準",OR(Q43="日",Q43="休",R$17=1,AND(S43&lt;&gt;"準",S43&lt;&gt;"深",Q43="")),OR(S43="休",AND(S43="準",OR(T43="休",R$17=30,T$18="×")),R$17=31,S$18="×",S43="")),AND(R43="深",OR(Q43="休",R$17=1,AND(S43&lt;&gt;"準",S43&lt;&gt;"深",Q43="")),OR(S43="休",AND(OR(S43="準",S43="深"),OR(T43="休",R$17=30,T$18="×")),R$17=31,S$18="×",S43="")))))),40,0))))</f>
        <v>0</v>
      </c>
      <c r="S124" s="193">
        <f t="shared" ref="S124" si="394">IF(AND($D$1="二交代制",S$17&gt;=1,S$17&lt;=28,S43="当",T43="明",U43="休",V43="当"),10,IF(AND($D$1="三交代制",S$17&gt;=2,S$17&lt;=30,OR(S43="準",S43="深"),OR(T43="準",T43="深"),OR(U43="準",U43="深")),20,IF(AND($D$1="二交代制",OR(S43="当",S43="明"),NOT(OR(AND(S43="当",OR(T43="明",S$17=31,T$18="×"),OR(U43="休",S$17=30,S$17=31,U$18="×")),AND(S43="明",OR(R43="当",S$17=1),OR(T43="休",S$17=31,T$18="×"))))),30,IF(AND($D$1="三交代制",R43&lt;&gt;"準",R43&lt;&gt;"深",OR(S43="準",S43="深"),(NOT(OR(AND(S43="準",OR(R43="日",R43="休",S$17=1,AND(T43&lt;&gt;"準",T43&lt;&gt;"深",R43="")),OR(T43="休",AND(T43="準",OR(U43="休",S$17=30,U$18="×")),S$17=31,T$18="×",T43="")),AND(S43="深",OR(R43="休",S$17=1,AND(T43&lt;&gt;"準",T43&lt;&gt;"深",R43="")),OR(T43="休",AND(OR(T43="準",T43="深"),OR(U43="休",S$17=30,U$18="×")),S$17=31,T$18="×",T43="")))))),40,0))))</f>
        <v>0</v>
      </c>
      <c r="T124" s="193">
        <f t="shared" ref="T124" si="395">IF(AND($D$1="二交代制",T$17&gt;=1,T$17&lt;=28,T43="当",U43="明",V43="休",W43="当"),10,IF(AND($D$1="三交代制",T$17&gt;=2,T$17&lt;=30,OR(T43="準",T43="深"),OR(U43="準",U43="深"),OR(V43="準",V43="深")),20,IF(AND($D$1="二交代制",OR(T43="当",T43="明"),NOT(OR(AND(T43="当",OR(U43="明",T$17=31,U$18="×"),OR(V43="休",T$17=30,T$17=31,V$18="×")),AND(T43="明",OR(S43="当",T$17=1),OR(U43="休",T$17=31,U$18="×"))))),30,IF(AND($D$1="三交代制",S43&lt;&gt;"準",S43&lt;&gt;"深",OR(T43="準",T43="深"),(NOT(OR(AND(T43="準",OR(S43="日",S43="休",T$17=1,AND(U43&lt;&gt;"準",U43&lt;&gt;"深",S43="")),OR(U43="休",AND(U43="準",OR(V43="休",T$17=30,V$18="×")),T$17=31,U$18="×",U43="")),AND(T43="深",OR(S43="休",T$17=1,AND(U43&lt;&gt;"準",U43&lt;&gt;"深",S43="")),OR(U43="休",AND(OR(U43="準",U43="深"),OR(V43="休",T$17=30,V$18="×")),T$17=31,U$18="×",U43="")))))),40,0))))</f>
        <v>0</v>
      </c>
      <c r="U124" s="193">
        <f t="shared" ref="U124" si="396">IF(AND($D$1="二交代制",U$17&gt;=1,U$17&lt;=28,U43="当",V43="明",W43="休",X43="当"),10,IF(AND($D$1="三交代制",U$17&gt;=2,U$17&lt;=30,OR(U43="準",U43="深"),OR(V43="準",V43="深"),OR(W43="準",W43="深")),20,IF(AND($D$1="二交代制",OR(U43="当",U43="明"),NOT(OR(AND(U43="当",OR(V43="明",U$17=31,V$18="×"),OR(W43="休",U$17=30,U$17=31,W$18="×")),AND(U43="明",OR(T43="当",U$17=1),OR(V43="休",U$17=31,V$18="×"))))),30,IF(AND($D$1="三交代制",T43&lt;&gt;"準",T43&lt;&gt;"深",OR(U43="準",U43="深"),(NOT(OR(AND(U43="準",OR(T43="日",T43="休",U$17=1,AND(V43&lt;&gt;"準",V43&lt;&gt;"深",T43="")),OR(V43="休",AND(V43="準",OR(W43="休",U$17=30,W$18="×")),U$17=31,V$18="×",V43="")),AND(U43="深",OR(T43="休",U$17=1,AND(V43&lt;&gt;"準",V43&lt;&gt;"深",T43="")),OR(V43="休",AND(OR(V43="準",V43="深"),OR(W43="休",U$17=30,W$18="×")),U$17=31,V$18="×",V43="")))))),40,0))))</f>
        <v>0</v>
      </c>
      <c r="V124" s="193">
        <f t="shared" ref="V124" si="397">IF(AND($D$1="二交代制",V$17&gt;=1,V$17&lt;=28,V43="当",W43="明",X43="休",Y43="当"),10,IF(AND($D$1="三交代制",V$17&gt;=2,V$17&lt;=30,OR(V43="準",V43="深"),OR(W43="準",W43="深"),OR(X43="準",X43="深")),20,IF(AND($D$1="二交代制",OR(V43="当",V43="明"),NOT(OR(AND(V43="当",OR(W43="明",V$17=31,W$18="×"),OR(X43="休",V$17=30,V$17=31,X$18="×")),AND(V43="明",OR(U43="当",V$17=1),OR(W43="休",V$17=31,W$18="×"))))),30,IF(AND($D$1="三交代制",U43&lt;&gt;"準",U43&lt;&gt;"深",OR(V43="準",V43="深"),(NOT(OR(AND(V43="準",OR(U43="日",U43="休",V$17=1,AND(W43&lt;&gt;"準",W43&lt;&gt;"深",U43="")),OR(W43="休",AND(W43="準",OR(X43="休",V$17=30,X$18="×")),V$17=31,W$18="×",W43="")),AND(V43="深",OR(U43="休",V$17=1,AND(W43&lt;&gt;"準",W43&lt;&gt;"深",U43="")),OR(W43="休",AND(OR(W43="準",W43="深"),OR(X43="休",V$17=30,X$18="×")),V$17=31,W$18="×",W43="")))))),40,0))))</f>
        <v>0</v>
      </c>
      <c r="W124" s="193">
        <f t="shared" ref="W124" si="398">IF(AND($D$1="二交代制",W$17&gt;=1,W$17&lt;=28,W43="当",X43="明",Y43="休",Z43="当"),10,IF(AND($D$1="三交代制",W$17&gt;=2,W$17&lt;=30,OR(W43="準",W43="深"),OR(X43="準",X43="深"),OR(Y43="準",Y43="深")),20,IF(AND($D$1="二交代制",OR(W43="当",W43="明"),NOT(OR(AND(W43="当",OR(X43="明",W$17=31,X$18="×"),OR(Y43="休",W$17=30,W$17=31,Y$18="×")),AND(W43="明",OR(V43="当",W$17=1),OR(X43="休",W$17=31,X$18="×"))))),30,IF(AND($D$1="三交代制",V43&lt;&gt;"準",V43&lt;&gt;"深",OR(W43="準",W43="深"),(NOT(OR(AND(W43="準",OR(V43="日",V43="休",W$17=1,AND(X43&lt;&gt;"準",X43&lt;&gt;"深",V43="")),OR(X43="休",AND(X43="準",OR(Y43="休",W$17=30,Y$18="×")),W$17=31,X$18="×",X43="")),AND(W43="深",OR(V43="休",W$17=1,AND(X43&lt;&gt;"準",X43&lt;&gt;"深",V43="")),OR(X43="休",AND(OR(X43="準",X43="深"),OR(Y43="休",W$17=30,Y$18="×")),W$17=31,X$18="×",X43="")))))),40,0))))</f>
        <v>0</v>
      </c>
      <c r="X124" s="193">
        <f t="shared" ref="X124" si="399">IF(AND($D$1="二交代制",X$17&gt;=1,X$17&lt;=28,X43="当",Y43="明",Z43="休",AA43="当"),10,IF(AND($D$1="三交代制",X$17&gt;=2,X$17&lt;=30,OR(X43="準",X43="深"),OR(Y43="準",Y43="深"),OR(Z43="準",Z43="深")),20,IF(AND($D$1="二交代制",OR(X43="当",X43="明"),NOT(OR(AND(X43="当",OR(Y43="明",X$17=31,Y$18="×"),OR(Z43="休",X$17=30,X$17=31,Z$18="×")),AND(X43="明",OR(W43="当",X$17=1),OR(Y43="休",X$17=31,Y$18="×"))))),30,IF(AND($D$1="三交代制",W43&lt;&gt;"準",W43&lt;&gt;"深",OR(X43="準",X43="深"),(NOT(OR(AND(X43="準",OR(W43="日",W43="休",X$17=1,AND(Y43&lt;&gt;"準",Y43&lt;&gt;"深",W43="")),OR(Y43="休",AND(Y43="準",OR(Z43="休",X$17=30,Z$18="×")),X$17=31,Y$18="×",Y43="")),AND(X43="深",OR(W43="休",X$17=1,AND(Y43&lt;&gt;"準",Y43&lt;&gt;"深",W43="")),OR(Y43="休",AND(OR(Y43="準",Y43="深"),OR(Z43="休",X$17=30,Z$18="×")),X$17=31,Y$18="×",Y43="")))))),40,0))))</f>
        <v>0</v>
      </c>
      <c r="Y124" s="193">
        <f t="shared" ref="Y124" si="400">IF(AND($D$1="二交代制",Y$17&gt;=1,Y$17&lt;=28,Y43="当",Z43="明",AA43="休",AB43="当"),10,IF(AND($D$1="三交代制",Y$17&gt;=2,Y$17&lt;=30,OR(Y43="準",Y43="深"),OR(Z43="準",Z43="深"),OR(AA43="準",AA43="深")),20,IF(AND($D$1="二交代制",OR(Y43="当",Y43="明"),NOT(OR(AND(Y43="当",OR(Z43="明",Y$17=31,Z$18="×"),OR(AA43="休",Y$17=30,Y$17=31,AA$18="×")),AND(Y43="明",OR(X43="当",Y$17=1),OR(Z43="休",Y$17=31,Z$18="×"))))),30,IF(AND($D$1="三交代制",X43&lt;&gt;"準",X43&lt;&gt;"深",OR(Y43="準",Y43="深"),(NOT(OR(AND(Y43="準",OR(X43="日",X43="休",Y$17=1,AND(Z43&lt;&gt;"準",Z43&lt;&gt;"深",X43="")),OR(Z43="休",AND(Z43="準",OR(AA43="休",Y$17=30,AA$18="×")),Y$17=31,Z$18="×",Z43="")),AND(Y43="深",OR(X43="休",Y$17=1,AND(Z43&lt;&gt;"準",Z43&lt;&gt;"深",X43="")),OR(Z43="休",AND(OR(Z43="準",Z43="深"),OR(AA43="休",Y$17=30,AA$18="×")),Y$17=31,Z$18="×",Z43="")))))),40,0))))</f>
        <v>0</v>
      </c>
      <c r="Z124" s="193">
        <f t="shared" ref="Z124" si="401">IF(AND($D$1="二交代制",Z$17&gt;=1,Z$17&lt;=28,Z43="当",AA43="明",AB43="休",AC43="当"),10,IF(AND($D$1="三交代制",Z$17&gt;=2,Z$17&lt;=30,OR(Z43="準",Z43="深"),OR(AA43="準",AA43="深"),OR(AB43="準",AB43="深")),20,IF(AND($D$1="二交代制",OR(Z43="当",Z43="明"),NOT(OR(AND(Z43="当",OR(AA43="明",Z$17=31,AA$18="×"),OR(AB43="休",Z$17=30,Z$17=31,AB$18="×")),AND(Z43="明",OR(Y43="当",Z$17=1),OR(AA43="休",Z$17=31,AA$18="×"))))),30,IF(AND($D$1="三交代制",Y43&lt;&gt;"準",Y43&lt;&gt;"深",OR(Z43="準",Z43="深"),(NOT(OR(AND(Z43="準",OR(Y43="日",Y43="休",Z$17=1,AND(AA43&lt;&gt;"準",AA43&lt;&gt;"深",Y43="")),OR(AA43="休",AND(AA43="準",OR(AB43="休",Z$17=30,AB$18="×")),Z$17=31,AA$18="×",AA43="")),AND(Z43="深",OR(Y43="休",Z$17=1,AND(AA43&lt;&gt;"準",AA43&lt;&gt;"深",Y43="")),OR(AA43="休",AND(OR(AA43="準",AA43="深"),OR(AB43="休",Z$17=30,AB$18="×")),Z$17=31,AA$18="×",AA43="")))))),40,0))))</f>
        <v>0</v>
      </c>
      <c r="AA124" s="193">
        <f t="shared" ref="AA124" si="402">IF(AND($D$1="二交代制",AA$17&gt;=1,AA$17&lt;=28,AA43="当",AB43="明",AC43="休",AD43="当"),10,IF(AND($D$1="三交代制",AA$17&gt;=2,AA$17&lt;=30,OR(AA43="準",AA43="深"),OR(AB43="準",AB43="深"),OR(AC43="準",AC43="深")),20,IF(AND($D$1="二交代制",OR(AA43="当",AA43="明"),NOT(OR(AND(AA43="当",OR(AB43="明",AA$17=31,AB$18="×"),OR(AC43="休",AA$17=30,AA$17=31,AC$18="×")),AND(AA43="明",OR(Z43="当",AA$17=1),OR(AB43="休",AA$17=31,AB$18="×"))))),30,IF(AND($D$1="三交代制",Z43&lt;&gt;"準",Z43&lt;&gt;"深",OR(AA43="準",AA43="深"),(NOT(OR(AND(AA43="準",OR(Z43="日",Z43="休",AA$17=1,AND(AB43&lt;&gt;"準",AB43&lt;&gt;"深",Z43="")),OR(AB43="休",AND(AB43="準",OR(AC43="休",AA$17=30,AC$18="×")),AA$17=31,AB$18="×",AB43="")),AND(AA43="深",OR(Z43="休",AA$17=1,AND(AB43&lt;&gt;"準",AB43&lt;&gt;"深",Z43="")),OR(AB43="休",AND(OR(AB43="準",AB43="深"),OR(AC43="休",AA$17=30,AC$18="×")),AA$17=31,AB$18="×",AB43="")))))),40,0))))</f>
        <v>0</v>
      </c>
      <c r="AB124" s="193">
        <f t="shared" ref="AB124" si="403">IF(AND($D$1="二交代制",AB$17&gt;=1,AB$17&lt;=28,AB43="当",AC43="明",AD43="休",AE43="当"),10,IF(AND($D$1="三交代制",AB$17&gt;=2,AB$17&lt;=30,OR(AB43="準",AB43="深"),OR(AC43="準",AC43="深"),OR(AD43="準",AD43="深")),20,IF(AND($D$1="二交代制",OR(AB43="当",AB43="明"),NOT(OR(AND(AB43="当",OR(AC43="明",AB$17=31,AC$18="×"),OR(AD43="休",AB$17=30,AB$17=31,AD$18="×")),AND(AB43="明",OR(AA43="当",AB$17=1),OR(AC43="休",AB$17=31,AC$18="×"))))),30,IF(AND($D$1="三交代制",AA43&lt;&gt;"準",AA43&lt;&gt;"深",OR(AB43="準",AB43="深"),(NOT(OR(AND(AB43="準",OR(AA43="日",AA43="休",AB$17=1,AND(AC43&lt;&gt;"準",AC43&lt;&gt;"深",AA43="")),OR(AC43="休",AND(AC43="準",OR(AD43="休",AB$17=30,AD$18="×")),AB$17=31,AC$18="×",AC43="")),AND(AB43="深",OR(AA43="休",AB$17=1,AND(AC43&lt;&gt;"準",AC43&lt;&gt;"深",AA43="")),OR(AC43="休",AND(OR(AC43="準",AC43="深"),OR(AD43="休",AB$17=30,AD$18="×")),AB$17=31,AC$18="×",AC43="")))))),40,0))))</f>
        <v>0</v>
      </c>
      <c r="AC124" s="193">
        <f t="shared" ref="AC124" si="404">IF(AND($D$1="二交代制",AC$17&gt;=1,AC$17&lt;=28,AC43="当",AD43="明",AE43="休",AF43="当"),10,IF(AND($D$1="三交代制",AC$17&gt;=2,AC$17&lt;=30,OR(AC43="準",AC43="深"),OR(AD43="準",AD43="深"),OR(AE43="準",AE43="深")),20,IF(AND($D$1="二交代制",OR(AC43="当",AC43="明"),NOT(OR(AND(AC43="当",OR(AD43="明",AC$17=31,AD$18="×"),OR(AE43="休",AC$17=30,AC$17=31,AE$18="×")),AND(AC43="明",OR(AB43="当",AC$17=1),OR(AD43="休",AC$17=31,AD$18="×"))))),30,IF(AND($D$1="三交代制",AB43&lt;&gt;"準",AB43&lt;&gt;"深",OR(AC43="準",AC43="深"),(NOT(OR(AND(AC43="準",OR(AB43="日",AB43="休",AC$17=1,AND(AD43&lt;&gt;"準",AD43&lt;&gt;"深",AB43="")),OR(AD43="休",AND(AD43="準",OR(AE43="休",AC$17=30,AE$18="×")),AC$17=31,AD$18="×",AD43="")),AND(AC43="深",OR(AB43="休",AC$17=1,AND(AD43&lt;&gt;"準",AD43&lt;&gt;"深",AB43="")),OR(AD43="休",AND(OR(AD43="準",AD43="深"),OR(AE43="休",AC$17=30,AE$18="×")),AC$17=31,AD$18="×",AD43="")))))),40,0))))</f>
        <v>0</v>
      </c>
      <c r="AD124" s="193">
        <f t="shared" ref="AD124" si="405">IF(AND($D$1="二交代制",AD$17&gt;=1,AD$17&lt;=28,AD43="当",AE43="明",AF43="休",AG43="当"),10,IF(AND($D$1="三交代制",AD$17&gt;=2,AD$17&lt;=30,OR(AD43="準",AD43="深"),OR(AE43="準",AE43="深"),OR(AF43="準",AF43="深")),20,IF(AND($D$1="二交代制",OR(AD43="当",AD43="明"),NOT(OR(AND(AD43="当",OR(AE43="明",AD$17=31,AE$18="×"),OR(AF43="休",AD$17=30,AD$17=31,AF$18="×")),AND(AD43="明",OR(AC43="当",AD$17=1),OR(AE43="休",AD$17=31,AE$18="×"))))),30,IF(AND($D$1="三交代制",AC43&lt;&gt;"準",AC43&lt;&gt;"深",OR(AD43="準",AD43="深"),(NOT(OR(AND(AD43="準",OR(AC43="日",AC43="休",AD$17=1,AND(AE43&lt;&gt;"準",AE43&lt;&gt;"深",AC43="")),OR(AE43="休",AND(AE43="準",OR(AF43="休",AD$17=30,AF$18="×")),AD$17=31,AE$18="×",AE43="")),AND(AD43="深",OR(AC43="休",AD$17=1,AND(AE43&lt;&gt;"準",AE43&lt;&gt;"深",AC43="")),OR(AE43="休",AND(OR(AE43="準",AE43="深"),OR(AF43="休",AD$17=30,AF$18="×")),AD$17=31,AE$18="×",AE43="")))))),40,0))))</f>
        <v>0</v>
      </c>
      <c r="AE124" s="193">
        <f t="shared" ref="AE124" si="406">IF(AND($D$1="二交代制",AE$17&gt;=1,AE$17&lt;=28,AE43="当",AF43="明",AG43="休",AH43="当"),10,IF(AND($D$1="三交代制",AE$17&gt;=2,AE$17&lt;=30,OR(AE43="準",AE43="深"),OR(AF43="準",AF43="深"),OR(AG43="準",AG43="深")),20,IF(AND($D$1="二交代制",OR(AE43="当",AE43="明"),NOT(OR(AND(AE43="当",OR(AF43="明",AE$17=31,AF$18="×"),OR(AG43="休",AE$17=30,AE$17=31,AG$18="×")),AND(AE43="明",OR(AD43="当",AE$17=1),OR(AF43="休",AE$17=31,AF$18="×"))))),30,IF(AND($D$1="三交代制",AD43&lt;&gt;"準",AD43&lt;&gt;"深",OR(AE43="準",AE43="深"),(NOT(OR(AND(AE43="準",OR(AD43="日",AD43="休",AE$17=1,AND(AF43&lt;&gt;"準",AF43&lt;&gt;"深",AD43="")),OR(AF43="休",AND(AF43="準",OR(AG43="休",AE$17=30,AG$18="×")),AE$17=31,AF$18="×",AF43="")),AND(AE43="深",OR(AD43="休",AE$17=1,AND(AF43&lt;&gt;"準",AF43&lt;&gt;"深",AD43="")),OR(AF43="休",AND(OR(AF43="準",AF43="深"),OR(AG43="休",AE$17=30,AG$18="×")),AE$17=31,AF$18="×",AF43="")))))),40,0))))</f>
        <v>0</v>
      </c>
      <c r="AF124" s="193">
        <f t="shared" ref="AF124" si="407">IF(AND($D$1="二交代制",AF$17&gt;=1,AF$17&lt;=28,AF43="当",AG43="明",AH43="休",AI43="当"),10,IF(AND($D$1="三交代制",AF$17&gt;=2,AF$17&lt;=30,OR(AF43="準",AF43="深"),OR(AG43="準",AG43="深"),OR(AH43="準",AH43="深")),20,IF(AND($D$1="二交代制",OR(AF43="当",AF43="明"),NOT(OR(AND(AF43="当",OR(AG43="明",AF$17=31,AG$18="×"),OR(AH43="休",AF$17=30,AF$17=31,AH$18="×")),AND(AF43="明",OR(AE43="当",AF$17=1),OR(AG43="休",AF$17=31,AG$18="×"))))),30,IF(AND($D$1="三交代制",AE43&lt;&gt;"準",AE43&lt;&gt;"深",OR(AF43="準",AF43="深"),(NOT(OR(AND(AF43="準",OR(AE43="日",AE43="休",AF$17=1,AND(AG43&lt;&gt;"準",AG43&lt;&gt;"深",AE43="")),OR(AG43="休",AND(AG43="準",OR(AH43="休",AF$17=30,AH$18="×")),AF$17=31,AG$18="×",AG43="")),AND(AF43="深",OR(AE43="休",AF$17=1,AND(AG43&lt;&gt;"準",AG43&lt;&gt;"深",AE43="")),OR(AG43="休",AND(OR(AG43="準",AG43="深"),OR(AH43="休",AF$17=30,AH$18="×")),AF$17=31,AG$18="×",AG43="")))))),40,0))))</f>
        <v>0</v>
      </c>
      <c r="AG124" s="193">
        <f t="shared" ref="AG124" si="408">IF(AND($D$1="二交代制",AG$17&gt;=1,AG$17&lt;=28,AG43="当",AH43="明",AI43="休",AJ43="当"),10,IF(AND($D$1="三交代制",AG$17&gt;=2,AG$17&lt;=30,OR(AG43="準",AG43="深"),OR(AH43="準",AH43="深"),OR(AI43="準",AI43="深")),20,IF(AND($D$1="二交代制",OR(AG43="当",AG43="明"),NOT(OR(AND(AG43="当",OR(AH43="明",AG$17=31,AH$18="×"),OR(AI43="休",AG$17=30,AG$17=31,AI$18="×")),AND(AG43="明",OR(AF43="当",AG$17=1),OR(AH43="休",AG$17=31,AH$18="×"))))),30,IF(AND($D$1="三交代制",AF43&lt;&gt;"準",AF43&lt;&gt;"深",OR(AG43="準",AG43="深"),(NOT(OR(AND(AG43="準",OR(AF43="日",AF43="休",AG$17=1,AND(AH43&lt;&gt;"準",AH43&lt;&gt;"深",AF43="")),OR(AH43="休",AND(AH43="準",OR(AI43="休",AG$17=30,AI$18="×")),AG$17=31,AH$18="×",AH43="")),AND(AG43="深",OR(AF43="休",AG$17=1,AND(AH43&lt;&gt;"準",AH43&lt;&gt;"深",AF43="")),OR(AH43="休",AND(OR(AH43="準",AH43="深"),OR(AI43="休",AG$17=30,AI$18="×")),AG$17=31,AH$18="×",AH43="")))))),40,0))))</f>
        <v>0</v>
      </c>
      <c r="AH124" s="193">
        <f t="shared" ref="AH124" si="409">IF(AND($D$1="二交代制",AH$17&gt;=1,AH$17&lt;=28,AH43="当",AI43="明",AJ43="休",AK43="当"),10,IF(AND($D$1="三交代制",AH$17&gt;=2,AH$17&lt;=30,OR(AH43="準",AH43="深"),OR(AI43="準",AI43="深"),OR(AJ43="準",AJ43="深")),20,IF(AND($D$1="二交代制",OR(AH43="当",AH43="明"),NOT(OR(AND(AH43="当",OR(AI43="明",AH$17=31,AI$18="×"),OR(AJ43="休",AH$17=30,AH$17=31,AJ$18="×")),AND(AH43="明",OR(AG43="当",AH$17=1),OR(AI43="休",AH$17=31,AI$18="×"))))),30,IF(AND($D$1="三交代制",AG43&lt;&gt;"準",AG43&lt;&gt;"深",OR(AH43="準",AH43="深"),(NOT(OR(AND(AH43="準",OR(AG43="日",AG43="休",AH$17=1,AND(AI43&lt;&gt;"準",AI43&lt;&gt;"深",AG43="")),OR(AI43="休",AND(AI43="準",OR(AJ43="休",AH$17=30,AJ$18="×")),AH$17=31,AI$18="×",AI43="")),AND(AH43="深",OR(AG43="休",AH$17=1,AND(AI43&lt;&gt;"準",AI43&lt;&gt;"深",AG43="")),OR(AI43="休",AND(OR(AI43="準",AI43="深"),OR(AJ43="休",AH$17=30,AJ$18="×")),AH$17=31,AI$18="×",AI43="")))))),40,0))))</f>
        <v>0</v>
      </c>
      <c r="AI124" s="193">
        <f t="shared" ref="AI124" si="410">IF(AND($D$1="二交代制",AI$17&gt;=1,AI$17&lt;=28,AI43="当",AJ43="明",AK43="休",AL43="当"),10,IF(AND($D$1="三交代制",AI$17&gt;=2,AI$17&lt;=30,OR(AI43="準",AI43="深"),OR(AJ43="準",AJ43="深"),OR(AK43="準",AK43="深")),20,IF(AND($D$1="二交代制",OR(AI43="当",AI43="明"),NOT(OR(AND(AI43="当",OR(AJ43="明",AI$17=31,AJ$18="×"),OR(AK43="休",AI$17=30,AI$17=31,AK$18="×")),AND(AI43="明",OR(AH43="当",AI$17=1),OR(AJ43="休",AI$17=31,AJ$18="×"))))),30,IF(AND($D$1="三交代制",AH43&lt;&gt;"準",AH43&lt;&gt;"深",OR(AI43="準",AI43="深"),(NOT(OR(AND(AI43="準",OR(AH43="日",AH43="休",AI$17=1,AND(AJ43&lt;&gt;"準",AJ43&lt;&gt;"深",AH43="")),OR(AJ43="休",AND(AJ43="準",OR(AK43="休",AI$17=30,AK$18="×")),AI$17=31,AJ$18="×",AJ43="")),AND(AI43="深",OR(AH43="休",AI$17=1,AND(AJ43&lt;&gt;"準",AJ43&lt;&gt;"深",AH43="")),OR(AJ43="休",AND(OR(AJ43="準",AJ43="深"),OR(AK43="休",AI$17=30,AK$18="×")),AI$17=31,AJ$18="×",AJ43="")))))),40,0))))</f>
        <v>0</v>
      </c>
      <c r="AJ124" s="193">
        <f t="shared" ref="AJ124" si="411">IF(AND($D$1="二交代制",AJ$17&gt;=1,AJ$17&lt;=28,AJ43="当",AK43="明",AL43="休",AM43="当"),10,IF(AND($D$1="三交代制",AJ$17&gt;=2,AJ$17&lt;=30,OR(AJ43="準",AJ43="深"),OR(AK43="準",AK43="深"),OR(AL43="準",AL43="深")),20,IF(AND($D$1="二交代制",OR(AJ43="当",AJ43="明"),NOT(OR(AND(AJ43="当",OR(AK43="明",AJ$17=31,AK$18="×"),OR(AL43="休",AJ$17=30,AJ$17=31,AL$18="×")),AND(AJ43="明",OR(AI43="当",AJ$17=1),OR(AK43="休",AJ$17=31,AK$18="×"))))),30,IF(AND($D$1="三交代制",AI43&lt;&gt;"準",AI43&lt;&gt;"深",OR(AJ43="準",AJ43="深"),(NOT(OR(AND(AJ43="準",OR(AI43="日",AI43="休",AJ$17=1,AND(AK43&lt;&gt;"準",AK43&lt;&gt;"深",AI43="")),OR(AK43="休",AND(AK43="準",OR(AL43="休",AJ$17=30,AL$18="×")),AJ$17=31,AK$18="×",AK43="")),AND(AJ43="深",OR(AI43="休",AJ$17=1,AND(AK43&lt;&gt;"準",AK43&lt;&gt;"深",AI43="")),OR(AK43="休",AND(OR(AK43="準",AK43="深"),OR(AL43="休",AJ$17=30,AL$18="×")),AJ$17=31,AK$18="×",AK43="")))))),40,0))))</f>
        <v>0</v>
      </c>
      <c r="AK124" s="193">
        <f t="shared" ref="AK124" si="412">IF(AND($D$1="二交代制",AK$17&gt;=1,AK$17&lt;=28,AK43="当",AL43="明",AM43="休",AN43="当"),10,IF(AND($D$1="三交代制",AK$17&gt;=2,AK$17&lt;=30,OR(AK43="準",AK43="深"),OR(AL43="準",AL43="深"),OR(AM43="準",AM43="深")),20,IF(AND($D$1="二交代制",OR(AK43="当",AK43="明"),NOT(OR(AND(AK43="当",OR(AL43="明",AK$17=31,AL$18="×"),OR(AM43="休",AK$17=30,AK$17=31,AM$18="×")),AND(AK43="明",OR(AJ43="当",AK$17=1),OR(AL43="休",AK$17=31,AL$18="×"))))),30,IF(AND($D$1="三交代制",AJ43&lt;&gt;"準",AJ43&lt;&gt;"深",OR(AK43="準",AK43="深"),(NOT(OR(AND(AK43="準",OR(AJ43="日",AJ43="休",AK$17=1,AND(AL43&lt;&gt;"準",AL43&lt;&gt;"深",AJ43="")),OR(AL43="休",AND(AL43="準",OR(AM43="休",AK$17=30,AM$18="×")),AK$17=31,AL$18="×",AL43="")),AND(AK43="深",OR(AJ43="休",AK$17=1,AND(AL43&lt;&gt;"準",AL43&lt;&gt;"深",AJ43="")),OR(AL43="休",AND(OR(AL43="準",AL43="深"),OR(AM43="休",AK$17=30,AM$18="×")),AK$17=31,AL$18="×",AL43="")))))),40,0))))</f>
        <v>0</v>
      </c>
      <c r="AL124" s="193">
        <f t="shared" ref="AL124" si="413">IF(AND($D$1="二交代制",AL$17&gt;=1,AL$17&lt;=28,AL43="当",AM43="明",AN43="休",AO43="当"),10,IF(AND($D$1="三交代制",AL$17&gt;=2,AL$17&lt;=30,OR(AL43="準",AL43="深"),OR(AM43="準",AM43="深"),OR(AN43="準",AN43="深")),20,IF(AND($D$1="二交代制",OR(AL43="当",AL43="明"),NOT(OR(AND(AL43="当",OR(AM43="明",AL$17=31,AM$18="×"),OR(AN43="休",AL$17=30,AL$17=31,AN$18="×")),AND(AL43="明",OR(AK43="当",AL$17=1),OR(AM43="休",AL$17=31,AM$18="×"))))),30,IF(AND($D$1="三交代制",AK43&lt;&gt;"準",AK43&lt;&gt;"深",OR(AL43="準",AL43="深"),(NOT(OR(AND(AL43="準",OR(AK43="日",AK43="休",AL$17=1,AND(AM43&lt;&gt;"準",AM43&lt;&gt;"深",AK43="")),OR(AM43="休",AND(AM43="準",OR(AN43="休",AL$17=30,AN$18="×")),AL$17=31,AM$18="×",AM43="")),AND(AL43="深",OR(AK43="休",AL$17=1,AND(AM43&lt;&gt;"準",AM43&lt;&gt;"深",AK43="")),OR(AM43="休",AND(OR(AM43="準",AM43="深"),OR(AN43="休",AL$17=30,AN$18="×")),AL$17=31,AM$18="×",AM43="")))))),40,0))))</f>
        <v>0</v>
      </c>
      <c r="AM124" s="193">
        <f t="shared" ref="AM124" si="414">IF(AND($D$1="二交代制",AM$17&gt;=1,AM$17&lt;=28,AM43="当",AN43="明",AO43="休",AP43="当"),10,IF(AND($D$1="三交代制",AM$17&gt;=2,AM$17&lt;=30,OR(AM43="準",AM43="深"),OR(AN43="準",AN43="深"),OR(AO43="準",AO43="深")),20,IF(AND($D$1="二交代制",OR(AM43="当",AM43="明"),NOT(OR(AND(AM43="当",OR(AN43="明",AM$17=31,AN$18="×"),OR(AO43="休",AM$17=30,AM$17=31,AO$18="×")),AND(AM43="明",OR(AL43="当",AM$17=1),OR(AN43="休",AM$17=31,AN$18="×"))))),30,IF(AND($D$1="三交代制",AL43&lt;&gt;"準",AL43&lt;&gt;"深",OR(AM43="準",AM43="深"),(NOT(OR(AND(AM43="準",OR(AL43="日",AL43="休",AM$17=1,AND(AN43&lt;&gt;"準",AN43&lt;&gt;"深",AL43="")),OR(AN43="休",AND(AN43="準",OR(AO43="休",AM$17=30,AO$18="×")),AM$17=31,AN$18="×",AN43="")),AND(AM43="深",OR(AL43="休",AM$17=1,AND(AN43&lt;&gt;"準",AN43&lt;&gt;"深",AL43="")),OR(AN43="休",AND(OR(AN43="準",AN43="深"),OR(AO43="休",AM$17=30,AO$18="×")),AM$17=31,AN$18="×",AN43="")))))),40,0))))</f>
        <v>0</v>
      </c>
      <c r="AN124" s="193">
        <f t="shared" ref="AN124" si="415">IF(AND($D$1="二交代制",AN$17&gt;=1,AN$17&lt;=28,AN43="当",AO43="明",AP43="休",AQ43="当"),10,IF(AND($D$1="三交代制",AN$17&gt;=2,AN$17&lt;=30,OR(AN43="準",AN43="深"),OR(AO43="準",AO43="深"),OR(AP43="準",AP43="深")),20,IF(AND($D$1="二交代制",OR(AN43="当",AN43="明"),NOT(OR(AND(AN43="当",OR(AO43="明",AN$17=31,AO$18="×"),OR(AP43="休",AN$17=30,AN$17=31,AP$18="×")),AND(AN43="明",OR(AM43="当",AN$17=1),OR(AO43="休",AN$17=31,AO$18="×"))))),30,IF(AND($D$1="三交代制",AM43&lt;&gt;"準",AM43&lt;&gt;"深",OR(AN43="準",AN43="深"),(NOT(OR(AND(AN43="準",OR(AM43="日",AM43="休",AN$17=1,AND(AO43&lt;&gt;"準",AO43&lt;&gt;"深",AM43="")),OR(AO43="休",AND(AO43="準",OR(AP43="休",AN$17=30,AP$18="×")),AN$17=31,AO$18="×",AO43="")),AND(AN43="深",OR(AM43="休",AN$17=1,AND(AO43&lt;&gt;"準",AO43&lt;&gt;"深",AM43="")),OR(AO43="休",AND(OR(AO43="準",AO43="深"),OR(AP43="休",AN$17=30,AP$18="×")),AN$17=31,AO$18="×",AO43="")))))),40,0))))</f>
        <v>0</v>
      </c>
      <c r="AO124" s="193">
        <f t="shared" ref="AO124" si="416">IF(AND($D$1="二交代制",AO$17&gt;=1,AO$17&lt;=28,AO43="当",AP43="明",AQ43="休",AR43="当"),10,IF(AND($D$1="三交代制",AO$17&gt;=2,AO$17&lt;=30,OR(AO43="準",AO43="深"),OR(AP43="準",AP43="深"),OR(AQ43="準",AQ43="深")),20,IF(AND($D$1="二交代制",OR(AO43="当",AO43="明"),NOT(OR(AND(AO43="当",OR(AP43="明",AO$17=31,AP$18="×"),OR(AQ43="休",AO$17=30,AO$17=31,AQ$18="×")),AND(AO43="明",OR(AN43="当",AO$17=1),OR(AP43="休",AO$17=31,AP$18="×"))))),30,IF(AND($D$1="三交代制",AN43&lt;&gt;"準",AN43&lt;&gt;"深",OR(AO43="準",AO43="深"),(NOT(OR(AND(AO43="準",OR(AN43="日",AN43="休",AO$17=1,AND(AP43&lt;&gt;"準",AP43&lt;&gt;"深",AN43="")),OR(AP43="休",AND(AP43="準",OR(AQ43="休",AO$17=30,AQ$18="×")),AO$17=31,AP$18="×",AP43="")),AND(AO43="深",OR(AN43="休",AO$17=1,AND(AP43&lt;&gt;"準",AP43&lt;&gt;"深",AN43="")),OR(AP43="休",AND(OR(AP43="準",AP43="深"),OR(AQ43="休",AO$17=30,AQ$18="×")),AO$17=31,AP$18="×",AP43="")))))),40,0))))</f>
        <v>0</v>
      </c>
      <c r="CJ124" s="91"/>
      <c r="CK124" s="92"/>
      <c r="CL124" s="92"/>
      <c r="CM124" s="92"/>
      <c r="CN124" s="92"/>
      <c r="CO124" s="92"/>
      <c r="CP124" s="92"/>
      <c r="CQ124" s="92"/>
      <c r="CR124" s="92"/>
      <c r="CS124" s="92"/>
      <c r="CT124" s="92"/>
      <c r="CU124" s="92"/>
      <c r="CV124" s="92"/>
      <c r="CW124" s="92"/>
      <c r="CX124" s="92"/>
      <c r="CY124" s="92"/>
      <c r="CZ124" s="92"/>
      <c r="DA124" s="92"/>
      <c r="DB124" s="92"/>
      <c r="DC124" s="92"/>
      <c r="DD124" s="92"/>
      <c r="DE124" s="92"/>
      <c r="DF124" s="92"/>
      <c r="DG124" s="92"/>
      <c r="DH124" s="92"/>
      <c r="DI124" s="92"/>
      <c r="DJ124" s="92"/>
      <c r="DK124" s="92"/>
      <c r="DL124" s="92"/>
      <c r="DM124" s="92"/>
      <c r="DN124" s="92"/>
      <c r="DO124" s="92"/>
      <c r="DP124" s="92"/>
      <c r="DQ124" s="93"/>
      <c r="DR124" s="93"/>
      <c r="DS124" s="93"/>
      <c r="DT124" s="93"/>
      <c r="DU124" s="93"/>
      <c r="DV124" s="93"/>
      <c r="DW124" s="93"/>
      <c r="DX124" s="93"/>
      <c r="DY124" s="93"/>
      <c r="DZ124" s="93"/>
      <c r="EA124" s="93"/>
      <c r="EB124" s="93"/>
      <c r="EC124" s="93"/>
      <c r="ED124" s="93"/>
      <c r="EE124" s="93"/>
      <c r="EF124" s="93"/>
      <c r="EG124" s="93"/>
      <c r="EH124" s="93"/>
      <c r="EI124" s="93"/>
      <c r="EJ124" s="93"/>
      <c r="EK124" s="93"/>
    </row>
    <row r="125" spans="5:141" x14ac:dyDescent="0.4">
      <c r="J125" s="202"/>
      <c r="K125" s="193"/>
      <c r="L125" s="193"/>
      <c r="M125" s="193"/>
      <c r="N125" s="193"/>
      <c r="O125" s="193"/>
      <c r="P125" s="193"/>
      <c r="Q125" s="193"/>
      <c r="R125" s="193"/>
      <c r="S125" s="193"/>
      <c r="T125" s="193"/>
      <c r="U125" s="193"/>
      <c r="V125" s="193"/>
      <c r="W125" s="193"/>
      <c r="X125" s="193"/>
      <c r="Y125" s="193"/>
      <c r="Z125" s="193"/>
      <c r="AA125" s="193"/>
      <c r="AB125" s="193"/>
      <c r="AC125" s="193"/>
      <c r="AD125" s="193"/>
      <c r="AE125" s="193"/>
      <c r="AF125" s="193"/>
      <c r="AG125" s="193"/>
      <c r="AH125" s="193"/>
      <c r="AI125" s="193"/>
      <c r="AJ125" s="193"/>
      <c r="AK125" s="193"/>
      <c r="AL125" s="193"/>
      <c r="AM125" s="193"/>
      <c r="AN125" s="193"/>
      <c r="AO125" s="193"/>
      <c r="CJ125" s="91"/>
      <c r="CK125" s="92"/>
      <c r="CL125" s="92"/>
      <c r="CM125" s="92"/>
      <c r="CN125" s="92"/>
      <c r="CO125" s="92"/>
      <c r="CP125" s="92"/>
      <c r="CQ125" s="92"/>
      <c r="CR125" s="92"/>
      <c r="CS125" s="92"/>
      <c r="CT125" s="92"/>
      <c r="CU125" s="92"/>
      <c r="CV125" s="92"/>
      <c r="CW125" s="92"/>
      <c r="CX125" s="92"/>
      <c r="CY125" s="92"/>
      <c r="CZ125" s="92"/>
      <c r="DA125" s="92"/>
      <c r="DB125" s="92"/>
      <c r="DC125" s="92"/>
      <c r="DD125" s="92"/>
      <c r="DE125" s="92"/>
      <c r="DF125" s="92"/>
      <c r="DG125" s="92"/>
      <c r="DH125" s="92"/>
      <c r="DI125" s="92"/>
      <c r="DJ125" s="92"/>
      <c r="DK125" s="92"/>
      <c r="DL125" s="92"/>
      <c r="DM125" s="92"/>
      <c r="DN125" s="92"/>
      <c r="DO125" s="92"/>
      <c r="DP125" s="92"/>
      <c r="DQ125" s="93"/>
      <c r="DR125" s="93"/>
      <c r="DS125" s="93"/>
      <c r="DT125" s="93"/>
      <c r="DU125" s="93"/>
      <c r="DV125" s="93"/>
      <c r="DW125" s="93"/>
      <c r="DX125" s="93"/>
      <c r="DY125" s="93"/>
      <c r="DZ125" s="93"/>
      <c r="EA125" s="93"/>
      <c r="EB125" s="93"/>
      <c r="EC125" s="93"/>
      <c r="ED125" s="93"/>
      <c r="EE125" s="93"/>
      <c r="EF125" s="93"/>
      <c r="EG125" s="93"/>
      <c r="EH125" s="93"/>
      <c r="EI125" s="93"/>
      <c r="EJ125" s="93"/>
      <c r="EK125" s="93"/>
    </row>
    <row r="126" spans="5:141" x14ac:dyDescent="0.4">
      <c r="J126" s="201" t="str">
        <f t="shared" ref="J126" si="417">IF(E45&lt;&gt;"",E45,"")</f>
        <v>山口</v>
      </c>
      <c r="K126" s="193">
        <f t="shared" ref="K126" si="418">IF(AND($D$1="二交代制",K$17&gt;=1,K$17&lt;=28,K45="当",L45="明",M45="休",N45="当"),10,IF(AND($D$1="三交代制",K$17&gt;=2,K$17&lt;=30,OR(K45="準",K45="深"),OR(L45="準",L45="深"),OR(M45="準",M45="深")),20,IF(AND($D$1="二交代制",OR(K45="当",K45="明"),NOT(OR(AND(K45="当",OR(L45="明",K$17=31,L$18="×"),OR(M45="休",K$17=30,K$17=31,M$18="×")),AND(K45="明",OR(J45="当",K$17=1),OR(L45="休",K$17=31,L$18="×"))))),30,IF(AND($D$1="三交代制",J45&lt;&gt;"準",J45&lt;&gt;"深",OR(K45="準",K45="深"),(NOT(OR(AND(K45="準",OR(J45="日",J45="休",K$17=1,AND(L45&lt;&gt;"準",L45&lt;&gt;"深",J45="")),OR(L45="休",AND(L45="準",OR(M45="休",K$17=30,M$18="×")),K$17=31,L$18="×",L45="")),AND(K45="深",OR(J45="休",K$17=1,AND(L45&lt;&gt;"準",L45&lt;&gt;"深",J45="")),OR(L45="休",AND(OR(L45="準",L45="深"),OR(M45="休",K$17=30,M$18="×")),K$17=31,L$18="×",L45="")))))),40,0))))</f>
        <v>0</v>
      </c>
      <c r="L126" s="193">
        <f t="shared" ref="L126" si="419">IF(AND($D$1="二交代制",L$17&gt;=1,L$17&lt;=28,L45="当",M45="明",N45="休",O45="当"),10,IF(AND($D$1="三交代制",L$17&gt;=2,L$17&lt;=30,OR(L45="準",L45="深"),OR(M45="準",M45="深"),OR(N45="準",N45="深")),20,IF(AND($D$1="二交代制",OR(L45="当",L45="明"),NOT(OR(AND(L45="当",OR(M45="明",L$17=31,M$18="×"),OR(N45="休",L$17=30,L$17=31,N$18="×")),AND(L45="明",OR(K45="当",L$17=1),OR(M45="休",L$17=31,M$18="×"))))),30,IF(AND($D$1="三交代制",K45&lt;&gt;"準",K45&lt;&gt;"深",OR(L45="準",L45="深"),(NOT(OR(AND(L45="準",OR(K45="日",K45="休",L$17=1,AND(M45&lt;&gt;"準",M45&lt;&gt;"深",K45="")),OR(M45="休",AND(M45="準",OR(N45="休",L$17=30,N$18="×")),L$17=31,M$18="×",M45="")),AND(L45="深",OR(K45="休",L$17=1,AND(M45&lt;&gt;"準",M45&lt;&gt;"深",K45="")),OR(M45="休",AND(OR(M45="準",M45="深"),OR(N45="休",L$17=30,N$18="×")),L$17=31,M$18="×",M45="")))))),40,0))))</f>
        <v>0</v>
      </c>
      <c r="M126" s="193">
        <f t="shared" ref="M126" si="420">IF(AND($D$1="二交代制",M$17&gt;=1,M$17&lt;=28,M45="当",N45="明",O45="休",P45="当"),10,IF(AND($D$1="三交代制",M$17&gt;=2,M$17&lt;=30,OR(M45="準",M45="深"),OR(N45="準",N45="深"),OR(O45="準",O45="深")),20,IF(AND($D$1="二交代制",OR(M45="当",M45="明"),NOT(OR(AND(M45="当",OR(N45="明",M$17=31,N$18="×"),OR(O45="休",M$17=30,M$17=31,O$18="×")),AND(M45="明",OR(L45="当",M$17=1),OR(N45="休",M$17=31,N$18="×"))))),30,IF(AND($D$1="三交代制",L45&lt;&gt;"準",L45&lt;&gt;"深",OR(M45="準",M45="深"),(NOT(OR(AND(M45="準",OR(L45="日",L45="休",M$17=1,AND(N45&lt;&gt;"準",N45&lt;&gt;"深",L45="")),OR(N45="休",AND(N45="準",OR(O45="休",M$17=30,O$18="×")),M$17=31,N$18="×",N45="")),AND(M45="深",OR(L45="休",M$17=1,AND(N45&lt;&gt;"準",N45&lt;&gt;"深",L45="")),OR(N45="休",AND(OR(N45="準",N45="深"),OR(O45="休",M$17=30,O$18="×")),M$17=31,N$18="×",N45="")))))),40,0))))</f>
        <v>0</v>
      </c>
      <c r="N126" s="193">
        <f t="shared" ref="N126" si="421">IF(AND($D$1="二交代制",N$17&gt;=1,N$17&lt;=28,N45="当",O45="明",P45="休",Q45="当"),10,IF(AND($D$1="三交代制",N$17&gt;=2,N$17&lt;=30,OR(N45="準",N45="深"),OR(O45="準",O45="深"),OR(P45="準",P45="深")),20,IF(AND($D$1="二交代制",OR(N45="当",N45="明"),NOT(OR(AND(N45="当",OR(O45="明",N$17=31,O$18="×"),OR(P45="休",N$17=30,N$17=31,P$18="×")),AND(N45="明",OR(M45="当",N$17=1),OR(O45="休",N$17=31,O$18="×"))))),30,IF(AND($D$1="三交代制",M45&lt;&gt;"準",M45&lt;&gt;"深",OR(N45="準",N45="深"),(NOT(OR(AND(N45="準",OR(M45="日",M45="休",N$17=1,AND(O45&lt;&gt;"準",O45&lt;&gt;"深",M45="")),OR(O45="休",AND(O45="準",OR(P45="休",N$17=30,P$18="×")),N$17=31,O$18="×",O45="")),AND(N45="深",OR(M45="休",N$17=1,AND(O45&lt;&gt;"準",O45&lt;&gt;"深",M45="")),OR(O45="休",AND(OR(O45="準",O45="深"),OR(P45="休",N$17=30,P$18="×")),N$17=31,O$18="×",O45="")))))),40,0))))</f>
        <v>0</v>
      </c>
      <c r="O126" s="193">
        <f t="shared" ref="O126" si="422">IF(AND($D$1="二交代制",O$17&gt;=1,O$17&lt;=28,O45="当",P45="明",Q45="休",R45="当"),10,IF(AND($D$1="三交代制",O$17&gt;=2,O$17&lt;=30,OR(O45="準",O45="深"),OR(P45="準",P45="深"),OR(Q45="準",Q45="深")),20,IF(AND($D$1="二交代制",OR(O45="当",O45="明"),NOT(OR(AND(O45="当",OR(P45="明",O$17=31,P$18="×"),OR(Q45="休",O$17=30,O$17=31,Q$18="×")),AND(O45="明",OR(N45="当",O$17=1),OR(P45="休",O$17=31,P$18="×"))))),30,IF(AND($D$1="三交代制",N45&lt;&gt;"準",N45&lt;&gt;"深",OR(O45="準",O45="深"),(NOT(OR(AND(O45="準",OR(N45="日",N45="休",O$17=1,AND(P45&lt;&gt;"準",P45&lt;&gt;"深",N45="")),OR(P45="休",AND(P45="準",OR(Q45="休",O$17=30,Q$18="×")),O$17=31,P$18="×",P45="")),AND(O45="深",OR(N45="休",O$17=1,AND(P45&lt;&gt;"準",P45&lt;&gt;"深",N45="")),OR(P45="休",AND(OR(P45="準",P45="深"),OR(Q45="休",O$17=30,Q$18="×")),O$17=31,P$18="×",P45="")))))),40,0))))</f>
        <v>0</v>
      </c>
      <c r="P126" s="193">
        <f t="shared" ref="P126" si="423">IF(AND($D$1="二交代制",P$17&gt;=1,P$17&lt;=28,P45="当",Q45="明",R45="休",S45="当"),10,IF(AND($D$1="三交代制",P$17&gt;=2,P$17&lt;=30,OR(P45="準",P45="深"),OR(Q45="準",Q45="深"),OR(R45="準",R45="深")),20,IF(AND($D$1="二交代制",OR(P45="当",P45="明"),NOT(OR(AND(P45="当",OR(Q45="明",P$17=31,Q$18="×"),OR(R45="休",P$17=30,P$17=31,R$18="×")),AND(P45="明",OR(O45="当",P$17=1),OR(Q45="休",P$17=31,Q$18="×"))))),30,IF(AND($D$1="三交代制",O45&lt;&gt;"準",O45&lt;&gt;"深",OR(P45="準",P45="深"),(NOT(OR(AND(P45="準",OR(O45="日",O45="休",P$17=1,AND(Q45&lt;&gt;"準",Q45&lt;&gt;"深",O45="")),OR(Q45="休",AND(Q45="準",OR(R45="休",P$17=30,R$18="×")),P$17=31,Q$18="×",Q45="")),AND(P45="深",OR(O45="休",P$17=1,AND(Q45&lt;&gt;"準",Q45&lt;&gt;"深",O45="")),OR(Q45="休",AND(OR(Q45="準",Q45="深"),OR(R45="休",P$17=30,R$18="×")),P$17=31,Q$18="×",Q45="")))))),40,0))))</f>
        <v>0</v>
      </c>
      <c r="Q126" s="193">
        <f t="shared" ref="Q126" si="424">IF(AND($D$1="二交代制",Q$17&gt;=1,Q$17&lt;=28,Q45="当",R45="明",S45="休",T45="当"),10,IF(AND($D$1="三交代制",Q$17&gt;=2,Q$17&lt;=30,OR(Q45="準",Q45="深"),OR(R45="準",R45="深"),OR(S45="準",S45="深")),20,IF(AND($D$1="二交代制",OR(Q45="当",Q45="明"),NOT(OR(AND(Q45="当",OR(R45="明",Q$17=31,R$18="×"),OR(S45="休",Q$17=30,Q$17=31,S$18="×")),AND(Q45="明",OR(P45="当",Q$17=1),OR(R45="休",Q$17=31,R$18="×"))))),30,IF(AND($D$1="三交代制",P45&lt;&gt;"準",P45&lt;&gt;"深",OR(Q45="準",Q45="深"),(NOT(OR(AND(Q45="準",OR(P45="日",P45="休",Q$17=1,AND(R45&lt;&gt;"準",R45&lt;&gt;"深",P45="")),OR(R45="休",AND(R45="準",OR(S45="休",Q$17=30,S$18="×")),Q$17=31,R$18="×",R45="")),AND(Q45="深",OR(P45="休",Q$17=1,AND(R45&lt;&gt;"準",R45&lt;&gt;"深",P45="")),OR(R45="休",AND(OR(R45="準",R45="深"),OR(S45="休",Q$17=30,S$18="×")),Q$17=31,R$18="×",R45="")))))),40,0))))</f>
        <v>0</v>
      </c>
      <c r="R126" s="193">
        <f t="shared" ref="R126" si="425">IF(AND($D$1="二交代制",R$17&gt;=1,R$17&lt;=28,R45="当",S45="明",T45="休",U45="当"),10,IF(AND($D$1="三交代制",R$17&gt;=2,R$17&lt;=30,OR(R45="準",R45="深"),OR(S45="準",S45="深"),OR(T45="準",T45="深")),20,IF(AND($D$1="二交代制",OR(R45="当",R45="明"),NOT(OR(AND(R45="当",OR(S45="明",R$17=31,S$18="×"),OR(T45="休",R$17=30,R$17=31,T$18="×")),AND(R45="明",OR(Q45="当",R$17=1),OR(S45="休",R$17=31,S$18="×"))))),30,IF(AND($D$1="三交代制",Q45&lt;&gt;"準",Q45&lt;&gt;"深",OR(R45="準",R45="深"),(NOT(OR(AND(R45="準",OR(Q45="日",Q45="休",R$17=1,AND(S45&lt;&gt;"準",S45&lt;&gt;"深",Q45="")),OR(S45="休",AND(S45="準",OR(T45="休",R$17=30,T$18="×")),R$17=31,S$18="×",S45="")),AND(R45="深",OR(Q45="休",R$17=1,AND(S45&lt;&gt;"準",S45&lt;&gt;"深",Q45="")),OR(S45="休",AND(OR(S45="準",S45="深"),OR(T45="休",R$17=30,T$18="×")),R$17=31,S$18="×",S45="")))))),40,0))))</f>
        <v>0</v>
      </c>
      <c r="S126" s="193">
        <f t="shared" ref="S126" si="426">IF(AND($D$1="二交代制",S$17&gt;=1,S$17&lt;=28,S45="当",T45="明",U45="休",V45="当"),10,IF(AND($D$1="三交代制",S$17&gt;=2,S$17&lt;=30,OR(S45="準",S45="深"),OR(T45="準",T45="深"),OR(U45="準",U45="深")),20,IF(AND($D$1="二交代制",OR(S45="当",S45="明"),NOT(OR(AND(S45="当",OR(T45="明",S$17=31,T$18="×"),OR(U45="休",S$17=30,S$17=31,U$18="×")),AND(S45="明",OR(R45="当",S$17=1),OR(T45="休",S$17=31,T$18="×"))))),30,IF(AND($D$1="三交代制",R45&lt;&gt;"準",R45&lt;&gt;"深",OR(S45="準",S45="深"),(NOT(OR(AND(S45="準",OR(R45="日",R45="休",S$17=1,AND(T45&lt;&gt;"準",T45&lt;&gt;"深",R45="")),OR(T45="休",AND(T45="準",OR(U45="休",S$17=30,U$18="×")),S$17=31,T$18="×",T45="")),AND(S45="深",OR(R45="休",S$17=1,AND(T45&lt;&gt;"準",T45&lt;&gt;"深",R45="")),OR(T45="休",AND(OR(T45="準",T45="深"),OR(U45="休",S$17=30,U$18="×")),S$17=31,T$18="×",T45="")))))),40,0))))</f>
        <v>0</v>
      </c>
      <c r="T126" s="193">
        <f t="shared" ref="T126" si="427">IF(AND($D$1="二交代制",T$17&gt;=1,T$17&lt;=28,T45="当",U45="明",V45="休",W45="当"),10,IF(AND($D$1="三交代制",T$17&gt;=2,T$17&lt;=30,OR(T45="準",T45="深"),OR(U45="準",U45="深"),OR(V45="準",V45="深")),20,IF(AND($D$1="二交代制",OR(T45="当",T45="明"),NOT(OR(AND(T45="当",OR(U45="明",T$17=31,U$18="×"),OR(V45="休",T$17=30,T$17=31,V$18="×")),AND(T45="明",OR(S45="当",T$17=1),OR(U45="休",T$17=31,U$18="×"))))),30,IF(AND($D$1="三交代制",S45&lt;&gt;"準",S45&lt;&gt;"深",OR(T45="準",T45="深"),(NOT(OR(AND(T45="準",OR(S45="日",S45="休",T$17=1,AND(U45&lt;&gt;"準",U45&lt;&gt;"深",S45="")),OR(U45="休",AND(U45="準",OR(V45="休",T$17=30,V$18="×")),T$17=31,U$18="×",U45="")),AND(T45="深",OR(S45="休",T$17=1,AND(U45&lt;&gt;"準",U45&lt;&gt;"深",S45="")),OR(U45="休",AND(OR(U45="準",U45="深"),OR(V45="休",T$17=30,V$18="×")),T$17=31,U$18="×",U45="")))))),40,0))))</f>
        <v>0</v>
      </c>
      <c r="U126" s="193">
        <f t="shared" ref="U126" si="428">IF(AND($D$1="二交代制",U$17&gt;=1,U$17&lt;=28,U45="当",V45="明",W45="休",X45="当"),10,IF(AND($D$1="三交代制",U$17&gt;=2,U$17&lt;=30,OR(U45="準",U45="深"),OR(V45="準",V45="深"),OR(W45="準",W45="深")),20,IF(AND($D$1="二交代制",OR(U45="当",U45="明"),NOT(OR(AND(U45="当",OR(V45="明",U$17=31,V$18="×"),OR(W45="休",U$17=30,U$17=31,W$18="×")),AND(U45="明",OR(T45="当",U$17=1),OR(V45="休",U$17=31,V$18="×"))))),30,IF(AND($D$1="三交代制",T45&lt;&gt;"準",T45&lt;&gt;"深",OR(U45="準",U45="深"),(NOT(OR(AND(U45="準",OR(T45="日",T45="休",U$17=1,AND(V45&lt;&gt;"準",V45&lt;&gt;"深",T45="")),OR(V45="休",AND(V45="準",OR(W45="休",U$17=30,W$18="×")),U$17=31,V$18="×",V45="")),AND(U45="深",OR(T45="休",U$17=1,AND(V45&lt;&gt;"準",V45&lt;&gt;"深",T45="")),OR(V45="休",AND(OR(V45="準",V45="深"),OR(W45="休",U$17=30,W$18="×")),U$17=31,V$18="×",V45="")))))),40,0))))</f>
        <v>0</v>
      </c>
      <c r="V126" s="193">
        <f t="shared" ref="V126" si="429">IF(AND($D$1="二交代制",V$17&gt;=1,V$17&lt;=28,V45="当",W45="明",X45="休",Y45="当"),10,IF(AND($D$1="三交代制",V$17&gt;=2,V$17&lt;=30,OR(V45="準",V45="深"),OR(W45="準",W45="深"),OR(X45="準",X45="深")),20,IF(AND($D$1="二交代制",OR(V45="当",V45="明"),NOT(OR(AND(V45="当",OR(W45="明",V$17=31,W$18="×"),OR(X45="休",V$17=30,V$17=31,X$18="×")),AND(V45="明",OR(U45="当",V$17=1),OR(W45="休",V$17=31,W$18="×"))))),30,IF(AND($D$1="三交代制",U45&lt;&gt;"準",U45&lt;&gt;"深",OR(V45="準",V45="深"),(NOT(OR(AND(V45="準",OR(U45="日",U45="休",V$17=1,AND(W45&lt;&gt;"準",W45&lt;&gt;"深",U45="")),OR(W45="休",AND(W45="準",OR(X45="休",V$17=30,X$18="×")),V$17=31,W$18="×",W45="")),AND(V45="深",OR(U45="休",V$17=1,AND(W45&lt;&gt;"準",W45&lt;&gt;"深",U45="")),OR(W45="休",AND(OR(W45="準",W45="深"),OR(X45="休",V$17=30,X$18="×")),V$17=31,W$18="×",W45="")))))),40,0))))</f>
        <v>0</v>
      </c>
      <c r="W126" s="193">
        <f t="shared" ref="W126" si="430">IF(AND($D$1="二交代制",W$17&gt;=1,W$17&lt;=28,W45="当",X45="明",Y45="休",Z45="当"),10,IF(AND($D$1="三交代制",W$17&gt;=2,W$17&lt;=30,OR(W45="準",W45="深"),OR(X45="準",X45="深"),OR(Y45="準",Y45="深")),20,IF(AND($D$1="二交代制",OR(W45="当",W45="明"),NOT(OR(AND(W45="当",OR(X45="明",W$17=31,X$18="×"),OR(Y45="休",W$17=30,W$17=31,Y$18="×")),AND(W45="明",OR(V45="当",W$17=1),OR(X45="休",W$17=31,X$18="×"))))),30,IF(AND($D$1="三交代制",V45&lt;&gt;"準",V45&lt;&gt;"深",OR(W45="準",W45="深"),(NOT(OR(AND(W45="準",OR(V45="日",V45="休",W$17=1,AND(X45&lt;&gt;"準",X45&lt;&gt;"深",V45="")),OR(X45="休",AND(X45="準",OR(Y45="休",W$17=30,Y$18="×")),W$17=31,X$18="×",X45="")),AND(W45="深",OR(V45="休",W$17=1,AND(X45&lt;&gt;"準",X45&lt;&gt;"深",V45="")),OR(X45="休",AND(OR(X45="準",X45="深"),OR(Y45="休",W$17=30,Y$18="×")),W$17=31,X$18="×",X45="")))))),40,0))))</f>
        <v>0</v>
      </c>
      <c r="X126" s="193">
        <f t="shared" ref="X126" si="431">IF(AND($D$1="二交代制",X$17&gt;=1,X$17&lt;=28,X45="当",Y45="明",Z45="休",AA45="当"),10,IF(AND($D$1="三交代制",X$17&gt;=2,X$17&lt;=30,OR(X45="準",X45="深"),OR(Y45="準",Y45="深"),OR(Z45="準",Z45="深")),20,IF(AND($D$1="二交代制",OR(X45="当",X45="明"),NOT(OR(AND(X45="当",OR(Y45="明",X$17=31,Y$18="×"),OR(Z45="休",X$17=30,X$17=31,Z$18="×")),AND(X45="明",OR(W45="当",X$17=1),OR(Y45="休",X$17=31,Y$18="×"))))),30,IF(AND($D$1="三交代制",W45&lt;&gt;"準",W45&lt;&gt;"深",OR(X45="準",X45="深"),(NOT(OR(AND(X45="準",OR(W45="日",W45="休",X$17=1,AND(Y45&lt;&gt;"準",Y45&lt;&gt;"深",W45="")),OR(Y45="休",AND(Y45="準",OR(Z45="休",X$17=30,Z$18="×")),X$17=31,Y$18="×",Y45="")),AND(X45="深",OR(W45="休",X$17=1,AND(Y45&lt;&gt;"準",Y45&lt;&gt;"深",W45="")),OR(Y45="休",AND(OR(Y45="準",Y45="深"),OR(Z45="休",X$17=30,Z$18="×")),X$17=31,Y$18="×",Y45="")))))),40,0))))</f>
        <v>0</v>
      </c>
      <c r="Y126" s="193">
        <f t="shared" ref="Y126" si="432">IF(AND($D$1="二交代制",Y$17&gt;=1,Y$17&lt;=28,Y45="当",Z45="明",AA45="休",AB45="当"),10,IF(AND($D$1="三交代制",Y$17&gt;=2,Y$17&lt;=30,OR(Y45="準",Y45="深"),OR(Z45="準",Z45="深"),OR(AA45="準",AA45="深")),20,IF(AND($D$1="二交代制",OR(Y45="当",Y45="明"),NOT(OR(AND(Y45="当",OR(Z45="明",Y$17=31,Z$18="×"),OR(AA45="休",Y$17=30,Y$17=31,AA$18="×")),AND(Y45="明",OR(X45="当",Y$17=1),OR(Z45="休",Y$17=31,Z$18="×"))))),30,IF(AND($D$1="三交代制",X45&lt;&gt;"準",X45&lt;&gt;"深",OR(Y45="準",Y45="深"),(NOT(OR(AND(Y45="準",OR(X45="日",X45="休",Y$17=1,AND(Z45&lt;&gt;"準",Z45&lt;&gt;"深",X45="")),OR(Z45="休",AND(Z45="準",OR(AA45="休",Y$17=30,AA$18="×")),Y$17=31,Z$18="×",Z45="")),AND(Y45="深",OR(X45="休",Y$17=1,AND(Z45&lt;&gt;"準",Z45&lt;&gt;"深",X45="")),OR(Z45="休",AND(OR(Z45="準",Z45="深"),OR(AA45="休",Y$17=30,AA$18="×")),Y$17=31,Z$18="×",Z45="")))))),40,0))))</f>
        <v>0</v>
      </c>
      <c r="Z126" s="193">
        <f t="shared" ref="Z126" si="433">IF(AND($D$1="二交代制",Z$17&gt;=1,Z$17&lt;=28,Z45="当",AA45="明",AB45="休",AC45="当"),10,IF(AND($D$1="三交代制",Z$17&gt;=2,Z$17&lt;=30,OR(Z45="準",Z45="深"),OR(AA45="準",AA45="深"),OR(AB45="準",AB45="深")),20,IF(AND($D$1="二交代制",OR(Z45="当",Z45="明"),NOT(OR(AND(Z45="当",OR(AA45="明",Z$17=31,AA$18="×"),OR(AB45="休",Z$17=30,Z$17=31,AB$18="×")),AND(Z45="明",OR(Y45="当",Z$17=1),OR(AA45="休",Z$17=31,AA$18="×"))))),30,IF(AND($D$1="三交代制",Y45&lt;&gt;"準",Y45&lt;&gt;"深",OR(Z45="準",Z45="深"),(NOT(OR(AND(Z45="準",OR(Y45="日",Y45="休",Z$17=1,AND(AA45&lt;&gt;"準",AA45&lt;&gt;"深",Y45="")),OR(AA45="休",AND(AA45="準",OR(AB45="休",Z$17=30,AB$18="×")),Z$17=31,AA$18="×",AA45="")),AND(Z45="深",OR(Y45="休",Z$17=1,AND(AA45&lt;&gt;"準",AA45&lt;&gt;"深",Y45="")),OR(AA45="休",AND(OR(AA45="準",AA45="深"),OR(AB45="休",Z$17=30,AB$18="×")),Z$17=31,AA$18="×",AA45="")))))),40,0))))</f>
        <v>0</v>
      </c>
      <c r="AA126" s="193">
        <f t="shared" ref="AA126" si="434">IF(AND($D$1="二交代制",AA$17&gt;=1,AA$17&lt;=28,AA45="当",AB45="明",AC45="休",AD45="当"),10,IF(AND($D$1="三交代制",AA$17&gt;=2,AA$17&lt;=30,OR(AA45="準",AA45="深"),OR(AB45="準",AB45="深"),OR(AC45="準",AC45="深")),20,IF(AND($D$1="二交代制",OR(AA45="当",AA45="明"),NOT(OR(AND(AA45="当",OR(AB45="明",AA$17=31,AB$18="×"),OR(AC45="休",AA$17=30,AA$17=31,AC$18="×")),AND(AA45="明",OR(Z45="当",AA$17=1),OR(AB45="休",AA$17=31,AB$18="×"))))),30,IF(AND($D$1="三交代制",Z45&lt;&gt;"準",Z45&lt;&gt;"深",OR(AA45="準",AA45="深"),(NOT(OR(AND(AA45="準",OR(Z45="日",Z45="休",AA$17=1,AND(AB45&lt;&gt;"準",AB45&lt;&gt;"深",Z45="")),OR(AB45="休",AND(AB45="準",OR(AC45="休",AA$17=30,AC$18="×")),AA$17=31,AB$18="×",AB45="")),AND(AA45="深",OR(Z45="休",AA$17=1,AND(AB45&lt;&gt;"準",AB45&lt;&gt;"深",Z45="")),OR(AB45="休",AND(OR(AB45="準",AB45="深"),OR(AC45="休",AA$17=30,AC$18="×")),AA$17=31,AB$18="×",AB45="")))))),40,0))))</f>
        <v>0</v>
      </c>
      <c r="AB126" s="193">
        <f t="shared" ref="AB126" si="435">IF(AND($D$1="二交代制",AB$17&gt;=1,AB$17&lt;=28,AB45="当",AC45="明",AD45="休",AE45="当"),10,IF(AND($D$1="三交代制",AB$17&gt;=2,AB$17&lt;=30,OR(AB45="準",AB45="深"),OR(AC45="準",AC45="深"),OR(AD45="準",AD45="深")),20,IF(AND($D$1="二交代制",OR(AB45="当",AB45="明"),NOT(OR(AND(AB45="当",OR(AC45="明",AB$17=31,AC$18="×"),OR(AD45="休",AB$17=30,AB$17=31,AD$18="×")),AND(AB45="明",OR(AA45="当",AB$17=1),OR(AC45="休",AB$17=31,AC$18="×"))))),30,IF(AND($D$1="三交代制",AA45&lt;&gt;"準",AA45&lt;&gt;"深",OR(AB45="準",AB45="深"),(NOT(OR(AND(AB45="準",OR(AA45="日",AA45="休",AB$17=1,AND(AC45&lt;&gt;"準",AC45&lt;&gt;"深",AA45="")),OR(AC45="休",AND(AC45="準",OR(AD45="休",AB$17=30,AD$18="×")),AB$17=31,AC$18="×",AC45="")),AND(AB45="深",OR(AA45="休",AB$17=1,AND(AC45&lt;&gt;"準",AC45&lt;&gt;"深",AA45="")),OR(AC45="休",AND(OR(AC45="準",AC45="深"),OR(AD45="休",AB$17=30,AD$18="×")),AB$17=31,AC$18="×",AC45="")))))),40,0))))</f>
        <v>0</v>
      </c>
      <c r="AC126" s="193">
        <f t="shared" ref="AC126" si="436">IF(AND($D$1="二交代制",AC$17&gt;=1,AC$17&lt;=28,AC45="当",AD45="明",AE45="休",AF45="当"),10,IF(AND($D$1="三交代制",AC$17&gt;=2,AC$17&lt;=30,OR(AC45="準",AC45="深"),OR(AD45="準",AD45="深"),OR(AE45="準",AE45="深")),20,IF(AND($D$1="二交代制",OR(AC45="当",AC45="明"),NOT(OR(AND(AC45="当",OR(AD45="明",AC$17=31,AD$18="×"),OR(AE45="休",AC$17=30,AC$17=31,AE$18="×")),AND(AC45="明",OR(AB45="当",AC$17=1),OR(AD45="休",AC$17=31,AD$18="×"))))),30,IF(AND($D$1="三交代制",AB45&lt;&gt;"準",AB45&lt;&gt;"深",OR(AC45="準",AC45="深"),(NOT(OR(AND(AC45="準",OR(AB45="日",AB45="休",AC$17=1,AND(AD45&lt;&gt;"準",AD45&lt;&gt;"深",AB45="")),OR(AD45="休",AND(AD45="準",OR(AE45="休",AC$17=30,AE$18="×")),AC$17=31,AD$18="×",AD45="")),AND(AC45="深",OR(AB45="休",AC$17=1,AND(AD45&lt;&gt;"準",AD45&lt;&gt;"深",AB45="")),OR(AD45="休",AND(OR(AD45="準",AD45="深"),OR(AE45="休",AC$17=30,AE$18="×")),AC$17=31,AD$18="×",AD45="")))))),40,0))))</f>
        <v>0</v>
      </c>
      <c r="AD126" s="193">
        <f t="shared" ref="AD126" si="437">IF(AND($D$1="二交代制",AD$17&gt;=1,AD$17&lt;=28,AD45="当",AE45="明",AF45="休",AG45="当"),10,IF(AND($D$1="三交代制",AD$17&gt;=2,AD$17&lt;=30,OR(AD45="準",AD45="深"),OR(AE45="準",AE45="深"),OR(AF45="準",AF45="深")),20,IF(AND($D$1="二交代制",OR(AD45="当",AD45="明"),NOT(OR(AND(AD45="当",OR(AE45="明",AD$17=31,AE$18="×"),OR(AF45="休",AD$17=30,AD$17=31,AF$18="×")),AND(AD45="明",OR(AC45="当",AD$17=1),OR(AE45="休",AD$17=31,AE$18="×"))))),30,IF(AND($D$1="三交代制",AC45&lt;&gt;"準",AC45&lt;&gt;"深",OR(AD45="準",AD45="深"),(NOT(OR(AND(AD45="準",OR(AC45="日",AC45="休",AD$17=1,AND(AE45&lt;&gt;"準",AE45&lt;&gt;"深",AC45="")),OR(AE45="休",AND(AE45="準",OR(AF45="休",AD$17=30,AF$18="×")),AD$17=31,AE$18="×",AE45="")),AND(AD45="深",OR(AC45="休",AD$17=1,AND(AE45&lt;&gt;"準",AE45&lt;&gt;"深",AC45="")),OR(AE45="休",AND(OR(AE45="準",AE45="深"),OR(AF45="休",AD$17=30,AF$18="×")),AD$17=31,AE$18="×",AE45="")))))),40,0))))</f>
        <v>0</v>
      </c>
      <c r="AE126" s="193">
        <f t="shared" ref="AE126" si="438">IF(AND($D$1="二交代制",AE$17&gt;=1,AE$17&lt;=28,AE45="当",AF45="明",AG45="休",AH45="当"),10,IF(AND($D$1="三交代制",AE$17&gt;=2,AE$17&lt;=30,OR(AE45="準",AE45="深"),OR(AF45="準",AF45="深"),OR(AG45="準",AG45="深")),20,IF(AND($D$1="二交代制",OR(AE45="当",AE45="明"),NOT(OR(AND(AE45="当",OR(AF45="明",AE$17=31,AF$18="×"),OR(AG45="休",AE$17=30,AE$17=31,AG$18="×")),AND(AE45="明",OR(AD45="当",AE$17=1),OR(AF45="休",AE$17=31,AF$18="×"))))),30,IF(AND($D$1="三交代制",AD45&lt;&gt;"準",AD45&lt;&gt;"深",OR(AE45="準",AE45="深"),(NOT(OR(AND(AE45="準",OR(AD45="日",AD45="休",AE$17=1,AND(AF45&lt;&gt;"準",AF45&lt;&gt;"深",AD45="")),OR(AF45="休",AND(AF45="準",OR(AG45="休",AE$17=30,AG$18="×")),AE$17=31,AF$18="×",AF45="")),AND(AE45="深",OR(AD45="休",AE$17=1,AND(AF45&lt;&gt;"準",AF45&lt;&gt;"深",AD45="")),OR(AF45="休",AND(OR(AF45="準",AF45="深"),OR(AG45="休",AE$17=30,AG$18="×")),AE$17=31,AF$18="×",AF45="")))))),40,0))))</f>
        <v>0</v>
      </c>
      <c r="AF126" s="193">
        <f t="shared" ref="AF126" si="439">IF(AND($D$1="二交代制",AF$17&gt;=1,AF$17&lt;=28,AF45="当",AG45="明",AH45="休",AI45="当"),10,IF(AND($D$1="三交代制",AF$17&gt;=2,AF$17&lt;=30,OR(AF45="準",AF45="深"),OR(AG45="準",AG45="深"),OR(AH45="準",AH45="深")),20,IF(AND($D$1="二交代制",OR(AF45="当",AF45="明"),NOT(OR(AND(AF45="当",OR(AG45="明",AF$17=31,AG$18="×"),OR(AH45="休",AF$17=30,AF$17=31,AH$18="×")),AND(AF45="明",OR(AE45="当",AF$17=1),OR(AG45="休",AF$17=31,AG$18="×"))))),30,IF(AND($D$1="三交代制",AE45&lt;&gt;"準",AE45&lt;&gt;"深",OR(AF45="準",AF45="深"),(NOT(OR(AND(AF45="準",OR(AE45="日",AE45="休",AF$17=1,AND(AG45&lt;&gt;"準",AG45&lt;&gt;"深",AE45="")),OR(AG45="休",AND(AG45="準",OR(AH45="休",AF$17=30,AH$18="×")),AF$17=31,AG$18="×",AG45="")),AND(AF45="深",OR(AE45="休",AF$17=1,AND(AG45&lt;&gt;"準",AG45&lt;&gt;"深",AE45="")),OR(AG45="休",AND(OR(AG45="準",AG45="深"),OR(AH45="休",AF$17=30,AH$18="×")),AF$17=31,AG$18="×",AG45="")))))),40,0))))</f>
        <v>0</v>
      </c>
      <c r="AG126" s="193">
        <f t="shared" ref="AG126" si="440">IF(AND($D$1="二交代制",AG$17&gt;=1,AG$17&lt;=28,AG45="当",AH45="明",AI45="休",AJ45="当"),10,IF(AND($D$1="三交代制",AG$17&gt;=2,AG$17&lt;=30,OR(AG45="準",AG45="深"),OR(AH45="準",AH45="深"),OR(AI45="準",AI45="深")),20,IF(AND($D$1="二交代制",OR(AG45="当",AG45="明"),NOT(OR(AND(AG45="当",OR(AH45="明",AG$17=31,AH$18="×"),OR(AI45="休",AG$17=30,AG$17=31,AI$18="×")),AND(AG45="明",OR(AF45="当",AG$17=1),OR(AH45="休",AG$17=31,AH$18="×"))))),30,IF(AND($D$1="三交代制",AF45&lt;&gt;"準",AF45&lt;&gt;"深",OR(AG45="準",AG45="深"),(NOT(OR(AND(AG45="準",OR(AF45="日",AF45="休",AG$17=1,AND(AH45&lt;&gt;"準",AH45&lt;&gt;"深",AF45="")),OR(AH45="休",AND(AH45="準",OR(AI45="休",AG$17=30,AI$18="×")),AG$17=31,AH$18="×",AH45="")),AND(AG45="深",OR(AF45="休",AG$17=1,AND(AH45&lt;&gt;"準",AH45&lt;&gt;"深",AF45="")),OR(AH45="休",AND(OR(AH45="準",AH45="深"),OR(AI45="休",AG$17=30,AI$18="×")),AG$17=31,AH$18="×",AH45="")))))),40,0))))</f>
        <v>0</v>
      </c>
      <c r="AH126" s="193">
        <f t="shared" ref="AH126" si="441">IF(AND($D$1="二交代制",AH$17&gt;=1,AH$17&lt;=28,AH45="当",AI45="明",AJ45="休",AK45="当"),10,IF(AND($D$1="三交代制",AH$17&gt;=2,AH$17&lt;=30,OR(AH45="準",AH45="深"),OR(AI45="準",AI45="深"),OR(AJ45="準",AJ45="深")),20,IF(AND($D$1="二交代制",OR(AH45="当",AH45="明"),NOT(OR(AND(AH45="当",OR(AI45="明",AH$17=31,AI$18="×"),OR(AJ45="休",AH$17=30,AH$17=31,AJ$18="×")),AND(AH45="明",OR(AG45="当",AH$17=1),OR(AI45="休",AH$17=31,AI$18="×"))))),30,IF(AND($D$1="三交代制",AG45&lt;&gt;"準",AG45&lt;&gt;"深",OR(AH45="準",AH45="深"),(NOT(OR(AND(AH45="準",OR(AG45="日",AG45="休",AH$17=1,AND(AI45&lt;&gt;"準",AI45&lt;&gt;"深",AG45="")),OR(AI45="休",AND(AI45="準",OR(AJ45="休",AH$17=30,AJ$18="×")),AH$17=31,AI$18="×",AI45="")),AND(AH45="深",OR(AG45="休",AH$17=1,AND(AI45&lt;&gt;"準",AI45&lt;&gt;"深",AG45="")),OR(AI45="休",AND(OR(AI45="準",AI45="深"),OR(AJ45="休",AH$17=30,AJ$18="×")),AH$17=31,AI$18="×",AI45="")))))),40,0))))</f>
        <v>0</v>
      </c>
      <c r="AI126" s="193">
        <f t="shared" ref="AI126" si="442">IF(AND($D$1="二交代制",AI$17&gt;=1,AI$17&lt;=28,AI45="当",AJ45="明",AK45="休",AL45="当"),10,IF(AND($D$1="三交代制",AI$17&gt;=2,AI$17&lt;=30,OR(AI45="準",AI45="深"),OR(AJ45="準",AJ45="深"),OR(AK45="準",AK45="深")),20,IF(AND($D$1="二交代制",OR(AI45="当",AI45="明"),NOT(OR(AND(AI45="当",OR(AJ45="明",AI$17=31,AJ$18="×"),OR(AK45="休",AI$17=30,AI$17=31,AK$18="×")),AND(AI45="明",OR(AH45="当",AI$17=1),OR(AJ45="休",AI$17=31,AJ$18="×"))))),30,IF(AND($D$1="三交代制",AH45&lt;&gt;"準",AH45&lt;&gt;"深",OR(AI45="準",AI45="深"),(NOT(OR(AND(AI45="準",OR(AH45="日",AH45="休",AI$17=1,AND(AJ45&lt;&gt;"準",AJ45&lt;&gt;"深",AH45="")),OR(AJ45="休",AND(AJ45="準",OR(AK45="休",AI$17=30,AK$18="×")),AI$17=31,AJ$18="×",AJ45="")),AND(AI45="深",OR(AH45="休",AI$17=1,AND(AJ45&lt;&gt;"準",AJ45&lt;&gt;"深",AH45="")),OR(AJ45="休",AND(OR(AJ45="準",AJ45="深"),OR(AK45="休",AI$17=30,AK$18="×")),AI$17=31,AJ$18="×",AJ45="")))))),40,0))))</f>
        <v>0</v>
      </c>
      <c r="AJ126" s="193">
        <f t="shared" ref="AJ126" si="443">IF(AND($D$1="二交代制",AJ$17&gt;=1,AJ$17&lt;=28,AJ45="当",AK45="明",AL45="休",AM45="当"),10,IF(AND($D$1="三交代制",AJ$17&gt;=2,AJ$17&lt;=30,OR(AJ45="準",AJ45="深"),OR(AK45="準",AK45="深"),OR(AL45="準",AL45="深")),20,IF(AND($D$1="二交代制",OR(AJ45="当",AJ45="明"),NOT(OR(AND(AJ45="当",OR(AK45="明",AJ$17=31,AK$18="×"),OR(AL45="休",AJ$17=30,AJ$17=31,AL$18="×")),AND(AJ45="明",OR(AI45="当",AJ$17=1),OR(AK45="休",AJ$17=31,AK$18="×"))))),30,IF(AND($D$1="三交代制",AI45&lt;&gt;"準",AI45&lt;&gt;"深",OR(AJ45="準",AJ45="深"),(NOT(OR(AND(AJ45="準",OR(AI45="日",AI45="休",AJ$17=1,AND(AK45&lt;&gt;"準",AK45&lt;&gt;"深",AI45="")),OR(AK45="休",AND(AK45="準",OR(AL45="休",AJ$17=30,AL$18="×")),AJ$17=31,AK$18="×",AK45="")),AND(AJ45="深",OR(AI45="休",AJ$17=1,AND(AK45&lt;&gt;"準",AK45&lt;&gt;"深",AI45="")),OR(AK45="休",AND(OR(AK45="準",AK45="深"),OR(AL45="休",AJ$17=30,AL$18="×")),AJ$17=31,AK$18="×",AK45="")))))),40,0))))</f>
        <v>0</v>
      </c>
      <c r="AK126" s="193">
        <f t="shared" ref="AK126" si="444">IF(AND($D$1="二交代制",AK$17&gt;=1,AK$17&lt;=28,AK45="当",AL45="明",AM45="休",AN45="当"),10,IF(AND($D$1="三交代制",AK$17&gt;=2,AK$17&lt;=30,OR(AK45="準",AK45="深"),OR(AL45="準",AL45="深"),OR(AM45="準",AM45="深")),20,IF(AND($D$1="二交代制",OR(AK45="当",AK45="明"),NOT(OR(AND(AK45="当",OR(AL45="明",AK$17=31,AL$18="×"),OR(AM45="休",AK$17=30,AK$17=31,AM$18="×")),AND(AK45="明",OR(AJ45="当",AK$17=1),OR(AL45="休",AK$17=31,AL$18="×"))))),30,IF(AND($D$1="三交代制",AJ45&lt;&gt;"準",AJ45&lt;&gt;"深",OR(AK45="準",AK45="深"),(NOT(OR(AND(AK45="準",OR(AJ45="日",AJ45="休",AK$17=1,AND(AL45&lt;&gt;"準",AL45&lt;&gt;"深",AJ45="")),OR(AL45="休",AND(AL45="準",OR(AM45="休",AK$17=30,AM$18="×")),AK$17=31,AL$18="×",AL45="")),AND(AK45="深",OR(AJ45="休",AK$17=1,AND(AL45&lt;&gt;"準",AL45&lt;&gt;"深",AJ45="")),OR(AL45="休",AND(OR(AL45="準",AL45="深"),OR(AM45="休",AK$17=30,AM$18="×")),AK$17=31,AL$18="×",AL45="")))))),40,0))))</f>
        <v>0</v>
      </c>
      <c r="AL126" s="193">
        <f t="shared" ref="AL126:AM126" si="445">IF(AND($D$1="二交代制",AL$17&gt;=1,AL$17&lt;=28,AL45="当",AM45="明",AN45="休",AO45="当"),10,IF(AND($D$1="三交代制",AL$17&gt;=2,AL$17&lt;=30,OR(AL45="準",AL45="深"),OR(AM45="準",AM45="深"),OR(AN45="準",AN45="深")),20,IF(AND($D$1="二交代制",OR(AL45="当",AL45="明"),NOT(OR(AND(AL45="当",OR(AM45="明",AL$17=31,AM$18="×"),OR(AN45="休",AL$17=30,AL$17=31,AN$18="×")),AND(AL45="明",OR(AK45="当",AL$17=1),OR(AM45="休",AL$17=31,AM$18="×"))))),30,IF(AND($D$1="三交代制",AK45&lt;&gt;"準",AK45&lt;&gt;"深",OR(AL45="準",AL45="深"),(NOT(OR(AND(AL45="準",OR(AK45="日",AK45="休",AL$17=1,AND(AM45&lt;&gt;"準",AM45&lt;&gt;"深",AK45="")),OR(AM45="休",AND(AM45="準",OR(AN45="休",AL$17=30,AN$18="×")),AL$17=31,AM$18="×",AM45="")),AND(AL45="深",OR(AK45="休",AL$17=1,AND(AM45&lt;&gt;"準",AM45&lt;&gt;"深",AK45="")),OR(AM45="休",AND(OR(AM45="準",AM45="深"),OR(AN45="休",AL$17=30,AN$18="×")),AL$17=31,AM$18="×",AM45="")))))),40,0))))</f>
        <v>0</v>
      </c>
      <c r="AM126" s="193">
        <f t="shared" si="445"/>
        <v>0</v>
      </c>
      <c r="AN126" s="193">
        <f t="shared" ref="AN126" si="446">IF(AND($D$1="二交代制",AN$17&gt;=1,AN$17&lt;=28,AN45="当",AO45="明",AP45="休",AQ45="当"),10,IF(AND($D$1="三交代制",AN$17&gt;=2,AN$17&lt;=30,OR(AN45="準",AN45="深"),OR(AO45="準",AO45="深"),OR(AP45="準",AP45="深")),20,IF(AND($D$1="二交代制",OR(AN45="当",AN45="明"),NOT(OR(AND(AN45="当",OR(AO45="明",AN$17=31,AO$18="×"),OR(AP45="休",AN$17=30,AN$17=31,AP$18="×")),AND(AN45="明",OR(AM45="当",AN$17=1),OR(AO45="休",AN$17=31,AO$18="×"))))),30,IF(AND($D$1="三交代制",AM45&lt;&gt;"準",AM45&lt;&gt;"深",OR(AN45="準",AN45="深"),(NOT(OR(AND(AN45="準",OR(AM45="日",AM45="休",AN$17=1,AND(AO45&lt;&gt;"準",AO45&lt;&gt;"深",AM45="")),OR(AO45="休",AND(AO45="準",OR(AP45="休",AN$17=30,AP$18="×")),AN$17=31,AO$18="×",AO45="")),AND(AN45="深",OR(AM45="休",AN$17=1,AND(AO45&lt;&gt;"準",AO45&lt;&gt;"深",AM45="")),OR(AO45="休",AND(OR(AO45="準",AO45="深"),OR(AP45="休",AN$17=30,AP$18="×")),AN$17=31,AO$18="×",AO45="")))))),40,0))))</f>
        <v>0</v>
      </c>
      <c r="AO126" s="193">
        <f t="shared" ref="AO126" si="447">IF(AND($D$1="二交代制",AO$17&gt;=1,AO$17&lt;=28,AO45="当",AP45="明",AQ45="休",AR45="当"),10,IF(AND($D$1="三交代制",AO$17&gt;=2,AO$17&lt;=30,OR(AO45="準",AO45="深"),OR(AP45="準",AP45="深"),OR(AQ45="準",AQ45="深")),20,IF(AND($D$1="二交代制",OR(AO45="当",AO45="明"),NOT(OR(AND(AO45="当",OR(AP45="明",AO$17=31,AP$18="×"),OR(AQ45="休",AO$17=30,AO$17=31,AQ$18="×")),AND(AO45="明",OR(AN45="当",AO$17=1),OR(AP45="休",AO$17=31,AP$18="×"))))),30,IF(AND($D$1="三交代制",AN45&lt;&gt;"準",AN45&lt;&gt;"深",OR(AO45="準",AO45="深"),(NOT(OR(AND(AO45="準",OR(AN45="日",AN45="休",AO$17=1,AND(AP45&lt;&gt;"準",AP45&lt;&gt;"深",AN45="")),OR(AP45="休",AND(AP45="準",OR(AQ45="休",AO$17=30,AQ$18="×")),AO$17=31,AP$18="×",AP45="")),AND(AO45="深",OR(AN45="休",AO$17=1,AND(AP45&lt;&gt;"準",AP45&lt;&gt;"深",AN45="")),OR(AP45="休",AND(OR(AP45="準",AP45="深"),OR(AQ45="休",AO$17=30,AQ$18="×")),AO$17=31,AP$18="×",AP45="")))))),40,0))))</f>
        <v>0</v>
      </c>
      <c r="CJ126" s="91"/>
      <c r="CK126" s="92"/>
      <c r="CL126" s="92"/>
      <c r="CM126" s="92"/>
      <c r="CN126" s="92"/>
      <c r="CO126" s="92"/>
      <c r="CP126" s="92"/>
      <c r="CQ126" s="92"/>
      <c r="CR126" s="92"/>
      <c r="CS126" s="92"/>
      <c r="CT126" s="92"/>
      <c r="CU126" s="92"/>
      <c r="CV126" s="92"/>
      <c r="CW126" s="92"/>
      <c r="CX126" s="92"/>
      <c r="CY126" s="92"/>
      <c r="CZ126" s="92"/>
      <c r="DA126" s="92"/>
      <c r="DB126" s="92"/>
      <c r="DC126" s="92"/>
      <c r="DD126" s="92"/>
      <c r="DE126" s="92"/>
      <c r="DF126" s="92"/>
      <c r="DG126" s="92"/>
      <c r="DH126" s="92"/>
      <c r="DI126" s="92"/>
      <c r="DJ126" s="92"/>
      <c r="DK126" s="92"/>
      <c r="DL126" s="92"/>
      <c r="DM126" s="92"/>
      <c r="DN126" s="92"/>
      <c r="DO126" s="92"/>
      <c r="DP126" s="92"/>
      <c r="DQ126" s="93"/>
      <c r="DR126" s="93"/>
      <c r="DS126" s="93"/>
      <c r="DT126" s="93"/>
      <c r="DU126" s="93"/>
      <c r="DV126" s="93"/>
      <c r="DW126" s="93"/>
      <c r="DX126" s="93"/>
      <c r="DY126" s="93"/>
      <c r="DZ126" s="93"/>
      <c r="EA126" s="93"/>
      <c r="EB126" s="93"/>
      <c r="EC126" s="93"/>
      <c r="ED126" s="93"/>
      <c r="EE126" s="93"/>
      <c r="EF126" s="93"/>
      <c r="EG126" s="93"/>
      <c r="EH126" s="93"/>
      <c r="EI126" s="93"/>
      <c r="EJ126" s="93"/>
      <c r="EK126" s="93"/>
    </row>
    <row r="127" spans="5:141" x14ac:dyDescent="0.4">
      <c r="J127" s="202"/>
      <c r="K127" s="193"/>
      <c r="L127" s="193"/>
      <c r="M127" s="193"/>
      <c r="N127" s="193"/>
      <c r="O127" s="193"/>
      <c r="P127" s="193"/>
      <c r="Q127" s="193"/>
      <c r="R127" s="193"/>
      <c r="S127" s="193"/>
      <c r="T127" s="193"/>
      <c r="U127" s="193"/>
      <c r="V127" s="193"/>
      <c r="W127" s="193"/>
      <c r="X127" s="193"/>
      <c r="Y127" s="193"/>
      <c r="Z127" s="193"/>
      <c r="AA127" s="193"/>
      <c r="AB127" s="193"/>
      <c r="AC127" s="193"/>
      <c r="AD127" s="193"/>
      <c r="AE127" s="193"/>
      <c r="AF127" s="193"/>
      <c r="AG127" s="193"/>
      <c r="AH127" s="193"/>
      <c r="AI127" s="193"/>
      <c r="AJ127" s="193"/>
      <c r="AK127" s="193"/>
      <c r="AL127" s="193"/>
      <c r="AM127" s="193"/>
      <c r="AN127" s="193"/>
      <c r="AO127" s="193"/>
      <c r="CJ127" s="91"/>
      <c r="CK127" s="92"/>
      <c r="CL127" s="92"/>
      <c r="CM127" s="92"/>
      <c r="CN127" s="92"/>
      <c r="CO127" s="92"/>
      <c r="CP127" s="92"/>
      <c r="CQ127" s="92"/>
      <c r="CR127" s="92"/>
      <c r="CS127" s="92"/>
      <c r="CT127" s="92"/>
      <c r="CU127" s="92"/>
      <c r="CV127" s="92"/>
      <c r="CW127" s="92"/>
      <c r="CX127" s="92"/>
      <c r="CY127" s="92"/>
      <c r="CZ127" s="92"/>
      <c r="DA127" s="92"/>
      <c r="DB127" s="92"/>
      <c r="DC127" s="92"/>
      <c r="DD127" s="92"/>
      <c r="DE127" s="92"/>
      <c r="DF127" s="92"/>
      <c r="DG127" s="92"/>
      <c r="DH127" s="92"/>
      <c r="DI127" s="92"/>
      <c r="DJ127" s="92"/>
      <c r="DK127" s="92"/>
      <c r="DL127" s="92"/>
      <c r="DM127" s="92"/>
      <c r="DN127" s="92"/>
      <c r="DO127" s="92"/>
      <c r="DP127" s="92"/>
      <c r="DQ127" s="93"/>
      <c r="DR127" s="93"/>
      <c r="DS127" s="93"/>
      <c r="DT127" s="93"/>
      <c r="DU127" s="93"/>
      <c r="DV127" s="93"/>
      <c r="DW127" s="93"/>
      <c r="DX127" s="93"/>
      <c r="DY127" s="93"/>
      <c r="DZ127" s="93"/>
      <c r="EA127" s="93"/>
      <c r="EB127" s="93"/>
      <c r="EC127" s="93"/>
      <c r="ED127" s="93"/>
      <c r="EE127" s="93"/>
      <c r="EF127" s="93"/>
      <c r="EG127" s="93"/>
      <c r="EH127" s="93"/>
      <c r="EI127" s="93"/>
      <c r="EJ127" s="93"/>
      <c r="EK127" s="93"/>
    </row>
    <row r="128" spans="5:141" x14ac:dyDescent="0.4">
      <c r="J128" s="201" t="str">
        <f t="shared" ref="J128" si="448">IF(E47&lt;&gt;"",E47,"")</f>
        <v>松本</v>
      </c>
      <c r="K128" s="193">
        <f t="shared" ref="K128" si="449">IF(AND($D$1="二交代制",K$17&gt;=1,K$17&lt;=28,K47="当",L47="明",M47="休",N47="当"),10,IF(AND($D$1="三交代制",K$17&gt;=2,K$17&lt;=30,OR(K47="準",K47="深"),OR(L47="準",L47="深"),OR(M47="準",M47="深")),20,IF(AND($D$1="二交代制",OR(K47="当",K47="明"),NOT(OR(AND(K47="当",OR(L47="明",K$17=31,L$18="×"),OR(M47="休",K$17=30,K$17=31,M$18="×")),AND(K47="明",OR(J47="当",K$17=1),OR(L47="休",K$17=31,L$18="×"))))),30,IF(AND($D$1="三交代制",J47&lt;&gt;"準",J47&lt;&gt;"深",OR(K47="準",K47="深"),(NOT(OR(AND(K47="準",OR(J47="日",J47="休",K$17=1,AND(L47&lt;&gt;"準",L47&lt;&gt;"深",J47="")),OR(L47="休",AND(L47="準",OR(M47="休",K$17=30,M$18="×")),K$17=31,L$18="×",L47="")),AND(K47="深",OR(J47="休",K$17=1,AND(L47&lt;&gt;"準",L47&lt;&gt;"深",J47="")),OR(L47="休",AND(OR(L47="準",L47="深"),OR(M47="休",K$17=30,M$18="×")),K$17=31,L$18="×",L47="")))))),40,0))))</f>
        <v>0</v>
      </c>
      <c r="L128" s="193">
        <f t="shared" ref="L128" si="450">IF(AND($D$1="二交代制",L$17&gt;=1,L$17&lt;=28,L47="当",M47="明",N47="休",O47="当"),10,IF(AND($D$1="三交代制",L$17&gt;=2,L$17&lt;=30,OR(L47="準",L47="深"),OR(M47="準",M47="深"),OR(N47="準",N47="深")),20,IF(AND($D$1="二交代制",OR(L47="当",L47="明"),NOT(OR(AND(L47="当",OR(M47="明",L$17=31,M$18="×"),OR(N47="休",L$17=30,L$17=31,N$18="×")),AND(L47="明",OR(K47="当",L$17=1),OR(M47="休",L$17=31,M$18="×"))))),30,IF(AND($D$1="三交代制",K47&lt;&gt;"準",K47&lt;&gt;"深",OR(L47="準",L47="深"),(NOT(OR(AND(L47="準",OR(K47="日",K47="休",L$17=1,AND(M47&lt;&gt;"準",M47&lt;&gt;"深",K47="")),OR(M47="休",AND(M47="準",OR(N47="休",L$17=30,N$18="×")),L$17=31,M$18="×",M47="")),AND(L47="深",OR(K47="休",L$17=1,AND(M47&lt;&gt;"準",M47&lt;&gt;"深",K47="")),OR(M47="休",AND(OR(M47="準",M47="深"),OR(N47="休",L$17=30,N$18="×")),L$17=31,M$18="×",M47="")))))),40,0))))</f>
        <v>0</v>
      </c>
      <c r="M128" s="193">
        <f t="shared" ref="M128" si="451">IF(AND($D$1="二交代制",M$17&gt;=1,M$17&lt;=28,M47="当",N47="明",O47="休",P47="当"),10,IF(AND($D$1="三交代制",M$17&gt;=2,M$17&lt;=30,OR(M47="準",M47="深"),OR(N47="準",N47="深"),OR(O47="準",O47="深")),20,IF(AND($D$1="二交代制",OR(M47="当",M47="明"),NOT(OR(AND(M47="当",OR(N47="明",M$17=31,N$18="×"),OR(O47="休",M$17=30,M$17=31,O$18="×")),AND(M47="明",OR(L47="当",M$17=1),OR(N47="休",M$17=31,N$18="×"))))),30,IF(AND($D$1="三交代制",L47&lt;&gt;"準",L47&lt;&gt;"深",OR(M47="準",M47="深"),(NOT(OR(AND(M47="準",OR(L47="日",L47="休",M$17=1,AND(N47&lt;&gt;"準",N47&lt;&gt;"深",L47="")),OR(N47="休",AND(N47="準",OR(O47="休",M$17=30,O$18="×")),M$17=31,N$18="×",N47="")),AND(M47="深",OR(L47="休",M$17=1,AND(N47&lt;&gt;"準",N47&lt;&gt;"深",L47="")),OR(N47="休",AND(OR(N47="準",N47="深"),OR(O47="休",M$17=30,O$18="×")),M$17=31,N$18="×",N47="")))))),40,0))))</f>
        <v>0</v>
      </c>
      <c r="N128" s="193">
        <f t="shared" ref="N128" si="452">IF(AND($D$1="二交代制",N$17&gt;=1,N$17&lt;=28,N47="当",O47="明",P47="休",Q47="当"),10,IF(AND($D$1="三交代制",N$17&gt;=2,N$17&lt;=30,OR(N47="準",N47="深"),OR(O47="準",O47="深"),OR(P47="準",P47="深")),20,IF(AND($D$1="二交代制",OR(N47="当",N47="明"),NOT(OR(AND(N47="当",OR(O47="明",N$17=31,O$18="×"),OR(P47="休",N$17=30,N$17=31,P$18="×")),AND(N47="明",OR(M47="当",N$17=1),OR(O47="休",N$17=31,O$18="×"))))),30,IF(AND($D$1="三交代制",M47&lt;&gt;"準",M47&lt;&gt;"深",OR(N47="準",N47="深"),(NOT(OR(AND(N47="準",OR(M47="日",M47="休",N$17=1,AND(O47&lt;&gt;"準",O47&lt;&gt;"深",M47="")),OR(O47="休",AND(O47="準",OR(P47="休",N$17=30,P$18="×")),N$17=31,O$18="×",O47="")),AND(N47="深",OR(M47="休",N$17=1,AND(O47&lt;&gt;"準",O47&lt;&gt;"深",M47="")),OR(O47="休",AND(OR(O47="準",O47="深"),OR(P47="休",N$17=30,P$18="×")),N$17=31,O$18="×",O47="")))))),40,0))))</f>
        <v>0</v>
      </c>
      <c r="O128" s="193">
        <f t="shared" ref="O128" si="453">IF(AND($D$1="二交代制",O$17&gt;=1,O$17&lt;=28,O47="当",P47="明",Q47="休",R47="当"),10,IF(AND($D$1="三交代制",O$17&gt;=2,O$17&lt;=30,OR(O47="準",O47="深"),OR(P47="準",P47="深"),OR(Q47="準",Q47="深")),20,IF(AND($D$1="二交代制",OR(O47="当",O47="明"),NOT(OR(AND(O47="当",OR(P47="明",O$17=31,P$18="×"),OR(Q47="休",O$17=30,O$17=31,Q$18="×")),AND(O47="明",OR(N47="当",O$17=1),OR(P47="休",O$17=31,P$18="×"))))),30,IF(AND($D$1="三交代制",N47&lt;&gt;"準",N47&lt;&gt;"深",OR(O47="準",O47="深"),(NOT(OR(AND(O47="準",OR(N47="日",N47="休",O$17=1,AND(P47&lt;&gt;"準",P47&lt;&gt;"深",N47="")),OR(P47="休",AND(P47="準",OR(Q47="休",O$17=30,Q$18="×")),O$17=31,P$18="×",P47="")),AND(O47="深",OR(N47="休",O$17=1,AND(P47&lt;&gt;"準",P47&lt;&gt;"深",N47="")),OR(P47="休",AND(OR(P47="準",P47="深"),OR(Q47="休",O$17=30,Q$18="×")),O$17=31,P$18="×",P47="")))))),40,0))))</f>
        <v>0</v>
      </c>
      <c r="P128" s="193">
        <f t="shared" ref="P128" si="454">IF(AND($D$1="二交代制",P$17&gt;=1,P$17&lt;=28,P47="当",Q47="明",R47="休",S47="当"),10,IF(AND($D$1="三交代制",P$17&gt;=2,P$17&lt;=30,OR(P47="準",P47="深"),OR(Q47="準",Q47="深"),OR(R47="準",R47="深")),20,IF(AND($D$1="二交代制",OR(P47="当",P47="明"),NOT(OR(AND(P47="当",OR(Q47="明",P$17=31,Q$18="×"),OR(R47="休",P$17=30,P$17=31,R$18="×")),AND(P47="明",OR(O47="当",P$17=1),OR(Q47="休",P$17=31,Q$18="×"))))),30,IF(AND($D$1="三交代制",O47&lt;&gt;"準",O47&lt;&gt;"深",OR(P47="準",P47="深"),(NOT(OR(AND(P47="準",OR(O47="日",O47="休",P$17=1,AND(Q47&lt;&gt;"準",Q47&lt;&gt;"深",O47="")),OR(Q47="休",AND(Q47="準",OR(R47="休",P$17=30,R$18="×")),P$17=31,Q$18="×",Q47="")),AND(P47="深",OR(O47="休",P$17=1,AND(Q47&lt;&gt;"準",Q47&lt;&gt;"深",O47="")),OR(Q47="休",AND(OR(Q47="準",Q47="深"),OR(R47="休",P$17=30,R$18="×")),P$17=31,Q$18="×",Q47="")))))),40,0))))</f>
        <v>0</v>
      </c>
      <c r="Q128" s="193">
        <f t="shared" ref="Q128" si="455">IF(AND($D$1="二交代制",Q$17&gt;=1,Q$17&lt;=28,Q47="当",R47="明",S47="休",T47="当"),10,IF(AND($D$1="三交代制",Q$17&gt;=2,Q$17&lt;=30,OR(Q47="準",Q47="深"),OR(R47="準",R47="深"),OR(S47="準",S47="深")),20,IF(AND($D$1="二交代制",OR(Q47="当",Q47="明"),NOT(OR(AND(Q47="当",OR(R47="明",Q$17=31,R$18="×"),OR(S47="休",Q$17=30,Q$17=31,S$18="×")),AND(Q47="明",OR(P47="当",Q$17=1),OR(R47="休",Q$17=31,R$18="×"))))),30,IF(AND($D$1="三交代制",P47&lt;&gt;"準",P47&lt;&gt;"深",OR(Q47="準",Q47="深"),(NOT(OR(AND(Q47="準",OR(P47="日",P47="休",Q$17=1,AND(R47&lt;&gt;"準",R47&lt;&gt;"深",P47="")),OR(R47="休",AND(R47="準",OR(S47="休",Q$17=30,S$18="×")),Q$17=31,R$18="×",R47="")),AND(Q47="深",OR(P47="休",Q$17=1,AND(R47&lt;&gt;"準",R47&lt;&gt;"深",P47="")),OR(R47="休",AND(OR(R47="準",R47="深"),OR(S47="休",Q$17=30,S$18="×")),Q$17=31,R$18="×",R47="")))))),40,0))))</f>
        <v>0</v>
      </c>
      <c r="R128" s="193">
        <f t="shared" ref="R128" si="456">IF(AND($D$1="二交代制",R$17&gt;=1,R$17&lt;=28,R47="当",S47="明",T47="休",U47="当"),10,IF(AND($D$1="三交代制",R$17&gt;=2,R$17&lt;=30,OR(R47="準",R47="深"),OR(S47="準",S47="深"),OR(T47="準",T47="深")),20,IF(AND($D$1="二交代制",OR(R47="当",R47="明"),NOT(OR(AND(R47="当",OR(S47="明",R$17=31,S$18="×"),OR(T47="休",R$17=30,R$17=31,T$18="×")),AND(R47="明",OR(Q47="当",R$17=1),OR(S47="休",R$17=31,S$18="×"))))),30,IF(AND($D$1="三交代制",Q47&lt;&gt;"準",Q47&lt;&gt;"深",OR(R47="準",R47="深"),(NOT(OR(AND(R47="準",OR(Q47="日",Q47="休",R$17=1,AND(S47&lt;&gt;"準",S47&lt;&gt;"深",Q47="")),OR(S47="休",AND(S47="準",OR(T47="休",R$17=30,T$18="×")),R$17=31,S$18="×",S47="")),AND(R47="深",OR(Q47="休",R$17=1,AND(S47&lt;&gt;"準",S47&lt;&gt;"深",Q47="")),OR(S47="休",AND(OR(S47="準",S47="深"),OR(T47="休",R$17=30,T$18="×")),R$17=31,S$18="×",S47="")))))),40,0))))</f>
        <v>0</v>
      </c>
      <c r="S128" s="193">
        <f t="shared" ref="S128" si="457">IF(AND($D$1="二交代制",S$17&gt;=1,S$17&lt;=28,S47="当",T47="明",U47="休",V47="当"),10,IF(AND($D$1="三交代制",S$17&gt;=2,S$17&lt;=30,OR(S47="準",S47="深"),OR(T47="準",T47="深"),OR(U47="準",U47="深")),20,IF(AND($D$1="二交代制",OR(S47="当",S47="明"),NOT(OR(AND(S47="当",OR(T47="明",S$17=31,T$18="×"),OR(U47="休",S$17=30,S$17=31,U$18="×")),AND(S47="明",OR(R47="当",S$17=1),OR(T47="休",S$17=31,T$18="×"))))),30,IF(AND($D$1="三交代制",R47&lt;&gt;"準",R47&lt;&gt;"深",OR(S47="準",S47="深"),(NOT(OR(AND(S47="準",OR(R47="日",R47="休",S$17=1,AND(T47&lt;&gt;"準",T47&lt;&gt;"深",R47="")),OR(T47="休",AND(T47="準",OR(U47="休",S$17=30,U$18="×")),S$17=31,T$18="×",T47="")),AND(S47="深",OR(R47="休",S$17=1,AND(T47&lt;&gt;"準",T47&lt;&gt;"深",R47="")),OR(T47="休",AND(OR(T47="準",T47="深"),OR(U47="休",S$17=30,U$18="×")),S$17=31,T$18="×",T47="")))))),40,0))))</f>
        <v>0</v>
      </c>
      <c r="T128" s="193">
        <f t="shared" ref="T128" si="458">IF(AND($D$1="二交代制",T$17&gt;=1,T$17&lt;=28,T47="当",U47="明",V47="休",W47="当"),10,IF(AND($D$1="三交代制",T$17&gt;=2,T$17&lt;=30,OR(T47="準",T47="深"),OR(U47="準",U47="深"),OR(V47="準",V47="深")),20,IF(AND($D$1="二交代制",OR(T47="当",T47="明"),NOT(OR(AND(T47="当",OR(U47="明",T$17=31,U$18="×"),OR(V47="休",T$17=30,T$17=31,V$18="×")),AND(T47="明",OR(S47="当",T$17=1),OR(U47="休",T$17=31,U$18="×"))))),30,IF(AND($D$1="三交代制",S47&lt;&gt;"準",S47&lt;&gt;"深",OR(T47="準",T47="深"),(NOT(OR(AND(T47="準",OR(S47="日",S47="休",T$17=1,AND(U47&lt;&gt;"準",U47&lt;&gt;"深",S47="")),OR(U47="休",AND(U47="準",OR(V47="休",T$17=30,V$18="×")),T$17=31,U$18="×",U47="")),AND(T47="深",OR(S47="休",T$17=1,AND(U47&lt;&gt;"準",U47&lt;&gt;"深",S47="")),OR(U47="休",AND(OR(U47="準",U47="深"),OR(V47="休",T$17=30,V$18="×")),T$17=31,U$18="×",U47="")))))),40,0))))</f>
        <v>0</v>
      </c>
      <c r="U128" s="193">
        <f t="shared" ref="U128" si="459">IF(AND($D$1="二交代制",U$17&gt;=1,U$17&lt;=28,U47="当",V47="明",W47="休",X47="当"),10,IF(AND($D$1="三交代制",U$17&gt;=2,U$17&lt;=30,OR(U47="準",U47="深"),OR(V47="準",V47="深"),OR(W47="準",W47="深")),20,IF(AND($D$1="二交代制",OR(U47="当",U47="明"),NOT(OR(AND(U47="当",OR(V47="明",U$17=31,V$18="×"),OR(W47="休",U$17=30,U$17=31,W$18="×")),AND(U47="明",OR(T47="当",U$17=1),OR(V47="休",U$17=31,V$18="×"))))),30,IF(AND($D$1="三交代制",T47&lt;&gt;"準",T47&lt;&gt;"深",OR(U47="準",U47="深"),(NOT(OR(AND(U47="準",OR(T47="日",T47="休",U$17=1,AND(V47&lt;&gt;"準",V47&lt;&gt;"深",T47="")),OR(V47="休",AND(V47="準",OR(W47="休",U$17=30,W$18="×")),U$17=31,V$18="×",V47="")),AND(U47="深",OR(T47="休",U$17=1,AND(V47&lt;&gt;"準",V47&lt;&gt;"深",T47="")),OR(V47="休",AND(OR(V47="準",V47="深"),OR(W47="休",U$17=30,W$18="×")),U$17=31,V$18="×",V47="")))))),40,0))))</f>
        <v>0</v>
      </c>
      <c r="V128" s="193">
        <f t="shared" ref="V128" si="460">IF(AND($D$1="二交代制",V$17&gt;=1,V$17&lt;=28,V47="当",W47="明",X47="休",Y47="当"),10,IF(AND($D$1="三交代制",V$17&gt;=2,V$17&lt;=30,OR(V47="準",V47="深"),OR(W47="準",W47="深"),OR(X47="準",X47="深")),20,IF(AND($D$1="二交代制",OR(V47="当",V47="明"),NOT(OR(AND(V47="当",OR(W47="明",V$17=31,W$18="×"),OR(X47="休",V$17=30,V$17=31,X$18="×")),AND(V47="明",OR(U47="当",V$17=1),OR(W47="休",V$17=31,W$18="×"))))),30,IF(AND($D$1="三交代制",U47&lt;&gt;"準",U47&lt;&gt;"深",OR(V47="準",V47="深"),(NOT(OR(AND(V47="準",OR(U47="日",U47="休",V$17=1,AND(W47&lt;&gt;"準",W47&lt;&gt;"深",U47="")),OR(W47="休",AND(W47="準",OR(X47="休",V$17=30,X$18="×")),V$17=31,W$18="×",W47="")),AND(V47="深",OR(U47="休",V$17=1,AND(W47&lt;&gt;"準",W47&lt;&gt;"深",U47="")),OR(W47="休",AND(OR(W47="準",W47="深"),OR(X47="休",V$17=30,X$18="×")),V$17=31,W$18="×",W47="")))))),40,0))))</f>
        <v>0</v>
      </c>
      <c r="W128" s="193">
        <f t="shared" ref="W128" si="461">IF(AND($D$1="二交代制",W$17&gt;=1,W$17&lt;=28,W47="当",X47="明",Y47="休",Z47="当"),10,IF(AND($D$1="三交代制",W$17&gt;=2,W$17&lt;=30,OR(W47="準",W47="深"),OR(X47="準",X47="深"),OR(Y47="準",Y47="深")),20,IF(AND($D$1="二交代制",OR(W47="当",W47="明"),NOT(OR(AND(W47="当",OR(X47="明",W$17=31,X$18="×"),OR(Y47="休",W$17=30,W$17=31,Y$18="×")),AND(W47="明",OR(V47="当",W$17=1),OR(X47="休",W$17=31,X$18="×"))))),30,IF(AND($D$1="三交代制",V47&lt;&gt;"準",V47&lt;&gt;"深",OR(W47="準",W47="深"),(NOT(OR(AND(W47="準",OR(V47="日",V47="休",W$17=1,AND(X47&lt;&gt;"準",X47&lt;&gt;"深",V47="")),OR(X47="休",AND(X47="準",OR(Y47="休",W$17=30,Y$18="×")),W$17=31,X$18="×",X47="")),AND(W47="深",OR(V47="休",W$17=1,AND(X47&lt;&gt;"準",X47&lt;&gt;"深",V47="")),OR(X47="休",AND(OR(X47="準",X47="深"),OR(Y47="休",W$17=30,Y$18="×")),W$17=31,X$18="×",X47="")))))),40,0))))</f>
        <v>0</v>
      </c>
      <c r="X128" s="193">
        <f t="shared" ref="X128" si="462">IF(AND($D$1="二交代制",X$17&gt;=1,X$17&lt;=28,X47="当",Y47="明",Z47="休",AA47="当"),10,IF(AND($D$1="三交代制",X$17&gt;=2,X$17&lt;=30,OR(X47="準",X47="深"),OR(Y47="準",Y47="深"),OR(Z47="準",Z47="深")),20,IF(AND($D$1="二交代制",OR(X47="当",X47="明"),NOT(OR(AND(X47="当",OR(Y47="明",X$17=31,Y$18="×"),OR(Z47="休",X$17=30,X$17=31,Z$18="×")),AND(X47="明",OR(W47="当",X$17=1),OR(Y47="休",X$17=31,Y$18="×"))))),30,IF(AND($D$1="三交代制",W47&lt;&gt;"準",W47&lt;&gt;"深",OR(X47="準",X47="深"),(NOT(OR(AND(X47="準",OR(W47="日",W47="休",X$17=1,AND(Y47&lt;&gt;"準",Y47&lt;&gt;"深",W47="")),OR(Y47="休",AND(Y47="準",OR(Z47="休",X$17=30,Z$18="×")),X$17=31,Y$18="×",Y47="")),AND(X47="深",OR(W47="休",X$17=1,AND(Y47&lt;&gt;"準",Y47&lt;&gt;"深",W47="")),OR(Y47="休",AND(OR(Y47="準",Y47="深"),OR(Z47="休",X$17=30,Z$18="×")),X$17=31,Y$18="×",Y47="")))))),40,0))))</f>
        <v>0</v>
      </c>
      <c r="Y128" s="193">
        <f t="shared" ref="Y128" si="463">IF(AND($D$1="二交代制",Y$17&gt;=1,Y$17&lt;=28,Y47="当",Z47="明",AA47="休",AB47="当"),10,IF(AND($D$1="三交代制",Y$17&gt;=2,Y$17&lt;=30,OR(Y47="準",Y47="深"),OR(Z47="準",Z47="深"),OR(AA47="準",AA47="深")),20,IF(AND($D$1="二交代制",OR(Y47="当",Y47="明"),NOT(OR(AND(Y47="当",OR(Z47="明",Y$17=31,Z$18="×"),OR(AA47="休",Y$17=30,Y$17=31,AA$18="×")),AND(Y47="明",OR(X47="当",Y$17=1),OR(Z47="休",Y$17=31,Z$18="×"))))),30,IF(AND($D$1="三交代制",X47&lt;&gt;"準",X47&lt;&gt;"深",OR(Y47="準",Y47="深"),(NOT(OR(AND(Y47="準",OR(X47="日",X47="休",Y$17=1,AND(Z47&lt;&gt;"準",Z47&lt;&gt;"深",X47="")),OR(Z47="休",AND(Z47="準",OR(AA47="休",Y$17=30,AA$18="×")),Y$17=31,Z$18="×",Z47="")),AND(Y47="深",OR(X47="休",Y$17=1,AND(Z47&lt;&gt;"準",Z47&lt;&gt;"深",X47="")),OR(Z47="休",AND(OR(Z47="準",Z47="深"),OR(AA47="休",Y$17=30,AA$18="×")),Y$17=31,Z$18="×",Z47="")))))),40,0))))</f>
        <v>0</v>
      </c>
      <c r="Z128" s="193">
        <f t="shared" ref="Z128" si="464">IF(AND($D$1="二交代制",Z$17&gt;=1,Z$17&lt;=28,Z47="当",AA47="明",AB47="休",AC47="当"),10,IF(AND($D$1="三交代制",Z$17&gt;=2,Z$17&lt;=30,OR(Z47="準",Z47="深"),OR(AA47="準",AA47="深"),OR(AB47="準",AB47="深")),20,IF(AND($D$1="二交代制",OR(Z47="当",Z47="明"),NOT(OR(AND(Z47="当",OR(AA47="明",Z$17=31,AA$18="×"),OR(AB47="休",Z$17=30,Z$17=31,AB$18="×")),AND(Z47="明",OR(Y47="当",Z$17=1),OR(AA47="休",Z$17=31,AA$18="×"))))),30,IF(AND($D$1="三交代制",Y47&lt;&gt;"準",Y47&lt;&gt;"深",OR(Z47="準",Z47="深"),(NOT(OR(AND(Z47="準",OR(Y47="日",Y47="休",Z$17=1,AND(AA47&lt;&gt;"準",AA47&lt;&gt;"深",Y47="")),OR(AA47="休",AND(AA47="準",OR(AB47="休",Z$17=30,AB$18="×")),Z$17=31,AA$18="×",AA47="")),AND(Z47="深",OR(Y47="休",Z$17=1,AND(AA47&lt;&gt;"準",AA47&lt;&gt;"深",Y47="")),OR(AA47="休",AND(OR(AA47="準",AA47="深"),OR(AB47="休",Z$17=30,AB$18="×")),Z$17=31,AA$18="×",AA47="")))))),40,0))))</f>
        <v>0</v>
      </c>
      <c r="AA128" s="193">
        <f t="shared" ref="AA128" si="465">IF(AND($D$1="二交代制",AA$17&gt;=1,AA$17&lt;=28,AA47="当",AB47="明",AC47="休",AD47="当"),10,IF(AND($D$1="三交代制",AA$17&gt;=2,AA$17&lt;=30,OR(AA47="準",AA47="深"),OR(AB47="準",AB47="深"),OR(AC47="準",AC47="深")),20,IF(AND($D$1="二交代制",OR(AA47="当",AA47="明"),NOT(OR(AND(AA47="当",OR(AB47="明",AA$17=31,AB$18="×"),OR(AC47="休",AA$17=30,AA$17=31,AC$18="×")),AND(AA47="明",OR(Z47="当",AA$17=1),OR(AB47="休",AA$17=31,AB$18="×"))))),30,IF(AND($D$1="三交代制",Z47&lt;&gt;"準",Z47&lt;&gt;"深",OR(AA47="準",AA47="深"),(NOT(OR(AND(AA47="準",OR(Z47="日",Z47="休",AA$17=1,AND(AB47&lt;&gt;"準",AB47&lt;&gt;"深",Z47="")),OR(AB47="休",AND(AB47="準",OR(AC47="休",AA$17=30,AC$18="×")),AA$17=31,AB$18="×",AB47="")),AND(AA47="深",OR(Z47="休",AA$17=1,AND(AB47&lt;&gt;"準",AB47&lt;&gt;"深",Z47="")),OR(AB47="休",AND(OR(AB47="準",AB47="深"),OR(AC47="休",AA$17=30,AC$18="×")),AA$17=31,AB$18="×",AB47="")))))),40,0))))</f>
        <v>0</v>
      </c>
      <c r="AB128" s="193">
        <f t="shared" ref="AB128" si="466">IF(AND($D$1="二交代制",AB$17&gt;=1,AB$17&lt;=28,AB47="当",AC47="明",AD47="休",AE47="当"),10,IF(AND($D$1="三交代制",AB$17&gt;=2,AB$17&lt;=30,OR(AB47="準",AB47="深"),OR(AC47="準",AC47="深"),OR(AD47="準",AD47="深")),20,IF(AND($D$1="二交代制",OR(AB47="当",AB47="明"),NOT(OR(AND(AB47="当",OR(AC47="明",AB$17=31,AC$18="×"),OR(AD47="休",AB$17=30,AB$17=31,AD$18="×")),AND(AB47="明",OR(AA47="当",AB$17=1),OR(AC47="休",AB$17=31,AC$18="×"))))),30,IF(AND($D$1="三交代制",AA47&lt;&gt;"準",AA47&lt;&gt;"深",OR(AB47="準",AB47="深"),(NOT(OR(AND(AB47="準",OR(AA47="日",AA47="休",AB$17=1,AND(AC47&lt;&gt;"準",AC47&lt;&gt;"深",AA47="")),OR(AC47="休",AND(AC47="準",OR(AD47="休",AB$17=30,AD$18="×")),AB$17=31,AC$18="×",AC47="")),AND(AB47="深",OR(AA47="休",AB$17=1,AND(AC47&lt;&gt;"準",AC47&lt;&gt;"深",AA47="")),OR(AC47="休",AND(OR(AC47="準",AC47="深"),OR(AD47="休",AB$17=30,AD$18="×")),AB$17=31,AC$18="×",AC47="")))))),40,0))))</f>
        <v>0</v>
      </c>
      <c r="AC128" s="193">
        <f t="shared" ref="AC128" si="467">IF(AND($D$1="二交代制",AC$17&gt;=1,AC$17&lt;=28,AC47="当",AD47="明",AE47="休",AF47="当"),10,IF(AND($D$1="三交代制",AC$17&gt;=2,AC$17&lt;=30,OR(AC47="準",AC47="深"),OR(AD47="準",AD47="深"),OR(AE47="準",AE47="深")),20,IF(AND($D$1="二交代制",OR(AC47="当",AC47="明"),NOT(OR(AND(AC47="当",OR(AD47="明",AC$17=31,AD$18="×"),OR(AE47="休",AC$17=30,AC$17=31,AE$18="×")),AND(AC47="明",OR(AB47="当",AC$17=1),OR(AD47="休",AC$17=31,AD$18="×"))))),30,IF(AND($D$1="三交代制",AB47&lt;&gt;"準",AB47&lt;&gt;"深",OR(AC47="準",AC47="深"),(NOT(OR(AND(AC47="準",OR(AB47="日",AB47="休",AC$17=1,AND(AD47&lt;&gt;"準",AD47&lt;&gt;"深",AB47="")),OR(AD47="休",AND(AD47="準",OR(AE47="休",AC$17=30,AE$18="×")),AC$17=31,AD$18="×",AD47="")),AND(AC47="深",OR(AB47="休",AC$17=1,AND(AD47&lt;&gt;"準",AD47&lt;&gt;"深",AB47="")),OR(AD47="休",AND(OR(AD47="準",AD47="深"),OR(AE47="休",AC$17=30,AE$18="×")),AC$17=31,AD$18="×",AD47="")))))),40,0))))</f>
        <v>0</v>
      </c>
      <c r="AD128" s="193">
        <f t="shared" ref="AD128" si="468">IF(AND($D$1="二交代制",AD$17&gt;=1,AD$17&lt;=28,AD47="当",AE47="明",AF47="休",AG47="当"),10,IF(AND($D$1="三交代制",AD$17&gt;=2,AD$17&lt;=30,OR(AD47="準",AD47="深"),OR(AE47="準",AE47="深"),OR(AF47="準",AF47="深")),20,IF(AND($D$1="二交代制",OR(AD47="当",AD47="明"),NOT(OR(AND(AD47="当",OR(AE47="明",AD$17=31,AE$18="×"),OR(AF47="休",AD$17=30,AD$17=31,AF$18="×")),AND(AD47="明",OR(AC47="当",AD$17=1),OR(AE47="休",AD$17=31,AE$18="×"))))),30,IF(AND($D$1="三交代制",AC47&lt;&gt;"準",AC47&lt;&gt;"深",OR(AD47="準",AD47="深"),(NOT(OR(AND(AD47="準",OR(AC47="日",AC47="休",AD$17=1,AND(AE47&lt;&gt;"準",AE47&lt;&gt;"深",AC47="")),OR(AE47="休",AND(AE47="準",OR(AF47="休",AD$17=30,AF$18="×")),AD$17=31,AE$18="×",AE47="")),AND(AD47="深",OR(AC47="休",AD$17=1,AND(AE47&lt;&gt;"準",AE47&lt;&gt;"深",AC47="")),OR(AE47="休",AND(OR(AE47="準",AE47="深"),OR(AF47="休",AD$17=30,AF$18="×")),AD$17=31,AE$18="×",AE47="")))))),40,0))))</f>
        <v>0</v>
      </c>
      <c r="AE128" s="193">
        <f t="shared" ref="AE128" si="469">IF(AND($D$1="二交代制",AE$17&gt;=1,AE$17&lt;=28,AE47="当",AF47="明",AG47="休",AH47="当"),10,IF(AND($D$1="三交代制",AE$17&gt;=2,AE$17&lt;=30,OR(AE47="準",AE47="深"),OR(AF47="準",AF47="深"),OR(AG47="準",AG47="深")),20,IF(AND($D$1="二交代制",OR(AE47="当",AE47="明"),NOT(OR(AND(AE47="当",OR(AF47="明",AE$17=31,AF$18="×"),OR(AG47="休",AE$17=30,AE$17=31,AG$18="×")),AND(AE47="明",OR(AD47="当",AE$17=1),OR(AF47="休",AE$17=31,AF$18="×"))))),30,IF(AND($D$1="三交代制",AD47&lt;&gt;"準",AD47&lt;&gt;"深",OR(AE47="準",AE47="深"),(NOT(OR(AND(AE47="準",OR(AD47="日",AD47="休",AE$17=1,AND(AF47&lt;&gt;"準",AF47&lt;&gt;"深",AD47="")),OR(AF47="休",AND(AF47="準",OR(AG47="休",AE$17=30,AG$18="×")),AE$17=31,AF$18="×",AF47="")),AND(AE47="深",OR(AD47="休",AE$17=1,AND(AF47&lt;&gt;"準",AF47&lt;&gt;"深",AD47="")),OR(AF47="休",AND(OR(AF47="準",AF47="深"),OR(AG47="休",AE$17=30,AG$18="×")),AE$17=31,AF$18="×",AF47="")))))),40,0))))</f>
        <v>0</v>
      </c>
      <c r="AF128" s="193">
        <f t="shared" ref="AF128" si="470">IF(AND($D$1="二交代制",AF$17&gt;=1,AF$17&lt;=28,AF47="当",AG47="明",AH47="休",AI47="当"),10,IF(AND($D$1="三交代制",AF$17&gt;=2,AF$17&lt;=30,OR(AF47="準",AF47="深"),OR(AG47="準",AG47="深"),OR(AH47="準",AH47="深")),20,IF(AND($D$1="二交代制",OR(AF47="当",AF47="明"),NOT(OR(AND(AF47="当",OR(AG47="明",AF$17=31,AG$18="×"),OR(AH47="休",AF$17=30,AF$17=31,AH$18="×")),AND(AF47="明",OR(AE47="当",AF$17=1),OR(AG47="休",AF$17=31,AG$18="×"))))),30,IF(AND($D$1="三交代制",AE47&lt;&gt;"準",AE47&lt;&gt;"深",OR(AF47="準",AF47="深"),(NOT(OR(AND(AF47="準",OR(AE47="日",AE47="休",AF$17=1,AND(AG47&lt;&gt;"準",AG47&lt;&gt;"深",AE47="")),OR(AG47="休",AND(AG47="準",OR(AH47="休",AF$17=30,AH$18="×")),AF$17=31,AG$18="×",AG47="")),AND(AF47="深",OR(AE47="休",AF$17=1,AND(AG47&lt;&gt;"準",AG47&lt;&gt;"深",AE47="")),OR(AG47="休",AND(OR(AG47="準",AG47="深"),OR(AH47="休",AF$17=30,AH$18="×")),AF$17=31,AG$18="×",AG47="")))))),40,0))))</f>
        <v>0</v>
      </c>
      <c r="AG128" s="193">
        <f t="shared" ref="AG128" si="471">IF(AND($D$1="二交代制",AG$17&gt;=1,AG$17&lt;=28,AG47="当",AH47="明",AI47="休",AJ47="当"),10,IF(AND($D$1="三交代制",AG$17&gt;=2,AG$17&lt;=30,OR(AG47="準",AG47="深"),OR(AH47="準",AH47="深"),OR(AI47="準",AI47="深")),20,IF(AND($D$1="二交代制",OR(AG47="当",AG47="明"),NOT(OR(AND(AG47="当",OR(AH47="明",AG$17=31,AH$18="×"),OR(AI47="休",AG$17=30,AG$17=31,AI$18="×")),AND(AG47="明",OR(AF47="当",AG$17=1),OR(AH47="休",AG$17=31,AH$18="×"))))),30,IF(AND($D$1="三交代制",AF47&lt;&gt;"準",AF47&lt;&gt;"深",OR(AG47="準",AG47="深"),(NOT(OR(AND(AG47="準",OR(AF47="日",AF47="休",AG$17=1,AND(AH47&lt;&gt;"準",AH47&lt;&gt;"深",AF47="")),OR(AH47="休",AND(AH47="準",OR(AI47="休",AG$17=30,AI$18="×")),AG$17=31,AH$18="×",AH47="")),AND(AG47="深",OR(AF47="休",AG$17=1,AND(AH47&lt;&gt;"準",AH47&lt;&gt;"深",AF47="")),OR(AH47="休",AND(OR(AH47="準",AH47="深"),OR(AI47="休",AG$17=30,AI$18="×")),AG$17=31,AH$18="×",AH47="")))))),40,0))))</f>
        <v>0</v>
      </c>
      <c r="AH128" s="193">
        <f t="shared" ref="AH128" si="472">IF(AND($D$1="二交代制",AH$17&gt;=1,AH$17&lt;=28,AH47="当",AI47="明",AJ47="休",AK47="当"),10,IF(AND($D$1="三交代制",AH$17&gt;=2,AH$17&lt;=30,OR(AH47="準",AH47="深"),OR(AI47="準",AI47="深"),OR(AJ47="準",AJ47="深")),20,IF(AND($D$1="二交代制",OR(AH47="当",AH47="明"),NOT(OR(AND(AH47="当",OR(AI47="明",AH$17=31,AI$18="×"),OR(AJ47="休",AH$17=30,AH$17=31,AJ$18="×")),AND(AH47="明",OR(AG47="当",AH$17=1),OR(AI47="休",AH$17=31,AI$18="×"))))),30,IF(AND($D$1="三交代制",AG47&lt;&gt;"準",AG47&lt;&gt;"深",OR(AH47="準",AH47="深"),(NOT(OR(AND(AH47="準",OR(AG47="日",AG47="休",AH$17=1,AND(AI47&lt;&gt;"準",AI47&lt;&gt;"深",AG47="")),OR(AI47="休",AND(AI47="準",OR(AJ47="休",AH$17=30,AJ$18="×")),AH$17=31,AI$18="×",AI47="")),AND(AH47="深",OR(AG47="休",AH$17=1,AND(AI47&lt;&gt;"準",AI47&lt;&gt;"深",AG47="")),OR(AI47="休",AND(OR(AI47="準",AI47="深"),OR(AJ47="休",AH$17=30,AJ$18="×")),AH$17=31,AI$18="×",AI47="")))))),40,0))))</f>
        <v>0</v>
      </c>
      <c r="AI128" s="193">
        <f t="shared" ref="AI128" si="473">IF(AND($D$1="二交代制",AI$17&gt;=1,AI$17&lt;=28,AI47="当",AJ47="明",AK47="休",AL47="当"),10,IF(AND($D$1="三交代制",AI$17&gt;=2,AI$17&lt;=30,OR(AI47="準",AI47="深"),OR(AJ47="準",AJ47="深"),OR(AK47="準",AK47="深")),20,IF(AND($D$1="二交代制",OR(AI47="当",AI47="明"),NOT(OR(AND(AI47="当",OR(AJ47="明",AI$17=31,AJ$18="×"),OR(AK47="休",AI$17=30,AI$17=31,AK$18="×")),AND(AI47="明",OR(AH47="当",AI$17=1),OR(AJ47="休",AI$17=31,AJ$18="×"))))),30,IF(AND($D$1="三交代制",AH47&lt;&gt;"準",AH47&lt;&gt;"深",OR(AI47="準",AI47="深"),(NOT(OR(AND(AI47="準",OR(AH47="日",AH47="休",AI$17=1,AND(AJ47&lt;&gt;"準",AJ47&lt;&gt;"深",AH47="")),OR(AJ47="休",AND(AJ47="準",OR(AK47="休",AI$17=30,AK$18="×")),AI$17=31,AJ$18="×",AJ47="")),AND(AI47="深",OR(AH47="休",AI$17=1,AND(AJ47&lt;&gt;"準",AJ47&lt;&gt;"深",AH47="")),OR(AJ47="休",AND(OR(AJ47="準",AJ47="深"),OR(AK47="休",AI$17=30,AK$18="×")),AI$17=31,AJ$18="×",AJ47="")))))),40,0))))</f>
        <v>0</v>
      </c>
      <c r="AJ128" s="193">
        <f t="shared" ref="AJ128" si="474">IF(AND($D$1="二交代制",AJ$17&gt;=1,AJ$17&lt;=28,AJ47="当",AK47="明",AL47="休",AM47="当"),10,IF(AND($D$1="三交代制",AJ$17&gt;=2,AJ$17&lt;=30,OR(AJ47="準",AJ47="深"),OR(AK47="準",AK47="深"),OR(AL47="準",AL47="深")),20,IF(AND($D$1="二交代制",OR(AJ47="当",AJ47="明"),NOT(OR(AND(AJ47="当",OR(AK47="明",AJ$17=31,AK$18="×"),OR(AL47="休",AJ$17=30,AJ$17=31,AL$18="×")),AND(AJ47="明",OR(AI47="当",AJ$17=1),OR(AK47="休",AJ$17=31,AK$18="×"))))),30,IF(AND($D$1="三交代制",AI47&lt;&gt;"準",AI47&lt;&gt;"深",OR(AJ47="準",AJ47="深"),(NOT(OR(AND(AJ47="準",OR(AI47="日",AI47="休",AJ$17=1,AND(AK47&lt;&gt;"準",AK47&lt;&gt;"深",AI47="")),OR(AK47="休",AND(AK47="準",OR(AL47="休",AJ$17=30,AL$18="×")),AJ$17=31,AK$18="×",AK47="")),AND(AJ47="深",OR(AI47="休",AJ$17=1,AND(AK47&lt;&gt;"準",AK47&lt;&gt;"深",AI47="")),OR(AK47="休",AND(OR(AK47="準",AK47="深"),OR(AL47="休",AJ$17=30,AL$18="×")),AJ$17=31,AK$18="×",AK47="")))))),40,0))))</f>
        <v>0</v>
      </c>
      <c r="AK128" s="193">
        <f t="shared" ref="AK128" si="475">IF(AND($D$1="二交代制",AK$17&gt;=1,AK$17&lt;=28,AK47="当",AL47="明",AM47="休",AN47="当"),10,IF(AND($D$1="三交代制",AK$17&gt;=2,AK$17&lt;=30,OR(AK47="準",AK47="深"),OR(AL47="準",AL47="深"),OR(AM47="準",AM47="深")),20,IF(AND($D$1="二交代制",OR(AK47="当",AK47="明"),NOT(OR(AND(AK47="当",OR(AL47="明",AK$17=31,AL$18="×"),OR(AM47="休",AK$17=30,AK$17=31,AM$18="×")),AND(AK47="明",OR(AJ47="当",AK$17=1),OR(AL47="休",AK$17=31,AL$18="×"))))),30,IF(AND($D$1="三交代制",AJ47&lt;&gt;"準",AJ47&lt;&gt;"深",OR(AK47="準",AK47="深"),(NOT(OR(AND(AK47="準",OR(AJ47="日",AJ47="休",AK$17=1,AND(AL47&lt;&gt;"準",AL47&lt;&gt;"深",AJ47="")),OR(AL47="休",AND(AL47="準",OR(AM47="休",AK$17=30,AM$18="×")),AK$17=31,AL$18="×",AL47="")),AND(AK47="深",OR(AJ47="休",AK$17=1,AND(AL47&lt;&gt;"準",AL47&lt;&gt;"深",AJ47="")),OR(AL47="休",AND(OR(AL47="準",AL47="深"),OR(AM47="休",AK$17=30,AM$18="×")),AK$17=31,AL$18="×",AL47="")))))),40,0))))</f>
        <v>0</v>
      </c>
      <c r="AL128" s="193">
        <f t="shared" ref="AL128" si="476">IF(AND($D$1="二交代制",AL$17&gt;=1,AL$17&lt;=28,AL47="当",AM47="明",AN47="休",AO47="当"),10,IF(AND($D$1="三交代制",AL$17&gt;=2,AL$17&lt;=30,OR(AL47="準",AL47="深"),OR(AM47="準",AM47="深"),OR(AN47="準",AN47="深")),20,IF(AND($D$1="二交代制",OR(AL47="当",AL47="明"),NOT(OR(AND(AL47="当",OR(AM47="明",AL$17=31,AM$18="×"),OR(AN47="休",AL$17=30,AL$17=31,AN$18="×")),AND(AL47="明",OR(AK47="当",AL$17=1),OR(AM47="休",AL$17=31,AM$18="×"))))),30,IF(AND($D$1="三交代制",AK47&lt;&gt;"準",AK47&lt;&gt;"深",OR(AL47="準",AL47="深"),(NOT(OR(AND(AL47="準",OR(AK47="日",AK47="休",AL$17=1,AND(AM47&lt;&gt;"準",AM47&lt;&gt;"深",AK47="")),OR(AM47="休",AND(AM47="準",OR(AN47="休",AL$17=30,AN$18="×")),AL$17=31,AM$18="×",AM47="")),AND(AL47="深",OR(AK47="休",AL$17=1,AND(AM47&lt;&gt;"準",AM47&lt;&gt;"深",AK47="")),OR(AM47="休",AND(OR(AM47="準",AM47="深"),OR(AN47="休",AL$17=30,AN$18="×")),AL$17=31,AM$18="×",AM47="")))))),40,0))))</f>
        <v>0</v>
      </c>
      <c r="AM128" s="193">
        <f t="shared" ref="AM128" si="477">IF(AND($D$1="二交代制",AM$17&gt;=1,AM$17&lt;=28,AM47="当",AN47="明",AO47="休",AP47="当"),10,IF(AND($D$1="三交代制",AM$17&gt;=2,AM$17&lt;=30,OR(AM47="準",AM47="深"),OR(AN47="準",AN47="深"),OR(AO47="準",AO47="深")),20,IF(AND($D$1="二交代制",OR(AM47="当",AM47="明"),NOT(OR(AND(AM47="当",OR(AN47="明",AM$17=31,AN$18="×"),OR(AO47="休",AM$17=30,AM$17=31,AO$18="×")),AND(AM47="明",OR(AL47="当",AM$17=1),OR(AN47="休",AM$17=31,AN$18="×"))))),30,IF(AND($D$1="三交代制",AL47&lt;&gt;"準",AL47&lt;&gt;"深",OR(AM47="準",AM47="深"),(NOT(OR(AND(AM47="準",OR(AL47="日",AL47="休",AM$17=1,AND(AN47&lt;&gt;"準",AN47&lt;&gt;"深",AL47="")),OR(AN47="休",AND(AN47="準",OR(AO47="休",AM$17=30,AO$18="×")),AM$17=31,AN$18="×",AN47="")),AND(AM47="深",OR(AL47="休",AM$17=1,AND(AN47&lt;&gt;"準",AN47&lt;&gt;"深",AL47="")),OR(AN47="休",AND(OR(AN47="準",AN47="深"),OR(AO47="休",AM$17=30,AO$18="×")),AM$17=31,AN$18="×",AN47="")))))),40,0))))</f>
        <v>0</v>
      </c>
      <c r="AN128" s="193">
        <f t="shared" ref="AN128" si="478">IF(AND($D$1="二交代制",AN$17&gt;=1,AN$17&lt;=28,AN47="当",AO47="明",AP47="休",AQ47="当"),10,IF(AND($D$1="三交代制",AN$17&gt;=2,AN$17&lt;=30,OR(AN47="準",AN47="深"),OR(AO47="準",AO47="深"),OR(AP47="準",AP47="深")),20,IF(AND($D$1="二交代制",OR(AN47="当",AN47="明"),NOT(OR(AND(AN47="当",OR(AO47="明",AN$17=31,AO$18="×"),OR(AP47="休",AN$17=30,AN$17=31,AP$18="×")),AND(AN47="明",OR(AM47="当",AN$17=1),OR(AO47="休",AN$17=31,AO$18="×"))))),30,IF(AND($D$1="三交代制",AM47&lt;&gt;"準",AM47&lt;&gt;"深",OR(AN47="準",AN47="深"),(NOT(OR(AND(AN47="準",OR(AM47="日",AM47="休",AN$17=1,AND(AO47&lt;&gt;"準",AO47&lt;&gt;"深",AM47="")),OR(AO47="休",AND(AO47="準",OR(AP47="休",AN$17=30,AP$18="×")),AN$17=31,AO$18="×",AO47="")),AND(AN47="深",OR(AM47="休",AN$17=1,AND(AO47&lt;&gt;"準",AO47&lt;&gt;"深",AM47="")),OR(AO47="休",AND(OR(AO47="準",AO47="深"),OR(AP47="休",AN$17=30,AP$18="×")),AN$17=31,AO$18="×",AO47="")))))),40,0))))</f>
        <v>0</v>
      </c>
      <c r="AO128" s="193">
        <f t="shared" ref="AO128" si="479">IF(AND($D$1="二交代制",AO$17&gt;=1,AO$17&lt;=28,AO47="当",AP47="明",AQ47="休",AR47="当"),10,IF(AND($D$1="三交代制",AO$17&gt;=2,AO$17&lt;=30,OR(AO47="準",AO47="深"),OR(AP47="準",AP47="深"),OR(AQ47="準",AQ47="深")),20,IF(AND($D$1="二交代制",OR(AO47="当",AO47="明"),NOT(OR(AND(AO47="当",OR(AP47="明",AO$17=31,AP$18="×"),OR(AQ47="休",AO$17=30,AO$17=31,AQ$18="×")),AND(AO47="明",OR(AN47="当",AO$17=1),OR(AP47="休",AO$17=31,AP$18="×"))))),30,IF(AND($D$1="三交代制",AN47&lt;&gt;"準",AN47&lt;&gt;"深",OR(AO47="準",AO47="深"),(NOT(OR(AND(AO47="準",OR(AN47="日",AN47="休",AO$17=1,AND(AP47&lt;&gt;"準",AP47&lt;&gt;"深",AN47="")),OR(AP47="休",AND(AP47="準",OR(AQ47="休",AO$17=30,AQ$18="×")),AO$17=31,AP$18="×",AP47="")),AND(AO47="深",OR(AN47="休",AO$17=1,AND(AP47&lt;&gt;"準",AP47&lt;&gt;"深",AN47="")),OR(AP47="休",AND(OR(AP47="準",AP47="深"),OR(AQ47="休",AO$17=30,AQ$18="×")),AO$17=31,AP$18="×",AP47="")))))),40,0))))</f>
        <v>0</v>
      </c>
      <c r="CJ128" s="91"/>
      <c r="CK128" s="92"/>
      <c r="CL128" s="92"/>
      <c r="CM128" s="92"/>
      <c r="CN128" s="92"/>
      <c r="CO128" s="92"/>
      <c r="CP128" s="92"/>
      <c r="CQ128" s="92"/>
      <c r="CR128" s="92"/>
      <c r="CS128" s="92"/>
      <c r="CT128" s="92"/>
      <c r="CU128" s="92"/>
      <c r="CV128" s="92"/>
      <c r="CW128" s="92"/>
      <c r="CX128" s="92"/>
      <c r="CY128" s="92"/>
      <c r="CZ128" s="92"/>
      <c r="DA128" s="92"/>
      <c r="DB128" s="92"/>
      <c r="DC128" s="92"/>
      <c r="DD128" s="92"/>
      <c r="DE128" s="92"/>
      <c r="DF128" s="92"/>
      <c r="DG128" s="92"/>
      <c r="DH128" s="92"/>
      <c r="DI128" s="92"/>
      <c r="DJ128" s="92"/>
      <c r="DK128" s="92"/>
      <c r="DL128" s="92"/>
      <c r="DM128" s="92"/>
      <c r="DN128" s="92"/>
      <c r="DO128" s="92"/>
      <c r="DP128" s="92"/>
      <c r="DQ128" s="93"/>
      <c r="DR128" s="93"/>
      <c r="DS128" s="93"/>
      <c r="DT128" s="93"/>
      <c r="DU128" s="93"/>
      <c r="DV128" s="93"/>
      <c r="DW128" s="93"/>
      <c r="DX128" s="93"/>
      <c r="DY128" s="93"/>
      <c r="DZ128" s="93"/>
      <c r="EA128" s="93"/>
      <c r="EB128" s="93"/>
      <c r="EC128" s="93"/>
      <c r="ED128" s="93"/>
      <c r="EE128" s="93"/>
      <c r="EF128" s="93"/>
      <c r="EG128" s="93"/>
      <c r="EH128" s="93"/>
      <c r="EI128" s="93"/>
      <c r="EJ128" s="93"/>
      <c r="EK128" s="93"/>
    </row>
    <row r="129" spans="10:141" x14ac:dyDescent="0.4">
      <c r="J129" s="202"/>
      <c r="K129" s="193"/>
      <c r="L129" s="193"/>
      <c r="M129" s="193"/>
      <c r="N129" s="193"/>
      <c r="O129" s="193"/>
      <c r="P129" s="193"/>
      <c r="Q129" s="193"/>
      <c r="R129" s="193"/>
      <c r="S129" s="193"/>
      <c r="T129" s="193"/>
      <c r="U129" s="193"/>
      <c r="V129" s="193"/>
      <c r="W129" s="193"/>
      <c r="X129" s="193"/>
      <c r="Y129" s="193"/>
      <c r="Z129" s="193"/>
      <c r="AA129" s="193"/>
      <c r="AB129" s="193"/>
      <c r="AC129" s="193"/>
      <c r="AD129" s="193"/>
      <c r="AE129" s="193"/>
      <c r="AF129" s="193"/>
      <c r="AG129" s="193"/>
      <c r="AH129" s="193"/>
      <c r="AI129" s="193"/>
      <c r="AJ129" s="193"/>
      <c r="AK129" s="193"/>
      <c r="AL129" s="193"/>
      <c r="AM129" s="193"/>
      <c r="AN129" s="193"/>
      <c r="AO129" s="193"/>
      <c r="CJ129" s="91"/>
      <c r="CK129" s="92"/>
      <c r="CL129" s="92"/>
      <c r="CM129" s="92"/>
      <c r="CN129" s="92"/>
      <c r="CO129" s="92"/>
      <c r="CP129" s="92"/>
      <c r="CQ129" s="92"/>
      <c r="CR129" s="92"/>
      <c r="CS129" s="92"/>
      <c r="CT129" s="92"/>
      <c r="CU129" s="92"/>
      <c r="CV129" s="92"/>
      <c r="CW129" s="92"/>
      <c r="CX129" s="92"/>
      <c r="CY129" s="92"/>
      <c r="CZ129" s="92"/>
      <c r="DA129" s="92"/>
      <c r="DB129" s="92"/>
      <c r="DC129" s="92"/>
      <c r="DD129" s="92"/>
      <c r="DE129" s="92"/>
      <c r="DF129" s="92"/>
      <c r="DG129" s="92"/>
      <c r="DH129" s="92"/>
      <c r="DI129" s="92"/>
      <c r="DJ129" s="92"/>
      <c r="DK129" s="92"/>
      <c r="DL129" s="92"/>
      <c r="DM129" s="92"/>
      <c r="DN129" s="92"/>
      <c r="DO129" s="92"/>
      <c r="DP129" s="92"/>
      <c r="DQ129" s="93"/>
      <c r="DR129" s="93"/>
      <c r="DS129" s="93"/>
      <c r="DT129" s="93"/>
      <c r="DU129" s="93"/>
      <c r="DV129" s="93"/>
      <c r="DW129" s="93"/>
      <c r="DX129" s="93"/>
      <c r="DY129" s="93"/>
      <c r="DZ129" s="93"/>
      <c r="EA129" s="93"/>
      <c r="EB129" s="93"/>
      <c r="EC129" s="93"/>
      <c r="ED129" s="93"/>
      <c r="EE129" s="93"/>
      <c r="EF129" s="93"/>
      <c r="EG129" s="93"/>
      <c r="EH129" s="93"/>
      <c r="EI129" s="93"/>
      <c r="EJ129" s="93"/>
      <c r="EK129" s="93"/>
    </row>
    <row r="130" spans="10:141" x14ac:dyDescent="0.4">
      <c r="J130" s="201" t="str">
        <f t="shared" ref="J130" si="480">IF(E49&lt;&gt;"",E49,"")</f>
        <v>井上</v>
      </c>
      <c r="K130" s="193">
        <f t="shared" ref="K130" si="481">IF(AND($D$1="二交代制",K$17&gt;=1,K$17&lt;=28,K49="当",L49="明",M49="休",N49="当"),10,IF(AND($D$1="三交代制",K$17&gt;=2,K$17&lt;=30,OR(K49="準",K49="深"),OR(L49="準",L49="深"),OR(M49="準",M49="深")),20,IF(AND($D$1="二交代制",OR(K49="当",K49="明"),NOT(OR(AND(K49="当",OR(L49="明",K$17=31,L$18="×"),OR(M49="休",K$17=30,K$17=31,M$18="×")),AND(K49="明",OR(J49="当",K$17=1),OR(L49="休",K$17=31,L$18="×"))))),30,IF(AND($D$1="三交代制",J49&lt;&gt;"準",J49&lt;&gt;"深",OR(K49="準",K49="深"),(NOT(OR(AND(K49="準",OR(J49="日",J49="休",K$17=1,AND(L49&lt;&gt;"準",L49&lt;&gt;"深",J49="")),OR(L49="休",AND(L49="準",OR(M49="休",K$17=30,M$18="×")),K$17=31,L$18="×",L49="")),AND(K49="深",OR(J49="休",K$17=1,AND(L49&lt;&gt;"準",L49&lt;&gt;"深",J49="")),OR(L49="休",AND(OR(L49="準",L49="深"),OR(M49="休",K$17=30,M$18="×")),K$17=31,L$18="×",L49="")))))),40,0))))</f>
        <v>0</v>
      </c>
      <c r="L130" s="193">
        <f t="shared" ref="L130" si="482">IF(AND($D$1="二交代制",L$17&gt;=1,L$17&lt;=28,L49="当",M49="明",N49="休",O49="当"),10,IF(AND($D$1="三交代制",L$17&gt;=2,L$17&lt;=30,OR(L49="準",L49="深"),OR(M49="準",M49="深"),OR(N49="準",N49="深")),20,IF(AND($D$1="二交代制",OR(L49="当",L49="明"),NOT(OR(AND(L49="当",OR(M49="明",L$17=31,M$18="×"),OR(N49="休",L$17=30,L$17=31,N$18="×")),AND(L49="明",OR(K49="当",L$17=1),OR(M49="休",L$17=31,M$18="×"))))),30,IF(AND($D$1="三交代制",K49&lt;&gt;"準",K49&lt;&gt;"深",OR(L49="準",L49="深"),(NOT(OR(AND(L49="準",OR(K49="日",K49="休",L$17=1,AND(M49&lt;&gt;"準",M49&lt;&gt;"深",K49="")),OR(M49="休",AND(M49="準",OR(N49="休",L$17=30,N$18="×")),L$17=31,M$18="×",M49="")),AND(L49="深",OR(K49="休",L$17=1,AND(M49&lt;&gt;"準",M49&lt;&gt;"深",K49="")),OR(M49="休",AND(OR(M49="準",M49="深"),OR(N49="休",L$17=30,N$18="×")),L$17=31,M$18="×",M49="")))))),40,0))))</f>
        <v>0</v>
      </c>
      <c r="M130" s="193">
        <f t="shared" ref="M130" si="483">IF(AND($D$1="二交代制",M$17&gt;=1,M$17&lt;=28,M49="当",N49="明",O49="休",P49="当"),10,IF(AND($D$1="三交代制",M$17&gt;=2,M$17&lt;=30,OR(M49="準",M49="深"),OR(N49="準",N49="深"),OR(O49="準",O49="深")),20,IF(AND($D$1="二交代制",OR(M49="当",M49="明"),NOT(OR(AND(M49="当",OR(N49="明",M$17=31,N$18="×"),OR(O49="休",M$17=30,M$17=31,O$18="×")),AND(M49="明",OR(L49="当",M$17=1),OR(N49="休",M$17=31,N$18="×"))))),30,IF(AND($D$1="三交代制",L49&lt;&gt;"準",L49&lt;&gt;"深",OR(M49="準",M49="深"),(NOT(OR(AND(M49="準",OR(L49="日",L49="休",M$17=1,AND(N49&lt;&gt;"準",N49&lt;&gt;"深",L49="")),OR(N49="休",AND(N49="準",OR(O49="休",M$17=30,O$18="×")),M$17=31,N$18="×",N49="")),AND(M49="深",OR(L49="休",M$17=1,AND(N49&lt;&gt;"準",N49&lt;&gt;"深",L49="")),OR(N49="休",AND(OR(N49="準",N49="深"),OR(O49="休",M$17=30,O$18="×")),M$17=31,N$18="×",N49="")))))),40,0))))</f>
        <v>0</v>
      </c>
      <c r="N130" s="193">
        <f t="shared" ref="N130" si="484">IF(AND($D$1="二交代制",N$17&gt;=1,N$17&lt;=28,N49="当",O49="明",P49="休",Q49="当"),10,IF(AND($D$1="三交代制",N$17&gt;=2,N$17&lt;=30,OR(N49="準",N49="深"),OR(O49="準",O49="深"),OR(P49="準",P49="深")),20,IF(AND($D$1="二交代制",OR(N49="当",N49="明"),NOT(OR(AND(N49="当",OR(O49="明",N$17=31,O$18="×"),OR(P49="休",N$17=30,N$17=31,P$18="×")),AND(N49="明",OR(M49="当",N$17=1),OR(O49="休",N$17=31,O$18="×"))))),30,IF(AND($D$1="三交代制",M49&lt;&gt;"準",M49&lt;&gt;"深",OR(N49="準",N49="深"),(NOT(OR(AND(N49="準",OR(M49="日",M49="休",N$17=1,AND(O49&lt;&gt;"準",O49&lt;&gt;"深",M49="")),OR(O49="休",AND(O49="準",OR(P49="休",N$17=30,P$18="×")),N$17=31,O$18="×",O49="")),AND(N49="深",OR(M49="休",N$17=1,AND(O49&lt;&gt;"準",O49&lt;&gt;"深",M49="")),OR(O49="休",AND(OR(O49="準",O49="深"),OR(P49="休",N$17=30,P$18="×")),N$17=31,O$18="×",O49="")))))),40,0))))</f>
        <v>0</v>
      </c>
      <c r="O130" s="193">
        <f t="shared" ref="O130" si="485">IF(AND($D$1="二交代制",O$17&gt;=1,O$17&lt;=28,O49="当",P49="明",Q49="休",R49="当"),10,IF(AND($D$1="三交代制",O$17&gt;=2,O$17&lt;=30,OR(O49="準",O49="深"),OR(P49="準",P49="深"),OR(Q49="準",Q49="深")),20,IF(AND($D$1="二交代制",OR(O49="当",O49="明"),NOT(OR(AND(O49="当",OR(P49="明",O$17=31,P$18="×"),OR(Q49="休",O$17=30,O$17=31,Q$18="×")),AND(O49="明",OR(N49="当",O$17=1),OR(P49="休",O$17=31,P$18="×"))))),30,IF(AND($D$1="三交代制",N49&lt;&gt;"準",N49&lt;&gt;"深",OR(O49="準",O49="深"),(NOT(OR(AND(O49="準",OR(N49="日",N49="休",O$17=1,AND(P49&lt;&gt;"準",P49&lt;&gt;"深",N49="")),OR(P49="休",AND(P49="準",OR(Q49="休",O$17=30,Q$18="×")),O$17=31,P$18="×",P49="")),AND(O49="深",OR(N49="休",O$17=1,AND(P49&lt;&gt;"準",P49&lt;&gt;"深",N49="")),OR(P49="休",AND(OR(P49="準",P49="深"),OR(Q49="休",O$17=30,Q$18="×")),O$17=31,P$18="×",P49="")))))),40,0))))</f>
        <v>0</v>
      </c>
      <c r="P130" s="193">
        <f t="shared" ref="P130" si="486">IF(AND($D$1="二交代制",P$17&gt;=1,P$17&lt;=28,P49="当",Q49="明",R49="休",S49="当"),10,IF(AND($D$1="三交代制",P$17&gt;=2,P$17&lt;=30,OR(P49="準",P49="深"),OR(Q49="準",Q49="深"),OR(R49="準",R49="深")),20,IF(AND($D$1="二交代制",OR(P49="当",P49="明"),NOT(OR(AND(P49="当",OR(Q49="明",P$17=31,Q$18="×"),OR(R49="休",P$17=30,P$17=31,R$18="×")),AND(P49="明",OR(O49="当",P$17=1),OR(Q49="休",P$17=31,Q$18="×"))))),30,IF(AND($D$1="三交代制",O49&lt;&gt;"準",O49&lt;&gt;"深",OR(P49="準",P49="深"),(NOT(OR(AND(P49="準",OR(O49="日",O49="休",P$17=1,AND(Q49&lt;&gt;"準",Q49&lt;&gt;"深",O49="")),OR(Q49="休",AND(Q49="準",OR(R49="休",P$17=30,R$18="×")),P$17=31,Q$18="×",Q49="")),AND(P49="深",OR(O49="休",P$17=1,AND(Q49&lt;&gt;"準",Q49&lt;&gt;"深",O49="")),OR(Q49="休",AND(OR(Q49="準",Q49="深"),OR(R49="休",P$17=30,R$18="×")),P$17=31,Q$18="×",Q49="")))))),40,0))))</f>
        <v>0</v>
      </c>
      <c r="Q130" s="193">
        <f t="shared" ref="Q130" si="487">IF(AND($D$1="二交代制",Q$17&gt;=1,Q$17&lt;=28,Q49="当",R49="明",S49="休",T49="当"),10,IF(AND($D$1="三交代制",Q$17&gt;=2,Q$17&lt;=30,OR(Q49="準",Q49="深"),OR(R49="準",R49="深"),OR(S49="準",S49="深")),20,IF(AND($D$1="二交代制",OR(Q49="当",Q49="明"),NOT(OR(AND(Q49="当",OR(R49="明",Q$17=31,R$18="×"),OR(S49="休",Q$17=30,Q$17=31,S$18="×")),AND(Q49="明",OR(P49="当",Q$17=1),OR(R49="休",Q$17=31,R$18="×"))))),30,IF(AND($D$1="三交代制",P49&lt;&gt;"準",P49&lt;&gt;"深",OR(Q49="準",Q49="深"),(NOT(OR(AND(Q49="準",OR(P49="日",P49="休",Q$17=1,AND(R49&lt;&gt;"準",R49&lt;&gt;"深",P49="")),OR(R49="休",AND(R49="準",OR(S49="休",Q$17=30,S$18="×")),Q$17=31,R$18="×",R49="")),AND(Q49="深",OR(P49="休",Q$17=1,AND(R49&lt;&gt;"準",R49&lt;&gt;"深",P49="")),OR(R49="休",AND(OR(R49="準",R49="深"),OR(S49="休",Q$17=30,S$18="×")),Q$17=31,R$18="×",R49="")))))),40,0))))</f>
        <v>0</v>
      </c>
      <c r="R130" s="193">
        <f t="shared" ref="R130" si="488">IF(AND($D$1="二交代制",R$17&gt;=1,R$17&lt;=28,R49="当",S49="明",T49="休",U49="当"),10,IF(AND($D$1="三交代制",R$17&gt;=2,R$17&lt;=30,OR(R49="準",R49="深"),OR(S49="準",S49="深"),OR(T49="準",T49="深")),20,IF(AND($D$1="二交代制",OR(R49="当",R49="明"),NOT(OR(AND(R49="当",OR(S49="明",R$17=31,S$18="×"),OR(T49="休",R$17=30,R$17=31,T$18="×")),AND(R49="明",OR(Q49="当",R$17=1),OR(S49="休",R$17=31,S$18="×"))))),30,IF(AND($D$1="三交代制",Q49&lt;&gt;"準",Q49&lt;&gt;"深",OR(R49="準",R49="深"),(NOT(OR(AND(R49="準",OR(Q49="日",Q49="休",R$17=1,AND(S49&lt;&gt;"準",S49&lt;&gt;"深",Q49="")),OR(S49="休",AND(S49="準",OR(T49="休",R$17=30,T$18="×")),R$17=31,S$18="×",S49="")),AND(R49="深",OR(Q49="休",R$17=1,AND(S49&lt;&gt;"準",S49&lt;&gt;"深",Q49="")),OR(S49="休",AND(OR(S49="準",S49="深"),OR(T49="休",R$17=30,T$18="×")),R$17=31,S$18="×",S49="")))))),40,0))))</f>
        <v>0</v>
      </c>
      <c r="S130" s="193">
        <f t="shared" ref="S130" si="489">IF(AND($D$1="二交代制",S$17&gt;=1,S$17&lt;=28,S49="当",T49="明",U49="休",V49="当"),10,IF(AND($D$1="三交代制",S$17&gt;=2,S$17&lt;=30,OR(S49="準",S49="深"),OR(T49="準",T49="深"),OR(U49="準",U49="深")),20,IF(AND($D$1="二交代制",OR(S49="当",S49="明"),NOT(OR(AND(S49="当",OR(T49="明",S$17=31,T$18="×"),OR(U49="休",S$17=30,S$17=31,U$18="×")),AND(S49="明",OR(R49="当",S$17=1),OR(T49="休",S$17=31,T$18="×"))))),30,IF(AND($D$1="三交代制",R49&lt;&gt;"準",R49&lt;&gt;"深",OR(S49="準",S49="深"),(NOT(OR(AND(S49="準",OR(R49="日",R49="休",S$17=1,AND(T49&lt;&gt;"準",T49&lt;&gt;"深",R49="")),OR(T49="休",AND(T49="準",OR(U49="休",S$17=30,U$18="×")),S$17=31,T$18="×",T49="")),AND(S49="深",OR(R49="休",S$17=1,AND(T49&lt;&gt;"準",T49&lt;&gt;"深",R49="")),OR(T49="休",AND(OR(T49="準",T49="深"),OR(U49="休",S$17=30,U$18="×")),S$17=31,T$18="×",T49="")))))),40,0))))</f>
        <v>0</v>
      </c>
      <c r="T130" s="193">
        <f t="shared" ref="T130" si="490">IF(AND($D$1="二交代制",T$17&gt;=1,T$17&lt;=28,T49="当",U49="明",V49="休",W49="当"),10,IF(AND($D$1="三交代制",T$17&gt;=2,T$17&lt;=30,OR(T49="準",T49="深"),OR(U49="準",U49="深"),OR(V49="準",V49="深")),20,IF(AND($D$1="二交代制",OR(T49="当",T49="明"),NOT(OR(AND(T49="当",OR(U49="明",T$17=31,U$18="×"),OR(V49="休",T$17=30,T$17=31,V$18="×")),AND(T49="明",OR(S49="当",T$17=1),OR(U49="休",T$17=31,U$18="×"))))),30,IF(AND($D$1="三交代制",S49&lt;&gt;"準",S49&lt;&gt;"深",OR(T49="準",T49="深"),(NOT(OR(AND(T49="準",OR(S49="日",S49="休",T$17=1,AND(U49&lt;&gt;"準",U49&lt;&gt;"深",S49="")),OR(U49="休",AND(U49="準",OR(V49="休",T$17=30,V$18="×")),T$17=31,U$18="×",U49="")),AND(T49="深",OR(S49="休",T$17=1,AND(U49&lt;&gt;"準",U49&lt;&gt;"深",S49="")),OR(U49="休",AND(OR(U49="準",U49="深"),OR(V49="休",T$17=30,V$18="×")),T$17=31,U$18="×",U49="")))))),40,0))))</f>
        <v>0</v>
      </c>
      <c r="U130" s="193">
        <f t="shared" ref="U130" si="491">IF(AND($D$1="二交代制",U$17&gt;=1,U$17&lt;=28,U49="当",V49="明",W49="休",X49="当"),10,IF(AND($D$1="三交代制",U$17&gt;=2,U$17&lt;=30,OR(U49="準",U49="深"),OR(V49="準",V49="深"),OR(W49="準",W49="深")),20,IF(AND($D$1="二交代制",OR(U49="当",U49="明"),NOT(OR(AND(U49="当",OR(V49="明",U$17=31,V$18="×"),OR(W49="休",U$17=30,U$17=31,W$18="×")),AND(U49="明",OR(T49="当",U$17=1),OR(V49="休",U$17=31,V$18="×"))))),30,IF(AND($D$1="三交代制",T49&lt;&gt;"準",T49&lt;&gt;"深",OR(U49="準",U49="深"),(NOT(OR(AND(U49="準",OR(T49="日",T49="休",U$17=1,AND(V49&lt;&gt;"準",V49&lt;&gt;"深",T49="")),OR(V49="休",AND(V49="準",OR(W49="休",U$17=30,W$18="×")),U$17=31,V$18="×",V49="")),AND(U49="深",OR(T49="休",U$17=1,AND(V49&lt;&gt;"準",V49&lt;&gt;"深",T49="")),OR(V49="休",AND(OR(V49="準",V49="深"),OR(W49="休",U$17=30,W$18="×")),U$17=31,V$18="×",V49="")))))),40,0))))</f>
        <v>0</v>
      </c>
      <c r="V130" s="193">
        <f t="shared" ref="V130" si="492">IF(AND($D$1="二交代制",V$17&gt;=1,V$17&lt;=28,V49="当",W49="明",X49="休",Y49="当"),10,IF(AND($D$1="三交代制",V$17&gt;=2,V$17&lt;=30,OR(V49="準",V49="深"),OR(W49="準",W49="深"),OR(X49="準",X49="深")),20,IF(AND($D$1="二交代制",OR(V49="当",V49="明"),NOT(OR(AND(V49="当",OR(W49="明",V$17=31,W$18="×"),OR(X49="休",V$17=30,V$17=31,X$18="×")),AND(V49="明",OR(U49="当",V$17=1),OR(W49="休",V$17=31,W$18="×"))))),30,IF(AND($D$1="三交代制",U49&lt;&gt;"準",U49&lt;&gt;"深",OR(V49="準",V49="深"),(NOT(OR(AND(V49="準",OR(U49="日",U49="休",V$17=1,AND(W49&lt;&gt;"準",W49&lt;&gt;"深",U49="")),OR(W49="休",AND(W49="準",OR(X49="休",V$17=30,X$18="×")),V$17=31,W$18="×",W49="")),AND(V49="深",OR(U49="休",V$17=1,AND(W49&lt;&gt;"準",W49&lt;&gt;"深",U49="")),OR(W49="休",AND(OR(W49="準",W49="深"),OR(X49="休",V$17=30,X$18="×")),V$17=31,W$18="×",W49="")))))),40,0))))</f>
        <v>0</v>
      </c>
      <c r="W130" s="193">
        <f t="shared" ref="W130" si="493">IF(AND($D$1="二交代制",W$17&gt;=1,W$17&lt;=28,W49="当",X49="明",Y49="休",Z49="当"),10,IF(AND($D$1="三交代制",W$17&gt;=2,W$17&lt;=30,OR(W49="準",W49="深"),OR(X49="準",X49="深"),OR(Y49="準",Y49="深")),20,IF(AND($D$1="二交代制",OR(W49="当",W49="明"),NOT(OR(AND(W49="当",OR(X49="明",W$17=31,X$18="×"),OR(Y49="休",W$17=30,W$17=31,Y$18="×")),AND(W49="明",OR(V49="当",W$17=1),OR(X49="休",W$17=31,X$18="×"))))),30,IF(AND($D$1="三交代制",V49&lt;&gt;"準",V49&lt;&gt;"深",OR(W49="準",W49="深"),(NOT(OR(AND(W49="準",OR(V49="日",V49="休",W$17=1,AND(X49&lt;&gt;"準",X49&lt;&gt;"深",V49="")),OR(X49="休",AND(X49="準",OR(Y49="休",W$17=30,Y$18="×")),W$17=31,X$18="×",X49="")),AND(W49="深",OR(V49="休",W$17=1,AND(X49&lt;&gt;"準",X49&lt;&gt;"深",V49="")),OR(X49="休",AND(OR(X49="準",X49="深"),OR(Y49="休",W$17=30,Y$18="×")),W$17=31,X$18="×",X49="")))))),40,0))))</f>
        <v>0</v>
      </c>
      <c r="X130" s="193">
        <f t="shared" ref="X130" si="494">IF(AND($D$1="二交代制",X$17&gt;=1,X$17&lt;=28,X49="当",Y49="明",Z49="休",AA49="当"),10,IF(AND($D$1="三交代制",X$17&gt;=2,X$17&lt;=30,OR(X49="準",X49="深"),OR(Y49="準",Y49="深"),OR(Z49="準",Z49="深")),20,IF(AND($D$1="二交代制",OR(X49="当",X49="明"),NOT(OR(AND(X49="当",OR(Y49="明",X$17=31,Y$18="×"),OR(Z49="休",X$17=30,X$17=31,Z$18="×")),AND(X49="明",OR(W49="当",X$17=1),OR(Y49="休",X$17=31,Y$18="×"))))),30,IF(AND($D$1="三交代制",W49&lt;&gt;"準",W49&lt;&gt;"深",OR(X49="準",X49="深"),(NOT(OR(AND(X49="準",OR(W49="日",W49="休",X$17=1,AND(Y49&lt;&gt;"準",Y49&lt;&gt;"深",W49="")),OR(Y49="休",AND(Y49="準",OR(Z49="休",X$17=30,Z$18="×")),X$17=31,Y$18="×",Y49="")),AND(X49="深",OR(W49="休",X$17=1,AND(Y49&lt;&gt;"準",Y49&lt;&gt;"深",W49="")),OR(Y49="休",AND(OR(Y49="準",Y49="深"),OR(Z49="休",X$17=30,Z$18="×")),X$17=31,Y$18="×",Y49="")))))),40,0))))</f>
        <v>0</v>
      </c>
      <c r="Y130" s="193">
        <f t="shared" ref="Y130" si="495">IF(AND($D$1="二交代制",Y$17&gt;=1,Y$17&lt;=28,Y49="当",Z49="明",AA49="休",AB49="当"),10,IF(AND($D$1="三交代制",Y$17&gt;=2,Y$17&lt;=30,OR(Y49="準",Y49="深"),OR(Z49="準",Z49="深"),OR(AA49="準",AA49="深")),20,IF(AND($D$1="二交代制",OR(Y49="当",Y49="明"),NOT(OR(AND(Y49="当",OR(Z49="明",Y$17=31,Z$18="×"),OR(AA49="休",Y$17=30,Y$17=31,AA$18="×")),AND(Y49="明",OR(X49="当",Y$17=1),OR(Z49="休",Y$17=31,Z$18="×"))))),30,IF(AND($D$1="三交代制",X49&lt;&gt;"準",X49&lt;&gt;"深",OR(Y49="準",Y49="深"),(NOT(OR(AND(Y49="準",OR(X49="日",X49="休",Y$17=1,AND(Z49&lt;&gt;"準",Z49&lt;&gt;"深",X49="")),OR(Z49="休",AND(Z49="準",OR(AA49="休",Y$17=30,AA$18="×")),Y$17=31,Z$18="×",Z49="")),AND(Y49="深",OR(X49="休",Y$17=1,AND(Z49&lt;&gt;"準",Z49&lt;&gt;"深",X49="")),OR(Z49="休",AND(OR(Z49="準",Z49="深"),OR(AA49="休",Y$17=30,AA$18="×")),Y$17=31,Z$18="×",Z49="")))))),40,0))))</f>
        <v>0</v>
      </c>
      <c r="Z130" s="193">
        <f t="shared" ref="Z130" si="496">IF(AND($D$1="二交代制",Z$17&gt;=1,Z$17&lt;=28,Z49="当",AA49="明",AB49="休",AC49="当"),10,IF(AND($D$1="三交代制",Z$17&gt;=2,Z$17&lt;=30,OR(Z49="準",Z49="深"),OR(AA49="準",AA49="深"),OR(AB49="準",AB49="深")),20,IF(AND($D$1="二交代制",OR(Z49="当",Z49="明"),NOT(OR(AND(Z49="当",OR(AA49="明",Z$17=31,AA$18="×"),OR(AB49="休",Z$17=30,Z$17=31,AB$18="×")),AND(Z49="明",OR(Y49="当",Z$17=1),OR(AA49="休",Z$17=31,AA$18="×"))))),30,IF(AND($D$1="三交代制",Y49&lt;&gt;"準",Y49&lt;&gt;"深",OR(Z49="準",Z49="深"),(NOT(OR(AND(Z49="準",OR(Y49="日",Y49="休",Z$17=1,AND(AA49&lt;&gt;"準",AA49&lt;&gt;"深",Y49="")),OR(AA49="休",AND(AA49="準",OR(AB49="休",Z$17=30,AB$18="×")),Z$17=31,AA$18="×",AA49="")),AND(Z49="深",OR(Y49="休",Z$17=1,AND(AA49&lt;&gt;"準",AA49&lt;&gt;"深",Y49="")),OR(AA49="休",AND(OR(AA49="準",AA49="深"),OR(AB49="休",Z$17=30,AB$18="×")),Z$17=31,AA$18="×",AA49="")))))),40,0))))</f>
        <v>0</v>
      </c>
      <c r="AA130" s="193">
        <f t="shared" ref="AA130" si="497">IF(AND($D$1="二交代制",AA$17&gt;=1,AA$17&lt;=28,AA49="当",AB49="明",AC49="休",AD49="当"),10,IF(AND($D$1="三交代制",AA$17&gt;=2,AA$17&lt;=30,OR(AA49="準",AA49="深"),OR(AB49="準",AB49="深"),OR(AC49="準",AC49="深")),20,IF(AND($D$1="二交代制",OR(AA49="当",AA49="明"),NOT(OR(AND(AA49="当",OR(AB49="明",AA$17=31,AB$18="×"),OR(AC49="休",AA$17=30,AA$17=31,AC$18="×")),AND(AA49="明",OR(Z49="当",AA$17=1),OR(AB49="休",AA$17=31,AB$18="×"))))),30,IF(AND($D$1="三交代制",Z49&lt;&gt;"準",Z49&lt;&gt;"深",OR(AA49="準",AA49="深"),(NOT(OR(AND(AA49="準",OR(Z49="日",Z49="休",AA$17=1,AND(AB49&lt;&gt;"準",AB49&lt;&gt;"深",Z49="")),OR(AB49="休",AND(AB49="準",OR(AC49="休",AA$17=30,AC$18="×")),AA$17=31,AB$18="×",AB49="")),AND(AA49="深",OR(Z49="休",AA$17=1,AND(AB49&lt;&gt;"準",AB49&lt;&gt;"深",Z49="")),OR(AB49="休",AND(OR(AB49="準",AB49="深"),OR(AC49="休",AA$17=30,AC$18="×")),AA$17=31,AB$18="×",AB49="")))))),40,0))))</f>
        <v>0</v>
      </c>
      <c r="AB130" s="193">
        <f t="shared" ref="AB130" si="498">IF(AND($D$1="二交代制",AB$17&gt;=1,AB$17&lt;=28,AB49="当",AC49="明",AD49="休",AE49="当"),10,IF(AND($D$1="三交代制",AB$17&gt;=2,AB$17&lt;=30,OR(AB49="準",AB49="深"),OR(AC49="準",AC49="深"),OR(AD49="準",AD49="深")),20,IF(AND($D$1="二交代制",OR(AB49="当",AB49="明"),NOT(OR(AND(AB49="当",OR(AC49="明",AB$17=31,AC$18="×"),OR(AD49="休",AB$17=30,AB$17=31,AD$18="×")),AND(AB49="明",OR(AA49="当",AB$17=1),OR(AC49="休",AB$17=31,AC$18="×"))))),30,IF(AND($D$1="三交代制",AA49&lt;&gt;"準",AA49&lt;&gt;"深",OR(AB49="準",AB49="深"),(NOT(OR(AND(AB49="準",OR(AA49="日",AA49="休",AB$17=1,AND(AC49&lt;&gt;"準",AC49&lt;&gt;"深",AA49="")),OR(AC49="休",AND(AC49="準",OR(AD49="休",AB$17=30,AD$18="×")),AB$17=31,AC$18="×",AC49="")),AND(AB49="深",OR(AA49="休",AB$17=1,AND(AC49&lt;&gt;"準",AC49&lt;&gt;"深",AA49="")),OR(AC49="休",AND(OR(AC49="準",AC49="深"),OR(AD49="休",AB$17=30,AD$18="×")),AB$17=31,AC$18="×",AC49="")))))),40,0))))</f>
        <v>0</v>
      </c>
      <c r="AC130" s="193">
        <f t="shared" ref="AC130" si="499">IF(AND($D$1="二交代制",AC$17&gt;=1,AC$17&lt;=28,AC49="当",AD49="明",AE49="休",AF49="当"),10,IF(AND($D$1="三交代制",AC$17&gt;=2,AC$17&lt;=30,OR(AC49="準",AC49="深"),OR(AD49="準",AD49="深"),OR(AE49="準",AE49="深")),20,IF(AND($D$1="二交代制",OR(AC49="当",AC49="明"),NOT(OR(AND(AC49="当",OR(AD49="明",AC$17=31,AD$18="×"),OR(AE49="休",AC$17=30,AC$17=31,AE$18="×")),AND(AC49="明",OR(AB49="当",AC$17=1),OR(AD49="休",AC$17=31,AD$18="×"))))),30,IF(AND($D$1="三交代制",AB49&lt;&gt;"準",AB49&lt;&gt;"深",OR(AC49="準",AC49="深"),(NOT(OR(AND(AC49="準",OR(AB49="日",AB49="休",AC$17=1,AND(AD49&lt;&gt;"準",AD49&lt;&gt;"深",AB49="")),OR(AD49="休",AND(AD49="準",OR(AE49="休",AC$17=30,AE$18="×")),AC$17=31,AD$18="×",AD49="")),AND(AC49="深",OR(AB49="休",AC$17=1,AND(AD49&lt;&gt;"準",AD49&lt;&gt;"深",AB49="")),OR(AD49="休",AND(OR(AD49="準",AD49="深"),OR(AE49="休",AC$17=30,AE$18="×")),AC$17=31,AD$18="×",AD49="")))))),40,0))))</f>
        <v>0</v>
      </c>
      <c r="AD130" s="193">
        <f t="shared" ref="AD130" si="500">IF(AND($D$1="二交代制",AD$17&gt;=1,AD$17&lt;=28,AD49="当",AE49="明",AF49="休",AG49="当"),10,IF(AND($D$1="三交代制",AD$17&gt;=2,AD$17&lt;=30,OR(AD49="準",AD49="深"),OR(AE49="準",AE49="深"),OR(AF49="準",AF49="深")),20,IF(AND($D$1="二交代制",OR(AD49="当",AD49="明"),NOT(OR(AND(AD49="当",OR(AE49="明",AD$17=31,AE$18="×"),OR(AF49="休",AD$17=30,AD$17=31,AF$18="×")),AND(AD49="明",OR(AC49="当",AD$17=1),OR(AE49="休",AD$17=31,AE$18="×"))))),30,IF(AND($D$1="三交代制",AC49&lt;&gt;"準",AC49&lt;&gt;"深",OR(AD49="準",AD49="深"),(NOT(OR(AND(AD49="準",OR(AC49="日",AC49="休",AD$17=1,AND(AE49&lt;&gt;"準",AE49&lt;&gt;"深",AC49="")),OR(AE49="休",AND(AE49="準",OR(AF49="休",AD$17=30,AF$18="×")),AD$17=31,AE$18="×",AE49="")),AND(AD49="深",OR(AC49="休",AD$17=1,AND(AE49&lt;&gt;"準",AE49&lt;&gt;"深",AC49="")),OR(AE49="休",AND(OR(AE49="準",AE49="深"),OR(AF49="休",AD$17=30,AF$18="×")),AD$17=31,AE$18="×",AE49="")))))),40,0))))</f>
        <v>0</v>
      </c>
      <c r="AE130" s="193">
        <f t="shared" ref="AE130" si="501">IF(AND($D$1="二交代制",AE$17&gt;=1,AE$17&lt;=28,AE49="当",AF49="明",AG49="休",AH49="当"),10,IF(AND($D$1="三交代制",AE$17&gt;=2,AE$17&lt;=30,OR(AE49="準",AE49="深"),OR(AF49="準",AF49="深"),OR(AG49="準",AG49="深")),20,IF(AND($D$1="二交代制",OR(AE49="当",AE49="明"),NOT(OR(AND(AE49="当",OR(AF49="明",AE$17=31,AF$18="×"),OR(AG49="休",AE$17=30,AE$17=31,AG$18="×")),AND(AE49="明",OR(AD49="当",AE$17=1),OR(AF49="休",AE$17=31,AF$18="×"))))),30,IF(AND($D$1="三交代制",AD49&lt;&gt;"準",AD49&lt;&gt;"深",OR(AE49="準",AE49="深"),(NOT(OR(AND(AE49="準",OR(AD49="日",AD49="休",AE$17=1,AND(AF49&lt;&gt;"準",AF49&lt;&gt;"深",AD49="")),OR(AF49="休",AND(AF49="準",OR(AG49="休",AE$17=30,AG$18="×")),AE$17=31,AF$18="×",AF49="")),AND(AE49="深",OR(AD49="休",AE$17=1,AND(AF49&lt;&gt;"準",AF49&lt;&gt;"深",AD49="")),OR(AF49="休",AND(OR(AF49="準",AF49="深"),OR(AG49="休",AE$17=30,AG$18="×")),AE$17=31,AF$18="×",AF49="")))))),40,0))))</f>
        <v>0</v>
      </c>
      <c r="AF130" s="193">
        <f t="shared" ref="AF130" si="502">IF(AND($D$1="二交代制",AF$17&gt;=1,AF$17&lt;=28,AF49="当",AG49="明",AH49="休",AI49="当"),10,IF(AND($D$1="三交代制",AF$17&gt;=2,AF$17&lt;=30,OR(AF49="準",AF49="深"),OR(AG49="準",AG49="深"),OR(AH49="準",AH49="深")),20,IF(AND($D$1="二交代制",OR(AF49="当",AF49="明"),NOT(OR(AND(AF49="当",OR(AG49="明",AF$17=31,AG$18="×"),OR(AH49="休",AF$17=30,AF$17=31,AH$18="×")),AND(AF49="明",OR(AE49="当",AF$17=1),OR(AG49="休",AF$17=31,AG$18="×"))))),30,IF(AND($D$1="三交代制",AE49&lt;&gt;"準",AE49&lt;&gt;"深",OR(AF49="準",AF49="深"),(NOT(OR(AND(AF49="準",OR(AE49="日",AE49="休",AF$17=1,AND(AG49&lt;&gt;"準",AG49&lt;&gt;"深",AE49="")),OR(AG49="休",AND(AG49="準",OR(AH49="休",AF$17=30,AH$18="×")),AF$17=31,AG$18="×",AG49="")),AND(AF49="深",OR(AE49="休",AF$17=1,AND(AG49&lt;&gt;"準",AG49&lt;&gt;"深",AE49="")),OR(AG49="休",AND(OR(AG49="準",AG49="深"),OR(AH49="休",AF$17=30,AH$18="×")),AF$17=31,AG$18="×",AG49="")))))),40,0))))</f>
        <v>0</v>
      </c>
      <c r="AG130" s="193">
        <f t="shared" ref="AG130" si="503">IF(AND($D$1="二交代制",AG$17&gt;=1,AG$17&lt;=28,AG49="当",AH49="明",AI49="休",AJ49="当"),10,IF(AND($D$1="三交代制",AG$17&gt;=2,AG$17&lt;=30,OR(AG49="準",AG49="深"),OR(AH49="準",AH49="深"),OR(AI49="準",AI49="深")),20,IF(AND($D$1="二交代制",OR(AG49="当",AG49="明"),NOT(OR(AND(AG49="当",OR(AH49="明",AG$17=31,AH$18="×"),OR(AI49="休",AG$17=30,AG$17=31,AI$18="×")),AND(AG49="明",OR(AF49="当",AG$17=1),OR(AH49="休",AG$17=31,AH$18="×"))))),30,IF(AND($D$1="三交代制",AF49&lt;&gt;"準",AF49&lt;&gt;"深",OR(AG49="準",AG49="深"),(NOT(OR(AND(AG49="準",OR(AF49="日",AF49="休",AG$17=1,AND(AH49&lt;&gt;"準",AH49&lt;&gt;"深",AF49="")),OR(AH49="休",AND(AH49="準",OR(AI49="休",AG$17=30,AI$18="×")),AG$17=31,AH$18="×",AH49="")),AND(AG49="深",OR(AF49="休",AG$17=1,AND(AH49&lt;&gt;"準",AH49&lt;&gt;"深",AF49="")),OR(AH49="休",AND(OR(AH49="準",AH49="深"),OR(AI49="休",AG$17=30,AI$18="×")),AG$17=31,AH$18="×",AH49="")))))),40,0))))</f>
        <v>0</v>
      </c>
      <c r="AH130" s="193">
        <f t="shared" ref="AH130" si="504">IF(AND($D$1="二交代制",AH$17&gt;=1,AH$17&lt;=28,AH49="当",AI49="明",AJ49="休",AK49="当"),10,IF(AND($D$1="三交代制",AH$17&gt;=2,AH$17&lt;=30,OR(AH49="準",AH49="深"),OR(AI49="準",AI49="深"),OR(AJ49="準",AJ49="深")),20,IF(AND($D$1="二交代制",OR(AH49="当",AH49="明"),NOT(OR(AND(AH49="当",OR(AI49="明",AH$17=31,AI$18="×"),OR(AJ49="休",AH$17=30,AH$17=31,AJ$18="×")),AND(AH49="明",OR(AG49="当",AH$17=1),OR(AI49="休",AH$17=31,AI$18="×"))))),30,IF(AND($D$1="三交代制",AG49&lt;&gt;"準",AG49&lt;&gt;"深",OR(AH49="準",AH49="深"),(NOT(OR(AND(AH49="準",OR(AG49="日",AG49="休",AH$17=1,AND(AI49&lt;&gt;"準",AI49&lt;&gt;"深",AG49="")),OR(AI49="休",AND(AI49="準",OR(AJ49="休",AH$17=30,AJ$18="×")),AH$17=31,AI$18="×",AI49="")),AND(AH49="深",OR(AG49="休",AH$17=1,AND(AI49&lt;&gt;"準",AI49&lt;&gt;"深",AG49="")),OR(AI49="休",AND(OR(AI49="準",AI49="深"),OR(AJ49="休",AH$17=30,AJ$18="×")),AH$17=31,AI$18="×",AI49="")))))),40,0))))</f>
        <v>0</v>
      </c>
      <c r="AI130" s="193">
        <f t="shared" ref="AI130" si="505">IF(AND($D$1="二交代制",AI$17&gt;=1,AI$17&lt;=28,AI49="当",AJ49="明",AK49="休",AL49="当"),10,IF(AND($D$1="三交代制",AI$17&gt;=2,AI$17&lt;=30,OR(AI49="準",AI49="深"),OR(AJ49="準",AJ49="深"),OR(AK49="準",AK49="深")),20,IF(AND($D$1="二交代制",OR(AI49="当",AI49="明"),NOT(OR(AND(AI49="当",OR(AJ49="明",AI$17=31,AJ$18="×"),OR(AK49="休",AI$17=30,AI$17=31,AK$18="×")),AND(AI49="明",OR(AH49="当",AI$17=1),OR(AJ49="休",AI$17=31,AJ$18="×"))))),30,IF(AND($D$1="三交代制",AH49&lt;&gt;"準",AH49&lt;&gt;"深",OR(AI49="準",AI49="深"),(NOT(OR(AND(AI49="準",OR(AH49="日",AH49="休",AI$17=1,AND(AJ49&lt;&gt;"準",AJ49&lt;&gt;"深",AH49="")),OR(AJ49="休",AND(AJ49="準",OR(AK49="休",AI$17=30,AK$18="×")),AI$17=31,AJ$18="×",AJ49="")),AND(AI49="深",OR(AH49="休",AI$17=1,AND(AJ49&lt;&gt;"準",AJ49&lt;&gt;"深",AH49="")),OR(AJ49="休",AND(OR(AJ49="準",AJ49="深"),OR(AK49="休",AI$17=30,AK$18="×")),AI$17=31,AJ$18="×",AJ49="")))))),40,0))))</f>
        <v>0</v>
      </c>
      <c r="AJ130" s="193">
        <f t="shared" ref="AJ130" si="506">IF(AND($D$1="二交代制",AJ$17&gt;=1,AJ$17&lt;=28,AJ49="当",AK49="明",AL49="休",AM49="当"),10,IF(AND($D$1="三交代制",AJ$17&gt;=2,AJ$17&lt;=30,OR(AJ49="準",AJ49="深"),OR(AK49="準",AK49="深"),OR(AL49="準",AL49="深")),20,IF(AND($D$1="二交代制",OR(AJ49="当",AJ49="明"),NOT(OR(AND(AJ49="当",OR(AK49="明",AJ$17=31,AK$18="×"),OR(AL49="休",AJ$17=30,AJ$17=31,AL$18="×")),AND(AJ49="明",OR(AI49="当",AJ$17=1),OR(AK49="休",AJ$17=31,AK$18="×"))))),30,IF(AND($D$1="三交代制",AI49&lt;&gt;"準",AI49&lt;&gt;"深",OR(AJ49="準",AJ49="深"),(NOT(OR(AND(AJ49="準",OR(AI49="日",AI49="休",AJ$17=1,AND(AK49&lt;&gt;"準",AK49&lt;&gt;"深",AI49="")),OR(AK49="休",AND(AK49="準",OR(AL49="休",AJ$17=30,AL$18="×")),AJ$17=31,AK$18="×",AK49="")),AND(AJ49="深",OR(AI49="休",AJ$17=1,AND(AK49&lt;&gt;"準",AK49&lt;&gt;"深",AI49="")),OR(AK49="休",AND(OR(AK49="準",AK49="深"),OR(AL49="休",AJ$17=30,AL$18="×")),AJ$17=31,AK$18="×",AK49="")))))),40,0))))</f>
        <v>0</v>
      </c>
      <c r="AK130" s="193">
        <f t="shared" ref="AK130" si="507">IF(AND($D$1="二交代制",AK$17&gt;=1,AK$17&lt;=28,AK49="当",AL49="明",AM49="休",AN49="当"),10,IF(AND($D$1="三交代制",AK$17&gt;=2,AK$17&lt;=30,OR(AK49="準",AK49="深"),OR(AL49="準",AL49="深"),OR(AM49="準",AM49="深")),20,IF(AND($D$1="二交代制",OR(AK49="当",AK49="明"),NOT(OR(AND(AK49="当",OR(AL49="明",AK$17=31,AL$18="×"),OR(AM49="休",AK$17=30,AK$17=31,AM$18="×")),AND(AK49="明",OR(AJ49="当",AK$17=1),OR(AL49="休",AK$17=31,AL$18="×"))))),30,IF(AND($D$1="三交代制",AJ49&lt;&gt;"準",AJ49&lt;&gt;"深",OR(AK49="準",AK49="深"),(NOT(OR(AND(AK49="準",OR(AJ49="日",AJ49="休",AK$17=1,AND(AL49&lt;&gt;"準",AL49&lt;&gt;"深",AJ49="")),OR(AL49="休",AND(AL49="準",OR(AM49="休",AK$17=30,AM$18="×")),AK$17=31,AL$18="×",AL49="")),AND(AK49="深",OR(AJ49="休",AK$17=1,AND(AL49&lt;&gt;"準",AL49&lt;&gt;"深",AJ49="")),OR(AL49="休",AND(OR(AL49="準",AL49="深"),OR(AM49="休",AK$17=30,AM$18="×")),AK$17=31,AL$18="×",AL49="")))))),40,0))))</f>
        <v>0</v>
      </c>
      <c r="AL130" s="193">
        <f t="shared" ref="AL130" si="508">IF(AND($D$1="二交代制",AL$17&gt;=1,AL$17&lt;=28,AL49="当",AM49="明",AN49="休",AO49="当"),10,IF(AND($D$1="三交代制",AL$17&gt;=2,AL$17&lt;=30,OR(AL49="準",AL49="深"),OR(AM49="準",AM49="深"),OR(AN49="準",AN49="深")),20,IF(AND($D$1="二交代制",OR(AL49="当",AL49="明"),NOT(OR(AND(AL49="当",OR(AM49="明",AL$17=31,AM$18="×"),OR(AN49="休",AL$17=30,AL$17=31,AN$18="×")),AND(AL49="明",OR(AK49="当",AL$17=1),OR(AM49="休",AL$17=31,AM$18="×"))))),30,IF(AND($D$1="三交代制",AK49&lt;&gt;"準",AK49&lt;&gt;"深",OR(AL49="準",AL49="深"),(NOT(OR(AND(AL49="準",OR(AK49="日",AK49="休",AL$17=1,AND(AM49&lt;&gt;"準",AM49&lt;&gt;"深",AK49="")),OR(AM49="休",AND(AM49="準",OR(AN49="休",AL$17=30,AN$18="×")),AL$17=31,AM$18="×",AM49="")),AND(AL49="深",OR(AK49="休",AL$17=1,AND(AM49&lt;&gt;"準",AM49&lt;&gt;"深",AK49="")),OR(AM49="休",AND(OR(AM49="準",AM49="深"),OR(AN49="休",AL$17=30,AN$18="×")),AL$17=31,AM$18="×",AM49="")))))),40,0))))</f>
        <v>0</v>
      </c>
      <c r="AM130" s="193">
        <f t="shared" ref="AM130" si="509">IF(AND($D$1="二交代制",AM$17&gt;=1,AM$17&lt;=28,AM49="当",AN49="明",AO49="休",AP49="当"),10,IF(AND($D$1="三交代制",AM$17&gt;=2,AM$17&lt;=30,OR(AM49="準",AM49="深"),OR(AN49="準",AN49="深"),OR(AO49="準",AO49="深")),20,IF(AND($D$1="二交代制",OR(AM49="当",AM49="明"),NOT(OR(AND(AM49="当",OR(AN49="明",AM$17=31,AN$18="×"),OR(AO49="休",AM$17=30,AM$17=31,AO$18="×")),AND(AM49="明",OR(AL49="当",AM$17=1),OR(AN49="休",AM$17=31,AN$18="×"))))),30,IF(AND($D$1="三交代制",AL49&lt;&gt;"準",AL49&lt;&gt;"深",OR(AM49="準",AM49="深"),(NOT(OR(AND(AM49="準",OR(AL49="日",AL49="休",AM$17=1,AND(AN49&lt;&gt;"準",AN49&lt;&gt;"深",AL49="")),OR(AN49="休",AND(AN49="準",OR(AO49="休",AM$17=30,AO$18="×")),AM$17=31,AN$18="×",AN49="")),AND(AM49="深",OR(AL49="休",AM$17=1,AND(AN49&lt;&gt;"準",AN49&lt;&gt;"深",AL49="")),OR(AN49="休",AND(OR(AN49="準",AN49="深"),OR(AO49="休",AM$17=30,AO$18="×")),AM$17=31,AN$18="×",AN49="")))))),40,0))))</f>
        <v>0</v>
      </c>
      <c r="AN130" s="193">
        <f t="shared" ref="AN130" si="510">IF(AND($D$1="二交代制",AN$17&gt;=1,AN$17&lt;=28,AN49="当",AO49="明",AP49="休",AQ49="当"),10,IF(AND($D$1="三交代制",AN$17&gt;=2,AN$17&lt;=30,OR(AN49="準",AN49="深"),OR(AO49="準",AO49="深"),OR(AP49="準",AP49="深")),20,IF(AND($D$1="二交代制",OR(AN49="当",AN49="明"),NOT(OR(AND(AN49="当",OR(AO49="明",AN$17=31,AO$18="×"),OR(AP49="休",AN$17=30,AN$17=31,AP$18="×")),AND(AN49="明",OR(AM49="当",AN$17=1),OR(AO49="休",AN$17=31,AO$18="×"))))),30,IF(AND($D$1="三交代制",AM49&lt;&gt;"準",AM49&lt;&gt;"深",OR(AN49="準",AN49="深"),(NOT(OR(AND(AN49="準",OR(AM49="日",AM49="休",AN$17=1,AND(AO49&lt;&gt;"準",AO49&lt;&gt;"深",AM49="")),OR(AO49="休",AND(AO49="準",OR(AP49="休",AN$17=30,AP$18="×")),AN$17=31,AO$18="×",AO49="")),AND(AN49="深",OR(AM49="休",AN$17=1,AND(AO49&lt;&gt;"準",AO49&lt;&gt;"深",AM49="")),OR(AO49="休",AND(OR(AO49="準",AO49="深"),OR(AP49="休",AN$17=30,AP$18="×")),AN$17=31,AO$18="×",AO49="")))))),40,0))))</f>
        <v>0</v>
      </c>
      <c r="AO130" s="193">
        <f t="shared" ref="AO130" si="511">IF(AND($D$1="二交代制",AO$17&gt;=1,AO$17&lt;=28,AO49="当",AP49="明",AQ49="休",AR49="当"),10,IF(AND($D$1="三交代制",AO$17&gt;=2,AO$17&lt;=30,OR(AO49="準",AO49="深"),OR(AP49="準",AP49="深"),OR(AQ49="準",AQ49="深")),20,IF(AND($D$1="二交代制",OR(AO49="当",AO49="明"),NOT(OR(AND(AO49="当",OR(AP49="明",AO$17=31,AP$18="×"),OR(AQ49="休",AO$17=30,AO$17=31,AQ$18="×")),AND(AO49="明",OR(AN49="当",AO$17=1),OR(AP49="休",AO$17=31,AP$18="×"))))),30,IF(AND($D$1="三交代制",AN49&lt;&gt;"準",AN49&lt;&gt;"深",OR(AO49="準",AO49="深"),(NOT(OR(AND(AO49="準",OR(AN49="日",AN49="休",AO$17=1,AND(AP49&lt;&gt;"準",AP49&lt;&gt;"深",AN49="")),OR(AP49="休",AND(AP49="準",OR(AQ49="休",AO$17=30,AQ$18="×")),AO$17=31,AP$18="×",AP49="")),AND(AO49="深",OR(AN49="休",AO$17=1,AND(AP49&lt;&gt;"準",AP49&lt;&gt;"深",AN49="")),OR(AP49="休",AND(OR(AP49="準",AP49="深"),OR(AQ49="休",AO$17=30,AQ$18="×")),AO$17=31,AP$18="×",AP49="")))))),40,0))))</f>
        <v>0</v>
      </c>
      <c r="CJ130" s="91"/>
      <c r="CK130" s="92"/>
      <c r="CL130" s="92"/>
      <c r="CM130" s="92"/>
      <c r="CN130" s="92"/>
      <c r="CO130" s="92"/>
      <c r="CP130" s="92"/>
      <c r="CQ130" s="92"/>
      <c r="CR130" s="92"/>
      <c r="CS130" s="92"/>
      <c r="CT130" s="92"/>
      <c r="CU130" s="92"/>
      <c r="CV130" s="92"/>
      <c r="CW130" s="92"/>
      <c r="CX130" s="92"/>
      <c r="CY130" s="92"/>
      <c r="CZ130" s="92"/>
      <c r="DA130" s="92"/>
      <c r="DB130" s="92"/>
      <c r="DC130" s="92"/>
      <c r="DD130" s="92"/>
      <c r="DE130" s="92"/>
      <c r="DF130" s="92"/>
      <c r="DG130" s="92"/>
      <c r="DH130" s="92"/>
      <c r="DI130" s="92"/>
      <c r="DJ130" s="92"/>
      <c r="DK130" s="92"/>
      <c r="DL130" s="92"/>
      <c r="DM130" s="92"/>
      <c r="DN130" s="92"/>
      <c r="DO130" s="92"/>
      <c r="DP130" s="92"/>
      <c r="DQ130" s="93"/>
      <c r="DR130" s="93"/>
      <c r="DS130" s="93"/>
      <c r="DT130" s="93"/>
      <c r="DU130" s="93"/>
      <c r="DV130" s="93"/>
      <c r="DW130" s="93"/>
      <c r="DX130" s="93"/>
      <c r="DY130" s="93"/>
      <c r="DZ130" s="93"/>
      <c r="EA130" s="93"/>
      <c r="EB130" s="93"/>
      <c r="EC130" s="93"/>
      <c r="ED130" s="93"/>
      <c r="EE130" s="93"/>
      <c r="EF130" s="93"/>
      <c r="EG130" s="93"/>
      <c r="EH130" s="93"/>
      <c r="EI130" s="93"/>
      <c r="EJ130" s="93"/>
      <c r="EK130" s="93"/>
    </row>
    <row r="131" spans="10:141" x14ac:dyDescent="0.4">
      <c r="J131" s="202"/>
      <c r="K131" s="193"/>
      <c r="L131" s="193"/>
      <c r="M131" s="193"/>
      <c r="N131" s="193"/>
      <c r="O131" s="193"/>
      <c r="P131" s="193"/>
      <c r="Q131" s="193"/>
      <c r="R131" s="193"/>
      <c r="S131" s="193"/>
      <c r="T131" s="193"/>
      <c r="U131" s="193"/>
      <c r="V131" s="193"/>
      <c r="W131" s="193"/>
      <c r="X131" s="193"/>
      <c r="Y131" s="193"/>
      <c r="Z131" s="193"/>
      <c r="AA131" s="193"/>
      <c r="AB131" s="193"/>
      <c r="AC131" s="193"/>
      <c r="AD131" s="193"/>
      <c r="AE131" s="193"/>
      <c r="AF131" s="193"/>
      <c r="AG131" s="193"/>
      <c r="AH131" s="193"/>
      <c r="AI131" s="193"/>
      <c r="AJ131" s="193"/>
      <c r="AK131" s="193"/>
      <c r="AL131" s="193"/>
      <c r="AM131" s="193"/>
      <c r="AN131" s="193"/>
      <c r="AO131" s="193"/>
      <c r="CJ131" s="91"/>
      <c r="CK131" s="92"/>
      <c r="CL131" s="92"/>
      <c r="CM131" s="92"/>
      <c r="CN131" s="92"/>
      <c r="CO131" s="92"/>
      <c r="CP131" s="92"/>
      <c r="CQ131" s="92"/>
      <c r="CR131" s="92"/>
      <c r="CS131" s="92"/>
      <c r="CT131" s="92"/>
      <c r="CU131" s="92"/>
      <c r="CV131" s="92"/>
      <c r="CW131" s="92"/>
      <c r="CX131" s="92"/>
      <c r="CY131" s="92"/>
      <c r="CZ131" s="92"/>
      <c r="DA131" s="92"/>
      <c r="DB131" s="92"/>
      <c r="DC131" s="92"/>
      <c r="DD131" s="92"/>
      <c r="DE131" s="92"/>
      <c r="DF131" s="92"/>
      <c r="DG131" s="92"/>
      <c r="DH131" s="92"/>
      <c r="DI131" s="92"/>
      <c r="DJ131" s="92"/>
      <c r="DK131" s="92"/>
      <c r="DL131" s="92"/>
      <c r="DM131" s="92"/>
      <c r="DN131" s="92"/>
      <c r="DO131" s="92"/>
      <c r="DP131" s="92"/>
      <c r="DQ131" s="93"/>
      <c r="DR131" s="93"/>
      <c r="DS131" s="93"/>
      <c r="DT131" s="93"/>
      <c r="DU131" s="93"/>
      <c r="DV131" s="93"/>
      <c r="DW131" s="93"/>
      <c r="DX131" s="93"/>
      <c r="DY131" s="93"/>
      <c r="DZ131" s="93"/>
      <c r="EA131" s="93"/>
      <c r="EB131" s="93"/>
      <c r="EC131" s="93"/>
      <c r="ED131" s="93"/>
      <c r="EE131" s="93"/>
      <c r="EF131" s="93"/>
      <c r="EG131" s="93"/>
      <c r="EH131" s="93"/>
      <c r="EI131" s="93"/>
      <c r="EJ131" s="93"/>
      <c r="EK131" s="93"/>
    </row>
    <row r="132" spans="10:141" x14ac:dyDescent="0.4">
      <c r="J132" s="201" t="str">
        <f t="shared" ref="J132" si="512">IF(E51&lt;&gt;"",E51,"")</f>
        <v>木村</v>
      </c>
      <c r="K132" s="193">
        <f t="shared" ref="K132" si="513">IF(AND($D$1="二交代制",K$17&gt;=1,K$17&lt;=28,K51="当",L51="明",M51="休",N51="当"),10,IF(AND($D$1="三交代制",K$17&gt;=2,K$17&lt;=30,OR(K51="準",K51="深"),OR(L51="準",L51="深"),OR(M51="準",M51="深")),20,IF(AND($D$1="二交代制",OR(K51="当",K51="明"),NOT(OR(AND(K51="当",OR(L51="明",K$17=31,L$18="×"),OR(M51="休",K$17=30,K$17=31,M$18="×")),AND(K51="明",OR(J51="当",K$17=1),OR(L51="休",K$17=31,L$18="×"))))),30,IF(AND($D$1="三交代制",J51&lt;&gt;"準",J51&lt;&gt;"深",OR(K51="準",K51="深"),(NOT(OR(AND(K51="準",OR(J51="日",J51="休",K$17=1,AND(L51&lt;&gt;"準",L51&lt;&gt;"深",J51="")),OR(L51="休",AND(L51="準",OR(M51="休",K$17=30,M$18="×")),K$17=31,L$18="×",L51="")),AND(K51="深",OR(J51="休",K$17=1,AND(L51&lt;&gt;"準",L51&lt;&gt;"深",J51="")),OR(L51="休",AND(OR(L51="準",L51="深"),OR(M51="休",K$17=30,M$18="×")),K$17=31,L$18="×",L51="")))))),40,0))))</f>
        <v>0</v>
      </c>
      <c r="L132" s="193">
        <f t="shared" ref="L132" si="514">IF(AND($D$1="二交代制",L$17&gt;=1,L$17&lt;=28,L51="当",M51="明",N51="休",O51="当"),10,IF(AND($D$1="三交代制",L$17&gt;=2,L$17&lt;=30,OR(L51="準",L51="深"),OR(M51="準",M51="深"),OR(N51="準",N51="深")),20,IF(AND($D$1="二交代制",OR(L51="当",L51="明"),NOT(OR(AND(L51="当",OR(M51="明",L$17=31,M$18="×"),OR(N51="休",L$17=30,L$17=31,N$18="×")),AND(L51="明",OR(K51="当",L$17=1),OR(M51="休",L$17=31,M$18="×"))))),30,IF(AND($D$1="三交代制",K51&lt;&gt;"準",K51&lt;&gt;"深",OR(L51="準",L51="深"),(NOT(OR(AND(L51="準",OR(K51="日",K51="休",L$17=1,AND(M51&lt;&gt;"準",M51&lt;&gt;"深",K51="")),OR(M51="休",AND(M51="準",OR(N51="休",L$17=30,N$18="×")),L$17=31,M$18="×",M51="")),AND(L51="深",OR(K51="休",L$17=1,AND(M51&lt;&gt;"準",M51&lt;&gt;"深",K51="")),OR(M51="休",AND(OR(M51="準",M51="深"),OR(N51="休",L$17=30,N$18="×")),L$17=31,M$18="×",M51="")))))),40,0))))</f>
        <v>0</v>
      </c>
      <c r="M132" s="193">
        <f t="shared" ref="M132" si="515">IF(AND($D$1="二交代制",M$17&gt;=1,M$17&lt;=28,M51="当",N51="明",O51="休",P51="当"),10,IF(AND($D$1="三交代制",M$17&gt;=2,M$17&lt;=30,OR(M51="準",M51="深"),OR(N51="準",N51="深"),OR(O51="準",O51="深")),20,IF(AND($D$1="二交代制",OR(M51="当",M51="明"),NOT(OR(AND(M51="当",OR(N51="明",M$17=31,N$18="×"),OR(O51="休",M$17=30,M$17=31,O$18="×")),AND(M51="明",OR(L51="当",M$17=1),OR(N51="休",M$17=31,N$18="×"))))),30,IF(AND($D$1="三交代制",L51&lt;&gt;"準",L51&lt;&gt;"深",OR(M51="準",M51="深"),(NOT(OR(AND(M51="準",OR(L51="日",L51="休",M$17=1,AND(N51&lt;&gt;"準",N51&lt;&gt;"深",L51="")),OR(N51="休",AND(N51="準",OR(O51="休",M$17=30,O$18="×")),M$17=31,N$18="×",N51="")),AND(M51="深",OR(L51="休",M$17=1,AND(N51&lt;&gt;"準",N51&lt;&gt;"深",L51="")),OR(N51="休",AND(OR(N51="準",N51="深"),OR(O51="休",M$17=30,O$18="×")),M$17=31,N$18="×",N51="")))))),40,0))))</f>
        <v>0</v>
      </c>
      <c r="N132" s="193">
        <f t="shared" ref="N132" si="516">IF(AND($D$1="二交代制",N$17&gt;=1,N$17&lt;=28,N51="当",O51="明",P51="休",Q51="当"),10,IF(AND($D$1="三交代制",N$17&gt;=2,N$17&lt;=30,OR(N51="準",N51="深"),OR(O51="準",O51="深"),OR(P51="準",P51="深")),20,IF(AND($D$1="二交代制",OR(N51="当",N51="明"),NOT(OR(AND(N51="当",OR(O51="明",N$17=31,O$18="×"),OR(P51="休",N$17=30,N$17=31,P$18="×")),AND(N51="明",OR(M51="当",N$17=1),OR(O51="休",N$17=31,O$18="×"))))),30,IF(AND($D$1="三交代制",M51&lt;&gt;"準",M51&lt;&gt;"深",OR(N51="準",N51="深"),(NOT(OR(AND(N51="準",OR(M51="日",M51="休",N$17=1,AND(O51&lt;&gt;"準",O51&lt;&gt;"深",M51="")),OR(O51="休",AND(O51="準",OR(P51="休",N$17=30,P$18="×")),N$17=31,O$18="×",O51="")),AND(N51="深",OR(M51="休",N$17=1,AND(O51&lt;&gt;"準",O51&lt;&gt;"深",M51="")),OR(O51="休",AND(OR(O51="準",O51="深"),OR(P51="休",N$17=30,P$18="×")),N$17=31,O$18="×",O51="")))))),40,0))))</f>
        <v>0</v>
      </c>
      <c r="O132" s="193">
        <f t="shared" ref="O132" si="517">IF(AND($D$1="二交代制",O$17&gt;=1,O$17&lt;=28,O51="当",P51="明",Q51="休",R51="当"),10,IF(AND($D$1="三交代制",O$17&gt;=2,O$17&lt;=30,OR(O51="準",O51="深"),OR(P51="準",P51="深"),OR(Q51="準",Q51="深")),20,IF(AND($D$1="二交代制",OR(O51="当",O51="明"),NOT(OR(AND(O51="当",OR(P51="明",O$17=31,P$18="×"),OR(Q51="休",O$17=30,O$17=31,Q$18="×")),AND(O51="明",OR(N51="当",O$17=1),OR(P51="休",O$17=31,P$18="×"))))),30,IF(AND($D$1="三交代制",N51&lt;&gt;"準",N51&lt;&gt;"深",OR(O51="準",O51="深"),(NOT(OR(AND(O51="準",OR(N51="日",N51="休",O$17=1,AND(P51&lt;&gt;"準",P51&lt;&gt;"深",N51="")),OR(P51="休",AND(P51="準",OR(Q51="休",O$17=30,Q$18="×")),O$17=31,P$18="×",P51="")),AND(O51="深",OR(N51="休",O$17=1,AND(P51&lt;&gt;"準",P51&lt;&gt;"深",N51="")),OR(P51="休",AND(OR(P51="準",P51="深"),OR(Q51="休",O$17=30,Q$18="×")),O$17=31,P$18="×",P51="")))))),40,0))))</f>
        <v>0</v>
      </c>
      <c r="P132" s="193">
        <f t="shared" ref="P132" si="518">IF(AND($D$1="二交代制",P$17&gt;=1,P$17&lt;=28,P51="当",Q51="明",R51="休",S51="当"),10,IF(AND($D$1="三交代制",P$17&gt;=2,P$17&lt;=30,OR(P51="準",P51="深"),OR(Q51="準",Q51="深"),OR(R51="準",R51="深")),20,IF(AND($D$1="二交代制",OR(P51="当",P51="明"),NOT(OR(AND(P51="当",OR(Q51="明",P$17=31,Q$18="×"),OR(R51="休",P$17=30,P$17=31,R$18="×")),AND(P51="明",OR(O51="当",P$17=1),OR(Q51="休",P$17=31,Q$18="×"))))),30,IF(AND($D$1="三交代制",O51&lt;&gt;"準",O51&lt;&gt;"深",OR(P51="準",P51="深"),(NOT(OR(AND(P51="準",OR(O51="日",O51="休",P$17=1,AND(Q51&lt;&gt;"準",Q51&lt;&gt;"深",O51="")),OR(Q51="休",AND(Q51="準",OR(R51="休",P$17=30,R$18="×")),P$17=31,Q$18="×",Q51="")),AND(P51="深",OR(O51="休",P$17=1,AND(Q51&lt;&gt;"準",Q51&lt;&gt;"深",O51="")),OR(Q51="休",AND(OR(Q51="準",Q51="深"),OR(R51="休",P$17=30,R$18="×")),P$17=31,Q$18="×",Q51="")))))),40,0))))</f>
        <v>0</v>
      </c>
      <c r="Q132" s="193">
        <f t="shared" ref="Q132" si="519">IF(AND($D$1="二交代制",Q$17&gt;=1,Q$17&lt;=28,Q51="当",R51="明",S51="休",T51="当"),10,IF(AND($D$1="三交代制",Q$17&gt;=2,Q$17&lt;=30,OR(Q51="準",Q51="深"),OR(R51="準",R51="深"),OR(S51="準",S51="深")),20,IF(AND($D$1="二交代制",OR(Q51="当",Q51="明"),NOT(OR(AND(Q51="当",OR(R51="明",Q$17=31,R$18="×"),OR(S51="休",Q$17=30,Q$17=31,S$18="×")),AND(Q51="明",OR(P51="当",Q$17=1),OR(R51="休",Q$17=31,R$18="×"))))),30,IF(AND($D$1="三交代制",P51&lt;&gt;"準",P51&lt;&gt;"深",OR(Q51="準",Q51="深"),(NOT(OR(AND(Q51="準",OR(P51="日",P51="休",Q$17=1,AND(R51&lt;&gt;"準",R51&lt;&gt;"深",P51="")),OR(R51="休",AND(R51="準",OR(S51="休",Q$17=30,S$18="×")),Q$17=31,R$18="×",R51="")),AND(Q51="深",OR(P51="休",Q$17=1,AND(R51&lt;&gt;"準",R51&lt;&gt;"深",P51="")),OR(R51="休",AND(OR(R51="準",R51="深"),OR(S51="休",Q$17=30,S$18="×")),Q$17=31,R$18="×",R51="")))))),40,0))))</f>
        <v>0</v>
      </c>
      <c r="R132" s="193">
        <f t="shared" ref="R132" si="520">IF(AND($D$1="二交代制",R$17&gt;=1,R$17&lt;=28,R51="当",S51="明",T51="休",U51="当"),10,IF(AND($D$1="三交代制",R$17&gt;=2,R$17&lt;=30,OR(R51="準",R51="深"),OR(S51="準",S51="深"),OR(T51="準",T51="深")),20,IF(AND($D$1="二交代制",OR(R51="当",R51="明"),NOT(OR(AND(R51="当",OR(S51="明",R$17=31,S$18="×"),OR(T51="休",R$17=30,R$17=31,T$18="×")),AND(R51="明",OR(Q51="当",R$17=1),OR(S51="休",R$17=31,S$18="×"))))),30,IF(AND($D$1="三交代制",Q51&lt;&gt;"準",Q51&lt;&gt;"深",OR(R51="準",R51="深"),(NOT(OR(AND(R51="準",OR(Q51="日",Q51="休",R$17=1,AND(S51&lt;&gt;"準",S51&lt;&gt;"深",Q51="")),OR(S51="休",AND(S51="準",OR(T51="休",R$17=30,T$18="×")),R$17=31,S$18="×",S51="")),AND(R51="深",OR(Q51="休",R$17=1,AND(S51&lt;&gt;"準",S51&lt;&gt;"深",Q51="")),OR(S51="休",AND(OR(S51="準",S51="深"),OR(T51="休",R$17=30,T$18="×")),R$17=31,S$18="×",S51="")))))),40,0))))</f>
        <v>0</v>
      </c>
      <c r="S132" s="193">
        <f t="shared" ref="S132" si="521">IF(AND($D$1="二交代制",S$17&gt;=1,S$17&lt;=28,S51="当",T51="明",U51="休",V51="当"),10,IF(AND($D$1="三交代制",S$17&gt;=2,S$17&lt;=30,OR(S51="準",S51="深"),OR(T51="準",T51="深"),OR(U51="準",U51="深")),20,IF(AND($D$1="二交代制",OR(S51="当",S51="明"),NOT(OR(AND(S51="当",OR(T51="明",S$17=31,T$18="×"),OR(U51="休",S$17=30,S$17=31,U$18="×")),AND(S51="明",OR(R51="当",S$17=1),OR(T51="休",S$17=31,T$18="×"))))),30,IF(AND($D$1="三交代制",R51&lt;&gt;"準",R51&lt;&gt;"深",OR(S51="準",S51="深"),(NOT(OR(AND(S51="準",OR(R51="日",R51="休",S$17=1,AND(T51&lt;&gt;"準",T51&lt;&gt;"深",R51="")),OR(T51="休",AND(T51="準",OR(U51="休",S$17=30,U$18="×")),S$17=31,T$18="×",T51="")),AND(S51="深",OR(R51="休",S$17=1,AND(T51&lt;&gt;"準",T51&lt;&gt;"深",R51="")),OR(T51="休",AND(OR(T51="準",T51="深"),OR(U51="休",S$17=30,U$18="×")),S$17=31,T$18="×",T51="")))))),40,0))))</f>
        <v>0</v>
      </c>
      <c r="T132" s="193">
        <f t="shared" ref="T132" si="522">IF(AND($D$1="二交代制",T$17&gt;=1,T$17&lt;=28,T51="当",U51="明",V51="休",W51="当"),10,IF(AND($D$1="三交代制",T$17&gt;=2,T$17&lt;=30,OR(T51="準",T51="深"),OR(U51="準",U51="深"),OR(V51="準",V51="深")),20,IF(AND($D$1="二交代制",OR(T51="当",T51="明"),NOT(OR(AND(T51="当",OR(U51="明",T$17=31,U$18="×"),OR(V51="休",T$17=30,T$17=31,V$18="×")),AND(T51="明",OR(S51="当",T$17=1),OR(U51="休",T$17=31,U$18="×"))))),30,IF(AND($D$1="三交代制",S51&lt;&gt;"準",S51&lt;&gt;"深",OR(T51="準",T51="深"),(NOT(OR(AND(T51="準",OR(S51="日",S51="休",T$17=1,AND(U51&lt;&gt;"準",U51&lt;&gt;"深",S51="")),OR(U51="休",AND(U51="準",OR(V51="休",T$17=30,V$18="×")),T$17=31,U$18="×",U51="")),AND(T51="深",OR(S51="休",T$17=1,AND(U51&lt;&gt;"準",U51&lt;&gt;"深",S51="")),OR(U51="休",AND(OR(U51="準",U51="深"),OR(V51="休",T$17=30,V$18="×")),T$17=31,U$18="×",U51="")))))),40,0))))</f>
        <v>0</v>
      </c>
      <c r="U132" s="193">
        <f t="shared" ref="U132" si="523">IF(AND($D$1="二交代制",U$17&gt;=1,U$17&lt;=28,U51="当",V51="明",W51="休",X51="当"),10,IF(AND($D$1="三交代制",U$17&gt;=2,U$17&lt;=30,OR(U51="準",U51="深"),OR(V51="準",V51="深"),OR(W51="準",W51="深")),20,IF(AND($D$1="二交代制",OR(U51="当",U51="明"),NOT(OR(AND(U51="当",OR(V51="明",U$17=31,V$18="×"),OR(W51="休",U$17=30,U$17=31,W$18="×")),AND(U51="明",OR(T51="当",U$17=1),OR(V51="休",U$17=31,V$18="×"))))),30,IF(AND($D$1="三交代制",T51&lt;&gt;"準",T51&lt;&gt;"深",OR(U51="準",U51="深"),(NOT(OR(AND(U51="準",OR(T51="日",T51="休",U$17=1,AND(V51&lt;&gt;"準",V51&lt;&gt;"深",T51="")),OR(V51="休",AND(V51="準",OR(W51="休",U$17=30,W$18="×")),U$17=31,V$18="×",V51="")),AND(U51="深",OR(T51="休",U$17=1,AND(V51&lt;&gt;"準",V51&lt;&gt;"深",T51="")),OR(V51="休",AND(OR(V51="準",V51="深"),OR(W51="休",U$17=30,W$18="×")),U$17=31,V$18="×",V51="")))))),40,0))))</f>
        <v>0</v>
      </c>
      <c r="V132" s="193">
        <f t="shared" ref="V132" si="524">IF(AND($D$1="二交代制",V$17&gt;=1,V$17&lt;=28,V51="当",W51="明",X51="休",Y51="当"),10,IF(AND($D$1="三交代制",V$17&gt;=2,V$17&lt;=30,OR(V51="準",V51="深"),OR(W51="準",W51="深"),OR(X51="準",X51="深")),20,IF(AND($D$1="二交代制",OR(V51="当",V51="明"),NOT(OR(AND(V51="当",OR(W51="明",V$17=31,W$18="×"),OR(X51="休",V$17=30,V$17=31,X$18="×")),AND(V51="明",OR(U51="当",V$17=1),OR(W51="休",V$17=31,W$18="×"))))),30,IF(AND($D$1="三交代制",U51&lt;&gt;"準",U51&lt;&gt;"深",OR(V51="準",V51="深"),(NOT(OR(AND(V51="準",OR(U51="日",U51="休",V$17=1,AND(W51&lt;&gt;"準",W51&lt;&gt;"深",U51="")),OR(W51="休",AND(W51="準",OR(X51="休",V$17=30,X$18="×")),V$17=31,W$18="×",W51="")),AND(V51="深",OR(U51="休",V$17=1,AND(W51&lt;&gt;"準",W51&lt;&gt;"深",U51="")),OR(W51="休",AND(OR(W51="準",W51="深"),OR(X51="休",V$17=30,X$18="×")),V$17=31,W$18="×",W51="")))))),40,0))))</f>
        <v>0</v>
      </c>
      <c r="W132" s="193">
        <f t="shared" ref="W132" si="525">IF(AND($D$1="二交代制",W$17&gt;=1,W$17&lt;=28,W51="当",X51="明",Y51="休",Z51="当"),10,IF(AND($D$1="三交代制",W$17&gt;=2,W$17&lt;=30,OR(W51="準",W51="深"),OR(X51="準",X51="深"),OR(Y51="準",Y51="深")),20,IF(AND($D$1="二交代制",OR(W51="当",W51="明"),NOT(OR(AND(W51="当",OR(X51="明",W$17=31,X$18="×"),OR(Y51="休",W$17=30,W$17=31,Y$18="×")),AND(W51="明",OR(V51="当",W$17=1),OR(X51="休",W$17=31,X$18="×"))))),30,IF(AND($D$1="三交代制",V51&lt;&gt;"準",V51&lt;&gt;"深",OR(W51="準",W51="深"),(NOT(OR(AND(W51="準",OR(V51="日",V51="休",W$17=1,AND(X51&lt;&gt;"準",X51&lt;&gt;"深",V51="")),OR(X51="休",AND(X51="準",OR(Y51="休",W$17=30,Y$18="×")),W$17=31,X$18="×",X51="")),AND(W51="深",OR(V51="休",W$17=1,AND(X51&lt;&gt;"準",X51&lt;&gt;"深",V51="")),OR(X51="休",AND(OR(X51="準",X51="深"),OR(Y51="休",W$17=30,Y$18="×")),W$17=31,X$18="×",X51="")))))),40,0))))</f>
        <v>0</v>
      </c>
      <c r="X132" s="193">
        <f t="shared" ref="X132" si="526">IF(AND($D$1="二交代制",X$17&gt;=1,X$17&lt;=28,X51="当",Y51="明",Z51="休",AA51="当"),10,IF(AND($D$1="三交代制",X$17&gt;=2,X$17&lt;=30,OR(X51="準",X51="深"),OR(Y51="準",Y51="深"),OR(Z51="準",Z51="深")),20,IF(AND($D$1="二交代制",OR(X51="当",X51="明"),NOT(OR(AND(X51="当",OR(Y51="明",X$17=31,Y$18="×"),OR(Z51="休",X$17=30,X$17=31,Z$18="×")),AND(X51="明",OR(W51="当",X$17=1),OR(Y51="休",X$17=31,Y$18="×"))))),30,IF(AND($D$1="三交代制",W51&lt;&gt;"準",W51&lt;&gt;"深",OR(X51="準",X51="深"),(NOT(OR(AND(X51="準",OR(W51="日",W51="休",X$17=1,AND(Y51&lt;&gt;"準",Y51&lt;&gt;"深",W51="")),OR(Y51="休",AND(Y51="準",OR(Z51="休",X$17=30,Z$18="×")),X$17=31,Y$18="×",Y51="")),AND(X51="深",OR(W51="休",X$17=1,AND(Y51&lt;&gt;"準",Y51&lt;&gt;"深",W51="")),OR(Y51="休",AND(OR(Y51="準",Y51="深"),OR(Z51="休",X$17=30,Z$18="×")),X$17=31,Y$18="×",Y51="")))))),40,0))))</f>
        <v>0</v>
      </c>
      <c r="Y132" s="193">
        <f t="shared" ref="Y132" si="527">IF(AND($D$1="二交代制",Y$17&gt;=1,Y$17&lt;=28,Y51="当",Z51="明",AA51="休",AB51="当"),10,IF(AND($D$1="三交代制",Y$17&gt;=2,Y$17&lt;=30,OR(Y51="準",Y51="深"),OR(Z51="準",Z51="深"),OR(AA51="準",AA51="深")),20,IF(AND($D$1="二交代制",OR(Y51="当",Y51="明"),NOT(OR(AND(Y51="当",OR(Z51="明",Y$17=31,Z$18="×"),OR(AA51="休",Y$17=30,Y$17=31,AA$18="×")),AND(Y51="明",OR(X51="当",Y$17=1),OR(Z51="休",Y$17=31,Z$18="×"))))),30,IF(AND($D$1="三交代制",X51&lt;&gt;"準",X51&lt;&gt;"深",OR(Y51="準",Y51="深"),(NOT(OR(AND(Y51="準",OR(X51="日",X51="休",Y$17=1,AND(Z51&lt;&gt;"準",Z51&lt;&gt;"深",X51="")),OR(Z51="休",AND(Z51="準",OR(AA51="休",Y$17=30,AA$18="×")),Y$17=31,Z$18="×",Z51="")),AND(Y51="深",OR(X51="休",Y$17=1,AND(Z51&lt;&gt;"準",Z51&lt;&gt;"深",X51="")),OR(Z51="休",AND(OR(Z51="準",Z51="深"),OR(AA51="休",Y$17=30,AA$18="×")),Y$17=31,Z$18="×",Z51="")))))),40,0))))</f>
        <v>0</v>
      </c>
      <c r="Z132" s="193">
        <f t="shared" ref="Z132" si="528">IF(AND($D$1="二交代制",Z$17&gt;=1,Z$17&lt;=28,Z51="当",AA51="明",AB51="休",AC51="当"),10,IF(AND($D$1="三交代制",Z$17&gt;=2,Z$17&lt;=30,OR(Z51="準",Z51="深"),OR(AA51="準",AA51="深"),OR(AB51="準",AB51="深")),20,IF(AND($D$1="二交代制",OR(Z51="当",Z51="明"),NOT(OR(AND(Z51="当",OR(AA51="明",Z$17=31,AA$18="×"),OR(AB51="休",Z$17=30,Z$17=31,AB$18="×")),AND(Z51="明",OR(Y51="当",Z$17=1),OR(AA51="休",Z$17=31,AA$18="×"))))),30,IF(AND($D$1="三交代制",Y51&lt;&gt;"準",Y51&lt;&gt;"深",OR(Z51="準",Z51="深"),(NOT(OR(AND(Z51="準",OR(Y51="日",Y51="休",Z$17=1,AND(AA51&lt;&gt;"準",AA51&lt;&gt;"深",Y51="")),OR(AA51="休",AND(AA51="準",OR(AB51="休",Z$17=30,AB$18="×")),Z$17=31,AA$18="×",AA51="")),AND(Z51="深",OR(Y51="休",Z$17=1,AND(AA51&lt;&gt;"準",AA51&lt;&gt;"深",Y51="")),OR(AA51="休",AND(OR(AA51="準",AA51="深"),OR(AB51="休",Z$17=30,AB$18="×")),Z$17=31,AA$18="×",AA51="")))))),40,0))))</f>
        <v>0</v>
      </c>
      <c r="AA132" s="193">
        <f t="shared" ref="AA132" si="529">IF(AND($D$1="二交代制",AA$17&gt;=1,AA$17&lt;=28,AA51="当",AB51="明",AC51="休",AD51="当"),10,IF(AND($D$1="三交代制",AA$17&gt;=2,AA$17&lt;=30,OR(AA51="準",AA51="深"),OR(AB51="準",AB51="深"),OR(AC51="準",AC51="深")),20,IF(AND($D$1="二交代制",OR(AA51="当",AA51="明"),NOT(OR(AND(AA51="当",OR(AB51="明",AA$17=31,AB$18="×"),OR(AC51="休",AA$17=30,AA$17=31,AC$18="×")),AND(AA51="明",OR(Z51="当",AA$17=1),OR(AB51="休",AA$17=31,AB$18="×"))))),30,IF(AND($D$1="三交代制",Z51&lt;&gt;"準",Z51&lt;&gt;"深",OR(AA51="準",AA51="深"),(NOT(OR(AND(AA51="準",OR(Z51="日",Z51="休",AA$17=1,AND(AB51&lt;&gt;"準",AB51&lt;&gt;"深",Z51="")),OR(AB51="休",AND(AB51="準",OR(AC51="休",AA$17=30,AC$18="×")),AA$17=31,AB$18="×",AB51="")),AND(AA51="深",OR(Z51="休",AA$17=1,AND(AB51&lt;&gt;"準",AB51&lt;&gt;"深",Z51="")),OR(AB51="休",AND(OR(AB51="準",AB51="深"),OR(AC51="休",AA$17=30,AC$18="×")),AA$17=31,AB$18="×",AB51="")))))),40,0))))</f>
        <v>0</v>
      </c>
      <c r="AB132" s="193">
        <f t="shared" ref="AB132" si="530">IF(AND($D$1="二交代制",AB$17&gt;=1,AB$17&lt;=28,AB51="当",AC51="明",AD51="休",AE51="当"),10,IF(AND($D$1="三交代制",AB$17&gt;=2,AB$17&lt;=30,OR(AB51="準",AB51="深"),OR(AC51="準",AC51="深"),OR(AD51="準",AD51="深")),20,IF(AND($D$1="二交代制",OR(AB51="当",AB51="明"),NOT(OR(AND(AB51="当",OR(AC51="明",AB$17=31,AC$18="×"),OR(AD51="休",AB$17=30,AB$17=31,AD$18="×")),AND(AB51="明",OR(AA51="当",AB$17=1),OR(AC51="休",AB$17=31,AC$18="×"))))),30,IF(AND($D$1="三交代制",AA51&lt;&gt;"準",AA51&lt;&gt;"深",OR(AB51="準",AB51="深"),(NOT(OR(AND(AB51="準",OR(AA51="日",AA51="休",AB$17=1,AND(AC51&lt;&gt;"準",AC51&lt;&gt;"深",AA51="")),OR(AC51="休",AND(AC51="準",OR(AD51="休",AB$17=30,AD$18="×")),AB$17=31,AC$18="×",AC51="")),AND(AB51="深",OR(AA51="休",AB$17=1,AND(AC51&lt;&gt;"準",AC51&lt;&gt;"深",AA51="")),OR(AC51="休",AND(OR(AC51="準",AC51="深"),OR(AD51="休",AB$17=30,AD$18="×")),AB$17=31,AC$18="×",AC51="")))))),40,0))))</f>
        <v>0</v>
      </c>
      <c r="AC132" s="193">
        <f t="shared" ref="AC132" si="531">IF(AND($D$1="二交代制",AC$17&gt;=1,AC$17&lt;=28,AC51="当",AD51="明",AE51="休",AF51="当"),10,IF(AND($D$1="三交代制",AC$17&gt;=2,AC$17&lt;=30,OR(AC51="準",AC51="深"),OR(AD51="準",AD51="深"),OR(AE51="準",AE51="深")),20,IF(AND($D$1="二交代制",OR(AC51="当",AC51="明"),NOT(OR(AND(AC51="当",OR(AD51="明",AC$17=31,AD$18="×"),OR(AE51="休",AC$17=30,AC$17=31,AE$18="×")),AND(AC51="明",OR(AB51="当",AC$17=1),OR(AD51="休",AC$17=31,AD$18="×"))))),30,IF(AND($D$1="三交代制",AB51&lt;&gt;"準",AB51&lt;&gt;"深",OR(AC51="準",AC51="深"),(NOT(OR(AND(AC51="準",OR(AB51="日",AB51="休",AC$17=1,AND(AD51&lt;&gt;"準",AD51&lt;&gt;"深",AB51="")),OR(AD51="休",AND(AD51="準",OR(AE51="休",AC$17=30,AE$18="×")),AC$17=31,AD$18="×",AD51="")),AND(AC51="深",OR(AB51="休",AC$17=1,AND(AD51&lt;&gt;"準",AD51&lt;&gt;"深",AB51="")),OR(AD51="休",AND(OR(AD51="準",AD51="深"),OR(AE51="休",AC$17=30,AE$18="×")),AC$17=31,AD$18="×",AD51="")))))),40,0))))</f>
        <v>0</v>
      </c>
      <c r="AD132" s="193">
        <f t="shared" ref="AD132" si="532">IF(AND($D$1="二交代制",AD$17&gt;=1,AD$17&lt;=28,AD51="当",AE51="明",AF51="休",AG51="当"),10,IF(AND($D$1="三交代制",AD$17&gt;=2,AD$17&lt;=30,OR(AD51="準",AD51="深"),OR(AE51="準",AE51="深"),OR(AF51="準",AF51="深")),20,IF(AND($D$1="二交代制",OR(AD51="当",AD51="明"),NOT(OR(AND(AD51="当",OR(AE51="明",AD$17=31,AE$18="×"),OR(AF51="休",AD$17=30,AD$17=31,AF$18="×")),AND(AD51="明",OR(AC51="当",AD$17=1),OR(AE51="休",AD$17=31,AE$18="×"))))),30,IF(AND($D$1="三交代制",AC51&lt;&gt;"準",AC51&lt;&gt;"深",OR(AD51="準",AD51="深"),(NOT(OR(AND(AD51="準",OR(AC51="日",AC51="休",AD$17=1,AND(AE51&lt;&gt;"準",AE51&lt;&gt;"深",AC51="")),OR(AE51="休",AND(AE51="準",OR(AF51="休",AD$17=30,AF$18="×")),AD$17=31,AE$18="×",AE51="")),AND(AD51="深",OR(AC51="休",AD$17=1,AND(AE51&lt;&gt;"準",AE51&lt;&gt;"深",AC51="")),OR(AE51="休",AND(OR(AE51="準",AE51="深"),OR(AF51="休",AD$17=30,AF$18="×")),AD$17=31,AE$18="×",AE51="")))))),40,0))))</f>
        <v>0</v>
      </c>
      <c r="AE132" s="193">
        <f t="shared" ref="AE132" si="533">IF(AND($D$1="二交代制",AE$17&gt;=1,AE$17&lt;=28,AE51="当",AF51="明",AG51="休",AH51="当"),10,IF(AND($D$1="三交代制",AE$17&gt;=2,AE$17&lt;=30,OR(AE51="準",AE51="深"),OR(AF51="準",AF51="深"),OR(AG51="準",AG51="深")),20,IF(AND($D$1="二交代制",OR(AE51="当",AE51="明"),NOT(OR(AND(AE51="当",OR(AF51="明",AE$17=31,AF$18="×"),OR(AG51="休",AE$17=30,AE$17=31,AG$18="×")),AND(AE51="明",OR(AD51="当",AE$17=1),OR(AF51="休",AE$17=31,AF$18="×"))))),30,IF(AND($D$1="三交代制",AD51&lt;&gt;"準",AD51&lt;&gt;"深",OR(AE51="準",AE51="深"),(NOT(OR(AND(AE51="準",OR(AD51="日",AD51="休",AE$17=1,AND(AF51&lt;&gt;"準",AF51&lt;&gt;"深",AD51="")),OR(AF51="休",AND(AF51="準",OR(AG51="休",AE$17=30,AG$18="×")),AE$17=31,AF$18="×",AF51="")),AND(AE51="深",OR(AD51="休",AE$17=1,AND(AF51&lt;&gt;"準",AF51&lt;&gt;"深",AD51="")),OR(AF51="休",AND(OR(AF51="準",AF51="深"),OR(AG51="休",AE$17=30,AG$18="×")),AE$17=31,AF$18="×",AF51="")))))),40,0))))</f>
        <v>0</v>
      </c>
      <c r="AF132" s="193">
        <f t="shared" ref="AF132" si="534">IF(AND($D$1="二交代制",AF$17&gt;=1,AF$17&lt;=28,AF51="当",AG51="明",AH51="休",AI51="当"),10,IF(AND($D$1="三交代制",AF$17&gt;=2,AF$17&lt;=30,OR(AF51="準",AF51="深"),OR(AG51="準",AG51="深"),OR(AH51="準",AH51="深")),20,IF(AND($D$1="二交代制",OR(AF51="当",AF51="明"),NOT(OR(AND(AF51="当",OR(AG51="明",AF$17=31,AG$18="×"),OR(AH51="休",AF$17=30,AF$17=31,AH$18="×")),AND(AF51="明",OR(AE51="当",AF$17=1),OR(AG51="休",AF$17=31,AG$18="×"))))),30,IF(AND($D$1="三交代制",AE51&lt;&gt;"準",AE51&lt;&gt;"深",OR(AF51="準",AF51="深"),(NOT(OR(AND(AF51="準",OR(AE51="日",AE51="休",AF$17=1,AND(AG51&lt;&gt;"準",AG51&lt;&gt;"深",AE51="")),OR(AG51="休",AND(AG51="準",OR(AH51="休",AF$17=30,AH$18="×")),AF$17=31,AG$18="×",AG51="")),AND(AF51="深",OR(AE51="休",AF$17=1,AND(AG51&lt;&gt;"準",AG51&lt;&gt;"深",AE51="")),OR(AG51="休",AND(OR(AG51="準",AG51="深"),OR(AH51="休",AF$17=30,AH$18="×")),AF$17=31,AG$18="×",AG51="")))))),40,0))))</f>
        <v>0</v>
      </c>
      <c r="AG132" s="193">
        <f t="shared" ref="AG132" si="535">IF(AND($D$1="二交代制",AG$17&gt;=1,AG$17&lt;=28,AG51="当",AH51="明",AI51="休",AJ51="当"),10,IF(AND($D$1="三交代制",AG$17&gt;=2,AG$17&lt;=30,OR(AG51="準",AG51="深"),OR(AH51="準",AH51="深"),OR(AI51="準",AI51="深")),20,IF(AND($D$1="二交代制",OR(AG51="当",AG51="明"),NOT(OR(AND(AG51="当",OR(AH51="明",AG$17=31,AH$18="×"),OR(AI51="休",AG$17=30,AG$17=31,AI$18="×")),AND(AG51="明",OR(AF51="当",AG$17=1),OR(AH51="休",AG$17=31,AH$18="×"))))),30,IF(AND($D$1="三交代制",AF51&lt;&gt;"準",AF51&lt;&gt;"深",OR(AG51="準",AG51="深"),(NOT(OR(AND(AG51="準",OR(AF51="日",AF51="休",AG$17=1,AND(AH51&lt;&gt;"準",AH51&lt;&gt;"深",AF51="")),OR(AH51="休",AND(AH51="準",OR(AI51="休",AG$17=30,AI$18="×")),AG$17=31,AH$18="×",AH51="")),AND(AG51="深",OR(AF51="休",AG$17=1,AND(AH51&lt;&gt;"準",AH51&lt;&gt;"深",AF51="")),OR(AH51="休",AND(OR(AH51="準",AH51="深"),OR(AI51="休",AG$17=30,AI$18="×")),AG$17=31,AH$18="×",AH51="")))))),40,0))))</f>
        <v>0</v>
      </c>
      <c r="AH132" s="193">
        <f t="shared" ref="AH132" si="536">IF(AND($D$1="二交代制",AH$17&gt;=1,AH$17&lt;=28,AH51="当",AI51="明",AJ51="休",AK51="当"),10,IF(AND($D$1="三交代制",AH$17&gt;=2,AH$17&lt;=30,OR(AH51="準",AH51="深"),OR(AI51="準",AI51="深"),OR(AJ51="準",AJ51="深")),20,IF(AND($D$1="二交代制",OR(AH51="当",AH51="明"),NOT(OR(AND(AH51="当",OR(AI51="明",AH$17=31,AI$18="×"),OR(AJ51="休",AH$17=30,AH$17=31,AJ$18="×")),AND(AH51="明",OR(AG51="当",AH$17=1),OR(AI51="休",AH$17=31,AI$18="×"))))),30,IF(AND($D$1="三交代制",AG51&lt;&gt;"準",AG51&lt;&gt;"深",OR(AH51="準",AH51="深"),(NOT(OR(AND(AH51="準",OR(AG51="日",AG51="休",AH$17=1,AND(AI51&lt;&gt;"準",AI51&lt;&gt;"深",AG51="")),OR(AI51="休",AND(AI51="準",OR(AJ51="休",AH$17=30,AJ$18="×")),AH$17=31,AI$18="×",AI51="")),AND(AH51="深",OR(AG51="休",AH$17=1,AND(AI51&lt;&gt;"準",AI51&lt;&gt;"深",AG51="")),OR(AI51="休",AND(OR(AI51="準",AI51="深"),OR(AJ51="休",AH$17=30,AJ$18="×")),AH$17=31,AI$18="×",AI51="")))))),40,0))))</f>
        <v>0</v>
      </c>
      <c r="AI132" s="193">
        <f t="shared" ref="AI132" si="537">IF(AND($D$1="二交代制",AI$17&gt;=1,AI$17&lt;=28,AI51="当",AJ51="明",AK51="休",AL51="当"),10,IF(AND($D$1="三交代制",AI$17&gt;=2,AI$17&lt;=30,OR(AI51="準",AI51="深"),OR(AJ51="準",AJ51="深"),OR(AK51="準",AK51="深")),20,IF(AND($D$1="二交代制",OR(AI51="当",AI51="明"),NOT(OR(AND(AI51="当",OR(AJ51="明",AI$17=31,AJ$18="×"),OR(AK51="休",AI$17=30,AI$17=31,AK$18="×")),AND(AI51="明",OR(AH51="当",AI$17=1),OR(AJ51="休",AI$17=31,AJ$18="×"))))),30,IF(AND($D$1="三交代制",AH51&lt;&gt;"準",AH51&lt;&gt;"深",OR(AI51="準",AI51="深"),(NOT(OR(AND(AI51="準",OR(AH51="日",AH51="休",AI$17=1,AND(AJ51&lt;&gt;"準",AJ51&lt;&gt;"深",AH51="")),OR(AJ51="休",AND(AJ51="準",OR(AK51="休",AI$17=30,AK$18="×")),AI$17=31,AJ$18="×",AJ51="")),AND(AI51="深",OR(AH51="休",AI$17=1,AND(AJ51&lt;&gt;"準",AJ51&lt;&gt;"深",AH51="")),OR(AJ51="休",AND(OR(AJ51="準",AJ51="深"),OR(AK51="休",AI$17=30,AK$18="×")),AI$17=31,AJ$18="×",AJ51="")))))),40,0))))</f>
        <v>0</v>
      </c>
      <c r="AJ132" s="193">
        <f t="shared" ref="AJ132" si="538">IF(AND($D$1="二交代制",AJ$17&gt;=1,AJ$17&lt;=28,AJ51="当",AK51="明",AL51="休",AM51="当"),10,IF(AND($D$1="三交代制",AJ$17&gt;=2,AJ$17&lt;=30,OR(AJ51="準",AJ51="深"),OR(AK51="準",AK51="深"),OR(AL51="準",AL51="深")),20,IF(AND($D$1="二交代制",OR(AJ51="当",AJ51="明"),NOT(OR(AND(AJ51="当",OR(AK51="明",AJ$17=31,AK$18="×"),OR(AL51="休",AJ$17=30,AJ$17=31,AL$18="×")),AND(AJ51="明",OR(AI51="当",AJ$17=1),OR(AK51="休",AJ$17=31,AK$18="×"))))),30,IF(AND($D$1="三交代制",AI51&lt;&gt;"準",AI51&lt;&gt;"深",OR(AJ51="準",AJ51="深"),(NOT(OR(AND(AJ51="準",OR(AI51="日",AI51="休",AJ$17=1,AND(AK51&lt;&gt;"準",AK51&lt;&gt;"深",AI51="")),OR(AK51="休",AND(AK51="準",OR(AL51="休",AJ$17=30,AL$18="×")),AJ$17=31,AK$18="×",AK51="")),AND(AJ51="深",OR(AI51="休",AJ$17=1,AND(AK51&lt;&gt;"準",AK51&lt;&gt;"深",AI51="")),OR(AK51="休",AND(OR(AK51="準",AK51="深"),OR(AL51="休",AJ$17=30,AL$18="×")),AJ$17=31,AK$18="×",AK51="")))))),40,0))))</f>
        <v>0</v>
      </c>
      <c r="AK132" s="193">
        <f t="shared" ref="AK132" si="539">IF(AND($D$1="二交代制",AK$17&gt;=1,AK$17&lt;=28,AK51="当",AL51="明",AM51="休",AN51="当"),10,IF(AND($D$1="三交代制",AK$17&gt;=2,AK$17&lt;=30,OR(AK51="準",AK51="深"),OR(AL51="準",AL51="深"),OR(AM51="準",AM51="深")),20,IF(AND($D$1="二交代制",OR(AK51="当",AK51="明"),NOT(OR(AND(AK51="当",OR(AL51="明",AK$17=31,AL$18="×"),OR(AM51="休",AK$17=30,AK$17=31,AM$18="×")),AND(AK51="明",OR(AJ51="当",AK$17=1),OR(AL51="休",AK$17=31,AL$18="×"))))),30,IF(AND($D$1="三交代制",AJ51&lt;&gt;"準",AJ51&lt;&gt;"深",OR(AK51="準",AK51="深"),(NOT(OR(AND(AK51="準",OR(AJ51="日",AJ51="休",AK$17=1,AND(AL51&lt;&gt;"準",AL51&lt;&gt;"深",AJ51="")),OR(AL51="休",AND(AL51="準",OR(AM51="休",AK$17=30,AM$18="×")),AK$17=31,AL$18="×",AL51="")),AND(AK51="深",OR(AJ51="休",AK$17=1,AND(AL51&lt;&gt;"準",AL51&lt;&gt;"深",AJ51="")),OR(AL51="休",AND(OR(AL51="準",AL51="深"),OR(AM51="休",AK$17=30,AM$18="×")),AK$17=31,AL$18="×",AL51="")))))),40,0))))</f>
        <v>0</v>
      </c>
      <c r="AL132" s="193">
        <f t="shared" ref="AL132" si="540">IF(AND($D$1="二交代制",AL$17&gt;=1,AL$17&lt;=28,AL51="当",AM51="明",AN51="休",AO51="当"),10,IF(AND($D$1="三交代制",AL$17&gt;=2,AL$17&lt;=30,OR(AL51="準",AL51="深"),OR(AM51="準",AM51="深"),OR(AN51="準",AN51="深")),20,IF(AND($D$1="二交代制",OR(AL51="当",AL51="明"),NOT(OR(AND(AL51="当",OR(AM51="明",AL$17=31,AM$18="×"),OR(AN51="休",AL$17=30,AL$17=31,AN$18="×")),AND(AL51="明",OR(AK51="当",AL$17=1),OR(AM51="休",AL$17=31,AM$18="×"))))),30,IF(AND($D$1="三交代制",AK51&lt;&gt;"準",AK51&lt;&gt;"深",OR(AL51="準",AL51="深"),(NOT(OR(AND(AL51="準",OR(AK51="日",AK51="休",AL$17=1,AND(AM51&lt;&gt;"準",AM51&lt;&gt;"深",AK51="")),OR(AM51="休",AND(AM51="準",OR(AN51="休",AL$17=30,AN$18="×")),AL$17=31,AM$18="×",AM51="")),AND(AL51="深",OR(AK51="休",AL$17=1,AND(AM51&lt;&gt;"準",AM51&lt;&gt;"深",AK51="")),OR(AM51="休",AND(OR(AM51="準",AM51="深"),OR(AN51="休",AL$17=30,AN$18="×")),AL$17=31,AM$18="×",AM51="")))))),40,0))))</f>
        <v>0</v>
      </c>
      <c r="AM132" s="193">
        <f t="shared" ref="AM132" si="541">IF(AND($D$1="二交代制",AM$17&gt;=1,AM$17&lt;=28,AM51="当",AN51="明",AO51="休",AP51="当"),10,IF(AND($D$1="三交代制",AM$17&gt;=2,AM$17&lt;=30,OR(AM51="準",AM51="深"),OR(AN51="準",AN51="深"),OR(AO51="準",AO51="深")),20,IF(AND($D$1="二交代制",OR(AM51="当",AM51="明"),NOT(OR(AND(AM51="当",OR(AN51="明",AM$17=31,AN$18="×"),OR(AO51="休",AM$17=30,AM$17=31,AO$18="×")),AND(AM51="明",OR(AL51="当",AM$17=1),OR(AN51="休",AM$17=31,AN$18="×"))))),30,IF(AND($D$1="三交代制",AL51&lt;&gt;"準",AL51&lt;&gt;"深",OR(AM51="準",AM51="深"),(NOT(OR(AND(AM51="準",OR(AL51="日",AL51="休",AM$17=1,AND(AN51&lt;&gt;"準",AN51&lt;&gt;"深",AL51="")),OR(AN51="休",AND(AN51="準",OR(AO51="休",AM$17=30,AO$18="×")),AM$17=31,AN$18="×",AN51="")),AND(AM51="深",OR(AL51="休",AM$17=1,AND(AN51&lt;&gt;"準",AN51&lt;&gt;"深",AL51="")),OR(AN51="休",AND(OR(AN51="準",AN51="深"),OR(AO51="休",AM$17=30,AO$18="×")),AM$17=31,AN$18="×",AN51="")))))),40,0))))</f>
        <v>0</v>
      </c>
      <c r="AN132" s="193">
        <f t="shared" ref="AN132" si="542">IF(AND($D$1="二交代制",AN$17&gt;=1,AN$17&lt;=28,AN51="当",AO51="明",AP51="休",AQ51="当"),10,IF(AND($D$1="三交代制",AN$17&gt;=2,AN$17&lt;=30,OR(AN51="準",AN51="深"),OR(AO51="準",AO51="深"),OR(AP51="準",AP51="深")),20,IF(AND($D$1="二交代制",OR(AN51="当",AN51="明"),NOT(OR(AND(AN51="当",OR(AO51="明",AN$17=31,AO$18="×"),OR(AP51="休",AN$17=30,AN$17=31,AP$18="×")),AND(AN51="明",OR(AM51="当",AN$17=1),OR(AO51="休",AN$17=31,AO$18="×"))))),30,IF(AND($D$1="三交代制",AM51&lt;&gt;"準",AM51&lt;&gt;"深",OR(AN51="準",AN51="深"),(NOT(OR(AND(AN51="準",OR(AM51="日",AM51="休",AN$17=1,AND(AO51&lt;&gt;"準",AO51&lt;&gt;"深",AM51="")),OR(AO51="休",AND(AO51="準",OR(AP51="休",AN$17=30,AP$18="×")),AN$17=31,AO$18="×",AO51="")),AND(AN51="深",OR(AM51="休",AN$17=1,AND(AO51&lt;&gt;"準",AO51&lt;&gt;"深",AM51="")),OR(AO51="休",AND(OR(AO51="準",AO51="深"),OR(AP51="休",AN$17=30,AP$18="×")),AN$17=31,AO$18="×",AO51="")))))),40,0))))</f>
        <v>0</v>
      </c>
      <c r="AO132" s="193">
        <f t="shared" ref="AO132" si="543">IF(AND($D$1="二交代制",AO$17&gt;=1,AO$17&lt;=28,AO51="当",AP51="明",AQ51="休",AR51="当"),10,IF(AND($D$1="三交代制",AO$17&gt;=2,AO$17&lt;=30,OR(AO51="準",AO51="深"),OR(AP51="準",AP51="深"),OR(AQ51="準",AQ51="深")),20,IF(AND($D$1="二交代制",OR(AO51="当",AO51="明"),NOT(OR(AND(AO51="当",OR(AP51="明",AO$17=31,AP$18="×"),OR(AQ51="休",AO$17=30,AO$17=31,AQ$18="×")),AND(AO51="明",OR(AN51="当",AO$17=1),OR(AP51="休",AO$17=31,AP$18="×"))))),30,IF(AND($D$1="三交代制",AN51&lt;&gt;"準",AN51&lt;&gt;"深",OR(AO51="準",AO51="深"),(NOT(OR(AND(AO51="準",OR(AN51="日",AN51="休",AO$17=1,AND(AP51&lt;&gt;"準",AP51&lt;&gt;"深",AN51="")),OR(AP51="休",AND(AP51="準",OR(AQ51="休",AO$17=30,AQ$18="×")),AO$17=31,AP$18="×",AP51="")),AND(AO51="深",OR(AN51="休",AO$17=1,AND(AP51&lt;&gt;"準",AP51&lt;&gt;"深",AN51="")),OR(AP51="休",AND(OR(AP51="準",AP51="深"),OR(AQ51="休",AO$17=30,AQ$18="×")),AO$17=31,AP$18="×",AP51="")))))),40,0))))</f>
        <v>0</v>
      </c>
      <c r="CJ132" s="91"/>
      <c r="CK132" s="92"/>
      <c r="CL132" s="92"/>
      <c r="CM132" s="92"/>
      <c r="CN132" s="92"/>
      <c r="CO132" s="92"/>
      <c r="CP132" s="92"/>
      <c r="CQ132" s="92"/>
      <c r="CR132" s="92"/>
      <c r="CS132" s="92"/>
      <c r="CT132" s="92"/>
      <c r="CU132" s="92"/>
      <c r="CV132" s="92"/>
      <c r="CW132" s="92"/>
      <c r="CX132" s="92"/>
      <c r="CY132" s="92"/>
      <c r="CZ132" s="92"/>
      <c r="DA132" s="92"/>
      <c r="DB132" s="92"/>
      <c r="DC132" s="92"/>
      <c r="DD132" s="92"/>
      <c r="DE132" s="92"/>
      <c r="DF132" s="92"/>
      <c r="DG132" s="92"/>
      <c r="DH132" s="92"/>
      <c r="DI132" s="92"/>
      <c r="DJ132" s="92"/>
      <c r="DK132" s="92"/>
      <c r="DL132" s="92"/>
      <c r="DM132" s="92"/>
      <c r="DN132" s="92"/>
      <c r="DO132" s="92"/>
      <c r="DP132" s="92"/>
      <c r="DQ132" s="93"/>
      <c r="DR132" s="93"/>
      <c r="DS132" s="93"/>
      <c r="DT132" s="93"/>
      <c r="DU132" s="93"/>
      <c r="DV132" s="93"/>
      <c r="DW132" s="93"/>
      <c r="DX132" s="93"/>
      <c r="DY132" s="93"/>
      <c r="DZ132" s="93"/>
      <c r="EA132" s="93"/>
      <c r="EB132" s="93"/>
      <c r="EC132" s="93"/>
      <c r="ED132" s="93"/>
      <c r="EE132" s="93"/>
      <c r="EF132" s="93"/>
      <c r="EG132" s="93"/>
      <c r="EH132" s="93"/>
      <c r="EI132" s="93"/>
      <c r="EJ132" s="93"/>
      <c r="EK132" s="93"/>
    </row>
    <row r="133" spans="10:141" x14ac:dyDescent="0.4">
      <c r="J133" s="202"/>
      <c r="K133" s="193"/>
      <c r="L133" s="193"/>
      <c r="M133" s="193"/>
      <c r="N133" s="193"/>
      <c r="O133" s="193"/>
      <c r="P133" s="193"/>
      <c r="Q133" s="193"/>
      <c r="R133" s="193"/>
      <c r="S133" s="193"/>
      <c r="T133" s="193"/>
      <c r="U133" s="193"/>
      <c r="V133" s="193"/>
      <c r="W133" s="193"/>
      <c r="X133" s="193"/>
      <c r="Y133" s="193"/>
      <c r="Z133" s="193"/>
      <c r="AA133" s="193"/>
      <c r="AB133" s="193"/>
      <c r="AC133" s="193"/>
      <c r="AD133" s="193"/>
      <c r="AE133" s="193"/>
      <c r="AF133" s="193"/>
      <c r="AG133" s="193"/>
      <c r="AH133" s="193"/>
      <c r="AI133" s="193"/>
      <c r="AJ133" s="193"/>
      <c r="AK133" s="193"/>
      <c r="AL133" s="193"/>
      <c r="AM133" s="193"/>
      <c r="AN133" s="193"/>
      <c r="AO133" s="193"/>
      <c r="CJ133" s="91"/>
      <c r="CK133" s="92"/>
      <c r="CL133" s="92"/>
      <c r="CM133" s="92"/>
      <c r="CN133" s="92"/>
      <c r="CO133" s="92"/>
      <c r="CP133" s="92"/>
      <c r="CQ133" s="92"/>
      <c r="CR133" s="92"/>
      <c r="CS133" s="92"/>
      <c r="CT133" s="92"/>
      <c r="CU133" s="92"/>
      <c r="CV133" s="92"/>
      <c r="CW133" s="92"/>
      <c r="CX133" s="92"/>
      <c r="CY133" s="92"/>
      <c r="CZ133" s="92"/>
      <c r="DA133" s="92"/>
      <c r="DB133" s="92"/>
      <c r="DC133" s="92"/>
      <c r="DD133" s="92"/>
      <c r="DE133" s="92"/>
      <c r="DF133" s="92"/>
      <c r="DG133" s="92"/>
      <c r="DH133" s="92"/>
      <c r="DI133" s="92"/>
      <c r="DJ133" s="92"/>
      <c r="DK133" s="92"/>
      <c r="DL133" s="92"/>
      <c r="DM133" s="92"/>
      <c r="DN133" s="92"/>
      <c r="DO133" s="92"/>
      <c r="DP133" s="92"/>
      <c r="DQ133" s="93"/>
      <c r="DR133" s="93"/>
      <c r="DS133" s="93"/>
      <c r="DT133" s="93"/>
      <c r="DU133" s="93"/>
      <c r="DV133" s="93"/>
      <c r="DW133" s="93"/>
      <c r="DX133" s="93"/>
      <c r="DY133" s="93"/>
      <c r="DZ133" s="93"/>
      <c r="EA133" s="93"/>
      <c r="EB133" s="93"/>
      <c r="EC133" s="93"/>
      <c r="ED133" s="93"/>
      <c r="EE133" s="93"/>
      <c r="EF133" s="93"/>
      <c r="EG133" s="93"/>
      <c r="EH133" s="93"/>
      <c r="EI133" s="93"/>
      <c r="EJ133" s="93"/>
      <c r="EK133" s="93"/>
    </row>
    <row r="134" spans="10:141" x14ac:dyDescent="0.4">
      <c r="J134" s="201" t="str">
        <f t="shared" ref="J134" si="544">IF(E53&lt;&gt;"",E53,"")</f>
        <v>林</v>
      </c>
      <c r="K134" s="193">
        <f t="shared" ref="K134" si="545">IF(AND($D$1="二交代制",K$17&gt;=1,K$17&lt;=28,K53="当",L53="明",M53="休",N53="当"),10,IF(AND($D$1="三交代制",K$17&gt;=2,K$17&lt;=30,OR(K53="準",K53="深"),OR(L53="準",L53="深"),OR(M53="準",M53="深")),20,IF(AND($D$1="二交代制",OR(K53="当",K53="明"),NOT(OR(AND(K53="当",OR(L53="明",K$17=31,L$18="×"),OR(M53="休",K$17=30,K$17=31,M$18="×")),AND(K53="明",OR(J53="当",K$17=1),OR(L53="休",K$17=31,L$18="×"))))),30,IF(AND($D$1="三交代制",J53&lt;&gt;"準",J53&lt;&gt;"深",OR(K53="準",K53="深"),(NOT(OR(AND(K53="準",OR(J53="日",J53="休",K$17=1,AND(L53&lt;&gt;"準",L53&lt;&gt;"深",J53="")),OR(L53="休",AND(L53="準",OR(M53="休",K$17=30,M$18="×")),K$17=31,L$18="×",L53="")),AND(K53="深",OR(J53="休",K$17=1,AND(L53&lt;&gt;"準",L53&lt;&gt;"深",J53="")),OR(L53="休",AND(OR(L53="準",L53="深"),OR(M53="休",K$17=30,M$18="×")),K$17=31,L$18="×",L53="")))))),40,0))))</f>
        <v>0</v>
      </c>
      <c r="L134" s="193">
        <f t="shared" ref="L134" si="546">IF(AND($D$1="二交代制",L$17&gt;=1,L$17&lt;=28,L53="当",M53="明",N53="休",O53="当"),10,IF(AND($D$1="三交代制",L$17&gt;=2,L$17&lt;=30,OR(L53="準",L53="深"),OR(M53="準",M53="深"),OR(N53="準",N53="深")),20,IF(AND($D$1="二交代制",OR(L53="当",L53="明"),NOT(OR(AND(L53="当",OR(M53="明",L$17=31,M$18="×"),OR(N53="休",L$17=30,L$17=31,N$18="×")),AND(L53="明",OR(K53="当",L$17=1),OR(M53="休",L$17=31,M$18="×"))))),30,IF(AND($D$1="三交代制",K53&lt;&gt;"準",K53&lt;&gt;"深",OR(L53="準",L53="深"),(NOT(OR(AND(L53="準",OR(K53="日",K53="休",L$17=1,AND(M53&lt;&gt;"準",M53&lt;&gt;"深",K53="")),OR(M53="休",AND(M53="準",OR(N53="休",L$17=30,N$18="×")),L$17=31,M$18="×",M53="")),AND(L53="深",OR(K53="休",L$17=1,AND(M53&lt;&gt;"準",M53&lt;&gt;"深",K53="")),OR(M53="休",AND(OR(M53="準",M53="深"),OR(N53="休",L$17=30,N$18="×")),L$17=31,M$18="×",M53="")))))),40,0))))</f>
        <v>0</v>
      </c>
      <c r="M134" s="193">
        <f t="shared" ref="M134" si="547">IF(AND($D$1="二交代制",M$17&gt;=1,M$17&lt;=28,M53="当",N53="明",O53="休",P53="当"),10,IF(AND($D$1="三交代制",M$17&gt;=2,M$17&lt;=30,OR(M53="準",M53="深"),OR(N53="準",N53="深"),OR(O53="準",O53="深")),20,IF(AND($D$1="二交代制",OR(M53="当",M53="明"),NOT(OR(AND(M53="当",OR(N53="明",M$17=31,N$18="×"),OR(O53="休",M$17=30,M$17=31,O$18="×")),AND(M53="明",OR(L53="当",M$17=1),OR(N53="休",M$17=31,N$18="×"))))),30,IF(AND($D$1="三交代制",L53&lt;&gt;"準",L53&lt;&gt;"深",OR(M53="準",M53="深"),(NOT(OR(AND(M53="準",OR(L53="日",L53="休",M$17=1,AND(N53&lt;&gt;"準",N53&lt;&gt;"深",L53="")),OR(N53="休",AND(N53="準",OR(O53="休",M$17=30,O$18="×")),M$17=31,N$18="×",N53="")),AND(M53="深",OR(L53="休",M$17=1,AND(N53&lt;&gt;"準",N53&lt;&gt;"深",L53="")),OR(N53="休",AND(OR(N53="準",N53="深"),OR(O53="休",M$17=30,O$18="×")),M$17=31,N$18="×",N53="")))))),40,0))))</f>
        <v>0</v>
      </c>
      <c r="N134" s="193">
        <f t="shared" ref="N134" si="548">IF(AND($D$1="二交代制",N$17&gt;=1,N$17&lt;=28,N53="当",O53="明",P53="休",Q53="当"),10,IF(AND($D$1="三交代制",N$17&gt;=2,N$17&lt;=30,OR(N53="準",N53="深"),OR(O53="準",O53="深"),OR(P53="準",P53="深")),20,IF(AND($D$1="二交代制",OR(N53="当",N53="明"),NOT(OR(AND(N53="当",OR(O53="明",N$17=31,O$18="×"),OR(P53="休",N$17=30,N$17=31,P$18="×")),AND(N53="明",OR(M53="当",N$17=1),OR(O53="休",N$17=31,O$18="×"))))),30,IF(AND($D$1="三交代制",M53&lt;&gt;"準",M53&lt;&gt;"深",OR(N53="準",N53="深"),(NOT(OR(AND(N53="準",OR(M53="日",M53="休",N$17=1,AND(O53&lt;&gt;"準",O53&lt;&gt;"深",M53="")),OR(O53="休",AND(O53="準",OR(P53="休",N$17=30,P$18="×")),N$17=31,O$18="×",O53="")),AND(N53="深",OR(M53="休",N$17=1,AND(O53&lt;&gt;"準",O53&lt;&gt;"深",M53="")),OR(O53="休",AND(OR(O53="準",O53="深"),OR(P53="休",N$17=30,P$18="×")),N$17=31,O$18="×",O53="")))))),40,0))))</f>
        <v>0</v>
      </c>
      <c r="O134" s="193">
        <f t="shared" ref="O134" si="549">IF(AND($D$1="二交代制",O$17&gt;=1,O$17&lt;=28,O53="当",P53="明",Q53="休",R53="当"),10,IF(AND($D$1="三交代制",O$17&gt;=2,O$17&lt;=30,OR(O53="準",O53="深"),OR(P53="準",P53="深"),OR(Q53="準",Q53="深")),20,IF(AND($D$1="二交代制",OR(O53="当",O53="明"),NOT(OR(AND(O53="当",OR(P53="明",O$17=31,P$18="×"),OR(Q53="休",O$17=30,O$17=31,Q$18="×")),AND(O53="明",OR(N53="当",O$17=1),OR(P53="休",O$17=31,P$18="×"))))),30,IF(AND($D$1="三交代制",N53&lt;&gt;"準",N53&lt;&gt;"深",OR(O53="準",O53="深"),(NOT(OR(AND(O53="準",OR(N53="日",N53="休",O$17=1,AND(P53&lt;&gt;"準",P53&lt;&gt;"深",N53="")),OR(P53="休",AND(P53="準",OR(Q53="休",O$17=30,Q$18="×")),O$17=31,P$18="×",P53="")),AND(O53="深",OR(N53="休",O$17=1,AND(P53&lt;&gt;"準",P53&lt;&gt;"深",N53="")),OR(P53="休",AND(OR(P53="準",P53="深"),OR(Q53="休",O$17=30,Q$18="×")),O$17=31,P$18="×",P53="")))))),40,0))))</f>
        <v>0</v>
      </c>
      <c r="P134" s="193">
        <f t="shared" ref="P134" si="550">IF(AND($D$1="二交代制",P$17&gt;=1,P$17&lt;=28,P53="当",Q53="明",R53="休",S53="当"),10,IF(AND($D$1="三交代制",P$17&gt;=2,P$17&lt;=30,OR(P53="準",P53="深"),OR(Q53="準",Q53="深"),OR(R53="準",R53="深")),20,IF(AND($D$1="二交代制",OR(P53="当",P53="明"),NOT(OR(AND(P53="当",OR(Q53="明",P$17=31,Q$18="×"),OR(R53="休",P$17=30,P$17=31,R$18="×")),AND(P53="明",OR(O53="当",P$17=1),OR(Q53="休",P$17=31,Q$18="×"))))),30,IF(AND($D$1="三交代制",O53&lt;&gt;"準",O53&lt;&gt;"深",OR(P53="準",P53="深"),(NOT(OR(AND(P53="準",OR(O53="日",O53="休",P$17=1,AND(Q53&lt;&gt;"準",Q53&lt;&gt;"深",O53="")),OR(Q53="休",AND(Q53="準",OR(R53="休",P$17=30,R$18="×")),P$17=31,Q$18="×",Q53="")),AND(P53="深",OR(O53="休",P$17=1,AND(Q53&lt;&gt;"準",Q53&lt;&gt;"深",O53="")),OR(Q53="休",AND(OR(Q53="準",Q53="深"),OR(R53="休",P$17=30,R$18="×")),P$17=31,Q$18="×",Q53="")))))),40,0))))</f>
        <v>0</v>
      </c>
      <c r="Q134" s="193">
        <f t="shared" ref="Q134" si="551">IF(AND($D$1="二交代制",Q$17&gt;=1,Q$17&lt;=28,Q53="当",R53="明",S53="休",T53="当"),10,IF(AND($D$1="三交代制",Q$17&gt;=2,Q$17&lt;=30,OR(Q53="準",Q53="深"),OR(R53="準",R53="深"),OR(S53="準",S53="深")),20,IF(AND($D$1="二交代制",OR(Q53="当",Q53="明"),NOT(OR(AND(Q53="当",OR(R53="明",Q$17=31,R$18="×"),OR(S53="休",Q$17=30,Q$17=31,S$18="×")),AND(Q53="明",OR(P53="当",Q$17=1),OR(R53="休",Q$17=31,R$18="×"))))),30,IF(AND($D$1="三交代制",P53&lt;&gt;"準",P53&lt;&gt;"深",OR(Q53="準",Q53="深"),(NOT(OR(AND(Q53="準",OR(P53="日",P53="休",Q$17=1,AND(R53&lt;&gt;"準",R53&lt;&gt;"深",P53="")),OR(R53="休",AND(R53="準",OR(S53="休",Q$17=30,S$18="×")),Q$17=31,R$18="×",R53="")),AND(Q53="深",OR(P53="休",Q$17=1,AND(R53&lt;&gt;"準",R53&lt;&gt;"深",P53="")),OR(R53="休",AND(OR(R53="準",R53="深"),OR(S53="休",Q$17=30,S$18="×")),Q$17=31,R$18="×",R53="")))))),40,0))))</f>
        <v>0</v>
      </c>
      <c r="R134" s="193">
        <f t="shared" ref="R134" si="552">IF(AND($D$1="二交代制",R$17&gt;=1,R$17&lt;=28,R53="当",S53="明",T53="休",U53="当"),10,IF(AND($D$1="三交代制",R$17&gt;=2,R$17&lt;=30,OR(R53="準",R53="深"),OR(S53="準",S53="深"),OR(T53="準",T53="深")),20,IF(AND($D$1="二交代制",OR(R53="当",R53="明"),NOT(OR(AND(R53="当",OR(S53="明",R$17=31,S$18="×"),OR(T53="休",R$17=30,R$17=31,T$18="×")),AND(R53="明",OR(Q53="当",R$17=1),OR(S53="休",R$17=31,S$18="×"))))),30,IF(AND($D$1="三交代制",Q53&lt;&gt;"準",Q53&lt;&gt;"深",OR(R53="準",R53="深"),(NOT(OR(AND(R53="準",OR(Q53="日",Q53="休",R$17=1,AND(S53&lt;&gt;"準",S53&lt;&gt;"深",Q53="")),OR(S53="休",AND(S53="準",OR(T53="休",R$17=30,T$18="×")),R$17=31,S$18="×",S53="")),AND(R53="深",OR(Q53="休",R$17=1,AND(S53&lt;&gt;"準",S53&lt;&gt;"深",Q53="")),OR(S53="休",AND(OR(S53="準",S53="深"),OR(T53="休",R$17=30,T$18="×")),R$17=31,S$18="×",S53="")))))),40,0))))</f>
        <v>0</v>
      </c>
      <c r="S134" s="193">
        <f t="shared" ref="S134" si="553">IF(AND($D$1="二交代制",S$17&gt;=1,S$17&lt;=28,S53="当",T53="明",U53="休",V53="当"),10,IF(AND($D$1="三交代制",S$17&gt;=2,S$17&lt;=30,OR(S53="準",S53="深"),OR(T53="準",T53="深"),OR(U53="準",U53="深")),20,IF(AND($D$1="二交代制",OR(S53="当",S53="明"),NOT(OR(AND(S53="当",OR(T53="明",S$17=31,T$18="×"),OR(U53="休",S$17=30,S$17=31,U$18="×")),AND(S53="明",OR(R53="当",S$17=1),OR(T53="休",S$17=31,T$18="×"))))),30,IF(AND($D$1="三交代制",R53&lt;&gt;"準",R53&lt;&gt;"深",OR(S53="準",S53="深"),(NOT(OR(AND(S53="準",OR(R53="日",R53="休",S$17=1,AND(T53&lt;&gt;"準",T53&lt;&gt;"深",R53="")),OR(T53="休",AND(T53="準",OR(U53="休",S$17=30,U$18="×")),S$17=31,T$18="×",T53="")),AND(S53="深",OR(R53="休",S$17=1,AND(T53&lt;&gt;"準",T53&lt;&gt;"深",R53="")),OR(T53="休",AND(OR(T53="準",T53="深"),OR(U53="休",S$17=30,U$18="×")),S$17=31,T$18="×",T53="")))))),40,0))))</f>
        <v>0</v>
      </c>
      <c r="T134" s="193">
        <f t="shared" ref="T134" si="554">IF(AND($D$1="二交代制",T$17&gt;=1,T$17&lt;=28,T53="当",U53="明",V53="休",W53="当"),10,IF(AND($D$1="三交代制",T$17&gt;=2,T$17&lt;=30,OR(T53="準",T53="深"),OR(U53="準",U53="深"),OR(V53="準",V53="深")),20,IF(AND($D$1="二交代制",OR(T53="当",T53="明"),NOT(OR(AND(T53="当",OR(U53="明",T$17=31,U$18="×"),OR(V53="休",T$17=30,T$17=31,V$18="×")),AND(T53="明",OR(S53="当",T$17=1),OR(U53="休",T$17=31,U$18="×"))))),30,IF(AND($D$1="三交代制",S53&lt;&gt;"準",S53&lt;&gt;"深",OR(T53="準",T53="深"),(NOT(OR(AND(T53="準",OR(S53="日",S53="休",T$17=1,AND(U53&lt;&gt;"準",U53&lt;&gt;"深",S53="")),OR(U53="休",AND(U53="準",OR(V53="休",T$17=30,V$18="×")),T$17=31,U$18="×",U53="")),AND(T53="深",OR(S53="休",T$17=1,AND(U53&lt;&gt;"準",U53&lt;&gt;"深",S53="")),OR(U53="休",AND(OR(U53="準",U53="深"),OR(V53="休",T$17=30,V$18="×")),T$17=31,U$18="×",U53="")))))),40,0))))</f>
        <v>0</v>
      </c>
      <c r="U134" s="193">
        <f t="shared" ref="U134" si="555">IF(AND($D$1="二交代制",U$17&gt;=1,U$17&lt;=28,U53="当",V53="明",W53="休",X53="当"),10,IF(AND($D$1="三交代制",U$17&gt;=2,U$17&lt;=30,OR(U53="準",U53="深"),OR(V53="準",V53="深"),OR(W53="準",W53="深")),20,IF(AND($D$1="二交代制",OR(U53="当",U53="明"),NOT(OR(AND(U53="当",OR(V53="明",U$17=31,V$18="×"),OR(W53="休",U$17=30,U$17=31,W$18="×")),AND(U53="明",OR(T53="当",U$17=1),OR(V53="休",U$17=31,V$18="×"))))),30,IF(AND($D$1="三交代制",T53&lt;&gt;"準",T53&lt;&gt;"深",OR(U53="準",U53="深"),(NOT(OR(AND(U53="準",OR(T53="日",T53="休",U$17=1,AND(V53&lt;&gt;"準",V53&lt;&gt;"深",T53="")),OR(V53="休",AND(V53="準",OR(W53="休",U$17=30,W$18="×")),U$17=31,V$18="×",V53="")),AND(U53="深",OR(T53="休",U$17=1,AND(V53&lt;&gt;"準",V53&lt;&gt;"深",T53="")),OR(V53="休",AND(OR(V53="準",V53="深"),OR(W53="休",U$17=30,W$18="×")),U$17=31,V$18="×",V53="")))))),40,0))))</f>
        <v>0</v>
      </c>
      <c r="V134" s="193">
        <f t="shared" ref="V134" si="556">IF(AND($D$1="二交代制",V$17&gt;=1,V$17&lt;=28,V53="当",W53="明",X53="休",Y53="当"),10,IF(AND($D$1="三交代制",V$17&gt;=2,V$17&lt;=30,OR(V53="準",V53="深"),OR(W53="準",W53="深"),OR(X53="準",X53="深")),20,IF(AND($D$1="二交代制",OR(V53="当",V53="明"),NOT(OR(AND(V53="当",OR(W53="明",V$17=31,W$18="×"),OR(X53="休",V$17=30,V$17=31,X$18="×")),AND(V53="明",OR(U53="当",V$17=1),OR(W53="休",V$17=31,W$18="×"))))),30,IF(AND($D$1="三交代制",U53&lt;&gt;"準",U53&lt;&gt;"深",OR(V53="準",V53="深"),(NOT(OR(AND(V53="準",OR(U53="日",U53="休",V$17=1,AND(W53&lt;&gt;"準",W53&lt;&gt;"深",U53="")),OR(W53="休",AND(W53="準",OR(X53="休",V$17=30,X$18="×")),V$17=31,W$18="×",W53="")),AND(V53="深",OR(U53="休",V$17=1,AND(W53&lt;&gt;"準",W53&lt;&gt;"深",U53="")),OR(W53="休",AND(OR(W53="準",W53="深"),OR(X53="休",V$17=30,X$18="×")),V$17=31,W$18="×",W53="")))))),40,0))))</f>
        <v>0</v>
      </c>
      <c r="W134" s="193">
        <f t="shared" ref="W134" si="557">IF(AND($D$1="二交代制",W$17&gt;=1,W$17&lt;=28,W53="当",X53="明",Y53="休",Z53="当"),10,IF(AND($D$1="三交代制",W$17&gt;=2,W$17&lt;=30,OR(W53="準",W53="深"),OR(X53="準",X53="深"),OR(Y53="準",Y53="深")),20,IF(AND($D$1="二交代制",OR(W53="当",W53="明"),NOT(OR(AND(W53="当",OR(X53="明",W$17=31,X$18="×"),OR(Y53="休",W$17=30,W$17=31,Y$18="×")),AND(W53="明",OR(V53="当",W$17=1),OR(X53="休",W$17=31,X$18="×"))))),30,IF(AND($D$1="三交代制",V53&lt;&gt;"準",V53&lt;&gt;"深",OR(W53="準",W53="深"),(NOT(OR(AND(W53="準",OR(V53="日",V53="休",W$17=1,AND(X53&lt;&gt;"準",X53&lt;&gt;"深",V53="")),OR(X53="休",AND(X53="準",OR(Y53="休",W$17=30,Y$18="×")),W$17=31,X$18="×",X53="")),AND(W53="深",OR(V53="休",W$17=1,AND(X53&lt;&gt;"準",X53&lt;&gt;"深",V53="")),OR(X53="休",AND(OR(X53="準",X53="深"),OR(Y53="休",W$17=30,Y$18="×")),W$17=31,X$18="×",X53="")))))),40,0))))</f>
        <v>0</v>
      </c>
      <c r="X134" s="193">
        <f t="shared" ref="X134" si="558">IF(AND($D$1="二交代制",X$17&gt;=1,X$17&lt;=28,X53="当",Y53="明",Z53="休",AA53="当"),10,IF(AND($D$1="三交代制",X$17&gt;=2,X$17&lt;=30,OR(X53="準",X53="深"),OR(Y53="準",Y53="深"),OR(Z53="準",Z53="深")),20,IF(AND($D$1="二交代制",OR(X53="当",X53="明"),NOT(OR(AND(X53="当",OR(Y53="明",X$17=31,Y$18="×"),OR(Z53="休",X$17=30,X$17=31,Z$18="×")),AND(X53="明",OR(W53="当",X$17=1),OR(Y53="休",X$17=31,Y$18="×"))))),30,IF(AND($D$1="三交代制",W53&lt;&gt;"準",W53&lt;&gt;"深",OR(X53="準",X53="深"),(NOT(OR(AND(X53="準",OR(W53="日",W53="休",X$17=1,AND(Y53&lt;&gt;"準",Y53&lt;&gt;"深",W53="")),OR(Y53="休",AND(Y53="準",OR(Z53="休",X$17=30,Z$18="×")),X$17=31,Y$18="×",Y53="")),AND(X53="深",OR(W53="休",X$17=1,AND(Y53&lt;&gt;"準",Y53&lt;&gt;"深",W53="")),OR(Y53="休",AND(OR(Y53="準",Y53="深"),OR(Z53="休",X$17=30,Z$18="×")),X$17=31,Y$18="×",Y53="")))))),40,0))))</f>
        <v>0</v>
      </c>
      <c r="Y134" s="193">
        <f t="shared" ref="Y134" si="559">IF(AND($D$1="二交代制",Y$17&gt;=1,Y$17&lt;=28,Y53="当",Z53="明",AA53="休",AB53="当"),10,IF(AND($D$1="三交代制",Y$17&gt;=2,Y$17&lt;=30,OR(Y53="準",Y53="深"),OR(Z53="準",Z53="深"),OR(AA53="準",AA53="深")),20,IF(AND($D$1="二交代制",OR(Y53="当",Y53="明"),NOT(OR(AND(Y53="当",OR(Z53="明",Y$17=31,Z$18="×"),OR(AA53="休",Y$17=30,Y$17=31,AA$18="×")),AND(Y53="明",OR(X53="当",Y$17=1),OR(Z53="休",Y$17=31,Z$18="×"))))),30,IF(AND($D$1="三交代制",X53&lt;&gt;"準",X53&lt;&gt;"深",OR(Y53="準",Y53="深"),(NOT(OR(AND(Y53="準",OR(X53="日",X53="休",Y$17=1,AND(Z53&lt;&gt;"準",Z53&lt;&gt;"深",X53="")),OR(Z53="休",AND(Z53="準",OR(AA53="休",Y$17=30,AA$18="×")),Y$17=31,Z$18="×",Z53="")),AND(Y53="深",OR(X53="休",Y$17=1,AND(Z53&lt;&gt;"準",Z53&lt;&gt;"深",X53="")),OR(Z53="休",AND(OR(Z53="準",Z53="深"),OR(AA53="休",Y$17=30,AA$18="×")),Y$17=31,Z$18="×",Z53="")))))),40,0))))</f>
        <v>0</v>
      </c>
      <c r="Z134" s="193">
        <f t="shared" ref="Z134" si="560">IF(AND($D$1="二交代制",Z$17&gt;=1,Z$17&lt;=28,Z53="当",AA53="明",AB53="休",AC53="当"),10,IF(AND($D$1="三交代制",Z$17&gt;=2,Z$17&lt;=30,OR(Z53="準",Z53="深"),OR(AA53="準",AA53="深"),OR(AB53="準",AB53="深")),20,IF(AND($D$1="二交代制",OR(Z53="当",Z53="明"),NOT(OR(AND(Z53="当",OR(AA53="明",Z$17=31,AA$18="×"),OR(AB53="休",Z$17=30,Z$17=31,AB$18="×")),AND(Z53="明",OR(Y53="当",Z$17=1),OR(AA53="休",Z$17=31,AA$18="×"))))),30,IF(AND($D$1="三交代制",Y53&lt;&gt;"準",Y53&lt;&gt;"深",OR(Z53="準",Z53="深"),(NOT(OR(AND(Z53="準",OR(Y53="日",Y53="休",Z$17=1,AND(AA53&lt;&gt;"準",AA53&lt;&gt;"深",Y53="")),OR(AA53="休",AND(AA53="準",OR(AB53="休",Z$17=30,AB$18="×")),Z$17=31,AA$18="×",AA53="")),AND(Z53="深",OR(Y53="休",Z$17=1,AND(AA53&lt;&gt;"準",AA53&lt;&gt;"深",Y53="")),OR(AA53="休",AND(OR(AA53="準",AA53="深"),OR(AB53="休",Z$17=30,AB$18="×")),Z$17=31,AA$18="×",AA53="")))))),40,0))))</f>
        <v>0</v>
      </c>
      <c r="AA134" s="193">
        <f t="shared" ref="AA134" si="561">IF(AND($D$1="二交代制",AA$17&gt;=1,AA$17&lt;=28,AA53="当",AB53="明",AC53="休",AD53="当"),10,IF(AND($D$1="三交代制",AA$17&gt;=2,AA$17&lt;=30,OR(AA53="準",AA53="深"),OR(AB53="準",AB53="深"),OR(AC53="準",AC53="深")),20,IF(AND($D$1="二交代制",OR(AA53="当",AA53="明"),NOT(OR(AND(AA53="当",OR(AB53="明",AA$17=31,AB$18="×"),OR(AC53="休",AA$17=30,AA$17=31,AC$18="×")),AND(AA53="明",OR(Z53="当",AA$17=1),OR(AB53="休",AA$17=31,AB$18="×"))))),30,IF(AND($D$1="三交代制",Z53&lt;&gt;"準",Z53&lt;&gt;"深",OR(AA53="準",AA53="深"),(NOT(OR(AND(AA53="準",OR(Z53="日",Z53="休",AA$17=1,AND(AB53&lt;&gt;"準",AB53&lt;&gt;"深",Z53="")),OR(AB53="休",AND(AB53="準",OR(AC53="休",AA$17=30,AC$18="×")),AA$17=31,AB$18="×",AB53="")),AND(AA53="深",OR(Z53="休",AA$17=1,AND(AB53&lt;&gt;"準",AB53&lt;&gt;"深",Z53="")),OR(AB53="休",AND(OR(AB53="準",AB53="深"),OR(AC53="休",AA$17=30,AC$18="×")),AA$17=31,AB$18="×",AB53="")))))),40,0))))</f>
        <v>0</v>
      </c>
      <c r="AB134" s="193">
        <f t="shared" ref="AB134" si="562">IF(AND($D$1="二交代制",AB$17&gt;=1,AB$17&lt;=28,AB53="当",AC53="明",AD53="休",AE53="当"),10,IF(AND($D$1="三交代制",AB$17&gt;=2,AB$17&lt;=30,OR(AB53="準",AB53="深"),OR(AC53="準",AC53="深"),OR(AD53="準",AD53="深")),20,IF(AND($D$1="二交代制",OR(AB53="当",AB53="明"),NOT(OR(AND(AB53="当",OR(AC53="明",AB$17=31,AC$18="×"),OR(AD53="休",AB$17=30,AB$17=31,AD$18="×")),AND(AB53="明",OR(AA53="当",AB$17=1),OR(AC53="休",AB$17=31,AC$18="×"))))),30,IF(AND($D$1="三交代制",AA53&lt;&gt;"準",AA53&lt;&gt;"深",OR(AB53="準",AB53="深"),(NOT(OR(AND(AB53="準",OR(AA53="日",AA53="休",AB$17=1,AND(AC53&lt;&gt;"準",AC53&lt;&gt;"深",AA53="")),OR(AC53="休",AND(AC53="準",OR(AD53="休",AB$17=30,AD$18="×")),AB$17=31,AC$18="×",AC53="")),AND(AB53="深",OR(AA53="休",AB$17=1,AND(AC53&lt;&gt;"準",AC53&lt;&gt;"深",AA53="")),OR(AC53="休",AND(OR(AC53="準",AC53="深"),OR(AD53="休",AB$17=30,AD$18="×")),AB$17=31,AC$18="×",AC53="")))))),40,0))))</f>
        <v>0</v>
      </c>
      <c r="AC134" s="193">
        <f t="shared" ref="AC134" si="563">IF(AND($D$1="二交代制",AC$17&gt;=1,AC$17&lt;=28,AC53="当",AD53="明",AE53="休",AF53="当"),10,IF(AND($D$1="三交代制",AC$17&gt;=2,AC$17&lt;=30,OR(AC53="準",AC53="深"),OR(AD53="準",AD53="深"),OR(AE53="準",AE53="深")),20,IF(AND($D$1="二交代制",OR(AC53="当",AC53="明"),NOT(OR(AND(AC53="当",OR(AD53="明",AC$17=31,AD$18="×"),OR(AE53="休",AC$17=30,AC$17=31,AE$18="×")),AND(AC53="明",OR(AB53="当",AC$17=1),OR(AD53="休",AC$17=31,AD$18="×"))))),30,IF(AND($D$1="三交代制",AB53&lt;&gt;"準",AB53&lt;&gt;"深",OR(AC53="準",AC53="深"),(NOT(OR(AND(AC53="準",OR(AB53="日",AB53="休",AC$17=1,AND(AD53&lt;&gt;"準",AD53&lt;&gt;"深",AB53="")),OR(AD53="休",AND(AD53="準",OR(AE53="休",AC$17=30,AE$18="×")),AC$17=31,AD$18="×",AD53="")),AND(AC53="深",OR(AB53="休",AC$17=1,AND(AD53&lt;&gt;"準",AD53&lt;&gt;"深",AB53="")),OR(AD53="休",AND(OR(AD53="準",AD53="深"),OR(AE53="休",AC$17=30,AE$18="×")),AC$17=31,AD$18="×",AD53="")))))),40,0))))</f>
        <v>0</v>
      </c>
      <c r="AD134" s="193">
        <f t="shared" ref="AD134" si="564">IF(AND($D$1="二交代制",AD$17&gt;=1,AD$17&lt;=28,AD53="当",AE53="明",AF53="休",AG53="当"),10,IF(AND($D$1="三交代制",AD$17&gt;=2,AD$17&lt;=30,OR(AD53="準",AD53="深"),OR(AE53="準",AE53="深"),OR(AF53="準",AF53="深")),20,IF(AND($D$1="二交代制",OR(AD53="当",AD53="明"),NOT(OR(AND(AD53="当",OR(AE53="明",AD$17=31,AE$18="×"),OR(AF53="休",AD$17=30,AD$17=31,AF$18="×")),AND(AD53="明",OR(AC53="当",AD$17=1),OR(AE53="休",AD$17=31,AE$18="×"))))),30,IF(AND($D$1="三交代制",AC53&lt;&gt;"準",AC53&lt;&gt;"深",OR(AD53="準",AD53="深"),(NOT(OR(AND(AD53="準",OR(AC53="日",AC53="休",AD$17=1,AND(AE53&lt;&gt;"準",AE53&lt;&gt;"深",AC53="")),OR(AE53="休",AND(AE53="準",OR(AF53="休",AD$17=30,AF$18="×")),AD$17=31,AE$18="×",AE53="")),AND(AD53="深",OR(AC53="休",AD$17=1,AND(AE53&lt;&gt;"準",AE53&lt;&gt;"深",AC53="")),OR(AE53="休",AND(OR(AE53="準",AE53="深"),OR(AF53="休",AD$17=30,AF$18="×")),AD$17=31,AE$18="×",AE53="")))))),40,0))))</f>
        <v>0</v>
      </c>
      <c r="AE134" s="193">
        <f t="shared" ref="AE134" si="565">IF(AND($D$1="二交代制",AE$17&gt;=1,AE$17&lt;=28,AE53="当",AF53="明",AG53="休",AH53="当"),10,IF(AND($D$1="三交代制",AE$17&gt;=2,AE$17&lt;=30,OR(AE53="準",AE53="深"),OR(AF53="準",AF53="深"),OR(AG53="準",AG53="深")),20,IF(AND($D$1="二交代制",OR(AE53="当",AE53="明"),NOT(OR(AND(AE53="当",OR(AF53="明",AE$17=31,AF$18="×"),OR(AG53="休",AE$17=30,AE$17=31,AG$18="×")),AND(AE53="明",OR(AD53="当",AE$17=1),OR(AF53="休",AE$17=31,AF$18="×"))))),30,IF(AND($D$1="三交代制",AD53&lt;&gt;"準",AD53&lt;&gt;"深",OR(AE53="準",AE53="深"),(NOT(OR(AND(AE53="準",OR(AD53="日",AD53="休",AE$17=1,AND(AF53&lt;&gt;"準",AF53&lt;&gt;"深",AD53="")),OR(AF53="休",AND(AF53="準",OR(AG53="休",AE$17=30,AG$18="×")),AE$17=31,AF$18="×",AF53="")),AND(AE53="深",OR(AD53="休",AE$17=1,AND(AF53&lt;&gt;"準",AF53&lt;&gt;"深",AD53="")),OR(AF53="休",AND(OR(AF53="準",AF53="深"),OR(AG53="休",AE$17=30,AG$18="×")),AE$17=31,AF$18="×",AF53="")))))),40,0))))</f>
        <v>0</v>
      </c>
      <c r="AF134" s="193">
        <f t="shared" ref="AF134" si="566">IF(AND($D$1="二交代制",AF$17&gt;=1,AF$17&lt;=28,AF53="当",AG53="明",AH53="休",AI53="当"),10,IF(AND($D$1="三交代制",AF$17&gt;=2,AF$17&lt;=30,OR(AF53="準",AF53="深"),OR(AG53="準",AG53="深"),OR(AH53="準",AH53="深")),20,IF(AND($D$1="二交代制",OR(AF53="当",AF53="明"),NOT(OR(AND(AF53="当",OR(AG53="明",AF$17=31,AG$18="×"),OR(AH53="休",AF$17=30,AF$17=31,AH$18="×")),AND(AF53="明",OR(AE53="当",AF$17=1),OR(AG53="休",AF$17=31,AG$18="×"))))),30,IF(AND($D$1="三交代制",AE53&lt;&gt;"準",AE53&lt;&gt;"深",OR(AF53="準",AF53="深"),(NOT(OR(AND(AF53="準",OR(AE53="日",AE53="休",AF$17=1,AND(AG53&lt;&gt;"準",AG53&lt;&gt;"深",AE53="")),OR(AG53="休",AND(AG53="準",OR(AH53="休",AF$17=30,AH$18="×")),AF$17=31,AG$18="×",AG53="")),AND(AF53="深",OR(AE53="休",AF$17=1,AND(AG53&lt;&gt;"準",AG53&lt;&gt;"深",AE53="")),OR(AG53="休",AND(OR(AG53="準",AG53="深"),OR(AH53="休",AF$17=30,AH$18="×")),AF$17=31,AG$18="×",AG53="")))))),40,0))))</f>
        <v>0</v>
      </c>
      <c r="AG134" s="193">
        <f t="shared" ref="AG134" si="567">IF(AND($D$1="二交代制",AG$17&gt;=1,AG$17&lt;=28,AG53="当",AH53="明",AI53="休",AJ53="当"),10,IF(AND($D$1="三交代制",AG$17&gt;=2,AG$17&lt;=30,OR(AG53="準",AG53="深"),OR(AH53="準",AH53="深"),OR(AI53="準",AI53="深")),20,IF(AND($D$1="二交代制",OR(AG53="当",AG53="明"),NOT(OR(AND(AG53="当",OR(AH53="明",AG$17=31,AH$18="×"),OR(AI53="休",AG$17=30,AG$17=31,AI$18="×")),AND(AG53="明",OR(AF53="当",AG$17=1),OR(AH53="休",AG$17=31,AH$18="×"))))),30,IF(AND($D$1="三交代制",AF53&lt;&gt;"準",AF53&lt;&gt;"深",OR(AG53="準",AG53="深"),(NOT(OR(AND(AG53="準",OR(AF53="日",AF53="休",AG$17=1,AND(AH53&lt;&gt;"準",AH53&lt;&gt;"深",AF53="")),OR(AH53="休",AND(AH53="準",OR(AI53="休",AG$17=30,AI$18="×")),AG$17=31,AH$18="×",AH53="")),AND(AG53="深",OR(AF53="休",AG$17=1,AND(AH53&lt;&gt;"準",AH53&lt;&gt;"深",AF53="")),OR(AH53="休",AND(OR(AH53="準",AH53="深"),OR(AI53="休",AG$17=30,AI$18="×")),AG$17=31,AH$18="×",AH53="")))))),40,0))))</f>
        <v>0</v>
      </c>
      <c r="AH134" s="193">
        <f t="shared" ref="AH134" si="568">IF(AND($D$1="二交代制",AH$17&gt;=1,AH$17&lt;=28,AH53="当",AI53="明",AJ53="休",AK53="当"),10,IF(AND($D$1="三交代制",AH$17&gt;=2,AH$17&lt;=30,OR(AH53="準",AH53="深"),OR(AI53="準",AI53="深"),OR(AJ53="準",AJ53="深")),20,IF(AND($D$1="二交代制",OR(AH53="当",AH53="明"),NOT(OR(AND(AH53="当",OR(AI53="明",AH$17=31,AI$18="×"),OR(AJ53="休",AH$17=30,AH$17=31,AJ$18="×")),AND(AH53="明",OR(AG53="当",AH$17=1),OR(AI53="休",AH$17=31,AI$18="×"))))),30,IF(AND($D$1="三交代制",AG53&lt;&gt;"準",AG53&lt;&gt;"深",OR(AH53="準",AH53="深"),(NOT(OR(AND(AH53="準",OR(AG53="日",AG53="休",AH$17=1,AND(AI53&lt;&gt;"準",AI53&lt;&gt;"深",AG53="")),OR(AI53="休",AND(AI53="準",OR(AJ53="休",AH$17=30,AJ$18="×")),AH$17=31,AI$18="×",AI53="")),AND(AH53="深",OR(AG53="休",AH$17=1,AND(AI53&lt;&gt;"準",AI53&lt;&gt;"深",AG53="")),OR(AI53="休",AND(OR(AI53="準",AI53="深"),OR(AJ53="休",AH$17=30,AJ$18="×")),AH$17=31,AI$18="×",AI53="")))))),40,0))))</f>
        <v>0</v>
      </c>
      <c r="AI134" s="193">
        <f t="shared" ref="AI134" si="569">IF(AND($D$1="二交代制",AI$17&gt;=1,AI$17&lt;=28,AI53="当",AJ53="明",AK53="休",AL53="当"),10,IF(AND($D$1="三交代制",AI$17&gt;=2,AI$17&lt;=30,OR(AI53="準",AI53="深"),OR(AJ53="準",AJ53="深"),OR(AK53="準",AK53="深")),20,IF(AND($D$1="二交代制",OR(AI53="当",AI53="明"),NOT(OR(AND(AI53="当",OR(AJ53="明",AI$17=31,AJ$18="×"),OR(AK53="休",AI$17=30,AI$17=31,AK$18="×")),AND(AI53="明",OR(AH53="当",AI$17=1),OR(AJ53="休",AI$17=31,AJ$18="×"))))),30,IF(AND($D$1="三交代制",AH53&lt;&gt;"準",AH53&lt;&gt;"深",OR(AI53="準",AI53="深"),(NOT(OR(AND(AI53="準",OR(AH53="日",AH53="休",AI$17=1,AND(AJ53&lt;&gt;"準",AJ53&lt;&gt;"深",AH53="")),OR(AJ53="休",AND(AJ53="準",OR(AK53="休",AI$17=30,AK$18="×")),AI$17=31,AJ$18="×",AJ53="")),AND(AI53="深",OR(AH53="休",AI$17=1,AND(AJ53&lt;&gt;"準",AJ53&lt;&gt;"深",AH53="")),OR(AJ53="休",AND(OR(AJ53="準",AJ53="深"),OR(AK53="休",AI$17=30,AK$18="×")),AI$17=31,AJ$18="×",AJ53="")))))),40,0))))</f>
        <v>0</v>
      </c>
      <c r="AJ134" s="193">
        <f t="shared" ref="AJ134" si="570">IF(AND($D$1="二交代制",AJ$17&gt;=1,AJ$17&lt;=28,AJ53="当",AK53="明",AL53="休",AM53="当"),10,IF(AND($D$1="三交代制",AJ$17&gt;=2,AJ$17&lt;=30,OR(AJ53="準",AJ53="深"),OR(AK53="準",AK53="深"),OR(AL53="準",AL53="深")),20,IF(AND($D$1="二交代制",OR(AJ53="当",AJ53="明"),NOT(OR(AND(AJ53="当",OR(AK53="明",AJ$17=31,AK$18="×"),OR(AL53="休",AJ$17=30,AJ$17=31,AL$18="×")),AND(AJ53="明",OR(AI53="当",AJ$17=1),OR(AK53="休",AJ$17=31,AK$18="×"))))),30,IF(AND($D$1="三交代制",AI53&lt;&gt;"準",AI53&lt;&gt;"深",OR(AJ53="準",AJ53="深"),(NOT(OR(AND(AJ53="準",OR(AI53="日",AI53="休",AJ$17=1,AND(AK53&lt;&gt;"準",AK53&lt;&gt;"深",AI53="")),OR(AK53="休",AND(AK53="準",OR(AL53="休",AJ$17=30,AL$18="×")),AJ$17=31,AK$18="×",AK53="")),AND(AJ53="深",OR(AI53="休",AJ$17=1,AND(AK53&lt;&gt;"準",AK53&lt;&gt;"深",AI53="")),OR(AK53="休",AND(OR(AK53="準",AK53="深"),OR(AL53="休",AJ$17=30,AL$18="×")),AJ$17=31,AK$18="×",AK53="")))))),40,0))))</f>
        <v>0</v>
      </c>
      <c r="AK134" s="193">
        <f t="shared" ref="AK134" si="571">IF(AND($D$1="二交代制",AK$17&gt;=1,AK$17&lt;=28,AK53="当",AL53="明",AM53="休",AN53="当"),10,IF(AND($D$1="三交代制",AK$17&gt;=2,AK$17&lt;=30,OR(AK53="準",AK53="深"),OR(AL53="準",AL53="深"),OR(AM53="準",AM53="深")),20,IF(AND($D$1="二交代制",OR(AK53="当",AK53="明"),NOT(OR(AND(AK53="当",OR(AL53="明",AK$17=31,AL$18="×"),OR(AM53="休",AK$17=30,AK$17=31,AM$18="×")),AND(AK53="明",OR(AJ53="当",AK$17=1),OR(AL53="休",AK$17=31,AL$18="×"))))),30,IF(AND($D$1="三交代制",AJ53&lt;&gt;"準",AJ53&lt;&gt;"深",OR(AK53="準",AK53="深"),(NOT(OR(AND(AK53="準",OR(AJ53="日",AJ53="休",AK$17=1,AND(AL53&lt;&gt;"準",AL53&lt;&gt;"深",AJ53="")),OR(AL53="休",AND(AL53="準",OR(AM53="休",AK$17=30,AM$18="×")),AK$17=31,AL$18="×",AL53="")),AND(AK53="深",OR(AJ53="休",AK$17=1,AND(AL53&lt;&gt;"準",AL53&lt;&gt;"深",AJ53="")),OR(AL53="休",AND(OR(AL53="準",AL53="深"),OR(AM53="休",AK$17=30,AM$18="×")),AK$17=31,AL$18="×",AL53="")))))),40,0))))</f>
        <v>0</v>
      </c>
      <c r="AL134" s="193">
        <f t="shared" ref="AL134" si="572">IF(AND($D$1="二交代制",AL$17&gt;=1,AL$17&lt;=28,AL53="当",AM53="明",AN53="休",AO53="当"),10,IF(AND($D$1="三交代制",AL$17&gt;=2,AL$17&lt;=30,OR(AL53="準",AL53="深"),OR(AM53="準",AM53="深"),OR(AN53="準",AN53="深")),20,IF(AND($D$1="二交代制",OR(AL53="当",AL53="明"),NOT(OR(AND(AL53="当",OR(AM53="明",AL$17=31,AM$18="×"),OR(AN53="休",AL$17=30,AL$17=31,AN$18="×")),AND(AL53="明",OR(AK53="当",AL$17=1),OR(AM53="休",AL$17=31,AM$18="×"))))),30,IF(AND($D$1="三交代制",AK53&lt;&gt;"準",AK53&lt;&gt;"深",OR(AL53="準",AL53="深"),(NOT(OR(AND(AL53="準",OR(AK53="日",AK53="休",AL$17=1,AND(AM53&lt;&gt;"準",AM53&lt;&gt;"深",AK53="")),OR(AM53="休",AND(AM53="準",OR(AN53="休",AL$17=30,AN$18="×")),AL$17=31,AM$18="×",AM53="")),AND(AL53="深",OR(AK53="休",AL$17=1,AND(AM53&lt;&gt;"準",AM53&lt;&gt;"深",AK53="")),OR(AM53="休",AND(OR(AM53="準",AM53="深"),OR(AN53="休",AL$17=30,AN$18="×")),AL$17=31,AM$18="×",AM53="")))))),40,0))))</f>
        <v>0</v>
      </c>
      <c r="AM134" s="193">
        <f t="shared" ref="AM134" si="573">IF(AND($D$1="二交代制",AM$17&gt;=1,AM$17&lt;=28,AM53="当",AN53="明",AO53="休",AP53="当"),10,IF(AND($D$1="三交代制",AM$17&gt;=2,AM$17&lt;=30,OR(AM53="準",AM53="深"),OR(AN53="準",AN53="深"),OR(AO53="準",AO53="深")),20,IF(AND($D$1="二交代制",OR(AM53="当",AM53="明"),NOT(OR(AND(AM53="当",OR(AN53="明",AM$17=31,AN$18="×"),OR(AO53="休",AM$17=30,AM$17=31,AO$18="×")),AND(AM53="明",OR(AL53="当",AM$17=1),OR(AN53="休",AM$17=31,AN$18="×"))))),30,IF(AND($D$1="三交代制",AL53&lt;&gt;"準",AL53&lt;&gt;"深",OR(AM53="準",AM53="深"),(NOT(OR(AND(AM53="準",OR(AL53="日",AL53="休",AM$17=1,AND(AN53&lt;&gt;"準",AN53&lt;&gt;"深",AL53="")),OR(AN53="休",AND(AN53="準",OR(AO53="休",AM$17=30,AO$18="×")),AM$17=31,AN$18="×",AN53="")),AND(AM53="深",OR(AL53="休",AM$17=1,AND(AN53&lt;&gt;"準",AN53&lt;&gt;"深",AL53="")),OR(AN53="休",AND(OR(AN53="準",AN53="深"),OR(AO53="休",AM$17=30,AO$18="×")),AM$17=31,AN$18="×",AN53="")))))),40,0))))</f>
        <v>0</v>
      </c>
      <c r="AN134" s="193">
        <f t="shared" ref="AN134" si="574">IF(AND($D$1="二交代制",AN$17&gt;=1,AN$17&lt;=28,AN53="当",AO53="明",AP53="休",AQ53="当"),10,IF(AND($D$1="三交代制",AN$17&gt;=2,AN$17&lt;=30,OR(AN53="準",AN53="深"),OR(AO53="準",AO53="深"),OR(AP53="準",AP53="深")),20,IF(AND($D$1="二交代制",OR(AN53="当",AN53="明"),NOT(OR(AND(AN53="当",OR(AO53="明",AN$17=31,AO$18="×"),OR(AP53="休",AN$17=30,AN$17=31,AP$18="×")),AND(AN53="明",OR(AM53="当",AN$17=1),OR(AO53="休",AN$17=31,AO$18="×"))))),30,IF(AND($D$1="三交代制",AM53&lt;&gt;"準",AM53&lt;&gt;"深",OR(AN53="準",AN53="深"),(NOT(OR(AND(AN53="準",OR(AM53="日",AM53="休",AN$17=1,AND(AO53&lt;&gt;"準",AO53&lt;&gt;"深",AM53="")),OR(AO53="休",AND(AO53="準",OR(AP53="休",AN$17=30,AP$18="×")),AN$17=31,AO$18="×",AO53="")),AND(AN53="深",OR(AM53="休",AN$17=1,AND(AO53&lt;&gt;"準",AO53&lt;&gt;"深",AM53="")),OR(AO53="休",AND(OR(AO53="準",AO53="深"),OR(AP53="休",AN$17=30,AP$18="×")),AN$17=31,AO$18="×",AO53="")))))),40,0))))</f>
        <v>0</v>
      </c>
      <c r="AO134" s="193">
        <f t="shared" ref="AO134" si="575">IF(AND($D$1="二交代制",AO$17&gt;=1,AO$17&lt;=28,AO53="当",AP53="明",AQ53="休",AR53="当"),10,IF(AND($D$1="三交代制",AO$17&gt;=2,AO$17&lt;=30,OR(AO53="準",AO53="深"),OR(AP53="準",AP53="深"),OR(AQ53="準",AQ53="深")),20,IF(AND($D$1="二交代制",OR(AO53="当",AO53="明"),NOT(OR(AND(AO53="当",OR(AP53="明",AO$17=31,AP$18="×"),OR(AQ53="休",AO$17=30,AO$17=31,AQ$18="×")),AND(AO53="明",OR(AN53="当",AO$17=1),OR(AP53="休",AO$17=31,AP$18="×"))))),30,IF(AND($D$1="三交代制",AN53&lt;&gt;"準",AN53&lt;&gt;"深",OR(AO53="準",AO53="深"),(NOT(OR(AND(AO53="準",OR(AN53="日",AN53="休",AO$17=1,AND(AP53&lt;&gt;"準",AP53&lt;&gt;"深",AN53="")),OR(AP53="休",AND(AP53="準",OR(AQ53="休",AO$17=30,AQ$18="×")),AO$17=31,AP$18="×",AP53="")),AND(AO53="深",OR(AN53="休",AO$17=1,AND(AP53&lt;&gt;"準",AP53&lt;&gt;"深",AN53="")),OR(AP53="休",AND(OR(AP53="準",AP53="深"),OR(AQ53="休",AO$17=30,AQ$18="×")),AO$17=31,AP$18="×",AP53="")))))),40,0))))</f>
        <v>0</v>
      </c>
      <c r="CJ134" s="91"/>
      <c r="CK134" s="92"/>
      <c r="CL134" s="92"/>
      <c r="CM134" s="92"/>
      <c r="CN134" s="92"/>
      <c r="CO134" s="92"/>
      <c r="CP134" s="92"/>
      <c r="CQ134" s="92"/>
      <c r="CR134" s="92"/>
      <c r="CS134" s="92"/>
      <c r="CT134" s="92"/>
      <c r="CU134" s="92"/>
      <c r="CV134" s="92"/>
      <c r="CW134" s="92"/>
      <c r="CX134" s="92"/>
      <c r="CY134" s="92"/>
      <c r="CZ134" s="92"/>
      <c r="DA134" s="92"/>
      <c r="DB134" s="92"/>
      <c r="DC134" s="92"/>
      <c r="DD134" s="92"/>
      <c r="DE134" s="92"/>
      <c r="DF134" s="92"/>
      <c r="DG134" s="92"/>
      <c r="DH134" s="92"/>
      <c r="DI134" s="92"/>
      <c r="DJ134" s="92"/>
      <c r="DK134" s="92"/>
      <c r="DL134" s="92"/>
      <c r="DM134" s="92"/>
      <c r="DN134" s="92"/>
      <c r="DO134" s="92"/>
      <c r="DP134" s="92"/>
      <c r="DQ134" s="93"/>
      <c r="DR134" s="93"/>
      <c r="DS134" s="93"/>
      <c r="DT134" s="93"/>
      <c r="DU134" s="93"/>
      <c r="DV134" s="93"/>
      <c r="DW134" s="93"/>
      <c r="DX134" s="93"/>
      <c r="DY134" s="93"/>
      <c r="DZ134" s="93"/>
      <c r="EA134" s="93"/>
      <c r="EB134" s="93"/>
      <c r="EC134" s="93"/>
      <c r="ED134" s="93"/>
      <c r="EE134" s="93"/>
      <c r="EF134" s="93"/>
      <c r="EG134" s="93"/>
      <c r="EH134" s="93"/>
      <c r="EI134" s="93"/>
      <c r="EJ134" s="93"/>
      <c r="EK134" s="93"/>
    </row>
    <row r="135" spans="10:141" x14ac:dyDescent="0.4">
      <c r="J135" s="202"/>
      <c r="K135" s="193"/>
      <c r="L135" s="193"/>
      <c r="M135" s="193"/>
      <c r="N135" s="193"/>
      <c r="O135" s="193"/>
      <c r="P135" s="193"/>
      <c r="Q135" s="193"/>
      <c r="R135" s="193"/>
      <c r="S135" s="193"/>
      <c r="T135" s="193"/>
      <c r="U135" s="193"/>
      <c r="V135" s="193"/>
      <c r="W135" s="193"/>
      <c r="X135" s="193"/>
      <c r="Y135" s="193"/>
      <c r="Z135" s="193"/>
      <c r="AA135" s="193"/>
      <c r="AB135" s="193"/>
      <c r="AC135" s="193"/>
      <c r="AD135" s="193"/>
      <c r="AE135" s="193"/>
      <c r="AF135" s="193"/>
      <c r="AG135" s="193"/>
      <c r="AH135" s="193"/>
      <c r="AI135" s="193"/>
      <c r="AJ135" s="193"/>
      <c r="AK135" s="193"/>
      <c r="AL135" s="193"/>
      <c r="AM135" s="193"/>
      <c r="AN135" s="193"/>
      <c r="AO135" s="193"/>
      <c r="CJ135" s="91"/>
      <c r="CK135" s="92"/>
      <c r="CL135" s="92"/>
      <c r="CM135" s="92"/>
      <c r="CN135" s="92"/>
      <c r="CO135" s="92"/>
      <c r="CP135" s="92"/>
      <c r="CQ135" s="92"/>
      <c r="CR135" s="92"/>
      <c r="CS135" s="92"/>
      <c r="CT135" s="92"/>
      <c r="CU135" s="92"/>
      <c r="CV135" s="92"/>
      <c r="CW135" s="92"/>
      <c r="CX135" s="92"/>
      <c r="CY135" s="92"/>
      <c r="CZ135" s="92"/>
      <c r="DA135" s="92"/>
      <c r="DB135" s="92"/>
      <c r="DC135" s="92"/>
      <c r="DD135" s="92"/>
      <c r="DE135" s="92"/>
      <c r="DF135" s="92"/>
      <c r="DG135" s="92"/>
      <c r="DH135" s="92"/>
      <c r="DI135" s="92"/>
      <c r="DJ135" s="92"/>
      <c r="DK135" s="92"/>
      <c r="DL135" s="92"/>
      <c r="DM135" s="92"/>
      <c r="DN135" s="92"/>
      <c r="DO135" s="92"/>
      <c r="DP135" s="92"/>
      <c r="DQ135" s="93"/>
      <c r="DR135" s="93"/>
      <c r="DS135" s="93"/>
      <c r="DT135" s="93"/>
      <c r="DU135" s="93"/>
      <c r="DV135" s="93"/>
      <c r="DW135" s="93"/>
      <c r="DX135" s="93"/>
      <c r="DY135" s="93"/>
      <c r="DZ135" s="93"/>
      <c r="EA135" s="93"/>
      <c r="EB135" s="93"/>
      <c r="EC135" s="93"/>
      <c r="ED135" s="93"/>
      <c r="EE135" s="93"/>
      <c r="EF135" s="93"/>
      <c r="EG135" s="93"/>
      <c r="EH135" s="93"/>
      <c r="EI135" s="93"/>
      <c r="EJ135" s="93"/>
      <c r="EK135" s="93"/>
    </row>
    <row r="136" spans="10:141" x14ac:dyDescent="0.4">
      <c r="J136" s="201" t="str">
        <f t="shared" ref="J136" si="576">IF(E55&lt;&gt;"",E55,"")</f>
        <v>斎藤</v>
      </c>
      <c r="K136" s="193">
        <f t="shared" ref="K136" si="577">IF(AND($D$1="二交代制",K$17&gt;=1,K$17&lt;=28,K55="当",L55="明",M55="休",N55="当"),10,IF(AND($D$1="三交代制",K$17&gt;=2,K$17&lt;=30,OR(K55="準",K55="深"),OR(L55="準",L55="深"),OR(M55="準",M55="深")),20,IF(AND($D$1="二交代制",OR(K55="当",K55="明"),NOT(OR(AND(K55="当",OR(L55="明",K$17=31,L$18="×"),OR(M55="休",K$17=30,K$17=31,M$18="×")),AND(K55="明",OR(J55="当",K$17=1),OR(L55="休",K$17=31,L$18="×"))))),30,IF(AND($D$1="三交代制",J55&lt;&gt;"準",J55&lt;&gt;"深",OR(K55="準",K55="深"),(NOT(OR(AND(K55="準",OR(J55="日",J55="休",K$17=1,AND(L55&lt;&gt;"準",L55&lt;&gt;"深",J55="")),OR(L55="休",AND(L55="準",OR(M55="休",K$17=30,M$18="×")),K$17=31,L$18="×",L55="")),AND(K55="深",OR(J55="休",K$17=1,AND(L55&lt;&gt;"準",L55&lt;&gt;"深",J55="")),OR(L55="休",AND(OR(L55="準",L55="深"),OR(M55="休",K$17=30,M$18="×")),K$17=31,L$18="×",L55="")))))),40,0))))</f>
        <v>0</v>
      </c>
      <c r="L136" s="193">
        <f t="shared" ref="L136" si="578">IF(AND($D$1="二交代制",L$17&gt;=1,L$17&lt;=28,L55="当",M55="明",N55="休",O55="当"),10,IF(AND($D$1="三交代制",L$17&gt;=2,L$17&lt;=30,OR(L55="準",L55="深"),OR(M55="準",M55="深"),OR(N55="準",N55="深")),20,IF(AND($D$1="二交代制",OR(L55="当",L55="明"),NOT(OR(AND(L55="当",OR(M55="明",L$17=31,M$18="×"),OR(N55="休",L$17=30,L$17=31,N$18="×")),AND(L55="明",OR(K55="当",L$17=1),OR(M55="休",L$17=31,M$18="×"))))),30,IF(AND($D$1="三交代制",K55&lt;&gt;"準",K55&lt;&gt;"深",OR(L55="準",L55="深"),(NOT(OR(AND(L55="準",OR(K55="日",K55="休",L$17=1,AND(M55&lt;&gt;"準",M55&lt;&gt;"深",K55="")),OR(M55="休",AND(M55="準",OR(N55="休",L$17=30,N$18="×")),L$17=31,M$18="×",M55="")),AND(L55="深",OR(K55="休",L$17=1,AND(M55&lt;&gt;"準",M55&lt;&gt;"深",K55="")),OR(M55="休",AND(OR(M55="準",M55="深"),OR(N55="休",L$17=30,N$18="×")),L$17=31,M$18="×",M55="")))))),40,0))))</f>
        <v>0</v>
      </c>
      <c r="M136" s="193">
        <f t="shared" ref="M136" si="579">IF(AND($D$1="二交代制",M$17&gt;=1,M$17&lt;=28,M55="当",N55="明",O55="休",P55="当"),10,IF(AND($D$1="三交代制",M$17&gt;=2,M$17&lt;=30,OR(M55="準",M55="深"),OR(N55="準",N55="深"),OR(O55="準",O55="深")),20,IF(AND($D$1="二交代制",OR(M55="当",M55="明"),NOT(OR(AND(M55="当",OR(N55="明",M$17=31,N$18="×"),OR(O55="休",M$17=30,M$17=31,O$18="×")),AND(M55="明",OR(L55="当",M$17=1),OR(N55="休",M$17=31,N$18="×"))))),30,IF(AND($D$1="三交代制",L55&lt;&gt;"準",L55&lt;&gt;"深",OR(M55="準",M55="深"),(NOT(OR(AND(M55="準",OR(L55="日",L55="休",M$17=1,AND(N55&lt;&gt;"準",N55&lt;&gt;"深",L55="")),OR(N55="休",AND(N55="準",OR(O55="休",M$17=30,O$18="×")),M$17=31,N$18="×",N55="")),AND(M55="深",OR(L55="休",M$17=1,AND(N55&lt;&gt;"準",N55&lt;&gt;"深",L55="")),OR(N55="休",AND(OR(N55="準",N55="深"),OR(O55="休",M$17=30,O$18="×")),M$17=31,N$18="×",N55="")))))),40,0))))</f>
        <v>0</v>
      </c>
      <c r="N136" s="193">
        <f t="shared" ref="N136" si="580">IF(AND($D$1="二交代制",N$17&gt;=1,N$17&lt;=28,N55="当",O55="明",P55="休",Q55="当"),10,IF(AND($D$1="三交代制",N$17&gt;=2,N$17&lt;=30,OR(N55="準",N55="深"),OR(O55="準",O55="深"),OR(P55="準",P55="深")),20,IF(AND($D$1="二交代制",OR(N55="当",N55="明"),NOT(OR(AND(N55="当",OR(O55="明",N$17=31,O$18="×"),OR(P55="休",N$17=30,N$17=31,P$18="×")),AND(N55="明",OR(M55="当",N$17=1),OR(O55="休",N$17=31,O$18="×"))))),30,IF(AND($D$1="三交代制",M55&lt;&gt;"準",M55&lt;&gt;"深",OR(N55="準",N55="深"),(NOT(OR(AND(N55="準",OR(M55="日",M55="休",N$17=1,AND(O55&lt;&gt;"準",O55&lt;&gt;"深",M55="")),OR(O55="休",AND(O55="準",OR(P55="休",N$17=30,P$18="×")),N$17=31,O$18="×",O55="")),AND(N55="深",OR(M55="休",N$17=1,AND(O55&lt;&gt;"準",O55&lt;&gt;"深",M55="")),OR(O55="休",AND(OR(O55="準",O55="深"),OR(P55="休",N$17=30,P$18="×")),N$17=31,O$18="×",O55="")))))),40,0))))</f>
        <v>0</v>
      </c>
      <c r="O136" s="193">
        <f t="shared" ref="O136" si="581">IF(AND($D$1="二交代制",O$17&gt;=1,O$17&lt;=28,O55="当",P55="明",Q55="休",R55="当"),10,IF(AND($D$1="三交代制",O$17&gt;=2,O$17&lt;=30,OR(O55="準",O55="深"),OR(P55="準",P55="深"),OR(Q55="準",Q55="深")),20,IF(AND($D$1="二交代制",OR(O55="当",O55="明"),NOT(OR(AND(O55="当",OR(P55="明",O$17=31,P$18="×"),OR(Q55="休",O$17=30,O$17=31,Q$18="×")),AND(O55="明",OR(N55="当",O$17=1),OR(P55="休",O$17=31,P$18="×"))))),30,IF(AND($D$1="三交代制",N55&lt;&gt;"準",N55&lt;&gt;"深",OR(O55="準",O55="深"),(NOT(OR(AND(O55="準",OR(N55="日",N55="休",O$17=1,AND(P55&lt;&gt;"準",P55&lt;&gt;"深",N55="")),OR(P55="休",AND(P55="準",OR(Q55="休",O$17=30,Q$18="×")),O$17=31,P$18="×",P55="")),AND(O55="深",OR(N55="休",O$17=1,AND(P55&lt;&gt;"準",P55&lt;&gt;"深",N55="")),OR(P55="休",AND(OR(P55="準",P55="深"),OR(Q55="休",O$17=30,Q$18="×")),O$17=31,P$18="×",P55="")))))),40,0))))</f>
        <v>0</v>
      </c>
      <c r="P136" s="193">
        <f t="shared" ref="P136" si="582">IF(AND($D$1="二交代制",P$17&gt;=1,P$17&lt;=28,P55="当",Q55="明",R55="休",S55="当"),10,IF(AND($D$1="三交代制",P$17&gt;=2,P$17&lt;=30,OR(P55="準",P55="深"),OR(Q55="準",Q55="深"),OR(R55="準",R55="深")),20,IF(AND($D$1="二交代制",OR(P55="当",P55="明"),NOT(OR(AND(P55="当",OR(Q55="明",P$17=31,Q$18="×"),OR(R55="休",P$17=30,P$17=31,R$18="×")),AND(P55="明",OR(O55="当",P$17=1),OR(Q55="休",P$17=31,Q$18="×"))))),30,IF(AND($D$1="三交代制",O55&lt;&gt;"準",O55&lt;&gt;"深",OR(P55="準",P55="深"),(NOT(OR(AND(P55="準",OR(O55="日",O55="休",P$17=1,AND(Q55&lt;&gt;"準",Q55&lt;&gt;"深",O55="")),OR(Q55="休",AND(Q55="準",OR(R55="休",P$17=30,R$18="×")),P$17=31,Q$18="×",Q55="")),AND(P55="深",OR(O55="休",P$17=1,AND(Q55&lt;&gt;"準",Q55&lt;&gt;"深",O55="")),OR(Q55="休",AND(OR(Q55="準",Q55="深"),OR(R55="休",P$17=30,R$18="×")),P$17=31,Q$18="×",Q55="")))))),40,0))))</f>
        <v>0</v>
      </c>
      <c r="Q136" s="193">
        <f t="shared" ref="Q136" si="583">IF(AND($D$1="二交代制",Q$17&gt;=1,Q$17&lt;=28,Q55="当",R55="明",S55="休",T55="当"),10,IF(AND($D$1="三交代制",Q$17&gt;=2,Q$17&lt;=30,OR(Q55="準",Q55="深"),OR(R55="準",R55="深"),OR(S55="準",S55="深")),20,IF(AND($D$1="二交代制",OR(Q55="当",Q55="明"),NOT(OR(AND(Q55="当",OR(R55="明",Q$17=31,R$18="×"),OR(S55="休",Q$17=30,Q$17=31,S$18="×")),AND(Q55="明",OR(P55="当",Q$17=1),OR(R55="休",Q$17=31,R$18="×"))))),30,IF(AND($D$1="三交代制",P55&lt;&gt;"準",P55&lt;&gt;"深",OR(Q55="準",Q55="深"),(NOT(OR(AND(Q55="準",OR(P55="日",P55="休",Q$17=1,AND(R55&lt;&gt;"準",R55&lt;&gt;"深",P55="")),OR(R55="休",AND(R55="準",OR(S55="休",Q$17=30,S$18="×")),Q$17=31,R$18="×",R55="")),AND(Q55="深",OR(P55="休",Q$17=1,AND(R55&lt;&gt;"準",R55&lt;&gt;"深",P55="")),OR(R55="休",AND(OR(R55="準",R55="深"),OR(S55="休",Q$17=30,S$18="×")),Q$17=31,R$18="×",R55="")))))),40,0))))</f>
        <v>0</v>
      </c>
      <c r="R136" s="193">
        <f t="shared" ref="R136" si="584">IF(AND($D$1="二交代制",R$17&gt;=1,R$17&lt;=28,R55="当",S55="明",T55="休",U55="当"),10,IF(AND($D$1="三交代制",R$17&gt;=2,R$17&lt;=30,OR(R55="準",R55="深"),OR(S55="準",S55="深"),OR(T55="準",T55="深")),20,IF(AND($D$1="二交代制",OR(R55="当",R55="明"),NOT(OR(AND(R55="当",OR(S55="明",R$17=31,S$18="×"),OR(T55="休",R$17=30,R$17=31,T$18="×")),AND(R55="明",OR(Q55="当",R$17=1),OR(S55="休",R$17=31,S$18="×"))))),30,IF(AND($D$1="三交代制",Q55&lt;&gt;"準",Q55&lt;&gt;"深",OR(R55="準",R55="深"),(NOT(OR(AND(R55="準",OR(Q55="日",Q55="休",R$17=1,AND(S55&lt;&gt;"準",S55&lt;&gt;"深",Q55="")),OR(S55="休",AND(S55="準",OR(T55="休",R$17=30,T$18="×")),R$17=31,S$18="×",S55="")),AND(R55="深",OR(Q55="休",R$17=1,AND(S55&lt;&gt;"準",S55&lt;&gt;"深",Q55="")),OR(S55="休",AND(OR(S55="準",S55="深"),OR(T55="休",R$17=30,T$18="×")),R$17=31,S$18="×",S55="")))))),40,0))))</f>
        <v>0</v>
      </c>
      <c r="S136" s="193">
        <f t="shared" ref="S136" si="585">IF(AND($D$1="二交代制",S$17&gt;=1,S$17&lt;=28,S55="当",T55="明",U55="休",V55="当"),10,IF(AND($D$1="三交代制",S$17&gt;=2,S$17&lt;=30,OR(S55="準",S55="深"),OR(T55="準",T55="深"),OR(U55="準",U55="深")),20,IF(AND($D$1="二交代制",OR(S55="当",S55="明"),NOT(OR(AND(S55="当",OR(T55="明",S$17=31,T$18="×"),OR(U55="休",S$17=30,S$17=31,U$18="×")),AND(S55="明",OR(R55="当",S$17=1),OR(T55="休",S$17=31,T$18="×"))))),30,IF(AND($D$1="三交代制",R55&lt;&gt;"準",R55&lt;&gt;"深",OR(S55="準",S55="深"),(NOT(OR(AND(S55="準",OR(R55="日",R55="休",S$17=1,AND(T55&lt;&gt;"準",T55&lt;&gt;"深",R55="")),OR(T55="休",AND(T55="準",OR(U55="休",S$17=30,U$18="×")),S$17=31,T$18="×",T55="")),AND(S55="深",OR(R55="休",S$17=1,AND(T55&lt;&gt;"準",T55&lt;&gt;"深",R55="")),OR(T55="休",AND(OR(T55="準",T55="深"),OR(U55="休",S$17=30,U$18="×")),S$17=31,T$18="×",T55="")))))),40,0))))</f>
        <v>0</v>
      </c>
      <c r="T136" s="193">
        <f t="shared" ref="T136" si="586">IF(AND($D$1="二交代制",T$17&gt;=1,T$17&lt;=28,T55="当",U55="明",V55="休",W55="当"),10,IF(AND($D$1="三交代制",T$17&gt;=2,T$17&lt;=30,OR(T55="準",T55="深"),OR(U55="準",U55="深"),OR(V55="準",V55="深")),20,IF(AND($D$1="二交代制",OR(T55="当",T55="明"),NOT(OR(AND(T55="当",OR(U55="明",T$17=31,U$18="×"),OR(V55="休",T$17=30,T$17=31,V$18="×")),AND(T55="明",OR(S55="当",T$17=1),OR(U55="休",T$17=31,U$18="×"))))),30,IF(AND($D$1="三交代制",S55&lt;&gt;"準",S55&lt;&gt;"深",OR(T55="準",T55="深"),(NOT(OR(AND(T55="準",OR(S55="日",S55="休",T$17=1,AND(U55&lt;&gt;"準",U55&lt;&gt;"深",S55="")),OR(U55="休",AND(U55="準",OR(V55="休",T$17=30,V$18="×")),T$17=31,U$18="×",U55="")),AND(T55="深",OR(S55="休",T$17=1,AND(U55&lt;&gt;"準",U55&lt;&gt;"深",S55="")),OR(U55="休",AND(OR(U55="準",U55="深"),OR(V55="休",T$17=30,V$18="×")),T$17=31,U$18="×",U55="")))))),40,0))))</f>
        <v>0</v>
      </c>
      <c r="U136" s="193">
        <f t="shared" ref="U136" si="587">IF(AND($D$1="二交代制",U$17&gt;=1,U$17&lt;=28,U55="当",V55="明",W55="休",X55="当"),10,IF(AND($D$1="三交代制",U$17&gt;=2,U$17&lt;=30,OR(U55="準",U55="深"),OR(V55="準",V55="深"),OR(W55="準",W55="深")),20,IF(AND($D$1="二交代制",OR(U55="当",U55="明"),NOT(OR(AND(U55="当",OR(V55="明",U$17=31,V$18="×"),OR(W55="休",U$17=30,U$17=31,W$18="×")),AND(U55="明",OR(T55="当",U$17=1),OR(V55="休",U$17=31,V$18="×"))))),30,IF(AND($D$1="三交代制",T55&lt;&gt;"準",T55&lt;&gt;"深",OR(U55="準",U55="深"),(NOT(OR(AND(U55="準",OR(T55="日",T55="休",U$17=1,AND(V55&lt;&gt;"準",V55&lt;&gt;"深",T55="")),OR(V55="休",AND(V55="準",OR(W55="休",U$17=30,W$18="×")),U$17=31,V$18="×",V55="")),AND(U55="深",OR(T55="休",U$17=1,AND(V55&lt;&gt;"準",V55&lt;&gt;"深",T55="")),OR(V55="休",AND(OR(V55="準",V55="深"),OR(W55="休",U$17=30,W$18="×")),U$17=31,V$18="×",V55="")))))),40,0))))</f>
        <v>0</v>
      </c>
      <c r="V136" s="193">
        <f t="shared" ref="V136" si="588">IF(AND($D$1="二交代制",V$17&gt;=1,V$17&lt;=28,V55="当",W55="明",X55="休",Y55="当"),10,IF(AND($D$1="三交代制",V$17&gt;=2,V$17&lt;=30,OR(V55="準",V55="深"),OR(W55="準",W55="深"),OR(X55="準",X55="深")),20,IF(AND($D$1="二交代制",OR(V55="当",V55="明"),NOT(OR(AND(V55="当",OR(W55="明",V$17=31,W$18="×"),OR(X55="休",V$17=30,V$17=31,X$18="×")),AND(V55="明",OR(U55="当",V$17=1),OR(W55="休",V$17=31,W$18="×"))))),30,IF(AND($D$1="三交代制",U55&lt;&gt;"準",U55&lt;&gt;"深",OR(V55="準",V55="深"),(NOT(OR(AND(V55="準",OR(U55="日",U55="休",V$17=1,AND(W55&lt;&gt;"準",W55&lt;&gt;"深",U55="")),OR(W55="休",AND(W55="準",OR(X55="休",V$17=30,X$18="×")),V$17=31,W$18="×",W55="")),AND(V55="深",OR(U55="休",V$17=1,AND(W55&lt;&gt;"準",W55&lt;&gt;"深",U55="")),OR(W55="休",AND(OR(W55="準",W55="深"),OR(X55="休",V$17=30,X$18="×")),V$17=31,W$18="×",W55="")))))),40,0))))</f>
        <v>0</v>
      </c>
      <c r="W136" s="193">
        <f t="shared" ref="W136" si="589">IF(AND($D$1="二交代制",W$17&gt;=1,W$17&lt;=28,W55="当",X55="明",Y55="休",Z55="当"),10,IF(AND($D$1="三交代制",W$17&gt;=2,W$17&lt;=30,OR(W55="準",W55="深"),OR(X55="準",X55="深"),OR(Y55="準",Y55="深")),20,IF(AND($D$1="二交代制",OR(W55="当",W55="明"),NOT(OR(AND(W55="当",OR(X55="明",W$17=31,X$18="×"),OR(Y55="休",W$17=30,W$17=31,Y$18="×")),AND(W55="明",OR(V55="当",W$17=1),OR(X55="休",W$17=31,X$18="×"))))),30,IF(AND($D$1="三交代制",V55&lt;&gt;"準",V55&lt;&gt;"深",OR(W55="準",W55="深"),(NOT(OR(AND(W55="準",OR(V55="日",V55="休",W$17=1,AND(X55&lt;&gt;"準",X55&lt;&gt;"深",V55="")),OR(X55="休",AND(X55="準",OR(Y55="休",W$17=30,Y$18="×")),W$17=31,X$18="×",X55="")),AND(W55="深",OR(V55="休",W$17=1,AND(X55&lt;&gt;"準",X55&lt;&gt;"深",V55="")),OR(X55="休",AND(OR(X55="準",X55="深"),OR(Y55="休",W$17=30,Y$18="×")),W$17=31,X$18="×",X55="")))))),40,0))))</f>
        <v>0</v>
      </c>
      <c r="X136" s="193">
        <f t="shared" ref="X136" si="590">IF(AND($D$1="二交代制",X$17&gt;=1,X$17&lt;=28,X55="当",Y55="明",Z55="休",AA55="当"),10,IF(AND($D$1="三交代制",X$17&gt;=2,X$17&lt;=30,OR(X55="準",X55="深"),OR(Y55="準",Y55="深"),OR(Z55="準",Z55="深")),20,IF(AND($D$1="二交代制",OR(X55="当",X55="明"),NOT(OR(AND(X55="当",OR(Y55="明",X$17=31,Y$18="×"),OR(Z55="休",X$17=30,X$17=31,Z$18="×")),AND(X55="明",OR(W55="当",X$17=1),OR(Y55="休",X$17=31,Y$18="×"))))),30,IF(AND($D$1="三交代制",W55&lt;&gt;"準",W55&lt;&gt;"深",OR(X55="準",X55="深"),(NOT(OR(AND(X55="準",OR(W55="日",W55="休",X$17=1,AND(Y55&lt;&gt;"準",Y55&lt;&gt;"深",W55="")),OR(Y55="休",AND(Y55="準",OR(Z55="休",X$17=30,Z$18="×")),X$17=31,Y$18="×",Y55="")),AND(X55="深",OR(W55="休",X$17=1,AND(Y55&lt;&gt;"準",Y55&lt;&gt;"深",W55="")),OR(Y55="休",AND(OR(Y55="準",Y55="深"),OR(Z55="休",X$17=30,Z$18="×")),X$17=31,Y$18="×",Y55="")))))),40,0))))</f>
        <v>0</v>
      </c>
      <c r="Y136" s="193">
        <f t="shared" ref="Y136" si="591">IF(AND($D$1="二交代制",Y$17&gt;=1,Y$17&lt;=28,Y55="当",Z55="明",AA55="休",AB55="当"),10,IF(AND($D$1="三交代制",Y$17&gt;=2,Y$17&lt;=30,OR(Y55="準",Y55="深"),OR(Z55="準",Z55="深"),OR(AA55="準",AA55="深")),20,IF(AND($D$1="二交代制",OR(Y55="当",Y55="明"),NOT(OR(AND(Y55="当",OR(Z55="明",Y$17=31,Z$18="×"),OR(AA55="休",Y$17=30,Y$17=31,AA$18="×")),AND(Y55="明",OR(X55="当",Y$17=1),OR(Z55="休",Y$17=31,Z$18="×"))))),30,IF(AND($D$1="三交代制",X55&lt;&gt;"準",X55&lt;&gt;"深",OR(Y55="準",Y55="深"),(NOT(OR(AND(Y55="準",OR(X55="日",X55="休",Y$17=1,AND(Z55&lt;&gt;"準",Z55&lt;&gt;"深",X55="")),OR(Z55="休",AND(Z55="準",OR(AA55="休",Y$17=30,AA$18="×")),Y$17=31,Z$18="×",Z55="")),AND(Y55="深",OR(X55="休",Y$17=1,AND(Z55&lt;&gt;"準",Z55&lt;&gt;"深",X55="")),OR(Z55="休",AND(OR(Z55="準",Z55="深"),OR(AA55="休",Y$17=30,AA$18="×")),Y$17=31,Z$18="×",Z55="")))))),40,0))))</f>
        <v>0</v>
      </c>
      <c r="Z136" s="193">
        <f t="shared" ref="Z136" si="592">IF(AND($D$1="二交代制",Z$17&gt;=1,Z$17&lt;=28,Z55="当",AA55="明",AB55="休",AC55="当"),10,IF(AND($D$1="三交代制",Z$17&gt;=2,Z$17&lt;=30,OR(Z55="準",Z55="深"),OR(AA55="準",AA55="深"),OR(AB55="準",AB55="深")),20,IF(AND($D$1="二交代制",OR(Z55="当",Z55="明"),NOT(OR(AND(Z55="当",OR(AA55="明",Z$17=31,AA$18="×"),OR(AB55="休",Z$17=30,Z$17=31,AB$18="×")),AND(Z55="明",OR(Y55="当",Z$17=1),OR(AA55="休",Z$17=31,AA$18="×"))))),30,IF(AND($D$1="三交代制",Y55&lt;&gt;"準",Y55&lt;&gt;"深",OR(Z55="準",Z55="深"),(NOT(OR(AND(Z55="準",OR(Y55="日",Y55="休",Z$17=1,AND(AA55&lt;&gt;"準",AA55&lt;&gt;"深",Y55="")),OR(AA55="休",AND(AA55="準",OR(AB55="休",Z$17=30,AB$18="×")),Z$17=31,AA$18="×",AA55="")),AND(Z55="深",OR(Y55="休",Z$17=1,AND(AA55&lt;&gt;"準",AA55&lt;&gt;"深",Y55="")),OR(AA55="休",AND(OR(AA55="準",AA55="深"),OR(AB55="休",Z$17=30,AB$18="×")),Z$17=31,AA$18="×",AA55="")))))),40,0))))</f>
        <v>0</v>
      </c>
      <c r="AA136" s="193">
        <f t="shared" ref="AA136" si="593">IF(AND($D$1="二交代制",AA$17&gt;=1,AA$17&lt;=28,AA55="当",AB55="明",AC55="休",AD55="当"),10,IF(AND($D$1="三交代制",AA$17&gt;=2,AA$17&lt;=30,OR(AA55="準",AA55="深"),OR(AB55="準",AB55="深"),OR(AC55="準",AC55="深")),20,IF(AND($D$1="二交代制",OR(AA55="当",AA55="明"),NOT(OR(AND(AA55="当",OR(AB55="明",AA$17=31,AB$18="×"),OR(AC55="休",AA$17=30,AA$17=31,AC$18="×")),AND(AA55="明",OR(Z55="当",AA$17=1),OR(AB55="休",AA$17=31,AB$18="×"))))),30,IF(AND($D$1="三交代制",Z55&lt;&gt;"準",Z55&lt;&gt;"深",OR(AA55="準",AA55="深"),(NOT(OR(AND(AA55="準",OR(Z55="日",Z55="休",AA$17=1,AND(AB55&lt;&gt;"準",AB55&lt;&gt;"深",Z55="")),OR(AB55="休",AND(AB55="準",OR(AC55="休",AA$17=30,AC$18="×")),AA$17=31,AB$18="×",AB55="")),AND(AA55="深",OR(Z55="休",AA$17=1,AND(AB55&lt;&gt;"準",AB55&lt;&gt;"深",Z55="")),OR(AB55="休",AND(OR(AB55="準",AB55="深"),OR(AC55="休",AA$17=30,AC$18="×")),AA$17=31,AB$18="×",AB55="")))))),40,0))))</f>
        <v>0</v>
      </c>
      <c r="AB136" s="193">
        <f t="shared" ref="AB136" si="594">IF(AND($D$1="二交代制",AB$17&gt;=1,AB$17&lt;=28,AB55="当",AC55="明",AD55="休",AE55="当"),10,IF(AND($D$1="三交代制",AB$17&gt;=2,AB$17&lt;=30,OR(AB55="準",AB55="深"),OR(AC55="準",AC55="深"),OR(AD55="準",AD55="深")),20,IF(AND($D$1="二交代制",OR(AB55="当",AB55="明"),NOT(OR(AND(AB55="当",OR(AC55="明",AB$17=31,AC$18="×"),OR(AD55="休",AB$17=30,AB$17=31,AD$18="×")),AND(AB55="明",OR(AA55="当",AB$17=1),OR(AC55="休",AB$17=31,AC$18="×"))))),30,IF(AND($D$1="三交代制",AA55&lt;&gt;"準",AA55&lt;&gt;"深",OR(AB55="準",AB55="深"),(NOT(OR(AND(AB55="準",OR(AA55="日",AA55="休",AB$17=1,AND(AC55&lt;&gt;"準",AC55&lt;&gt;"深",AA55="")),OR(AC55="休",AND(AC55="準",OR(AD55="休",AB$17=30,AD$18="×")),AB$17=31,AC$18="×",AC55="")),AND(AB55="深",OR(AA55="休",AB$17=1,AND(AC55&lt;&gt;"準",AC55&lt;&gt;"深",AA55="")),OR(AC55="休",AND(OR(AC55="準",AC55="深"),OR(AD55="休",AB$17=30,AD$18="×")),AB$17=31,AC$18="×",AC55="")))))),40,0))))</f>
        <v>0</v>
      </c>
      <c r="AC136" s="193">
        <f t="shared" ref="AC136" si="595">IF(AND($D$1="二交代制",AC$17&gt;=1,AC$17&lt;=28,AC55="当",AD55="明",AE55="休",AF55="当"),10,IF(AND($D$1="三交代制",AC$17&gt;=2,AC$17&lt;=30,OR(AC55="準",AC55="深"),OR(AD55="準",AD55="深"),OR(AE55="準",AE55="深")),20,IF(AND($D$1="二交代制",OR(AC55="当",AC55="明"),NOT(OR(AND(AC55="当",OR(AD55="明",AC$17=31,AD$18="×"),OR(AE55="休",AC$17=30,AC$17=31,AE$18="×")),AND(AC55="明",OR(AB55="当",AC$17=1),OR(AD55="休",AC$17=31,AD$18="×"))))),30,IF(AND($D$1="三交代制",AB55&lt;&gt;"準",AB55&lt;&gt;"深",OR(AC55="準",AC55="深"),(NOT(OR(AND(AC55="準",OR(AB55="日",AB55="休",AC$17=1,AND(AD55&lt;&gt;"準",AD55&lt;&gt;"深",AB55="")),OR(AD55="休",AND(AD55="準",OR(AE55="休",AC$17=30,AE$18="×")),AC$17=31,AD$18="×",AD55="")),AND(AC55="深",OR(AB55="休",AC$17=1,AND(AD55&lt;&gt;"準",AD55&lt;&gt;"深",AB55="")),OR(AD55="休",AND(OR(AD55="準",AD55="深"),OR(AE55="休",AC$17=30,AE$18="×")),AC$17=31,AD$18="×",AD55="")))))),40,0))))</f>
        <v>0</v>
      </c>
      <c r="AD136" s="193">
        <f t="shared" ref="AD136" si="596">IF(AND($D$1="二交代制",AD$17&gt;=1,AD$17&lt;=28,AD55="当",AE55="明",AF55="休",AG55="当"),10,IF(AND($D$1="三交代制",AD$17&gt;=2,AD$17&lt;=30,OR(AD55="準",AD55="深"),OR(AE55="準",AE55="深"),OR(AF55="準",AF55="深")),20,IF(AND($D$1="二交代制",OR(AD55="当",AD55="明"),NOT(OR(AND(AD55="当",OR(AE55="明",AD$17=31,AE$18="×"),OR(AF55="休",AD$17=30,AD$17=31,AF$18="×")),AND(AD55="明",OR(AC55="当",AD$17=1),OR(AE55="休",AD$17=31,AE$18="×"))))),30,IF(AND($D$1="三交代制",AC55&lt;&gt;"準",AC55&lt;&gt;"深",OR(AD55="準",AD55="深"),(NOT(OR(AND(AD55="準",OR(AC55="日",AC55="休",AD$17=1,AND(AE55&lt;&gt;"準",AE55&lt;&gt;"深",AC55="")),OR(AE55="休",AND(AE55="準",OR(AF55="休",AD$17=30,AF$18="×")),AD$17=31,AE$18="×",AE55="")),AND(AD55="深",OR(AC55="休",AD$17=1,AND(AE55&lt;&gt;"準",AE55&lt;&gt;"深",AC55="")),OR(AE55="休",AND(OR(AE55="準",AE55="深"),OR(AF55="休",AD$17=30,AF$18="×")),AD$17=31,AE$18="×",AE55="")))))),40,0))))</f>
        <v>0</v>
      </c>
      <c r="AE136" s="193">
        <f t="shared" ref="AE136" si="597">IF(AND($D$1="二交代制",AE$17&gt;=1,AE$17&lt;=28,AE55="当",AF55="明",AG55="休",AH55="当"),10,IF(AND($D$1="三交代制",AE$17&gt;=2,AE$17&lt;=30,OR(AE55="準",AE55="深"),OR(AF55="準",AF55="深"),OR(AG55="準",AG55="深")),20,IF(AND($D$1="二交代制",OR(AE55="当",AE55="明"),NOT(OR(AND(AE55="当",OR(AF55="明",AE$17=31,AF$18="×"),OR(AG55="休",AE$17=30,AE$17=31,AG$18="×")),AND(AE55="明",OR(AD55="当",AE$17=1),OR(AF55="休",AE$17=31,AF$18="×"))))),30,IF(AND($D$1="三交代制",AD55&lt;&gt;"準",AD55&lt;&gt;"深",OR(AE55="準",AE55="深"),(NOT(OR(AND(AE55="準",OR(AD55="日",AD55="休",AE$17=1,AND(AF55&lt;&gt;"準",AF55&lt;&gt;"深",AD55="")),OR(AF55="休",AND(AF55="準",OR(AG55="休",AE$17=30,AG$18="×")),AE$17=31,AF$18="×",AF55="")),AND(AE55="深",OR(AD55="休",AE$17=1,AND(AF55&lt;&gt;"準",AF55&lt;&gt;"深",AD55="")),OR(AF55="休",AND(OR(AF55="準",AF55="深"),OR(AG55="休",AE$17=30,AG$18="×")),AE$17=31,AF$18="×",AF55="")))))),40,0))))</f>
        <v>0</v>
      </c>
      <c r="AF136" s="193">
        <f t="shared" ref="AF136" si="598">IF(AND($D$1="二交代制",AF$17&gt;=1,AF$17&lt;=28,AF55="当",AG55="明",AH55="休",AI55="当"),10,IF(AND($D$1="三交代制",AF$17&gt;=2,AF$17&lt;=30,OR(AF55="準",AF55="深"),OR(AG55="準",AG55="深"),OR(AH55="準",AH55="深")),20,IF(AND($D$1="二交代制",OR(AF55="当",AF55="明"),NOT(OR(AND(AF55="当",OR(AG55="明",AF$17=31,AG$18="×"),OR(AH55="休",AF$17=30,AF$17=31,AH$18="×")),AND(AF55="明",OR(AE55="当",AF$17=1),OR(AG55="休",AF$17=31,AG$18="×"))))),30,IF(AND($D$1="三交代制",AE55&lt;&gt;"準",AE55&lt;&gt;"深",OR(AF55="準",AF55="深"),(NOT(OR(AND(AF55="準",OR(AE55="日",AE55="休",AF$17=1,AND(AG55&lt;&gt;"準",AG55&lt;&gt;"深",AE55="")),OR(AG55="休",AND(AG55="準",OR(AH55="休",AF$17=30,AH$18="×")),AF$17=31,AG$18="×",AG55="")),AND(AF55="深",OR(AE55="休",AF$17=1,AND(AG55&lt;&gt;"準",AG55&lt;&gt;"深",AE55="")),OR(AG55="休",AND(OR(AG55="準",AG55="深"),OR(AH55="休",AF$17=30,AH$18="×")),AF$17=31,AG$18="×",AG55="")))))),40,0))))</f>
        <v>0</v>
      </c>
      <c r="AG136" s="193">
        <f t="shared" ref="AG136" si="599">IF(AND($D$1="二交代制",AG$17&gt;=1,AG$17&lt;=28,AG55="当",AH55="明",AI55="休",AJ55="当"),10,IF(AND($D$1="三交代制",AG$17&gt;=2,AG$17&lt;=30,OR(AG55="準",AG55="深"),OR(AH55="準",AH55="深"),OR(AI55="準",AI55="深")),20,IF(AND($D$1="二交代制",OR(AG55="当",AG55="明"),NOT(OR(AND(AG55="当",OR(AH55="明",AG$17=31,AH$18="×"),OR(AI55="休",AG$17=30,AG$17=31,AI$18="×")),AND(AG55="明",OR(AF55="当",AG$17=1),OR(AH55="休",AG$17=31,AH$18="×"))))),30,IF(AND($D$1="三交代制",AF55&lt;&gt;"準",AF55&lt;&gt;"深",OR(AG55="準",AG55="深"),(NOT(OR(AND(AG55="準",OR(AF55="日",AF55="休",AG$17=1,AND(AH55&lt;&gt;"準",AH55&lt;&gt;"深",AF55="")),OR(AH55="休",AND(AH55="準",OR(AI55="休",AG$17=30,AI$18="×")),AG$17=31,AH$18="×",AH55="")),AND(AG55="深",OR(AF55="休",AG$17=1,AND(AH55&lt;&gt;"準",AH55&lt;&gt;"深",AF55="")),OR(AH55="休",AND(OR(AH55="準",AH55="深"),OR(AI55="休",AG$17=30,AI$18="×")),AG$17=31,AH$18="×",AH55="")))))),40,0))))</f>
        <v>0</v>
      </c>
      <c r="AH136" s="193">
        <f t="shared" ref="AH136" si="600">IF(AND($D$1="二交代制",AH$17&gt;=1,AH$17&lt;=28,AH55="当",AI55="明",AJ55="休",AK55="当"),10,IF(AND($D$1="三交代制",AH$17&gt;=2,AH$17&lt;=30,OR(AH55="準",AH55="深"),OR(AI55="準",AI55="深"),OR(AJ55="準",AJ55="深")),20,IF(AND($D$1="二交代制",OR(AH55="当",AH55="明"),NOT(OR(AND(AH55="当",OR(AI55="明",AH$17=31,AI$18="×"),OR(AJ55="休",AH$17=30,AH$17=31,AJ$18="×")),AND(AH55="明",OR(AG55="当",AH$17=1),OR(AI55="休",AH$17=31,AI$18="×"))))),30,IF(AND($D$1="三交代制",AG55&lt;&gt;"準",AG55&lt;&gt;"深",OR(AH55="準",AH55="深"),(NOT(OR(AND(AH55="準",OR(AG55="日",AG55="休",AH$17=1,AND(AI55&lt;&gt;"準",AI55&lt;&gt;"深",AG55="")),OR(AI55="休",AND(AI55="準",OR(AJ55="休",AH$17=30,AJ$18="×")),AH$17=31,AI$18="×",AI55="")),AND(AH55="深",OR(AG55="休",AH$17=1,AND(AI55&lt;&gt;"準",AI55&lt;&gt;"深",AG55="")),OR(AI55="休",AND(OR(AI55="準",AI55="深"),OR(AJ55="休",AH$17=30,AJ$18="×")),AH$17=31,AI$18="×",AI55="")))))),40,0))))</f>
        <v>0</v>
      </c>
      <c r="AI136" s="193">
        <f t="shared" ref="AI136" si="601">IF(AND($D$1="二交代制",AI$17&gt;=1,AI$17&lt;=28,AI55="当",AJ55="明",AK55="休",AL55="当"),10,IF(AND($D$1="三交代制",AI$17&gt;=2,AI$17&lt;=30,OR(AI55="準",AI55="深"),OR(AJ55="準",AJ55="深"),OR(AK55="準",AK55="深")),20,IF(AND($D$1="二交代制",OR(AI55="当",AI55="明"),NOT(OR(AND(AI55="当",OR(AJ55="明",AI$17=31,AJ$18="×"),OR(AK55="休",AI$17=30,AI$17=31,AK$18="×")),AND(AI55="明",OR(AH55="当",AI$17=1),OR(AJ55="休",AI$17=31,AJ$18="×"))))),30,IF(AND($D$1="三交代制",AH55&lt;&gt;"準",AH55&lt;&gt;"深",OR(AI55="準",AI55="深"),(NOT(OR(AND(AI55="準",OR(AH55="日",AH55="休",AI$17=1,AND(AJ55&lt;&gt;"準",AJ55&lt;&gt;"深",AH55="")),OR(AJ55="休",AND(AJ55="準",OR(AK55="休",AI$17=30,AK$18="×")),AI$17=31,AJ$18="×",AJ55="")),AND(AI55="深",OR(AH55="休",AI$17=1,AND(AJ55&lt;&gt;"準",AJ55&lt;&gt;"深",AH55="")),OR(AJ55="休",AND(OR(AJ55="準",AJ55="深"),OR(AK55="休",AI$17=30,AK$18="×")),AI$17=31,AJ$18="×",AJ55="")))))),40,0))))</f>
        <v>0</v>
      </c>
      <c r="AJ136" s="193">
        <f t="shared" ref="AJ136" si="602">IF(AND($D$1="二交代制",AJ$17&gt;=1,AJ$17&lt;=28,AJ55="当",AK55="明",AL55="休",AM55="当"),10,IF(AND($D$1="三交代制",AJ$17&gt;=2,AJ$17&lt;=30,OR(AJ55="準",AJ55="深"),OR(AK55="準",AK55="深"),OR(AL55="準",AL55="深")),20,IF(AND($D$1="二交代制",OR(AJ55="当",AJ55="明"),NOT(OR(AND(AJ55="当",OR(AK55="明",AJ$17=31,AK$18="×"),OR(AL55="休",AJ$17=30,AJ$17=31,AL$18="×")),AND(AJ55="明",OR(AI55="当",AJ$17=1),OR(AK55="休",AJ$17=31,AK$18="×"))))),30,IF(AND($D$1="三交代制",AI55&lt;&gt;"準",AI55&lt;&gt;"深",OR(AJ55="準",AJ55="深"),(NOT(OR(AND(AJ55="準",OR(AI55="日",AI55="休",AJ$17=1,AND(AK55&lt;&gt;"準",AK55&lt;&gt;"深",AI55="")),OR(AK55="休",AND(AK55="準",OR(AL55="休",AJ$17=30,AL$18="×")),AJ$17=31,AK$18="×",AK55="")),AND(AJ55="深",OR(AI55="休",AJ$17=1,AND(AK55&lt;&gt;"準",AK55&lt;&gt;"深",AI55="")),OR(AK55="休",AND(OR(AK55="準",AK55="深"),OR(AL55="休",AJ$17=30,AL$18="×")),AJ$17=31,AK$18="×",AK55="")))))),40,0))))</f>
        <v>0</v>
      </c>
      <c r="AK136" s="193">
        <f t="shared" ref="AK136" si="603">IF(AND($D$1="二交代制",AK$17&gt;=1,AK$17&lt;=28,AK55="当",AL55="明",AM55="休",AN55="当"),10,IF(AND($D$1="三交代制",AK$17&gt;=2,AK$17&lt;=30,OR(AK55="準",AK55="深"),OR(AL55="準",AL55="深"),OR(AM55="準",AM55="深")),20,IF(AND($D$1="二交代制",OR(AK55="当",AK55="明"),NOT(OR(AND(AK55="当",OR(AL55="明",AK$17=31,AL$18="×"),OR(AM55="休",AK$17=30,AK$17=31,AM$18="×")),AND(AK55="明",OR(AJ55="当",AK$17=1),OR(AL55="休",AK$17=31,AL$18="×"))))),30,IF(AND($D$1="三交代制",AJ55&lt;&gt;"準",AJ55&lt;&gt;"深",OR(AK55="準",AK55="深"),(NOT(OR(AND(AK55="準",OR(AJ55="日",AJ55="休",AK$17=1,AND(AL55&lt;&gt;"準",AL55&lt;&gt;"深",AJ55="")),OR(AL55="休",AND(AL55="準",OR(AM55="休",AK$17=30,AM$18="×")),AK$17=31,AL$18="×",AL55="")),AND(AK55="深",OR(AJ55="休",AK$17=1,AND(AL55&lt;&gt;"準",AL55&lt;&gt;"深",AJ55="")),OR(AL55="休",AND(OR(AL55="準",AL55="深"),OR(AM55="休",AK$17=30,AM$18="×")),AK$17=31,AL$18="×",AL55="")))))),40,0))))</f>
        <v>0</v>
      </c>
      <c r="AL136" s="193">
        <f t="shared" ref="AL136" si="604">IF(AND($D$1="二交代制",AL$17&gt;=1,AL$17&lt;=28,AL55="当",AM55="明",AN55="休",AO55="当"),10,IF(AND($D$1="三交代制",AL$17&gt;=2,AL$17&lt;=30,OR(AL55="準",AL55="深"),OR(AM55="準",AM55="深"),OR(AN55="準",AN55="深")),20,IF(AND($D$1="二交代制",OR(AL55="当",AL55="明"),NOT(OR(AND(AL55="当",OR(AM55="明",AL$17=31,AM$18="×"),OR(AN55="休",AL$17=30,AL$17=31,AN$18="×")),AND(AL55="明",OR(AK55="当",AL$17=1),OR(AM55="休",AL$17=31,AM$18="×"))))),30,IF(AND($D$1="三交代制",AK55&lt;&gt;"準",AK55&lt;&gt;"深",OR(AL55="準",AL55="深"),(NOT(OR(AND(AL55="準",OR(AK55="日",AK55="休",AL$17=1,AND(AM55&lt;&gt;"準",AM55&lt;&gt;"深",AK55="")),OR(AM55="休",AND(AM55="準",OR(AN55="休",AL$17=30,AN$18="×")),AL$17=31,AM$18="×",AM55="")),AND(AL55="深",OR(AK55="休",AL$17=1,AND(AM55&lt;&gt;"準",AM55&lt;&gt;"深",AK55="")),OR(AM55="休",AND(OR(AM55="準",AM55="深"),OR(AN55="休",AL$17=30,AN$18="×")),AL$17=31,AM$18="×",AM55="")))))),40,0))))</f>
        <v>0</v>
      </c>
      <c r="AM136" s="193">
        <f t="shared" ref="AM136" si="605">IF(AND($D$1="二交代制",AM$17&gt;=1,AM$17&lt;=28,AM55="当",AN55="明",AO55="休",AP55="当"),10,IF(AND($D$1="三交代制",AM$17&gt;=2,AM$17&lt;=30,OR(AM55="準",AM55="深"),OR(AN55="準",AN55="深"),OR(AO55="準",AO55="深")),20,IF(AND($D$1="二交代制",OR(AM55="当",AM55="明"),NOT(OR(AND(AM55="当",OR(AN55="明",AM$17=31,AN$18="×"),OR(AO55="休",AM$17=30,AM$17=31,AO$18="×")),AND(AM55="明",OR(AL55="当",AM$17=1),OR(AN55="休",AM$17=31,AN$18="×"))))),30,IF(AND($D$1="三交代制",AL55&lt;&gt;"準",AL55&lt;&gt;"深",OR(AM55="準",AM55="深"),(NOT(OR(AND(AM55="準",OR(AL55="日",AL55="休",AM$17=1,AND(AN55&lt;&gt;"準",AN55&lt;&gt;"深",AL55="")),OR(AN55="休",AND(AN55="準",OR(AO55="休",AM$17=30,AO$18="×")),AM$17=31,AN$18="×",AN55="")),AND(AM55="深",OR(AL55="休",AM$17=1,AND(AN55&lt;&gt;"準",AN55&lt;&gt;"深",AL55="")),OR(AN55="休",AND(OR(AN55="準",AN55="深"),OR(AO55="休",AM$17=30,AO$18="×")),AM$17=31,AN$18="×",AN55="")))))),40,0))))</f>
        <v>0</v>
      </c>
      <c r="AN136" s="193">
        <f t="shared" ref="AN136" si="606">IF(AND($D$1="二交代制",AN$17&gt;=1,AN$17&lt;=28,AN55="当",AO55="明",AP55="休",AQ55="当"),10,IF(AND($D$1="三交代制",AN$17&gt;=2,AN$17&lt;=30,OR(AN55="準",AN55="深"),OR(AO55="準",AO55="深"),OR(AP55="準",AP55="深")),20,IF(AND($D$1="二交代制",OR(AN55="当",AN55="明"),NOT(OR(AND(AN55="当",OR(AO55="明",AN$17=31,AO$18="×"),OR(AP55="休",AN$17=30,AN$17=31,AP$18="×")),AND(AN55="明",OR(AM55="当",AN$17=1),OR(AO55="休",AN$17=31,AO$18="×"))))),30,IF(AND($D$1="三交代制",AM55&lt;&gt;"準",AM55&lt;&gt;"深",OR(AN55="準",AN55="深"),(NOT(OR(AND(AN55="準",OR(AM55="日",AM55="休",AN$17=1,AND(AO55&lt;&gt;"準",AO55&lt;&gt;"深",AM55="")),OR(AO55="休",AND(AO55="準",OR(AP55="休",AN$17=30,AP$18="×")),AN$17=31,AO$18="×",AO55="")),AND(AN55="深",OR(AM55="休",AN$17=1,AND(AO55&lt;&gt;"準",AO55&lt;&gt;"深",AM55="")),OR(AO55="休",AND(OR(AO55="準",AO55="深"),OR(AP55="休",AN$17=30,AP$18="×")),AN$17=31,AO$18="×",AO55="")))))),40,0))))</f>
        <v>0</v>
      </c>
      <c r="AO136" s="193">
        <f t="shared" ref="AO136" si="607">IF(AND($D$1="二交代制",AO$17&gt;=1,AO$17&lt;=28,AO55="当",AP55="明",AQ55="休",AR55="当"),10,IF(AND($D$1="三交代制",AO$17&gt;=2,AO$17&lt;=30,OR(AO55="準",AO55="深"),OR(AP55="準",AP55="深"),OR(AQ55="準",AQ55="深")),20,IF(AND($D$1="二交代制",OR(AO55="当",AO55="明"),NOT(OR(AND(AO55="当",OR(AP55="明",AO$17=31,AP$18="×"),OR(AQ55="休",AO$17=30,AO$17=31,AQ$18="×")),AND(AO55="明",OR(AN55="当",AO$17=1),OR(AP55="休",AO$17=31,AP$18="×"))))),30,IF(AND($D$1="三交代制",AN55&lt;&gt;"準",AN55&lt;&gt;"深",OR(AO55="準",AO55="深"),(NOT(OR(AND(AO55="準",OR(AN55="日",AN55="休",AO$17=1,AND(AP55&lt;&gt;"準",AP55&lt;&gt;"深",AN55="")),OR(AP55="休",AND(AP55="準",OR(AQ55="休",AO$17=30,AQ$18="×")),AO$17=31,AP$18="×",AP55="")),AND(AO55="深",OR(AN55="休",AO$17=1,AND(AP55&lt;&gt;"準",AP55&lt;&gt;"深",AN55="")),OR(AP55="休",AND(OR(AP55="準",AP55="深"),OR(AQ55="休",AO$17=30,AQ$18="×")),AO$17=31,AP$18="×",AP55="")))))),40,0))))</f>
        <v>0</v>
      </c>
      <c r="CJ136" s="91"/>
      <c r="CK136" s="92"/>
      <c r="CL136" s="92"/>
      <c r="CM136" s="92"/>
      <c r="CN136" s="92"/>
      <c r="CO136" s="92"/>
      <c r="CP136" s="92"/>
      <c r="CQ136" s="92"/>
      <c r="CR136" s="92"/>
      <c r="CS136" s="92"/>
      <c r="CT136" s="92"/>
      <c r="CU136" s="92"/>
      <c r="CV136" s="92"/>
      <c r="CW136" s="92"/>
      <c r="CX136" s="92"/>
      <c r="CY136" s="92"/>
      <c r="CZ136" s="92"/>
      <c r="DA136" s="92"/>
      <c r="DB136" s="92"/>
      <c r="DC136" s="92"/>
      <c r="DD136" s="92"/>
      <c r="DE136" s="92"/>
      <c r="DF136" s="92"/>
      <c r="DG136" s="92"/>
      <c r="DH136" s="92"/>
      <c r="DI136" s="92"/>
      <c r="DJ136" s="92"/>
      <c r="DK136" s="92"/>
      <c r="DL136" s="92"/>
      <c r="DM136" s="92"/>
      <c r="DN136" s="92"/>
      <c r="DO136" s="92"/>
      <c r="DP136" s="92"/>
      <c r="DQ136" s="93"/>
      <c r="DR136" s="93"/>
      <c r="DS136" s="93"/>
      <c r="DT136" s="93"/>
      <c r="DU136" s="93"/>
      <c r="DV136" s="93"/>
      <c r="DW136" s="93"/>
      <c r="DX136" s="93"/>
      <c r="DY136" s="93"/>
      <c r="DZ136" s="93"/>
      <c r="EA136" s="93"/>
      <c r="EB136" s="93"/>
      <c r="EC136" s="93"/>
      <c r="ED136" s="93"/>
      <c r="EE136" s="93"/>
      <c r="EF136" s="93"/>
      <c r="EG136" s="93"/>
      <c r="EH136" s="93"/>
      <c r="EI136" s="93"/>
      <c r="EJ136" s="93"/>
      <c r="EK136" s="93"/>
    </row>
    <row r="137" spans="10:141" x14ac:dyDescent="0.4">
      <c r="J137" s="202"/>
      <c r="K137" s="193"/>
      <c r="L137" s="193"/>
      <c r="M137" s="193"/>
      <c r="N137" s="193"/>
      <c r="O137" s="193"/>
      <c r="P137" s="193"/>
      <c r="Q137" s="193"/>
      <c r="R137" s="193"/>
      <c r="S137" s="193"/>
      <c r="T137" s="193"/>
      <c r="U137" s="193"/>
      <c r="V137" s="193"/>
      <c r="W137" s="193"/>
      <c r="X137" s="193"/>
      <c r="Y137" s="193"/>
      <c r="Z137" s="193"/>
      <c r="AA137" s="193"/>
      <c r="AB137" s="193"/>
      <c r="AC137" s="193"/>
      <c r="AD137" s="193"/>
      <c r="AE137" s="193"/>
      <c r="AF137" s="193"/>
      <c r="AG137" s="193"/>
      <c r="AH137" s="193"/>
      <c r="AI137" s="193"/>
      <c r="AJ137" s="193"/>
      <c r="AK137" s="193"/>
      <c r="AL137" s="193"/>
      <c r="AM137" s="193"/>
      <c r="AN137" s="193"/>
      <c r="AO137" s="193"/>
      <c r="CJ137" s="91"/>
      <c r="CK137" s="92"/>
      <c r="CL137" s="92"/>
      <c r="CM137" s="92"/>
      <c r="CN137" s="92"/>
      <c r="CO137" s="92"/>
      <c r="CP137" s="92"/>
      <c r="CQ137" s="92"/>
      <c r="CR137" s="92"/>
      <c r="CS137" s="92"/>
      <c r="CT137" s="92"/>
      <c r="CU137" s="92"/>
      <c r="CV137" s="92"/>
      <c r="CW137" s="92"/>
      <c r="CX137" s="92"/>
      <c r="CY137" s="92"/>
      <c r="CZ137" s="92"/>
      <c r="DA137" s="92"/>
      <c r="DB137" s="92"/>
      <c r="DC137" s="92"/>
      <c r="DD137" s="92"/>
      <c r="DE137" s="92"/>
      <c r="DF137" s="92"/>
      <c r="DG137" s="92"/>
      <c r="DH137" s="92"/>
      <c r="DI137" s="92"/>
      <c r="DJ137" s="92"/>
      <c r="DK137" s="92"/>
      <c r="DL137" s="92"/>
      <c r="DM137" s="92"/>
      <c r="DN137" s="92"/>
      <c r="DO137" s="92"/>
      <c r="DP137" s="92"/>
      <c r="DQ137" s="93"/>
      <c r="DR137" s="93"/>
      <c r="DS137" s="93"/>
      <c r="DT137" s="93"/>
      <c r="DU137" s="93"/>
      <c r="DV137" s="93"/>
      <c r="DW137" s="93"/>
      <c r="DX137" s="93"/>
      <c r="DY137" s="93"/>
      <c r="DZ137" s="93"/>
      <c r="EA137" s="93"/>
      <c r="EB137" s="93"/>
      <c r="EC137" s="93"/>
      <c r="ED137" s="93"/>
      <c r="EE137" s="93"/>
      <c r="EF137" s="93"/>
      <c r="EG137" s="93"/>
      <c r="EH137" s="93"/>
      <c r="EI137" s="93"/>
      <c r="EJ137" s="93"/>
      <c r="EK137" s="93"/>
    </row>
    <row r="138" spans="10:141" x14ac:dyDescent="0.4">
      <c r="J138" s="201" t="str">
        <f t="shared" ref="J138" si="608">IF(E57&lt;&gt;"",E57,"")</f>
        <v>清水</v>
      </c>
      <c r="K138" s="193">
        <f t="shared" ref="K138" si="609">IF(AND($D$1="二交代制",K$17&gt;=1,K$17&lt;=28,K57="当",L57="明",M57="休",N57="当"),10,IF(AND($D$1="三交代制",K$17&gt;=2,K$17&lt;=30,OR(K57="準",K57="深"),OR(L57="準",L57="深"),OR(M57="準",M57="深")),20,IF(AND($D$1="二交代制",OR(K57="当",K57="明"),NOT(OR(AND(K57="当",OR(L57="明",K$17=31,L$18="×"),OR(M57="休",K$17=30,K$17=31,M$18="×")),AND(K57="明",OR(J57="当",K$17=1),OR(L57="休",K$17=31,L$18="×"))))),30,IF(AND($D$1="三交代制",J57&lt;&gt;"準",J57&lt;&gt;"深",OR(K57="準",K57="深"),(NOT(OR(AND(K57="準",OR(J57="日",J57="休",K$17=1,AND(L57&lt;&gt;"準",L57&lt;&gt;"深",J57="")),OR(L57="休",AND(L57="準",OR(M57="休",K$17=30,M$18="×")),K$17=31,L$18="×",L57="")),AND(K57="深",OR(J57="休",K$17=1,AND(L57&lt;&gt;"準",L57&lt;&gt;"深",J57="")),OR(L57="休",AND(OR(L57="準",L57="深"),OR(M57="休",K$17=30,M$18="×")),K$17=31,L$18="×",L57="")))))),40,0))))</f>
        <v>0</v>
      </c>
      <c r="L138" s="193">
        <f t="shared" ref="L138" si="610">IF(AND($D$1="二交代制",L$17&gt;=1,L$17&lt;=28,L57="当",M57="明",N57="休",O57="当"),10,IF(AND($D$1="三交代制",L$17&gt;=2,L$17&lt;=30,OR(L57="準",L57="深"),OR(M57="準",M57="深"),OR(N57="準",N57="深")),20,IF(AND($D$1="二交代制",OR(L57="当",L57="明"),NOT(OR(AND(L57="当",OR(M57="明",L$17=31,M$18="×"),OR(N57="休",L$17=30,L$17=31,N$18="×")),AND(L57="明",OR(K57="当",L$17=1),OR(M57="休",L$17=31,M$18="×"))))),30,IF(AND($D$1="三交代制",K57&lt;&gt;"準",K57&lt;&gt;"深",OR(L57="準",L57="深"),(NOT(OR(AND(L57="準",OR(K57="日",K57="休",L$17=1,AND(M57&lt;&gt;"準",M57&lt;&gt;"深",K57="")),OR(M57="休",AND(M57="準",OR(N57="休",L$17=30,N$18="×")),L$17=31,M$18="×",M57="")),AND(L57="深",OR(K57="休",L$17=1,AND(M57&lt;&gt;"準",M57&lt;&gt;"深",K57="")),OR(M57="休",AND(OR(M57="準",M57="深"),OR(N57="休",L$17=30,N$18="×")),L$17=31,M$18="×",M57="")))))),40,0))))</f>
        <v>0</v>
      </c>
      <c r="M138" s="193">
        <f t="shared" ref="M138" si="611">IF(AND($D$1="二交代制",M$17&gt;=1,M$17&lt;=28,M57="当",N57="明",O57="休",P57="当"),10,IF(AND($D$1="三交代制",M$17&gt;=2,M$17&lt;=30,OR(M57="準",M57="深"),OR(N57="準",N57="深"),OR(O57="準",O57="深")),20,IF(AND($D$1="二交代制",OR(M57="当",M57="明"),NOT(OR(AND(M57="当",OR(N57="明",M$17=31,N$18="×"),OR(O57="休",M$17=30,M$17=31,O$18="×")),AND(M57="明",OR(L57="当",M$17=1),OR(N57="休",M$17=31,N$18="×"))))),30,IF(AND($D$1="三交代制",L57&lt;&gt;"準",L57&lt;&gt;"深",OR(M57="準",M57="深"),(NOT(OR(AND(M57="準",OR(L57="日",L57="休",M$17=1,AND(N57&lt;&gt;"準",N57&lt;&gt;"深",L57="")),OR(N57="休",AND(N57="準",OR(O57="休",M$17=30,O$18="×")),M$17=31,N$18="×",N57="")),AND(M57="深",OR(L57="休",M$17=1,AND(N57&lt;&gt;"準",N57&lt;&gt;"深",L57="")),OR(N57="休",AND(OR(N57="準",N57="深"),OR(O57="休",M$17=30,O$18="×")),M$17=31,N$18="×",N57="")))))),40,0))))</f>
        <v>0</v>
      </c>
      <c r="N138" s="193">
        <f t="shared" ref="N138" si="612">IF(AND($D$1="二交代制",N$17&gt;=1,N$17&lt;=28,N57="当",O57="明",P57="休",Q57="当"),10,IF(AND($D$1="三交代制",N$17&gt;=2,N$17&lt;=30,OR(N57="準",N57="深"),OR(O57="準",O57="深"),OR(P57="準",P57="深")),20,IF(AND($D$1="二交代制",OR(N57="当",N57="明"),NOT(OR(AND(N57="当",OR(O57="明",N$17=31,O$18="×"),OR(P57="休",N$17=30,N$17=31,P$18="×")),AND(N57="明",OR(M57="当",N$17=1),OR(O57="休",N$17=31,O$18="×"))))),30,IF(AND($D$1="三交代制",M57&lt;&gt;"準",M57&lt;&gt;"深",OR(N57="準",N57="深"),(NOT(OR(AND(N57="準",OR(M57="日",M57="休",N$17=1,AND(O57&lt;&gt;"準",O57&lt;&gt;"深",M57="")),OR(O57="休",AND(O57="準",OR(P57="休",N$17=30,P$18="×")),N$17=31,O$18="×",O57="")),AND(N57="深",OR(M57="休",N$17=1,AND(O57&lt;&gt;"準",O57&lt;&gt;"深",M57="")),OR(O57="休",AND(OR(O57="準",O57="深"),OR(P57="休",N$17=30,P$18="×")),N$17=31,O$18="×",O57="")))))),40,0))))</f>
        <v>0</v>
      </c>
      <c r="O138" s="193">
        <f t="shared" ref="O138" si="613">IF(AND($D$1="二交代制",O$17&gt;=1,O$17&lt;=28,O57="当",P57="明",Q57="休",R57="当"),10,IF(AND($D$1="三交代制",O$17&gt;=2,O$17&lt;=30,OR(O57="準",O57="深"),OR(P57="準",P57="深"),OR(Q57="準",Q57="深")),20,IF(AND($D$1="二交代制",OR(O57="当",O57="明"),NOT(OR(AND(O57="当",OR(P57="明",O$17=31,P$18="×"),OR(Q57="休",O$17=30,O$17=31,Q$18="×")),AND(O57="明",OR(N57="当",O$17=1),OR(P57="休",O$17=31,P$18="×"))))),30,IF(AND($D$1="三交代制",N57&lt;&gt;"準",N57&lt;&gt;"深",OR(O57="準",O57="深"),(NOT(OR(AND(O57="準",OR(N57="日",N57="休",O$17=1,AND(P57&lt;&gt;"準",P57&lt;&gt;"深",N57="")),OR(P57="休",AND(P57="準",OR(Q57="休",O$17=30,Q$18="×")),O$17=31,P$18="×",P57="")),AND(O57="深",OR(N57="休",O$17=1,AND(P57&lt;&gt;"準",P57&lt;&gt;"深",N57="")),OR(P57="休",AND(OR(P57="準",P57="深"),OR(Q57="休",O$17=30,Q$18="×")),O$17=31,P$18="×",P57="")))))),40,0))))</f>
        <v>0</v>
      </c>
      <c r="P138" s="193">
        <f t="shared" ref="P138" si="614">IF(AND($D$1="二交代制",P$17&gt;=1,P$17&lt;=28,P57="当",Q57="明",R57="休",S57="当"),10,IF(AND($D$1="三交代制",P$17&gt;=2,P$17&lt;=30,OR(P57="準",P57="深"),OR(Q57="準",Q57="深"),OR(R57="準",R57="深")),20,IF(AND($D$1="二交代制",OR(P57="当",P57="明"),NOT(OR(AND(P57="当",OR(Q57="明",P$17=31,Q$18="×"),OR(R57="休",P$17=30,P$17=31,R$18="×")),AND(P57="明",OR(O57="当",P$17=1),OR(Q57="休",P$17=31,Q$18="×"))))),30,IF(AND($D$1="三交代制",O57&lt;&gt;"準",O57&lt;&gt;"深",OR(P57="準",P57="深"),(NOT(OR(AND(P57="準",OR(O57="日",O57="休",P$17=1,AND(Q57&lt;&gt;"準",Q57&lt;&gt;"深",O57="")),OR(Q57="休",AND(Q57="準",OR(R57="休",P$17=30,R$18="×")),P$17=31,Q$18="×",Q57="")),AND(P57="深",OR(O57="休",P$17=1,AND(Q57&lt;&gt;"準",Q57&lt;&gt;"深",O57="")),OR(Q57="休",AND(OR(Q57="準",Q57="深"),OR(R57="休",P$17=30,R$18="×")),P$17=31,Q$18="×",Q57="")))))),40,0))))</f>
        <v>0</v>
      </c>
      <c r="Q138" s="193">
        <f t="shared" ref="Q138" si="615">IF(AND($D$1="二交代制",Q$17&gt;=1,Q$17&lt;=28,Q57="当",R57="明",S57="休",T57="当"),10,IF(AND($D$1="三交代制",Q$17&gt;=2,Q$17&lt;=30,OR(Q57="準",Q57="深"),OR(R57="準",R57="深"),OR(S57="準",S57="深")),20,IF(AND($D$1="二交代制",OR(Q57="当",Q57="明"),NOT(OR(AND(Q57="当",OR(R57="明",Q$17=31,R$18="×"),OR(S57="休",Q$17=30,Q$17=31,S$18="×")),AND(Q57="明",OR(P57="当",Q$17=1),OR(R57="休",Q$17=31,R$18="×"))))),30,IF(AND($D$1="三交代制",P57&lt;&gt;"準",P57&lt;&gt;"深",OR(Q57="準",Q57="深"),(NOT(OR(AND(Q57="準",OR(P57="日",P57="休",Q$17=1,AND(R57&lt;&gt;"準",R57&lt;&gt;"深",P57="")),OR(R57="休",AND(R57="準",OR(S57="休",Q$17=30,S$18="×")),Q$17=31,R$18="×",R57="")),AND(Q57="深",OR(P57="休",Q$17=1,AND(R57&lt;&gt;"準",R57&lt;&gt;"深",P57="")),OR(R57="休",AND(OR(R57="準",R57="深"),OR(S57="休",Q$17=30,S$18="×")),Q$17=31,R$18="×",R57="")))))),40,0))))</f>
        <v>0</v>
      </c>
      <c r="R138" s="193">
        <f t="shared" ref="R138" si="616">IF(AND($D$1="二交代制",R$17&gt;=1,R$17&lt;=28,R57="当",S57="明",T57="休",U57="当"),10,IF(AND($D$1="三交代制",R$17&gt;=2,R$17&lt;=30,OR(R57="準",R57="深"),OR(S57="準",S57="深"),OR(T57="準",T57="深")),20,IF(AND($D$1="二交代制",OR(R57="当",R57="明"),NOT(OR(AND(R57="当",OR(S57="明",R$17=31,S$18="×"),OR(T57="休",R$17=30,R$17=31,T$18="×")),AND(R57="明",OR(Q57="当",R$17=1),OR(S57="休",R$17=31,S$18="×"))))),30,IF(AND($D$1="三交代制",Q57&lt;&gt;"準",Q57&lt;&gt;"深",OR(R57="準",R57="深"),(NOT(OR(AND(R57="準",OR(Q57="日",Q57="休",R$17=1,AND(S57&lt;&gt;"準",S57&lt;&gt;"深",Q57="")),OR(S57="休",AND(S57="準",OR(T57="休",R$17=30,T$18="×")),R$17=31,S$18="×",S57="")),AND(R57="深",OR(Q57="休",R$17=1,AND(S57&lt;&gt;"準",S57&lt;&gt;"深",Q57="")),OR(S57="休",AND(OR(S57="準",S57="深"),OR(T57="休",R$17=30,T$18="×")),R$17=31,S$18="×",S57="")))))),40,0))))</f>
        <v>0</v>
      </c>
      <c r="S138" s="193">
        <f t="shared" ref="S138" si="617">IF(AND($D$1="二交代制",S$17&gt;=1,S$17&lt;=28,S57="当",T57="明",U57="休",V57="当"),10,IF(AND($D$1="三交代制",S$17&gt;=2,S$17&lt;=30,OR(S57="準",S57="深"),OR(T57="準",T57="深"),OR(U57="準",U57="深")),20,IF(AND($D$1="二交代制",OR(S57="当",S57="明"),NOT(OR(AND(S57="当",OR(T57="明",S$17=31,T$18="×"),OR(U57="休",S$17=30,S$17=31,U$18="×")),AND(S57="明",OR(R57="当",S$17=1),OR(T57="休",S$17=31,T$18="×"))))),30,IF(AND($D$1="三交代制",R57&lt;&gt;"準",R57&lt;&gt;"深",OR(S57="準",S57="深"),(NOT(OR(AND(S57="準",OR(R57="日",R57="休",S$17=1,AND(T57&lt;&gt;"準",T57&lt;&gt;"深",R57="")),OR(T57="休",AND(T57="準",OR(U57="休",S$17=30,U$18="×")),S$17=31,T$18="×",T57="")),AND(S57="深",OR(R57="休",S$17=1,AND(T57&lt;&gt;"準",T57&lt;&gt;"深",R57="")),OR(T57="休",AND(OR(T57="準",T57="深"),OR(U57="休",S$17=30,U$18="×")),S$17=31,T$18="×",T57="")))))),40,0))))</f>
        <v>0</v>
      </c>
      <c r="T138" s="193">
        <f t="shared" ref="T138" si="618">IF(AND($D$1="二交代制",T$17&gt;=1,T$17&lt;=28,T57="当",U57="明",V57="休",W57="当"),10,IF(AND($D$1="三交代制",T$17&gt;=2,T$17&lt;=30,OR(T57="準",T57="深"),OR(U57="準",U57="深"),OR(V57="準",V57="深")),20,IF(AND($D$1="二交代制",OR(T57="当",T57="明"),NOT(OR(AND(T57="当",OR(U57="明",T$17=31,U$18="×"),OR(V57="休",T$17=30,T$17=31,V$18="×")),AND(T57="明",OR(S57="当",T$17=1),OR(U57="休",T$17=31,U$18="×"))))),30,IF(AND($D$1="三交代制",S57&lt;&gt;"準",S57&lt;&gt;"深",OR(T57="準",T57="深"),(NOT(OR(AND(T57="準",OR(S57="日",S57="休",T$17=1,AND(U57&lt;&gt;"準",U57&lt;&gt;"深",S57="")),OR(U57="休",AND(U57="準",OR(V57="休",T$17=30,V$18="×")),T$17=31,U$18="×",U57="")),AND(T57="深",OR(S57="休",T$17=1,AND(U57&lt;&gt;"準",U57&lt;&gt;"深",S57="")),OR(U57="休",AND(OR(U57="準",U57="深"),OR(V57="休",T$17=30,V$18="×")),T$17=31,U$18="×",U57="")))))),40,0))))</f>
        <v>0</v>
      </c>
      <c r="U138" s="193">
        <f t="shared" ref="U138" si="619">IF(AND($D$1="二交代制",U$17&gt;=1,U$17&lt;=28,U57="当",V57="明",W57="休",X57="当"),10,IF(AND($D$1="三交代制",U$17&gt;=2,U$17&lt;=30,OR(U57="準",U57="深"),OR(V57="準",V57="深"),OR(W57="準",W57="深")),20,IF(AND($D$1="二交代制",OR(U57="当",U57="明"),NOT(OR(AND(U57="当",OR(V57="明",U$17=31,V$18="×"),OR(W57="休",U$17=30,U$17=31,W$18="×")),AND(U57="明",OR(T57="当",U$17=1),OR(V57="休",U$17=31,V$18="×"))))),30,IF(AND($D$1="三交代制",T57&lt;&gt;"準",T57&lt;&gt;"深",OR(U57="準",U57="深"),(NOT(OR(AND(U57="準",OR(T57="日",T57="休",U$17=1,AND(V57&lt;&gt;"準",V57&lt;&gt;"深",T57="")),OR(V57="休",AND(V57="準",OR(W57="休",U$17=30,W$18="×")),U$17=31,V$18="×",V57="")),AND(U57="深",OR(T57="休",U$17=1,AND(V57&lt;&gt;"準",V57&lt;&gt;"深",T57="")),OR(V57="休",AND(OR(V57="準",V57="深"),OR(W57="休",U$17=30,W$18="×")),U$17=31,V$18="×",V57="")))))),40,0))))</f>
        <v>0</v>
      </c>
      <c r="V138" s="193">
        <f t="shared" ref="V138" si="620">IF(AND($D$1="二交代制",V$17&gt;=1,V$17&lt;=28,V57="当",W57="明",X57="休",Y57="当"),10,IF(AND($D$1="三交代制",V$17&gt;=2,V$17&lt;=30,OR(V57="準",V57="深"),OR(W57="準",W57="深"),OR(X57="準",X57="深")),20,IF(AND($D$1="二交代制",OR(V57="当",V57="明"),NOT(OR(AND(V57="当",OR(W57="明",V$17=31,W$18="×"),OR(X57="休",V$17=30,V$17=31,X$18="×")),AND(V57="明",OR(U57="当",V$17=1),OR(W57="休",V$17=31,W$18="×"))))),30,IF(AND($D$1="三交代制",U57&lt;&gt;"準",U57&lt;&gt;"深",OR(V57="準",V57="深"),(NOT(OR(AND(V57="準",OR(U57="日",U57="休",V$17=1,AND(W57&lt;&gt;"準",W57&lt;&gt;"深",U57="")),OR(W57="休",AND(W57="準",OR(X57="休",V$17=30,X$18="×")),V$17=31,W$18="×",W57="")),AND(V57="深",OR(U57="休",V$17=1,AND(W57&lt;&gt;"準",W57&lt;&gt;"深",U57="")),OR(W57="休",AND(OR(W57="準",W57="深"),OR(X57="休",V$17=30,X$18="×")),V$17=31,W$18="×",W57="")))))),40,0))))</f>
        <v>0</v>
      </c>
      <c r="W138" s="193">
        <f t="shared" ref="W138" si="621">IF(AND($D$1="二交代制",W$17&gt;=1,W$17&lt;=28,W57="当",X57="明",Y57="休",Z57="当"),10,IF(AND($D$1="三交代制",W$17&gt;=2,W$17&lt;=30,OR(W57="準",W57="深"),OR(X57="準",X57="深"),OR(Y57="準",Y57="深")),20,IF(AND($D$1="二交代制",OR(W57="当",W57="明"),NOT(OR(AND(W57="当",OR(X57="明",W$17=31,X$18="×"),OR(Y57="休",W$17=30,W$17=31,Y$18="×")),AND(W57="明",OR(V57="当",W$17=1),OR(X57="休",W$17=31,X$18="×"))))),30,IF(AND($D$1="三交代制",V57&lt;&gt;"準",V57&lt;&gt;"深",OR(W57="準",W57="深"),(NOT(OR(AND(W57="準",OR(V57="日",V57="休",W$17=1,AND(X57&lt;&gt;"準",X57&lt;&gt;"深",V57="")),OR(X57="休",AND(X57="準",OR(Y57="休",W$17=30,Y$18="×")),W$17=31,X$18="×",X57="")),AND(W57="深",OR(V57="休",W$17=1,AND(X57&lt;&gt;"準",X57&lt;&gt;"深",V57="")),OR(X57="休",AND(OR(X57="準",X57="深"),OR(Y57="休",W$17=30,Y$18="×")),W$17=31,X$18="×",X57="")))))),40,0))))</f>
        <v>0</v>
      </c>
      <c r="X138" s="193">
        <f t="shared" ref="X138" si="622">IF(AND($D$1="二交代制",X$17&gt;=1,X$17&lt;=28,X57="当",Y57="明",Z57="休",AA57="当"),10,IF(AND($D$1="三交代制",X$17&gt;=2,X$17&lt;=30,OR(X57="準",X57="深"),OR(Y57="準",Y57="深"),OR(Z57="準",Z57="深")),20,IF(AND($D$1="二交代制",OR(X57="当",X57="明"),NOT(OR(AND(X57="当",OR(Y57="明",X$17=31,Y$18="×"),OR(Z57="休",X$17=30,X$17=31,Z$18="×")),AND(X57="明",OR(W57="当",X$17=1),OR(Y57="休",X$17=31,Y$18="×"))))),30,IF(AND($D$1="三交代制",W57&lt;&gt;"準",W57&lt;&gt;"深",OR(X57="準",X57="深"),(NOT(OR(AND(X57="準",OR(W57="日",W57="休",X$17=1,AND(Y57&lt;&gt;"準",Y57&lt;&gt;"深",W57="")),OR(Y57="休",AND(Y57="準",OR(Z57="休",X$17=30,Z$18="×")),X$17=31,Y$18="×",Y57="")),AND(X57="深",OR(W57="休",X$17=1,AND(Y57&lt;&gt;"準",Y57&lt;&gt;"深",W57="")),OR(Y57="休",AND(OR(Y57="準",Y57="深"),OR(Z57="休",X$17=30,Z$18="×")),X$17=31,Y$18="×",Y57="")))))),40,0))))</f>
        <v>0</v>
      </c>
      <c r="Y138" s="193">
        <f t="shared" ref="Y138" si="623">IF(AND($D$1="二交代制",Y$17&gt;=1,Y$17&lt;=28,Y57="当",Z57="明",AA57="休",AB57="当"),10,IF(AND($D$1="三交代制",Y$17&gt;=2,Y$17&lt;=30,OR(Y57="準",Y57="深"),OR(Z57="準",Z57="深"),OR(AA57="準",AA57="深")),20,IF(AND($D$1="二交代制",OR(Y57="当",Y57="明"),NOT(OR(AND(Y57="当",OR(Z57="明",Y$17=31,Z$18="×"),OR(AA57="休",Y$17=30,Y$17=31,AA$18="×")),AND(Y57="明",OR(X57="当",Y$17=1),OR(Z57="休",Y$17=31,Z$18="×"))))),30,IF(AND($D$1="三交代制",X57&lt;&gt;"準",X57&lt;&gt;"深",OR(Y57="準",Y57="深"),(NOT(OR(AND(Y57="準",OR(X57="日",X57="休",Y$17=1,AND(Z57&lt;&gt;"準",Z57&lt;&gt;"深",X57="")),OR(Z57="休",AND(Z57="準",OR(AA57="休",Y$17=30,AA$18="×")),Y$17=31,Z$18="×",Z57="")),AND(Y57="深",OR(X57="休",Y$17=1,AND(Z57&lt;&gt;"準",Z57&lt;&gt;"深",X57="")),OR(Z57="休",AND(OR(Z57="準",Z57="深"),OR(AA57="休",Y$17=30,AA$18="×")),Y$17=31,Z$18="×",Z57="")))))),40,0))))</f>
        <v>0</v>
      </c>
      <c r="Z138" s="193">
        <f t="shared" ref="Z138" si="624">IF(AND($D$1="二交代制",Z$17&gt;=1,Z$17&lt;=28,Z57="当",AA57="明",AB57="休",AC57="当"),10,IF(AND($D$1="三交代制",Z$17&gt;=2,Z$17&lt;=30,OR(Z57="準",Z57="深"),OR(AA57="準",AA57="深"),OR(AB57="準",AB57="深")),20,IF(AND($D$1="二交代制",OR(Z57="当",Z57="明"),NOT(OR(AND(Z57="当",OR(AA57="明",Z$17=31,AA$18="×"),OR(AB57="休",Z$17=30,Z$17=31,AB$18="×")),AND(Z57="明",OR(Y57="当",Z$17=1),OR(AA57="休",Z$17=31,AA$18="×"))))),30,IF(AND($D$1="三交代制",Y57&lt;&gt;"準",Y57&lt;&gt;"深",OR(Z57="準",Z57="深"),(NOT(OR(AND(Z57="準",OR(Y57="日",Y57="休",Z$17=1,AND(AA57&lt;&gt;"準",AA57&lt;&gt;"深",Y57="")),OR(AA57="休",AND(AA57="準",OR(AB57="休",Z$17=30,AB$18="×")),Z$17=31,AA$18="×",AA57="")),AND(Z57="深",OR(Y57="休",Z$17=1,AND(AA57&lt;&gt;"準",AA57&lt;&gt;"深",Y57="")),OR(AA57="休",AND(OR(AA57="準",AA57="深"),OR(AB57="休",Z$17=30,AB$18="×")),Z$17=31,AA$18="×",AA57="")))))),40,0))))</f>
        <v>0</v>
      </c>
      <c r="AA138" s="193">
        <f t="shared" ref="AA138" si="625">IF(AND($D$1="二交代制",AA$17&gt;=1,AA$17&lt;=28,AA57="当",AB57="明",AC57="休",AD57="当"),10,IF(AND($D$1="三交代制",AA$17&gt;=2,AA$17&lt;=30,OR(AA57="準",AA57="深"),OR(AB57="準",AB57="深"),OR(AC57="準",AC57="深")),20,IF(AND($D$1="二交代制",OR(AA57="当",AA57="明"),NOT(OR(AND(AA57="当",OR(AB57="明",AA$17=31,AB$18="×"),OR(AC57="休",AA$17=30,AA$17=31,AC$18="×")),AND(AA57="明",OR(Z57="当",AA$17=1),OR(AB57="休",AA$17=31,AB$18="×"))))),30,IF(AND($D$1="三交代制",Z57&lt;&gt;"準",Z57&lt;&gt;"深",OR(AA57="準",AA57="深"),(NOT(OR(AND(AA57="準",OR(Z57="日",Z57="休",AA$17=1,AND(AB57&lt;&gt;"準",AB57&lt;&gt;"深",Z57="")),OR(AB57="休",AND(AB57="準",OR(AC57="休",AA$17=30,AC$18="×")),AA$17=31,AB$18="×",AB57="")),AND(AA57="深",OR(Z57="休",AA$17=1,AND(AB57&lt;&gt;"準",AB57&lt;&gt;"深",Z57="")),OR(AB57="休",AND(OR(AB57="準",AB57="深"),OR(AC57="休",AA$17=30,AC$18="×")),AA$17=31,AB$18="×",AB57="")))))),40,0))))</f>
        <v>0</v>
      </c>
      <c r="AB138" s="193">
        <f t="shared" ref="AB138" si="626">IF(AND($D$1="二交代制",AB$17&gt;=1,AB$17&lt;=28,AB57="当",AC57="明",AD57="休",AE57="当"),10,IF(AND($D$1="三交代制",AB$17&gt;=2,AB$17&lt;=30,OR(AB57="準",AB57="深"),OR(AC57="準",AC57="深"),OR(AD57="準",AD57="深")),20,IF(AND($D$1="二交代制",OR(AB57="当",AB57="明"),NOT(OR(AND(AB57="当",OR(AC57="明",AB$17=31,AC$18="×"),OR(AD57="休",AB$17=30,AB$17=31,AD$18="×")),AND(AB57="明",OR(AA57="当",AB$17=1),OR(AC57="休",AB$17=31,AC$18="×"))))),30,IF(AND($D$1="三交代制",AA57&lt;&gt;"準",AA57&lt;&gt;"深",OR(AB57="準",AB57="深"),(NOT(OR(AND(AB57="準",OR(AA57="日",AA57="休",AB$17=1,AND(AC57&lt;&gt;"準",AC57&lt;&gt;"深",AA57="")),OR(AC57="休",AND(AC57="準",OR(AD57="休",AB$17=30,AD$18="×")),AB$17=31,AC$18="×",AC57="")),AND(AB57="深",OR(AA57="休",AB$17=1,AND(AC57&lt;&gt;"準",AC57&lt;&gt;"深",AA57="")),OR(AC57="休",AND(OR(AC57="準",AC57="深"),OR(AD57="休",AB$17=30,AD$18="×")),AB$17=31,AC$18="×",AC57="")))))),40,0))))</f>
        <v>0</v>
      </c>
      <c r="AC138" s="193">
        <f t="shared" ref="AC138" si="627">IF(AND($D$1="二交代制",AC$17&gt;=1,AC$17&lt;=28,AC57="当",AD57="明",AE57="休",AF57="当"),10,IF(AND($D$1="三交代制",AC$17&gt;=2,AC$17&lt;=30,OR(AC57="準",AC57="深"),OR(AD57="準",AD57="深"),OR(AE57="準",AE57="深")),20,IF(AND($D$1="二交代制",OR(AC57="当",AC57="明"),NOT(OR(AND(AC57="当",OR(AD57="明",AC$17=31,AD$18="×"),OR(AE57="休",AC$17=30,AC$17=31,AE$18="×")),AND(AC57="明",OR(AB57="当",AC$17=1),OR(AD57="休",AC$17=31,AD$18="×"))))),30,IF(AND($D$1="三交代制",AB57&lt;&gt;"準",AB57&lt;&gt;"深",OR(AC57="準",AC57="深"),(NOT(OR(AND(AC57="準",OR(AB57="日",AB57="休",AC$17=1,AND(AD57&lt;&gt;"準",AD57&lt;&gt;"深",AB57="")),OR(AD57="休",AND(AD57="準",OR(AE57="休",AC$17=30,AE$18="×")),AC$17=31,AD$18="×",AD57="")),AND(AC57="深",OR(AB57="休",AC$17=1,AND(AD57&lt;&gt;"準",AD57&lt;&gt;"深",AB57="")),OR(AD57="休",AND(OR(AD57="準",AD57="深"),OR(AE57="休",AC$17=30,AE$18="×")),AC$17=31,AD$18="×",AD57="")))))),40,0))))</f>
        <v>0</v>
      </c>
      <c r="AD138" s="193">
        <f t="shared" ref="AD138" si="628">IF(AND($D$1="二交代制",AD$17&gt;=1,AD$17&lt;=28,AD57="当",AE57="明",AF57="休",AG57="当"),10,IF(AND($D$1="三交代制",AD$17&gt;=2,AD$17&lt;=30,OR(AD57="準",AD57="深"),OR(AE57="準",AE57="深"),OR(AF57="準",AF57="深")),20,IF(AND($D$1="二交代制",OR(AD57="当",AD57="明"),NOT(OR(AND(AD57="当",OR(AE57="明",AD$17=31,AE$18="×"),OR(AF57="休",AD$17=30,AD$17=31,AF$18="×")),AND(AD57="明",OR(AC57="当",AD$17=1),OR(AE57="休",AD$17=31,AE$18="×"))))),30,IF(AND($D$1="三交代制",AC57&lt;&gt;"準",AC57&lt;&gt;"深",OR(AD57="準",AD57="深"),(NOT(OR(AND(AD57="準",OR(AC57="日",AC57="休",AD$17=1,AND(AE57&lt;&gt;"準",AE57&lt;&gt;"深",AC57="")),OR(AE57="休",AND(AE57="準",OR(AF57="休",AD$17=30,AF$18="×")),AD$17=31,AE$18="×",AE57="")),AND(AD57="深",OR(AC57="休",AD$17=1,AND(AE57&lt;&gt;"準",AE57&lt;&gt;"深",AC57="")),OR(AE57="休",AND(OR(AE57="準",AE57="深"),OR(AF57="休",AD$17=30,AF$18="×")),AD$17=31,AE$18="×",AE57="")))))),40,0))))</f>
        <v>0</v>
      </c>
      <c r="AE138" s="193">
        <f t="shared" ref="AE138" si="629">IF(AND($D$1="二交代制",AE$17&gt;=1,AE$17&lt;=28,AE57="当",AF57="明",AG57="休",AH57="当"),10,IF(AND($D$1="三交代制",AE$17&gt;=2,AE$17&lt;=30,OR(AE57="準",AE57="深"),OR(AF57="準",AF57="深"),OR(AG57="準",AG57="深")),20,IF(AND($D$1="二交代制",OR(AE57="当",AE57="明"),NOT(OR(AND(AE57="当",OR(AF57="明",AE$17=31,AF$18="×"),OR(AG57="休",AE$17=30,AE$17=31,AG$18="×")),AND(AE57="明",OR(AD57="当",AE$17=1),OR(AF57="休",AE$17=31,AF$18="×"))))),30,IF(AND($D$1="三交代制",AD57&lt;&gt;"準",AD57&lt;&gt;"深",OR(AE57="準",AE57="深"),(NOT(OR(AND(AE57="準",OR(AD57="日",AD57="休",AE$17=1,AND(AF57&lt;&gt;"準",AF57&lt;&gt;"深",AD57="")),OR(AF57="休",AND(AF57="準",OR(AG57="休",AE$17=30,AG$18="×")),AE$17=31,AF$18="×",AF57="")),AND(AE57="深",OR(AD57="休",AE$17=1,AND(AF57&lt;&gt;"準",AF57&lt;&gt;"深",AD57="")),OR(AF57="休",AND(OR(AF57="準",AF57="深"),OR(AG57="休",AE$17=30,AG$18="×")),AE$17=31,AF$18="×",AF57="")))))),40,0))))</f>
        <v>0</v>
      </c>
      <c r="AF138" s="193">
        <f t="shared" ref="AF138" si="630">IF(AND($D$1="二交代制",AF$17&gt;=1,AF$17&lt;=28,AF57="当",AG57="明",AH57="休",AI57="当"),10,IF(AND($D$1="三交代制",AF$17&gt;=2,AF$17&lt;=30,OR(AF57="準",AF57="深"),OR(AG57="準",AG57="深"),OR(AH57="準",AH57="深")),20,IF(AND($D$1="二交代制",OR(AF57="当",AF57="明"),NOT(OR(AND(AF57="当",OR(AG57="明",AF$17=31,AG$18="×"),OR(AH57="休",AF$17=30,AF$17=31,AH$18="×")),AND(AF57="明",OR(AE57="当",AF$17=1),OR(AG57="休",AF$17=31,AG$18="×"))))),30,IF(AND($D$1="三交代制",AE57&lt;&gt;"準",AE57&lt;&gt;"深",OR(AF57="準",AF57="深"),(NOT(OR(AND(AF57="準",OR(AE57="日",AE57="休",AF$17=1,AND(AG57&lt;&gt;"準",AG57&lt;&gt;"深",AE57="")),OR(AG57="休",AND(AG57="準",OR(AH57="休",AF$17=30,AH$18="×")),AF$17=31,AG$18="×",AG57="")),AND(AF57="深",OR(AE57="休",AF$17=1,AND(AG57&lt;&gt;"準",AG57&lt;&gt;"深",AE57="")),OR(AG57="休",AND(OR(AG57="準",AG57="深"),OR(AH57="休",AF$17=30,AH$18="×")),AF$17=31,AG$18="×",AG57="")))))),40,0))))</f>
        <v>0</v>
      </c>
      <c r="AG138" s="193">
        <f t="shared" ref="AG138" si="631">IF(AND($D$1="二交代制",AG$17&gt;=1,AG$17&lt;=28,AG57="当",AH57="明",AI57="休",AJ57="当"),10,IF(AND($D$1="三交代制",AG$17&gt;=2,AG$17&lt;=30,OR(AG57="準",AG57="深"),OR(AH57="準",AH57="深"),OR(AI57="準",AI57="深")),20,IF(AND($D$1="二交代制",OR(AG57="当",AG57="明"),NOT(OR(AND(AG57="当",OR(AH57="明",AG$17=31,AH$18="×"),OR(AI57="休",AG$17=30,AG$17=31,AI$18="×")),AND(AG57="明",OR(AF57="当",AG$17=1),OR(AH57="休",AG$17=31,AH$18="×"))))),30,IF(AND($D$1="三交代制",AF57&lt;&gt;"準",AF57&lt;&gt;"深",OR(AG57="準",AG57="深"),(NOT(OR(AND(AG57="準",OR(AF57="日",AF57="休",AG$17=1,AND(AH57&lt;&gt;"準",AH57&lt;&gt;"深",AF57="")),OR(AH57="休",AND(AH57="準",OR(AI57="休",AG$17=30,AI$18="×")),AG$17=31,AH$18="×",AH57="")),AND(AG57="深",OR(AF57="休",AG$17=1,AND(AH57&lt;&gt;"準",AH57&lt;&gt;"深",AF57="")),OR(AH57="休",AND(OR(AH57="準",AH57="深"),OR(AI57="休",AG$17=30,AI$18="×")),AG$17=31,AH$18="×",AH57="")))))),40,0))))</f>
        <v>0</v>
      </c>
      <c r="AH138" s="193">
        <f t="shared" ref="AH138" si="632">IF(AND($D$1="二交代制",AH$17&gt;=1,AH$17&lt;=28,AH57="当",AI57="明",AJ57="休",AK57="当"),10,IF(AND($D$1="三交代制",AH$17&gt;=2,AH$17&lt;=30,OR(AH57="準",AH57="深"),OR(AI57="準",AI57="深"),OR(AJ57="準",AJ57="深")),20,IF(AND($D$1="二交代制",OR(AH57="当",AH57="明"),NOT(OR(AND(AH57="当",OR(AI57="明",AH$17=31,AI$18="×"),OR(AJ57="休",AH$17=30,AH$17=31,AJ$18="×")),AND(AH57="明",OR(AG57="当",AH$17=1),OR(AI57="休",AH$17=31,AI$18="×"))))),30,IF(AND($D$1="三交代制",AG57&lt;&gt;"準",AG57&lt;&gt;"深",OR(AH57="準",AH57="深"),(NOT(OR(AND(AH57="準",OR(AG57="日",AG57="休",AH$17=1,AND(AI57&lt;&gt;"準",AI57&lt;&gt;"深",AG57="")),OR(AI57="休",AND(AI57="準",OR(AJ57="休",AH$17=30,AJ$18="×")),AH$17=31,AI$18="×",AI57="")),AND(AH57="深",OR(AG57="休",AH$17=1,AND(AI57&lt;&gt;"準",AI57&lt;&gt;"深",AG57="")),OR(AI57="休",AND(OR(AI57="準",AI57="深"),OR(AJ57="休",AH$17=30,AJ$18="×")),AH$17=31,AI$18="×",AI57="")))))),40,0))))</f>
        <v>0</v>
      </c>
      <c r="AI138" s="193">
        <f t="shared" ref="AI138" si="633">IF(AND($D$1="二交代制",AI$17&gt;=1,AI$17&lt;=28,AI57="当",AJ57="明",AK57="休",AL57="当"),10,IF(AND($D$1="三交代制",AI$17&gt;=2,AI$17&lt;=30,OR(AI57="準",AI57="深"),OR(AJ57="準",AJ57="深"),OR(AK57="準",AK57="深")),20,IF(AND($D$1="二交代制",OR(AI57="当",AI57="明"),NOT(OR(AND(AI57="当",OR(AJ57="明",AI$17=31,AJ$18="×"),OR(AK57="休",AI$17=30,AI$17=31,AK$18="×")),AND(AI57="明",OR(AH57="当",AI$17=1),OR(AJ57="休",AI$17=31,AJ$18="×"))))),30,IF(AND($D$1="三交代制",AH57&lt;&gt;"準",AH57&lt;&gt;"深",OR(AI57="準",AI57="深"),(NOT(OR(AND(AI57="準",OR(AH57="日",AH57="休",AI$17=1,AND(AJ57&lt;&gt;"準",AJ57&lt;&gt;"深",AH57="")),OR(AJ57="休",AND(AJ57="準",OR(AK57="休",AI$17=30,AK$18="×")),AI$17=31,AJ$18="×",AJ57="")),AND(AI57="深",OR(AH57="休",AI$17=1,AND(AJ57&lt;&gt;"準",AJ57&lt;&gt;"深",AH57="")),OR(AJ57="休",AND(OR(AJ57="準",AJ57="深"),OR(AK57="休",AI$17=30,AK$18="×")),AI$17=31,AJ$18="×",AJ57="")))))),40,0))))</f>
        <v>0</v>
      </c>
      <c r="AJ138" s="193">
        <f t="shared" ref="AJ138" si="634">IF(AND($D$1="二交代制",AJ$17&gt;=1,AJ$17&lt;=28,AJ57="当",AK57="明",AL57="休",AM57="当"),10,IF(AND($D$1="三交代制",AJ$17&gt;=2,AJ$17&lt;=30,OR(AJ57="準",AJ57="深"),OR(AK57="準",AK57="深"),OR(AL57="準",AL57="深")),20,IF(AND($D$1="二交代制",OR(AJ57="当",AJ57="明"),NOT(OR(AND(AJ57="当",OR(AK57="明",AJ$17=31,AK$18="×"),OR(AL57="休",AJ$17=30,AJ$17=31,AL$18="×")),AND(AJ57="明",OR(AI57="当",AJ$17=1),OR(AK57="休",AJ$17=31,AK$18="×"))))),30,IF(AND($D$1="三交代制",AI57&lt;&gt;"準",AI57&lt;&gt;"深",OR(AJ57="準",AJ57="深"),(NOT(OR(AND(AJ57="準",OR(AI57="日",AI57="休",AJ$17=1,AND(AK57&lt;&gt;"準",AK57&lt;&gt;"深",AI57="")),OR(AK57="休",AND(AK57="準",OR(AL57="休",AJ$17=30,AL$18="×")),AJ$17=31,AK$18="×",AK57="")),AND(AJ57="深",OR(AI57="休",AJ$17=1,AND(AK57&lt;&gt;"準",AK57&lt;&gt;"深",AI57="")),OR(AK57="休",AND(OR(AK57="準",AK57="深"),OR(AL57="休",AJ$17=30,AL$18="×")),AJ$17=31,AK$18="×",AK57="")))))),40,0))))</f>
        <v>0</v>
      </c>
      <c r="AK138" s="193">
        <f t="shared" ref="AK138" si="635">IF(AND($D$1="二交代制",AK$17&gt;=1,AK$17&lt;=28,AK57="当",AL57="明",AM57="休",AN57="当"),10,IF(AND($D$1="三交代制",AK$17&gt;=2,AK$17&lt;=30,OR(AK57="準",AK57="深"),OR(AL57="準",AL57="深"),OR(AM57="準",AM57="深")),20,IF(AND($D$1="二交代制",OR(AK57="当",AK57="明"),NOT(OR(AND(AK57="当",OR(AL57="明",AK$17=31,AL$18="×"),OR(AM57="休",AK$17=30,AK$17=31,AM$18="×")),AND(AK57="明",OR(AJ57="当",AK$17=1),OR(AL57="休",AK$17=31,AL$18="×"))))),30,IF(AND($D$1="三交代制",AJ57&lt;&gt;"準",AJ57&lt;&gt;"深",OR(AK57="準",AK57="深"),(NOT(OR(AND(AK57="準",OR(AJ57="日",AJ57="休",AK$17=1,AND(AL57&lt;&gt;"準",AL57&lt;&gt;"深",AJ57="")),OR(AL57="休",AND(AL57="準",OR(AM57="休",AK$17=30,AM$18="×")),AK$17=31,AL$18="×",AL57="")),AND(AK57="深",OR(AJ57="休",AK$17=1,AND(AL57&lt;&gt;"準",AL57&lt;&gt;"深",AJ57="")),OR(AL57="休",AND(OR(AL57="準",AL57="深"),OR(AM57="休",AK$17=30,AM$18="×")),AK$17=31,AL$18="×",AL57="")))))),40,0))))</f>
        <v>0</v>
      </c>
      <c r="AL138" s="193">
        <f t="shared" ref="AL138" si="636">IF(AND($D$1="二交代制",AL$17&gt;=1,AL$17&lt;=28,AL57="当",AM57="明",AN57="休",AO57="当"),10,IF(AND($D$1="三交代制",AL$17&gt;=2,AL$17&lt;=30,OR(AL57="準",AL57="深"),OR(AM57="準",AM57="深"),OR(AN57="準",AN57="深")),20,IF(AND($D$1="二交代制",OR(AL57="当",AL57="明"),NOT(OR(AND(AL57="当",OR(AM57="明",AL$17=31,AM$18="×"),OR(AN57="休",AL$17=30,AL$17=31,AN$18="×")),AND(AL57="明",OR(AK57="当",AL$17=1),OR(AM57="休",AL$17=31,AM$18="×"))))),30,IF(AND($D$1="三交代制",AK57&lt;&gt;"準",AK57&lt;&gt;"深",OR(AL57="準",AL57="深"),(NOT(OR(AND(AL57="準",OR(AK57="日",AK57="休",AL$17=1,AND(AM57&lt;&gt;"準",AM57&lt;&gt;"深",AK57="")),OR(AM57="休",AND(AM57="準",OR(AN57="休",AL$17=30,AN$18="×")),AL$17=31,AM$18="×",AM57="")),AND(AL57="深",OR(AK57="休",AL$17=1,AND(AM57&lt;&gt;"準",AM57&lt;&gt;"深",AK57="")),OR(AM57="休",AND(OR(AM57="準",AM57="深"),OR(AN57="休",AL$17=30,AN$18="×")),AL$17=31,AM$18="×",AM57="")))))),40,0))))</f>
        <v>0</v>
      </c>
      <c r="AM138" s="193">
        <f t="shared" ref="AM138" si="637">IF(AND($D$1="二交代制",AM$17&gt;=1,AM$17&lt;=28,AM57="当",AN57="明",AO57="休",AP57="当"),10,IF(AND($D$1="三交代制",AM$17&gt;=2,AM$17&lt;=30,OR(AM57="準",AM57="深"),OR(AN57="準",AN57="深"),OR(AO57="準",AO57="深")),20,IF(AND($D$1="二交代制",OR(AM57="当",AM57="明"),NOT(OR(AND(AM57="当",OR(AN57="明",AM$17=31,AN$18="×"),OR(AO57="休",AM$17=30,AM$17=31,AO$18="×")),AND(AM57="明",OR(AL57="当",AM$17=1),OR(AN57="休",AM$17=31,AN$18="×"))))),30,IF(AND($D$1="三交代制",AL57&lt;&gt;"準",AL57&lt;&gt;"深",OR(AM57="準",AM57="深"),(NOT(OR(AND(AM57="準",OR(AL57="日",AL57="休",AM$17=1,AND(AN57&lt;&gt;"準",AN57&lt;&gt;"深",AL57="")),OR(AN57="休",AND(AN57="準",OR(AO57="休",AM$17=30,AO$18="×")),AM$17=31,AN$18="×",AN57="")),AND(AM57="深",OR(AL57="休",AM$17=1,AND(AN57&lt;&gt;"準",AN57&lt;&gt;"深",AL57="")),OR(AN57="休",AND(OR(AN57="準",AN57="深"),OR(AO57="休",AM$17=30,AO$18="×")),AM$17=31,AN$18="×",AN57="")))))),40,0))))</f>
        <v>0</v>
      </c>
      <c r="AN138" s="193">
        <f t="shared" ref="AN138" si="638">IF(AND($D$1="二交代制",AN$17&gt;=1,AN$17&lt;=28,AN57="当",AO57="明",AP57="休",AQ57="当"),10,IF(AND($D$1="三交代制",AN$17&gt;=2,AN$17&lt;=30,OR(AN57="準",AN57="深"),OR(AO57="準",AO57="深"),OR(AP57="準",AP57="深")),20,IF(AND($D$1="二交代制",OR(AN57="当",AN57="明"),NOT(OR(AND(AN57="当",OR(AO57="明",AN$17=31,AO$18="×"),OR(AP57="休",AN$17=30,AN$17=31,AP$18="×")),AND(AN57="明",OR(AM57="当",AN$17=1),OR(AO57="休",AN$17=31,AO$18="×"))))),30,IF(AND($D$1="三交代制",AM57&lt;&gt;"準",AM57&lt;&gt;"深",OR(AN57="準",AN57="深"),(NOT(OR(AND(AN57="準",OR(AM57="日",AM57="休",AN$17=1,AND(AO57&lt;&gt;"準",AO57&lt;&gt;"深",AM57="")),OR(AO57="休",AND(AO57="準",OR(AP57="休",AN$17=30,AP$18="×")),AN$17=31,AO$18="×",AO57="")),AND(AN57="深",OR(AM57="休",AN$17=1,AND(AO57&lt;&gt;"準",AO57&lt;&gt;"深",AM57="")),OR(AO57="休",AND(OR(AO57="準",AO57="深"),OR(AP57="休",AN$17=30,AP$18="×")),AN$17=31,AO$18="×",AO57="")))))),40,0))))</f>
        <v>0</v>
      </c>
      <c r="AO138" s="193">
        <f t="shared" ref="AO138" si="639">IF(AND($D$1="二交代制",AO$17&gt;=1,AO$17&lt;=28,AO57="当",AP57="明",AQ57="休",AR57="当"),10,IF(AND($D$1="三交代制",AO$17&gt;=2,AO$17&lt;=30,OR(AO57="準",AO57="深"),OR(AP57="準",AP57="深"),OR(AQ57="準",AQ57="深")),20,IF(AND($D$1="二交代制",OR(AO57="当",AO57="明"),NOT(OR(AND(AO57="当",OR(AP57="明",AO$17=31,AP$18="×"),OR(AQ57="休",AO$17=30,AO$17=31,AQ$18="×")),AND(AO57="明",OR(AN57="当",AO$17=1),OR(AP57="休",AO$17=31,AP$18="×"))))),30,IF(AND($D$1="三交代制",AN57&lt;&gt;"準",AN57&lt;&gt;"深",OR(AO57="準",AO57="深"),(NOT(OR(AND(AO57="準",OR(AN57="日",AN57="休",AO$17=1,AND(AP57&lt;&gt;"準",AP57&lt;&gt;"深",AN57="")),OR(AP57="休",AND(AP57="準",OR(AQ57="休",AO$17=30,AQ$18="×")),AO$17=31,AP$18="×",AP57="")),AND(AO57="深",OR(AN57="休",AO$17=1,AND(AP57&lt;&gt;"準",AP57&lt;&gt;"深",AN57="")),OR(AP57="休",AND(OR(AP57="準",AP57="深"),OR(AQ57="休",AO$17=30,AQ$18="×")),AO$17=31,AP$18="×",AP57="")))))),40,0))))</f>
        <v>0</v>
      </c>
      <c r="CJ138" s="91"/>
      <c r="CK138" s="92"/>
      <c r="CL138" s="92"/>
      <c r="CM138" s="92"/>
      <c r="CN138" s="92"/>
      <c r="CO138" s="92"/>
      <c r="CP138" s="92"/>
      <c r="CQ138" s="92"/>
      <c r="CR138" s="92"/>
      <c r="CS138" s="92"/>
      <c r="CT138" s="92"/>
      <c r="CU138" s="92"/>
      <c r="CV138" s="92"/>
      <c r="CW138" s="92"/>
      <c r="CX138" s="92"/>
      <c r="CY138" s="92"/>
      <c r="CZ138" s="92"/>
      <c r="DA138" s="92"/>
      <c r="DB138" s="92"/>
      <c r="DC138" s="92"/>
      <c r="DD138" s="92"/>
      <c r="DE138" s="92"/>
      <c r="DF138" s="92"/>
      <c r="DG138" s="92"/>
      <c r="DH138" s="92"/>
      <c r="DI138" s="92"/>
      <c r="DJ138" s="92"/>
      <c r="DK138" s="92"/>
      <c r="DL138" s="92"/>
      <c r="DM138" s="92"/>
      <c r="DN138" s="92"/>
      <c r="DO138" s="92"/>
      <c r="DP138" s="92"/>
      <c r="DQ138" s="93"/>
      <c r="DR138" s="93"/>
      <c r="DS138" s="93"/>
      <c r="DT138" s="93"/>
      <c r="DU138" s="93"/>
      <c r="DV138" s="93"/>
      <c r="DW138" s="93"/>
      <c r="DX138" s="93"/>
      <c r="DY138" s="93"/>
      <c r="DZ138" s="93"/>
      <c r="EA138" s="93"/>
      <c r="EB138" s="93"/>
      <c r="EC138" s="93"/>
      <c r="ED138" s="93"/>
      <c r="EE138" s="93"/>
      <c r="EF138" s="93"/>
      <c r="EG138" s="93"/>
      <c r="EH138" s="93"/>
      <c r="EI138" s="93"/>
      <c r="EJ138" s="93"/>
      <c r="EK138" s="93"/>
    </row>
    <row r="139" spans="10:141" x14ac:dyDescent="0.4">
      <c r="J139" s="202"/>
      <c r="K139" s="193"/>
      <c r="L139" s="193"/>
      <c r="M139" s="193"/>
      <c r="N139" s="193"/>
      <c r="O139" s="193"/>
      <c r="P139" s="193"/>
      <c r="Q139" s="193"/>
      <c r="R139" s="193"/>
      <c r="S139" s="193"/>
      <c r="T139" s="193"/>
      <c r="U139" s="193"/>
      <c r="V139" s="193"/>
      <c r="W139" s="193"/>
      <c r="X139" s="193"/>
      <c r="Y139" s="193"/>
      <c r="Z139" s="193"/>
      <c r="AA139" s="193"/>
      <c r="AB139" s="193"/>
      <c r="AC139" s="193"/>
      <c r="AD139" s="193"/>
      <c r="AE139" s="193"/>
      <c r="AF139" s="193"/>
      <c r="AG139" s="193"/>
      <c r="AH139" s="193"/>
      <c r="AI139" s="193"/>
      <c r="AJ139" s="193"/>
      <c r="AK139" s="193"/>
      <c r="AL139" s="193"/>
      <c r="AM139" s="193"/>
      <c r="AN139" s="193"/>
      <c r="AO139" s="193"/>
      <c r="CJ139" s="91"/>
      <c r="CK139" s="92"/>
      <c r="CL139" s="92"/>
      <c r="CM139" s="92"/>
      <c r="CN139" s="92"/>
      <c r="CO139" s="92"/>
      <c r="CP139" s="92"/>
      <c r="CQ139" s="92"/>
      <c r="CR139" s="92"/>
      <c r="CS139" s="92"/>
      <c r="CT139" s="92"/>
      <c r="CU139" s="92"/>
      <c r="CV139" s="92"/>
      <c r="CW139" s="92"/>
      <c r="CX139" s="92"/>
      <c r="CY139" s="92"/>
      <c r="CZ139" s="92"/>
      <c r="DA139" s="92"/>
      <c r="DB139" s="92"/>
      <c r="DC139" s="92"/>
      <c r="DD139" s="92"/>
      <c r="DE139" s="92"/>
      <c r="DF139" s="92"/>
      <c r="DG139" s="92"/>
      <c r="DH139" s="92"/>
      <c r="DI139" s="92"/>
      <c r="DJ139" s="92"/>
      <c r="DK139" s="92"/>
      <c r="DL139" s="92"/>
      <c r="DM139" s="92"/>
      <c r="DN139" s="92"/>
      <c r="DO139" s="92"/>
      <c r="DP139" s="92"/>
      <c r="DQ139" s="93"/>
      <c r="DR139" s="93"/>
      <c r="DS139" s="93"/>
      <c r="DT139" s="93"/>
      <c r="DU139" s="93"/>
      <c r="DV139" s="93"/>
      <c r="DW139" s="93"/>
      <c r="DX139" s="93"/>
      <c r="DY139" s="93"/>
      <c r="DZ139" s="93"/>
      <c r="EA139" s="93"/>
      <c r="EB139" s="93"/>
      <c r="EC139" s="93"/>
      <c r="ED139" s="93"/>
      <c r="EE139" s="93"/>
      <c r="EF139" s="93"/>
      <c r="EG139" s="93"/>
      <c r="EH139" s="93"/>
      <c r="EI139" s="93"/>
      <c r="EJ139" s="93"/>
      <c r="EK139" s="93"/>
    </row>
    <row r="140" spans="10:141" x14ac:dyDescent="0.4">
      <c r="J140" s="201" t="str">
        <f t="shared" ref="J140" si="640">IF(E59&lt;&gt;"",E59,"")</f>
        <v/>
      </c>
      <c r="K140" s="193">
        <f t="shared" ref="K140" si="641">IF(AND($D$1="二交代制",K$17&gt;=1,K$17&lt;=28,K59="当",L59="明",M59="休",N59="当"),10,IF(AND($D$1="三交代制",K$17&gt;=2,K$17&lt;=30,OR(K59="準",K59="深"),OR(L59="準",L59="深"),OR(M59="準",M59="深")),20,IF(AND($D$1="二交代制",OR(K59="当",K59="明"),NOT(OR(AND(K59="当",OR(L59="明",K$17=31,L$18="×"),OR(M59="休",K$17=30,K$17=31,M$18="×")),AND(K59="明",OR(J59="当",K$17=1),OR(L59="休",K$17=31,L$18="×"))))),30,IF(AND($D$1="三交代制",J59&lt;&gt;"準",J59&lt;&gt;"深",OR(K59="準",K59="深"),(NOT(OR(AND(K59="準",OR(J59="日",J59="休",K$17=1,AND(L59&lt;&gt;"準",L59&lt;&gt;"深",J59="")),OR(L59="休",AND(L59="準",OR(M59="休",K$17=30,M$18="×")),K$17=31,L$18="×",L59="")),AND(K59="深",OR(J59="休",K$17=1,AND(L59&lt;&gt;"準",L59&lt;&gt;"深",J59="")),OR(L59="休",AND(OR(L59="準",L59="深"),OR(M59="休",K$17=30,M$18="×")),K$17=31,L$18="×",L59="")))))),40,0))))</f>
        <v>0</v>
      </c>
      <c r="L140" s="193">
        <f t="shared" ref="L140" si="642">IF(AND($D$1="二交代制",L$17&gt;=1,L$17&lt;=28,L59="当",M59="明",N59="休",O59="当"),10,IF(AND($D$1="三交代制",L$17&gt;=2,L$17&lt;=30,OR(L59="準",L59="深"),OR(M59="準",M59="深"),OR(N59="準",N59="深")),20,IF(AND($D$1="二交代制",OR(L59="当",L59="明"),NOT(OR(AND(L59="当",OR(M59="明",L$17=31,M$18="×"),OR(N59="休",L$17=30,L$17=31,N$18="×")),AND(L59="明",OR(K59="当",L$17=1),OR(M59="休",L$17=31,M$18="×"))))),30,IF(AND($D$1="三交代制",K59&lt;&gt;"準",K59&lt;&gt;"深",OR(L59="準",L59="深"),(NOT(OR(AND(L59="準",OR(K59="日",K59="休",L$17=1,AND(M59&lt;&gt;"準",M59&lt;&gt;"深",K59="")),OR(M59="休",AND(M59="準",OR(N59="休",L$17=30,N$18="×")),L$17=31,M$18="×",M59="")),AND(L59="深",OR(K59="休",L$17=1,AND(M59&lt;&gt;"準",M59&lt;&gt;"深",K59="")),OR(M59="休",AND(OR(M59="準",M59="深"),OR(N59="休",L$17=30,N$18="×")),L$17=31,M$18="×",M59="")))))),40,0))))</f>
        <v>0</v>
      </c>
      <c r="M140" s="193">
        <f t="shared" ref="M140" si="643">IF(AND($D$1="二交代制",M$17&gt;=1,M$17&lt;=28,M59="当",N59="明",O59="休",P59="当"),10,IF(AND($D$1="三交代制",M$17&gt;=2,M$17&lt;=30,OR(M59="準",M59="深"),OR(N59="準",N59="深"),OR(O59="準",O59="深")),20,IF(AND($D$1="二交代制",OR(M59="当",M59="明"),NOT(OR(AND(M59="当",OR(N59="明",M$17=31,N$18="×"),OR(O59="休",M$17=30,M$17=31,O$18="×")),AND(M59="明",OR(L59="当",M$17=1),OR(N59="休",M$17=31,N$18="×"))))),30,IF(AND($D$1="三交代制",L59&lt;&gt;"準",L59&lt;&gt;"深",OR(M59="準",M59="深"),(NOT(OR(AND(M59="準",OR(L59="日",L59="休",M$17=1,AND(N59&lt;&gt;"準",N59&lt;&gt;"深",L59="")),OR(N59="休",AND(N59="準",OR(O59="休",M$17=30,O$18="×")),M$17=31,N$18="×",N59="")),AND(M59="深",OR(L59="休",M$17=1,AND(N59&lt;&gt;"準",N59&lt;&gt;"深",L59="")),OR(N59="休",AND(OR(N59="準",N59="深"),OR(O59="休",M$17=30,O$18="×")),M$17=31,N$18="×",N59="")))))),40,0))))</f>
        <v>0</v>
      </c>
      <c r="N140" s="193">
        <f t="shared" ref="N140" si="644">IF(AND($D$1="二交代制",N$17&gt;=1,N$17&lt;=28,N59="当",O59="明",P59="休",Q59="当"),10,IF(AND($D$1="三交代制",N$17&gt;=2,N$17&lt;=30,OR(N59="準",N59="深"),OR(O59="準",O59="深"),OR(P59="準",P59="深")),20,IF(AND($D$1="二交代制",OR(N59="当",N59="明"),NOT(OR(AND(N59="当",OR(O59="明",N$17=31,O$18="×"),OR(P59="休",N$17=30,N$17=31,P$18="×")),AND(N59="明",OR(M59="当",N$17=1),OR(O59="休",N$17=31,O$18="×"))))),30,IF(AND($D$1="三交代制",M59&lt;&gt;"準",M59&lt;&gt;"深",OR(N59="準",N59="深"),(NOT(OR(AND(N59="準",OR(M59="日",M59="休",N$17=1,AND(O59&lt;&gt;"準",O59&lt;&gt;"深",M59="")),OR(O59="休",AND(O59="準",OR(P59="休",N$17=30,P$18="×")),N$17=31,O$18="×",O59="")),AND(N59="深",OR(M59="休",N$17=1,AND(O59&lt;&gt;"準",O59&lt;&gt;"深",M59="")),OR(O59="休",AND(OR(O59="準",O59="深"),OR(P59="休",N$17=30,P$18="×")),N$17=31,O$18="×",O59="")))))),40,0))))</f>
        <v>0</v>
      </c>
      <c r="O140" s="193">
        <f t="shared" ref="O140" si="645">IF(AND($D$1="二交代制",O$17&gt;=1,O$17&lt;=28,O59="当",P59="明",Q59="休",R59="当"),10,IF(AND($D$1="三交代制",O$17&gt;=2,O$17&lt;=30,OR(O59="準",O59="深"),OR(P59="準",P59="深"),OR(Q59="準",Q59="深")),20,IF(AND($D$1="二交代制",OR(O59="当",O59="明"),NOT(OR(AND(O59="当",OR(P59="明",O$17=31,P$18="×"),OR(Q59="休",O$17=30,O$17=31,Q$18="×")),AND(O59="明",OR(N59="当",O$17=1),OR(P59="休",O$17=31,P$18="×"))))),30,IF(AND($D$1="三交代制",N59&lt;&gt;"準",N59&lt;&gt;"深",OR(O59="準",O59="深"),(NOT(OR(AND(O59="準",OR(N59="日",N59="休",O$17=1,AND(P59&lt;&gt;"準",P59&lt;&gt;"深",N59="")),OR(P59="休",AND(P59="準",OR(Q59="休",O$17=30,Q$18="×")),O$17=31,P$18="×",P59="")),AND(O59="深",OR(N59="休",O$17=1,AND(P59&lt;&gt;"準",P59&lt;&gt;"深",N59="")),OR(P59="休",AND(OR(P59="準",P59="深"),OR(Q59="休",O$17=30,Q$18="×")),O$17=31,P$18="×",P59="")))))),40,0))))</f>
        <v>0</v>
      </c>
      <c r="P140" s="193">
        <f t="shared" ref="P140" si="646">IF(AND($D$1="二交代制",P$17&gt;=1,P$17&lt;=28,P59="当",Q59="明",R59="休",S59="当"),10,IF(AND($D$1="三交代制",P$17&gt;=2,P$17&lt;=30,OR(P59="準",P59="深"),OR(Q59="準",Q59="深"),OR(R59="準",R59="深")),20,IF(AND($D$1="二交代制",OR(P59="当",P59="明"),NOT(OR(AND(P59="当",OR(Q59="明",P$17=31,Q$18="×"),OR(R59="休",P$17=30,P$17=31,R$18="×")),AND(P59="明",OR(O59="当",P$17=1),OR(Q59="休",P$17=31,Q$18="×"))))),30,IF(AND($D$1="三交代制",O59&lt;&gt;"準",O59&lt;&gt;"深",OR(P59="準",P59="深"),(NOT(OR(AND(P59="準",OR(O59="日",O59="休",P$17=1,AND(Q59&lt;&gt;"準",Q59&lt;&gt;"深",O59="")),OR(Q59="休",AND(Q59="準",OR(R59="休",P$17=30,R$18="×")),P$17=31,Q$18="×",Q59="")),AND(P59="深",OR(O59="休",P$17=1,AND(Q59&lt;&gt;"準",Q59&lt;&gt;"深",O59="")),OR(Q59="休",AND(OR(Q59="準",Q59="深"),OR(R59="休",P$17=30,R$18="×")),P$17=31,Q$18="×",Q59="")))))),40,0))))</f>
        <v>0</v>
      </c>
      <c r="Q140" s="193">
        <f t="shared" ref="Q140" si="647">IF(AND($D$1="二交代制",Q$17&gt;=1,Q$17&lt;=28,Q59="当",R59="明",S59="休",T59="当"),10,IF(AND($D$1="三交代制",Q$17&gt;=2,Q$17&lt;=30,OR(Q59="準",Q59="深"),OR(R59="準",R59="深"),OR(S59="準",S59="深")),20,IF(AND($D$1="二交代制",OR(Q59="当",Q59="明"),NOT(OR(AND(Q59="当",OR(R59="明",Q$17=31,R$18="×"),OR(S59="休",Q$17=30,Q$17=31,S$18="×")),AND(Q59="明",OR(P59="当",Q$17=1),OR(R59="休",Q$17=31,R$18="×"))))),30,IF(AND($D$1="三交代制",P59&lt;&gt;"準",P59&lt;&gt;"深",OR(Q59="準",Q59="深"),(NOT(OR(AND(Q59="準",OR(P59="日",P59="休",Q$17=1,AND(R59&lt;&gt;"準",R59&lt;&gt;"深",P59="")),OR(R59="休",AND(R59="準",OR(S59="休",Q$17=30,S$18="×")),Q$17=31,R$18="×",R59="")),AND(Q59="深",OR(P59="休",Q$17=1,AND(R59&lt;&gt;"準",R59&lt;&gt;"深",P59="")),OR(R59="休",AND(OR(R59="準",R59="深"),OR(S59="休",Q$17=30,S$18="×")),Q$17=31,R$18="×",R59="")))))),40,0))))</f>
        <v>0</v>
      </c>
      <c r="R140" s="193">
        <f t="shared" ref="R140" si="648">IF(AND($D$1="二交代制",R$17&gt;=1,R$17&lt;=28,R59="当",S59="明",T59="休",U59="当"),10,IF(AND($D$1="三交代制",R$17&gt;=2,R$17&lt;=30,OR(R59="準",R59="深"),OR(S59="準",S59="深"),OR(T59="準",T59="深")),20,IF(AND($D$1="二交代制",OR(R59="当",R59="明"),NOT(OR(AND(R59="当",OR(S59="明",R$17=31,S$18="×"),OR(T59="休",R$17=30,R$17=31,T$18="×")),AND(R59="明",OR(Q59="当",R$17=1),OR(S59="休",R$17=31,S$18="×"))))),30,IF(AND($D$1="三交代制",Q59&lt;&gt;"準",Q59&lt;&gt;"深",OR(R59="準",R59="深"),(NOT(OR(AND(R59="準",OR(Q59="日",Q59="休",R$17=1,AND(S59&lt;&gt;"準",S59&lt;&gt;"深",Q59="")),OR(S59="休",AND(S59="準",OR(T59="休",R$17=30,T$18="×")),R$17=31,S$18="×",S59="")),AND(R59="深",OR(Q59="休",R$17=1,AND(S59&lt;&gt;"準",S59&lt;&gt;"深",Q59="")),OR(S59="休",AND(OR(S59="準",S59="深"),OR(T59="休",R$17=30,T$18="×")),R$17=31,S$18="×",S59="")))))),40,0))))</f>
        <v>0</v>
      </c>
      <c r="S140" s="193">
        <f t="shared" ref="S140" si="649">IF(AND($D$1="二交代制",S$17&gt;=1,S$17&lt;=28,S59="当",T59="明",U59="休",V59="当"),10,IF(AND($D$1="三交代制",S$17&gt;=2,S$17&lt;=30,OR(S59="準",S59="深"),OR(T59="準",T59="深"),OR(U59="準",U59="深")),20,IF(AND($D$1="二交代制",OR(S59="当",S59="明"),NOT(OR(AND(S59="当",OR(T59="明",S$17=31,T$18="×"),OR(U59="休",S$17=30,S$17=31,U$18="×")),AND(S59="明",OR(R59="当",S$17=1),OR(T59="休",S$17=31,T$18="×"))))),30,IF(AND($D$1="三交代制",R59&lt;&gt;"準",R59&lt;&gt;"深",OR(S59="準",S59="深"),(NOT(OR(AND(S59="準",OR(R59="日",R59="休",S$17=1,AND(T59&lt;&gt;"準",T59&lt;&gt;"深",R59="")),OR(T59="休",AND(T59="準",OR(U59="休",S$17=30,U$18="×")),S$17=31,T$18="×",T59="")),AND(S59="深",OR(R59="休",S$17=1,AND(T59&lt;&gt;"準",T59&lt;&gt;"深",R59="")),OR(T59="休",AND(OR(T59="準",T59="深"),OR(U59="休",S$17=30,U$18="×")),S$17=31,T$18="×",T59="")))))),40,0))))</f>
        <v>0</v>
      </c>
      <c r="T140" s="193">
        <f t="shared" ref="T140" si="650">IF(AND($D$1="二交代制",T$17&gt;=1,T$17&lt;=28,T59="当",U59="明",V59="休",W59="当"),10,IF(AND($D$1="三交代制",T$17&gt;=2,T$17&lt;=30,OR(T59="準",T59="深"),OR(U59="準",U59="深"),OR(V59="準",V59="深")),20,IF(AND($D$1="二交代制",OR(T59="当",T59="明"),NOT(OR(AND(T59="当",OR(U59="明",T$17=31,U$18="×"),OR(V59="休",T$17=30,T$17=31,V$18="×")),AND(T59="明",OR(S59="当",T$17=1),OR(U59="休",T$17=31,U$18="×"))))),30,IF(AND($D$1="三交代制",S59&lt;&gt;"準",S59&lt;&gt;"深",OR(T59="準",T59="深"),(NOT(OR(AND(T59="準",OR(S59="日",S59="休",T$17=1,AND(U59&lt;&gt;"準",U59&lt;&gt;"深",S59="")),OR(U59="休",AND(U59="準",OR(V59="休",T$17=30,V$18="×")),T$17=31,U$18="×",U59="")),AND(T59="深",OR(S59="休",T$17=1,AND(U59&lt;&gt;"準",U59&lt;&gt;"深",S59="")),OR(U59="休",AND(OR(U59="準",U59="深"),OR(V59="休",T$17=30,V$18="×")),T$17=31,U$18="×",U59="")))))),40,0))))</f>
        <v>0</v>
      </c>
      <c r="U140" s="193">
        <f t="shared" ref="U140" si="651">IF(AND($D$1="二交代制",U$17&gt;=1,U$17&lt;=28,U59="当",V59="明",W59="休",X59="当"),10,IF(AND($D$1="三交代制",U$17&gt;=2,U$17&lt;=30,OR(U59="準",U59="深"),OR(V59="準",V59="深"),OR(W59="準",W59="深")),20,IF(AND($D$1="二交代制",OR(U59="当",U59="明"),NOT(OR(AND(U59="当",OR(V59="明",U$17=31,V$18="×"),OR(W59="休",U$17=30,U$17=31,W$18="×")),AND(U59="明",OR(T59="当",U$17=1),OR(V59="休",U$17=31,V$18="×"))))),30,IF(AND($D$1="三交代制",T59&lt;&gt;"準",T59&lt;&gt;"深",OR(U59="準",U59="深"),(NOT(OR(AND(U59="準",OR(T59="日",T59="休",U$17=1,AND(V59&lt;&gt;"準",V59&lt;&gt;"深",T59="")),OR(V59="休",AND(V59="準",OR(W59="休",U$17=30,W$18="×")),U$17=31,V$18="×",V59="")),AND(U59="深",OR(T59="休",U$17=1,AND(V59&lt;&gt;"準",V59&lt;&gt;"深",T59="")),OR(V59="休",AND(OR(V59="準",V59="深"),OR(W59="休",U$17=30,W$18="×")),U$17=31,V$18="×",V59="")))))),40,0))))</f>
        <v>0</v>
      </c>
      <c r="V140" s="193">
        <f t="shared" ref="V140" si="652">IF(AND($D$1="二交代制",V$17&gt;=1,V$17&lt;=28,V59="当",W59="明",X59="休",Y59="当"),10,IF(AND($D$1="三交代制",V$17&gt;=2,V$17&lt;=30,OR(V59="準",V59="深"),OR(W59="準",W59="深"),OR(X59="準",X59="深")),20,IF(AND($D$1="二交代制",OR(V59="当",V59="明"),NOT(OR(AND(V59="当",OR(W59="明",V$17=31,W$18="×"),OR(X59="休",V$17=30,V$17=31,X$18="×")),AND(V59="明",OR(U59="当",V$17=1),OR(W59="休",V$17=31,W$18="×"))))),30,IF(AND($D$1="三交代制",U59&lt;&gt;"準",U59&lt;&gt;"深",OR(V59="準",V59="深"),(NOT(OR(AND(V59="準",OR(U59="日",U59="休",V$17=1,AND(W59&lt;&gt;"準",W59&lt;&gt;"深",U59="")),OR(W59="休",AND(W59="準",OR(X59="休",V$17=30,X$18="×")),V$17=31,W$18="×",W59="")),AND(V59="深",OR(U59="休",V$17=1,AND(W59&lt;&gt;"準",W59&lt;&gt;"深",U59="")),OR(W59="休",AND(OR(W59="準",W59="深"),OR(X59="休",V$17=30,X$18="×")),V$17=31,W$18="×",W59="")))))),40,0))))</f>
        <v>0</v>
      </c>
      <c r="W140" s="193">
        <f t="shared" ref="W140" si="653">IF(AND($D$1="二交代制",W$17&gt;=1,W$17&lt;=28,W59="当",X59="明",Y59="休",Z59="当"),10,IF(AND($D$1="三交代制",W$17&gt;=2,W$17&lt;=30,OR(W59="準",W59="深"),OR(X59="準",X59="深"),OR(Y59="準",Y59="深")),20,IF(AND($D$1="二交代制",OR(W59="当",W59="明"),NOT(OR(AND(W59="当",OR(X59="明",W$17=31,X$18="×"),OR(Y59="休",W$17=30,W$17=31,Y$18="×")),AND(W59="明",OR(V59="当",W$17=1),OR(X59="休",W$17=31,X$18="×"))))),30,IF(AND($D$1="三交代制",V59&lt;&gt;"準",V59&lt;&gt;"深",OR(W59="準",W59="深"),(NOT(OR(AND(W59="準",OR(V59="日",V59="休",W$17=1,AND(X59&lt;&gt;"準",X59&lt;&gt;"深",V59="")),OR(X59="休",AND(X59="準",OR(Y59="休",W$17=30,Y$18="×")),W$17=31,X$18="×",X59="")),AND(W59="深",OR(V59="休",W$17=1,AND(X59&lt;&gt;"準",X59&lt;&gt;"深",V59="")),OR(X59="休",AND(OR(X59="準",X59="深"),OR(Y59="休",W$17=30,Y$18="×")),W$17=31,X$18="×",X59="")))))),40,0))))</f>
        <v>0</v>
      </c>
      <c r="X140" s="193">
        <f t="shared" ref="X140" si="654">IF(AND($D$1="二交代制",X$17&gt;=1,X$17&lt;=28,X59="当",Y59="明",Z59="休",AA59="当"),10,IF(AND($D$1="三交代制",X$17&gt;=2,X$17&lt;=30,OR(X59="準",X59="深"),OR(Y59="準",Y59="深"),OR(Z59="準",Z59="深")),20,IF(AND($D$1="二交代制",OR(X59="当",X59="明"),NOT(OR(AND(X59="当",OR(Y59="明",X$17=31,Y$18="×"),OR(Z59="休",X$17=30,X$17=31,Z$18="×")),AND(X59="明",OR(W59="当",X$17=1),OR(Y59="休",X$17=31,Y$18="×"))))),30,IF(AND($D$1="三交代制",W59&lt;&gt;"準",W59&lt;&gt;"深",OR(X59="準",X59="深"),(NOT(OR(AND(X59="準",OR(W59="日",W59="休",X$17=1,AND(Y59&lt;&gt;"準",Y59&lt;&gt;"深",W59="")),OR(Y59="休",AND(Y59="準",OR(Z59="休",X$17=30,Z$18="×")),X$17=31,Y$18="×",Y59="")),AND(X59="深",OR(W59="休",X$17=1,AND(Y59&lt;&gt;"準",Y59&lt;&gt;"深",W59="")),OR(Y59="休",AND(OR(Y59="準",Y59="深"),OR(Z59="休",X$17=30,Z$18="×")),X$17=31,Y$18="×",Y59="")))))),40,0))))</f>
        <v>0</v>
      </c>
      <c r="Y140" s="193">
        <f t="shared" ref="Y140" si="655">IF(AND($D$1="二交代制",Y$17&gt;=1,Y$17&lt;=28,Y59="当",Z59="明",AA59="休",AB59="当"),10,IF(AND($D$1="三交代制",Y$17&gt;=2,Y$17&lt;=30,OR(Y59="準",Y59="深"),OR(Z59="準",Z59="深"),OR(AA59="準",AA59="深")),20,IF(AND($D$1="二交代制",OR(Y59="当",Y59="明"),NOT(OR(AND(Y59="当",OR(Z59="明",Y$17=31,Z$18="×"),OR(AA59="休",Y$17=30,Y$17=31,AA$18="×")),AND(Y59="明",OR(X59="当",Y$17=1),OR(Z59="休",Y$17=31,Z$18="×"))))),30,IF(AND($D$1="三交代制",X59&lt;&gt;"準",X59&lt;&gt;"深",OR(Y59="準",Y59="深"),(NOT(OR(AND(Y59="準",OR(X59="日",X59="休",Y$17=1,AND(Z59&lt;&gt;"準",Z59&lt;&gt;"深",X59="")),OR(Z59="休",AND(Z59="準",OR(AA59="休",Y$17=30,AA$18="×")),Y$17=31,Z$18="×",Z59="")),AND(Y59="深",OR(X59="休",Y$17=1,AND(Z59&lt;&gt;"準",Z59&lt;&gt;"深",X59="")),OR(Z59="休",AND(OR(Z59="準",Z59="深"),OR(AA59="休",Y$17=30,AA$18="×")),Y$17=31,Z$18="×",Z59="")))))),40,0))))</f>
        <v>0</v>
      </c>
      <c r="Z140" s="193">
        <f t="shared" ref="Z140" si="656">IF(AND($D$1="二交代制",Z$17&gt;=1,Z$17&lt;=28,Z59="当",AA59="明",AB59="休",AC59="当"),10,IF(AND($D$1="三交代制",Z$17&gt;=2,Z$17&lt;=30,OR(Z59="準",Z59="深"),OR(AA59="準",AA59="深"),OR(AB59="準",AB59="深")),20,IF(AND($D$1="二交代制",OR(Z59="当",Z59="明"),NOT(OR(AND(Z59="当",OR(AA59="明",Z$17=31,AA$18="×"),OR(AB59="休",Z$17=30,Z$17=31,AB$18="×")),AND(Z59="明",OR(Y59="当",Z$17=1),OR(AA59="休",Z$17=31,AA$18="×"))))),30,IF(AND($D$1="三交代制",Y59&lt;&gt;"準",Y59&lt;&gt;"深",OR(Z59="準",Z59="深"),(NOT(OR(AND(Z59="準",OR(Y59="日",Y59="休",Z$17=1,AND(AA59&lt;&gt;"準",AA59&lt;&gt;"深",Y59="")),OR(AA59="休",AND(AA59="準",OR(AB59="休",Z$17=30,AB$18="×")),Z$17=31,AA$18="×",AA59="")),AND(Z59="深",OR(Y59="休",Z$17=1,AND(AA59&lt;&gt;"準",AA59&lt;&gt;"深",Y59="")),OR(AA59="休",AND(OR(AA59="準",AA59="深"),OR(AB59="休",Z$17=30,AB$18="×")),Z$17=31,AA$18="×",AA59="")))))),40,0))))</f>
        <v>0</v>
      </c>
      <c r="AA140" s="193">
        <f t="shared" ref="AA140" si="657">IF(AND($D$1="二交代制",AA$17&gt;=1,AA$17&lt;=28,AA59="当",AB59="明",AC59="休",AD59="当"),10,IF(AND($D$1="三交代制",AA$17&gt;=2,AA$17&lt;=30,OR(AA59="準",AA59="深"),OR(AB59="準",AB59="深"),OR(AC59="準",AC59="深")),20,IF(AND($D$1="二交代制",OR(AA59="当",AA59="明"),NOT(OR(AND(AA59="当",OR(AB59="明",AA$17=31,AB$18="×"),OR(AC59="休",AA$17=30,AA$17=31,AC$18="×")),AND(AA59="明",OR(Z59="当",AA$17=1),OR(AB59="休",AA$17=31,AB$18="×"))))),30,IF(AND($D$1="三交代制",Z59&lt;&gt;"準",Z59&lt;&gt;"深",OR(AA59="準",AA59="深"),(NOT(OR(AND(AA59="準",OR(Z59="日",Z59="休",AA$17=1,AND(AB59&lt;&gt;"準",AB59&lt;&gt;"深",Z59="")),OR(AB59="休",AND(AB59="準",OR(AC59="休",AA$17=30,AC$18="×")),AA$17=31,AB$18="×",AB59="")),AND(AA59="深",OR(Z59="休",AA$17=1,AND(AB59&lt;&gt;"準",AB59&lt;&gt;"深",Z59="")),OR(AB59="休",AND(OR(AB59="準",AB59="深"),OR(AC59="休",AA$17=30,AC$18="×")),AA$17=31,AB$18="×",AB59="")))))),40,0))))</f>
        <v>0</v>
      </c>
      <c r="AB140" s="193">
        <f t="shared" ref="AB140" si="658">IF(AND($D$1="二交代制",AB$17&gt;=1,AB$17&lt;=28,AB59="当",AC59="明",AD59="休",AE59="当"),10,IF(AND($D$1="三交代制",AB$17&gt;=2,AB$17&lt;=30,OR(AB59="準",AB59="深"),OR(AC59="準",AC59="深"),OR(AD59="準",AD59="深")),20,IF(AND($D$1="二交代制",OR(AB59="当",AB59="明"),NOT(OR(AND(AB59="当",OR(AC59="明",AB$17=31,AC$18="×"),OR(AD59="休",AB$17=30,AB$17=31,AD$18="×")),AND(AB59="明",OR(AA59="当",AB$17=1),OR(AC59="休",AB$17=31,AC$18="×"))))),30,IF(AND($D$1="三交代制",AA59&lt;&gt;"準",AA59&lt;&gt;"深",OR(AB59="準",AB59="深"),(NOT(OR(AND(AB59="準",OR(AA59="日",AA59="休",AB$17=1,AND(AC59&lt;&gt;"準",AC59&lt;&gt;"深",AA59="")),OR(AC59="休",AND(AC59="準",OR(AD59="休",AB$17=30,AD$18="×")),AB$17=31,AC$18="×",AC59="")),AND(AB59="深",OR(AA59="休",AB$17=1,AND(AC59&lt;&gt;"準",AC59&lt;&gt;"深",AA59="")),OR(AC59="休",AND(OR(AC59="準",AC59="深"),OR(AD59="休",AB$17=30,AD$18="×")),AB$17=31,AC$18="×",AC59="")))))),40,0))))</f>
        <v>0</v>
      </c>
      <c r="AC140" s="193">
        <f t="shared" ref="AC140" si="659">IF(AND($D$1="二交代制",AC$17&gt;=1,AC$17&lt;=28,AC59="当",AD59="明",AE59="休",AF59="当"),10,IF(AND($D$1="三交代制",AC$17&gt;=2,AC$17&lt;=30,OR(AC59="準",AC59="深"),OR(AD59="準",AD59="深"),OR(AE59="準",AE59="深")),20,IF(AND($D$1="二交代制",OR(AC59="当",AC59="明"),NOT(OR(AND(AC59="当",OR(AD59="明",AC$17=31,AD$18="×"),OR(AE59="休",AC$17=30,AC$17=31,AE$18="×")),AND(AC59="明",OR(AB59="当",AC$17=1),OR(AD59="休",AC$17=31,AD$18="×"))))),30,IF(AND($D$1="三交代制",AB59&lt;&gt;"準",AB59&lt;&gt;"深",OR(AC59="準",AC59="深"),(NOT(OR(AND(AC59="準",OR(AB59="日",AB59="休",AC$17=1,AND(AD59&lt;&gt;"準",AD59&lt;&gt;"深",AB59="")),OR(AD59="休",AND(AD59="準",OR(AE59="休",AC$17=30,AE$18="×")),AC$17=31,AD$18="×",AD59="")),AND(AC59="深",OR(AB59="休",AC$17=1,AND(AD59&lt;&gt;"準",AD59&lt;&gt;"深",AB59="")),OR(AD59="休",AND(OR(AD59="準",AD59="深"),OR(AE59="休",AC$17=30,AE$18="×")),AC$17=31,AD$18="×",AD59="")))))),40,0))))</f>
        <v>0</v>
      </c>
      <c r="AD140" s="193">
        <f t="shared" ref="AD140" si="660">IF(AND($D$1="二交代制",AD$17&gt;=1,AD$17&lt;=28,AD59="当",AE59="明",AF59="休",AG59="当"),10,IF(AND($D$1="三交代制",AD$17&gt;=2,AD$17&lt;=30,OR(AD59="準",AD59="深"),OR(AE59="準",AE59="深"),OR(AF59="準",AF59="深")),20,IF(AND($D$1="二交代制",OR(AD59="当",AD59="明"),NOT(OR(AND(AD59="当",OR(AE59="明",AD$17=31,AE$18="×"),OR(AF59="休",AD$17=30,AD$17=31,AF$18="×")),AND(AD59="明",OR(AC59="当",AD$17=1),OR(AE59="休",AD$17=31,AE$18="×"))))),30,IF(AND($D$1="三交代制",AC59&lt;&gt;"準",AC59&lt;&gt;"深",OR(AD59="準",AD59="深"),(NOT(OR(AND(AD59="準",OR(AC59="日",AC59="休",AD$17=1,AND(AE59&lt;&gt;"準",AE59&lt;&gt;"深",AC59="")),OR(AE59="休",AND(AE59="準",OR(AF59="休",AD$17=30,AF$18="×")),AD$17=31,AE$18="×",AE59="")),AND(AD59="深",OR(AC59="休",AD$17=1,AND(AE59&lt;&gt;"準",AE59&lt;&gt;"深",AC59="")),OR(AE59="休",AND(OR(AE59="準",AE59="深"),OR(AF59="休",AD$17=30,AF$18="×")),AD$17=31,AE$18="×",AE59="")))))),40,0))))</f>
        <v>0</v>
      </c>
      <c r="AE140" s="193">
        <f t="shared" ref="AE140" si="661">IF(AND($D$1="二交代制",AE$17&gt;=1,AE$17&lt;=28,AE59="当",AF59="明",AG59="休",AH59="当"),10,IF(AND($D$1="三交代制",AE$17&gt;=2,AE$17&lt;=30,OR(AE59="準",AE59="深"),OR(AF59="準",AF59="深"),OR(AG59="準",AG59="深")),20,IF(AND($D$1="二交代制",OR(AE59="当",AE59="明"),NOT(OR(AND(AE59="当",OR(AF59="明",AE$17=31,AF$18="×"),OR(AG59="休",AE$17=30,AE$17=31,AG$18="×")),AND(AE59="明",OR(AD59="当",AE$17=1),OR(AF59="休",AE$17=31,AF$18="×"))))),30,IF(AND($D$1="三交代制",AD59&lt;&gt;"準",AD59&lt;&gt;"深",OR(AE59="準",AE59="深"),(NOT(OR(AND(AE59="準",OR(AD59="日",AD59="休",AE$17=1,AND(AF59&lt;&gt;"準",AF59&lt;&gt;"深",AD59="")),OR(AF59="休",AND(AF59="準",OR(AG59="休",AE$17=30,AG$18="×")),AE$17=31,AF$18="×",AF59="")),AND(AE59="深",OR(AD59="休",AE$17=1,AND(AF59&lt;&gt;"準",AF59&lt;&gt;"深",AD59="")),OR(AF59="休",AND(OR(AF59="準",AF59="深"),OR(AG59="休",AE$17=30,AG$18="×")),AE$17=31,AF$18="×",AF59="")))))),40,0))))</f>
        <v>0</v>
      </c>
      <c r="AF140" s="193">
        <f t="shared" ref="AF140" si="662">IF(AND($D$1="二交代制",AF$17&gt;=1,AF$17&lt;=28,AF59="当",AG59="明",AH59="休",AI59="当"),10,IF(AND($D$1="三交代制",AF$17&gt;=2,AF$17&lt;=30,OR(AF59="準",AF59="深"),OR(AG59="準",AG59="深"),OR(AH59="準",AH59="深")),20,IF(AND($D$1="二交代制",OR(AF59="当",AF59="明"),NOT(OR(AND(AF59="当",OR(AG59="明",AF$17=31,AG$18="×"),OR(AH59="休",AF$17=30,AF$17=31,AH$18="×")),AND(AF59="明",OR(AE59="当",AF$17=1),OR(AG59="休",AF$17=31,AG$18="×"))))),30,IF(AND($D$1="三交代制",AE59&lt;&gt;"準",AE59&lt;&gt;"深",OR(AF59="準",AF59="深"),(NOT(OR(AND(AF59="準",OR(AE59="日",AE59="休",AF$17=1,AND(AG59&lt;&gt;"準",AG59&lt;&gt;"深",AE59="")),OR(AG59="休",AND(AG59="準",OR(AH59="休",AF$17=30,AH$18="×")),AF$17=31,AG$18="×",AG59="")),AND(AF59="深",OR(AE59="休",AF$17=1,AND(AG59&lt;&gt;"準",AG59&lt;&gt;"深",AE59="")),OR(AG59="休",AND(OR(AG59="準",AG59="深"),OR(AH59="休",AF$17=30,AH$18="×")),AF$17=31,AG$18="×",AG59="")))))),40,0))))</f>
        <v>0</v>
      </c>
      <c r="AG140" s="193">
        <f t="shared" ref="AG140" si="663">IF(AND($D$1="二交代制",AG$17&gt;=1,AG$17&lt;=28,AG59="当",AH59="明",AI59="休",AJ59="当"),10,IF(AND($D$1="三交代制",AG$17&gt;=2,AG$17&lt;=30,OR(AG59="準",AG59="深"),OR(AH59="準",AH59="深"),OR(AI59="準",AI59="深")),20,IF(AND($D$1="二交代制",OR(AG59="当",AG59="明"),NOT(OR(AND(AG59="当",OR(AH59="明",AG$17=31,AH$18="×"),OR(AI59="休",AG$17=30,AG$17=31,AI$18="×")),AND(AG59="明",OR(AF59="当",AG$17=1),OR(AH59="休",AG$17=31,AH$18="×"))))),30,IF(AND($D$1="三交代制",AF59&lt;&gt;"準",AF59&lt;&gt;"深",OR(AG59="準",AG59="深"),(NOT(OR(AND(AG59="準",OR(AF59="日",AF59="休",AG$17=1,AND(AH59&lt;&gt;"準",AH59&lt;&gt;"深",AF59="")),OR(AH59="休",AND(AH59="準",OR(AI59="休",AG$17=30,AI$18="×")),AG$17=31,AH$18="×",AH59="")),AND(AG59="深",OR(AF59="休",AG$17=1,AND(AH59&lt;&gt;"準",AH59&lt;&gt;"深",AF59="")),OR(AH59="休",AND(OR(AH59="準",AH59="深"),OR(AI59="休",AG$17=30,AI$18="×")),AG$17=31,AH$18="×",AH59="")))))),40,0))))</f>
        <v>0</v>
      </c>
      <c r="AH140" s="193">
        <f t="shared" ref="AH140" si="664">IF(AND($D$1="二交代制",AH$17&gt;=1,AH$17&lt;=28,AH59="当",AI59="明",AJ59="休",AK59="当"),10,IF(AND($D$1="三交代制",AH$17&gt;=2,AH$17&lt;=30,OR(AH59="準",AH59="深"),OR(AI59="準",AI59="深"),OR(AJ59="準",AJ59="深")),20,IF(AND($D$1="二交代制",OR(AH59="当",AH59="明"),NOT(OR(AND(AH59="当",OR(AI59="明",AH$17=31,AI$18="×"),OR(AJ59="休",AH$17=30,AH$17=31,AJ$18="×")),AND(AH59="明",OR(AG59="当",AH$17=1),OR(AI59="休",AH$17=31,AI$18="×"))))),30,IF(AND($D$1="三交代制",AG59&lt;&gt;"準",AG59&lt;&gt;"深",OR(AH59="準",AH59="深"),(NOT(OR(AND(AH59="準",OR(AG59="日",AG59="休",AH$17=1,AND(AI59&lt;&gt;"準",AI59&lt;&gt;"深",AG59="")),OR(AI59="休",AND(AI59="準",OR(AJ59="休",AH$17=30,AJ$18="×")),AH$17=31,AI$18="×",AI59="")),AND(AH59="深",OR(AG59="休",AH$17=1,AND(AI59&lt;&gt;"準",AI59&lt;&gt;"深",AG59="")),OR(AI59="休",AND(OR(AI59="準",AI59="深"),OR(AJ59="休",AH$17=30,AJ$18="×")),AH$17=31,AI$18="×",AI59="")))))),40,0))))</f>
        <v>0</v>
      </c>
      <c r="AI140" s="193">
        <f t="shared" ref="AI140" si="665">IF(AND($D$1="二交代制",AI$17&gt;=1,AI$17&lt;=28,AI59="当",AJ59="明",AK59="休",AL59="当"),10,IF(AND($D$1="三交代制",AI$17&gt;=2,AI$17&lt;=30,OR(AI59="準",AI59="深"),OR(AJ59="準",AJ59="深"),OR(AK59="準",AK59="深")),20,IF(AND($D$1="二交代制",OR(AI59="当",AI59="明"),NOT(OR(AND(AI59="当",OR(AJ59="明",AI$17=31,AJ$18="×"),OR(AK59="休",AI$17=30,AI$17=31,AK$18="×")),AND(AI59="明",OR(AH59="当",AI$17=1),OR(AJ59="休",AI$17=31,AJ$18="×"))))),30,IF(AND($D$1="三交代制",AH59&lt;&gt;"準",AH59&lt;&gt;"深",OR(AI59="準",AI59="深"),(NOT(OR(AND(AI59="準",OR(AH59="日",AH59="休",AI$17=1,AND(AJ59&lt;&gt;"準",AJ59&lt;&gt;"深",AH59="")),OR(AJ59="休",AND(AJ59="準",OR(AK59="休",AI$17=30,AK$18="×")),AI$17=31,AJ$18="×",AJ59="")),AND(AI59="深",OR(AH59="休",AI$17=1,AND(AJ59&lt;&gt;"準",AJ59&lt;&gt;"深",AH59="")),OR(AJ59="休",AND(OR(AJ59="準",AJ59="深"),OR(AK59="休",AI$17=30,AK$18="×")),AI$17=31,AJ$18="×",AJ59="")))))),40,0))))</f>
        <v>0</v>
      </c>
      <c r="AJ140" s="193">
        <f t="shared" ref="AJ140" si="666">IF(AND($D$1="二交代制",AJ$17&gt;=1,AJ$17&lt;=28,AJ59="当",AK59="明",AL59="休",AM59="当"),10,IF(AND($D$1="三交代制",AJ$17&gt;=2,AJ$17&lt;=30,OR(AJ59="準",AJ59="深"),OR(AK59="準",AK59="深"),OR(AL59="準",AL59="深")),20,IF(AND($D$1="二交代制",OR(AJ59="当",AJ59="明"),NOT(OR(AND(AJ59="当",OR(AK59="明",AJ$17=31,AK$18="×"),OR(AL59="休",AJ$17=30,AJ$17=31,AL$18="×")),AND(AJ59="明",OR(AI59="当",AJ$17=1),OR(AK59="休",AJ$17=31,AK$18="×"))))),30,IF(AND($D$1="三交代制",AI59&lt;&gt;"準",AI59&lt;&gt;"深",OR(AJ59="準",AJ59="深"),(NOT(OR(AND(AJ59="準",OR(AI59="日",AI59="休",AJ$17=1,AND(AK59&lt;&gt;"準",AK59&lt;&gt;"深",AI59="")),OR(AK59="休",AND(AK59="準",OR(AL59="休",AJ$17=30,AL$18="×")),AJ$17=31,AK$18="×",AK59="")),AND(AJ59="深",OR(AI59="休",AJ$17=1,AND(AK59&lt;&gt;"準",AK59&lt;&gt;"深",AI59="")),OR(AK59="休",AND(OR(AK59="準",AK59="深"),OR(AL59="休",AJ$17=30,AL$18="×")),AJ$17=31,AK$18="×",AK59="")))))),40,0))))</f>
        <v>0</v>
      </c>
      <c r="AK140" s="193">
        <f t="shared" ref="AK140" si="667">IF(AND($D$1="二交代制",AK$17&gt;=1,AK$17&lt;=28,AK59="当",AL59="明",AM59="休",AN59="当"),10,IF(AND($D$1="三交代制",AK$17&gt;=2,AK$17&lt;=30,OR(AK59="準",AK59="深"),OR(AL59="準",AL59="深"),OR(AM59="準",AM59="深")),20,IF(AND($D$1="二交代制",OR(AK59="当",AK59="明"),NOT(OR(AND(AK59="当",OR(AL59="明",AK$17=31,AL$18="×"),OR(AM59="休",AK$17=30,AK$17=31,AM$18="×")),AND(AK59="明",OR(AJ59="当",AK$17=1),OR(AL59="休",AK$17=31,AL$18="×"))))),30,IF(AND($D$1="三交代制",AJ59&lt;&gt;"準",AJ59&lt;&gt;"深",OR(AK59="準",AK59="深"),(NOT(OR(AND(AK59="準",OR(AJ59="日",AJ59="休",AK$17=1,AND(AL59&lt;&gt;"準",AL59&lt;&gt;"深",AJ59="")),OR(AL59="休",AND(AL59="準",OR(AM59="休",AK$17=30,AM$18="×")),AK$17=31,AL$18="×",AL59="")),AND(AK59="深",OR(AJ59="休",AK$17=1,AND(AL59&lt;&gt;"準",AL59&lt;&gt;"深",AJ59="")),OR(AL59="休",AND(OR(AL59="準",AL59="深"),OR(AM59="休",AK$17=30,AM$18="×")),AK$17=31,AL$18="×",AL59="")))))),40,0))))</f>
        <v>0</v>
      </c>
      <c r="AL140" s="193">
        <f t="shared" ref="AL140:AM140" si="668">IF(AND($D$1="二交代制",AL$17&gt;=1,AL$17&lt;=28,AL59="当",AM59="明",AN59="休",AO59="当"),10,IF(AND($D$1="三交代制",AL$17&gt;=2,AL$17&lt;=30,OR(AL59="準",AL59="深"),OR(AM59="準",AM59="深"),OR(AN59="準",AN59="深")),20,IF(AND($D$1="二交代制",OR(AL59="当",AL59="明"),NOT(OR(AND(AL59="当",OR(AM59="明",AL$17=31,AM$18="×"),OR(AN59="休",AL$17=30,AL$17=31,AN$18="×")),AND(AL59="明",OR(AK59="当",AL$17=1),OR(AM59="休",AL$17=31,AM$18="×"))))),30,IF(AND($D$1="三交代制",AK59&lt;&gt;"準",AK59&lt;&gt;"深",OR(AL59="準",AL59="深"),(NOT(OR(AND(AL59="準",OR(AK59="日",AK59="休",AL$17=1,AND(AM59&lt;&gt;"準",AM59&lt;&gt;"深",AK59="")),OR(AM59="休",AND(AM59="準",OR(AN59="休",AL$17=30,AN$18="×")),AL$17=31,AM$18="×",AM59="")),AND(AL59="深",OR(AK59="休",AL$17=1,AND(AM59&lt;&gt;"準",AM59&lt;&gt;"深",AK59="")),OR(AM59="休",AND(OR(AM59="準",AM59="深"),OR(AN59="休",AL$17=30,AN$18="×")),AL$17=31,AM$18="×",AM59="")))))),40,0))))</f>
        <v>0</v>
      </c>
      <c r="AM140" s="193">
        <f t="shared" si="668"/>
        <v>0</v>
      </c>
      <c r="AN140" s="193">
        <f t="shared" ref="AN140" si="669">IF(AND($D$1="二交代制",AN$17&gt;=1,AN$17&lt;=28,AN59="当",AO59="明",AP59="休",AQ59="当"),10,IF(AND($D$1="三交代制",AN$17&gt;=2,AN$17&lt;=30,OR(AN59="準",AN59="深"),OR(AO59="準",AO59="深"),OR(AP59="準",AP59="深")),20,IF(AND($D$1="二交代制",OR(AN59="当",AN59="明"),NOT(OR(AND(AN59="当",OR(AO59="明",AN$17=31,AO$18="×"),OR(AP59="休",AN$17=30,AN$17=31,AP$18="×")),AND(AN59="明",OR(AM59="当",AN$17=1),OR(AO59="休",AN$17=31,AO$18="×"))))),30,IF(AND($D$1="三交代制",AM59&lt;&gt;"準",AM59&lt;&gt;"深",OR(AN59="準",AN59="深"),(NOT(OR(AND(AN59="準",OR(AM59="日",AM59="休",AN$17=1,AND(AO59&lt;&gt;"準",AO59&lt;&gt;"深",AM59="")),OR(AO59="休",AND(AO59="準",OR(AP59="休",AN$17=30,AP$18="×")),AN$17=31,AO$18="×",AO59="")),AND(AN59="深",OR(AM59="休",AN$17=1,AND(AO59&lt;&gt;"準",AO59&lt;&gt;"深",AM59="")),OR(AO59="休",AND(OR(AO59="準",AO59="深"),OR(AP59="休",AN$17=30,AP$18="×")),AN$17=31,AO$18="×",AO59="")))))),40,0))))</f>
        <v>0</v>
      </c>
      <c r="AO140" s="193">
        <f t="shared" ref="AO140" si="670">IF(AND($D$1="二交代制",AO$17&gt;=1,AO$17&lt;=28,AO59="当",AP59="明",AQ59="休",AR59="当"),10,IF(AND($D$1="三交代制",AO$17&gt;=2,AO$17&lt;=30,OR(AO59="準",AO59="深"),OR(AP59="準",AP59="深"),OR(AQ59="準",AQ59="深")),20,IF(AND($D$1="二交代制",OR(AO59="当",AO59="明"),NOT(OR(AND(AO59="当",OR(AP59="明",AO$17=31,AP$18="×"),OR(AQ59="休",AO$17=30,AO$17=31,AQ$18="×")),AND(AO59="明",OR(AN59="当",AO$17=1),OR(AP59="休",AO$17=31,AP$18="×"))))),30,IF(AND($D$1="三交代制",AN59&lt;&gt;"準",AN59&lt;&gt;"深",OR(AO59="準",AO59="深"),(NOT(OR(AND(AO59="準",OR(AN59="日",AN59="休",AO$17=1,AND(AP59&lt;&gt;"準",AP59&lt;&gt;"深",AN59="")),OR(AP59="休",AND(AP59="準",OR(AQ59="休",AO$17=30,AQ$18="×")),AO$17=31,AP$18="×",AP59="")),AND(AO59="深",OR(AN59="休",AO$17=1,AND(AP59&lt;&gt;"準",AP59&lt;&gt;"深",AN59="")),OR(AP59="休",AND(OR(AP59="準",AP59="深"),OR(AQ59="休",AO$17=30,AQ$18="×")),AO$17=31,AP$18="×",AP59="")))))),40,0))))</f>
        <v>0</v>
      </c>
      <c r="CJ140" s="91"/>
      <c r="CK140" s="92"/>
      <c r="CL140" s="92"/>
      <c r="CM140" s="92"/>
      <c r="CN140" s="92"/>
      <c r="CO140" s="92"/>
      <c r="CP140" s="92"/>
      <c r="CQ140" s="92"/>
      <c r="CR140" s="92"/>
      <c r="CS140" s="92"/>
      <c r="CT140" s="92"/>
      <c r="CU140" s="92"/>
      <c r="CV140" s="92"/>
      <c r="CW140" s="92"/>
      <c r="CX140" s="92"/>
      <c r="CY140" s="92"/>
      <c r="CZ140" s="92"/>
      <c r="DA140" s="92"/>
      <c r="DB140" s="92"/>
      <c r="DC140" s="92"/>
      <c r="DD140" s="92"/>
      <c r="DE140" s="92"/>
      <c r="DF140" s="92"/>
      <c r="DG140" s="92"/>
      <c r="DH140" s="92"/>
      <c r="DI140" s="92"/>
      <c r="DJ140" s="92"/>
      <c r="DK140" s="92"/>
      <c r="DL140" s="92"/>
      <c r="DM140" s="92"/>
      <c r="DN140" s="92"/>
      <c r="DO140" s="92"/>
      <c r="DP140" s="92"/>
      <c r="DQ140" s="93"/>
      <c r="DR140" s="93"/>
      <c r="DS140" s="93"/>
      <c r="DT140" s="93"/>
      <c r="DU140" s="93"/>
      <c r="DV140" s="93"/>
      <c r="DW140" s="93"/>
      <c r="DX140" s="93"/>
      <c r="DY140" s="93"/>
      <c r="DZ140" s="93"/>
      <c r="EA140" s="93"/>
      <c r="EB140" s="93"/>
      <c r="EC140" s="93"/>
      <c r="ED140" s="93"/>
      <c r="EE140" s="93"/>
      <c r="EF140" s="93"/>
      <c r="EG140" s="93"/>
      <c r="EH140" s="93"/>
      <c r="EI140" s="93"/>
      <c r="EJ140" s="93"/>
      <c r="EK140" s="93"/>
    </row>
    <row r="141" spans="10:141" x14ac:dyDescent="0.4">
      <c r="J141" s="202"/>
      <c r="K141" s="193"/>
      <c r="L141" s="193"/>
      <c r="M141" s="193"/>
      <c r="N141" s="193"/>
      <c r="O141" s="193"/>
      <c r="P141" s="193"/>
      <c r="Q141" s="193"/>
      <c r="R141" s="193"/>
      <c r="S141" s="193"/>
      <c r="T141" s="193"/>
      <c r="U141" s="193"/>
      <c r="V141" s="193"/>
      <c r="W141" s="193"/>
      <c r="X141" s="193"/>
      <c r="Y141" s="193"/>
      <c r="Z141" s="193"/>
      <c r="AA141" s="193"/>
      <c r="AB141" s="193"/>
      <c r="AC141" s="193"/>
      <c r="AD141" s="193"/>
      <c r="AE141" s="193"/>
      <c r="AF141" s="193"/>
      <c r="AG141" s="193"/>
      <c r="AH141" s="193"/>
      <c r="AI141" s="193"/>
      <c r="AJ141" s="193"/>
      <c r="AK141" s="193"/>
      <c r="AL141" s="193"/>
      <c r="AM141" s="193"/>
      <c r="AN141" s="193"/>
      <c r="AO141" s="193"/>
      <c r="CJ141" s="91"/>
      <c r="CK141" s="92"/>
      <c r="CL141" s="92"/>
      <c r="CM141" s="92"/>
      <c r="CN141" s="92"/>
      <c r="CO141" s="92"/>
      <c r="CP141" s="92"/>
      <c r="CQ141" s="92"/>
      <c r="CR141" s="92"/>
      <c r="CS141" s="92"/>
      <c r="CT141" s="92"/>
      <c r="CU141" s="92"/>
      <c r="CV141" s="92"/>
      <c r="CW141" s="92"/>
      <c r="CX141" s="92"/>
      <c r="CY141" s="92"/>
      <c r="CZ141" s="92"/>
      <c r="DA141" s="92"/>
      <c r="DB141" s="92"/>
      <c r="DC141" s="92"/>
      <c r="DD141" s="92"/>
      <c r="DE141" s="92"/>
      <c r="DF141" s="92"/>
      <c r="DG141" s="92"/>
      <c r="DH141" s="92"/>
      <c r="DI141" s="92"/>
      <c r="DJ141" s="92"/>
      <c r="DK141" s="92"/>
      <c r="DL141" s="92"/>
      <c r="DM141" s="92"/>
      <c r="DN141" s="92"/>
      <c r="DO141" s="92"/>
      <c r="DP141" s="92"/>
      <c r="DQ141" s="93"/>
      <c r="DR141" s="93"/>
      <c r="DS141" s="93"/>
      <c r="DT141" s="93"/>
      <c r="DU141" s="93"/>
      <c r="DV141" s="93"/>
      <c r="DW141" s="93"/>
      <c r="DX141" s="93"/>
      <c r="DY141" s="93"/>
      <c r="DZ141" s="93"/>
      <c r="EA141" s="93"/>
      <c r="EB141" s="93"/>
      <c r="EC141" s="93"/>
      <c r="ED141" s="93"/>
      <c r="EE141" s="93"/>
      <c r="EF141" s="93"/>
      <c r="EG141" s="93"/>
      <c r="EH141" s="93"/>
      <c r="EI141" s="93"/>
      <c r="EJ141" s="93"/>
      <c r="EK141" s="93"/>
    </row>
    <row r="142" spans="10:141" x14ac:dyDescent="0.4">
      <c r="J142" s="201" t="str">
        <f t="shared" ref="J142" si="671">IF(E61&lt;&gt;"",E61,"")</f>
        <v/>
      </c>
      <c r="K142" s="193">
        <f t="shared" ref="K142" si="672">IF(AND($D$1="二交代制",K$17&gt;=1,K$17&lt;=28,K61="当",L61="明",M61="休",N61="当"),10,IF(AND($D$1="三交代制",K$17&gt;=2,K$17&lt;=30,OR(K61="準",K61="深"),OR(L61="準",L61="深"),OR(M61="準",M61="深")),20,IF(AND($D$1="二交代制",OR(K61="当",K61="明"),NOT(OR(AND(K61="当",OR(L61="明",K$17=31,L$18="×"),OR(M61="休",K$17=30,K$17=31,M$18="×")),AND(K61="明",OR(J61="当",K$17=1),OR(L61="休",K$17=31,L$18="×"))))),30,IF(AND($D$1="三交代制",J61&lt;&gt;"準",J61&lt;&gt;"深",OR(K61="準",K61="深"),(NOT(OR(AND(K61="準",OR(J61="日",J61="休",K$17=1,AND(L61&lt;&gt;"準",L61&lt;&gt;"深",J61="")),OR(L61="休",AND(L61="準",OR(M61="休",K$17=30,M$18="×")),K$17=31,L$18="×",L61="")),AND(K61="深",OR(J61="休",K$17=1,AND(L61&lt;&gt;"準",L61&lt;&gt;"深",J61="")),OR(L61="休",AND(OR(L61="準",L61="深"),OR(M61="休",K$17=30,M$18="×")),K$17=31,L$18="×",L61="")))))),40,0))))</f>
        <v>0</v>
      </c>
      <c r="L142" s="193">
        <f t="shared" ref="L142" si="673">IF(AND($D$1="二交代制",L$17&gt;=1,L$17&lt;=28,L61="当",M61="明",N61="休",O61="当"),10,IF(AND($D$1="三交代制",L$17&gt;=2,L$17&lt;=30,OR(L61="準",L61="深"),OR(M61="準",M61="深"),OR(N61="準",N61="深")),20,IF(AND($D$1="二交代制",OR(L61="当",L61="明"),NOT(OR(AND(L61="当",OR(M61="明",L$17=31,M$18="×"),OR(N61="休",L$17=30,L$17=31,N$18="×")),AND(L61="明",OR(K61="当",L$17=1),OR(M61="休",L$17=31,M$18="×"))))),30,IF(AND($D$1="三交代制",K61&lt;&gt;"準",K61&lt;&gt;"深",OR(L61="準",L61="深"),(NOT(OR(AND(L61="準",OR(K61="日",K61="休",L$17=1,AND(M61&lt;&gt;"準",M61&lt;&gt;"深",K61="")),OR(M61="休",AND(M61="準",OR(N61="休",L$17=30,N$18="×")),L$17=31,M$18="×",M61="")),AND(L61="深",OR(K61="休",L$17=1,AND(M61&lt;&gt;"準",M61&lt;&gt;"深",K61="")),OR(M61="休",AND(OR(M61="準",M61="深"),OR(N61="休",L$17=30,N$18="×")),L$17=31,M$18="×",M61="")))))),40,0))))</f>
        <v>0</v>
      </c>
      <c r="M142" s="193">
        <f t="shared" ref="M142" si="674">IF(AND($D$1="二交代制",M$17&gt;=1,M$17&lt;=28,M61="当",N61="明",O61="休",P61="当"),10,IF(AND($D$1="三交代制",M$17&gt;=2,M$17&lt;=30,OR(M61="準",M61="深"),OR(N61="準",N61="深"),OR(O61="準",O61="深")),20,IF(AND($D$1="二交代制",OR(M61="当",M61="明"),NOT(OR(AND(M61="当",OR(N61="明",M$17=31,N$18="×"),OR(O61="休",M$17=30,M$17=31,O$18="×")),AND(M61="明",OR(L61="当",M$17=1),OR(N61="休",M$17=31,N$18="×"))))),30,IF(AND($D$1="三交代制",L61&lt;&gt;"準",L61&lt;&gt;"深",OR(M61="準",M61="深"),(NOT(OR(AND(M61="準",OR(L61="日",L61="休",M$17=1,AND(N61&lt;&gt;"準",N61&lt;&gt;"深",L61="")),OR(N61="休",AND(N61="準",OR(O61="休",M$17=30,O$18="×")),M$17=31,N$18="×",N61="")),AND(M61="深",OR(L61="休",M$17=1,AND(N61&lt;&gt;"準",N61&lt;&gt;"深",L61="")),OR(N61="休",AND(OR(N61="準",N61="深"),OR(O61="休",M$17=30,O$18="×")),M$17=31,N$18="×",N61="")))))),40,0))))</f>
        <v>0</v>
      </c>
      <c r="N142" s="193">
        <f t="shared" ref="N142" si="675">IF(AND($D$1="二交代制",N$17&gt;=1,N$17&lt;=28,N61="当",O61="明",P61="休",Q61="当"),10,IF(AND($D$1="三交代制",N$17&gt;=2,N$17&lt;=30,OR(N61="準",N61="深"),OR(O61="準",O61="深"),OR(P61="準",P61="深")),20,IF(AND($D$1="二交代制",OR(N61="当",N61="明"),NOT(OR(AND(N61="当",OR(O61="明",N$17=31,O$18="×"),OR(P61="休",N$17=30,N$17=31,P$18="×")),AND(N61="明",OR(M61="当",N$17=1),OR(O61="休",N$17=31,O$18="×"))))),30,IF(AND($D$1="三交代制",M61&lt;&gt;"準",M61&lt;&gt;"深",OR(N61="準",N61="深"),(NOT(OR(AND(N61="準",OR(M61="日",M61="休",N$17=1,AND(O61&lt;&gt;"準",O61&lt;&gt;"深",M61="")),OR(O61="休",AND(O61="準",OR(P61="休",N$17=30,P$18="×")),N$17=31,O$18="×",O61="")),AND(N61="深",OR(M61="休",N$17=1,AND(O61&lt;&gt;"準",O61&lt;&gt;"深",M61="")),OR(O61="休",AND(OR(O61="準",O61="深"),OR(P61="休",N$17=30,P$18="×")),N$17=31,O$18="×",O61="")))))),40,0))))</f>
        <v>0</v>
      </c>
      <c r="O142" s="193">
        <f t="shared" ref="O142" si="676">IF(AND($D$1="二交代制",O$17&gt;=1,O$17&lt;=28,O61="当",P61="明",Q61="休",R61="当"),10,IF(AND($D$1="三交代制",O$17&gt;=2,O$17&lt;=30,OR(O61="準",O61="深"),OR(P61="準",P61="深"),OR(Q61="準",Q61="深")),20,IF(AND($D$1="二交代制",OR(O61="当",O61="明"),NOT(OR(AND(O61="当",OR(P61="明",O$17=31,P$18="×"),OR(Q61="休",O$17=30,O$17=31,Q$18="×")),AND(O61="明",OR(N61="当",O$17=1),OR(P61="休",O$17=31,P$18="×"))))),30,IF(AND($D$1="三交代制",N61&lt;&gt;"準",N61&lt;&gt;"深",OR(O61="準",O61="深"),(NOT(OR(AND(O61="準",OR(N61="日",N61="休",O$17=1,AND(P61&lt;&gt;"準",P61&lt;&gt;"深",N61="")),OR(P61="休",AND(P61="準",OR(Q61="休",O$17=30,Q$18="×")),O$17=31,P$18="×",P61="")),AND(O61="深",OR(N61="休",O$17=1,AND(P61&lt;&gt;"準",P61&lt;&gt;"深",N61="")),OR(P61="休",AND(OR(P61="準",P61="深"),OR(Q61="休",O$17=30,Q$18="×")),O$17=31,P$18="×",P61="")))))),40,0))))</f>
        <v>0</v>
      </c>
      <c r="P142" s="193">
        <f t="shared" ref="P142" si="677">IF(AND($D$1="二交代制",P$17&gt;=1,P$17&lt;=28,P61="当",Q61="明",R61="休",S61="当"),10,IF(AND($D$1="三交代制",P$17&gt;=2,P$17&lt;=30,OR(P61="準",P61="深"),OR(Q61="準",Q61="深"),OR(R61="準",R61="深")),20,IF(AND($D$1="二交代制",OR(P61="当",P61="明"),NOT(OR(AND(P61="当",OR(Q61="明",P$17=31,Q$18="×"),OR(R61="休",P$17=30,P$17=31,R$18="×")),AND(P61="明",OR(O61="当",P$17=1),OR(Q61="休",P$17=31,Q$18="×"))))),30,IF(AND($D$1="三交代制",O61&lt;&gt;"準",O61&lt;&gt;"深",OR(P61="準",P61="深"),(NOT(OR(AND(P61="準",OR(O61="日",O61="休",P$17=1,AND(Q61&lt;&gt;"準",Q61&lt;&gt;"深",O61="")),OR(Q61="休",AND(Q61="準",OR(R61="休",P$17=30,R$18="×")),P$17=31,Q$18="×",Q61="")),AND(P61="深",OR(O61="休",P$17=1,AND(Q61&lt;&gt;"準",Q61&lt;&gt;"深",O61="")),OR(Q61="休",AND(OR(Q61="準",Q61="深"),OR(R61="休",P$17=30,R$18="×")),P$17=31,Q$18="×",Q61="")))))),40,0))))</f>
        <v>0</v>
      </c>
      <c r="Q142" s="193">
        <f t="shared" ref="Q142" si="678">IF(AND($D$1="二交代制",Q$17&gt;=1,Q$17&lt;=28,Q61="当",R61="明",S61="休",T61="当"),10,IF(AND($D$1="三交代制",Q$17&gt;=2,Q$17&lt;=30,OR(Q61="準",Q61="深"),OR(R61="準",R61="深"),OR(S61="準",S61="深")),20,IF(AND($D$1="二交代制",OR(Q61="当",Q61="明"),NOT(OR(AND(Q61="当",OR(R61="明",Q$17=31,R$18="×"),OR(S61="休",Q$17=30,Q$17=31,S$18="×")),AND(Q61="明",OR(P61="当",Q$17=1),OR(R61="休",Q$17=31,R$18="×"))))),30,IF(AND($D$1="三交代制",P61&lt;&gt;"準",P61&lt;&gt;"深",OR(Q61="準",Q61="深"),(NOT(OR(AND(Q61="準",OR(P61="日",P61="休",Q$17=1,AND(R61&lt;&gt;"準",R61&lt;&gt;"深",P61="")),OR(R61="休",AND(R61="準",OR(S61="休",Q$17=30,S$18="×")),Q$17=31,R$18="×",R61="")),AND(Q61="深",OR(P61="休",Q$17=1,AND(R61&lt;&gt;"準",R61&lt;&gt;"深",P61="")),OR(R61="休",AND(OR(R61="準",R61="深"),OR(S61="休",Q$17=30,S$18="×")),Q$17=31,R$18="×",R61="")))))),40,0))))</f>
        <v>0</v>
      </c>
      <c r="R142" s="193">
        <f t="shared" ref="R142" si="679">IF(AND($D$1="二交代制",R$17&gt;=1,R$17&lt;=28,R61="当",S61="明",T61="休",U61="当"),10,IF(AND($D$1="三交代制",R$17&gt;=2,R$17&lt;=30,OR(R61="準",R61="深"),OR(S61="準",S61="深"),OR(T61="準",T61="深")),20,IF(AND($D$1="二交代制",OR(R61="当",R61="明"),NOT(OR(AND(R61="当",OR(S61="明",R$17=31,S$18="×"),OR(T61="休",R$17=30,R$17=31,T$18="×")),AND(R61="明",OR(Q61="当",R$17=1),OR(S61="休",R$17=31,S$18="×"))))),30,IF(AND($D$1="三交代制",Q61&lt;&gt;"準",Q61&lt;&gt;"深",OR(R61="準",R61="深"),(NOT(OR(AND(R61="準",OR(Q61="日",Q61="休",R$17=1,AND(S61&lt;&gt;"準",S61&lt;&gt;"深",Q61="")),OR(S61="休",AND(S61="準",OR(T61="休",R$17=30,T$18="×")),R$17=31,S$18="×",S61="")),AND(R61="深",OR(Q61="休",R$17=1,AND(S61&lt;&gt;"準",S61&lt;&gt;"深",Q61="")),OR(S61="休",AND(OR(S61="準",S61="深"),OR(T61="休",R$17=30,T$18="×")),R$17=31,S$18="×",S61="")))))),40,0))))</f>
        <v>0</v>
      </c>
      <c r="S142" s="193">
        <f t="shared" ref="S142" si="680">IF(AND($D$1="二交代制",S$17&gt;=1,S$17&lt;=28,S61="当",T61="明",U61="休",V61="当"),10,IF(AND($D$1="三交代制",S$17&gt;=2,S$17&lt;=30,OR(S61="準",S61="深"),OR(T61="準",T61="深"),OR(U61="準",U61="深")),20,IF(AND($D$1="二交代制",OR(S61="当",S61="明"),NOT(OR(AND(S61="当",OR(T61="明",S$17=31,T$18="×"),OR(U61="休",S$17=30,S$17=31,U$18="×")),AND(S61="明",OR(R61="当",S$17=1),OR(T61="休",S$17=31,T$18="×"))))),30,IF(AND($D$1="三交代制",R61&lt;&gt;"準",R61&lt;&gt;"深",OR(S61="準",S61="深"),(NOT(OR(AND(S61="準",OR(R61="日",R61="休",S$17=1,AND(T61&lt;&gt;"準",T61&lt;&gt;"深",R61="")),OR(T61="休",AND(T61="準",OR(U61="休",S$17=30,U$18="×")),S$17=31,T$18="×",T61="")),AND(S61="深",OR(R61="休",S$17=1,AND(T61&lt;&gt;"準",T61&lt;&gt;"深",R61="")),OR(T61="休",AND(OR(T61="準",T61="深"),OR(U61="休",S$17=30,U$18="×")),S$17=31,T$18="×",T61="")))))),40,0))))</f>
        <v>0</v>
      </c>
      <c r="T142" s="193">
        <f t="shared" ref="T142" si="681">IF(AND($D$1="二交代制",T$17&gt;=1,T$17&lt;=28,T61="当",U61="明",V61="休",W61="当"),10,IF(AND($D$1="三交代制",T$17&gt;=2,T$17&lt;=30,OR(T61="準",T61="深"),OR(U61="準",U61="深"),OR(V61="準",V61="深")),20,IF(AND($D$1="二交代制",OR(T61="当",T61="明"),NOT(OR(AND(T61="当",OR(U61="明",T$17=31,U$18="×"),OR(V61="休",T$17=30,T$17=31,V$18="×")),AND(T61="明",OR(S61="当",T$17=1),OR(U61="休",T$17=31,U$18="×"))))),30,IF(AND($D$1="三交代制",S61&lt;&gt;"準",S61&lt;&gt;"深",OR(T61="準",T61="深"),(NOT(OR(AND(T61="準",OR(S61="日",S61="休",T$17=1,AND(U61&lt;&gt;"準",U61&lt;&gt;"深",S61="")),OR(U61="休",AND(U61="準",OR(V61="休",T$17=30,V$18="×")),T$17=31,U$18="×",U61="")),AND(T61="深",OR(S61="休",T$17=1,AND(U61&lt;&gt;"準",U61&lt;&gt;"深",S61="")),OR(U61="休",AND(OR(U61="準",U61="深"),OR(V61="休",T$17=30,V$18="×")),T$17=31,U$18="×",U61="")))))),40,0))))</f>
        <v>0</v>
      </c>
      <c r="U142" s="193">
        <f t="shared" ref="U142" si="682">IF(AND($D$1="二交代制",U$17&gt;=1,U$17&lt;=28,U61="当",V61="明",W61="休",X61="当"),10,IF(AND($D$1="三交代制",U$17&gt;=2,U$17&lt;=30,OR(U61="準",U61="深"),OR(V61="準",V61="深"),OR(W61="準",W61="深")),20,IF(AND($D$1="二交代制",OR(U61="当",U61="明"),NOT(OR(AND(U61="当",OR(V61="明",U$17=31,V$18="×"),OR(W61="休",U$17=30,U$17=31,W$18="×")),AND(U61="明",OR(T61="当",U$17=1),OR(V61="休",U$17=31,V$18="×"))))),30,IF(AND($D$1="三交代制",T61&lt;&gt;"準",T61&lt;&gt;"深",OR(U61="準",U61="深"),(NOT(OR(AND(U61="準",OR(T61="日",T61="休",U$17=1,AND(V61&lt;&gt;"準",V61&lt;&gt;"深",T61="")),OR(V61="休",AND(V61="準",OR(W61="休",U$17=30,W$18="×")),U$17=31,V$18="×",V61="")),AND(U61="深",OR(T61="休",U$17=1,AND(V61&lt;&gt;"準",V61&lt;&gt;"深",T61="")),OR(V61="休",AND(OR(V61="準",V61="深"),OR(W61="休",U$17=30,W$18="×")),U$17=31,V$18="×",V61="")))))),40,0))))</f>
        <v>0</v>
      </c>
      <c r="V142" s="193">
        <f t="shared" ref="V142" si="683">IF(AND($D$1="二交代制",V$17&gt;=1,V$17&lt;=28,V61="当",W61="明",X61="休",Y61="当"),10,IF(AND($D$1="三交代制",V$17&gt;=2,V$17&lt;=30,OR(V61="準",V61="深"),OR(W61="準",W61="深"),OR(X61="準",X61="深")),20,IF(AND($D$1="二交代制",OR(V61="当",V61="明"),NOT(OR(AND(V61="当",OR(W61="明",V$17=31,W$18="×"),OR(X61="休",V$17=30,V$17=31,X$18="×")),AND(V61="明",OR(U61="当",V$17=1),OR(W61="休",V$17=31,W$18="×"))))),30,IF(AND($D$1="三交代制",U61&lt;&gt;"準",U61&lt;&gt;"深",OR(V61="準",V61="深"),(NOT(OR(AND(V61="準",OR(U61="日",U61="休",V$17=1,AND(W61&lt;&gt;"準",W61&lt;&gt;"深",U61="")),OR(W61="休",AND(W61="準",OR(X61="休",V$17=30,X$18="×")),V$17=31,W$18="×",W61="")),AND(V61="深",OR(U61="休",V$17=1,AND(W61&lt;&gt;"準",W61&lt;&gt;"深",U61="")),OR(W61="休",AND(OR(W61="準",W61="深"),OR(X61="休",V$17=30,X$18="×")),V$17=31,W$18="×",W61="")))))),40,0))))</f>
        <v>0</v>
      </c>
      <c r="W142" s="193">
        <f t="shared" ref="W142" si="684">IF(AND($D$1="二交代制",W$17&gt;=1,W$17&lt;=28,W61="当",X61="明",Y61="休",Z61="当"),10,IF(AND($D$1="三交代制",W$17&gt;=2,W$17&lt;=30,OR(W61="準",W61="深"),OR(X61="準",X61="深"),OR(Y61="準",Y61="深")),20,IF(AND($D$1="二交代制",OR(W61="当",W61="明"),NOT(OR(AND(W61="当",OR(X61="明",W$17=31,X$18="×"),OR(Y61="休",W$17=30,W$17=31,Y$18="×")),AND(W61="明",OR(V61="当",W$17=1),OR(X61="休",W$17=31,X$18="×"))))),30,IF(AND($D$1="三交代制",V61&lt;&gt;"準",V61&lt;&gt;"深",OR(W61="準",W61="深"),(NOT(OR(AND(W61="準",OR(V61="日",V61="休",W$17=1,AND(X61&lt;&gt;"準",X61&lt;&gt;"深",V61="")),OR(X61="休",AND(X61="準",OR(Y61="休",W$17=30,Y$18="×")),W$17=31,X$18="×",X61="")),AND(W61="深",OR(V61="休",W$17=1,AND(X61&lt;&gt;"準",X61&lt;&gt;"深",V61="")),OR(X61="休",AND(OR(X61="準",X61="深"),OR(Y61="休",W$17=30,Y$18="×")),W$17=31,X$18="×",X61="")))))),40,0))))</f>
        <v>0</v>
      </c>
      <c r="X142" s="193">
        <f t="shared" ref="X142" si="685">IF(AND($D$1="二交代制",X$17&gt;=1,X$17&lt;=28,X61="当",Y61="明",Z61="休",AA61="当"),10,IF(AND($D$1="三交代制",X$17&gt;=2,X$17&lt;=30,OR(X61="準",X61="深"),OR(Y61="準",Y61="深"),OR(Z61="準",Z61="深")),20,IF(AND($D$1="二交代制",OR(X61="当",X61="明"),NOT(OR(AND(X61="当",OR(Y61="明",X$17=31,Y$18="×"),OR(Z61="休",X$17=30,X$17=31,Z$18="×")),AND(X61="明",OR(W61="当",X$17=1),OR(Y61="休",X$17=31,Y$18="×"))))),30,IF(AND($D$1="三交代制",W61&lt;&gt;"準",W61&lt;&gt;"深",OR(X61="準",X61="深"),(NOT(OR(AND(X61="準",OR(W61="日",W61="休",X$17=1,AND(Y61&lt;&gt;"準",Y61&lt;&gt;"深",W61="")),OR(Y61="休",AND(Y61="準",OR(Z61="休",X$17=30,Z$18="×")),X$17=31,Y$18="×",Y61="")),AND(X61="深",OR(W61="休",X$17=1,AND(Y61&lt;&gt;"準",Y61&lt;&gt;"深",W61="")),OR(Y61="休",AND(OR(Y61="準",Y61="深"),OR(Z61="休",X$17=30,Z$18="×")),X$17=31,Y$18="×",Y61="")))))),40,0))))</f>
        <v>0</v>
      </c>
      <c r="Y142" s="193">
        <f t="shared" ref="Y142" si="686">IF(AND($D$1="二交代制",Y$17&gt;=1,Y$17&lt;=28,Y61="当",Z61="明",AA61="休",AB61="当"),10,IF(AND($D$1="三交代制",Y$17&gt;=2,Y$17&lt;=30,OR(Y61="準",Y61="深"),OR(Z61="準",Z61="深"),OR(AA61="準",AA61="深")),20,IF(AND($D$1="二交代制",OR(Y61="当",Y61="明"),NOT(OR(AND(Y61="当",OR(Z61="明",Y$17=31,Z$18="×"),OR(AA61="休",Y$17=30,Y$17=31,AA$18="×")),AND(Y61="明",OR(X61="当",Y$17=1),OR(Z61="休",Y$17=31,Z$18="×"))))),30,IF(AND($D$1="三交代制",X61&lt;&gt;"準",X61&lt;&gt;"深",OR(Y61="準",Y61="深"),(NOT(OR(AND(Y61="準",OR(X61="日",X61="休",Y$17=1,AND(Z61&lt;&gt;"準",Z61&lt;&gt;"深",X61="")),OR(Z61="休",AND(Z61="準",OR(AA61="休",Y$17=30,AA$18="×")),Y$17=31,Z$18="×",Z61="")),AND(Y61="深",OR(X61="休",Y$17=1,AND(Z61&lt;&gt;"準",Z61&lt;&gt;"深",X61="")),OR(Z61="休",AND(OR(Z61="準",Z61="深"),OR(AA61="休",Y$17=30,AA$18="×")),Y$17=31,Z$18="×",Z61="")))))),40,0))))</f>
        <v>0</v>
      </c>
      <c r="Z142" s="193">
        <f t="shared" ref="Z142" si="687">IF(AND($D$1="二交代制",Z$17&gt;=1,Z$17&lt;=28,Z61="当",AA61="明",AB61="休",AC61="当"),10,IF(AND($D$1="三交代制",Z$17&gt;=2,Z$17&lt;=30,OR(Z61="準",Z61="深"),OR(AA61="準",AA61="深"),OR(AB61="準",AB61="深")),20,IF(AND($D$1="二交代制",OR(Z61="当",Z61="明"),NOT(OR(AND(Z61="当",OR(AA61="明",Z$17=31,AA$18="×"),OR(AB61="休",Z$17=30,Z$17=31,AB$18="×")),AND(Z61="明",OR(Y61="当",Z$17=1),OR(AA61="休",Z$17=31,AA$18="×"))))),30,IF(AND($D$1="三交代制",Y61&lt;&gt;"準",Y61&lt;&gt;"深",OR(Z61="準",Z61="深"),(NOT(OR(AND(Z61="準",OR(Y61="日",Y61="休",Z$17=1,AND(AA61&lt;&gt;"準",AA61&lt;&gt;"深",Y61="")),OR(AA61="休",AND(AA61="準",OR(AB61="休",Z$17=30,AB$18="×")),Z$17=31,AA$18="×",AA61="")),AND(Z61="深",OR(Y61="休",Z$17=1,AND(AA61&lt;&gt;"準",AA61&lt;&gt;"深",Y61="")),OR(AA61="休",AND(OR(AA61="準",AA61="深"),OR(AB61="休",Z$17=30,AB$18="×")),Z$17=31,AA$18="×",AA61="")))))),40,0))))</f>
        <v>0</v>
      </c>
      <c r="AA142" s="193">
        <f t="shared" ref="AA142" si="688">IF(AND($D$1="二交代制",AA$17&gt;=1,AA$17&lt;=28,AA61="当",AB61="明",AC61="休",AD61="当"),10,IF(AND($D$1="三交代制",AA$17&gt;=2,AA$17&lt;=30,OR(AA61="準",AA61="深"),OR(AB61="準",AB61="深"),OR(AC61="準",AC61="深")),20,IF(AND($D$1="二交代制",OR(AA61="当",AA61="明"),NOT(OR(AND(AA61="当",OR(AB61="明",AA$17=31,AB$18="×"),OR(AC61="休",AA$17=30,AA$17=31,AC$18="×")),AND(AA61="明",OR(Z61="当",AA$17=1),OR(AB61="休",AA$17=31,AB$18="×"))))),30,IF(AND($D$1="三交代制",Z61&lt;&gt;"準",Z61&lt;&gt;"深",OR(AA61="準",AA61="深"),(NOT(OR(AND(AA61="準",OR(Z61="日",Z61="休",AA$17=1,AND(AB61&lt;&gt;"準",AB61&lt;&gt;"深",Z61="")),OR(AB61="休",AND(AB61="準",OR(AC61="休",AA$17=30,AC$18="×")),AA$17=31,AB$18="×",AB61="")),AND(AA61="深",OR(Z61="休",AA$17=1,AND(AB61&lt;&gt;"準",AB61&lt;&gt;"深",Z61="")),OR(AB61="休",AND(OR(AB61="準",AB61="深"),OR(AC61="休",AA$17=30,AC$18="×")),AA$17=31,AB$18="×",AB61="")))))),40,0))))</f>
        <v>0</v>
      </c>
      <c r="AB142" s="193">
        <f t="shared" ref="AB142" si="689">IF(AND($D$1="二交代制",AB$17&gt;=1,AB$17&lt;=28,AB61="当",AC61="明",AD61="休",AE61="当"),10,IF(AND($D$1="三交代制",AB$17&gt;=2,AB$17&lt;=30,OR(AB61="準",AB61="深"),OR(AC61="準",AC61="深"),OR(AD61="準",AD61="深")),20,IF(AND($D$1="二交代制",OR(AB61="当",AB61="明"),NOT(OR(AND(AB61="当",OR(AC61="明",AB$17=31,AC$18="×"),OR(AD61="休",AB$17=30,AB$17=31,AD$18="×")),AND(AB61="明",OR(AA61="当",AB$17=1),OR(AC61="休",AB$17=31,AC$18="×"))))),30,IF(AND($D$1="三交代制",AA61&lt;&gt;"準",AA61&lt;&gt;"深",OR(AB61="準",AB61="深"),(NOT(OR(AND(AB61="準",OR(AA61="日",AA61="休",AB$17=1,AND(AC61&lt;&gt;"準",AC61&lt;&gt;"深",AA61="")),OR(AC61="休",AND(AC61="準",OR(AD61="休",AB$17=30,AD$18="×")),AB$17=31,AC$18="×",AC61="")),AND(AB61="深",OR(AA61="休",AB$17=1,AND(AC61&lt;&gt;"準",AC61&lt;&gt;"深",AA61="")),OR(AC61="休",AND(OR(AC61="準",AC61="深"),OR(AD61="休",AB$17=30,AD$18="×")),AB$17=31,AC$18="×",AC61="")))))),40,0))))</f>
        <v>0</v>
      </c>
      <c r="AC142" s="193">
        <f t="shared" ref="AC142" si="690">IF(AND($D$1="二交代制",AC$17&gt;=1,AC$17&lt;=28,AC61="当",AD61="明",AE61="休",AF61="当"),10,IF(AND($D$1="三交代制",AC$17&gt;=2,AC$17&lt;=30,OR(AC61="準",AC61="深"),OR(AD61="準",AD61="深"),OR(AE61="準",AE61="深")),20,IF(AND($D$1="二交代制",OR(AC61="当",AC61="明"),NOT(OR(AND(AC61="当",OR(AD61="明",AC$17=31,AD$18="×"),OR(AE61="休",AC$17=30,AC$17=31,AE$18="×")),AND(AC61="明",OR(AB61="当",AC$17=1),OR(AD61="休",AC$17=31,AD$18="×"))))),30,IF(AND($D$1="三交代制",AB61&lt;&gt;"準",AB61&lt;&gt;"深",OR(AC61="準",AC61="深"),(NOT(OR(AND(AC61="準",OR(AB61="日",AB61="休",AC$17=1,AND(AD61&lt;&gt;"準",AD61&lt;&gt;"深",AB61="")),OR(AD61="休",AND(AD61="準",OR(AE61="休",AC$17=30,AE$18="×")),AC$17=31,AD$18="×",AD61="")),AND(AC61="深",OR(AB61="休",AC$17=1,AND(AD61&lt;&gt;"準",AD61&lt;&gt;"深",AB61="")),OR(AD61="休",AND(OR(AD61="準",AD61="深"),OR(AE61="休",AC$17=30,AE$18="×")),AC$17=31,AD$18="×",AD61="")))))),40,0))))</f>
        <v>0</v>
      </c>
      <c r="AD142" s="193">
        <f t="shared" ref="AD142" si="691">IF(AND($D$1="二交代制",AD$17&gt;=1,AD$17&lt;=28,AD61="当",AE61="明",AF61="休",AG61="当"),10,IF(AND($D$1="三交代制",AD$17&gt;=2,AD$17&lt;=30,OR(AD61="準",AD61="深"),OR(AE61="準",AE61="深"),OR(AF61="準",AF61="深")),20,IF(AND($D$1="二交代制",OR(AD61="当",AD61="明"),NOT(OR(AND(AD61="当",OR(AE61="明",AD$17=31,AE$18="×"),OR(AF61="休",AD$17=30,AD$17=31,AF$18="×")),AND(AD61="明",OR(AC61="当",AD$17=1),OR(AE61="休",AD$17=31,AE$18="×"))))),30,IF(AND($D$1="三交代制",AC61&lt;&gt;"準",AC61&lt;&gt;"深",OR(AD61="準",AD61="深"),(NOT(OR(AND(AD61="準",OR(AC61="日",AC61="休",AD$17=1,AND(AE61&lt;&gt;"準",AE61&lt;&gt;"深",AC61="")),OR(AE61="休",AND(AE61="準",OR(AF61="休",AD$17=30,AF$18="×")),AD$17=31,AE$18="×",AE61="")),AND(AD61="深",OR(AC61="休",AD$17=1,AND(AE61&lt;&gt;"準",AE61&lt;&gt;"深",AC61="")),OR(AE61="休",AND(OR(AE61="準",AE61="深"),OR(AF61="休",AD$17=30,AF$18="×")),AD$17=31,AE$18="×",AE61="")))))),40,0))))</f>
        <v>0</v>
      </c>
      <c r="AE142" s="193">
        <f t="shared" ref="AE142" si="692">IF(AND($D$1="二交代制",AE$17&gt;=1,AE$17&lt;=28,AE61="当",AF61="明",AG61="休",AH61="当"),10,IF(AND($D$1="三交代制",AE$17&gt;=2,AE$17&lt;=30,OR(AE61="準",AE61="深"),OR(AF61="準",AF61="深"),OR(AG61="準",AG61="深")),20,IF(AND($D$1="二交代制",OR(AE61="当",AE61="明"),NOT(OR(AND(AE61="当",OR(AF61="明",AE$17=31,AF$18="×"),OR(AG61="休",AE$17=30,AE$17=31,AG$18="×")),AND(AE61="明",OR(AD61="当",AE$17=1),OR(AF61="休",AE$17=31,AF$18="×"))))),30,IF(AND($D$1="三交代制",AD61&lt;&gt;"準",AD61&lt;&gt;"深",OR(AE61="準",AE61="深"),(NOT(OR(AND(AE61="準",OR(AD61="日",AD61="休",AE$17=1,AND(AF61&lt;&gt;"準",AF61&lt;&gt;"深",AD61="")),OR(AF61="休",AND(AF61="準",OR(AG61="休",AE$17=30,AG$18="×")),AE$17=31,AF$18="×",AF61="")),AND(AE61="深",OR(AD61="休",AE$17=1,AND(AF61&lt;&gt;"準",AF61&lt;&gt;"深",AD61="")),OR(AF61="休",AND(OR(AF61="準",AF61="深"),OR(AG61="休",AE$17=30,AG$18="×")),AE$17=31,AF$18="×",AF61="")))))),40,0))))</f>
        <v>0</v>
      </c>
      <c r="AF142" s="193">
        <f t="shared" ref="AF142" si="693">IF(AND($D$1="二交代制",AF$17&gt;=1,AF$17&lt;=28,AF61="当",AG61="明",AH61="休",AI61="当"),10,IF(AND($D$1="三交代制",AF$17&gt;=2,AF$17&lt;=30,OR(AF61="準",AF61="深"),OR(AG61="準",AG61="深"),OR(AH61="準",AH61="深")),20,IF(AND($D$1="二交代制",OR(AF61="当",AF61="明"),NOT(OR(AND(AF61="当",OR(AG61="明",AF$17=31,AG$18="×"),OR(AH61="休",AF$17=30,AF$17=31,AH$18="×")),AND(AF61="明",OR(AE61="当",AF$17=1),OR(AG61="休",AF$17=31,AG$18="×"))))),30,IF(AND($D$1="三交代制",AE61&lt;&gt;"準",AE61&lt;&gt;"深",OR(AF61="準",AF61="深"),(NOT(OR(AND(AF61="準",OR(AE61="日",AE61="休",AF$17=1,AND(AG61&lt;&gt;"準",AG61&lt;&gt;"深",AE61="")),OR(AG61="休",AND(AG61="準",OR(AH61="休",AF$17=30,AH$18="×")),AF$17=31,AG$18="×",AG61="")),AND(AF61="深",OR(AE61="休",AF$17=1,AND(AG61&lt;&gt;"準",AG61&lt;&gt;"深",AE61="")),OR(AG61="休",AND(OR(AG61="準",AG61="深"),OR(AH61="休",AF$17=30,AH$18="×")),AF$17=31,AG$18="×",AG61="")))))),40,0))))</f>
        <v>0</v>
      </c>
      <c r="AG142" s="193">
        <f t="shared" ref="AG142" si="694">IF(AND($D$1="二交代制",AG$17&gt;=1,AG$17&lt;=28,AG61="当",AH61="明",AI61="休",AJ61="当"),10,IF(AND($D$1="三交代制",AG$17&gt;=2,AG$17&lt;=30,OR(AG61="準",AG61="深"),OR(AH61="準",AH61="深"),OR(AI61="準",AI61="深")),20,IF(AND($D$1="二交代制",OR(AG61="当",AG61="明"),NOT(OR(AND(AG61="当",OR(AH61="明",AG$17=31,AH$18="×"),OR(AI61="休",AG$17=30,AG$17=31,AI$18="×")),AND(AG61="明",OR(AF61="当",AG$17=1),OR(AH61="休",AG$17=31,AH$18="×"))))),30,IF(AND($D$1="三交代制",AF61&lt;&gt;"準",AF61&lt;&gt;"深",OR(AG61="準",AG61="深"),(NOT(OR(AND(AG61="準",OR(AF61="日",AF61="休",AG$17=1,AND(AH61&lt;&gt;"準",AH61&lt;&gt;"深",AF61="")),OR(AH61="休",AND(AH61="準",OR(AI61="休",AG$17=30,AI$18="×")),AG$17=31,AH$18="×",AH61="")),AND(AG61="深",OR(AF61="休",AG$17=1,AND(AH61&lt;&gt;"準",AH61&lt;&gt;"深",AF61="")),OR(AH61="休",AND(OR(AH61="準",AH61="深"),OR(AI61="休",AG$17=30,AI$18="×")),AG$17=31,AH$18="×",AH61="")))))),40,0))))</f>
        <v>0</v>
      </c>
      <c r="AH142" s="193">
        <f t="shared" ref="AH142" si="695">IF(AND($D$1="二交代制",AH$17&gt;=1,AH$17&lt;=28,AH61="当",AI61="明",AJ61="休",AK61="当"),10,IF(AND($D$1="三交代制",AH$17&gt;=2,AH$17&lt;=30,OR(AH61="準",AH61="深"),OR(AI61="準",AI61="深"),OR(AJ61="準",AJ61="深")),20,IF(AND($D$1="二交代制",OR(AH61="当",AH61="明"),NOT(OR(AND(AH61="当",OR(AI61="明",AH$17=31,AI$18="×"),OR(AJ61="休",AH$17=30,AH$17=31,AJ$18="×")),AND(AH61="明",OR(AG61="当",AH$17=1),OR(AI61="休",AH$17=31,AI$18="×"))))),30,IF(AND($D$1="三交代制",AG61&lt;&gt;"準",AG61&lt;&gt;"深",OR(AH61="準",AH61="深"),(NOT(OR(AND(AH61="準",OR(AG61="日",AG61="休",AH$17=1,AND(AI61&lt;&gt;"準",AI61&lt;&gt;"深",AG61="")),OR(AI61="休",AND(AI61="準",OR(AJ61="休",AH$17=30,AJ$18="×")),AH$17=31,AI$18="×",AI61="")),AND(AH61="深",OR(AG61="休",AH$17=1,AND(AI61&lt;&gt;"準",AI61&lt;&gt;"深",AG61="")),OR(AI61="休",AND(OR(AI61="準",AI61="深"),OR(AJ61="休",AH$17=30,AJ$18="×")),AH$17=31,AI$18="×",AI61="")))))),40,0))))</f>
        <v>0</v>
      </c>
      <c r="AI142" s="193">
        <f t="shared" ref="AI142" si="696">IF(AND($D$1="二交代制",AI$17&gt;=1,AI$17&lt;=28,AI61="当",AJ61="明",AK61="休",AL61="当"),10,IF(AND($D$1="三交代制",AI$17&gt;=2,AI$17&lt;=30,OR(AI61="準",AI61="深"),OR(AJ61="準",AJ61="深"),OR(AK61="準",AK61="深")),20,IF(AND($D$1="二交代制",OR(AI61="当",AI61="明"),NOT(OR(AND(AI61="当",OR(AJ61="明",AI$17=31,AJ$18="×"),OR(AK61="休",AI$17=30,AI$17=31,AK$18="×")),AND(AI61="明",OR(AH61="当",AI$17=1),OR(AJ61="休",AI$17=31,AJ$18="×"))))),30,IF(AND($D$1="三交代制",AH61&lt;&gt;"準",AH61&lt;&gt;"深",OR(AI61="準",AI61="深"),(NOT(OR(AND(AI61="準",OR(AH61="日",AH61="休",AI$17=1,AND(AJ61&lt;&gt;"準",AJ61&lt;&gt;"深",AH61="")),OR(AJ61="休",AND(AJ61="準",OR(AK61="休",AI$17=30,AK$18="×")),AI$17=31,AJ$18="×",AJ61="")),AND(AI61="深",OR(AH61="休",AI$17=1,AND(AJ61&lt;&gt;"準",AJ61&lt;&gt;"深",AH61="")),OR(AJ61="休",AND(OR(AJ61="準",AJ61="深"),OR(AK61="休",AI$17=30,AK$18="×")),AI$17=31,AJ$18="×",AJ61="")))))),40,0))))</f>
        <v>0</v>
      </c>
      <c r="AJ142" s="193">
        <f t="shared" ref="AJ142" si="697">IF(AND($D$1="二交代制",AJ$17&gt;=1,AJ$17&lt;=28,AJ61="当",AK61="明",AL61="休",AM61="当"),10,IF(AND($D$1="三交代制",AJ$17&gt;=2,AJ$17&lt;=30,OR(AJ61="準",AJ61="深"),OR(AK61="準",AK61="深"),OR(AL61="準",AL61="深")),20,IF(AND($D$1="二交代制",OR(AJ61="当",AJ61="明"),NOT(OR(AND(AJ61="当",OR(AK61="明",AJ$17=31,AK$18="×"),OR(AL61="休",AJ$17=30,AJ$17=31,AL$18="×")),AND(AJ61="明",OR(AI61="当",AJ$17=1),OR(AK61="休",AJ$17=31,AK$18="×"))))),30,IF(AND($D$1="三交代制",AI61&lt;&gt;"準",AI61&lt;&gt;"深",OR(AJ61="準",AJ61="深"),(NOT(OR(AND(AJ61="準",OR(AI61="日",AI61="休",AJ$17=1,AND(AK61&lt;&gt;"準",AK61&lt;&gt;"深",AI61="")),OR(AK61="休",AND(AK61="準",OR(AL61="休",AJ$17=30,AL$18="×")),AJ$17=31,AK$18="×",AK61="")),AND(AJ61="深",OR(AI61="休",AJ$17=1,AND(AK61&lt;&gt;"準",AK61&lt;&gt;"深",AI61="")),OR(AK61="休",AND(OR(AK61="準",AK61="深"),OR(AL61="休",AJ$17=30,AL$18="×")),AJ$17=31,AK$18="×",AK61="")))))),40,0))))</f>
        <v>0</v>
      </c>
      <c r="AK142" s="193">
        <f t="shared" ref="AK142" si="698">IF(AND($D$1="二交代制",AK$17&gt;=1,AK$17&lt;=28,AK61="当",AL61="明",AM61="休",AN61="当"),10,IF(AND($D$1="三交代制",AK$17&gt;=2,AK$17&lt;=30,OR(AK61="準",AK61="深"),OR(AL61="準",AL61="深"),OR(AM61="準",AM61="深")),20,IF(AND($D$1="二交代制",OR(AK61="当",AK61="明"),NOT(OR(AND(AK61="当",OR(AL61="明",AK$17=31,AL$18="×"),OR(AM61="休",AK$17=30,AK$17=31,AM$18="×")),AND(AK61="明",OR(AJ61="当",AK$17=1),OR(AL61="休",AK$17=31,AL$18="×"))))),30,IF(AND($D$1="三交代制",AJ61&lt;&gt;"準",AJ61&lt;&gt;"深",OR(AK61="準",AK61="深"),(NOT(OR(AND(AK61="準",OR(AJ61="日",AJ61="休",AK$17=1,AND(AL61&lt;&gt;"準",AL61&lt;&gt;"深",AJ61="")),OR(AL61="休",AND(AL61="準",OR(AM61="休",AK$17=30,AM$18="×")),AK$17=31,AL$18="×",AL61="")),AND(AK61="深",OR(AJ61="休",AK$17=1,AND(AL61&lt;&gt;"準",AL61&lt;&gt;"深",AJ61="")),OR(AL61="休",AND(OR(AL61="準",AL61="深"),OR(AM61="休",AK$17=30,AM$18="×")),AK$17=31,AL$18="×",AL61="")))))),40,0))))</f>
        <v>0</v>
      </c>
      <c r="AL142" s="193">
        <f t="shared" ref="AL142" si="699">IF(AND($D$1="二交代制",AL$17&gt;=1,AL$17&lt;=28,AL61="当",AM61="明",AN61="休",AO61="当"),10,IF(AND($D$1="三交代制",AL$17&gt;=2,AL$17&lt;=30,OR(AL61="準",AL61="深"),OR(AM61="準",AM61="深"),OR(AN61="準",AN61="深")),20,IF(AND($D$1="二交代制",OR(AL61="当",AL61="明"),NOT(OR(AND(AL61="当",OR(AM61="明",AL$17=31,AM$18="×"),OR(AN61="休",AL$17=30,AL$17=31,AN$18="×")),AND(AL61="明",OR(AK61="当",AL$17=1),OR(AM61="休",AL$17=31,AM$18="×"))))),30,IF(AND($D$1="三交代制",AK61&lt;&gt;"準",AK61&lt;&gt;"深",OR(AL61="準",AL61="深"),(NOT(OR(AND(AL61="準",OR(AK61="日",AK61="休",AL$17=1,AND(AM61&lt;&gt;"準",AM61&lt;&gt;"深",AK61="")),OR(AM61="休",AND(AM61="準",OR(AN61="休",AL$17=30,AN$18="×")),AL$17=31,AM$18="×",AM61="")),AND(AL61="深",OR(AK61="休",AL$17=1,AND(AM61&lt;&gt;"準",AM61&lt;&gt;"深",AK61="")),OR(AM61="休",AND(OR(AM61="準",AM61="深"),OR(AN61="休",AL$17=30,AN$18="×")),AL$17=31,AM$18="×",AM61="")))))),40,0))))</f>
        <v>0</v>
      </c>
      <c r="AM142" s="193">
        <f t="shared" ref="AM142" si="700">IF(AND($D$1="二交代制",AM$17&gt;=1,AM$17&lt;=28,AM61="当",AN61="明",AO61="休",AP61="当"),10,IF(AND($D$1="三交代制",AM$17&gt;=2,AM$17&lt;=30,OR(AM61="準",AM61="深"),OR(AN61="準",AN61="深"),OR(AO61="準",AO61="深")),20,IF(AND($D$1="二交代制",OR(AM61="当",AM61="明"),NOT(OR(AND(AM61="当",OR(AN61="明",AM$17=31,AN$18="×"),OR(AO61="休",AM$17=30,AM$17=31,AO$18="×")),AND(AM61="明",OR(AL61="当",AM$17=1),OR(AN61="休",AM$17=31,AN$18="×"))))),30,IF(AND($D$1="三交代制",AL61&lt;&gt;"準",AL61&lt;&gt;"深",OR(AM61="準",AM61="深"),(NOT(OR(AND(AM61="準",OR(AL61="日",AL61="休",AM$17=1,AND(AN61&lt;&gt;"準",AN61&lt;&gt;"深",AL61="")),OR(AN61="休",AND(AN61="準",OR(AO61="休",AM$17=30,AO$18="×")),AM$17=31,AN$18="×",AN61="")),AND(AM61="深",OR(AL61="休",AM$17=1,AND(AN61&lt;&gt;"準",AN61&lt;&gt;"深",AL61="")),OR(AN61="休",AND(OR(AN61="準",AN61="深"),OR(AO61="休",AM$17=30,AO$18="×")),AM$17=31,AN$18="×",AN61="")))))),40,0))))</f>
        <v>0</v>
      </c>
      <c r="AN142" s="193">
        <f t="shared" ref="AN142" si="701">IF(AND($D$1="二交代制",AN$17&gt;=1,AN$17&lt;=28,AN61="当",AO61="明",AP61="休",AQ61="当"),10,IF(AND($D$1="三交代制",AN$17&gt;=2,AN$17&lt;=30,OR(AN61="準",AN61="深"),OR(AO61="準",AO61="深"),OR(AP61="準",AP61="深")),20,IF(AND($D$1="二交代制",OR(AN61="当",AN61="明"),NOT(OR(AND(AN61="当",OR(AO61="明",AN$17=31,AO$18="×"),OR(AP61="休",AN$17=30,AN$17=31,AP$18="×")),AND(AN61="明",OR(AM61="当",AN$17=1),OR(AO61="休",AN$17=31,AO$18="×"))))),30,IF(AND($D$1="三交代制",AM61&lt;&gt;"準",AM61&lt;&gt;"深",OR(AN61="準",AN61="深"),(NOT(OR(AND(AN61="準",OR(AM61="日",AM61="休",AN$17=1,AND(AO61&lt;&gt;"準",AO61&lt;&gt;"深",AM61="")),OR(AO61="休",AND(AO61="準",OR(AP61="休",AN$17=30,AP$18="×")),AN$17=31,AO$18="×",AO61="")),AND(AN61="深",OR(AM61="休",AN$17=1,AND(AO61&lt;&gt;"準",AO61&lt;&gt;"深",AM61="")),OR(AO61="休",AND(OR(AO61="準",AO61="深"),OR(AP61="休",AN$17=30,AP$18="×")),AN$17=31,AO$18="×",AO61="")))))),40,0))))</f>
        <v>0</v>
      </c>
      <c r="AO142" s="193">
        <f t="shared" ref="AO142" si="702">IF(AND($D$1="二交代制",AO$17&gt;=1,AO$17&lt;=28,AO61="当",AP61="明",AQ61="休",AR61="当"),10,IF(AND($D$1="三交代制",AO$17&gt;=2,AO$17&lt;=30,OR(AO61="準",AO61="深"),OR(AP61="準",AP61="深"),OR(AQ61="準",AQ61="深")),20,IF(AND($D$1="二交代制",OR(AO61="当",AO61="明"),NOT(OR(AND(AO61="当",OR(AP61="明",AO$17=31,AP$18="×"),OR(AQ61="休",AO$17=30,AO$17=31,AQ$18="×")),AND(AO61="明",OR(AN61="当",AO$17=1),OR(AP61="休",AO$17=31,AP$18="×"))))),30,IF(AND($D$1="三交代制",AN61&lt;&gt;"準",AN61&lt;&gt;"深",OR(AO61="準",AO61="深"),(NOT(OR(AND(AO61="準",OR(AN61="日",AN61="休",AO$17=1,AND(AP61&lt;&gt;"準",AP61&lt;&gt;"深",AN61="")),OR(AP61="休",AND(AP61="準",OR(AQ61="休",AO$17=30,AQ$18="×")),AO$17=31,AP$18="×",AP61="")),AND(AO61="深",OR(AN61="休",AO$17=1,AND(AP61&lt;&gt;"準",AP61&lt;&gt;"深",AN61="")),OR(AP61="休",AND(OR(AP61="準",AP61="深"),OR(AQ61="休",AO$17=30,AQ$18="×")),AO$17=31,AP$18="×",AP61="")))))),40,0))))</f>
        <v>0</v>
      </c>
      <c r="CJ142" s="91"/>
      <c r="CK142" s="92"/>
      <c r="CL142" s="92"/>
      <c r="CM142" s="92"/>
      <c r="CN142" s="92"/>
      <c r="CO142" s="92"/>
      <c r="CP142" s="92"/>
      <c r="CQ142" s="92"/>
      <c r="CR142" s="92"/>
      <c r="CS142" s="92"/>
      <c r="CT142" s="92"/>
      <c r="CU142" s="92"/>
      <c r="CV142" s="92"/>
      <c r="CW142" s="92"/>
      <c r="CX142" s="92"/>
      <c r="CY142" s="92"/>
      <c r="CZ142" s="92"/>
      <c r="DA142" s="92"/>
      <c r="DB142" s="92"/>
      <c r="DC142" s="92"/>
      <c r="DD142" s="92"/>
      <c r="DE142" s="92"/>
      <c r="DF142" s="92"/>
      <c r="DG142" s="92"/>
      <c r="DH142" s="92"/>
      <c r="DI142" s="92"/>
      <c r="DJ142" s="92"/>
      <c r="DK142" s="92"/>
      <c r="DL142" s="92"/>
      <c r="DM142" s="92"/>
      <c r="DN142" s="92"/>
      <c r="DO142" s="92"/>
      <c r="DP142" s="92"/>
      <c r="DQ142" s="93"/>
      <c r="DR142" s="93"/>
      <c r="DS142" s="93"/>
      <c r="DT142" s="93"/>
      <c r="DU142" s="93"/>
      <c r="DV142" s="93"/>
      <c r="DW142" s="93"/>
      <c r="DX142" s="93"/>
      <c r="DY142" s="93"/>
      <c r="DZ142" s="93"/>
      <c r="EA142" s="93"/>
      <c r="EB142" s="93"/>
      <c r="EC142" s="93"/>
      <c r="ED142" s="93"/>
      <c r="EE142" s="93"/>
      <c r="EF142" s="93"/>
      <c r="EG142" s="93"/>
      <c r="EH142" s="93"/>
      <c r="EI142" s="93"/>
      <c r="EJ142" s="93"/>
      <c r="EK142" s="93"/>
    </row>
    <row r="143" spans="10:141" x14ac:dyDescent="0.4">
      <c r="J143" s="202"/>
      <c r="K143" s="193"/>
      <c r="L143" s="193"/>
      <c r="M143" s="193"/>
      <c r="N143" s="193"/>
      <c r="O143" s="193"/>
      <c r="P143" s="193"/>
      <c r="Q143" s="193"/>
      <c r="R143" s="193"/>
      <c r="S143" s="193"/>
      <c r="T143" s="193"/>
      <c r="U143" s="193"/>
      <c r="V143" s="193"/>
      <c r="W143" s="193"/>
      <c r="X143" s="193"/>
      <c r="Y143" s="193"/>
      <c r="Z143" s="193"/>
      <c r="AA143" s="193"/>
      <c r="AB143" s="193"/>
      <c r="AC143" s="193"/>
      <c r="AD143" s="193"/>
      <c r="AE143" s="193"/>
      <c r="AF143" s="193"/>
      <c r="AG143" s="193"/>
      <c r="AH143" s="193"/>
      <c r="AI143" s="193"/>
      <c r="AJ143" s="193"/>
      <c r="AK143" s="193"/>
      <c r="AL143" s="193"/>
      <c r="AM143" s="193"/>
      <c r="AN143" s="193"/>
      <c r="AO143" s="193"/>
      <c r="CJ143" s="91"/>
      <c r="CK143" s="92"/>
      <c r="CL143" s="92"/>
      <c r="CM143" s="92"/>
      <c r="CN143" s="92"/>
      <c r="CO143" s="92"/>
      <c r="CP143" s="92"/>
      <c r="CQ143" s="92"/>
      <c r="CR143" s="92"/>
      <c r="CS143" s="92"/>
      <c r="CT143" s="92"/>
      <c r="CU143" s="92"/>
      <c r="CV143" s="92"/>
      <c r="CW143" s="92"/>
      <c r="CX143" s="92"/>
      <c r="CY143" s="92"/>
      <c r="CZ143" s="92"/>
      <c r="DA143" s="92"/>
      <c r="DB143" s="92"/>
      <c r="DC143" s="92"/>
      <c r="DD143" s="92"/>
      <c r="DE143" s="92"/>
      <c r="DF143" s="92"/>
      <c r="DG143" s="92"/>
      <c r="DH143" s="92"/>
      <c r="DI143" s="92"/>
      <c r="DJ143" s="92"/>
      <c r="DK143" s="92"/>
      <c r="DL143" s="92"/>
      <c r="DM143" s="92"/>
      <c r="DN143" s="92"/>
      <c r="DO143" s="92"/>
      <c r="DP143" s="92"/>
      <c r="DQ143" s="93"/>
      <c r="DR143" s="93"/>
      <c r="DS143" s="93"/>
      <c r="DT143" s="93"/>
      <c r="DU143" s="93"/>
      <c r="DV143" s="93"/>
      <c r="DW143" s="93"/>
      <c r="DX143" s="93"/>
      <c r="DY143" s="93"/>
      <c r="DZ143" s="93"/>
      <c r="EA143" s="93"/>
      <c r="EB143" s="93"/>
      <c r="EC143" s="93"/>
      <c r="ED143" s="93"/>
      <c r="EE143" s="93"/>
      <c r="EF143" s="93"/>
      <c r="EG143" s="93"/>
      <c r="EH143" s="93"/>
      <c r="EI143" s="93"/>
      <c r="EJ143" s="93"/>
      <c r="EK143" s="93"/>
    </row>
    <row r="144" spans="10:141" x14ac:dyDescent="0.4">
      <c r="J144" s="201" t="str">
        <f t="shared" ref="J144" si="703">IF(E63&lt;&gt;"",E63,"")</f>
        <v/>
      </c>
      <c r="K144" s="193">
        <f t="shared" ref="K144" si="704">IF(AND($D$1="二交代制",K$17&gt;=1,K$17&lt;=28,K63="当",L63="明",M63="休",N63="当"),10,IF(AND($D$1="三交代制",K$17&gt;=2,K$17&lt;=30,OR(K63="準",K63="深"),OR(L63="準",L63="深"),OR(M63="準",M63="深")),20,IF(AND($D$1="二交代制",OR(K63="当",K63="明"),NOT(OR(AND(K63="当",OR(L63="明",K$17=31,L$18="×"),OR(M63="休",K$17=30,K$17=31,M$18="×")),AND(K63="明",OR(J63="当",K$17=1),OR(L63="休",K$17=31,L$18="×"))))),30,IF(AND($D$1="三交代制",J63&lt;&gt;"準",J63&lt;&gt;"深",OR(K63="準",K63="深"),(NOT(OR(AND(K63="準",OR(J63="日",J63="休",K$17=1,AND(L63&lt;&gt;"準",L63&lt;&gt;"深",J63="")),OR(L63="休",AND(L63="準",OR(M63="休",K$17=30,M$18="×")),K$17=31,L$18="×",L63="")),AND(K63="深",OR(J63="休",K$17=1,AND(L63&lt;&gt;"準",L63&lt;&gt;"深",J63="")),OR(L63="休",AND(OR(L63="準",L63="深"),OR(M63="休",K$17=30,M$18="×")),K$17=31,L$18="×",L63="")))))),40,0))))</f>
        <v>0</v>
      </c>
      <c r="L144" s="193">
        <f t="shared" ref="L144" si="705">IF(AND($D$1="二交代制",L$17&gt;=1,L$17&lt;=28,L63="当",M63="明",N63="休",O63="当"),10,IF(AND($D$1="三交代制",L$17&gt;=2,L$17&lt;=30,OR(L63="準",L63="深"),OR(M63="準",M63="深"),OR(N63="準",N63="深")),20,IF(AND($D$1="二交代制",OR(L63="当",L63="明"),NOT(OR(AND(L63="当",OR(M63="明",L$17=31,M$18="×"),OR(N63="休",L$17=30,L$17=31,N$18="×")),AND(L63="明",OR(K63="当",L$17=1),OR(M63="休",L$17=31,M$18="×"))))),30,IF(AND($D$1="三交代制",K63&lt;&gt;"準",K63&lt;&gt;"深",OR(L63="準",L63="深"),(NOT(OR(AND(L63="準",OR(K63="日",K63="休",L$17=1,AND(M63&lt;&gt;"準",M63&lt;&gt;"深",K63="")),OR(M63="休",AND(M63="準",OR(N63="休",L$17=30,N$18="×")),L$17=31,M$18="×",M63="")),AND(L63="深",OR(K63="休",L$17=1,AND(M63&lt;&gt;"準",M63&lt;&gt;"深",K63="")),OR(M63="休",AND(OR(M63="準",M63="深"),OR(N63="休",L$17=30,N$18="×")),L$17=31,M$18="×",M63="")))))),40,0))))</f>
        <v>0</v>
      </c>
      <c r="M144" s="193">
        <f t="shared" ref="M144" si="706">IF(AND($D$1="二交代制",M$17&gt;=1,M$17&lt;=28,M63="当",N63="明",O63="休",P63="当"),10,IF(AND($D$1="三交代制",M$17&gt;=2,M$17&lt;=30,OR(M63="準",M63="深"),OR(N63="準",N63="深"),OR(O63="準",O63="深")),20,IF(AND($D$1="二交代制",OR(M63="当",M63="明"),NOT(OR(AND(M63="当",OR(N63="明",M$17=31,N$18="×"),OR(O63="休",M$17=30,M$17=31,O$18="×")),AND(M63="明",OR(L63="当",M$17=1),OR(N63="休",M$17=31,N$18="×"))))),30,IF(AND($D$1="三交代制",L63&lt;&gt;"準",L63&lt;&gt;"深",OR(M63="準",M63="深"),(NOT(OR(AND(M63="準",OR(L63="日",L63="休",M$17=1,AND(N63&lt;&gt;"準",N63&lt;&gt;"深",L63="")),OR(N63="休",AND(N63="準",OR(O63="休",M$17=30,O$18="×")),M$17=31,N$18="×",N63="")),AND(M63="深",OR(L63="休",M$17=1,AND(N63&lt;&gt;"準",N63&lt;&gt;"深",L63="")),OR(N63="休",AND(OR(N63="準",N63="深"),OR(O63="休",M$17=30,O$18="×")),M$17=31,N$18="×",N63="")))))),40,0))))</f>
        <v>0</v>
      </c>
      <c r="N144" s="193">
        <f t="shared" ref="N144" si="707">IF(AND($D$1="二交代制",N$17&gt;=1,N$17&lt;=28,N63="当",O63="明",P63="休",Q63="当"),10,IF(AND($D$1="三交代制",N$17&gt;=2,N$17&lt;=30,OR(N63="準",N63="深"),OR(O63="準",O63="深"),OR(P63="準",P63="深")),20,IF(AND($D$1="二交代制",OR(N63="当",N63="明"),NOT(OR(AND(N63="当",OR(O63="明",N$17=31,O$18="×"),OR(P63="休",N$17=30,N$17=31,P$18="×")),AND(N63="明",OR(M63="当",N$17=1),OR(O63="休",N$17=31,O$18="×"))))),30,IF(AND($D$1="三交代制",M63&lt;&gt;"準",M63&lt;&gt;"深",OR(N63="準",N63="深"),(NOT(OR(AND(N63="準",OR(M63="日",M63="休",N$17=1,AND(O63&lt;&gt;"準",O63&lt;&gt;"深",M63="")),OR(O63="休",AND(O63="準",OR(P63="休",N$17=30,P$18="×")),N$17=31,O$18="×",O63="")),AND(N63="深",OR(M63="休",N$17=1,AND(O63&lt;&gt;"準",O63&lt;&gt;"深",M63="")),OR(O63="休",AND(OR(O63="準",O63="深"),OR(P63="休",N$17=30,P$18="×")),N$17=31,O$18="×",O63="")))))),40,0))))</f>
        <v>0</v>
      </c>
      <c r="O144" s="193">
        <f t="shared" ref="O144" si="708">IF(AND($D$1="二交代制",O$17&gt;=1,O$17&lt;=28,O63="当",P63="明",Q63="休",R63="当"),10,IF(AND($D$1="三交代制",O$17&gt;=2,O$17&lt;=30,OR(O63="準",O63="深"),OR(P63="準",P63="深"),OR(Q63="準",Q63="深")),20,IF(AND($D$1="二交代制",OR(O63="当",O63="明"),NOT(OR(AND(O63="当",OR(P63="明",O$17=31,P$18="×"),OR(Q63="休",O$17=30,O$17=31,Q$18="×")),AND(O63="明",OR(N63="当",O$17=1),OR(P63="休",O$17=31,P$18="×"))))),30,IF(AND($D$1="三交代制",N63&lt;&gt;"準",N63&lt;&gt;"深",OR(O63="準",O63="深"),(NOT(OR(AND(O63="準",OR(N63="日",N63="休",O$17=1,AND(P63&lt;&gt;"準",P63&lt;&gt;"深",N63="")),OR(P63="休",AND(P63="準",OR(Q63="休",O$17=30,Q$18="×")),O$17=31,P$18="×",P63="")),AND(O63="深",OR(N63="休",O$17=1,AND(P63&lt;&gt;"準",P63&lt;&gt;"深",N63="")),OR(P63="休",AND(OR(P63="準",P63="深"),OR(Q63="休",O$17=30,Q$18="×")),O$17=31,P$18="×",P63="")))))),40,0))))</f>
        <v>0</v>
      </c>
      <c r="P144" s="193">
        <f t="shared" ref="P144" si="709">IF(AND($D$1="二交代制",P$17&gt;=1,P$17&lt;=28,P63="当",Q63="明",R63="休",S63="当"),10,IF(AND($D$1="三交代制",P$17&gt;=2,P$17&lt;=30,OR(P63="準",P63="深"),OR(Q63="準",Q63="深"),OR(R63="準",R63="深")),20,IF(AND($D$1="二交代制",OR(P63="当",P63="明"),NOT(OR(AND(P63="当",OR(Q63="明",P$17=31,Q$18="×"),OR(R63="休",P$17=30,P$17=31,R$18="×")),AND(P63="明",OR(O63="当",P$17=1),OR(Q63="休",P$17=31,Q$18="×"))))),30,IF(AND($D$1="三交代制",O63&lt;&gt;"準",O63&lt;&gt;"深",OR(P63="準",P63="深"),(NOT(OR(AND(P63="準",OR(O63="日",O63="休",P$17=1,AND(Q63&lt;&gt;"準",Q63&lt;&gt;"深",O63="")),OR(Q63="休",AND(Q63="準",OR(R63="休",P$17=30,R$18="×")),P$17=31,Q$18="×",Q63="")),AND(P63="深",OR(O63="休",P$17=1,AND(Q63&lt;&gt;"準",Q63&lt;&gt;"深",O63="")),OR(Q63="休",AND(OR(Q63="準",Q63="深"),OR(R63="休",P$17=30,R$18="×")),P$17=31,Q$18="×",Q63="")))))),40,0))))</f>
        <v>0</v>
      </c>
      <c r="Q144" s="193">
        <f t="shared" ref="Q144" si="710">IF(AND($D$1="二交代制",Q$17&gt;=1,Q$17&lt;=28,Q63="当",R63="明",S63="休",T63="当"),10,IF(AND($D$1="三交代制",Q$17&gt;=2,Q$17&lt;=30,OR(Q63="準",Q63="深"),OR(R63="準",R63="深"),OR(S63="準",S63="深")),20,IF(AND($D$1="二交代制",OR(Q63="当",Q63="明"),NOT(OR(AND(Q63="当",OR(R63="明",Q$17=31,R$18="×"),OR(S63="休",Q$17=30,Q$17=31,S$18="×")),AND(Q63="明",OR(P63="当",Q$17=1),OR(R63="休",Q$17=31,R$18="×"))))),30,IF(AND($D$1="三交代制",P63&lt;&gt;"準",P63&lt;&gt;"深",OR(Q63="準",Q63="深"),(NOT(OR(AND(Q63="準",OR(P63="日",P63="休",Q$17=1,AND(R63&lt;&gt;"準",R63&lt;&gt;"深",P63="")),OR(R63="休",AND(R63="準",OR(S63="休",Q$17=30,S$18="×")),Q$17=31,R$18="×",R63="")),AND(Q63="深",OR(P63="休",Q$17=1,AND(R63&lt;&gt;"準",R63&lt;&gt;"深",P63="")),OR(R63="休",AND(OR(R63="準",R63="深"),OR(S63="休",Q$17=30,S$18="×")),Q$17=31,R$18="×",R63="")))))),40,0))))</f>
        <v>0</v>
      </c>
      <c r="R144" s="193">
        <f t="shared" ref="R144" si="711">IF(AND($D$1="二交代制",R$17&gt;=1,R$17&lt;=28,R63="当",S63="明",T63="休",U63="当"),10,IF(AND($D$1="三交代制",R$17&gt;=2,R$17&lt;=30,OR(R63="準",R63="深"),OR(S63="準",S63="深"),OR(T63="準",T63="深")),20,IF(AND($D$1="二交代制",OR(R63="当",R63="明"),NOT(OR(AND(R63="当",OR(S63="明",R$17=31,S$18="×"),OR(T63="休",R$17=30,R$17=31,T$18="×")),AND(R63="明",OR(Q63="当",R$17=1),OR(S63="休",R$17=31,S$18="×"))))),30,IF(AND($D$1="三交代制",Q63&lt;&gt;"準",Q63&lt;&gt;"深",OR(R63="準",R63="深"),(NOT(OR(AND(R63="準",OR(Q63="日",Q63="休",R$17=1,AND(S63&lt;&gt;"準",S63&lt;&gt;"深",Q63="")),OR(S63="休",AND(S63="準",OR(T63="休",R$17=30,T$18="×")),R$17=31,S$18="×",S63="")),AND(R63="深",OR(Q63="休",R$17=1,AND(S63&lt;&gt;"準",S63&lt;&gt;"深",Q63="")),OR(S63="休",AND(OR(S63="準",S63="深"),OR(T63="休",R$17=30,T$18="×")),R$17=31,S$18="×",S63="")))))),40,0))))</f>
        <v>0</v>
      </c>
      <c r="S144" s="193">
        <f t="shared" ref="S144" si="712">IF(AND($D$1="二交代制",S$17&gt;=1,S$17&lt;=28,S63="当",T63="明",U63="休",V63="当"),10,IF(AND($D$1="三交代制",S$17&gt;=2,S$17&lt;=30,OR(S63="準",S63="深"),OR(T63="準",T63="深"),OR(U63="準",U63="深")),20,IF(AND($D$1="二交代制",OR(S63="当",S63="明"),NOT(OR(AND(S63="当",OR(T63="明",S$17=31,T$18="×"),OR(U63="休",S$17=30,S$17=31,U$18="×")),AND(S63="明",OR(R63="当",S$17=1),OR(T63="休",S$17=31,T$18="×"))))),30,IF(AND($D$1="三交代制",R63&lt;&gt;"準",R63&lt;&gt;"深",OR(S63="準",S63="深"),(NOT(OR(AND(S63="準",OR(R63="日",R63="休",S$17=1,AND(T63&lt;&gt;"準",T63&lt;&gt;"深",R63="")),OR(T63="休",AND(T63="準",OR(U63="休",S$17=30,U$18="×")),S$17=31,T$18="×",T63="")),AND(S63="深",OR(R63="休",S$17=1,AND(T63&lt;&gt;"準",T63&lt;&gt;"深",R63="")),OR(T63="休",AND(OR(T63="準",T63="深"),OR(U63="休",S$17=30,U$18="×")),S$17=31,T$18="×",T63="")))))),40,0))))</f>
        <v>0</v>
      </c>
      <c r="T144" s="193">
        <f t="shared" ref="T144" si="713">IF(AND($D$1="二交代制",T$17&gt;=1,T$17&lt;=28,T63="当",U63="明",V63="休",W63="当"),10,IF(AND($D$1="三交代制",T$17&gt;=2,T$17&lt;=30,OR(T63="準",T63="深"),OR(U63="準",U63="深"),OR(V63="準",V63="深")),20,IF(AND($D$1="二交代制",OR(T63="当",T63="明"),NOT(OR(AND(T63="当",OR(U63="明",T$17=31,U$18="×"),OR(V63="休",T$17=30,T$17=31,V$18="×")),AND(T63="明",OR(S63="当",T$17=1),OR(U63="休",T$17=31,U$18="×"))))),30,IF(AND($D$1="三交代制",S63&lt;&gt;"準",S63&lt;&gt;"深",OR(T63="準",T63="深"),(NOT(OR(AND(T63="準",OR(S63="日",S63="休",T$17=1,AND(U63&lt;&gt;"準",U63&lt;&gt;"深",S63="")),OR(U63="休",AND(U63="準",OR(V63="休",T$17=30,V$18="×")),T$17=31,U$18="×",U63="")),AND(T63="深",OR(S63="休",T$17=1,AND(U63&lt;&gt;"準",U63&lt;&gt;"深",S63="")),OR(U63="休",AND(OR(U63="準",U63="深"),OR(V63="休",T$17=30,V$18="×")),T$17=31,U$18="×",U63="")))))),40,0))))</f>
        <v>0</v>
      </c>
      <c r="U144" s="193">
        <f t="shared" ref="U144" si="714">IF(AND($D$1="二交代制",U$17&gt;=1,U$17&lt;=28,U63="当",V63="明",W63="休",X63="当"),10,IF(AND($D$1="三交代制",U$17&gt;=2,U$17&lt;=30,OR(U63="準",U63="深"),OR(V63="準",V63="深"),OR(W63="準",W63="深")),20,IF(AND($D$1="二交代制",OR(U63="当",U63="明"),NOT(OR(AND(U63="当",OR(V63="明",U$17=31,V$18="×"),OR(W63="休",U$17=30,U$17=31,W$18="×")),AND(U63="明",OR(T63="当",U$17=1),OR(V63="休",U$17=31,V$18="×"))))),30,IF(AND($D$1="三交代制",T63&lt;&gt;"準",T63&lt;&gt;"深",OR(U63="準",U63="深"),(NOT(OR(AND(U63="準",OR(T63="日",T63="休",U$17=1,AND(V63&lt;&gt;"準",V63&lt;&gt;"深",T63="")),OR(V63="休",AND(V63="準",OR(W63="休",U$17=30,W$18="×")),U$17=31,V$18="×",V63="")),AND(U63="深",OR(T63="休",U$17=1,AND(V63&lt;&gt;"準",V63&lt;&gt;"深",T63="")),OR(V63="休",AND(OR(V63="準",V63="深"),OR(W63="休",U$17=30,W$18="×")),U$17=31,V$18="×",V63="")))))),40,0))))</f>
        <v>0</v>
      </c>
      <c r="V144" s="193">
        <f t="shared" ref="V144" si="715">IF(AND($D$1="二交代制",V$17&gt;=1,V$17&lt;=28,V63="当",W63="明",X63="休",Y63="当"),10,IF(AND($D$1="三交代制",V$17&gt;=2,V$17&lt;=30,OR(V63="準",V63="深"),OR(W63="準",W63="深"),OR(X63="準",X63="深")),20,IF(AND($D$1="二交代制",OR(V63="当",V63="明"),NOT(OR(AND(V63="当",OR(W63="明",V$17=31,W$18="×"),OR(X63="休",V$17=30,V$17=31,X$18="×")),AND(V63="明",OR(U63="当",V$17=1),OR(W63="休",V$17=31,W$18="×"))))),30,IF(AND($D$1="三交代制",U63&lt;&gt;"準",U63&lt;&gt;"深",OR(V63="準",V63="深"),(NOT(OR(AND(V63="準",OR(U63="日",U63="休",V$17=1,AND(W63&lt;&gt;"準",W63&lt;&gt;"深",U63="")),OR(W63="休",AND(W63="準",OR(X63="休",V$17=30,X$18="×")),V$17=31,W$18="×",W63="")),AND(V63="深",OR(U63="休",V$17=1,AND(W63&lt;&gt;"準",W63&lt;&gt;"深",U63="")),OR(W63="休",AND(OR(W63="準",W63="深"),OR(X63="休",V$17=30,X$18="×")),V$17=31,W$18="×",W63="")))))),40,0))))</f>
        <v>0</v>
      </c>
      <c r="W144" s="193">
        <f t="shared" ref="W144" si="716">IF(AND($D$1="二交代制",W$17&gt;=1,W$17&lt;=28,W63="当",X63="明",Y63="休",Z63="当"),10,IF(AND($D$1="三交代制",W$17&gt;=2,W$17&lt;=30,OR(W63="準",W63="深"),OR(X63="準",X63="深"),OR(Y63="準",Y63="深")),20,IF(AND($D$1="二交代制",OR(W63="当",W63="明"),NOT(OR(AND(W63="当",OR(X63="明",W$17=31,X$18="×"),OR(Y63="休",W$17=30,W$17=31,Y$18="×")),AND(W63="明",OR(V63="当",W$17=1),OR(X63="休",W$17=31,X$18="×"))))),30,IF(AND($D$1="三交代制",V63&lt;&gt;"準",V63&lt;&gt;"深",OR(W63="準",W63="深"),(NOT(OR(AND(W63="準",OR(V63="日",V63="休",W$17=1,AND(X63&lt;&gt;"準",X63&lt;&gt;"深",V63="")),OR(X63="休",AND(X63="準",OR(Y63="休",W$17=30,Y$18="×")),W$17=31,X$18="×",X63="")),AND(W63="深",OR(V63="休",W$17=1,AND(X63&lt;&gt;"準",X63&lt;&gt;"深",V63="")),OR(X63="休",AND(OR(X63="準",X63="深"),OR(Y63="休",W$17=30,Y$18="×")),W$17=31,X$18="×",X63="")))))),40,0))))</f>
        <v>0</v>
      </c>
      <c r="X144" s="193">
        <f t="shared" ref="X144" si="717">IF(AND($D$1="二交代制",X$17&gt;=1,X$17&lt;=28,X63="当",Y63="明",Z63="休",AA63="当"),10,IF(AND($D$1="三交代制",X$17&gt;=2,X$17&lt;=30,OR(X63="準",X63="深"),OR(Y63="準",Y63="深"),OR(Z63="準",Z63="深")),20,IF(AND($D$1="二交代制",OR(X63="当",X63="明"),NOT(OR(AND(X63="当",OR(Y63="明",X$17=31,Y$18="×"),OR(Z63="休",X$17=30,X$17=31,Z$18="×")),AND(X63="明",OR(W63="当",X$17=1),OR(Y63="休",X$17=31,Y$18="×"))))),30,IF(AND($D$1="三交代制",W63&lt;&gt;"準",W63&lt;&gt;"深",OR(X63="準",X63="深"),(NOT(OR(AND(X63="準",OR(W63="日",W63="休",X$17=1,AND(Y63&lt;&gt;"準",Y63&lt;&gt;"深",W63="")),OR(Y63="休",AND(Y63="準",OR(Z63="休",X$17=30,Z$18="×")),X$17=31,Y$18="×",Y63="")),AND(X63="深",OR(W63="休",X$17=1,AND(Y63&lt;&gt;"準",Y63&lt;&gt;"深",W63="")),OR(Y63="休",AND(OR(Y63="準",Y63="深"),OR(Z63="休",X$17=30,Z$18="×")),X$17=31,Y$18="×",Y63="")))))),40,0))))</f>
        <v>0</v>
      </c>
      <c r="Y144" s="193">
        <f t="shared" ref="Y144" si="718">IF(AND($D$1="二交代制",Y$17&gt;=1,Y$17&lt;=28,Y63="当",Z63="明",AA63="休",AB63="当"),10,IF(AND($D$1="三交代制",Y$17&gt;=2,Y$17&lt;=30,OR(Y63="準",Y63="深"),OR(Z63="準",Z63="深"),OR(AA63="準",AA63="深")),20,IF(AND($D$1="二交代制",OR(Y63="当",Y63="明"),NOT(OR(AND(Y63="当",OR(Z63="明",Y$17=31,Z$18="×"),OR(AA63="休",Y$17=30,Y$17=31,AA$18="×")),AND(Y63="明",OR(X63="当",Y$17=1),OR(Z63="休",Y$17=31,Z$18="×"))))),30,IF(AND($D$1="三交代制",X63&lt;&gt;"準",X63&lt;&gt;"深",OR(Y63="準",Y63="深"),(NOT(OR(AND(Y63="準",OR(X63="日",X63="休",Y$17=1,AND(Z63&lt;&gt;"準",Z63&lt;&gt;"深",X63="")),OR(Z63="休",AND(Z63="準",OR(AA63="休",Y$17=30,AA$18="×")),Y$17=31,Z$18="×",Z63="")),AND(Y63="深",OR(X63="休",Y$17=1,AND(Z63&lt;&gt;"準",Z63&lt;&gt;"深",X63="")),OR(Z63="休",AND(OR(Z63="準",Z63="深"),OR(AA63="休",Y$17=30,AA$18="×")),Y$17=31,Z$18="×",Z63="")))))),40,0))))</f>
        <v>0</v>
      </c>
      <c r="Z144" s="193">
        <f t="shared" ref="Z144" si="719">IF(AND($D$1="二交代制",Z$17&gt;=1,Z$17&lt;=28,Z63="当",AA63="明",AB63="休",AC63="当"),10,IF(AND($D$1="三交代制",Z$17&gt;=2,Z$17&lt;=30,OR(Z63="準",Z63="深"),OR(AA63="準",AA63="深"),OR(AB63="準",AB63="深")),20,IF(AND($D$1="二交代制",OR(Z63="当",Z63="明"),NOT(OR(AND(Z63="当",OR(AA63="明",Z$17=31,AA$18="×"),OR(AB63="休",Z$17=30,Z$17=31,AB$18="×")),AND(Z63="明",OR(Y63="当",Z$17=1),OR(AA63="休",Z$17=31,AA$18="×"))))),30,IF(AND($D$1="三交代制",Y63&lt;&gt;"準",Y63&lt;&gt;"深",OR(Z63="準",Z63="深"),(NOT(OR(AND(Z63="準",OR(Y63="日",Y63="休",Z$17=1,AND(AA63&lt;&gt;"準",AA63&lt;&gt;"深",Y63="")),OR(AA63="休",AND(AA63="準",OR(AB63="休",Z$17=30,AB$18="×")),Z$17=31,AA$18="×",AA63="")),AND(Z63="深",OR(Y63="休",Z$17=1,AND(AA63&lt;&gt;"準",AA63&lt;&gt;"深",Y63="")),OR(AA63="休",AND(OR(AA63="準",AA63="深"),OR(AB63="休",Z$17=30,AB$18="×")),Z$17=31,AA$18="×",AA63="")))))),40,0))))</f>
        <v>0</v>
      </c>
      <c r="AA144" s="193">
        <f t="shared" ref="AA144" si="720">IF(AND($D$1="二交代制",AA$17&gt;=1,AA$17&lt;=28,AA63="当",AB63="明",AC63="休",AD63="当"),10,IF(AND($D$1="三交代制",AA$17&gt;=2,AA$17&lt;=30,OR(AA63="準",AA63="深"),OR(AB63="準",AB63="深"),OR(AC63="準",AC63="深")),20,IF(AND($D$1="二交代制",OR(AA63="当",AA63="明"),NOT(OR(AND(AA63="当",OR(AB63="明",AA$17=31,AB$18="×"),OR(AC63="休",AA$17=30,AA$17=31,AC$18="×")),AND(AA63="明",OR(Z63="当",AA$17=1),OR(AB63="休",AA$17=31,AB$18="×"))))),30,IF(AND($D$1="三交代制",Z63&lt;&gt;"準",Z63&lt;&gt;"深",OR(AA63="準",AA63="深"),(NOT(OR(AND(AA63="準",OR(Z63="日",Z63="休",AA$17=1,AND(AB63&lt;&gt;"準",AB63&lt;&gt;"深",Z63="")),OR(AB63="休",AND(AB63="準",OR(AC63="休",AA$17=30,AC$18="×")),AA$17=31,AB$18="×",AB63="")),AND(AA63="深",OR(Z63="休",AA$17=1,AND(AB63&lt;&gt;"準",AB63&lt;&gt;"深",Z63="")),OR(AB63="休",AND(OR(AB63="準",AB63="深"),OR(AC63="休",AA$17=30,AC$18="×")),AA$17=31,AB$18="×",AB63="")))))),40,0))))</f>
        <v>0</v>
      </c>
      <c r="AB144" s="193">
        <f t="shared" ref="AB144" si="721">IF(AND($D$1="二交代制",AB$17&gt;=1,AB$17&lt;=28,AB63="当",AC63="明",AD63="休",AE63="当"),10,IF(AND($D$1="三交代制",AB$17&gt;=2,AB$17&lt;=30,OR(AB63="準",AB63="深"),OR(AC63="準",AC63="深"),OR(AD63="準",AD63="深")),20,IF(AND($D$1="二交代制",OR(AB63="当",AB63="明"),NOT(OR(AND(AB63="当",OR(AC63="明",AB$17=31,AC$18="×"),OR(AD63="休",AB$17=30,AB$17=31,AD$18="×")),AND(AB63="明",OR(AA63="当",AB$17=1),OR(AC63="休",AB$17=31,AC$18="×"))))),30,IF(AND($D$1="三交代制",AA63&lt;&gt;"準",AA63&lt;&gt;"深",OR(AB63="準",AB63="深"),(NOT(OR(AND(AB63="準",OR(AA63="日",AA63="休",AB$17=1,AND(AC63&lt;&gt;"準",AC63&lt;&gt;"深",AA63="")),OR(AC63="休",AND(AC63="準",OR(AD63="休",AB$17=30,AD$18="×")),AB$17=31,AC$18="×",AC63="")),AND(AB63="深",OR(AA63="休",AB$17=1,AND(AC63&lt;&gt;"準",AC63&lt;&gt;"深",AA63="")),OR(AC63="休",AND(OR(AC63="準",AC63="深"),OR(AD63="休",AB$17=30,AD$18="×")),AB$17=31,AC$18="×",AC63="")))))),40,0))))</f>
        <v>0</v>
      </c>
      <c r="AC144" s="193">
        <f t="shared" ref="AC144" si="722">IF(AND($D$1="二交代制",AC$17&gt;=1,AC$17&lt;=28,AC63="当",AD63="明",AE63="休",AF63="当"),10,IF(AND($D$1="三交代制",AC$17&gt;=2,AC$17&lt;=30,OR(AC63="準",AC63="深"),OR(AD63="準",AD63="深"),OR(AE63="準",AE63="深")),20,IF(AND($D$1="二交代制",OR(AC63="当",AC63="明"),NOT(OR(AND(AC63="当",OR(AD63="明",AC$17=31,AD$18="×"),OR(AE63="休",AC$17=30,AC$17=31,AE$18="×")),AND(AC63="明",OR(AB63="当",AC$17=1),OR(AD63="休",AC$17=31,AD$18="×"))))),30,IF(AND($D$1="三交代制",AB63&lt;&gt;"準",AB63&lt;&gt;"深",OR(AC63="準",AC63="深"),(NOT(OR(AND(AC63="準",OR(AB63="日",AB63="休",AC$17=1,AND(AD63&lt;&gt;"準",AD63&lt;&gt;"深",AB63="")),OR(AD63="休",AND(AD63="準",OR(AE63="休",AC$17=30,AE$18="×")),AC$17=31,AD$18="×",AD63="")),AND(AC63="深",OR(AB63="休",AC$17=1,AND(AD63&lt;&gt;"準",AD63&lt;&gt;"深",AB63="")),OR(AD63="休",AND(OR(AD63="準",AD63="深"),OR(AE63="休",AC$17=30,AE$18="×")),AC$17=31,AD$18="×",AD63="")))))),40,0))))</f>
        <v>0</v>
      </c>
      <c r="AD144" s="193">
        <f t="shared" ref="AD144" si="723">IF(AND($D$1="二交代制",AD$17&gt;=1,AD$17&lt;=28,AD63="当",AE63="明",AF63="休",AG63="当"),10,IF(AND($D$1="三交代制",AD$17&gt;=2,AD$17&lt;=30,OR(AD63="準",AD63="深"),OR(AE63="準",AE63="深"),OR(AF63="準",AF63="深")),20,IF(AND($D$1="二交代制",OR(AD63="当",AD63="明"),NOT(OR(AND(AD63="当",OR(AE63="明",AD$17=31,AE$18="×"),OR(AF63="休",AD$17=30,AD$17=31,AF$18="×")),AND(AD63="明",OR(AC63="当",AD$17=1),OR(AE63="休",AD$17=31,AE$18="×"))))),30,IF(AND($D$1="三交代制",AC63&lt;&gt;"準",AC63&lt;&gt;"深",OR(AD63="準",AD63="深"),(NOT(OR(AND(AD63="準",OR(AC63="日",AC63="休",AD$17=1,AND(AE63&lt;&gt;"準",AE63&lt;&gt;"深",AC63="")),OR(AE63="休",AND(AE63="準",OR(AF63="休",AD$17=30,AF$18="×")),AD$17=31,AE$18="×",AE63="")),AND(AD63="深",OR(AC63="休",AD$17=1,AND(AE63&lt;&gt;"準",AE63&lt;&gt;"深",AC63="")),OR(AE63="休",AND(OR(AE63="準",AE63="深"),OR(AF63="休",AD$17=30,AF$18="×")),AD$17=31,AE$18="×",AE63="")))))),40,0))))</f>
        <v>0</v>
      </c>
      <c r="AE144" s="193">
        <f t="shared" ref="AE144" si="724">IF(AND($D$1="二交代制",AE$17&gt;=1,AE$17&lt;=28,AE63="当",AF63="明",AG63="休",AH63="当"),10,IF(AND($D$1="三交代制",AE$17&gt;=2,AE$17&lt;=30,OR(AE63="準",AE63="深"),OR(AF63="準",AF63="深"),OR(AG63="準",AG63="深")),20,IF(AND($D$1="二交代制",OR(AE63="当",AE63="明"),NOT(OR(AND(AE63="当",OR(AF63="明",AE$17=31,AF$18="×"),OR(AG63="休",AE$17=30,AE$17=31,AG$18="×")),AND(AE63="明",OR(AD63="当",AE$17=1),OR(AF63="休",AE$17=31,AF$18="×"))))),30,IF(AND($D$1="三交代制",AD63&lt;&gt;"準",AD63&lt;&gt;"深",OR(AE63="準",AE63="深"),(NOT(OR(AND(AE63="準",OR(AD63="日",AD63="休",AE$17=1,AND(AF63&lt;&gt;"準",AF63&lt;&gt;"深",AD63="")),OR(AF63="休",AND(AF63="準",OR(AG63="休",AE$17=30,AG$18="×")),AE$17=31,AF$18="×",AF63="")),AND(AE63="深",OR(AD63="休",AE$17=1,AND(AF63&lt;&gt;"準",AF63&lt;&gt;"深",AD63="")),OR(AF63="休",AND(OR(AF63="準",AF63="深"),OR(AG63="休",AE$17=30,AG$18="×")),AE$17=31,AF$18="×",AF63="")))))),40,0))))</f>
        <v>0</v>
      </c>
      <c r="AF144" s="193">
        <f t="shared" ref="AF144" si="725">IF(AND($D$1="二交代制",AF$17&gt;=1,AF$17&lt;=28,AF63="当",AG63="明",AH63="休",AI63="当"),10,IF(AND($D$1="三交代制",AF$17&gt;=2,AF$17&lt;=30,OR(AF63="準",AF63="深"),OR(AG63="準",AG63="深"),OR(AH63="準",AH63="深")),20,IF(AND($D$1="二交代制",OR(AF63="当",AF63="明"),NOT(OR(AND(AF63="当",OR(AG63="明",AF$17=31,AG$18="×"),OR(AH63="休",AF$17=30,AF$17=31,AH$18="×")),AND(AF63="明",OR(AE63="当",AF$17=1),OR(AG63="休",AF$17=31,AG$18="×"))))),30,IF(AND($D$1="三交代制",AE63&lt;&gt;"準",AE63&lt;&gt;"深",OR(AF63="準",AF63="深"),(NOT(OR(AND(AF63="準",OR(AE63="日",AE63="休",AF$17=1,AND(AG63&lt;&gt;"準",AG63&lt;&gt;"深",AE63="")),OR(AG63="休",AND(AG63="準",OR(AH63="休",AF$17=30,AH$18="×")),AF$17=31,AG$18="×",AG63="")),AND(AF63="深",OR(AE63="休",AF$17=1,AND(AG63&lt;&gt;"準",AG63&lt;&gt;"深",AE63="")),OR(AG63="休",AND(OR(AG63="準",AG63="深"),OR(AH63="休",AF$17=30,AH$18="×")),AF$17=31,AG$18="×",AG63="")))))),40,0))))</f>
        <v>0</v>
      </c>
      <c r="AG144" s="193">
        <f t="shared" ref="AG144" si="726">IF(AND($D$1="二交代制",AG$17&gt;=1,AG$17&lt;=28,AG63="当",AH63="明",AI63="休",AJ63="当"),10,IF(AND($D$1="三交代制",AG$17&gt;=2,AG$17&lt;=30,OR(AG63="準",AG63="深"),OR(AH63="準",AH63="深"),OR(AI63="準",AI63="深")),20,IF(AND($D$1="二交代制",OR(AG63="当",AG63="明"),NOT(OR(AND(AG63="当",OR(AH63="明",AG$17=31,AH$18="×"),OR(AI63="休",AG$17=30,AG$17=31,AI$18="×")),AND(AG63="明",OR(AF63="当",AG$17=1),OR(AH63="休",AG$17=31,AH$18="×"))))),30,IF(AND($D$1="三交代制",AF63&lt;&gt;"準",AF63&lt;&gt;"深",OR(AG63="準",AG63="深"),(NOT(OR(AND(AG63="準",OR(AF63="日",AF63="休",AG$17=1,AND(AH63&lt;&gt;"準",AH63&lt;&gt;"深",AF63="")),OR(AH63="休",AND(AH63="準",OR(AI63="休",AG$17=30,AI$18="×")),AG$17=31,AH$18="×",AH63="")),AND(AG63="深",OR(AF63="休",AG$17=1,AND(AH63&lt;&gt;"準",AH63&lt;&gt;"深",AF63="")),OR(AH63="休",AND(OR(AH63="準",AH63="深"),OR(AI63="休",AG$17=30,AI$18="×")),AG$17=31,AH$18="×",AH63="")))))),40,0))))</f>
        <v>0</v>
      </c>
      <c r="AH144" s="193">
        <f t="shared" ref="AH144" si="727">IF(AND($D$1="二交代制",AH$17&gt;=1,AH$17&lt;=28,AH63="当",AI63="明",AJ63="休",AK63="当"),10,IF(AND($D$1="三交代制",AH$17&gt;=2,AH$17&lt;=30,OR(AH63="準",AH63="深"),OR(AI63="準",AI63="深"),OR(AJ63="準",AJ63="深")),20,IF(AND($D$1="二交代制",OR(AH63="当",AH63="明"),NOT(OR(AND(AH63="当",OR(AI63="明",AH$17=31,AI$18="×"),OR(AJ63="休",AH$17=30,AH$17=31,AJ$18="×")),AND(AH63="明",OR(AG63="当",AH$17=1),OR(AI63="休",AH$17=31,AI$18="×"))))),30,IF(AND($D$1="三交代制",AG63&lt;&gt;"準",AG63&lt;&gt;"深",OR(AH63="準",AH63="深"),(NOT(OR(AND(AH63="準",OR(AG63="日",AG63="休",AH$17=1,AND(AI63&lt;&gt;"準",AI63&lt;&gt;"深",AG63="")),OR(AI63="休",AND(AI63="準",OR(AJ63="休",AH$17=30,AJ$18="×")),AH$17=31,AI$18="×",AI63="")),AND(AH63="深",OR(AG63="休",AH$17=1,AND(AI63&lt;&gt;"準",AI63&lt;&gt;"深",AG63="")),OR(AI63="休",AND(OR(AI63="準",AI63="深"),OR(AJ63="休",AH$17=30,AJ$18="×")),AH$17=31,AI$18="×",AI63="")))))),40,0))))</f>
        <v>0</v>
      </c>
      <c r="AI144" s="193">
        <f t="shared" ref="AI144" si="728">IF(AND($D$1="二交代制",AI$17&gt;=1,AI$17&lt;=28,AI63="当",AJ63="明",AK63="休",AL63="当"),10,IF(AND($D$1="三交代制",AI$17&gt;=2,AI$17&lt;=30,OR(AI63="準",AI63="深"),OR(AJ63="準",AJ63="深"),OR(AK63="準",AK63="深")),20,IF(AND($D$1="二交代制",OR(AI63="当",AI63="明"),NOT(OR(AND(AI63="当",OR(AJ63="明",AI$17=31,AJ$18="×"),OR(AK63="休",AI$17=30,AI$17=31,AK$18="×")),AND(AI63="明",OR(AH63="当",AI$17=1),OR(AJ63="休",AI$17=31,AJ$18="×"))))),30,IF(AND($D$1="三交代制",AH63&lt;&gt;"準",AH63&lt;&gt;"深",OR(AI63="準",AI63="深"),(NOT(OR(AND(AI63="準",OR(AH63="日",AH63="休",AI$17=1,AND(AJ63&lt;&gt;"準",AJ63&lt;&gt;"深",AH63="")),OR(AJ63="休",AND(AJ63="準",OR(AK63="休",AI$17=30,AK$18="×")),AI$17=31,AJ$18="×",AJ63="")),AND(AI63="深",OR(AH63="休",AI$17=1,AND(AJ63&lt;&gt;"準",AJ63&lt;&gt;"深",AH63="")),OR(AJ63="休",AND(OR(AJ63="準",AJ63="深"),OR(AK63="休",AI$17=30,AK$18="×")),AI$17=31,AJ$18="×",AJ63="")))))),40,0))))</f>
        <v>0</v>
      </c>
      <c r="AJ144" s="193">
        <f t="shared" ref="AJ144" si="729">IF(AND($D$1="二交代制",AJ$17&gt;=1,AJ$17&lt;=28,AJ63="当",AK63="明",AL63="休",AM63="当"),10,IF(AND($D$1="三交代制",AJ$17&gt;=2,AJ$17&lt;=30,OR(AJ63="準",AJ63="深"),OR(AK63="準",AK63="深"),OR(AL63="準",AL63="深")),20,IF(AND($D$1="二交代制",OR(AJ63="当",AJ63="明"),NOT(OR(AND(AJ63="当",OR(AK63="明",AJ$17=31,AK$18="×"),OR(AL63="休",AJ$17=30,AJ$17=31,AL$18="×")),AND(AJ63="明",OR(AI63="当",AJ$17=1),OR(AK63="休",AJ$17=31,AK$18="×"))))),30,IF(AND($D$1="三交代制",AI63&lt;&gt;"準",AI63&lt;&gt;"深",OR(AJ63="準",AJ63="深"),(NOT(OR(AND(AJ63="準",OR(AI63="日",AI63="休",AJ$17=1,AND(AK63&lt;&gt;"準",AK63&lt;&gt;"深",AI63="")),OR(AK63="休",AND(AK63="準",OR(AL63="休",AJ$17=30,AL$18="×")),AJ$17=31,AK$18="×",AK63="")),AND(AJ63="深",OR(AI63="休",AJ$17=1,AND(AK63&lt;&gt;"準",AK63&lt;&gt;"深",AI63="")),OR(AK63="休",AND(OR(AK63="準",AK63="深"),OR(AL63="休",AJ$17=30,AL$18="×")),AJ$17=31,AK$18="×",AK63="")))))),40,0))))</f>
        <v>0</v>
      </c>
      <c r="AK144" s="193">
        <f t="shared" ref="AK144" si="730">IF(AND($D$1="二交代制",AK$17&gt;=1,AK$17&lt;=28,AK63="当",AL63="明",AM63="休",AN63="当"),10,IF(AND($D$1="三交代制",AK$17&gt;=2,AK$17&lt;=30,OR(AK63="準",AK63="深"),OR(AL63="準",AL63="深"),OR(AM63="準",AM63="深")),20,IF(AND($D$1="二交代制",OR(AK63="当",AK63="明"),NOT(OR(AND(AK63="当",OR(AL63="明",AK$17=31,AL$18="×"),OR(AM63="休",AK$17=30,AK$17=31,AM$18="×")),AND(AK63="明",OR(AJ63="当",AK$17=1),OR(AL63="休",AK$17=31,AL$18="×"))))),30,IF(AND($D$1="三交代制",AJ63&lt;&gt;"準",AJ63&lt;&gt;"深",OR(AK63="準",AK63="深"),(NOT(OR(AND(AK63="準",OR(AJ63="日",AJ63="休",AK$17=1,AND(AL63&lt;&gt;"準",AL63&lt;&gt;"深",AJ63="")),OR(AL63="休",AND(AL63="準",OR(AM63="休",AK$17=30,AM$18="×")),AK$17=31,AL$18="×",AL63="")),AND(AK63="深",OR(AJ63="休",AK$17=1,AND(AL63&lt;&gt;"準",AL63&lt;&gt;"深",AJ63="")),OR(AL63="休",AND(OR(AL63="準",AL63="深"),OR(AM63="休",AK$17=30,AM$18="×")),AK$17=31,AL$18="×",AL63="")))))),40,0))))</f>
        <v>0</v>
      </c>
      <c r="AL144" s="193">
        <f t="shared" ref="AL144" si="731">IF(AND($D$1="二交代制",AL$17&gt;=1,AL$17&lt;=28,AL63="当",AM63="明",AN63="休",AO63="当"),10,IF(AND($D$1="三交代制",AL$17&gt;=2,AL$17&lt;=30,OR(AL63="準",AL63="深"),OR(AM63="準",AM63="深"),OR(AN63="準",AN63="深")),20,IF(AND($D$1="二交代制",OR(AL63="当",AL63="明"),NOT(OR(AND(AL63="当",OR(AM63="明",AL$17=31,AM$18="×"),OR(AN63="休",AL$17=30,AL$17=31,AN$18="×")),AND(AL63="明",OR(AK63="当",AL$17=1),OR(AM63="休",AL$17=31,AM$18="×"))))),30,IF(AND($D$1="三交代制",AK63&lt;&gt;"準",AK63&lt;&gt;"深",OR(AL63="準",AL63="深"),(NOT(OR(AND(AL63="準",OR(AK63="日",AK63="休",AL$17=1,AND(AM63&lt;&gt;"準",AM63&lt;&gt;"深",AK63="")),OR(AM63="休",AND(AM63="準",OR(AN63="休",AL$17=30,AN$18="×")),AL$17=31,AM$18="×",AM63="")),AND(AL63="深",OR(AK63="休",AL$17=1,AND(AM63&lt;&gt;"準",AM63&lt;&gt;"深",AK63="")),OR(AM63="休",AND(OR(AM63="準",AM63="深"),OR(AN63="休",AL$17=30,AN$18="×")),AL$17=31,AM$18="×",AM63="")))))),40,0))))</f>
        <v>0</v>
      </c>
      <c r="AM144" s="193">
        <f t="shared" ref="AM144" si="732">IF(AND($D$1="二交代制",AM$17&gt;=1,AM$17&lt;=28,AM63="当",AN63="明",AO63="休",AP63="当"),10,IF(AND($D$1="三交代制",AM$17&gt;=2,AM$17&lt;=30,OR(AM63="準",AM63="深"),OR(AN63="準",AN63="深"),OR(AO63="準",AO63="深")),20,IF(AND($D$1="二交代制",OR(AM63="当",AM63="明"),NOT(OR(AND(AM63="当",OR(AN63="明",AM$17=31,AN$18="×"),OR(AO63="休",AM$17=30,AM$17=31,AO$18="×")),AND(AM63="明",OR(AL63="当",AM$17=1),OR(AN63="休",AM$17=31,AN$18="×"))))),30,IF(AND($D$1="三交代制",AL63&lt;&gt;"準",AL63&lt;&gt;"深",OR(AM63="準",AM63="深"),(NOT(OR(AND(AM63="準",OR(AL63="日",AL63="休",AM$17=1,AND(AN63&lt;&gt;"準",AN63&lt;&gt;"深",AL63="")),OR(AN63="休",AND(AN63="準",OR(AO63="休",AM$17=30,AO$18="×")),AM$17=31,AN$18="×",AN63="")),AND(AM63="深",OR(AL63="休",AM$17=1,AND(AN63&lt;&gt;"準",AN63&lt;&gt;"深",AL63="")),OR(AN63="休",AND(OR(AN63="準",AN63="深"),OR(AO63="休",AM$17=30,AO$18="×")),AM$17=31,AN$18="×",AN63="")))))),40,0))))</f>
        <v>0</v>
      </c>
      <c r="AN144" s="193">
        <f t="shared" ref="AN144" si="733">IF(AND($D$1="二交代制",AN$17&gt;=1,AN$17&lt;=28,AN63="当",AO63="明",AP63="休",AQ63="当"),10,IF(AND($D$1="三交代制",AN$17&gt;=2,AN$17&lt;=30,OR(AN63="準",AN63="深"),OR(AO63="準",AO63="深"),OR(AP63="準",AP63="深")),20,IF(AND($D$1="二交代制",OR(AN63="当",AN63="明"),NOT(OR(AND(AN63="当",OR(AO63="明",AN$17=31,AO$18="×"),OR(AP63="休",AN$17=30,AN$17=31,AP$18="×")),AND(AN63="明",OR(AM63="当",AN$17=1),OR(AO63="休",AN$17=31,AO$18="×"))))),30,IF(AND($D$1="三交代制",AM63&lt;&gt;"準",AM63&lt;&gt;"深",OR(AN63="準",AN63="深"),(NOT(OR(AND(AN63="準",OR(AM63="日",AM63="休",AN$17=1,AND(AO63&lt;&gt;"準",AO63&lt;&gt;"深",AM63="")),OR(AO63="休",AND(AO63="準",OR(AP63="休",AN$17=30,AP$18="×")),AN$17=31,AO$18="×",AO63="")),AND(AN63="深",OR(AM63="休",AN$17=1,AND(AO63&lt;&gt;"準",AO63&lt;&gt;"深",AM63="")),OR(AO63="休",AND(OR(AO63="準",AO63="深"),OR(AP63="休",AN$17=30,AP$18="×")),AN$17=31,AO$18="×",AO63="")))))),40,0))))</f>
        <v>0</v>
      </c>
      <c r="AO144" s="193">
        <f t="shared" ref="AO144" si="734">IF(AND($D$1="二交代制",AO$17&gt;=1,AO$17&lt;=28,AO63="当",AP63="明",AQ63="休",AR63="当"),10,IF(AND($D$1="三交代制",AO$17&gt;=2,AO$17&lt;=30,OR(AO63="準",AO63="深"),OR(AP63="準",AP63="深"),OR(AQ63="準",AQ63="深")),20,IF(AND($D$1="二交代制",OR(AO63="当",AO63="明"),NOT(OR(AND(AO63="当",OR(AP63="明",AO$17=31,AP$18="×"),OR(AQ63="休",AO$17=30,AO$17=31,AQ$18="×")),AND(AO63="明",OR(AN63="当",AO$17=1),OR(AP63="休",AO$17=31,AP$18="×"))))),30,IF(AND($D$1="三交代制",AN63&lt;&gt;"準",AN63&lt;&gt;"深",OR(AO63="準",AO63="深"),(NOT(OR(AND(AO63="準",OR(AN63="日",AN63="休",AO$17=1,AND(AP63&lt;&gt;"準",AP63&lt;&gt;"深",AN63="")),OR(AP63="休",AND(AP63="準",OR(AQ63="休",AO$17=30,AQ$18="×")),AO$17=31,AP$18="×",AP63="")),AND(AO63="深",OR(AN63="休",AO$17=1,AND(AP63&lt;&gt;"準",AP63&lt;&gt;"深",AN63="")),OR(AP63="休",AND(OR(AP63="準",AP63="深"),OR(AQ63="休",AO$17=30,AQ$18="×")),AO$17=31,AP$18="×",AP63="")))))),40,0))))</f>
        <v>0</v>
      </c>
      <c r="CJ144" s="91"/>
      <c r="CK144" s="92"/>
      <c r="CL144" s="92"/>
      <c r="CM144" s="92"/>
      <c r="CN144" s="92"/>
      <c r="CO144" s="92"/>
      <c r="CP144" s="92"/>
      <c r="CQ144" s="92"/>
      <c r="CR144" s="92"/>
      <c r="CS144" s="92"/>
      <c r="CT144" s="92"/>
      <c r="CU144" s="92"/>
      <c r="CV144" s="92"/>
      <c r="CW144" s="92"/>
      <c r="CX144" s="92"/>
      <c r="CY144" s="92"/>
      <c r="CZ144" s="92"/>
      <c r="DA144" s="92"/>
      <c r="DB144" s="92"/>
      <c r="DC144" s="92"/>
      <c r="DD144" s="92"/>
      <c r="DE144" s="92"/>
      <c r="DF144" s="92"/>
      <c r="DG144" s="92"/>
      <c r="DH144" s="92"/>
      <c r="DI144" s="92"/>
      <c r="DJ144" s="92"/>
      <c r="DK144" s="92"/>
      <c r="DL144" s="92"/>
      <c r="DM144" s="92"/>
      <c r="DN144" s="92"/>
      <c r="DO144" s="92"/>
      <c r="DP144" s="92"/>
      <c r="DQ144" s="93"/>
      <c r="DR144" s="93"/>
      <c r="DS144" s="93"/>
      <c r="DT144" s="93"/>
      <c r="DU144" s="93"/>
      <c r="DV144" s="93"/>
      <c r="DW144" s="93"/>
      <c r="DX144" s="93"/>
      <c r="DY144" s="93"/>
      <c r="DZ144" s="93"/>
      <c r="EA144" s="93"/>
      <c r="EB144" s="93"/>
      <c r="EC144" s="93"/>
      <c r="ED144" s="93"/>
      <c r="EE144" s="93"/>
      <c r="EF144" s="93"/>
      <c r="EG144" s="93"/>
      <c r="EH144" s="93"/>
      <c r="EI144" s="93"/>
      <c r="EJ144" s="93"/>
      <c r="EK144" s="93"/>
    </row>
    <row r="145" spans="3:141" x14ac:dyDescent="0.4">
      <c r="J145" s="202"/>
      <c r="K145" s="193"/>
      <c r="L145" s="193"/>
      <c r="M145" s="193"/>
      <c r="N145" s="193"/>
      <c r="O145" s="193"/>
      <c r="P145" s="193"/>
      <c r="Q145" s="193"/>
      <c r="R145" s="193"/>
      <c r="S145" s="193"/>
      <c r="T145" s="193"/>
      <c r="U145" s="193"/>
      <c r="V145" s="193"/>
      <c r="W145" s="193"/>
      <c r="X145" s="193"/>
      <c r="Y145" s="193"/>
      <c r="Z145" s="193"/>
      <c r="AA145" s="193"/>
      <c r="AB145" s="193"/>
      <c r="AC145" s="193"/>
      <c r="AD145" s="193"/>
      <c r="AE145" s="193"/>
      <c r="AF145" s="193"/>
      <c r="AG145" s="193"/>
      <c r="AH145" s="193"/>
      <c r="AI145" s="193"/>
      <c r="AJ145" s="193"/>
      <c r="AK145" s="193"/>
      <c r="AL145" s="193"/>
      <c r="AM145" s="193"/>
      <c r="AN145" s="193"/>
      <c r="AO145" s="193"/>
      <c r="CJ145" s="91"/>
      <c r="CK145" s="92"/>
      <c r="CL145" s="92"/>
      <c r="CM145" s="92"/>
      <c r="CN145" s="92"/>
      <c r="CO145" s="92"/>
      <c r="CP145" s="92"/>
      <c r="CQ145" s="92"/>
      <c r="CR145" s="92"/>
      <c r="CS145" s="92"/>
      <c r="CT145" s="92"/>
      <c r="CU145" s="92"/>
      <c r="CV145" s="92"/>
      <c r="CW145" s="92"/>
      <c r="CX145" s="92"/>
      <c r="CY145" s="92"/>
      <c r="CZ145" s="92"/>
      <c r="DA145" s="92"/>
      <c r="DB145" s="92"/>
      <c r="DC145" s="92"/>
      <c r="DD145" s="92"/>
      <c r="DE145" s="92"/>
      <c r="DF145" s="92"/>
      <c r="DG145" s="92"/>
      <c r="DH145" s="92"/>
      <c r="DI145" s="92"/>
      <c r="DJ145" s="92"/>
      <c r="DK145" s="92"/>
      <c r="DL145" s="92"/>
      <c r="DM145" s="92"/>
      <c r="DN145" s="92"/>
      <c r="DO145" s="92"/>
      <c r="DP145" s="92"/>
      <c r="DQ145" s="93"/>
      <c r="DR145" s="93"/>
      <c r="DS145" s="93"/>
      <c r="DT145" s="93"/>
      <c r="DU145" s="93"/>
      <c r="DV145" s="93"/>
      <c r="DW145" s="93"/>
      <c r="DX145" s="93"/>
      <c r="DY145" s="93"/>
      <c r="DZ145" s="93"/>
      <c r="EA145" s="93"/>
      <c r="EB145" s="93"/>
      <c r="EC145" s="93"/>
      <c r="ED145" s="93"/>
      <c r="EE145" s="93"/>
      <c r="EF145" s="93"/>
      <c r="EG145" s="93"/>
      <c r="EH145" s="93"/>
      <c r="EI145" s="93"/>
      <c r="EJ145" s="93"/>
      <c r="EK145" s="93"/>
    </row>
    <row r="146" spans="3:141" x14ac:dyDescent="0.4">
      <c r="J146" s="201" t="str">
        <f t="shared" ref="J146" si="735">IF(E65&lt;&gt;"",E65,"")</f>
        <v/>
      </c>
      <c r="K146" s="193">
        <f t="shared" ref="K146" si="736">IF(AND($D$1="二交代制",K$17&gt;=1,K$17&lt;=28,K65="当",L65="明",M65="休",N65="当"),10,IF(AND($D$1="三交代制",K$17&gt;=2,K$17&lt;=30,OR(K65="準",K65="深"),OR(L65="準",L65="深"),OR(M65="準",M65="深")),20,IF(AND($D$1="二交代制",OR(K65="当",K65="明"),NOT(OR(AND(K65="当",OR(L65="明",K$17=31,L$18="×"),OR(M65="休",K$17=30,K$17=31,M$18="×")),AND(K65="明",OR(J65="当",K$17=1),OR(L65="休",K$17=31,L$18="×"))))),30,IF(AND($D$1="三交代制",J65&lt;&gt;"準",J65&lt;&gt;"深",OR(K65="準",K65="深"),(NOT(OR(AND(K65="準",OR(J65="日",J65="休",K$17=1,AND(L65&lt;&gt;"準",L65&lt;&gt;"深",J65="")),OR(L65="休",AND(L65="準",OR(M65="休",K$17=30,M$18="×")),K$17=31,L$18="×",L65="")),AND(K65="深",OR(J65="休",K$17=1,AND(L65&lt;&gt;"準",L65&lt;&gt;"深",J65="")),OR(L65="休",AND(OR(L65="準",L65="深"),OR(M65="休",K$17=30,M$18="×")),K$17=31,L$18="×",L65="")))))),40,0))))</f>
        <v>0</v>
      </c>
      <c r="L146" s="193">
        <f t="shared" ref="L146" si="737">IF(AND($D$1="二交代制",L$17&gt;=1,L$17&lt;=28,L65="当",M65="明",N65="休",O65="当"),10,IF(AND($D$1="三交代制",L$17&gt;=2,L$17&lt;=30,OR(L65="準",L65="深"),OR(M65="準",M65="深"),OR(N65="準",N65="深")),20,IF(AND($D$1="二交代制",OR(L65="当",L65="明"),NOT(OR(AND(L65="当",OR(M65="明",L$17=31,M$18="×"),OR(N65="休",L$17=30,L$17=31,N$18="×")),AND(L65="明",OR(K65="当",L$17=1),OR(M65="休",L$17=31,M$18="×"))))),30,IF(AND($D$1="三交代制",K65&lt;&gt;"準",K65&lt;&gt;"深",OR(L65="準",L65="深"),(NOT(OR(AND(L65="準",OR(K65="日",K65="休",L$17=1,AND(M65&lt;&gt;"準",M65&lt;&gt;"深",K65="")),OR(M65="休",AND(M65="準",OR(N65="休",L$17=30,N$18="×")),L$17=31,M$18="×",M65="")),AND(L65="深",OR(K65="休",L$17=1,AND(M65&lt;&gt;"準",M65&lt;&gt;"深",K65="")),OR(M65="休",AND(OR(M65="準",M65="深"),OR(N65="休",L$17=30,N$18="×")),L$17=31,M$18="×",M65="")))))),40,0))))</f>
        <v>0</v>
      </c>
      <c r="M146" s="193">
        <f t="shared" ref="M146" si="738">IF(AND($D$1="二交代制",M$17&gt;=1,M$17&lt;=28,M65="当",N65="明",O65="休",P65="当"),10,IF(AND($D$1="三交代制",M$17&gt;=2,M$17&lt;=30,OR(M65="準",M65="深"),OR(N65="準",N65="深"),OR(O65="準",O65="深")),20,IF(AND($D$1="二交代制",OR(M65="当",M65="明"),NOT(OR(AND(M65="当",OR(N65="明",M$17=31,N$18="×"),OR(O65="休",M$17=30,M$17=31,O$18="×")),AND(M65="明",OR(L65="当",M$17=1),OR(N65="休",M$17=31,N$18="×"))))),30,IF(AND($D$1="三交代制",L65&lt;&gt;"準",L65&lt;&gt;"深",OR(M65="準",M65="深"),(NOT(OR(AND(M65="準",OR(L65="日",L65="休",M$17=1,AND(N65&lt;&gt;"準",N65&lt;&gt;"深",L65="")),OR(N65="休",AND(N65="準",OR(O65="休",M$17=30,O$18="×")),M$17=31,N$18="×",N65="")),AND(M65="深",OR(L65="休",M$17=1,AND(N65&lt;&gt;"準",N65&lt;&gt;"深",L65="")),OR(N65="休",AND(OR(N65="準",N65="深"),OR(O65="休",M$17=30,O$18="×")),M$17=31,N$18="×",N65="")))))),40,0))))</f>
        <v>0</v>
      </c>
      <c r="N146" s="193">
        <f t="shared" ref="N146" si="739">IF(AND($D$1="二交代制",N$17&gt;=1,N$17&lt;=28,N65="当",O65="明",P65="休",Q65="当"),10,IF(AND($D$1="三交代制",N$17&gt;=2,N$17&lt;=30,OR(N65="準",N65="深"),OR(O65="準",O65="深"),OR(P65="準",P65="深")),20,IF(AND($D$1="二交代制",OR(N65="当",N65="明"),NOT(OR(AND(N65="当",OR(O65="明",N$17=31,O$18="×"),OR(P65="休",N$17=30,N$17=31,P$18="×")),AND(N65="明",OR(M65="当",N$17=1),OR(O65="休",N$17=31,O$18="×"))))),30,IF(AND($D$1="三交代制",M65&lt;&gt;"準",M65&lt;&gt;"深",OR(N65="準",N65="深"),(NOT(OR(AND(N65="準",OR(M65="日",M65="休",N$17=1,AND(O65&lt;&gt;"準",O65&lt;&gt;"深",M65="")),OR(O65="休",AND(O65="準",OR(P65="休",N$17=30,P$18="×")),N$17=31,O$18="×",O65="")),AND(N65="深",OR(M65="休",N$17=1,AND(O65&lt;&gt;"準",O65&lt;&gt;"深",M65="")),OR(O65="休",AND(OR(O65="準",O65="深"),OR(P65="休",N$17=30,P$18="×")),N$17=31,O$18="×",O65="")))))),40,0))))</f>
        <v>0</v>
      </c>
      <c r="O146" s="193">
        <f t="shared" ref="O146" si="740">IF(AND($D$1="二交代制",O$17&gt;=1,O$17&lt;=28,O65="当",P65="明",Q65="休",R65="当"),10,IF(AND($D$1="三交代制",O$17&gt;=2,O$17&lt;=30,OR(O65="準",O65="深"),OR(P65="準",P65="深"),OR(Q65="準",Q65="深")),20,IF(AND($D$1="二交代制",OR(O65="当",O65="明"),NOT(OR(AND(O65="当",OR(P65="明",O$17=31,P$18="×"),OR(Q65="休",O$17=30,O$17=31,Q$18="×")),AND(O65="明",OR(N65="当",O$17=1),OR(P65="休",O$17=31,P$18="×"))))),30,IF(AND($D$1="三交代制",N65&lt;&gt;"準",N65&lt;&gt;"深",OR(O65="準",O65="深"),(NOT(OR(AND(O65="準",OR(N65="日",N65="休",O$17=1,AND(P65&lt;&gt;"準",P65&lt;&gt;"深",N65="")),OR(P65="休",AND(P65="準",OR(Q65="休",O$17=30,Q$18="×")),O$17=31,P$18="×",P65="")),AND(O65="深",OR(N65="休",O$17=1,AND(P65&lt;&gt;"準",P65&lt;&gt;"深",N65="")),OR(P65="休",AND(OR(P65="準",P65="深"),OR(Q65="休",O$17=30,Q$18="×")),O$17=31,P$18="×",P65="")))))),40,0))))</f>
        <v>0</v>
      </c>
      <c r="P146" s="193">
        <f t="shared" ref="P146" si="741">IF(AND($D$1="二交代制",P$17&gt;=1,P$17&lt;=28,P65="当",Q65="明",R65="休",S65="当"),10,IF(AND($D$1="三交代制",P$17&gt;=2,P$17&lt;=30,OR(P65="準",P65="深"),OR(Q65="準",Q65="深"),OR(R65="準",R65="深")),20,IF(AND($D$1="二交代制",OR(P65="当",P65="明"),NOT(OR(AND(P65="当",OR(Q65="明",P$17=31,Q$18="×"),OR(R65="休",P$17=30,P$17=31,R$18="×")),AND(P65="明",OR(O65="当",P$17=1),OR(Q65="休",P$17=31,Q$18="×"))))),30,IF(AND($D$1="三交代制",O65&lt;&gt;"準",O65&lt;&gt;"深",OR(P65="準",P65="深"),(NOT(OR(AND(P65="準",OR(O65="日",O65="休",P$17=1,AND(Q65&lt;&gt;"準",Q65&lt;&gt;"深",O65="")),OR(Q65="休",AND(Q65="準",OR(R65="休",P$17=30,R$18="×")),P$17=31,Q$18="×",Q65="")),AND(P65="深",OR(O65="休",P$17=1,AND(Q65&lt;&gt;"準",Q65&lt;&gt;"深",O65="")),OR(Q65="休",AND(OR(Q65="準",Q65="深"),OR(R65="休",P$17=30,R$18="×")),P$17=31,Q$18="×",Q65="")))))),40,0))))</f>
        <v>0</v>
      </c>
      <c r="Q146" s="193">
        <f t="shared" ref="Q146" si="742">IF(AND($D$1="二交代制",Q$17&gt;=1,Q$17&lt;=28,Q65="当",R65="明",S65="休",T65="当"),10,IF(AND($D$1="三交代制",Q$17&gt;=2,Q$17&lt;=30,OR(Q65="準",Q65="深"),OR(R65="準",R65="深"),OR(S65="準",S65="深")),20,IF(AND($D$1="二交代制",OR(Q65="当",Q65="明"),NOT(OR(AND(Q65="当",OR(R65="明",Q$17=31,R$18="×"),OR(S65="休",Q$17=30,Q$17=31,S$18="×")),AND(Q65="明",OR(P65="当",Q$17=1),OR(R65="休",Q$17=31,R$18="×"))))),30,IF(AND($D$1="三交代制",P65&lt;&gt;"準",P65&lt;&gt;"深",OR(Q65="準",Q65="深"),(NOT(OR(AND(Q65="準",OR(P65="日",P65="休",Q$17=1,AND(R65&lt;&gt;"準",R65&lt;&gt;"深",P65="")),OR(R65="休",AND(R65="準",OR(S65="休",Q$17=30,S$18="×")),Q$17=31,R$18="×",R65="")),AND(Q65="深",OR(P65="休",Q$17=1,AND(R65&lt;&gt;"準",R65&lt;&gt;"深",P65="")),OR(R65="休",AND(OR(R65="準",R65="深"),OR(S65="休",Q$17=30,S$18="×")),Q$17=31,R$18="×",R65="")))))),40,0))))</f>
        <v>0</v>
      </c>
      <c r="R146" s="193">
        <f t="shared" ref="R146" si="743">IF(AND($D$1="二交代制",R$17&gt;=1,R$17&lt;=28,R65="当",S65="明",T65="休",U65="当"),10,IF(AND($D$1="三交代制",R$17&gt;=2,R$17&lt;=30,OR(R65="準",R65="深"),OR(S65="準",S65="深"),OR(T65="準",T65="深")),20,IF(AND($D$1="二交代制",OR(R65="当",R65="明"),NOT(OR(AND(R65="当",OR(S65="明",R$17=31,S$18="×"),OR(T65="休",R$17=30,R$17=31,T$18="×")),AND(R65="明",OR(Q65="当",R$17=1),OR(S65="休",R$17=31,S$18="×"))))),30,IF(AND($D$1="三交代制",Q65&lt;&gt;"準",Q65&lt;&gt;"深",OR(R65="準",R65="深"),(NOT(OR(AND(R65="準",OR(Q65="日",Q65="休",R$17=1,AND(S65&lt;&gt;"準",S65&lt;&gt;"深",Q65="")),OR(S65="休",AND(S65="準",OR(T65="休",R$17=30,T$18="×")),R$17=31,S$18="×",S65="")),AND(R65="深",OR(Q65="休",R$17=1,AND(S65&lt;&gt;"準",S65&lt;&gt;"深",Q65="")),OR(S65="休",AND(OR(S65="準",S65="深"),OR(T65="休",R$17=30,T$18="×")),R$17=31,S$18="×",S65="")))))),40,0))))</f>
        <v>0</v>
      </c>
      <c r="S146" s="193">
        <f t="shared" ref="S146" si="744">IF(AND($D$1="二交代制",S$17&gt;=1,S$17&lt;=28,S65="当",T65="明",U65="休",V65="当"),10,IF(AND($D$1="三交代制",S$17&gt;=2,S$17&lt;=30,OR(S65="準",S65="深"),OR(T65="準",T65="深"),OR(U65="準",U65="深")),20,IF(AND($D$1="二交代制",OR(S65="当",S65="明"),NOT(OR(AND(S65="当",OR(T65="明",S$17=31,T$18="×"),OR(U65="休",S$17=30,S$17=31,U$18="×")),AND(S65="明",OR(R65="当",S$17=1),OR(T65="休",S$17=31,T$18="×"))))),30,IF(AND($D$1="三交代制",R65&lt;&gt;"準",R65&lt;&gt;"深",OR(S65="準",S65="深"),(NOT(OR(AND(S65="準",OR(R65="日",R65="休",S$17=1,AND(T65&lt;&gt;"準",T65&lt;&gt;"深",R65="")),OR(T65="休",AND(T65="準",OR(U65="休",S$17=30,U$18="×")),S$17=31,T$18="×",T65="")),AND(S65="深",OR(R65="休",S$17=1,AND(T65&lt;&gt;"準",T65&lt;&gt;"深",R65="")),OR(T65="休",AND(OR(T65="準",T65="深"),OR(U65="休",S$17=30,U$18="×")),S$17=31,T$18="×",T65="")))))),40,0))))</f>
        <v>0</v>
      </c>
      <c r="T146" s="193">
        <f t="shared" ref="T146" si="745">IF(AND($D$1="二交代制",T$17&gt;=1,T$17&lt;=28,T65="当",U65="明",V65="休",W65="当"),10,IF(AND($D$1="三交代制",T$17&gt;=2,T$17&lt;=30,OR(T65="準",T65="深"),OR(U65="準",U65="深"),OR(V65="準",V65="深")),20,IF(AND($D$1="二交代制",OR(T65="当",T65="明"),NOT(OR(AND(T65="当",OR(U65="明",T$17=31,U$18="×"),OR(V65="休",T$17=30,T$17=31,V$18="×")),AND(T65="明",OR(S65="当",T$17=1),OR(U65="休",T$17=31,U$18="×"))))),30,IF(AND($D$1="三交代制",S65&lt;&gt;"準",S65&lt;&gt;"深",OR(T65="準",T65="深"),(NOT(OR(AND(T65="準",OR(S65="日",S65="休",T$17=1,AND(U65&lt;&gt;"準",U65&lt;&gt;"深",S65="")),OR(U65="休",AND(U65="準",OR(V65="休",T$17=30,V$18="×")),T$17=31,U$18="×",U65="")),AND(T65="深",OR(S65="休",T$17=1,AND(U65&lt;&gt;"準",U65&lt;&gt;"深",S65="")),OR(U65="休",AND(OR(U65="準",U65="深"),OR(V65="休",T$17=30,V$18="×")),T$17=31,U$18="×",U65="")))))),40,0))))</f>
        <v>0</v>
      </c>
      <c r="U146" s="193">
        <f t="shared" ref="U146" si="746">IF(AND($D$1="二交代制",U$17&gt;=1,U$17&lt;=28,U65="当",V65="明",W65="休",X65="当"),10,IF(AND($D$1="三交代制",U$17&gt;=2,U$17&lt;=30,OR(U65="準",U65="深"),OR(V65="準",V65="深"),OR(W65="準",W65="深")),20,IF(AND($D$1="二交代制",OR(U65="当",U65="明"),NOT(OR(AND(U65="当",OR(V65="明",U$17=31,V$18="×"),OR(W65="休",U$17=30,U$17=31,W$18="×")),AND(U65="明",OR(T65="当",U$17=1),OR(V65="休",U$17=31,V$18="×"))))),30,IF(AND($D$1="三交代制",T65&lt;&gt;"準",T65&lt;&gt;"深",OR(U65="準",U65="深"),(NOT(OR(AND(U65="準",OR(T65="日",T65="休",U$17=1,AND(V65&lt;&gt;"準",V65&lt;&gt;"深",T65="")),OR(V65="休",AND(V65="準",OR(W65="休",U$17=30,W$18="×")),U$17=31,V$18="×",V65="")),AND(U65="深",OR(T65="休",U$17=1,AND(V65&lt;&gt;"準",V65&lt;&gt;"深",T65="")),OR(V65="休",AND(OR(V65="準",V65="深"),OR(W65="休",U$17=30,W$18="×")),U$17=31,V$18="×",V65="")))))),40,0))))</f>
        <v>0</v>
      </c>
      <c r="V146" s="193">
        <f t="shared" ref="V146" si="747">IF(AND($D$1="二交代制",V$17&gt;=1,V$17&lt;=28,V65="当",W65="明",X65="休",Y65="当"),10,IF(AND($D$1="三交代制",V$17&gt;=2,V$17&lt;=30,OR(V65="準",V65="深"),OR(W65="準",W65="深"),OR(X65="準",X65="深")),20,IF(AND($D$1="二交代制",OR(V65="当",V65="明"),NOT(OR(AND(V65="当",OR(W65="明",V$17=31,W$18="×"),OR(X65="休",V$17=30,V$17=31,X$18="×")),AND(V65="明",OR(U65="当",V$17=1),OR(W65="休",V$17=31,W$18="×"))))),30,IF(AND($D$1="三交代制",U65&lt;&gt;"準",U65&lt;&gt;"深",OR(V65="準",V65="深"),(NOT(OR(AND(V65="準",OR(U65="日",U65="休",V$17=1,AND(W65&lt;&gt;"準",W65&lt;&gt;"深",U65="")),OR(W65="休",AND(W65="準",OR(X65="休",V$17=30,X$18="×")),V$17=31,W$18="×",W65="")),AND(V65="深",OR(U65="休",V$17=1,AND(W65&lt;&gt;"準",W65&lt;&gt;"深",U65="")),OR(W65="休",AND(OR(W65="準",W65="深"),OR(X65="休",V$17=30,X$18="×")),V$17=31,W$18="×",W65="")))))),40,0))))</f>
        <v>0</v>
      </c>
      <c r="W146" s="193">
        <f t="shared" ref="W146" si="748">IF(AND($D$1="二交代制",W$17&gt;=1,W$17&lt;=28,W65="当",X65="明",Y65="休",Z65="当"),10,IF(AND($D$1="三交代制",W$17&gt;=2,W$17&lt;=30,OR(W65="準",W65="深"),OR(X65="準",X65="深"),OR(Y65="準",Y65="深")),20,IF(AND($D$1="二交代制",OR(W65="当",W65="明"),NOT(OR(AND(W65="当",OR(X65="明",W$17=31,X$18="×"),OR(Y65="休",W$17=30,W$17=31,Y$18="×")),AND(W65="明",OR(V65="当",W$17=1),OR(X65="休",W$17=31,X$18="×"))))),30,IF(AND($D$1="三交代制",V65&lt;&gt;"準",V65&lt;&gt;"深",OR(W65="準",W65="深"),(NOT(OR(AND(W65="準",OR(V65="日",V65="休",W$17=1,AND(X65&lt;&gt;"準",X65&lt;&gt;"深",V65="")),OR(X65="休",AND(X65="準",OR(Y65="休",W$17=30,Y$18="×")),W$17=31,X$18="×",X65="")),AND(W65="深",OR(V65="休",W$17=1,AND(X65&lt;&gt;"準",X65&lt;&gt;"深",V65="")),OR(X65="休",AND(OR(X65="準",X65="深"),OR(Y65="休",W$17=30,Y$18="×")),W$17=31,X$18="×",X65="")))))),40,0))))</f>
        <v>0</v>
      </c>
      <c r="X146" s="193">
        <f t="shared" ref="X146" si="749">IF(AND($D$1="二交代制",X$17&gt;=1,X$17&lt;=28,X65="当",Y65="明",Z65="休",AA65="当"),10,IF(AND($D$1="三交代制",X$17&gt;=2,X$17&lt;=30,OR(X65="準",X65="深"),OR(Y65="準",Y65="深"),OR(Z65="準",Z65="深")),20,IF(AND($D$1="二交代制",OR(X65="当",X65="明"),NOT(OR(AND(X65="当",OR(Y65="明",X$17=31,Y$18="×"),OR(Z65="休",X$17=30,X$17=31,Z$18="×")),AND(X65="明",OR(W65="当",X$17=1),OR(Y65="休",X$17=31,Y$18="×"))))),30,IF(AND($D$1="三交代制",W65&lt;&gt;"準",W65&lt;&gt;"深",OR(X65="準",X65="深"),(NOT(OR(AND(X65="準",OR(W65="日",W65="休",X$17=1,AND(Y65&lt;&gt;"準",Y65&lt;&gt;"深",W65="")),OR(Y65="休",AND(Y65="準",OR(Z65="休",X$17=30,Z$18="×")),X$17=31,Y$18="×",Y65="")),AND(X65="深",OR(W65="休",X$17=1,AND(Y65&lt;&gt;"準",Y65&lt;&gt;"深",W65="")),OR(Y65="休",AND(OR(Y65="準",Y65="深"),OR(Z65="休",X$17=30,Z$18="×")),X$17=31,Y$18="×",Y65="")))))),40,0))))</f>
        <v>0</v>
      </c>
      <c r="Y146" s="193">
        <f t="shared" ref="Y146" si="750">IF(AND($D$1="二交代制",Y$17&gt;=1,Y$17&lt;=28,Y65="当",Z65="明",AA65="休",AB65="当"),10,IF(AND($D$1="三交代制",Y$17&gt;=2,Y$17&lt;=30,OR(Y65="準",Y65="深"),OR(Z65="準",Z65="深"),OR(AA65="準",AA65="深")),20,IF(AND($D$1="二交代制",OR(Y65="当",Y65="明"),NOT(OR(AND(Y65="当",OR(Z65="明",Y$17=31,Z$18="×"),OR(AA65="休",Y$17=30,Y$17=31,AA$18="×")),AND(Y65="明",OR(X65="当",Y$17=1),OR(Z65="休",Y$17=31,Z$18="×"))))),30,IF(AND($D$1="三交代制",X65&lt;&gt;"準",X65&lt;&gt;"深",OR(Y65="準",Y65="深"),(NOT(OR(AND(Y65="準",OR(X65="日",X65="休",Y$17=1,AND(Z65&lt;&gt;"準",Z65&lt;&gt;"深",X65="")),OR(Z65="休",AND(Z65="準",OR(AA65="休",Y$17=30,AA$18="×")),Y$17=31,Z$18="×",Z65="")),AND(Y65="深",OR(X65="休",Y$17=1,AND(Z65&lt;&gt;"準",Z65&lt;&gt;"深",X65="")),OR(Z65="休",AND(OR(Z65="準",Z65="深"),OR(AA65="休",Y$17=30,AA$18="×")),Y$17=31,Z$18="×",Z65="")))))),40,0))))</f>
        <v>0</v>
      </c>
      <c r="Z146" s="193">
        <f t="shared" ref="Z146" si="751">IF(AND($D$1="二交代制",Z$17&gt;=1,Z$17&lt;=28,Z65="当",AA65="明",AB65="休",AC65="当"),10,IF(AND($D$1="三交代制",Z$17&gt;=2,Z$17&lt;=30,OR(Z65="準",Z65="深"),OR(AA65="準",AA65="深"),OR(AB65="準",AB65="深")),20,IF(AND($D$1="二交代制",OR(Z65="当",Z65="明"),NOT(OR(AND(Z65="当",OR(AA65="明",Z$17=31,AA$18="×"),OR(AB65="休",Z$17=30,Z$17=31,AB$18="×")),AND(Z65="明",OR(Y65="当",Z$17=1),OR(AA65="休",Z$17=31,AA$18="×"))))),30,IF(AND($D$1="三交代制",Y65&lt;&gt;"準",Y65&lt;&gt;"深",OR(Z65="準",Z65="深"),(NOT(OR(AND(Z65="準",OR(Y65="日",Y65="休",Z$17=1,AND(AA65&lt;&gt;"準",AA65&lt;&gt;"深",Y65="")),OR(AA65="休",AND(AA65="準",OR(AB65="休",Z$17=30,AB$18="×")),Z$17=31,AA$18="×",AA65="")),AND(Z65="深",OR(Y65="休",Z$17=1,AND(AA65&lt;&gt;"準",AA65&lt;&gt;"深",Y65="")),OR(AA65="休",AND(OR(AA65="準",AA65="深"),OR(AB65="休",Z$17=30,AB$18="×")),Z$17=31,AA$18="×",AA65="")))))),40,0))))</f>
        <v>0</v>
      </c>
      <c r="AA146" s="193">
        <f t="shared" ref="AA146" si="752">IF(AND($D$1="二交代制",AA$17&gt;=1,AA$17&lt;=28,AA65="当",AB65="明",AC65="休",AD65="当"),10,IF(AND($D$1="三交代制",AA$17&gt;=2,AA$17&lt;=30,OR(AA65="準",AA65="深"),OR(AB65="準",AB65="深"),OR(AC65="準",AC65="深")),20,IF(AND($D$1="二交代制",OR(AA65="当",AA65="明"),NOT(OR(AND(AA65="当",OR(AB65="明",AA$17=31,AB$18="×"),OR(AC65="休",AA$17=30,AA$17=31,AC$18="×")),AND(AA65="明",OR(Z65="当",AA$17=1),OR(AB65="休",AA$17=31,AB$18="×"))))),30,IF(AND($D$1="三交代制",Z65&lt;&gt;"準",Z65&lt;&gt;"深",OR(AA65="準",AA65="深"),(NOT(OR(AND(AA65="準",OR(Z65="日",Z65="休",AA$17=1,AND(AB65&lt;&gt;"準",AB65&lt;&gt;"深",Z65="")),OR(AB65="休",AND(AB65="準",OR(AC65="休",AA$17=30,AC$18="×")),AA$17=31,AB$18="×",AB65="")),AND(AA65="深",OR(Z65="休",AA$17=1,AND(AB65&lt;&gt;"準",AB65&lt;&gt;"深",Z65="")),OR(AB65="休",AND(OR(AB65="準",AB65="深"),OR(AC65="休",AA$17=30,AC$18="×")),AA$17=31,AB$18="×",AB65="")))))),40,0))))</f>
        <v>0</v>
      </c>
      <c r="AB146" s="193">
        <f t="shared" ref="AB146" si="753">IF(AND($D$1="二交代制",AB$17&gt;=1,AB$17&lt;=28,AB65="当",AC65="明",AD65="休",AE65="当"),10,IF(AND($D$1="三交代制",AB$17&gt;=2,AB$17&lt;=30,OR(AB65="準",AB65="深"),OR(AC65="準",AC65="深"),OR(AD65="準",AD65="深")),20,IF(AND($D$1="二交代制",OR(AB65="当",AB65="明"),NOT(OR(AND(AB65="当",OR(AC65="明",AB$17=31,AC$18="×"),OR(AD65="休",AB$17=30,AB$17=31,AD$18="×")),AND(AB65="明",OR(AA65="当",AB$17=1),OR(AC65="休",AB$17=31,AC$18="×"))))),30,IF(AND($D$1="三交代制",AA65&lt;&gt;"準",AA65&lt;&gt;"深",OR(AB65="準",AB65="深"),(NOT(OR(AND(AB65="準",OR(AA65="日",AA65="休",AB$17=1,AND(AC65&lt;&gt;"準",AC65&lt;&gt;"深",AA65="")),OR(AC65="休",AND(AC65="準",OR(AD65="休",AB$17=30,AD$18="×")),AB$17=31,AC$18="×",AC65="")),AND(AB65="深",OR(AA65="休",AB$17=1,AND(AC65&lt;&gt;"準",AC65&lt;&gt;"深",AA65="")),OR(AC65="休",AND(OR(AC65="準",AC65="深"),OR(AD65="休",AB$17=30,AD$18="×")),AB$17=31,AC$18="×",AC65="")))))),40,0))))</f>
        <v>0</v>
      </c>
      <c r="AC146" s="193">
        <f t="shared" ref="AC146" si="754">IF(AND($D$1="二交代制",AC$17&gt;=1,AC$17&lt;=28,AC65="当",AD65="明",AE65="休",AF65="当"),10,IF(AND($D$1="三交代制",AC$17&gt;=2,AC$17&lt;=30,OR(AC65="準",AC65="深"),OR(AD65="準",AD65="深"),OR(AE65="準",AE65="深")),20,IF(AND($D$1="二交代制",OR(AC65="当",AC65="明"),NOT(OR(AND(AC65="当",OR(AD65="明",AC$17=31,AD$18="×"),OR(AE65="休",AC$17=30,AC$17=31,AE$18="×")),AND(AC65="明",OR(AB65="当",AC$17=1),OR(AD65="休",AC$17=31,AD$18="×"))))),30,IF(AND($D$1="三交代制",AB65&lt;&gt;"準",AB65&lt;&gt;"深",OR(AC65="準",AC65="深"),(NOT(OR(AND(AC65="準",OR(AB65="日",AB65="休",AC$17=1,AND(AD65&lt;&gt;"準",AD65&lt;&gt;"深",AB65="")),OR(AD65="休",AND(AD65="準",OR(AE65="休",AC$17=30,AE$18="×")),AC$17=31,AD$18="×",AD65="")),AND(AC65="深",OR(AB65="休",AC$17=1,AND(AD65&lt;&gt;"準",AD65&lt;&gt;"深",AB65="")),OR(AD65="休",AND(OR(AD65="準",AD65="深"),OR(AE65="休",AC$17=30,AE$18="×")),AC$17=31,AD$18="×",AD65="")))))),40,0))))</f>
        <v>0</v>
      </c>
      <c r="AD146" s="193">
        <f t="shared" ref="AD146" si="755">IF(AND($D$1="二交代制",AD$17&gt;=1,AD$17&lt;=28,AD65="当",AE65="明",AF65="休",AG65="当"),10,IF(AND($D$1="三交代制",AD$17&gt;=2,AD$17&lt;=30,OR(AD65="準",AD65="深"),OR(AE65="準",AE65="深"),OR(AF65="準",AF65="深")),20,IF(AND($D$1="二交代制",OR(AD65="当",AD65="明"),NOT(OR(AND(AD65="当",OR(AE65="明",AD$17=31,AE$18="×"),OR(AF65="休",AD$17=30,AD$17=31,AF$18="×")),AND(AD65="明",OR(AC65="当",AD$17=1),OR(AE65="休",AD$17=31,AE$18="×"))))),30,IF(AND($D$1="三交代制",AC65&lt;&gt;"準",AC65&lt;&gt;"深",OR(AD65="準",AD65="深"),(NOT(OR(AND(AD65="準",OR(AC65="日",AC65="休",AD$17=1,AND(AE65&lt;&gt;"準",AE65&lt;&gt;"深",AC65="")),OR(AE65="休",AND(AE65="準",OR(AF65="休",AD$17=30,AF$18="×")),AD$17=31,AE$18="×",AE65="")),AND(AD65="深",OR(AC65="休",AD$17=1,AND(AE65&lt;&gt;"準",AE65&lt;&gt;"深",AC65="")),OR(AE65="休",AND(OR(AE65="準",AE65="深"),OR(AF65="休",AD$17=30,AF$18="×")),AD$17=31,AE$18="×",AE65="")))))),40,0))))</f>
        <v>0</v>
      </c>
      <c r="AE146" s="193">
        <f t="shared" ref="AE146" si="756">IF(AND($D$1="二交代制",AE$17&gt;=1,AE$17&lt;=28,AE65="当",AF65="明",AG65="休",AH65="当"),10,IF(AND($D$1="三交代制",AE$17&gt;=2,AE$17&lt;=30,OR(AE65="準",AE65="深"),OR(AF65="準",AF65="深"),OR(AG65="準",AG65="深")),20,IF(AND($D$1="二交代制",OR(AE65="当",AE65="明"),NOT(OR(AND(AE65="当",OR(AF65="明",AE$17=31,AF$18="×"),OR(AG65="休",AE$17=30,AE$17=31,AG$18="×")),AND(AE65="明",OR(AD65="当",AE$17=1),OR(AF65="休",AE$17=31,AF$18="×"))))),30,IF(AND($D$1="三交代制",AD65&lt;&gt;"準",AD65&lt;&gt;"深",OR(AE65="準",AE65="深"),(NOT(OR(AND(AE65="準",OR(AD65="日",AD65="休",AE$17=1,AND(AF65&lt;&gt;"準",AF65&lt;&gt;"深",AD65="")),OR(AF65="休",AND(AF65="準",OR(AG65="休",AE$17=30,AG$18="×")),AE$17=31,AF$18="×",AF65="")),AND(AE65="深",OR(AD65="休",AE$17=1,AND(AF65&lt;&gt;"準",AF65&lt;&gt;"深",AD65="")),OR(AF65="休",AND(OR(AF65="準",AF65="深"),OR(AG65="休",AE$17=30,AG$18="×")),AE$17=31,AF$18="×",AF65="")))))),40,0))))</f>
        <v>0</v>
      </c>
      <c r="AF146" s="193">
        <f t="shared" ref="AF146" si="757">IF(AND($D$1="二交代制",AF$17&gt;=1,AF$17&lt;=28,AF65="当",AG65="明",AH65="休",AI65="当"),10,IF(AND($D$1="三交代制",AF$17&gt;=2,AF$17&lt;=30,OR(AF65="準",AF65="深"),OR(AG65="準",AG65="深"),OR(AH65="準",AH65="深")),20,IF(AND($D$1="二交代制",OR(AF65="当",AF65="明"),NOT(OR(AND(AF65="当",OR(AG65="明",AF$17=31,AG$18="×"),OR(AH65="休",AF$17=30,AF$17=31,AH$18="×")),AND(AF65="明",OR(AE65="当",AF$17=1),OR(AG65="休",AF$17=31,AG$18="×"))))),30,IF(AND($D$1="三交代制",AE65&lt;&gt;"準",AE65&lt;&gt;"深",OR(AF65="準",AF65="深"),(NOT(OR(AND(AF65="準",OR(AE65="日",AE65="休",AF$17=1,AND(AG65&lt;&gt;"準",AG65&lt;&gt;"深",AE65="")),OR(AG65="休",AND(AG65="準",OR(AH65="休",AF$17=30,AH$18="×")),AF$17=31,AG$18="×",AG65="")),AND(AF65="深",OR(AE65="休",AF$17=1,AND(AG65&lt;&gt;"準",AG65&lt;&gt;"深",AE65="")),OR(AG65="休",AND(OR(AG65="準",AG65="深"),OR(AH65="休",AF$17=30,AH$18="×")),AF$17=31,AG$18="×",AG65="")))))),40,0))))</f>
        <v>0</v>
      </c>
      <c r="AG146" s="193">
        <f t="shared" ref="AG146" si="758">IF(AND($D$1="二交代制",AG$17&gt;=1,AG$17&lt;=28,AG65="当",AH65="明",AI65="休",AJ65="当"),10,IF(AND($D$1="三交代制",AG$17&gt;=2,AG$17&lt;=30,OR(AG65="準",AG65="深"),OR(AH65="準",AH65="深"),OR(AI65="準",AI65="深")),20,IF(AND($D$1="二交代制",OR(AG65="当",AG65="明"),NOT(OR(AND(AG65="当",OR(AH65="明",AG$17=31,AH$18="×"),OR(AI65="休",AG$17=30,AG$17=31,AI$18="×")),AND(AG65="明",OR(AF65="当",AG$17=1),OR(AH65="休",AG$17=31,AH$18="×"))))),30,IF(AND($D$1="三交代制",AF65&lt;&gt;"準",AF65&lt;&gt;"深",OR(AG65="準",AG65="深"),(NOT(OR(AND(AG65="準",OR(AF65="日",AF65="休",AG$17=1,AND(AH65&lt;&gt;"準",AH65&lt;&gt;"深",AF65="")),OR(AH65="休",AND(AH65="準",OR(AI65="休",AG$17=30,AI$18="×")),AG$17=31,AH$18="×",AH65="")),AND(AG65="深",OR(AF65="休",AG$17=1,AND(AH65&lt;&gt;"準",AH65&lt;&gt;"深",AF65="")),OR(AH65="休",AND(OR(AH65="準",AH65="深"),OR(AI65="休",AG$17=30,AI$18="×")),AG$17=31,AH$18="×",AH65="")))))),40,0))))</f>
        <v>0</v>
      </c>
      <c r="AH146" s="193">
        <f t="shared" ref="AH146" si="759">IF(AND($D$1="二交代制",AH$17&gt;=1,AH$17&lt;=28,AH65="当",AI65="明",AJ65="休",AK65="当"),10,IF(AND($D$1="三交代制",AH$17&gt;=2,AH$17&lt;=30,OR(AH65="準",AH65="深"),OR(AI65="準",AI65="深"),OR(AJ65="準",AJ65="深")),20,IF(AND($D$1="二交代制",OR(AH65="当",AH65="明"),NOT(OR(AND(AH65="当",OR(AI65="明",AH$17=31,AI$18="×"),OR(AJ65="休",AH$17=30,AH$17=31,AJ$18="×")),AND(AH65="明",OR(AG65="当",AH$17=1),OR(AI65="休",AH$17=31,AI$18="×"))))),30,IF(AND($D$1="三交代制",AG65&lt;&gt;"準",AG65&lt;&gt;"深",OR(AH65="準",AH65="深"),(NOT(OR(AND(AH65="準",OR(AG65="日",AG65="休",AH$17=1,AND(AI65&lt;&gt;"準",AI65&lt;&gt;"深",AG65="")),OR(AI65="休",AND(AI65="準",OR(AJ65="休",AH$17=30,AJ$18="×")),AH$17=31,AI$18="×",AI65="")),AND(AH65="深",OR(AG65="休",AH$17=1,AND(AI65&lt;&gt;"準",AI65&lt;&gt;"深",AG65="")),OR(AI65="休",AND(OR(AI65="準",AI65="深"),OR(AJ65="休",AH$17=30,AJ$18="×")),AH$17=31,AI$18="×",AI65="")))))),40,0))))</f>
        <v>0</v>
      </c>
      <c r="AI146" s="193">
        <f t="shared" ref="AI146" si="760">IF(AND($D$1="二交代制",AI$17&gt;=1,AI$17&lt;=28,AI65="当",AJ65="明",AK65="休",AL65="当"),10,IF(AND($D$1="三交代制",AI$17&gt;=2,AI$17&lt;=30,OR(AI65="準",AI65="深"),OR(AJ65="準",AJ65="深"),OR(AK65="準",AK65="深")),20,IF(AND($D$1="二交代制",OR(AI65="当",AI65="明"),NOT(OR(AND(AI65="当",OR(AJ65="明",AI$17=31,AJ$18="×"),OR(AK65="休",AI$17=30,AI$17=31,AK$18="×")),AND(AI65="明",OR(AH65="当",AI$17=1),OR(AJ65="休",AI$17=31,AJ$18="×"))))),30,IF(AND($D$1="三交代制",AH65&lt;&gt;"準",AH65&lt;&gt;"深",OR(AI65="準",AI65="深"),(NOT(OR(AND(AI65="準",OR(AH65="日",AH65="休",AI$17=1,AND(AJ65&lt;&gt;"準",AJ65&lt;&gt;"深",AH65="")),OR(AJ65="休",AND(AJ65="準",OR(AK65="休",AI$17=30,AK$18="×")),AI$17=31,AJ$18="×",AJ65="")),AND(AI65="深",OR(AH65="休",AI$17=1,AND(AJ65&lt;&gt;"準",AJ65&lt;&gt;"深",AH65="")),OR(AJ65="休",AND(OR(AJ65="準",AJ65="深"),OR(AK65="休",AI$17=30,AK$18="×")),AI$17=31,AJ$18="×",AJ65="")))))),40,0))))</f>
        <v>0</v>
      </c>
      <c r="AJ146" s="193">
        <f t="shared" ref="AJ146" si="761">IF(AND($D$1="二交代制",AJ$17&gt;=1,AJ$17&lt;=28,AJ65="当",AK65="明",AL65="休",AM65="当"),10,IF(AND($D$1="三交代制",AJ$17&gt;=2,AJ$17&lt;=30,OR(AJ65="準",AJ65="深"),OR(AK65="準",AK65="深"),OR(AL65="準",AL65="深")),20,IF(AND($D$1="二交代制",OR(AJ65="当",AJ65="明"),NOT(OR(AND(AJ65="当",OR(AK65="明",AJ$17=31,AK$18="×"),OR(AL65="休",AJ$17=30,AJ$17=31,AL$18="×")),AND(AJ65="明",OR(AI65="当",AJ$17=1),OR(AK65="休",AJ$17=31,AK$18="×"))))),30,IF(AND($D$1="三交代制",AI65&lt;&gt;"準",AI65&lt;&gt;"深",OR(AJ65="準",AJ65="深"),(NOT(OR(AND(AJ65="準",OR(AI65="日",AI65="休",AJ$17=1,AND(AK65&lt;&gt;"準",AK65&lt;&gt;"深",AI65="")),OR(AK65="休",AND(AK65="準",OR(AL65="休",AJ$17=30,AL$18="×")),AJ$17=31,AK$18="×",AK65="")),AND(AJ65="深",OR(AI65="休",AJ$17=1,AND(AK65&lt;&gt;"準",AK65&lt;&gt;"深",AI65="")),OR(AK65="休",AND(OR(AK65="準",AK65="深"),OR(AL65="休",AJ$17=30,AL$18="×")),AJ$17=31,AK$18="×",AK65="")))))),40,0))))</f>
        <v>0</v>
      </c>
      <c r="AK146" s="193">
        <f t="shared" ref="AK146" si="762">IF(AND($D$1="二交代制",AK$17&gt;=1,AK$17&lt;=28,AK65="当",AL65="明",AM65="休",AN65="当"),10,IF(AND($D$1="三交代制",AK$17&gt;=2,AK$17&lt;=30,OR(AK65="準",AK65="深"),OR(AL65="準",AL65="深"),OR(AM65="準",AM65="深")),20,IF(AND($D$1="二交代制",OR(AK65="当",AK65="明"),NOT(OR(AND(AK65="当",OR(AL65="明",AK$17=31,AL$18="×"),OR(AM65="休",AK$17=30,AK$17=31,AM$18="×")),AND(AK65="明",OR(AJ65="当",AK$17=1),OR(AL65="休",AK$17=31,AL$18="×"))))),30,IF(AND($D$1="三交代制",AJ65&lt;&gt;"準",AJ65&lt;&gt;"深",OR(AK65="準",AK65="深"),(NOT(OR(AND(AK65="準",OR(AJ65="日",AJ65="休",AK$17=1,AND(AL65&lt;&gt;"準",AL65&lt;&gt;"深",AJ65="")),OR(AL65="休",AND(AL65="準",OR(AM65="休",AK$17=30,AM$18="×")),AK$17=31,AL$18="×",AL65="")),AND(AK65="深",OR(AJ65="休",AK$17=1,AND(AL65&lt;&gt;"準",AL65&lt;&gt;"深",AJ65="")),OR(AL65="休",AND(OR(AL65="準",AL65="深"),OR(AM65="休",AK$17=30,AM$18="×")),AK$17=31,AL$18="×",AL65="")))))),40,0))))</f>
        <v>0</v>
      </c>
      <c r="AL146" s="193">
        <f t="shared" ref="AL146" si="763">IF(AND($D$1="二交代制",AL$17&gt;=1,AL$17&lt;=28,AL65="当",AM65="明",AN65="休",AO65="当"),10,IF(AND($D$1="三交代制",AL$17&gt;=2,AL$17&lt;=30,OR(AL65="準",AL65="深"),OR(AM65="準",AM65="深"),OR(AN65="準",AN65="深")),20,IF(AND($D$1="二交代制",OR(AL65="当",AL65="明"),NOT(OR(AND(AL65="当",OR(AM65="明",AL$17=31,AM$18="×"),OR(AN65="休",AL$17=30,AL$17=31,AN$18="×")),AND(AL65="明",OR(AK65="当",AL$17=1),OR(AM65="休",AL$17=31,AM$18="×"))))),30,IF(AND($D$1="三交代制",AK65&lt;&gt;"準",AK65&lt;&gt;"深",OR(AL65="準",AL65="深"),(NOT(OR(AND(AL65="準",OR(AK65="日",AK65="休",AL$17=1,AND(AM65&lt;&gt;"準",AM65&lt;&gt;"深",AK65="")),OR(AM65="休",AND(AM65="準",OR(AN65="休",AL$17=30,AN$18="×")),AL$17=31,AM$18="×",AM65="")),AND(AL65="深",OR(AK65="休",AL$17=1,AND(AM65&lt;&gt;"準",AM65&lt;&gt;"深",AK65="")),OR(AM65="休",AND(OR(AM65="準",AM65="深"),OR(AN65="休",AL$17=30,AN$18="×")),AL$17=31,AM$18="×",AM65="")))))),40,0))))</f>
        <v>0</v>
      </c>
      <c r="AM146" s="193">
        <f t="shared" ref="AM146" si="764">IF(AND($D$1="二交代制",AM$17&gt;=1,AM$17&lt;=28,AM65="当",AN65="明",AO65="休",AP65="当"),10,IF(AND($D$1="三交代制",AM$17&gt;=2,AM$17&lt;=30,OR(AM65="準",AM65="深"),OR(AN65="準",AN65="深"),OR(AO65="準",AO65="深")),20,IF(AND($D$1="二交代制",OR(AM65="当",AM65="明"),NOT(OR(AND(AM65="当",OR(AN65="明",AM$17=31,AN$18="×"),OR(AO65="休",AM$17=30,AM$17=31,AO$18="×")),AND(AM65="明",OR(AL65="当",AM$17=1),OR(AN65="休",AM$17=31,AN$18="×"))))),30,IF(AND($D$1="三交代制",AL65&lt;&gt;"準",AL65&lt;&gt;"深",OR(AM65="準",AM65="深"),(NOT(OR(AND(AM65="準",OR(AL65="日",AL65="休",AM$17=1,AND(AN65&lt;&gt;"準",AN65&lt;&gt;"深",AL65="")),OR(AN65="休",AND(AN65="準",OR(AO65="休",AM$17=30,AO$18="×")),AM$17=31,AN$18="×",AN65="")),AND(AM65="深",OR(AL65="休",AM$17=1,AND(AN65&lt;&gt;"準",AN65&lt;&gt;"深",AL65="")),OR(AN65="休",AND(OR(AN65="準",AN65="深"),OR(AO65="休",AM$17=30,AO$18="×")),AM$17=31,AN$18="×",AN65="")))))),40,0))))</f>
        <v>0</v>
      </c>
      <c r="AN146" s="193">
        <f t="shared" ref="AN146" si="765">IF(AND($D$1="二交代制",AN$17&gt;=1,AN$17&lt;=28,AN65="当",AO65="明",AP65="休",AQ65="当"),10,IF(AND($D$1="三交代制",AN$17&gt;=2,AN$17&lt;=30,OR(AN65="準",AN65="深"),OR(AO65="準",AO65="深"),OR(AP65="準",AP65="深")),20,IF(AND($D$1="二交代制",OR(AN65="当",AN65="明"),NOT(OR(AND(AN65="当",OR(AO65="明",AN$17=31,AO$18="×"),OR(AP65="休",AN$17=30,AN$17=31,AP$18="×")),AND(AN65="明",OR(AM65="当",AN$17=1),OR(AO65="休",AN$17=31,AO$18="×"))))),30,IF(AND($D$1="三交代制",AM65&lt;&gt;"準",AM65&lt;&gt;"深",OR(AN65="準",AN65="深"),(NOT(OR(AND(AN65="準",OR(AM65="日",AM65="休",AN$17=1,AND(AO65&lt;&gt;"準",AO65&lt;&gt;"深",AM65="")),OR(AO65="休",AND(AO65="準",OR(AP65="休",AN$17=30,AP$18="×")),AN$17=31,AO$18="×",AO65="")),AND(AN65="深",OR(AM65="休",AN$17=1,AND(AO65&lt;&gt;"準",AO65&lt;&gt;"深",AM65="")),OR(AO65="休",AND(OR(AO65="準",AO65="深"),OR(AP65="休",AN$17=30,AP$18="×")),AN$17=31,AO$18="×",AO65="")))))),40,0))))</f>
        <v>0</v>
      </c>
      <c r="AO146" s="193">
        <f t="shared" ref="AO146" si="766">IF(AND($D$1="二交代制",AO$17&gt;=1,AO$17&lt;=28,AO65="当",AP65="明",AQ65="休",AR65="当"),10,IF(AND($D$1="三交代制",AO$17&gt;=2,AO$17&lt;=30,OR(AO65="準",AO65="深"),OR(AP65="準",AP65="深"),OR(AQ65="準",AQ65="深")),20,IF(AND($D$1="二交代制",OR(AO65="当",AO65="明"),NOT(OR(AND(AO65="当",OR(AP65="明",AO$17=31,AP$18="×"),OR(AQ65="休",AO$17=30,AO$17=31,AQ$18="×")),AND(AO65="明",OR(AN65="当",AO$17=1),OR(AP65="休",AO$17=31,AP$18="×"))))),30,IF(AND($D$1="三交代制",AN65&lt;&gt;"準",AN65&lt;&gt;"深",OR(AO65="準",AO65="深"),(NOT(OR(AND(AO65="準",OR(AN65="日",AN65="休",AO$17=1,AND(AP65&lt;&gt;"準",AP65&lt;&gt;"深",AN65="")),OR(AP65="休",AND(AP65="準",OR(AQ65="休",AO$17=30,AQ$18="×")),AO$17=31,AP$18="×",AP65="")),AND(AO65="深",OR(AN65="休",AO$17=1,AND(AP65&lt;&gt;"準",AP65&lt;&gt;"深",AN65="")),OR(AP65="休",AND(OR(AP65="準",AP65="深"),OR(AQ65="休",AO$17=30,AQ$18="×")),AO$17=31,AP$18="×",AP65="")))))),40,0))))</f>
        <v>0</v>
      </c>
      <c r="CJ146" s="91"/>
      <c r="CK146" s="100"/>
      <c r="CL146" s="100"/>
      <c r="CM146" s="100"/>
      <c r="CN146" s="100"/>
      <c r="CO146" s="100"/>
      <c r="CP146" s="100"/>
      <c r="CQ146" s="100"/>
      <c r="CR146" s="100"/>
      <c r="CS146" s="100"/>
      <c r="CT146" s="100"/>
      <c r="CU146" s="100"/>
      <c r="CV146" s="100"/>
      <c r="CW146" s="100"/>
      <c r="CX146" s="100"/>
      <c r="CY146" s="100"/>
      <c r="CZ146" s="100"/>
      <c r="DA146" s="100"/>
      <c r="DB146" s="100"/>
      <c r="DC146" s="100"/>
      <c r="DD146" s="100"/>
      <c r="DE146" s="100"/>
      <c r="DF146" s="100"/>
      <c r="DG146" s="100"/>
      <c r="DH146" s="100"/>
      <c r="DI146" s="100"/>
      <c r="DJ146" s="100"/>
      <c r="DK146" s="100"/>
      <c r="DL146" s="100"/>
      <c r="DM146" s="100"/>
      <c r="DN146" s="100"/>
      <c r="DO146" s="100"/>
      <c r="DP146" s="100"/>
      <c r="DQ146" s="93"/>
      <c r="DR146" s="93"/>
      <c r="DS146" s="93"/>
      <c r="DT146" s="93"/>
      <c r="DU146" s="93"/>
      <c r="DV146" s="93"/>
      <c r="DW146" s="93"/>
      <c r="DX146" s="93"/>
      <c r="DY146" s="93"/>
      <c r="DZ146" s="93"/>
      <c r="EA146" s="93"/>
      <c r="EB146" s="93"/>
      <c r="EC146" s="93"/>
      <c r="ED146" s="93"/>
      <c r="EE146" s="93"/>
      <c r="EF146" s="93"/>
      <c r="EG146" s="93"/>
      <c r="EH146" s="93"/>
      <c r="EI146" s="93"/>
      <c r="EJ146" s="93"/>
      <c r="EK146" s="93"/>
    </row>
    <row r="147" spans="3:141" x14ac:dyDescent="0.4">
      <c r="J147" s="202"/>
      <c r="K147" s="193"/>
      <c r="L147" s="193"/>
      <c r="M147" s="193"/>
      <c r="N147" s="193"/>
      <c r="O147" s="193"/>
      <c r="P147" s="193"/>
      <c r="Q147" s="193"/>
      <c r="R147" s="193"/>
      <c r="S147" s="193"/>
      <c r="T147" s="193"/>
      <c r="U147" s="193"/>
      <c r="V147" s="193"/>
      <c r="W147" s="193"/>
      <c r="X147" s="193"/>
      <c r="Y147" s="193"/>
      <c r="Z147" s="193"/>
      <c r="AA147" s="193"/>
      <c r="AB147" s="193"/>
      <c r="AC147" s="193"/>
      <c r="AD147" s="193"/>
      <c r="AE147" s="193"/>
      <c r="AF147" s="193"/>
      <c r="AG147" s="193"/>
      <c r="AH147" s="193"/>
      <c r="AI147" s="193"/>
      <c r="AJ147" s="193"/>
      <c r="AK147" s="193"/>
      <c r="AL147" s="193"/>
      <c r="AM147" s="193"/>
      <c r="AN147" s="193"/>
      <c r="AO147" s="193"/>
      <c r="CJ147" s="91"/>
      <c r="CK147" s="100"/>
      <c r="CL147" s="100"/>
      <c r="CM147" s="100"/>
      <c r="CN147" s="100"/>
      <c r="CO147" s="100"/>
      <c r="CP147" s="100"/>
      <c r="CQ147" s="100"/>
      <c r="CR147" s="100"/>
      <c r="CS147" s="100"/>
      <c r="CT147" s="100"/>
      <c r="CU147" s="100"/>
      <c r="CV147" s="100"/>
      <c r="CW147" s="100"/>
      <c r="CX147" s="100"/>
      <c r="CY147" s="100"/>
      <c r="CZ147" s="100"/>
      <c r="DA147" s="100"/>
      <c r="DB147" s="100"/>
      <c r="DC147" s="100"/>
      <c r="DD147" s="100"/>
      <c r="DE147" s="100"/>
      <c r="DF147" s="100"/>
      <c r="DG147" s="100"/>
      <c r="DH147" s="100"/>
      <c r="DI147" s="100"/>
      <c r="DJ147" s="100"/>
      <c r="DK147" s="100"/>
      <c r="DL147" s="100"/>
      <c r="DM147" s="100"/>
      <c r="DN147" s="100"/>
      <c r="DO147" s="100"/>
      <c r="DP147" s="100"/>
      <c r="DQ147" s="93"/>
      <c r="DR147" s="93"/>
      <c r="DS147" s="93"/>
      <c r="DT147" s="93"/>
      <c r="DU147" s="93"/>
      <c r="DV147" s="93"/>
      <c r="DW147" s="93"/>
      <c r="DX147" s="93"/>
      <c r="DY147" s="93"/>
      <c r="DZ147" s="93"/>
      <c r="EA147" s="93"/>
      <c r="EB147" s="93"/>
      <c r="EC147" s="93"/>
      <c r="ED147" s="93"/>
      <c r="EE147" s="93"/>
      <c r="EF147" s="93"/>
      <c r="EG147" s="93"/>
      <c r="EH147" s="93"/>
      <c r="EI147" s="93"/>
      <c r="EJ147" s="93"/>
      <c r="EK147" s="93"/>
    </row>
    <row r="148" spans="3:141" x14ac:dyDescent="0.4">
      <c r="J148" s="201" t="str">
        <f t="shared" ref="J148" si="767">IF(E67&lt;&gt;"",E67,"")</f>
        <v/>
      </c>
      <c r="K148" s="193">
        <f t="shared" ref="K148" si="768">IF(AND($D$1="二交代制",K$17&gt;=1,K$17&lt;=28,K67="当",L67="明",M67="休",N67="当"),10,IF(AND($D$1="三交代制",K$17&gt;=2,K$17&lt;=30,OR(K67="準",K67="深"),OR(L67="準",L67="深"),OR(M67="準",M67="深")),20,IF(AND($D$1="二交代制",OR(K67="当",K67="明"),NOT(OR(AND(K67="当",OR(L67="明",K$17=31,L$18="×"),OR(M67="休",K$17=30,K$17=31,M$18="×")),AND(K67="明",OR(J67="当",K$17=1),OR(L67="休",K$17=31,L$18="×"))))),30,IF(AND($D$1="三交代制",J67&lt;&gt;"準",J67&lt;&gt;"深",OR(K67="準",K67="深"),(NOT(OR(AND(K67="準",OR(J67="日",J67="休",K$17=1,AND(L67&lt;&gt;"準",L67&lt;&gt;"深",J67="")),OR(L67="休",AND(L67="準",OR(M67="休",K$17=30,M$18="×")),K$17=31,L$18="×",L67="")),AND(K67="深",OR(J67="休",K$17=1,AND(L67&lt;&gt;"準",L67&lt;&gt;"深",J67="")),OR(L67="休",AND(OR(L67="準",L67="深"),OR(M67="休",K$17=30,M$18="×")),K$17=31,L$18="×",L67="")))))),40,0))))</f>
        <v>0</v>
      </c>
      <c r="L148" s="193">
        <f t="shared" ref="L148" si="769">IF(AND($D$1="二交代制",L$17&gt;=1,L$17&lt;=28,L67="当",M67="明",N67="休",O67="当"),10,IF(AND($D$1="三交代制",L$17&gt;=2,L$17&lt;=30,OR(L67="準",L67="深"),OR(M67="準",M67="深"),OR(N67="準",N67="深")),20,IF(AND($D$1="二交代制",OR(L67="当",L67="明"),NOT(OR(AND(L67="当",OR(M67="明",L$17=31,M$18="×"),OR(N67="休",L$17=30,L$17=31,N$18="×")),AND(L67="明",OR(K67="当",L$17=1),OR(M67="休",L$17=31,M$18="×"))))),30,IF(AND($D$1="三交代制",K67&lt;&gt;"準",K67&lt;&gt;"深",OR(L67="準",L67="深"),(NOT(OR(AND(L67="準",OR(K67="日",K67="休",L$17=1,AND(M67&lt;&gt;"準",M67&lt;&gt;"深",K67="")),OR(M67="休",AND(M67="準",OR(N67="休",L$17=30,N$18="×")),L$17=31,M$18="×",M67="")),AND(L67="深",OR(K67="休",L$17=1,AND(M67&lt;&gt;"準",M67&lt;&gt;"深",K67="")),OR(M67="休",AND(OR(M67="準",M67="深"),OR(N67="休",L$17=30,N$18="×")),L$17=31,M$18="×",M67="")))))),40,0))))</f>
        <v>0</v>
      </c>
      <c r="M148" s="193">
        <f t="shared" ref="M148" si="770">IF(AND($D$1="二交代制",M$17&gt;=1,M$17&lt;=28,M67="当",N67="明",O67="休",P67="当"),10,IF(AND($D$1="三交代制",M$17&gt;=2,M$17&lt;=30,OR(M67="準",M67="深"),OR(N67="準",N67="深"),OR(O67="準",O67="深")),20,IF(AND($D$1="二交代制",OR(M67="当",M67="明"),NOT(OR(AND(M67="当",OR(N67="明",M$17=31,N$18="×"),OR(O67="休",M$17=30,M$17=31,O$18="×")),AND(M67="明",OR(L67="当",M$17=1),OR(N67="休",M$17=31,N$18="×"))))),30,IF(AND($D$1="三交代制",L67&lt;&gt;"準",L67&lt;&gt;"深",OR(M67="準",M67="深"),(NOT(OR(AND(M67="準",OR(L67="日",L67="休",M$17=1,AND(N67&lt;&gt;"準",N67&lt;&gt;"深",L67="")),OR(N67="休",AND(N67="準",OR(O67="休",M$17=30,O$18="×")),M$17=31,N$18="×",N67="")),AND(M67="深",OR(L67="休",M$17=1,AND(N67&lt;&gt;"準",N67&lt;&gt;"深",L67="")),OR(N67="休",AND(OR(N67="準",N67="深"),OR(O67="休",M$17=30,O$18="×")),M$17=31,N$18="×",N67="")))))),40,0))))</f>
        <v>0</v>
      </c>
      <c r="N148" s="193">
        <f t="shared" ref="N148" si="771">IF(AND($D$1="二交代制",N$17&gt;=1,N$17&lt;=28,N67="当",O67="明",P67="休",Q67="当"),10,IF(AND($D$1="三交代制",N$17&gt;=2,N$17&lt;=30,OR(N67="準",N67="深"),OR(O67="準",O67="深"),OR(P67="準",P67="深")),20,IF(AND($D$1="二交代制",OR(N67="当",N67="明"),NOT(OR(AND(N67="当",OR(O67="明",N$17=31,O$18="×"),OR(P67="休",N$17=30,N$17=31,P$18="×")),AND(N67="明",OR(M67="当",N$17=1),OR(O67="休",N$17=31,O$18="×"))))),30,IF(AND($D$1="三交代制",M67&lt;&gt;"準",M67&lt;&gt;"深",OR(N67="準",N67="深"),(NOT(OR(AND(N67="準",OR(M67="日",M67="休",N$17=1,AND(O67&lt;&gt;"準",O67&lt;&gt;"深",M67="")),OR(O67="休",AND(O67="準",OR(P67="休",N$17=30,P$18="×")),N$17=31,O$18="×",O67="")),AND(N67="深",OR(M67="休",N$17=1,AND(O67&lt;&gt;"準",O67&lt;&gt;"深",M67="")),OR(O67="休",AND(OR(O67="準",O67="深"),OR(P67="休",N$17=30,P$18="×")),N$17=31,O$18="×",O67="")))))),40,0))))</f>
        <v>0</v>
      </c>
      <c r="O148" s="193">
        <f t="shared" ref="O148" si="772">IF(AND($D$1="二交代制",O$17&gt;=1,O$17&lt;=28,O67="当",P67="明",Q67="休",R67="当"),10,IF(AND($D$1="三交代制",O$17&gt;=2,O$17&lt;=30,OR(O67="準",O67="深"),OR(P67="準",P67="深"),OR(Q67="準",Q67="深")),20,IF(AND($D$1="二交代制",OR(O67="当",O67="明"),NOT(OR(AND(O67="当",OR(P67="明",O$17=31,P$18="×"),OR(Q67="休",O$17=30,O$17=31,Q$18="×")),AND(O67="明",OR(N67="当",O$17=1),OR(P67="休",O$17=31,P$18="×"))))),30,IF(AND($D$1="三交代制",N67&lt;&gt;"準",N67&lt;&gt;"深",OR(O67="準",O67="深"),(NOT(OR(AND(O67="準",OR(N67="日",N67="休",O$17=1,AND(P67&lt;&gt;"準",P67&lt;&gt;"深",N67="")),OR(P67="休",AND(P67="準",OR(Q67="休",O$17=30,Q$18="×")),O$17=31,P$18="×",P67="")),AND(O67="深",OR(N67="休",O$17=1,AND(P67&lt;&gt;"準",P67&lt;&gt;"深",N67="")),OR(P67="休",AND(OR(P67="準",P67="深"),OR(Q67="休",O$17=30,Q$18="×")),O$17=31,P$18="×",P67="")))))),40,0))))</f>
        <v>0</v>
      </c>
      <c r="P148" s="193">
        <f t="shared" ref="P148" si="773">IF(AND($D$1="二交代制",P$17&gt;=1,P$17&lt;=28,P67="当",Q67="明",R67="休",S67="当"),10,IF(AND($D$1="三交代制",P$17&gt;=2,P$17&lt;=30,OR(P67="準",P67="深"),OR(Q67="準",Q67="深"),OR(R67="準",R67="深")),20,IF(AND($D$1="二交代制",OR(P67="当",P67="明"),NOT(OR(AND(P67="当",OR(Q67="明",P$17=31,Q$18="×"),OR(R67="休",P$17=30,P$17=31,R$18="×")),AND(P67="明",OR(O67="当",P$17=1),OR(Q67="休",P$17=31,Q$18="×"))))),30,IF(AND($D$1="三交代制",O67&lt;&gt;"準",O67&lt;&gt;"深",OR(P67="準",P67="深"),(NOT(OR(AND(P67="準",OR(O67="日",O67="休",P$17=1,AND(Q67&lt;&gt;"準",Q67&lt;&gt;"深",O67="")),OR(Q67="休",AND(Q67="準",OR(R67="休",P$17=30,R$18="×")),P$17=31,Q$18="×",Q67="")),AND(P67="深",OR(O67="休",P$17=1,AND(Q67&lt;&gt;"準",Q67&lt;&gt;"深",O67="")),OR(Q67="休",AND(OR(Q67="準",Q67="深"),OR(R67="休",P$17=30,R$18="×")),P$17=31,Q$18="×",Q67="")))))),40,0))))</f>
        <v>0</v>
      </c>
      <c r="Q148" s="193">
        <f t="shared" ref="Q148" si="774">IF(AND($D$1="二交代制",Q$17&gt;=1,Q$17&lt;=28,Q67="当",R67="明",S67="休",T67="当"),10,IF(AND($D$1="三交代制",Q$17&gt;=2,Q$17&lt;=30,OR(Q67="準",Q67="深"),OR(R67="準",R67="深"),OR(S67="準",S67="深")),20,IF(AND($D$1="二交代制",OR(Q67="当",Q67="明"),NOT(OR(AND(Q67="当",OR(R67="明",Q$17=31,R$18="×"),OR(S67="休",Q$17=30,Q$17=31,S$18="×")),AND(Q67="明",OR(P67="当",Q$17=1),OR(R67="休",Q$17=31,R$18="×"))))),30,IF(AND($D$1="三交代制",P67&lt;&gt;"準",P67&lt;&gt;"深",OR(Q67="準",Q67="深"),(NOT(OR(AND(Q67="準",OR(P67="日",P67="休",Q$17=1,AND(R67&lt;&gt;"準",R67&lt;&gt;"深",P67="")),OR(R67="休",AND(R67="準",OR(S67="休",Q$17=30,S$18="×")),Q$17=31,R$18="×",R67="")),AND(Q67="深",OR(P67="休",Q$17=1,AND(R67&lt;&gt;"準",R67&lt;&gt;"深",P67="")),OR(R67="休",AND(OR(R67="準",R67="深"),OR(S67="休",Q$17=30,S$18="×")),Q$17=31,R$18="×",R67="")))))),40,0))))</f>
        <v>0</v>
      </c>
      <c r="R148" s="193">
        <f t="shared" ref="R148" si="775">IF(AND($D$1="二交代制",R$17&gt;=1,R$17&lt;=28,R67="当",S67="明",T67="休",U67="当"),10,IF(AND($D$1="三交代制",R$17&gt;=2,R$17&lt;=30,OR(R67="準",R67="深"),OR(S67="準",S67="深"),OR(T67="準",T67="深")),20,IF(AND($D$1="二交代制",OR(R67="当",R67="明"),NOT(OR(AND(R67="当",OR(S67="明",R$17=31,S$18="×"),OR(T67="休",R$17=30,R$17=31,T$18="×")),AND(R67="明",OR(Q67="当",R$17=1),OR(S67="休",R$17=31,S$18="×"))))),30,IF(AND($D$1="三交代制",Q67&lt;&gt;"準",Q67&lt;&gt;"深",OR(R67="準",R67="深"),(NOT(OR(AND(R67="準",OR(Q67="日",Q67="休",R$17=1,AND(S67&lt;&gt;"準",S67&lt;&gt;"深",Q67="")),OR(S67="休",AND(S67="準",OR(T67="休",R$17=30,T$18="×")),R$17=31,S$18="×",S67="")),AND(R67="深",OR(Q67="休",R$17=1,AND(S67&lt;&gt;"準",S67&lt;&gt;"深",Q67="")),OR(S67="休",AND(OR(S67="準",S67="深"),OR(T67="休",R$17=30,T$18="×")),R$17=31,S$18="×",S67="")))))),40,0))))</f>
        <v>0</v>
      </c>
      <c r="S148" s="193">
        <f t="shared" ref="S148" si="776">IF(AND($D$1="二交代制",S$17&gt;=1,S$17&lt;=28,S67="当",T67="明",U67="休",V67="当"),10,IF(AND($D$1="三交代制",S$17&gt;=2,S$17&lt;=30,OR(S67="準",S67="深"),OR(T67="準",T67="深"),OR(U67="準",U67="深")),20,IF(AND($D$1="二交代制",OR(S67="当",S67="明"),NOT(OR(AND(S67="当",OR(T67="明",S$17=31,T$18="×"),OR(U67="休",S$17=30,S$17=31,U$18="×")),AND(S67="明",OR(R67="当",S$17=1),OR(T67="休",S$17=31,T$18="×"))))),30,IF(AND($D$1="三交代制",R67&lt;&gt;"準",R67&lt;&gt;"深",OR(S67="準",S67="深"),(NOT(OR(AND(S67="準",OR(R67="日",R67="休",S$17=1,AND(T67&lt;&gt;"準",T67&lt;&gt;"深",R67="")),OR(T67="休",AND(T67="準",OR(U67="休",S$17=30,U$18="×")),S$17=31,T$18="×",T67="")),AND(S67="深",OR(R67="休",S$17=1,AND(T67&lt;&gt;"準",T67&lt;&gt;"深",R67="")),OR(T67="休",AND(OR(T67="準",T67="深"),OR(U67="休",S$17=30,U$18="×")),S$17=31,T$18="×",T67="")))))),40,0))))</f>
        <v>0</v>
      </c>
      <c r="T148" s="193">
        <f t="shared" ref="T148" si="777">IF(AND($D$1="二交代制",T$17&gt;=1,T$17&lt;=28,T67="当",U67="明",V67="休",W67="当"),10,IF(AND($D$1="三交代制",T$17&gt;=2,T$17&lt;=30,OR(T67="準",T67="深"),OR(U67="準",U67="深"),OR(V67="準",V67="深")),20,IF(AND($D$1="二交代制",OR(T67="当",T67="明"),NOT(OR(AND(T67="当",OR(U67="明",T$17=31,U$18="×"),OR(V67="休",T$17=30,T$17=31,V$18="×")),AND(T67="明",OR(S67="当",T$17=1),OR(U67="休",T$17=31,U$18="×"))))),30,IF(AND($D$1="三交代制",S67&lt;&gt;"準",S67&lt;&gt;"深",OR(T67="準",T67="深"),(NOT(OR(AND(T67="準",OR(S67="日",S67="休",T$17=1,AND(U67&lt;&gt;"準",U67&lt;&gt;"深",S67="")),OR(U67="休",AND(U67="準",OR(V67="休",T$17=30,V$18="×")),T$17=31,U$18="×",U67="")),AND(T67="深",OR(S67="休",T$17=1,AND(U67&lt;&gt;"準",U67&lt;&gt;"深",S67="")),OR(U67="休",AND(OR(U67="準",U67="深"),OR(V67="休",T$17=30,V$18="×")),T$17=31,U$18="×",U67="")))))),40,0))))</f>
        <v>0</v>
      </c>
      <c r="U148" s="193">
        <f t="shared" ref="U148" si="778">IF(AND($D$1="二交代制",U$17&gt;=1,U$17&lt;=28,U67="当",V67="明",W67="休",X67="当"),10,IF(AND($D$1="三交代制",U$17&gt;=2,U$17&lt;=30,OR(U67="準",U67="深"),OR(V67="準",V67="深"),OR(W67="準",W67="深")),20,IF(AND($D$1="二交代制",OR(U67="当",U67="明"),NOT(OR(AND(U67="当",OR(V67="明",U$17=31,V$18="×"),OR(W67="休",U$17=30,U$17=31,W$18="×")),AND(U67="明",OR(T67="当",U$17=1),OR(V67="休",U$17=31,V$18="×"))))),30,IF(AND($D$1="三交代制",T67&lt;&gt;"準",T67&lt;&gt;"深",OR(U67="準",U67="深"),(NOT(OR(AND(U67="準",OR(T67="日",T67="休",U$17=1,AND(V67&lt;&gt;"準",V67&lt;&gt;"深",T67="")),OR(V67="休",AND(V67="準",OR(W67="休",U$17=30,W$18="×")),U$17=31,V$18="×",V67="")),AND(U67="深",OR(T67="休",U$17=1,AND(V67&lt;&gt;"準",V67&lt;&gt;"深",T67="")),OR(V67="休",AND(OR(V67="準",V67="深"),OR(W67="休",U$17=30,W$18="×")),U$17=31,V$18="×",V67="")))))),40,0))))</f>
        <v>0</v>
      </c>
      <c r="V148" s="193">
        <f t="shared" ref="V148" si="779">IF(AND($D$1="二交代制",V$17&gt;=1,V$17&lt;=28,V67="当",W67="明",X67="休",Y67="当"),10,IF(AND($D$1="三交代制",V$17&gt;=2,V$17&lt;=30,OR(V67="準",V67="深"),OR(W67="準",W67="深"),OR(X67="準",X67="深")),20,IF(AND($D$1="二交代制",OR(V67="当",V67="明"),NOT(OR(AND(V67="当",OR(W67="明",V$17=31,W$18="×"),OR(X67="休",V$17=30,V$17=31,X$18="×")),AND(V67="明",OR(U67="当",V$17=1),OR(W67="休",V$17=31,W$18="×"))))),30,IF(AND($D$1="三交代制",U67&lt;&gt;"準",U67&lt;&gt;"深",OR(V67="準",V67="深"),(NOT(OR(AND(V67="準",OR(U67="日",U67="休",V$17=1,AND(W67&lt;&gt;"準",W67&lt;&gt;"深",U67="")),OR(W67="休",AND(W67="準",OR(X67="休",V$17=30,X$18="×")),V$17=31,W$18="×",W67="")),AND(V67="深",OR(U67="休",V$17=1,AND(W67&lt;&gt;"準",W67&lt;&gt;"深",U67="")),OR(W67="休",AND(OR(W67="準",W67="深"),OR(X67="休",V$17=30,X$18="×")),V$17=31,W$18="×",W67="")))))),40,0))))</f>
        <v>0</v>
      </c>
      <c r="W148" s="193">
        <f t="shared" ref="W148" si="780">IF(AND($D$1="二交代制",W$17&gt;=1,W$17&lt;=28,W67="当",X67="明",Y67="休",Z67="当"),10,IF(AND($D$1="三交代制",W$17&gt;=2,W$17&lt;=30,OR(W67="準",W67="深"),OR(X67="準",X67="深"),OR(Y67="準",Y67="深")),20,IF(AND($D$1="二交代制",OR(W67="当",W67="明"),NOT(OR(AND(W67="当",OR(X67="明",W$17=31,X$18="×"),OR(Y67="休",W$17=30,W$17=31,Y$18="×")),AND(W67="明",OR(V67="当",W$17=1),OR(X67="休",W$17=31,X$18="×"))))),30,IF(AND($D$1="三交代制",V67&lt;&gt;"準",V67&lt;&gt;"深",OR(W67="準",W67="深"),(NOT(OR(AND(W67="準",OR(V67="日",V67="休",W$17=1,AND(X67&lt;&gt;"準",X67&lt;&gt;"深",V67="")),OR(X67="休",AND(X67="準",OR(Y67="休",W$17=30,Y$18="×")),W$17=31,X$18="×",X67="")),AND(W67="深",OR(V67="休",W$17=1,AND(X67&lt;&gt;"準",X67&lt;&gt;"深",V67="")),OR(X67="休",AND(OR(X67="準",X67="深"),OR(Y67="休",W$17=30,Y$18="×")),W$17=31,X$18="×",X67="")))))),40,0))))</f>
        <v>0</v>
      </c>
      <c r="X148" s="193">
        <f t="shared" ref="X148" si="781">IF(AND($D$1="二交代制",X$17&gt;=1,X$17&lt;=28,X67="当",Y67="明",Z67="休",AA67="当"),10,IF(AND($D$1="三交代制",X$17&gt;=2,X$17&lt;=30,OR(X67="準",X67="深"),OR(Y67="準",Y67="深"),OR(Z67="準",Z67="深")),20,IF(AND($D$1="二交代制",OR(X67="当",X67="明"),NOT(OR(AND(X67="当",OR(Y67="明",X$17=31,Y$18="×"),OR(Z67="休",X$17=30,X$17=31,Z$18="×")),AND(X67="明",OR(W67="当",X$17=1),OR(Y67="休",X$17=31,Y$18="×"))))),30,IF(AND($D$1="三交代制",W67&lt;&gt;"準",W67&lt;&gt;"深",OR(X67="準",X67="深"),(NOT(OR(AND(X67="準",OR(W67="日",W67="休",X$17=1,AND(Y67&lt;&gt;"準",Y67&lt;&gt;"深",W67="")),OR(Y67="休",AND(Y67="準",OR(Z67="休",X$17=30,Z$18="×")),X$17=31,Y$18="×",Y67="")),AND(X67="深",OR(W67="休",X$17=1,AND(Y67&lt;&gt;"準",Y67&lt;&gt;"深",W67="")),OR(Y67="休",AND(OR(Y67="準",Y67="深"),OR(Z67="休",X$17=30,Z$18="×")),X$17=31,Y$18="×",Y67="")))))),40,0))))</f>
        <v>0</v>
      </c>
      <c r="Y148" s="193">
        <f t="shared" ref="Y148" si="782">IF(AND($D$1="二交代制",Y$17&gt;=1,Y$17&lt;=28,Y67="当",Z67="明",AA67="休",AB67="当"),10,IF(AND($D$1="三交代制",Y$17&gt;=2,Y$17&lt;=30,OR(Y67="準",Y67="深"),OR(Z67="準",Z67="深"),OR(AA67="準",AA67="深")),20,IF(AND($D$1="二交代制",OR(Y67="当",Y67="明"),NOT(OR(AND(Y67="当",OR(Z67="明",Y$17=31,Z$18="×"),OR(AA67="休",Y$17=30,Y$17=31,AA$18="×")),AND(Y67="明",OR(X67="当",Y$17=1),OR(Z67="休",Y$17=31,Z$18="×"))))),30,IF(AND($D$1="三交代制",X67&lt;&gt;"準",X67&lt;&gt;"深",OR(Y67="準",Y67="深"),(NOT(OR(AND(Y67="準",OR(X67="日",X67="休",Y$17=1,AND(Z67&lt;&gt;"準",Z67&lt;&gt;"深",X67="")),OR(Z67="休",AND(Z67="準",OR(AA67="休",Y$17=30,AA$18="×")),Y$17=31,Z$18="×",Z67="")),AND(Y67="深",OR(X67="休",Y$17=1,AND(Z67&lt;&gt;"準",Z67&lt;&gt;"深",X67="")),OR(Z67="休",AND(OR(Z67="準",Z67="深"),OR(AA67="休",Y$17=30,AA$18="×")),Y$17=31,Z$18="×",Z67="")))))),40,0))))</f>
        <v>0</v>
      </c>
      <c r="Z148" s="193">
        <f t="shared" ref="Z148" si="783">IF(AND($D$1="二交代制",Z$17&gt;=1,Z$17&lt;=28,Z67="当",AA67="明",AB67="休",AC67="当"),10,IF(AND($D$1="三交代制",Z$17&gt;=2,Z$17&lt;=30,OR(Z67="準",Z67="深"),OR(AA67="準",AA67="深"),OR(AB67="準",AB67="深")),20,IF(AND($D$1="二交代制",OR(Z67="当",Z67="明"),NOT(OR(AND(Z67="当",OR(AA67="明",Z$17=31,AA$18="×"),OR(AB67="休",Z$17=30,Z$17=31,AB$18="×")),AND(Z67="明",OR(Y67="当",Z$17=1),OR(AA67="休",Z$17=31,AA$18="×"))))),30,IF(AND($D$1="三交代制",Y67&lt;&gt;"準",Y67&lt;&gt;"深",OR(Z67="準",Z67="深"),(NOT(OR(AND(Z67="準",OR(Y67="日",Y67="休",Z$17=1,AND(AA67&lt;&gt;"準",AA67&lt;&gt;"深",Y67="")),OR(AA67="休",AND(AA67="準",OR(AB67="休",Z$17=30,AB$18="×")),Z$17=31,AA$18="×",AA67="")),AND(Z67="深",OR(Y67="休",Z$17=1,AND(AA67&lt;&gt;"準",AA67&lt;&gt;"深",Y67="")),OR(AA67="休",AND(OR(AA67="準",AA67="深"),OR(AB67="休",Z$17=30,AB$18="×")),Z$17=31,AA$18="×",AA67="")))))),40,0))))</f>
        <v>0</v>
      </c>
      <c r="AA148" s="193">
        <f t="shared" ref="AA148" si="784">IF(AND($D$1="二交代制",AA$17&gt;=1,AA$17&lt;=28,AA67="当",AB67="明",AC67="休",AD67="当"),10,IF(AND($D$1="三交代制",AA$17&gt;=2,AA$17&lt;=30,OR(AA67="準",AA67="深"),OR(AB67="準",AB67="深"),OR(AC67="準",AC67="深")),20,IF(AND($D$1="二交代制",OR(AA67="当",AA67="明"),NOT(OR(AND(AA67="当",OR(AB67="明",AA$17=31,AB$18="×"),OR(AC67="休",AA$17=30,AA$17=31,AC$18="×")),AND(AA67="明",OR(Z67="当",AA$17=1),OR(AB67="休",AA$17=31,AB$18="×"))))),30,IF(AND($D$1="三交代制",Z67&lt;&gt;"準",Z67&lt;&gt;"深",OR(AA67="準",AA67="深"),(NOT(OR(AND(AA67="準",OR(Z67="日",Z67="休",AA$17=1,AND(AB67&lt;&gt;"準",AB67&lt;&gt;"深",Z67="")),OR(AB67="休",AND(AB67="準",OR(AC67="休",AA$17=30,AC$18="×")),AA$17=31,AB$18="×",AB67="")),AND(AA67="深",OR(Z67="休",AA$17=1,AND(AB67&lt;&gt;"準",AB67&lt;&gt;"深",Z67="")),OR(AB67="休",AND(OR(AB67="準",AB67="深"),OR(AC67="休",AA$17=30,AC$18="×")),AA$17=31,AB$18="×",AB67="")))))),40,0))))</f>
        <v>0</v>
      </c>
      <c r="AB148" s="193">
        <f t="shared" ref="AB148" si="785">IF(AND($D$1="二交代制",AB$17&gt;=1,AB$17&lt;=28,AB67="当",AC67="明",AD67="休",AE67="当"),10,IF(AND($D$1="三交代制",AB$17&gt;=2,AB$17&lt;=30,OR(AB67="準",AB67="深"),OR(AC67="準",AC67="深"),OR(AD67="準",AD67="深")),20,IF(AND($D$1="二交代制",OR(AB67="当",AB67="明"),NOT(OR(AND(AB67="当",OR(AC67="明",AB$17=31,AC$18="×"),OR(AD67="休",AB$17=30,AB$17=31,AD$18="×")),AND(AB67="明",OR(AA67="当",AB$17=1),OR(AC67="休",AB$17=31,AC$18="×"))))),30,IF(AND($D$1="三交代制",AA67&lt;&gt;"準",AA67&lt;&gt;"深",OR(AB67="準",AB67="深"),(NOT(OR(AND(AB67="準",OR(AA67="日",AA67="休",AB$17=1,AND(AC67&lt;&gt;"準",AC67&lt;&gt;"深",AA67="")),OR(AC67="休",AND(AC67="準",OR(AD67="休",AB$17=30,AD$18="×")),AB$17=31,AC$18="×",AC67="")),AND(AB67="深",OR(AA67="休",AB$17=1,AND(AC67&lt;&gt;"準",AC67&lt;&gt;"深",AA67="")),OR(AC67="休",AND(OR(AC67="準",AC67="深"),OR(AD67="休",AB$17=30,AD$18="×")),AB$17=31,AC$18="×",AC67="")))))),40,0))))</f>
        <v>0</v>
      </c>
      <c r="AC148" s="193">
        <f t="shared" ref="AC148" si="786">IF(AND($D$1="二交代制",AC$17&gt;=1,AC$17&lt;=28,AC67="当",AD67="明",AE67="休",AF67="当"),10,IF(AND($D$1="三交代制",AC$17&gt;=2,AC$17&lt;=30,OR(AC67="準",AC67="深"),OR(AD67="準",AD67="深"),OR(AE67="準",AE67="深")),20,IF(AND($D$1="二交代制",OR(AC67="当",AC67="明"),NOT(OR(AND(AC67="当",OR(AD67="明",AC$17=31,AD$18="×"),OR(AE67="休",AC$17=30,AC$17=31,AE$18="×")),AND(AC67="明",OR(AB67="当",AC$17=1),OR(AD67="休",AC$17=31,AD$18="×"))))),30,IF(AND($D$1="三交代制",AB67&lt;&gt;"準",AB67&lt;&gt;"深",OR(AC67="準",AC67="深"),(NOT(OR(AND(AC67="準",OR(AB67="日",AB67="休",AC$17=1,AND(AD67&lt;&gt;"準",AD67&lt;&gt;"深",AB67="")),OR(AD67="休",AND(AD67="準",OR(AE67="休",AC$17=30,AE$18="×")),AC$17=31,AD$18="×",AD67="")),AND(AC67="深",OR(AB67="休",AC$17=1,AND(AD67&lt;&gt;"準",AD67&lt;&gt;"深",AB67="")),OR(AD67="休",AND(OR(AD67="準",AD67="深"),OR(AE67="休",AC$17=30,AE$18="×")),AC$17=31,AD$18="×",AD67="")))))),40,0))))</f>
        <v>0</v>
      </c>
      <c r="AD148" s="193">
        <f t="shared" ref="AD148" si="787">IF(AND($D$1="二交代制",AD$17&gt;=1,AD$17&lt;=28,AD67="当",AE67="明",AF67="休",AG67="当"),10,IF(AND($D$1="三交代制",AD$17&gt;=2,AD$17&lt;=30,OR(AD67="準",AD67="深"),OR(AE67="準",AE67="深"),OR(AF67="準",AF67="深")),20,IF(AND($D$1="二交代制",OR(AD67="当",AD67="明"),NOT(OR(AND(AD67="当",OR(AE67="明",AD$17=31,AE$18="×"),OR(AF67="休",AD$17=30,AD$17=31,AF$18="×")),AND(AD67="明",OR(AC67="当",AD$17=1),OR(AE67="休",AD$17=31,AE$18="×"))))),30,IF(AND($D$1="三交代制",AC67&lt;&gt;"準",AC67&lt;&gt;"深",OR(AD67="準",AD67="深"),(NOT(OR(AND(AD67="準",OR(AC67="日",AC67="休",AD$17=1,AND(AE67&lt;&gt;"準",AE67&lt;&gt;"深",AC67="")),OR(AE67="休",AND(AE67="準",OR(AF67="休",AD$17=30,AF$18="×")),AD$17=31,AE$18="×",AE67="")),AND(AD67="深",OR(AC67="休",AD$17=1,AND(AE67&lt;&gt;"準",AE67&lt;&gt;"深",AC67="")),OR(AE67="休",AND(OR(AE67="準",AE67="深"),OR(AF67="休",AD$17=30,AF$18="×")),AD$17=31,AE$18="×",AE67="")))))),40,0))))</f>
        <v>0</v>
      </c>
      <c r="AE148" s="193">
        <f t="shared" ref="AE148" si="788">IF(AND($D$1="二交代制",AE$17&gt;=1,AE$17&lt;=28,AE67="当",AF67="明",AG67="休",AH67="当"),10,IF(AND($D$1="三交代制",AE$17&gt;=2,AE$17&lt;=30,OR(AE67="準",AE67="深"),OR(AF67="準",AF67="深"),OR(AG67="準",AG67="深")),20,IF(AND($D$1="二交代制",OR(AE67="当",AE67="明"),NOT(OR(AND(AE67="当",OR(AF67="明",AE$17=31,AF$18="×"),OR(AG67="休",AE$17=30,AE$17=31,AG$18="×")),AND(AE67="明",OR(AD67="当",AE$17=1),OR(AF67="休",AE$17=31,AF$18="×"))))),30,IF(AND($D$1="三交代制",AD67&lt;&gt;"準",AD67&lt;&gt;"深",OR(AE67="準",AE67="深"),(NOT(OR(AND(AE67="準",OR(AD67="日",AD67="休",AE$17=1,AND(AF67&lt;&gt;"準",AF67&lt;&gt;"深",AD67="")),OR(AF67="休",AND(AF67="準",OR(AG67="休",AE$17=30,AG$18="×")),AE$17=31,AF$18="×",AF67="")),AND(AE67="深",OR(AD67="休",AE$17=1,AND(AF67&lt;&gt;"準",AF67&lt;&gt;"深",AD67="")),OR(AF67="休",AND(OR(AF67="準",AF67="深"),OR(AG67="休",AE$17=30,AG$18="×")),AE$17=31,AF$18="×",AF67="")))))),40,0))))</f>
        <v>0</v>
      </c>
      <c r="AF148" s="193">
        <f t="shared" ref="AF148" si="789">IF(AND($D$1="二交代制",AF$17&gt;=1,AF$17&lt;=28,AF67="当",AG67="明",AH67="休",AI67="当"),10,IF(AND($D$1="三交代制",AF$17&gt;=2,AF$17&lt;=30,OR(AF67="準",AF67="深"),OR(AG67="準",AG67="深"),OR(AH67="準",AH67="深")),20,IF(AND($D$1="二交代制",OR(AF67="当",AF67="明"),NOT(OR(AND(AF67="当",OR(AG67="明",AF$17=31,AG$18="×"),OR(AH67="休",AF$17=30,AF$17=31,AH$18="×")),AND(AF67="明",OR(AE67="当",AF$17=1),OR(AG67="休",AF$17=31,AG$18="×"))))),30,IF(AND($D$1="三交代制",AE67&lt;&gt;"準",AE67&lt;&gt;"深",OR(AF67="準",AF67="深"),(NOT(OR(AND(AF67="準",OR(AE67="日",AE67="休",AF$17=1,AND(AG67&lt;&gt;"準",AG67&lt;&gt;"深",AE67="")),OR(AG67="休",AND(AG67="準",OR(AH67="休",AF$17=30,AH$18="×")),AF$17=31,AG$18="×",AG67="")),AND(AF67="深",OR(AE67="休",AF$17=1,AND(AG67&lt;&gt;"準",AG67&lt;&gt;"深",AE67="")),OR(AG67="休",AND(OR(AG67="準",AG67="深"),OR(AH67="休",AF$17=30,AH$18="×")),AF$17=31,AG$18="×",AG67="")))))),40,0))))</f>
        <v>0</v>
      </c>
      <c r="AG148" s="193">
        <f t="shared" ref="AG148" si="790">IF(AND($D$1="二交代制",AG$17&gt;=1,AG$17&lt;=28,AG67="当",AH67="明",AI67="休",AJ67="当"),10,IF(AND($D$1="三交代制",AG$17&gt;=2,AG$17&lt;=30,OR(AG67="準",AG67="深"),OR(AH67="準",AH67="深"),OR(AI67="準",AI67="深")),20,IF(AND($D$1="二交代制",OR(AG67="当",AG67="明"),NOT(OR(AND(AG67="当",OR(AH67="明",AG$17=31,AH$18="×"),OR(AI67="休",AG$17=30,AG$17=31,AI$18="×")),AND(AG67="明",OR(AF67="当",AG$17=1),OR(AH67="休",AG$17=31,AH$18="×"))))),30,IF(AND($D$1="三交代制",AF67&lt;&gt;"準",AF67&lt;&gt;"深",OR(AG67="準",AG67="深"),(NOT(OR(AND(AG67="準",OR(AF67="日",AF67="休",AG$17=1,AND(AH67&lt;&gt;"準",AH67&lt;&gt;"深",AF67="")),OR(AH67="休",AND(AH67="準",OR(AI67="休",AG$17=30,AI$18="×")),AG$17=31,AH$18="×",AH67="")),AND(AG67="深",OR(AF67="休",AG$17=1,AND(AH67&lt;&gt;"準",AH67&lt;&gt;"深",AF67="")),OR(AH67="休",AND(OR(AH67="準",AH67="深"),OR(AI67="休",AG$17=30,AI$18="×")),AG$17=31,AH$18="×",AH67="")))))),40,0))))</f>
        <v>0</v>
      </c>
      <c r="AH148" s="193">
        <f t="shared" ref="AH148" si="791">IF(AND($D$1="二交代制",AH$17&gt;=1,AH$17&lt;=28,AH67="当",AI67="明",AJ67="休",AK67="当"),10,IF(AND($D$1="三交代制",AH$17&gt;=2,AH$17&lt;=30,OR(AH67="準",AH67="深"),OR(AI67="準",AI67="深"),OR(AJ67="準",AJ67="深")),20,IF(AND($D$1="二交代制",OR(AH67="当",AH67="明"),NOT(OR(AND(AH67="当",OR(AI67="明",AH$17=31,AI$18="×"),OR(AJ67="休",AH$17=30,AH$17=31,AJ$18="×")),AND(AH67="明",OR(AG67="当",AH$17=1),OR(AI67="休",AH$17=31,AI$18="×"))))),30,IF(AND($D$1="三交代制",AG67&lt;&gt;"準",AG67&lt;&gt;"深",OR(AH67="準",AH67="深"),(NOT(OR(AND(AH67="準",OR(AG67="日",AG67="休",AH$17=1,AND(AI67&lt;&gt;"準",AI67&lt;&gt;"深",AG67="")),OR(AI67="休",AND(AI67="準",OR(AJ67="休",AH$17=30,AJ$18="×")),AH$17=31,AI$18="×",AI67="")),AND(AH67="深",OR(AG67="休",AH$17=1,AND(AI67&lt;&gt;"準",AI67&lt;&gt;"深",AG67="")),OR(AI67="休",AND(OR(AI67="準",AI67="深"),OR(AJ67="休",AH$17=30,AJ$18="×")),AH$17=31,AI$18="×",AI67="")))))),40,0))))</f>
        <v>0</v>
      </c>
      <c r="AI148" s="193">
        <f t="shared" ref="AI148" si="792">IF(AND($D$1="二交代制",AI$17&gt;=1,AI$17&lt;=28,AI67="当",AJ67="明",AK67="休",AL67="当"),10,IF(AND($D$1="三交代制",AI$17&gt;=2,AI$17&lt;=30,OR(AI67="準",AI67="深"),OR(AJ67="準",AJ67="深"),OR(AK67="準",AK67="深")),20,IF(AND($D$1="二交代制",OR(AI67="当",AI67="明"),NOT(OR(AND(AI67="当",OR(AJ67="明",AI$17=31,AJ$18="×"),OR(AK67="休",AI$17=30,AI$17=31,AK$18="×")),AND(AI67="明",OR(AH67="当",AI$17=1),OR(AJ67="休",AI$17=31,AJ$18="×"))))),30,IF(AND($D$1="三交代制",AH67&lt;&gt;"準",AH67&lt;&gt;"深",OR(AI67="準",AI67="深"),(NOT(OR(AND(AI67="準",OR(AH67="日",AH67="休",AI$17=1,AND(AJ67&lt;&gt;"準",AJ67&lt;&gt;"深",AH67="")),OR(AJ67="休",AND(AJ67="準",OR(AK67="休",AI$17=30,AK$18="×")),AI$17=31,AJ$18="×",AJ67="")),AND(AI67="深",OR(AH67="休",AI$17=1,AND(AJ67&lt;&gt;"準",AJ67&lt;&gt;"深",AH67="")),OR(AJ67="休",AND(OR(AJ67="準",AJ67="深"),OR(AK67="休",AI$17=30,AK$18="×")),AI$17=31,AJ$18="×",AJ67="")))))),40,0))))</f>
        <v>0</v>
      </c>
      <c r="AJ148" s="193">
        <f t="shared" ref="AJ148" si="793">IF(AND($D$1="二交代制",AJ$17&gt;=1,AJ$17&lt;=28,AJ67="当",AK67="明",AL67="休",AM67="当"),10,IF(AND($D$1="三交代制",AJ$17&gt;=2,AJ$17&lt;=30,OR(AJ67="準",AJ67="深"),OR(AK67="準",AK67="深"),OR(AL67="準",AL67="深")),20,IF(AND($D$1="二交代制",OR(AJ67="当",AJ67="明"),NOT(OR(AND(AJ67="当",OR(AK67="明",AJ$17=31,AK$18="×"),OR(AL67="休",AJ$17=30,AJ$17=31,AL$18="×")),AND(AJ67="明",OR(AI67="当",AJ$17=1),OR(AK67="休",AJ$17=31,AK$18="×"))))),30,IF(AND($D$1="三交代制",AI67&lt;&gt;"準",AI67&lt;&gt;"深",OR(AJ67="準",AJ67="深"),(NOT(OR(AND(AJ67="準",OR(AI67="日",AI67="休",AJ$17=1,AND(AK67&lt;&gt;"準",AK67&lt;&gt;"深",AI67="")),OR(AK67="休",AND(AK67="準",OR(AL67="休",AJ$17=30,AL$18="×")),AJ$17=31,AK$18="×",AK67="")),AND(AJ67="深",OR(AI67="休",AJ$17=1,AND(AK67&lt;&gt;"準",AK67&lt;&gt;"深",AI67="")),OR(AK67="休",AND(OR(AK67="準",AK67="深"),OR(AL67="休",AJ$17=30,AL$18="×")),AJ$17=31,AK$18="×",AK67="")))))),40,0))))</f>
        <v>0</v>
      </c>
      <c r="AK148" s="193">
        <f t="shared" ref="AK148" si="794">IF(AND($D$1="二交代制",AK$17&gt;=1,AK$17&lt;=28,AK67="当",AL67="明",AM67="休",AN67="当"),10,IF(AND($D$1="三交代制",AK$17&gt;=2,AK$17&lt;=30,OR(AK67="準",AK67="深"),OR(AL67="準",AL67="深"),OR(AM67="準",AM67="深")),20,IF(AND($D$1="二交代制",OR(AK67="当",AK67="明"),NOT(OR(AND(AK67="当",OR(AL67="明",AK$17=31,AL$18="×"),OR(AM67="休",AK$17=30,AK$17=31,AM$18="×")),AND(AK67="明",OR(AJ67="当",AK$17=1),OR(AL67="休",AK$17=31,AL$18="×"))))),30,IF(AND($D$1="三交代制",AJ67&lt;&gt;"準",AJ67&lt;&gt;"深",OR(AK67="準",AK67="深"),(NOT(OR(AND(AK67="準",OR(AJ67="日",AJ67="休",AK$17=1,AND(AL67&lt;&gt;"準",AL67&lt;&gt;"深",AJ67="")),OR(AL67="休",AND(AL67="準",OR(AM67="休",AK$17=30,AM$18="×")),AK$17=31,AL$18="×",AL67="")),AND(AK67="深",OR(AJ67="休",AK$17=1,AND(AL67&lt;&gt;"準",AL67&lt;&gt;"深",AJ67="")),OR(AL67="休",AND(OR(AL67="準",AL67="深"),OR(AM67="休",AK$17=30,AM$18="×")),AK$17=31,AL$18="×",AL67="")))))),40,0))))</f>
        <v>0</v>
      </c>
      <c r="AL148" s="193">
        <f t="shared" ref="AL148" si="795">IF(AND($D$1="二交代制",AL$17&gt;=1,AL$17&lt;=28,AL67="当",AM67="明",AN67="休",AO67="当"),10,IF(AND($D$1="三交代制",AL$17&gt;=2,AL$17&lt;=30,OR(AL67="準",AL67="深"),OR(AM67="準",AM67="深"),OR(AN67="準",AN67="深")),20,IF(AND($D$1="二交代制",OR(AL67="当",AL67="明"),NOT(OR(AND(AL67="当",OR(AM67="明",AL$17=31,AM$18="×"),OR(AN67="休",AL$17=30,AL$17=31,AN$18="×")),AND(AL67="明",OR(AK67="当",AL$17=1),OR(AM67="休",AL$17=31,AM$18="×"))))),30,IF(AND($D$1="三交代制",AK67&lt;&gt;"準",AK67&lt;&gt;"深",OR(AL67="準",AL67="深"),(NOT(OR(AND(AL67="準",OR(AK67="日",AK67="休",AL$17=1,AND(AM67&lt;&gt;"準",AM67&lt;&gt;"深",AK67="")),OR(AM67="休",AND(AM67="準",OR(AN67="休",AL$17=30,AN$18="×")),AL$17=31,AM$18="×",AM67="")),AND(AL67="深",OR(AK67="休",AL$17=1,AND(AM67&lt;&gt;"準",AM67&lt;&gt;"深",AK67="")),OR(AM67="休",AND(OR(AM67="準",AM67="深"),OR(AN67="休",AL$17=30,AN$18="×")),AL$17=31,AM$18="×",AM67="")))))),40,0))))</f>
        <v>0</v>
      </c>
      <c r="AM148" s="193">
        <f t="shared" ref="AM148" si="796">IF(AND($D$1="二交代制",AM$17&gt;=1,AM$17&lt;=28,AM67="当",AN67="明",AO67="休",AP67="当"),10,IF(AND($D$1="三交代制",AM$17&gt;=2,AM$17&lt;=30,OR(AM67="準",AM67="深"),OR(AN67="準",AN67="深"),OR(AO67="準",AO67="深")),20,IF(AND($D$1="二交代制",OR(AM67="当",AM67="明"),NOT(OR(AND(AM67="当",OR(AN67="明",AM$17=31,AN$18="×"),OR(AO67="休",AM$17=30,AM$17=31,AO$18="×")),AND(AM67="明",OR(AL67="当",AM$17=1),OR(AN67="休",AM$17=31,AN$18="×"))))),30,IF(AND($D$1="三交代制",AL67&lt;&gt;"準",AL67&lt;&gt;"深",OR(AM67="準",AM67="深"),(NOT(OR(AND(AM67="準",OR(AL67="日",AL67="休",AM$17=1,AND(AN67&lt;&gt;"準",AN67&lt;&gt;"深",AL67="")),OR(AN67="休",AND(AN67="準",OR(AO67="休",AM$17=30,AO$18="×")),AM$17=31,AN$18="×",AN67="")),AND(AM67="深",OR(AL67="休",AM$17=1,AND(AN67&lt;&gt;"準",AN67&lt;&gt;"深",AL67="")),OR(AN67="休",AND(OR(AN67="準",AN67="深"),OR(AO67="休",AM$17=30,AO$18="×")),AM$17=31,AN$18="×",AN67="")))))),40,0))))</f>
        <v>0</v>
      </c>
      <c r="AN148" s="193">
        <f t="shared" ref="AN148" si="797">IF(AND($D$1="二交代制",AN$17&gt;=1,AN$17&lt;=28,AN67="当",AO67="明",AP67="休",AQ67="当"),10,IF(AND($D$1="三交代制",AN$17&gt;=2,AN$17&lt;=30,OR(AN67="準",AN67="深"),OR(AO67="準",AO67="深"),OR(AP67="準",AP67="深")),20,IF(AND($D$1="二交代制",OR(AN67="当",AN67="明"),NOT(OR(AND(AN67="当",OR(AO67="明",AN$17=31,AO$18="×"),OR(AP67="休",AN$17=30,AN$17=31,AP$18="×")),AND(AN67="明",OR(AM67="当",AN$17=1),OR(AO67="休",AN$17=31,AO$18="×"))))),30,IF(AND($D$1="三交代制",AM67&lt;&gt;"準",AM67&lt;&gt;"深",OR(AN67="準",AN67="深"),(NOT(OR(AND(AN67="準",OR(AM67="日",AM67="休",AN$17=1,AND(AO67&lt;&gt;"準",AO67&lt;&gt;"深",AM67="")),OR(AO67="休",AND(AO67="準",OR(AP67="休",AN$17=30,AP$18="×")),AN$17=31,AO$18="×",AO67="")),AND(AN67="深",OR(AM67="休",AN$17=1,AND(AO67&lt;&gt;"準",AO67&lt;&gt;"深",AM67="")),OR(AO67="休",AND(OR(AO67="準",AO67="深"),OR(AP67="休",AN$17=30,AP$18="×")),AN$17=31,AO$18="×",AO67="")))))),40,0))))</f>
        <v>0</v>
      </c>
      <c r="AO148" s="193">
        <f t="shared" ref="AO148" si="798">IF(AND($D$1="二交代制",AO$17&gt;=1,AO$17&lt;=28,AO67="当",AP67="明",AQ67="休",AR67="当"),10,IF(AND($D$1="三交代制",AO$17&gt;=2,AO$17&lt;=30,OR(AO67="準",AO67="深"),OR(AP67="準",AP67="深"),OR(AQ67="準",AQ67="深")),20,IF(AND($D$1="二交代制",OR(AO67="当",AO67="明"),NOT(OR(AND(AO67="当",OR(AP67="明",AO$17=31,AP$18="×"),OR(AQ67="休",AO$17=30,AO$17=31,AQ$18="×")),AND(AO67="明",OR(AN67="当",AO$17=1),OR(AP67="休",AO$17=31,AP$18="×"))))),30,IF(AND($D$1="三交代制",AN67&lt;&gt;"準",AN67&lt;&gt;"深",OR(AO67="準",AO67="深"),(NOT(OR(AND(AO67="準",OR(AN67="日",AN67="休",AO$17=1,AND(AP67&lt;&gt;"準",AP67&lt;&gt;"深",AN67="")),OR(AP67="休",AND(AP67="準",OR(AQ67="休",AO$17=30,AQ$18="×")),AO$17=31,AP$18="×",AP67="")),AND(AO67="深",OR(AN67="休",AO$17=1,AND(AP67&lt;&gt;"準",AP67&lt;&gt;"深",AN67="")),OR(AP67="休",AND(OR(AP67="準",AP67="深"),OR(AQ67="休",AO$17=30,AQ$18="×")),AO$17=31,AP$18="×",AP67="")))))),40,0))))</f>
        <v>0</v>
      </c>
      <c r="CJ148" s="91"/>
      <c r="CK148" s="100"/>
      <c r="CL148" s="100"/>
      <c r="CM148" s="100"/>
      <c r="CN148" s="100"/>
      <c r="CO148" s="100"/>
      <c r="CP148" s="100"/>
      <c r="CQ148" s="100"/>
      <c r="CR148" s="100"/>
      <c r="CS148" s="100"/>
      <c r="CT148" s="100"/>
      <c r="CU148" s="100"/>
      <c r="CV148" s="100"/>
      <c r="CW148" s="100"/>
      <c r="CX148" s="100"/>
      <c r="CY148" s="100"/>
      <c r="CZ148" s="100"/>
      <c r="DA148" s="100"/>
      <c r="DB148" s="100"/>
      <c r="DC148" s="100"/>
      <c r="DD148" s="100"/>
      <c r="DE148" s="100"/>
      <c r="DF148" s="100"/>
      <c r="DG148" s="100"/>
      <c r="DH148" s="100"/>
      <c r="DI148" s="100"/>
      <c r="DJ148" s="100"/>
      <c r="DK148" s="100"/>
      <c r="DL148" s="100"/>
      <c r="DM148" s="100"/>
      <c r="DN148" s="100"/>
      <c r="DO148" s="100"/>
      <c r="DP148" s="100"/>
      <c r="DQ148" s="93"/>
      <c r="DR148" s="93"/>
      <c r="DS148" s="93"/>
      <c r="DT148" s="93"/>
      <c r="DU148" s="93"/>
      <c r="DV148" s="93"/>
      <c r="DW148" s="93"/>
      <c r="DX148" s="93"/>
      <c r="DY148" s="93"/>
      <c r="DZ148" s="93"/>
      <c r="EA148" s="93"/>
      <c r="EB148" s="93"/>
      <c r="EC148" s="93"/>
      <c r="ED148" s="93"/>
      <c r="EE148" s="93"/>
      <c r="EF148" s="93"/>
      <c r="EG148" s="93"/>
      <c r="EH148" s="93"/>
      <c r="EI148" s="93"/>
      <c r="EJ148" s="93"/>
      <c r="EK148" s="93"/>
    </row>
    <row r="149" spans="3:141" x14ac:dyDescent="0.4">
      <c r="J149" s="202"/>
      <c r="K149" s="193"/>
      <c r="L149" s="193"/>
      <c r="M149" s="193"/>
      <c r="N149" s="193"/>
      <c r="O149" s="193"/>
      <c r="P149" s="193"/>
      <c r="Q149" s="193"/>
      <c r="R149" s="193"/>
      <c r="S149" s="193"/>
      <c r="T149" s="193"/>
      <c r="U149" s="193"/>
      <c r="V149" s="193"/>
      <c r="W149" s="193"/>
      <c r="X149" s="193"/>
      <c r="Y149" s="193"/>
      <c r="Z149" s="193"/>
      <c r="AA149" s="193"/>
      <c r="AB149" s="193"/>
      <c r="AC149" s="193"/>
      <c r="AD149" s="193"/>
      <c r="AE149" s="193"/>
      <c r="AF149" s="193"/>
      <c r="AG149" s="193"/>
      <c r="AH149" s="193"/>
      <c r="AI149" s="193"/>
      <c r="AJ149" s="193"/>
      <c r="AK149" s="193"/>
      <c r="AL149" s="193"/>
      <c r="AM149" s="193"/>
      <c r="AN149" s="193"/>
      <c r="AO149" s="193"/>
      <c r="CJ149" s="91"/>
      <c r="CK149" s="100"/>
      <c r="CL149" s="100"/>
      <c r="CM149" s="100"/>
      <c r="CN149" s="100"/>
      <c r="CO149" s="100"/>
      <c r="CP149" s="100"/>
      <c r="CQ149" s="100"/>
      <c r="CR149" s="100"/>
      <c r="CS149" s="100"/>
      <c r="CT149" s="100"/>
      <c r="CU149" s="100"/>
      <c r="CV149" s="100"/>
      <c r="CW149" s="100"/>
      <c r="CX149" s="100"/>
      <c r="CY149" s="100"/>
      <c r="CZ149" s="100"/>
      <c r="DA149" s="100"/>
      <c r="DB149" s="100"/>
      <c r="DC149" s="100"/>
      <c r="DD149" s="100"/>
      <c r="DE149" s="100"/>
      <c r="DF149" s="100"/>
      <c r="DG149" s="100"/>
      <c r="DH149" s="100"/>
      <c r="DI149" s="100"/>
      <c r="DJ149" s="100"/>
      <c r="DK149" s="100"/>
      <c r="DL149" s="100"/>
      <c r="DM149" s="100"/>
      <c r="DN149" s="100"/>
      <c r="DO149" s="100"/>
      <c r="DP149" s="100"/>
      <c r="DQ149" s="93"/>
      <c r="DR149" s="93"/>
      <c r="DS149" s="93"/>
      <c r="DT149" s="93"/>
      <c r="DU149" s="93"/>
      <c r="DV149" s="93"/>
      <c r="DW149" s="93"/>
      <c r="DX149" s="93"/>
      <c r="DY149" s="93"/>
      <c r="DZ149" s="93"/>
      <c r="EA149" s="93"/>
      <c r="EB149" s="93"/>
      <c r="EC149" s="93"/>
      <c r="ED149" s="93"/>
      <c r="EE149" s="93"/>
      <c r="EF149" s="93"/>
      <c r="EG149" s="93"/>
      <c r="EH149" s="93"/>
      <c r="EI149" s="93"/>
      <c r="EJ149" s="93"/>
      <c r="EK149" s="93"/>
    </row>
    <row r="150" spans="3:141" x14ac:dyDescent="0.4">
      <c r="J150" s="201" t="str">
        <f t="shared" ref="J150" si="799">IF(E69&lt;&gt;"",E69,"")</f>
        <v/>
      </c>
      <c r="K150" s="193">
        <f t="shared" ref="K150" si="800">IF(AND($D$1="二交代制",K$17&gt;=1,K$17&lt;=28,K69="当",L69="明",M69="休",N69="当"),10,IF(AND($D$1="三交代制",K$17&gt;=2,K$17&lt;=30,OR(K69="準",K69="深"),OR(L69="準",L69="深"),OR(M69="準",M69="深")),20,IF(AND($D$1="二交代制",OR(K69="当",K69="明"),NOT(OR(AND(K69="当",OR(L69="明",K$17=31,L$18="×"),OR(M69="休",K$17=30,K$17=31,M$18="×")),AND(K69="明",OR(J69="当",K$17=1),OR(L69="休",K$17=31,L$18="×"))))),30,IF(AND($D$1="三交代制",J69&lt;&gt;"準",J69&lt;&gt;"深",OR(K69="準",K69="深"),(NOT(OR(AND(K69="準",OR(J69="日",J69="休",K$17=1,AND(L69&lt;&gt;"準",L69&lt;&gt;"深",J69="")),OR(L69="休",AND(L69="準",OR(M69="休",K$17=30,M$18="×")),K$17=31,L$18="×",L69="")),AND(K69="深",OR(J69="休",K$17=1,AND(L69&lt;&gt;"準",L69&lt;&gt;"深",J69="")),OR(L69="休",AND(OR(L69="準",L69="深"),OR(M69="休",K$17=30,M$18="×")),K$17=31,L$18="×",L69="")))))),40,0))))</f>
        <v>0</v>
      </c>
      <c r="L150" s="193">
        <f t="shared" ref="L150" si="801">IF(AND($D$1="二交代制",L$17&gt;=1,L$17&lt;=28,L69="当",M69="明",N69="休",O69="当"),10,IF(AND($D$1="三交代制",L$17&gt;=2,L$17&lt;=30,OR(L69="準",L69="深"),OR(M69="準",M69="深"),OR(N69="準",N69="深")),20,IF(AND($D$1="二交代制",OR(L69="当",L69="明"),NOT(OR(AND(L69="当",OR(M69="明",L$17=31,M$18="×"),OR(N69="休",L$17=30,L$17=31,N$18="×")),AND(L69="明",OR(K69="当",L$17=1),OR(M69="休",L$17=31,M$18="×"))))),30,IF(AND($D$1="三交代制",K69&lt;&gt;"準",K69&lt;&gt;"深",OR(L69="準",L69="深"),(NOT(OR(AND(L69="準",OR(K69="日",K69="休",L$17=1,AND(M69&lt;&gt;"準",M69&lt;&gt;"深",K69="")),OR(M69="休",AND(M69="準",OR(N69="休",L$17=30,N$18="×")),L$17=31,M$18="×",M69="")),AND(L69="深",OR(K69="休",L$17=1,AND(M69&lt;&gt;"準",M69&lt;&gt;"深",K69="")),OR(M69="休",AND(OR(M69="準",M69="深"),OR(N69="休",L$17=30,N$18="×")),L$17=31,M$18="×",M69="")))))),40,0))))</f>
        <v>0</v>
      </c>
      <c r="M150" s="193">
        <f t="shared" ref="M150" si="802">IF(AND($D$1="二交代制",M$17&gt;=1,M$17&lt;=28,M69="当",N69="明",O69="休",P69="当"),10,IF(AND($D$1="三交代制",M$17&gt;=2,M$17&lt;=30,OR(M69="準",M69="深"),OR(N69="準",N69="深"),OR(O69="準",O69="深")),20,IF(AND($D$1="二交代制",OR(M69="当",M69="明"),NOT(OR(AND(M69="当",OR(N69="明",M$17=31,N$18="×"),OR(O69="休",M$17=30,M$17=31,O$18="×")),AND(M69="明",OR(L69="当",M$17=1),OR(N69="休",M$17=31,N$18="×"))))),30,IF(AND($D$1="三交代制",L69&lt;&gt;"準",L69&lt;&gt;"深",OR(M69="準",M69="深"),(NOT(OR(AND(M69="準",OR(L69="日",L69="休",M$17=1,AND(N69&lt;&gt;"準",N69&lt;&gt;"深",L69="")),OR(N69="休",AND(N69="準",OR(O69="休",M$17=30,O$18="×")),M$17=31,N$18="×",N69="")),AND(M69="深",OR(L69="休",M$17=1,AND(N69&lt;&gt;"準",N69&lt;&gt;"深",L69="")),OR(N69="休",AND(OR(N69="準",N69="深"),OR(O69="休",M$17=30,O$18="×")),M$17=31,N$18="×",N69="")))))),40,0))))</f>
        <v>0</v>
      </c>
      <c r="N150" s="193">
        <f t="shared" ref="N150" si="803">IF(AND($D$1="二交代制",N$17&gt;=1,N$17&lt;=28,N69="当",O69="明",P69="休",Q69="当"),10,IF(AND($D$1="三交代制",N$17&gt;=2,N$17&lt;=30,OR(N69="準",N69="深"),OR(O69="準",O69="深"),OR(P69="準",P69="深")),20,IF(AND($D$1="二交代制",OR(N69="当",N69="明"),NOT(OR(AND(N69="当",OR(O69="明",N$17=31,O$18="×"),OR(P69="休",N$17=30,N$17=31,P$18="×")),AND(N69="明",OR(M69="当",N$17=1),OR(O69="休",N$17=31,O$18="×"))))),30,IF(AND($D$1="三交代制",M69&lt;&gt;"準",M69&lt;&gt;"深",OR(N69="準",N69="深"),(NOT(OR(AND(N69="準",OR(M69="日",M69="休",N$17=1,AND(O69&lt;&gt;"準",O69&lt;&gt;"深",M69="")),OR(O69="休",AND(O69="準",OR(P69="休",N$17=30,P$18="×")),N$17=31,O$18="×",O69="")),AND(N69="深",OR(M69="休",N$17=1,AND(O69&lt;&gt;"準",O69&lt;&gt;"深",M69="")),OR(O69="休",AND(OR(O69="準",O69="深"),OR(P69="休",N$17=30,P$18="×")),N$17=31,O$18="×",O69="")))))),40,0))))</f>
        <v>0</v>
      </c>
      <c r="O150" s="193">
        <f t="shared" ref="O150" si="804">IF(AND($D$1="二交代制",O$17&gt;=1,O$17&lt;=28,O69="当",P69="明",Q69="休",R69="当"),10,IF(AND($D$1="三交代制",O$17&gt;=2,O$17&lt;=30,OR(O69="準",O69="深"),OR(P69="準",P69="深"),OR(Q69="準",Q69="深")),20,IF(AND($D$1="二交代制",OR(O69="当",O69="明"),NOT(OR(AND(O69="当",OR(P69="明",O$17=31,P$18="×"),OR(Q69="休",O$17=30,O$17=31,Q$18="×")),AND(O69="明",OR(N69="当",O$17=1),OR(P69="休",O$17=31,P$18="×"))))),30,IF(AND($D$1="三交代制",N69&lt;&gt;"準",N69&lt;&gt;"深",OR(O69="準",O69="深"),(NOT(OR(AND(O69="準",OR(N69="日",N69="休",O$17=1,AND(P69&lt;&gt;"準",P69&lt;&gt;"深",N69="")),OR(P69="休",AND(P69="準",OR(Q69="休",O$17=30,Q$18="×")),O$17=31,P$18="×",P69="")),AND(O69="深",OR(N69="休",O$17=1,AND(P69&lt;&gt;"準",P69&lt;&gt;"深",N69="")),OR(P69="休",AND(OR(P69="準",P69="深"),OR(Q69="休",O$17=30,Q$18="×")),O$17=31,P$18="×",P69="")))))),40,0))))</f>
        <v>0</v>
      </c>
      <c r="P150" s="193">
        <f t="shared" ref="P150" si="805">IF(AND($D$1="二交代制",P$17&gt;=1,P$17&lt;=28,P69="当",Q69="明",R69="休",S69="当"),10,IF(AND($D$1="三交代制",P$17&gt;=2,P$17&lt;=30,OR(P69="準",P69="深"),OR(Q69="準",Q69="深"),OR(R69="準",R69="深")),20,IF(AND($D$1="二交代制",OR(P69="当",P69="明"),NOT(OR(AND(P69="当",OR(Q69="明",P$17=31,Q$18="×"),OR(R69="休",P$17=30,P$17=31,R$18="×")),AND(P69="明",OR(O69="当",P$17=1),OR(Q69="休",P$17=31,Q$18="×"))))),30,IF(AND($D$1="三交代制",O69&lt;&gt;"準",O69&lt;&gt;"深",OR(P69="準",P69="深"),(NOT(OR(AND(P69="準",OR(O69="日",O69="休",P$17=1,AND(Q69&lt;&gt;"準",Q69&lt;&gt;"深",O69="")),OR(Q69="休",AND(Q69="準",OR(R69="休",P$17=30,R$18="×")),P$17=31,Q$18="×",Q69="")),AND(P69="深",OR(O69="休",P$17=1,AND(Q69&lt;&gt;"準",Q69&lt;&gt;"深",O69="")),OR(Q69="休",AND(OR(Q69="準",Q69="深"),OR(R69="休",P$17=30,R$18="×")),P$17=31,Q$18="×",Q69="")))))),40,0))))</f>
        <v>0</v>
      </c>
      <c r="Q150" s="193">
        <f t="shared" ref="Q150" si="806">IF(AND($D$1="二交代制",Q$17&gt;=1,Q$17&lt;=28,Q69="当",R69="明",S69="休",T69="当"),10,IF(AND($D$1="三交代制",Q$17&gt;=2,Q$17&lt;=30,OR(Q69="準",Q69="深"),OR(R69="準",R69="深"),OR(S69="準",S69="深")),20,IF(AND($D$1="二交代制",OR(Q69="当",Q69="明"),NOT(OR(AND(Q69="当",OR(R69="明",Q$17=31,R$18="×"),OR(S69="休",Q$17=30,Q$17=31,S$18="×")),AND(Q69="明",OR(P69="当",Q$17=1),OR(R69="休",Q$17=31,R$18="×"))))),30,IF(AND($D$1="三交代制",P69&lt;&gt;"準",P69&lt;&gt;"深",OR(Q69="準",Q69="深"),(NOT(OR(AND(Q69="準",OR(P69="日",P69="休",Q$17=1,AND(R69&lt;&gt;"準",R69&lt;&gt;"深",P69="")),OR(R69="休",AND(R69="準",OR(S69="休",Q$17=30,S$18="×")),Q$17=31,R$18="×",R69="")),AND(Q69="深",OR(P69="休",Q$17=1,AND(R69&lt;&gt;"準",R69&lt;&gt;"深",P69="")),OR(R69="休",AND(OR(R69="準",R69="深"),OR(S69="休",Q$17=30,S$18="×")),Q$17=31,R$18="×",R69="")))))),40,0))))</f>
        <v>0</v>
      </c>
      <c r="R150" s="193">
        <f t="shared" ref="R150" si="807">IF(AND($D$1="二交代制",R$17&gt;=1,R$17&lt;=28,R69="当",S69="明",T69="休",U69="当"),10,IF(AND($D$1="三交代制",R$17&gt;=2,R$17&lt;=30,OR(R69="準",R69="深"),OR(S69="準",S69="深"),OR(T69="準",T69="深")),20,IF(AND($D$1="二交代制",OR(R69="当",R69="明"),NOT(OR(AND(R69="当",OR(S69="明",R$17=31,S$18="×"),OR(T69="休",R$17=30,R$17=31,T$18="×")),AND(R69="明",OR(Q69="当",R$17=1),OR(S69="休",R$17=31,S$18="×"))))),30,IF(AND($D$1="三交代制",Q69&lt;&gt;"準",Q69&lt;&gt;"深",OR(R69="準",R69="深"),(NOT(OR(AND(R69="準",OR(Q69="日",Q69="休",R$17=1,AND(S69&lt;&gt;"準",S69&lt;&gt;"深",Q69="")),OR(S69="休",AND(S69="準",OR(T69="休",R$17=30,T$18="×")),R$17=31,S$18="×",S69="")),AND(R69="深",OR(Q69="休",R$17=1,AND(S69&lt;&gt;"準",S69&lt;&gt;"深",Q69="")),OR(S69="休",AND(OR(S69="準",S69="深"),OR(T69="休",R$17=30,T$18="×")),R$17=31,S$18="×",S69="")))))),40,0))))</f>
        <v>0</v>
      </c>
      <c r="S150" s="193">
        <f t="shared" ref="S150" si="808">IF(AND($D$1="二交代制",S$17&gt;=1,S$17&lt;=28,S69="当",T69="明",U69="休",V69="当"),10,IF(AND($D$1="三交代制",S$17&gt;=2,S$17&lt;=30,OR(S69="準",S69="深"),OR(T69="準",T69="深"),OR(U69="準",U69="深")),20,IF(AND($D$1="二交代制",OR(S69="当",S69="明"),NOT(OR(AND(S69="当",OR(T69="明",S$17=31,T$18="×"),OR(U69="休",S$17=30,S$17=31,U$18="×")),AND(S69="明",OR(R69="当",S$17=1),OR(T69="休",S$17=31,T$18="×"))))),30,IF(AND($D$1="三交代制",R69&lt;&gt;"準",R69&lt;&gt;"深",OR(S69="準",S69="深"),(NOT(OR(AND(S69="準",OR(R69="日",R69="休",S$17=1,AND(T69&lt;&gt;"準",T69&lt;&gt;"深",R69="")),OR(T69="休",AND(T69="準",OR(U69="休",S$17=30,U$18="×")),S$17=31,T$18="×",T69="")),AND(S69="深",OR(R69="休",S$17=1,AND(T69&lt;&gt;"準",T69&lt;&gt;"深",R69="")),OR(T69="休",AND(OR(T69="準",T69="深"),OR(U69="休",S$17=30,U$18="×")),S$17=31,T$18="×",T69="")))))),40,0))))</f>
        <v>0</v>
      </c>
      <c r="T150" s="193">
        <f t="shared" ref="T150" si="809">IF(AND($D$1="二交代制",T$17&gt;=1,T$17&lt;=28,T69="当",U69="明",V69="休",W69="当"),10,IF(AND($D$1="三交代制",T$17&gt;=2,T$17&lt;=30,OR(T69="準",T69="深"),OR(U69="準",U69="深"),OR(V69="準",V69="深")),20,IF(AND($D$1="二交代制",OR(T69="当",T69="明"),NOT(OR(AND(T69="当",OR(U69="明",T$17=31,U$18="×"),OR(V69="休",T$17=30,T$17=31,V$18="×")),AND(T69="明",OR(S69="当",T$17=1),OR(U69="休",T$17=31,U$18="×"))))),30,IF(AND($D$1="三交代制",S69&lt;&gt;"準",S69&lt;&gt;"深",OR(T69="準",T69="深"),(NOT(OR(AND(T69="準",OR(S69="日",S69="休",T$17=1,AND(U69&lt;&gt;"準",U69&lt;&gt;"深",S69="")),OR(U69="休",AND(U69="準",OR(V69="休",T$17=30,V$18="×")),T$17=31,U$18="×",U69="")),AND(T69="深",OR(S69="休",T$17=1,AND(U69&lt;&gt;"準",U69&lt;&gt;"深",S69="")),OR(U69="休",AND(OR(U69="準",U69="深"),OR(V69="休",T$17=30,V$18="×")),T$17=31,U$18="×",U69="")))))),40,0))))</f>
        <v>0</v>
      </c>
      <c r="U150" s="193">
        <f t="shared" ref="U150" si="810">IF(AND($D$1="二交代制",U$17&gt;=1,U$17&lt;=28,U69="当",V69="明",W69="休",X69="当"),10,IF(AND($D$1="三交代制",U$17&gt;=2,U$17&lt;=30,OR(U69="準",U69="深"),OR(V69="準",V69="深"),OR(W69="準",W69="深")),20,IF(AND($D$1="二交代制",OR(U69="当",U69="明"),NOT(OR(AND(U69="当",OR(V69="明",U$17=31,V$18="×"),OR(W69="休",U$17=30,U$17=31,W$18="×")),AND(U69="明",OR(T69="当",U$17=1),OR(V69="休",U$17=31,V$18="×"))))),30,IF(AND($D$1="三交代制",T69&lt;&gt;"準",T69&lt;&gt;"深",OR(U69="準",U69="深"),(NOT(OR(AND(U69="準",OR(T69="日",T69="休",U$17=1,AND(V69&lt;&gt;"準",V69&lt;&gt;"深",T69="")),OR(V69="休",AND(V69="準",OR(W69="休",U$17=30,W$18="×")),U$17=31,V$18="×",V69="")),AND(U69="深",OR(T69="休",U$17=1,AND(V69&lt;&gt;"準",V69&lt;&gt;"深",T69="")),OR(V69="休",AND(OR(V69="準",V69="深"),OR(W69="休",U$17=30,W$18="×")),U$17=31,V$18="×",V69="")))))),40,0))))</f>
        <v>0</v>
      </c>
      <c r="V150" s="193">
        <f t="shared" ref="V150" si="811">IF(AND($D$1="二交代制",V$17&gt;=1,V$17&lt;=28,V69="当",W69="明",X69="休",Y69="当"),10,IF(AND($D$1="三交代制",V$17&gt;=2,V$17&lt;=30,OR(V69="準",V69="深"),OR(W69="準",W69="深"),OR(X69="準",X69="深")),20,IF(AND($D$1="二交代制",OR(V69="当",V69="明"),NOT(OR(AND(V69="当",OR(W69="明",V$17=31,W$18="×"),OR(X69="休",V$17=30,V$17=31,X$18="×")),AND(V69="明",OR(U69="当",V$17=1),OR(W69="休",V$17=31,W$18="×"))))),30,IF(AND($D$1="三交代制",U69&lt;&gt;"準",U69&lt;&gt;"深",OR(V69="準",V69="深"),(NOT(OR(AND(V69="準",OR(U69="日",U69="休",V$17=1,AND(W69&lt;&gt;"準",W69&lt;&gt;"深",U69="")),OR(W69="休",AND(W69="準",OR(X69="休",V$17=30,X$18="×")),V$17=31,W$18="×",W69="")),AND(V69="深",OR(U69="休",V$17=1,AND(W69&lt;&gt;"準",W69&lt;&gt;"深",U69="")),OR(W69="休",AND(OR(W69="準",W69="深"),OR(X69="休",V$17=30,X$18="×")),V$17=31,W$18="×",W69="")))))),40,0))))</f>
        <v>0</v>
      </c>
      <c r="W150" s="193">
        <f t="shared" ref="W150" si="812">IF(AND($D$1="二交代制",W$17&gt;=1,W$17&lt;=28,W69="当",X69="明",Y69="休",Z69="当"),10,IF(AND($D$1="三交代制",W$17&gt;=2,W$17&lt;=30,OR(W69="準",W69="深"),OR(X69="準",X69="深"),OR(Y69="準",Y69="深")),20,IF(AND($D$1="二交代制",OR(W69="当",W69="明"),NOT(OR(AND(W69="当",OR(X69="明",W$17=31,X$18="×"),OR(Y69="休",W$17=30,W$17=31,Y$18="×")),AND(W69="明",OR(V69="当",W$17=1),OR(X69="休",W$17=31,X$18="×"))))),30,IF(AND($D$1="三交代制",V69&lt;&gt;"準",V69&lt;&gt;"深",OR(W69="準",W69="深"),(NOT(OR(AND(W69="準",OR(V69="日",V69="休",W$17=1,AND(X69&lt;&gt;"準",X69&lt;&gt;"深",V69="")),OR(X69="休",AND(X69="準",OR(Y69="休",W$17=30,Y$18="×")),W$17=31,X$18="×",X69="")),AND(W69="深",OR(V69="休",W$17=1,AND(X69&lt;&gt;"準",X69&lt;&gt;"深",V69="")),OR(X69="休",AND(OR(X69="準",X69="深"),OR(Y69="休",W$17=30,Y$18="×")),W$17=31,X$18="×",X69="")))))),40,0))))</f>
        <v>0</v>
      </c>
      <c r="X150" s="193">
        <f t="shared" ref="X150" si="813">IF(AND($D$1="二交代制",X$17&gt;=1,X$17&lt;=28,X69="当",Y69="明",Z69="休",AA69="当"),10,IF(AND($D$1="三交代制",X$17&gt;=2,X$17&lt;=30,OR(X69="準",X69="深"),OR(Y69="準",Y69="深"),OR(Z69="準",Z69="深")),20,IF(AND($D$1="二交代制",OR(X69="当",X69="明"),NOT(OR(AND(X69="当",OR(Y69="明",X$17=31,Y$18="×"),OR(Z69="休",X$17=30,X$17=31,Z$18="×")),AND(X69="明",OR(W69="当",X$17=1),OR(Y69="休",X$17=31,Y$18="×"))))),30,IF(AND($D$1="三交代制",W69&lt;&gt;"準",W69&lt;&gt;"深",OR(X69="準",X69="深"),(NOT(OR(AND(X69="準",OR(W69="日",W69="休",X$17=1,AND(Y69&lt;&gt;"準",Y69&lt;&gt;"深",W69="")),OR(Y69="休",AND(Y69="準",OR(Z69="休",X$17=30,Z$18="×")),X$17=31,Y$18="×",Y69="")),AND(X69="深",OR(W69="休",X$17=1,AND(Y69&lt;&gt;"準",Y69&lt;&gt;"深",W69="")),OR(Y69="休",AND(OR(Y69="準",Y69="深"),OR(Z69="休",X$17=30,Z$18="×")),X$17=31,Y$18="×",Y69="")))))),40,0))))</f>
        <v>0</v>
      </c>
      <c r="Y150" s="193">
        <f t="shared" ref="Y150" si="814">IF(AND($D$1="二交代制",Y$17&gt;=1,Y$17&lt;=28,Y69="当",Z69="明",AA69="休",AB69="当"),10,IF(AND($D$1="三交代制",Y$17&gt;=2,Y$17&lt;=30,OR(Y69="準",Y69="深"),OR(Z69="準",Z69="深"),OR(AA69="準",AA69="深")),20,IF(AND($D$1="二交代制",OR(Y69="当",Y69="明"),NOT(OR(AND(Y69="当",OR(Z69="明",Y$17=31,Z$18="×"),OR(AA69="休",Y$17=30,Y$17=31,AA$18="×")),AND(Y69="明",OR(X69="当",Y$17=1),OR(Z69="休",Y$17=31,Z$18="×"))))),30,IF(AND($D$1="三交代制",X69&lt;&gt;"準",X69&lt;&gt;"深",OR(Y69="準",Y69="深"),(NOT(OR(AND(Y69="準",OR(X69="日",X69="休",Y$17=1,AND(Z69&lt;&gt;"準",Z69&lt;&gt;"深",X69="")),OR(Z69="休",AND(Z69="準",OR(AA69="休",Y$17=30,AA$18="×")),Y$17=31,Z$18="×",Z69="")),AND(Y69="深",OR(X69="休",Y$17=1,AND(Z69&lt;&gt;"準",Z69&lt;&gt;"深",X69="")),OR(Z69="休",AND(OR(Z69="準",Z69="深"),OR(AA69="休",Y$17=30,AA$18="×")),Y$17=31,Z$18="×",Z69="")))))),40,0))))</f>
        <v>0</v>
      </c>
      <c r="Z150" s="193">
        <f t="shared" ref="Z150" si="815">IF(AND($D$1="二交代制",Z$17&gt;=1,Z$17&lt;=28,Z69="当",AA69="明",AB69="休",AC69="当"),10,IF(AND($D$1="三交代制",Z$17&gt;=2,Z$17&lt;=30,OR(Z69="準",Z69="深"),OR(AA69="準",AA69="深"),OR(AB69="準",AB69="深")),20,IF(AND($D$1="二交代制",OR(Z69="当",Z69="明"),NOT(OR(AND(Z69="当",OR(AA69="明",Z$17=31,AA$18="×"),OR(AB69="休",Z$17=30,Z$17=31,AB$18="×")),AND(Z69="明",OR(Y69="当",Z$17=1),OR(AA69="休",Z$17=31,AA$18="×"))))),30,IF(AND($D$1="三交代制",Y69&lt;&gt;"準",Y69&lt;&gt;"深",OR(Z69="準",Z69="深"),(NOT(OR(AND(Z69="準",OR(Y69="日",Y69="休",Z$17=1,AND(AA69&lt;&gt;"準",AA69&lt;&gt;"深",Y69="")),OR(AA69="休",AND(AA69="準",OR(AB69="休",Z$17=30,AB$18="×")),Z$17=31,AA$18="×",AA69="")),AND(Z69="深",OR(Y69="休",Z$17=1,AND(AA69&lt;&gt;"準",AA69&lt;&gt;"深",Y69="")),OR(AA69="休",AND(OR(AA69="準",AA69="深"),OR(AB69="休",Z$17=30,AB$18="×")),Z$17=31,AA$18="×",AA69="")))))),40,0))))</f>
        <v>0</v>
      </c>
      <c r="AA150" s="193">
        <f t="shared" ref="AA150" si="816">IF(AND($D$1="二交代制",AA$17&gt;=1,AA$17&lt;=28,AA69="当",AB69="明",AC69="休",AD69="当"),10,IF(AND($D$1="三交代制",AA$17&gt;=2,AA$17&lt;=30,OR(AA69="準",AA69="深"),OR(AB69="準",AB69="深"),OR(AC69="準",AC69="深")),20,IF(AND($D$1="二交代制",OR(AA69="当",AA69="明"),NOT(OR(AND(AA69="当",OR(AB69="明",AA$17=31,AB$18="×"),OR(AC69="休",AA$17=30,AA$17=31,AC$18="×")),AND(AA69="明",OR(Z69="当",AA$17=1),OR(AB69="休",AA$17=31,AB$18="×"))))),30,IF(AND($D$1="三交代制",Z69&lt;&gt;"準",Z69&lt;&gt;"深",OR(AA69="準",AA69="深"),(NOT(OR(AND(AA69="準",OR(Z69="日",Z69="休",AA$17=1,AND(AB69&lt;&gt;"準",AB69&lt;&gt;"深",Z69="")),OR(AB69="休",AND(AB69="準",OR(AC69="休",AA$17=30,AC$18="×")),AA$17=31,AB$18="×",AB69="")),AND(AA69="深",OR(Z69="休",AA$17=1,AND(AB69&lt;&gt;"準",AB69&lt;&gt;"深",Z69="")),OR(AB69="休",AND(OR(AB69="準",AB69="深"),OR(AC69="休",AA$17=30,AC$18="×")),AA$17=31,AB$18="×",AB69="")))))),40,0))))</f>
        <v>0</v>
      </c>
      <c r="AB150" s="193">
        <f t="shared" ref="AB150" si="817">IF(AND($D$1="二交代制",AB$17&gt;=1,AB$17&lt;=28,AB69="当",AC69="明",AD69="休",AE69="当"),10,IF(AND($D$1="三交代制",AB$17&gt;=2,AB$17&lt;=30,OR(AB69="準",AB69="深"),OR(AC69="準",AC69="深"),OR(AD69="準",AD69="深")),20,IF(AND($D$1="二交代制",OR(AB69="当",AB69="明"),NOT(OR(AND(AB69="当",OR(AC69="明",AB$17=31,AC$18="×"),OR(AD69="休",AB$17=30,AB$17=31,AD$18="×")),AND(AB69="明",OR(AA69="当",AB$17=1),OR(AC69="休",AB$17=31,AC$18="×"))))),30,IF(AND($D$1="三交代制",AA69&lt;&gt;"準",AA69&lt;&gt;"深",OR(AB69="準",AB69="深"),(NOT(OR(AND(AB69="準",OR(AA69="日",AA69="休",AB$17=1,AND(AC69&lt;&gt;"準",AC69&lt;&gt;"深",AA69="")),OR(AC69="休",AND(AC69="準",OR(AD69="休",AB$17=30,AD$18="×")),AB$17=31,AC$18="×",AC69="")),AND(AB69="深",OR(AA69="休",AB$17=1,AND(AC69&lt;&gt;"準",AC69&lt;&gt;"深",AA69="")),OR(AC69="休",AND(OR(AC69="準",AC69="深"),OR(AD69="休",AB$17=30,AD$18="×")),AB$17=31,AC$18="×",AC69="")))))),40,0))))</f>
        <v>0</v>
      </c>
      <c r="AC150" s="193">
        <f t="shared" ref="AC150" si="818">IF(AND($D$1="二交代制",AC$17&gt;=1,AC$17&lt;=28,AC69="当",AD69="明",AE69="休",AF69="当"),10,IF(AND($D$1="三交代制",AC$17&gt;=2,AC$17&lt;=30,OR(AC69="準",AC69="深"),OR(AD69="準",AD69="深"),OR(AE69="準",AE69="深")),20,IF(AND($D$1="二交代制",OR(AC69="当",AC69="明"),NOT(OR(AND(AC69="当",OR(AD69="明",AC$17=31,AD$18="×"),OR(AE69="休",AC$17=30,AC$17=31,AE$18="×")),AND(AC69="明",OR(AB69="当",AC$17=1),OR(AD69="休",AC$17=31,AD$18="×"))))),30,IF(AND($D$1="三交代制",AB69&lt;&gt;"準",AB69&lt;&gt;"深",OR(AC69="準",AC69="深"),(NOT(OR(AND(AC69="準",OR(AB69="日",AB69="休",AC$17=1,AND(AD69&lt;&gt;"準",AD69&lt;&gt;"深",AB69="")),OR(AD69="休",AND(AD69="準",OR(AE69="休",AC$17=30,AE$18="×")),AC$17=31,AD$18="×",AD69="")),AND(AC69="深",OR(AB69="休",AC$17=1,AND(AD69&lt;&gt;"準",AD69&lt;&gt;"深",AB69="")),OR(AD69="休",AND(OR(AD69="準",AD69="深"),OR(AE69="休",AC$17=30,AE$18="×")),AC$17=31,AD$18="×",AD69="")))))),40,0))))</f>
        <v>0</v>
      </c>
      <c r="AD150" s="193">
        <f t="shared" ref="AD150" si="819">IF(AND($D$1="二交代制",AD$17&gt;=1,AD$17&lt;=28,AD69="当",AE69="明",AF69="休",AG69="当"),10,IF(AND($D$1="三交代制",AD$17&gt;=2,AD$17&lt;=30,OR(AD69="準",AD69="深"),OR(AE69="準",AE69="深"),OR(AF69="準",AF69="深")),20,IF(AND($D$1="二交代制",OR(AD69="当",AD69="明"),NOT(OR(AND(AD69="当",OR(AE69="明",AD$17=31,AE$18="×"),OR(AF69="休",AD$17=30,AD$17=31,AF$18="×")),AND(AD69="明",OR(AC69="当",AD$17=1),OR(AE69="休",AD$17=31,AE$18="×"))))),30,IF(AND($D$1="三交代制",AC69&lt;&gt;"準",AC69&lt;&gt;"深",OR(AD69="準",AD69="深"),(NOT(OR(AND(AD69="準",OR(AC69="日",AC69="休",AD$17=1,AND(AE69&lt;&gt;"準",AE69&lt;&gt;"深",AC69="")),OR(AE69="休",AND(AE69="準",OR(AF69="休",AD$17=30,AF$18="×")),AD$17=31,AE$18="×",AE69="")),AND(AD69="深",OR(AC69="休",AD$17=1,AND(AE69&lt;&gt;"準",AE69&lt;&gt;"深",AC69="")),OR(AE69="休",AND(OR(AE69="準",AE69="深"),OR(AF69="休",AD$17=30,AF$18="×")),AD$17=31,AE$18="×",AE69="")))))),40,0))))</f>
        <v>0</v>
      </c>
      <c r="AE150" s="193">
        <f t="shared" ref="AE150" si="820">IF(AND($D$1="二交代制",AE$17&gt;=1,AE$17&lt;=28,AE69="当",AF69="明",AG69="休",AH69="当"),10,IF(AND($D$1="三交代制",AE$17&gt;=2,AE$17&lt;=30,OR(AE69="準",AE69="深"),OR(AF69="準",AF69="深"),OR(AG69="準",AG69="深")),20,IF(AND($D$1="二交代制",OR(AE69="当",AE69="明"),NOT(OR(AND(AE69="当",OR(AF69="明",AE$17=31,AF$18="×"),OR(AG69="休",AE$17=30,AE$17=31,AG$18="×")),AND(AE69="明",OR(AD69="当",AE$17=1),OR(AF69="休",AE$17=31,AF$18="×"))))),30,IF(AND($D$1="三交代制",AD69&lt;&gt;"準",AD69&lt;&gt;"深",OR(AE69="準",AE69="深"),(NOT(OR(AND(AE69="準",OR(AD69="日",AD69="休",AE$17=1,AND(AF69&lt;&gt;"準",AF69&lt;&gt;"深",AD69="")),OR(AF69="休",AND(AF69="準",OR(AG69="休",AE$17=30,AG$18="×")),AE$17=31,AF$18="×",AF69="")),AND(AE69="深",OR(AD69="休",AE$17=1,AND(AF69&lt;&gt;"準",AF69&lt;&gt;"深",AD69="")),OR(AF69="休",AND(OR(AF69="準",AF69="深"),OR(AG69="休",AE$17=30,AG$18="×")),AE$17=31,AF$18="×",AF69="")))))),40,0))))</f>
        <v>0</v>
      </c>
      <c r="AF150" s="193">
        <f t="shared" ref="AF150" si="821">IF(AND($D$1="二交代制",AF$17&gt;=1,AF$17&lt;=28,AF69="当",AG69="明",AH69="休",AI69="当"),10,IF(AND($D$1="三交代制",AF$17&gt;=2,AF$17&lt;=30,OR(AF69="準",AF69="深"),OR(AG69="準",AG69="深"),OR(AH69="準",AH69="深")),20,IF(AND($D$1="二交代制",OR(AF69="当",AF69="明"),NOT(OR(AND(AF69="当",OR(AG69="明",AF$17=31,AG$18="×"),OR(AH69="休",AF$17=30,AF$17=31,AH$18="×")),AND(AF69="明",OR(AE69="当",AF$17=1),OR(AG69="休",AF$17=31,AG$18="×"))))),30,IF(AND($D$1="三交代制",AE69&lt;&gt;"準",AE69&lt;&gt;"深",OR(AF69="準",AF69="深"),(NOT(OR(AND(AF69="準",OR(AE69="日",AE69="休",AF$17=1,AND(AG69&lt;&gt;"準",AG69&lt;&gt;"深",AE69="")),OR(AG69="休",AND(AG69="準",OR(AH69="休",AF$17=30,AH$18="×")),AF$17=31,AG$18="×",AG69="")),AND(AF69="深",OR(AE69="休",AF$17=1,AND(AG69&lt;&gt;"準",AG69&lt;&gt;"深",AE69="")),OR(AG69="休",AND(OR(AG69="準",AG69="深"),OR(AH69="休",AF$17=30,AH$18="×")),AF$17=31,AG$18="×",AG69="")))))),40,0))))</f>
        <v>0</v>
      </c>
      <c r="AG150" s="193">
        <f t="shared" ref="AG150" si="822">IF(AND($D$1="二交代制",AG$17&gt;=1,AG$17&lt;=28,AG69="当",AH69="明",AI69="休",AJ69="当"),10,IF(AND($D$1="三交代制",AG$17&gt;=2,AG$17&lt;=30,OR(AG69="準",AG69="深"),OR(AH69="準",AH69="深"),OR(AI69="準",AI69="深")),20,IF(AND($D$1="二交代制",OR(AG69="当",AG69="明"),NOT(OR(AND(AG69="当",OR(AH69="明",AG$17=31,AH$18="×"),OR(AI69="休",AG$17=30,AG$17=31,AI$18="×")),AND(AG69="明",OR(AF69="当",AG$17=1),OR(AH69="休",AG$17=31,AH$18="×"))))),30,IF(AND($D$1="三交代制",AF69&lt;&gt;"準",AF69&lt;&gt;"深",OR(AG69="準",AG69="深"),(NOT(OR(AND(AG69="準",OR(AF69="日",AF69="休",AG$17=1,AND(AH69&lt;&gt;"準",AH69&lt;&gt;"深",AF69="")),OR(AH69="休",AND(AH69="準",OR(AI69="休",AG$17=30,AI$18="×")),AG$17=31,AH$18="×",AH69="")),AND(AG69="深",OR(AF69="休",AG$17=1,AND(AH69&lt;&gt;"準",AH69&lt;&gt;"深",AF69="")),OR(AH69="休",AND(OR(AH69="準",AH69="深"),OR(AI69="休",AG$17=30,AI$18="×")),AG$17=31,AH$18="×",AH69="")))))),40,0))))</f>
        <v>0</v>
      </c>
      <c r="AH150" s="193">
        <f t="shared" ref="AH150" si="823">IF(AND($D$1="二交代制",AH$17&gt;=1,AH$17&lt;=28,AH69="当",AI69="明",AJ69="休",AK69="当"),10,IF(AND($D$1="三交代制",AH$17&gt;=2,AH$17&lt;=30,OR(AH69="準",AH69="深"),OR(AI69="準",AI69="深"),OR(AJ69="準",AJ69="深")),20,IF(AND($D$1="二交代制",OR(AH69="当",AH69="明"),NOT(OR(AND(AH69="当",OR(AI69="明",AH$17=31,AI$18="×"),OR(AJ69="休",AH$17=30,AH$17=31,AJ$18="×")),AND(AH69="明",OR(AG69="当",AH$17=1),OR(AI69="休",AH$17=31,AI$18="×"))))),30,IF(AND($D$1="三交代制",AG69&lt;&gt;"準",AG69&lt;&gt;"深",OR(AH69="準",AH69="深"),(NOT(OR(AND(AH69="準",OR(AG69="日",AG69="休",AH$17=1,AND(AI69&lt;&gt;"準",AI69&lt;&gt;"深",AG69="")),OR(AI69="休",AND(AI69="準",OR(AJ69="休",AH$17=30,AJ$18="×")),AH$17=31,AI$18="×",AI69="")),AND(AH69="深",OR(AG69="休",AH$17=1,AND(AI69&lt;&gt;"準",AI69&lt;&gt;"深",AG69="")),OR(AI69="休",AND(OR(AI69="準",AI69="深"),OR(AJ69="休",AH$17=30,AJ$18="×")),AH$17=31,AI$18="×",AI69="")))))),40,0))))</f>
        <v>0</v>
      </c>
      <c r="AI150" s="193">
        <f t="shared" ref="AI150" si="824">IF(AND($D$1="二交代制",AI$17&gt;=1,AI$17&lt;=28,AI69="当",AJ69="明",AK69="休",AL69="当"),10,IF(AND($D$1="三交代制",AI$17&gt;=2,AI$17&lt;=30,OR(AI69="準",AI69="深"),OR(AJ69="準",AJ69="深"),OR(AK69="準",AK69="深")),20,IF(AND($D$1="二交代制",OR(AI69="当",AI69="明"),NOT(OR(AND(AI69="当",OR(AJ69="明",AI$17=31,AJ$18="×"),OR(AK69="休",AI$17=30,AI$17=31,AK$18="×")),AND(AI69="明",OR(AH69="当",AI$17=1),OR(AJ69="休",AI$17=31,AJ$18="×"))))),30,IF(AND($D$1="三交代制",AH69&lt;&gt;"準",AH69&lt;&gt;"深",OR(AI69="準",AI69="深"),(NOT(OR(AND(AI69="準",OR(AH69="日",AH69="休",AI$17=1,AND(AJ69&lt;&gt;"準",AJ69&lt;&gt;"深",AH69="")),OR(AJ69="休",AND(AJ69="準",OR(AK69="休",AI$17=30,AK$18="×")),AI$17=31,AJ$18="×",AJ69="")),AND(AI69="深",OR(AH69="休",AI$17=1,AND(AJ69&lt;&gt;"準",AJ69&lt;&gt;"深",AH69="")),OR(AJ69="休",AND(OR(AJ69="準",AJ69="深"),OR(AK69="休",AI$17=30,AK$18="×")),AI$17=31,AJ$18="×",AJ69="")))))),40,0))))</f>
        <v>0</v>
      </c>
      <c r="AJ150" s="193">
        <f t="shared" ref="AJ150" si="825">IF(AND($D$1="二交代制",AJ$17&gt;=1,AJ$17&lt;=28,AJ69="当",AK69="明",AL69="休",AM69="当"),10,IF(AND($D$1="三交代制",AJ$17&gt;=2,AJ$17&lt;=30,OR(AJ69="準",AJ69="深"),OR(AK69="準",AK69="深"),OR(AL69="準",AL69="深")),20,IF(AND($D$1="二交代制",OR(AJ69="当",AJ69="明"),NOT(OR(AND(AJ69="当",OR(AK69="明",AJ$17=31,AK$18="×"),OR(AL69="休",AJ$17=30,AJ$17=31,AL$18="×")),AND(AJ69="明",OR(AI69="当",AJ$17=1),OR(AK69="休",AJ$17=31,AK$18="×"))))),30,IF(AND($D$1="三交代制",AI69&lt;&gt;"準",AI69&lt;&gt;"深",OR(AJ69="準",AJ69="深"),(NOT(OR(AND(AJ69="準",OR(AI69="日",AI69="休",AJ$17=1,AND(AK69&lt;&gt;"準",AK69&lt;&gt;"深",AI69="")),OR(AK69="休",AND(AK69="準",OR(AL69="休",AJ$17=30,AL$18="×")),AJ$17=31,AK$18="×",AK69="")),AND(AJ69="深",OR(AI69="休",AJ$17=1,AND(AK69&lt;&gt;"準",AK69&lt;&gt;"深",AI69="")),OR(AK69="休",AND(OR(AK69="準",AK69="深"),OR(AL69="休",AJ$17=30,AL$18="×")),AJ$17=31,AK$18="×",AK69="")))))),40,0))))</f>
        <v>0</v>
      </c>
      <c r="AK150" s="193">
        <f t="shared" ref="AK150" si="826">IF(AND($D$1="二交代制",AK$17&gt;=1,AK$17&lt;=28,AK69="当",AL69="明",AM69="休",AN69="当"),10,IF(AND($D$1="三交代制",AK$17&gt;=2,AK$17&lt;=30,OR(AK69="準",AK69="深"),OR(AL69="準",AL69="深"),OR(AM69="準",AM69="深")),20,IF(AND($D$1="二交代制",OR(AK69="当",AK69="明"),NOT(OR(AND(AK69="当",OR(AL69="明",AK$17=31,AL$18="×"),OR(AM69="休",AK$17=30,AK$17=31,AM$18="×")),AND(AK69="明",OR(AJ69="当",AK$17=1),OR(AL69="休",AK$17=31,AL$18="×"))))),30,IF(AND($D$1="三交代制",AJ69&lt;&gt;"準",AJ69&lt;&gt;"深",OR(AK69="準",AK69="深"),(NOT(OR(AND(AK69="準",OR(AJ69="日",AJ69="休",AK$17=1,AND(AL69&lt;&gt;"準",AL69&lt;&gt;"深",AJ69="")),OR(AL69="休",AND(AL69="準",OR(AM69="休",AK$17=30,AM$18="×")),AK$17=31,AL$18="×",AL69="")),AND(AK69="深",OR(AJ69="休",AK$17=1,AND(AL69&lt;&gt;"準",AL69&lt;&gt;"深",AJ69="")),OR(AL69="休",AND(OR(AL69="準",AL69="深"),OR(AM69="休",AK$17=30,AM$18="×")),AK$17=31,AL$18="×",AL69="")))))),40,0))))</f>
        <v>0</v>
      </c>
      <c r="AL150" s="193">
        <f t="shared" ref="AL150" si="827">IF(AND($D$1="二交代制",AL$17&gt;=1,AL$17&lt;=28,AL69="当",AM69="明",AN69="休",AO69="当"),10,IF(AND($D$1="三交代制",AL$17&gt;=2,AL$17&lt;=30,OR(AL69="準",AL69="深"),OR(AM69="準",AM69="深"),OR(AN69="準",AN69="深")),20,IF(AND($D$1="二交代制",OR(AL69="当",AL69="明"),NOT(OR(AND(AL69="当",OR(AM69="明",AL$17=31,AM$18="×"),OR(AN69="休",AL$17=30,AL$17=31,AN$18="×")),AND(AL69="明",OR(AK69="当",AL$17=1),OR(AM69="休",AL$17=31,AM$18="×"))))),30,IF(AND($D$1="三交代制",AK69&lt;&gt;"準",AK69&lt;&gt;"深",OR(AL69="準",AL69="深"),(NOT(OR(AND(AL69="準",OR(AK69="日",AK69="休",AL$17=1,AND(AM69&lt;&gt;"準",AM69&lt;&gt;"深",AK69="")),OR(AM69="休",AND(AM69="準",OR(AN69="休",AL$17=30,AN$18="×")),AL$17=31,AM$18="×",AM69="")),AND(AL69="深",OR(AK69="休",AL$17=1,AND(AM69&lt;&gt;"準",AM69&lt;&gt;"深",AK69="")),OR(AM69="休",AND(OR(AM69="準",AM69="深"),OR(AN69="休",AL$17=30,AN$18="×")),AL$17=31,AM$18="×",AM69="")))))),40,0))))</f>
        <v>0</v>
      </c>
      <c r="AM150" s="193">
        <f t="shared" ref="AM150" si="828">IF(AND($D$1="二交代制",AM$17&gt;=1,AM$17&lt;=28,AM69="当",AN69="明",AO69="休",AP69="当"),10,IF(AND($D$1="三交代制",AM$17&gt;=2,AM$17&lt;=30,OR(AM69="準",AM69="深"),OR(AN69="準",AN69="深"),OR(AO69="準",AO69="深")),20,IF(AND($D$1="二交代制",OR(AM69="当",AM69="明"),NOT(OR(AND(AM69="当",OR(AN69="明",AM$17=31,AN$18="×"),OR(AO69="休",AM$17=30,AM$17=31,AO$18="×")),AND(AM69="明",OR(AL69="当",AM$17=1),OR(AN69="休",AM$17=31,AN$18="×"))))),30,IF(AND($D$1="三交代制",AL69&lt;&gt;"準",AL69&lt;&gt;"深",OR(AM69="準",AM69="深"),(NOT(OR(AND(AM69="準",OR(AL69="日",AL69="休",AM$17=1,AND(AN69&lt;&gt;"準",AN69&lt;&gt;"深",AL69="")),OR(AN69="休",AND(AN69="準",OR(AO69="休",AM$17=30,AO$18="×")),AM$17=31,AN$18="×",AN69="")),AND(AM69="深",OR(AL69="休",AM$17=1,AND(AN69&lt;&gt;"準",AN69&lt;&gt;"深",AL69="")),OR(AN69="休",AND(OR(AN69="準",AN69="深"),OR(AO69="休",AM$17=30,AO$18="×")),AM$17=31,AN$18="×",AN69="")))))),40,0))))</f>
        <v>0</v>
      </c>
      <c r="AN150" s="193">
        <f t="shared" ref="AN150" si="829">IF(AND($D$1="二交代制",AN$17&gt;=1,AN$17&lt;=28,AN69="当",AO69="明",AP69="休",AQ69="当"),10,IF(AND($D$1="三交代制",AN$17&gt;=2,AN$17&lt;=30,OR(AN69="準",AN69="深"),OR(AO69="準",AO69="深"),OR(AP69="準",AP69="深")),20,IF(AND($D$1="二交代制",OR(AN69="当",AN69="明"),NOT(OR(AND(AN69="当",OR(AO69="明",AN$17=31,AO$18="×"),OR(AP69="休",AN$17=30,AN$17=31,AP$18="×")),AND(AN69="明",OR(AM69="当",AN$17=1),OR(AO69="休",AN$17=31,AO$18="×"))))),30,IF(AND($D$1="三交代制",AM69&lt;&gt;"準",AM69&lt;&gt;"深",OR(AN69="準",AN69="深"),(NOT(OR(AND(AN69="準",OR(AM69="日",AM69="休",AN$17=1,AND(AO69&lt;&gt;"準",AO69&lt;&gt;"深",AM69="")),OR(AO69="休",AND(AO69="準",OR(AP69="休",AN$17=30,AP$18="×")),AN$17=31,AO$18="×",AO69="")),AND(AN69="深",OR(AM69="休",AN$17=1,AND(AO69&lt;&gt;"準",AO69&lt;&gt;"深",AM69="")),OR(AO69="休",AND(OR(AO69="準",AO69="深"),OR(AP69="休",AN$17=30,AP$18="×")),AN$17=31,AO$18="×",AO69="")))))),40,0))))</f>
        <v>0</v>
      </c>
      <c r="AO150" s="193">
        <f t="shared" ref="AO150" si="830">IF(AND($D$1="二交代制",AO$17&gt;=1,AO$17&lt;=28,AO69="当",AP69="明",AQ69="休",AR69="当"),10,IF(AND($D$1="三交代制",AO$17&gt;=2,AO$17&lt;=30,OR(AO69="準",AO69="深"),OR(AP69="準",AP69="深"),OR(AQ69="準",AQ69="深")),20,IF(AND($D$1="二交代制",OR(AO69="当",AO69="明"),NOT(OR(AND(AO69="当",OR(AP69="明",AO$17=31,AP$18="×"),OR(AQ69="休",AO$17=30,AO$17=31,AQ$18="×")),AND(AO69="明",OR(AN69="当",AO$17=1),OR(AP69="休",AO$17=31,AP$18="×"))))),30,IF(AND($D$1="三交代制",AN69&lt;&gt;"準",AN69&lt;&gt;"深",OR(AO69="準",AO69="深"),(NOT(OR(AND(AO69="準",OR(AN69="日",AN69="休",AO$17=1,AND(AP69&lt;&gt;"準",AP69&lt;&gt;"深",AN69="")),OR(AP69="休",AND(AP69="準",OR(AQ69="休",AO$17=30,AQ$18="×")),AO$17=31,AP$18="×",AP69="")),AND(AO69="深",OR(AN69="休",AO$17=1,AND(AP69&lt;&gt;"準",AP69&lt;&gt;"深",AN69="")),OR(AP69="休",AND(OR(AP69="準",AP69="深"),OR(AQ69="休",AO$17=30,AQ$18="×")),AO$17=31,AP$18="×",AP69="")))))),40,0))))</f>
        <v>0</v>
      </c>
      <c r="CJ150" s="91"/>
      <c r="CK150" s="100"/>
      <c r="CL150" s="100"/>
      <c r="CM150" s="100"/>
      <c r="CN150" s="100"/>
      <c r="CO150" s="100"/>
      <c r="CP150" s="100"/>
      <c r="CQ150" s="100"/>
      <c r="CR150" s="100"/>
      <c r="CS150" s="100"/>
      <c r="CT150" s="100"/>
      <c r="CU150" s="100"/>
      <c r="CV150" s="100"/>
      <c r="CW150" s="100"/>
      <c r="CX150" s="100"/>
      <c r="CY150" s="100"/>
      <c r="CZ150" s="100"/>
      <c r="DA150" s="100"/>
      <c r="DB150" s="100"/>
      <c r="DC150" s="100"/>
      <c r="DD150" s="100"/>
      <c r="DE150" s="100"/>
      <c r="DF150" s="100"/>
      <c r="DG150" s="100"/>
      <c r="DH150" s="100"/>
      <c r="DI150" s="100"/>
      <c r="DJ150" s="100"/>
      <c r="DK150" s="100"/>
      <c r="DL150" s="100"/>
      <c r="DM150" s="100"/>
      <c r="DN150" s="100"/>
      <c r="DO150" s="100"/>
      <c r="DP150" s="100"/>
      <c r="DQ150" s="93"/>
      <c r="DR150" s="93"/>
      <c r="DS150" s="93"/>
      <c r="DT150" s="93"/>
      <c r="DU150" s="93"/>
      <c r="DV150" s="93"/>
      <c r="DW150" s="93"/>
      <c r="DX150" s="93"/>
      <c r="DY150" s="93"/>
      <c r="DZ150" s="93"/>
      <c r="EA150" s="93"/>
      <c r="EB150" s="93"/>
      <c r="EC150" s="93"/>
      <c r="ED150" s="93"/>
      <c r="EE150" s="93"/>
      <c r="EF150" s="93"/>
      <c r="EG150" s="93"/>
      <c r="EH150" s="93"/>
      <c r="EI150" s="93"/>
      <c r="EJ150" s="93"/>
      <c r="EK150" s="93"/>
    </row>
    <row r="151" spans="3:141" x14ac:dyDescent="0.4">
      <c r="J151" s="202"/>
      <c r="K151" s="193"/>
      <c r="L151" s="193"/>
      <c r="M151" s="193"/>
      <c r="N151" s="193"/>
      <c r="O151" s="193"/>
      <c r="P151" s="193"/>
      <c r="Q151" s="193"/>
      <c r="R151" s="193"/>
      <c r="S151" s="193"/>
      <c r="T151" s="193"/>
      <c r="U151" s="193"/>
      <c r="V151" s="193"/>
      <c r="W151" s="193"/>
      <c r="X151" s="193"/>
      <c r="Y151" s="193"/>
      <c r="Z151" s="193"/>
      <c r="AA151" s="193"/>
      <c r="AB151" s="193"/>
      <c r="AC151" s="193"/>
      <c r="AD151" s="193"/>
      <c r="AE151" s="193"/>
      <c r="AF151" s="193"/>
      <c r="AG151" s="193"/>
      <c r="AH151" s="193"/>
      <c r="AI151" s="193"/>
      <c r="AJ151" s="193"/>
      <c r="AK151" s="193"/>
      <c r="AL151" s="193"/>
      <c r="AM151" s="193"/>
      <c r="AN151" s="193"/>
      <c r="AO151" s="193"/>
      <c r="CJ151" s="91"/>
      <c r="CK151" s="100"/>
      <c r="CL151" s="100"/>
      <c r="CM151" s="100"/>
      <c r="CN151" s="100"/>
      <c r="CO151" s="100"/>
      <c r="CP151" s="100"/>
      <c r="CQ151" s="100"/>
      <c r="CR151" s="100"/>
      <c r="CS151" s="100"/>
      <c r="CT151" s="100"/>
      <c r="CU151" s="100"/>
      <c r="CV151" s="100"/>
      <c r="CW151" s="100"/>
      <c r="CX151" s="100"/>
      <c r="CY151" s="100"/>
      <c r="CZ151" s="100"/>
      <c r="DA151" s="100"/>
      <c r="DB151" s="100"/>
      <c r="DC151" s="100"/>
      <c r="DD151" s="100"/>
      <c r="DE151" s="100"/>
      <c r="DF151" s="100"/>
      <c r="DG151" s="100"/>
      <c r="DH151" s="100"/>
      <c r="DI151" s="100"/>
      <c r="DJ151" s="100"/>
      <c r="DK151" s="100"/>
      <c r="DL151" s="100"/>
      <c r="DM151" s="100"/>
      <c r="DN151" s="100"/>
      <c r="DO151" s="100"/>
      <c r="DP151" s="100"/>
      <c r="DQ151" s="93"/>
      <c r="DR151" s="93"/>
      <c r="DS151" s="93"/>
      <c r="DT151" s="93"/>
      <c r="DU151" s="93"/>
      <c r="DV151" s="93"/>
      <c r="DW151" s="93"/>
      <c r="DX151" s="93"/>
      <c r="DY151" s="93"/>
      <c r="DZ151" s="93"/>
      <c r="EA151" s="93"/>
      <c r="EB151" s="93"/>
      <c r="EC151" s="93"/>
      <c r="ED151" s="93"/>
      <c r="EE151" s="93"/>
      <c r="EF151" s="93"/>
      <c r="EG151" s="93"/>
      <c r="EH151" s="93"/>
      <c r="EI151" s="93"/>
      <c r="EJ151" s="93"/>
      <c r="EK151" s="93"/>
    </row>
    <row r="152" spans="3:141" x14ac:dyDescent="0.4">
      <c r="C152" s="93"/>
      <c r="D152" s="93"/>
      <c r="E152" s="93"/>
      <c r="F152" s="93"/>
      <c r="G152" s="93"/>
      <c r="H152" s="93"/>
      <c r="I152" s="93"/>
      <c r="J152" s="201" t="str">
        <f t="shared" ref="J152" si="831">IF(E71&lt;&gt;"",E71,"")</f>
        <v/>
      </c>
      <c r="K152" s="193">
        <f t="shared" ref="K152" si="832">IF(AND($D$1="二交代制",K$17&gt;=1,K$17&lt;=28,K71="当",L71="明",M71="休",N71="当"),10,IF(AND($D$1="三交代制",K$17&gt;=2,K$17&lt;=30,OR(K71="準",K71="深"),OR(L71="準",L71="深"),OR(M71="準",M71="深")),20,IF(AND($D$1="二交代制",OR(K71="当",K71="明"),NOT(OR(AND(K71="当",OR(L71="明",K$17=31,L$18="×"),OR(M71="休",K$17=30,K$17=31,M$18="×")),AND(K71="明",OR(J71="当",K$17=1),OR(L71="休",K$17=31,L$18="×"))))),30,IF(AND($D$1="三交代制",J71&lt;&gt;"準",J71&lt;&gt;"深",OR(K71="準",K71="深"),(NOT(OR(AND(K71="準",OR(J71="日",J71="休",K$17=1,AND(L71&lt;&gt;"準",L71&lt;&gt;"深",J71="")),OR(L71="休",AND(L71="準",OR(M71="休",K$17=30,M$18="×")),K$17=31,L$18="×",L71="")),AND(K71="深",OR(J71="休",K$17=1,AND(L71&lt;&gt;"準",L71&lt;&gt;"深",J71="")),OR(L71="休",AND(OR(L71="準",L71="深"),OR(M71="休",K$17=30,M$18="×")),K$17=31,L$18="×",L71="")))))),40,0))))</f>
        <v>0</v>
      </c>
      <c r="L152" s="193">
        <f t="shared" ref="L152" si="833">IF(AND($D$1="二交代制",L$17&gt;=1,L$17&lt;=28,L71="当",M71="明",N71="休",O71="当"),10,IF(AND($D$1="三交代制",L$17&gt;=2,L$17&lt;=30,OR(L71="準",L71="深"),OR(M71="準",M71="深"),OR(N71="準",N71="深")),20,IF(AND($D$1="二交代制",OR(L71="当",L71="明"),NOT(OR(AND(L71="当",OR(M71="明",L$17=31,M$18="×"),OR(N71="休",L$17=30,L$17=31,N$18="×")),AND(L71="明",OR(K71="当",L$17=1),OR(M71="休",L$17=31,M$18="×"))))),30,IF(AND($D$1="三交代制",K71&lt;&gt;"準",K71&lt;&gt;"深",OR(L71="準",L71="深"),(NOT(OR(AND(L71="準",OR(K71="日",K71="休",L$17=1,AND(M71&lt;&gt;"準",M71&lt;&gt;"深",K71="")),OR(M71="休",AND(M71="準",OR(N71="休",L$17=30,N$18="×")),L$17=31,M$18="×",M71="")),AND(L71="深",OR(K71="休",L$17=1,AND(M71&lt;&gt;"準",M71&lt;&gt;"深",K71="")),OR(M71="休",AND(OR(M71="準",M71="深"),OR(N71="休",L$17=30,N$18="×")),L$17=31,M$18="×",M71="")))))),40,0))))</f>
        <v>0</v>
      </c>
      <c r="M152" s="193">
        <f t="shared" ref="M152" si="834">IF(AND($D$1="二交代制",M$17&gt;=1,M$17&lt;=28,M71="当",N71="明",O71="休",P71="当"),10,IF(AND($D$1="三交代制",M$17&gt;=2,M$17&lt;=30,OR(M71="準",M71="深"),OR(N71="準",N71="深"),OR(O71="準",O71="深")),20,IF(AND($D$1="二交代制",OR(M71="当",M71="明"),NOT(OR(AND(M71="当",OR(N71="明",M$17=31,N$18="×"),OR(O71="休",M$17=30,M$17=31,O$18="×")),AND(M71="明",OR(L71="当",M$17=1),OR(N71="休",M$17=31,N$18="×"))))),30,IF(AND($D$1="三交代制",L71&lt;&gt;"準",L71&lt;&gt;"深",OR(M71="準",M71="深"),(NOT(OR(AND(M71="準",OR(L71="日",L71="休",M$17=1,AND(N71&lt;&gt;"準",N71&lt;&gt;"深",L71="")),OR(N71="休",AND(N71="準",OR(O71="休",M$17=30,O$18="×")),M$17=31,N$18="×",N71="")),AND(M71="深",OR(L71="休",M$17=1,AND(N71&lt;&gt;"準",N71&lt;&gt;"深",L71="")),OR(N71="休",AND(OR(N71="準",N71="深"),OR(O71="休",M$17=30,O$18="×")),M$17=31,N$18="×",N71="")))))),40,0))))</f>
        <v>0</v>
      </c>
      <c r="N152" s="193">
        <f t="shared" ref="N152" si="835">IF(AND($D$1="二交代制",N$17&gt;=1,N$17&lt;=28,N71="当",O71="明",P71="休",Q71="当"),10,IF(AND($D$1="三交代制",N$17&gt;=2,N$17&lt;=30,OR(N71="準",N71="深"),OR(O71="準",O71="深"),OR(P71="準",P71="深")),20,IF(AND($D$1="二交代制",OR(N71="当",N71="明"),NOT(OR(AND(N71="当",OR(O71="明",N$17=31,O$18="×"),OR(P71="休",N$17=30,N$17=31,P$18="×")),AND(N71="明",OR(M71="当",N$17=1),OR(O71="休",N$17=31,O$18="×"))))),30,IF(AND($D$1="三交代制",M71&lt;&gt;"準",M71&lt;&gt;"深",OR(N71="準",N71="深"),(NOT(OR(AND(N71="準",OR(M71="日",M71="休",N$17=1,AND(O71&lt;&gt;"準",O71&lt;&gt;"深",M71="")),OR(O71="休",AND(O71="準",OR(P71="休",N$17=30,P$18="×")),N$17=31,O$18="×",O71="")),AND(N71="深",OR(M71="休",N$17=1,AND(O71&lt;&gt;"準",O71&lt;&gt;"深",M71="")),OR(O71="休",AND(OR(O71="準",O71="深"),OR(P71="休",N$17=30,P$18="×")),N$17=31,O$18="×",O71="")))))),40,0))))</f>
        <v>0</v>
      </c>
      <c r="O152" s="193">
        <f t="shared" ref="O152" si="836">IF(AND($D$1="二交代制",O$17&gt;=1,O$17&lt;=28,O71="当",P71="明",Q71="休",R71="当"),10,IF(AND($D$1="三交代制",O$17&gt;=2,O$17&lt;=30,OR(O71="準",O71="深"),OR(P71="準",P71="深"),OR(Q71="準",Q71="深")),20,IF(AND($D$1="二交代制",OR(O71="当",O71="明"),NOT(OR(AND(O71="当",OR(P71="明",O$17=31,P$18="×"),OR(Q71="休",O$17=30,O$17=31,Q$18="×")),AND(O71="明",OR(N71="当",O$17=1),OR(P71="休",O$17=31,P$18="×"))))),30,IF(AND($D$1="三交代制",N71&lt;&gt;"準",N71&lt;&gt;"深",OR(O71="準",O71="深"),(NOT(OR(AND(O71="準",OR(N71="日",N71="休",O$17=1,AND(P71&lt;&gt;"準",P71&lt;&gt;"深",N71="")),OR(P71="休",AND(P71="準",OR(Q71="休",O$17=30,Q$18="×")),O$17=31,P$18="×",P71="")),AND(O71="深",OR(N71="休",O$17=1,AND(P71&lt;&gt;"準",P71&lt;&gt;"深",N71="")),OR(P71="休",AND(OR(P71="準",P71="深"),OR(Q71="休",O$17=30,Q$18="×")),O$17=31,P$18="×",P71="")))))),40,0))))</f>
        <v>0</v>
      </c>
      <c r="P152" s="193">
        <f t="shared" ref="P152" si="837">IF(AND($D$1="二交代制",P$17&gt;=1,P$17&lt;=28,P71="当",Q71="明",R71="休",S71="当"),10,IF(AND($D$1="三交代制",P$17&gt;=2,P$17&lt;=30,OR(P71="準",P71="深"),OR(Q71="準",Q71="深"),OR(R71="準",R71="深")),20,IF(AND($D$1="二交代制",OR(P71="当",P71="明"),NOT(OR(AND(P71="当",OR(Q71="明",P$17=31,Q$18="×"),OR(R71="休",P$17=30,P$17=31,R$18="×")),AND(P71="明",OR(O71="当",P$17=1),OR(Q71="休",P$17=31,Q$18="×"))))),30,IF(AND($D$1="三交代制",O71&lt;&gt;"準",O71&lt;&gt;"深",OR(P71="準",P71="深"),(NOT(OR(AND(P71="準",OR(O71="日",O71="休",P$17=1,AND(Q71&lt;&gt;"準",Q71&lt;&gt;"深",O71="")),OR(Q71="休",AND(Q71="準",OR(R71="休",P$17=30,R$18="×")),P$17=31,Q$18="×",Q71="")),AND(P71="深",OR(O71="休",P$17=1,AND(Q71&lt;&gt;"準",Q71&lt;&gt;"深",O71="")),OR(Q71="休",AND(OR(Q71="準",Q71="深"),OR(R71="休",P$17=30,R$18="×")),P$17=31,Q$18="×",Q71="")))))),40,0))))</f>
        <v>0</v>
      </c>
      <c r="Q152" s="193">
        <f t="shared" ref="Q152" si="838">IF(AND($D$1="二交代制",Q$17&gt;=1,Q$17&lt;=28,Q71="当",R71="明",S71="休",T71="当"),10,IF(AND($D$1="三交代制",Q$17&gt;=2,Q$17&lt;=30,OR(Q71="準",Q71="深"),OR(R71="準",R71="深"),OR(S71="準",S71="深")),20,IF(AND($D$1="二交代制",OR(Q71="当",Q71="明"),NOT(OR(AND(Q71="当",OR(R71="明",Q$17=31,R$18="×"),OR(S71="休",Q$17=30,Q$17=31,S$18="×")),AND(Q71="明",OR(P71="当",Q$17=1),OR(R71="休",Q$17=31,R$18="×"))))),30,IF(AND($D$1="三交代制",P71&lt;&gt;"準",P71&lt;&gt;"深",OR(Q71="準",Q71="深"),(NOT(OR(AND(Q71="準",OR(P71="日",P71="休",Q$17=1,AND(R71&lt;&gt;"準",R71&lt;&gt;"深",P71="")),OR(R71="休",AND(R71="準",OR(S71="休",Q$17=30,S$18="×")),Q$17=31,R$18="×",R71="")),AND(Q71="深",OR(P71="休",Q$17=1,AND(R71&lt;&gt;"準",R71&lt;&gt;"深",P71="")),OR(R71="休",AND(OR(R71="準",R71="深"),OR(S71="休",Q$17=30,S$18="×")),Q$17=31,R$18="×",R71="")))))),40,0))))</f>
        <v>0</v>
      </c>
      <c r="R152" s="193">
        <f t="shared" ref="R152" si="839">IF(AND($D$1="二交代制",R$17&gt;=1,R$17&lt;=28,R71="当",S71="明",T71="休",U71="当"),10,IF(AND($D$1="三交代制",R$17&gt;=2,R$17&lt;=30,OR(R71="準",R71="深"),OR(S71="準",S71="深"),OR(T71="準",T71="深")),20,IF(AND($D$1="二交代制",OR(R71="当",R71="明"),NOT(OR(AND(R71="当",OR(S71="明",R$17=31,S$18="×"),OR(T71="休",R$17=30,R$17=31,T$18="×")),AND(R71="明",OR(Q71="当",R$17=1),OR(S71="休",R$17=31,S$18="×"))))),30,IF(AND($D$1="三交代制",Q71&lt;&gt;"準",Q71&lt;&gt;"深",OR(R71="準",R71="深"),(NOT(OR(AND(R71="準",OR(Q71="日",Q71="休",R$17=1,AND(S71&lt;&gt;"準",S71&lt;&gt;"深",Q71="")),OR(S71="休",AND(S71="準",OR(T71="休",R$17=30,T$18="×")),R$17=31,S$18="×",S71="")),AND(R71="深",OR(Q71="休",R$17=1,AND(S71&lt;&gt;"準",S71&lt;&gt;"深",Q71="")),OR(S71="休",AND(OR(S71="準",S71="深"),OR(T71="休",R$17=30,T$18="×")),R$17=31,S$18="×",S71="")))))),40,0))))</f>
        <v>0</v>
      </c>
      <c r="S152" s="193">
        <f t="shared" ref="S152" si="840">IF(AND($D$1="二交代制",S$17&gt;=1,S$17&lt;=28,S71="当",T71="明",U71="休",V71="当"),10,IF(AND($D$1="三交代制",S$17&gt;=2,S$17&lt;=30,OR(S71="準",S71="深"),OR(T71="準",T71="深"),OR(U71="準",U71="深")),20,IF(AND($D$1="二交代制",OR(S71="当",S71="明"),NOT(OR(AND(S71="当",OR(T71="明",S$17=31,T$18="×"),OR(U71="休",S$17=30,S$17=31,U$18="×")),AND(S71="明",OR(R71="当",S$17=1),OR(T71="休",S$17=31,T$18="×"))))),30,IF(AND($D$1="三交代制",R71&lt;&gt;"準",R71&lt;&gt;"深",OR(S71="準",S71="深"),(NOT(OR(AND(S71="準",OR(R71="日",R71="休",S$17=1,AND(T71&lt;&gt;"準",T71&lt;&gt;"深",R71="")),OR(T71="休",AND(T71="準",OR(U71="休",S$17=30,U$18="×")),S$17=31,T$18="×",T71="")),AND(S71="深",OR(R71="休",S$17=1,AND(T71&lt;&gt;"準",T71&lt;&gt;"深",R71="")),OR(T71="休",AND(OR(T71="準",T71="深"),OR(U71="休",S$17=30,U$18="×")),S$17=31,T$18="×",T71="")))))),40,0))))</f>
        <v>0</v>
      </c>
      <c r="T152" s="193">
        <f t="shared" ref="T152" si="841">IF(AND($D$1="二交代制",T$17&gt;=1,T$17&lt;=28,T71="当",U71="明",V71="休",W71="当"),10,IF(AND($D$1="三交代制",T$17&gt;=2,T$17&lt;=30,OR(T71="準",T71="深"),OR(U71="準",U71="深"),OR(V71="準",V71="深")),20,IF(AND($D$1="二交代制",OR(T71="当",T71="明"),NOT(OR(AND(T71="当",OR(U71="明",T$17=31,U$18="×"),OR(V71="休",T$17=30,T$17=31,V$18="×")),AND(T71="明",OR(S71="当",T$17=1),OR(U71="休",T$17=31,U$18="×"))))),30,IF(AND($D$1="三交代制",S71&lt;&gt;"準",S71&lt;&gt;"深",OR(T71="準",T71="深"),(NOT(OR(AND(T71="準",OR(S71="日",S71="休",T$17=1,AND(U71&lt;&gt;"準",U71&lt;&gt;"深",S71="")),OR(U71="休",AND(U71="準",OR(V71="休",T$17=30,V$18="×")),T$17=31,U$18="×",U71="")),AND(T71="深",OR(S71="休",T$17=1,AND(U71&lt;&gt;"準",U71&lt;&gt;"深",S71="")),OR(U71="休",AND(OR(U71="準",U71="深"),OR(V71="休",T$17=30,V$18="×")),T$17=31,U$18="×",U71="")))))),40,0))))</f>
        <v>0</v>
      </c>
      <c r="U152" s="193">
        <f t="shared" ref="U152" si="842">IF(AND($D$1="二交代制",U$17&gt;=1,U$17&lt;=28,U71="当",V71="明",W71="休",X71="当"),10,IF(AND($D$1="三交代制",U$17&gt;=2,U$17&lt;=30,OR(U71="準",U71="深"),OR(V71="準",V71="深"),OR(W71="準",W71="深")),20,IF(AND($D$1="二交代制",OR(U71="当",U71="明"),NOT(OR(AND(U71="当",OR(V71="明",U$17=31,V$18="×"),OR(W71="休",U$17=30,U$17=31,W$18="×")),AND(U71="明",OR(T71="当",U$17=1),OR(V71="休",U$17=31,V$18="×"))))),30,IF(AND($D$1="三交代制",T71&lt;&gt;"準",T71&lt;&gt;"深",OR(U71="準",U71="深"),(NOT(OR(AND(U71="準",OR(T71="日",T71="休",U$17=1,AND(V71&lt;&gt;"準",V71&lt;&gt;"深",T71="")),OR(V71="休",AND(V71="準",OR(W71="休",U$17=30,W$18="×")),U$17=31,V$18="×",V71="")),AND(U71="深",OR(T71="休",U$17=1,AND(V71&lt;&gt;"準",V71&lt;&gt;"深",T71="")),OR(V71="休",AND(OR(V71="準",V71="深"),OR(W71="休",U$17=30,W$18="×")),U$17=31,V$18="×",V71="")))))),40,0))))</f>
        <v>0</v>
      </c>
      <c r="V152" s="193">
        <f t="shared" ref="V152" si="843">IF(AND($D$1="二交代制",V$17&gt;=1,V$17&lt;=28,V71="当",W71="明",X71="休",Y71="当"),10,IF(AND($D$1="三交代制",V$17&gt;=2,V$17&lt;=30,OR(V71="準",V71="深"),OR(W71="準",W71="深"),OR(X71="準",X71="深")),20,IF(AND($D$1="二交代制",OR(V71="当",V71="明"),NOT(OR(AND(V71="当",OR(W71="明",V$17=31,W$18="×"),OR(X71="休",V$17=30,V$17=31,X$18="×")),AND(V71="明",OR(U71="当",V$17=1),OR(W71="休",V$17=31,W$18="×"))))),30,IF(AND($D$1="三交代制",U71&lt;&gt;"準",U71&lt;&gt;"深",OR(V71="準",V71="深"),(NOT(OR(AND(V71="準",OR(U71="日",U71="休",V$17=1,AND(W71&lt;&gt;"準",W71&lt;&gt;"深",U71="")),OR(W71="休",AND(W71="準",OR(X71="休",V$17=30,X$18="×")),V$17=31,W$18="×",W71="")),AND(V71="深",OR(U71="休",V$17=1,AND(W71&lt;&gt;"準",W71&lt;&gt;"深",U71="")),OR(W71="休",AND(OR(W71="準",W71="深"),OR(X71="休",V$17=30,X$18="×")),V$17=31,W$18="×",W71="")))))),40,0))))</f>
        <v>0</v>
      </c>
      <c r="W152" s="193">
        <f t="shared" ref="W152" si="844">IF(AND($D$1="二交代制",W$17&gt;=1,W$17&lt;=28,W71="当",X71="明",Y71="休",Z71="当"),10,IF(AND($D$1="三交代制",W$17&gt;=2,W$17&lt;=30,OR(W71="準",W71="深"),OR(X71="準",X71="深"),OR(Y71="準",Y71="深")),20,IF(AND($D$1="二交代制",OR(W71="当",W71="明"),NOT(OR(AND(W71="当",OR(X71="明",W$17=31,X$18="×"),OR(Y71="休",W$17=30,W$17=31,Y$18="×")),AND(W71="明",OR(V71="当",W$17=1),OR(X71="休",W$17=31,X$18="×"))))),30,IF(AND($D$1="三交代制",V71&lt;&gt;"準",V71&lt;&gt;"深",OR(W71="準",W71="深"),(NOT(OR(AND(W71="準",OR(V71="日",V71="休",W$17=1,AND(X71&lt;&gt;"準",X71&lt;&gt;"深",V71="")),OR(X71="休",AND(X71="準",OR(Y71="休",W$17=30,Y$18="×")),W$17=31,X$18="×",X71="")),AND(W71="深",OR(V71="休",W$17=1,AND(X71&lt;&gt;"準",X71&lt;&gt;"深",V71="")),OR(X71="休",AND(OR(X71="準",X71="深"),OR(Y71="休",W$17=30,Y$18="×")),W$17=31,X$18="×",X71="")))))),40,0))))</f>
        <v>0</v>
      </c>
      <c r="X152" s="193">
        <f t="shared" ref="X152" si="845">IF(AND($D$1="二交代制",X$17&gt;=1,X$17&lt;=28,X71="当",Y71="明",Z71="休",AA71="当"),10,IF(AND($D$1="三交代制",X$17&gt;=2,X$17&lt;=30,OR(X71="準",X71="深"),OR(Y71="準",Y71="深"),OR(Z71="準",Z71="深")),20,IF(AND($D$1="二交代制",OR(X71="当",X71="明"),NOT(OR(AND(X71="当",OR(Y71="明",X$17=31,Y$18="×"),OR(Z71="休",X$17=30,X$17=31,Z$18="×")),AND(X71="明",OR(W71="当",X$17=1),OR(Y71="休",X$17=31,Y$18="×"))))),30,IF(AND($D$1="三交代制",W71&lt;&gt;"準",W71&lt;&gt;"深",OR(X71="準",X71="深"),(NOT(OR(AND(X71="準",OR(W71="日",W71="休",X$17=1,AND(Y71&lt;&gt;"準",Y71&lt;&gt;"深",W71="")),OR(Y71="休",AND(Y71="準",OR(Z71="休",X$17=30,Z$18="×")),X$17=31,Y$18="×",Y71="")),AND(X71="深",OR(W71="休",X$17=1,AND(Y71&lt;&gt;"準",Y71&lt;&gt;"深",W71="")),OR(Y71="休",AND(OR(Y71="準",Y71="深"),OR(Z71="休",X$17=30,Z$18="×")),X$17=31,Y$18="×",Y71="")))))),40,0))))</f>
        <v>0</v>
      </c>
      <c r="Y152" s="193">
        <f t="shared" ref="Y152" si="846">IF(AND($D$1="二交代制",Y$17&gt;=1,Y$17&lt;=28,Y71="当",Z71="明",AA71="休",AB71="当"),10,IF(AND($D$1="三交代制",Y$17&gt;=2,Y$17&lt;=30,OR(Y71="準",Y71="深"),OR(Z71="準",Z71="深"),OR(AA71="準",AA71="深")),20,IF(AND($D$1="二交代制",OR(Y71="当",Y71="明"),NOT(OR(AND(Y71="当",OR(Z71="明",Y$17=31,Z$18="×"),OR(AA71="休",Y$17=30,Y$17=31,AA$18="×")),AND(Y71="明",OR(X71="当",Y$17=1),OR(Z71="休",Y$17=31,Z$18="×"))))),30,IF(AND($D$1="三交代制",X71&lt;&gt;"準",X71&lt;&gt;"深",OR(Y71="準",Y71="深"),(NOT(OR(AND(Y71="準",OR(X71="日",X71="休",Y$17=1,AND(Z71&lt;&gt;"準",Z71&lt;&gt;"深",X71="")),OR(Z71="休",AND(Z71="準",OR(AA71="休",Y$17=30,AA$18="×")),Y$17=31,Z$18="×",Z71="")),AND(Y71="深",OR(X71="休",Y$17=1,AND(Z71&lt;&gt;"準",Z71&lt;&gt;"深",X71="")),OR(Z71="休",AND(OR(Z71="準",Z71="深"),OR(AA71="休",Y$17=30,AA$18="×")),Y$17=31,Z$18="×",Z71="")))))),40,0))))</f>
        <v>0</v>
      </c>
      <c r="Z152" s="193">
        <f t="shared" ref="Z152" si="847">IF(AND($D$1="二交代制",Z$17&gt;=1,Z$17&lt;=28,Z71="当",AA71="明",AB71="休",AC71="当"),10,IF(AND($D$1="三交代制",Z$17&gt;=2,Z$17&lt;=30,OR(Z71="準",Z71="深"),OR(AA71="準",AA71="深"),OR(AB71="準",AB71="深")),20,IF(AND($D$1="二交代制",OR(Z71="当",Z71="明"),NOT(OR(AND(Z71="当",OR(AA71="明",Z$17=31,AA$18="×"),OR(AB71="休",Z$17=30,Z$17=31,AB$18="×")),AND(Z71="明",OR(Y71="当",Z$17=1),OR(AA71="休",Z$17=31,AA$18="×"))))),30,IF(AND($D$1="三交代制",Y71&lt;&gt;"準",Y71&lt;&gt;"深",OR(Z71="準",Z71="深"),(NOT(OR(AND(Z71="準",OR(Y71="日",Y71="休",Z$17=1,AND(AA71&lt;&gt;"準",AA71&lt;&gt;"深",Y71="")),OR(AA71="休",AND(AA71="準",OR(AB71="休",Z$17=30,AB$18="×")),Z$17=31,AA$18="×",AA71="")),AND(Z71="深",OR(Y71="休",Z$17=1,AND(AA71&lt;&gt;"準",AA71&lt;&gt;"深",Y71="")),OR(AA71="休",AND(OR(AA71="準",AA71="深"),OR(AB71="休",Z$17=30,AB$18="×")),Z$17=31,AA$18="×",AA71="")))))),40,0))))</f>
        <v>0</v>
      </c>
      <c r="AA152" s="193">
        <f t="shared" ref="AA152" si="848">IF(AND($D$1="二交代制",AA$17&gt;=1,AA$17&lt;=28,AA71="当",AB71="明",AC71="休",AD71="当"),10,IF(AND($D$1="三交代制",AA$17&gt;=2,AA$17&lt;=30,OR(AA71="準",AA71="深"),OR(AB71="準",AB71="深"),OR(AC71="準",AC71="深")),20,IF(AND($D$1="二交代制",OR(AA71="当",AA71="明"),NOT(OR(AND(AA71="当",OR(AB71="明",AA$17=31,AB$18="×"),OR(AC71="休",AA$17=30,AA$17=31,AC$18="×")),AND(AA71="明",OR(Z71="当",AA$17=1),OR(AB71="休",AA$17=31,AB$18="×"))))),30,IF(AND($D$1="三交代制",Z71&lt;&gt;"準",Z71&lt;&gt;"深",OR(AA71="準",AA71="深"),(NOT(OR(AND(AA71="準",OR(Z71="日",Z71="休",AA$17=1,AND(AB71&lt;&gt;"準",AB71&lt;&gt;"深",Z71="")),OR(AB71="休",AND(AB71="準",OR(AC71="休",AA$17=30,AC$18="×")),AA$17=31,AB$18="×",AB71="")),AND(AA71="深",OR(Z71="休",AA$17=1,AND(AB71&lt;&gt;"準",AB71&lt;&gt;"深",Z71="")),OR(AB71="休",AND(OR(AB71="準",AB71="深"),OR(AC71="休",AA$17=30,AC$18="×")),AA$17=31,AB$18="×",AB71="")))))),40,0))))</f>
        <v>0</v>
      </c>
      <c r="AB152" s="193">
        <f t="shared" ref="AB152" si="849">IF(AND($D$1="二交代制",AB$17&gt;=1,AB$17&lt;=28,AB71="当",AC71="明",AD71="休",AE71="当"),10,IF(AND($D$1="三交代制",AB$17&gt;=2,AB$17&lt;=30,OR(AB71="準",AB71="深"),OR(AC71="準",AC71="深"),OR(AD71="準",AD71="深")),20,IF(AND($D$1="二交代制",OR(AB71="当",AB71="明"),NOT(OR(AND(AB71="当",OR(AC71="明",AB$17=31,AC$18="×"),OR(AD71="休",AB$17=30,AB$17=31,AD$18="×")),AND(AB71="明",OR(AA71="当",AB$17=1),OR(AC71="休",AB$17=31,AC$18="×"))))),30,IF(AND($D$1="三交代制",AA71&lt;&gt;"準",AA71&lt;&gt;"深",OR(AB71="準",AB71="深"),(NOT(OR(AND(AB71="準",OR(AA71="日",AA71="休",AB$17=1,AND(AC71&lt;&gt;"準",AC71&lt;&gt;"深",AA71="")),OR(AC71="休",AND(AC71="準",OR(AD71="休",AB$17=30,AD$18="×")),AB$17=31,AC$18="×",AC71="")),AND(AB71="深",OR(AA71="休",AB$17=1,AND(AC71&lt;&gt;"準",AC71&lt;&gt;"深",AA71="")),OR(AC71="休",AND(OR(AC71="準",AC71="深"),OR(AD71="休",AB$17=30,AD$18="×")),AB$17=31,AC$18="×",AC71="")))))),40,0))))</f>
        <v>0</v>
      </c>
      <c r="AC152" s="193">
        <f t="shared" ref="AC152" si="850">IF(AND($D$1="二交代制",AC$17&gt;=1,AC$17&lt;=28,AC71="当",AD71="明",AE71="休",AF71="当"),10,IF(AND($D$1="三交代制",AC$17&gt;=2,AC$17&lt;=30,OR(AC71="準",AC71="深"),OR(AD71="準",AD71="深"),OR(AE71="準",AE71="深")),20,IF(AND($D$1="二交代制",OR(AC71="当",AC71="明"),NOT(OR(AND(AC71="当",OR(AD71="明",AC$17=31,AD$18="×"),OR(AE71="休",AC$17=30,AC$17=31,AE$18="×")),AND(AC71="明",OR(AB71="当",AC$17=1),OR(AD71="休",AC$17=31,AD$18="×"))))),30,IF(AND($D$1="三交代制",AB71&lt;&gt;"準",AB71&lt;&gt;"深",OR(AC71="準",AC71="深"),(NOT(OR(AND(AC71="準",OR(AB71="日",AB71="休",AC$17=1,AND(AD71&lt;&gt;"準",AD71&lt;&gt;"深",AB71="")),OR(AD71="休",AND(AD71="準",OR(AE71="休",AC$17=30,AE$18="×")),AC$17=31,AD$18="×",AD71="")),AND(AC71="深",OR(AB71="休",AC$17=1,AND(AD71&lt;&gt;"準",AD71&lt;&gt;"深",AB71="")),OR(AD71="休",AND(OR(AD71="準",AD71="深"),OR(AE71="休",AC$17=30,AE$18="×")),AC$17=31,AD$18="×",AD71="")))))),40,0))))</f>
        <v>0</v>
      </c>
      <c r="AD152" s="193">
        <f t="shared" ref="AD152" si="851">IF(AND($D$1="二交代制",AD$17&gt;=1,AD$17&lt;=28,AD71="当",AE71="明",AF71="休",AG71="当"),10,IF(AND($D$1="三交代制",AD$17&gt;=2,AD$17&lt;=30,OR(AD71="準",AD71="深"),OR(AE71="準",AE71="深"),OR(AF71="準",AF71="深")),20,IF(AND($D$1="二交代制",OR(AD71="当",AD71="明"),NOT(OR(AND(AD71="当",OR(AE71="明",AD$17=31,AE$18="×"),OR(AF71="休",AD$17=30,AD$17=31,AF$18="×")),AND(AD71="明",OR(AC71="当",AD$17=1),OR(AE71="休",AD$17=31,AE$18="×"))))),30,IF(AND($D$1="三交代制",AC71&lt;&gt;"準",AC71&lt;&gt;"深",OR(AD71="準",AD71="深"),(NOT(OR(AND(AD71="準",OR(AC71="日",AC71="休",AD$17=1,AND(AE71&lt;&gt;"準",AE71&lt;&gt;"深",AC71="")),OR(AE71="休",AND(AE71="準",OR(AF71="休",AD$17=30,AF$18="×")),AD$17=31,AE$18="×",AE71="")),AND(AD71="深",OR(AC71="休",AD$17=1,AND(AE71&lt;&gt;"準",AE71&lt;&gt;"深",AC71="")),OR(AE71="休",AND(OR(AE71="準",AE71="深"),OR(AF71="休",AD$17=30,AF$18="×")),AD$17=31,AE$18="×",AE71="")))))),40,0))))</f>
        <v>0</v>
      </c>
      <c r="AE152" s="193">
        <f t="shared" ref="AE152" si="852">IF(AND($D$1="二交代制",AE$17&gt;=1,AE$17&lt;=28,AE71="当",AF71="明",AG71="休",AH71="当"),10,IF(AND($D$1="三交代制",AE$17&gt;=2,AE$17&lt;=30,OR(AE71="準",AE71="深"),OR(AF71="準",AF71="深"),OR(AG71="準",AG71="深")),20,IF(AND($D$1="二交代制",OR(AE71="当",AE71="明"),NOT(OR(AND(AE71="当",OR(AF71="明",AE$17=31,AF$18="×"),OR(AG71="休",AE$17=30,AE$17=31,AG$18="×")),AND(AE71="明",OR(AD71="当",AE$17=1),OR(AF71="休",AE$17=31,AF$18="×"))))),30,IF(AND($D$1="三交代制",AD71&lt;&gt;"準",AD71&lt;&gt;"深",OR(AE71="準",AE71="深"),(NOT(OR(AND(AE71="準",OR(AD71="日",AD71="休",AE$17=1,AND(AF71&lt;&gt;"準",AF71&lt;&gt;"深",AD71="")),OR(AF71="休",AND(AF71="準",OR(AG71="休",AE$17=30,AG$18="×")),AE$17=31,AF$18="×",AF71="")),AND(AE71="深",OR(AD71="休",AE$17=1,AND(AF71&lt;&gt;"準",AF71&lt;&gt;"深",AD71="")),OR(AF71="休",AND(OR(AF71="準",AF71="深"),OR(AG71="休",AE$17=30,AG$18="×")),AE$17=31,AF$18="×",AF71="")))))),40,0))))</f>
        <v>0</v>
      </c>
      <c r="AF152" s="193">
        <f t="shared" ref="AF152" si="853">IF(AND($D$1="二交代制",AF$17&gt;=1,AF$17&lt;=28,AF71="当",AG71="明",AH71="休",AI71="当"),10,IF(AND($D$1="三交代制",AF$17&gt;=2,AF$17&lt;=30,OR(AF71="準",AF71="深"),OR(AG71="準",AG71="深"),OR(AH71="準",AH71="深")),20,IF(AND($D$1="二交代制",OR(AF71="当",AF71="明"),NOT(OR(AND(AF71="当",OR(AG71="明",AF$17=31,AG$18="×"),OR(AH71="休",AF$17=30,AF$17=31,AH$18="×")),AND(AF71="明",OR(AE71="当",AF$17=1),OR(AG71="休",AF$17=31,AG$18="×"))))),30,IF(AND($D$1="三交代制",AE71&lt;&gt;"準",AE71&lt;&gt;"深",OR(AF71="準",AF71="深"),(NOT(OR(AND(AF71="準",OR(AE71="日",AE71="休",AF$17=1,AND(AG71&lt;&gt;"準",AG71&lt;&gt;"深",AE71="")),OR(AG71="休",AND(AG71="準",OR(AH71="休",AF$17=30,AH$18="×")),AF$17=31,AG$18="×",AG71="")),AND(AF71="深",OR(AE71="休",AF$17=1,AND(AG71&lt;&gt;"準",AG71&lt;&gt;"深",AE71="")),OR(AG71="休",AND(OR(AG71="準",AG71="深"),OR(AH71="休",AF$17=30,AH$18="×")),AF$17=31,AG$18="×",AG71="")))))),40,0))))</f>
        <v>0</v>
      </c>
      <c r="AG152" s="193">
        <f t="shared" ref="AG152" si="854">IF(AND($D$1="二交代制",AG$17&gt;=1,AG$17&lt;=28,AG71="当",AH71="明",AI71="休",AJ71="当"),10,IF(AND($D$1="三交代制",AG$17&gt;=2,AG$17&lt;=30,OR(AG71="準",AG71="深"),OR(AH71="準",AH71="深"),OR(AI71="準",AI71="深")),20,IF(AND($D$1="二交代制",OR(AG71="当",AG71="明"),NOT(OR(AND(AG71="当",OR(AH71="明",AG$17=31,AH$18="×"),OR(AI71="休",AG$17=30,AG$17=31,AI$18="×")),AND(AG71="明",OR(AF71="当",AG$17=1),OR(AH71="休",AG$17=31,AH$18="×"))))),30,IF(AND($D$1="三交代制",AF71&lt;&gt;"準",AF71&lt;&gt;"深",OR(AG71="準",AG71="深"),(NOT(OR(AND(AG71="準",OR(AF71="日",AF71="休",AG$17=1,AND(AH71&lt;&gt;"準",AH71&lt;&gt;"深",AF71="")),OR(AH71="休",AND(AH71="準",OR(AI71="休",AG$17=30,AI$18="×")),AG$17=31,AH$18="×",AH71="")),AND(AG71="深",OR(AF71="休",AG$17=1,AND(AH71&lt;&gt;"準",AH71&lt;&gt;"深",AF71="")),OR(AH71="休",AND(OR(AH71="準",AH71="深"),OR(AI71="休",AG$17=30,AI$18="×")),AG$17=31,AH$18="×",AH71="")))))),40,0))))</f>
        <v>0</v>
      </c>
      <c r="AH152" s="193">
        <f t="shared" ref="AH152" si="855">IF(AND($D$1="二交代制",AH$17&gt;=1,AH$17&lt;=28,AH71="当",AI71="明",AJ71="休",AK71="当"),10,IF(AND($D$1="三交代制",AH$17&gt;=2,AH$17&lt;=30,OR(AH71="準",AH71="深"),OR(AI71="準",AI71="深"),OR(AJ71="準",AJ71="深")),20,IF(AND($D$1="二交代制",OR(AH71="当",AH71="明"),NOT(OR(AND(AH71="当",OR(AI71="明",AH$17=31,AI$18="×"),OR(AJ71="休",AH$17=30,AH$17=31,AJ$18="×")),AND(AH71="明",OR(AG71="当",AH$17=1),OR(AI71="休",AH$17=31,AI$18="×"))))),30,IF(AND($D$1="三交代制",AG71&lt;&gt;"準",AG71&lt;&gt;"深",OR(AH71="準",AH71="深"),(NOT(OR(AND(AH71="準",OR(AG71="日",AG71="休",AH$17=1,AND(AI71&lt;&gt;"準",AI71&lt;&gt;"深",AG71="")),OR(AI71="休",AND(AI71="準",OR(AJ71="休",AH$17=30,AJ$18="×")),AH$17=31,AI$18="×",AI71="")),AND(AH71="深",OR(AG71="休",AH$17=1,AND(AI71&lt;&gt;"準",AI71&lt;&gt;"深",AG71="")),OR(AI71="休",AND(OR(AI71="準",AI71="深"),OR(AJ71="休",AH$17=30,AJ$18="×")),AH$17=31,AI$18="×",AI71="")))))),40,0))))</f>
        <v>0</v>
      </c>
      <c r="AI152" s="193">
        <f t="shared" ref="AI152" si="856">IF(AND($D$1="二交代制",AI$17&gt;=1,AI$17&lt;=28,AI71="当",AJ71="明",AK71="休",AL71="当"),10,IF(AND($D$1="三交代制",AI$17&gt;=2,AI$17&lt;=30,OR(AI71="準",AI71="深"),OR(AJ71="準",AJ71="深"),OR(AK71="準",AK71="深")),20,IF(AND($D$1="二交代制",OR(AI71="当",AI71="明"),NOT(OR(AND(AI71="当",OR(AJ71="明",AI$17=31,AJ$18="×"),OR(AK71="休",AI$17=30,AI$17=31,AK$18="×")),AND(AI71="明",OR(AH71="当",AI$17=1),OR(AJ71="休",AI$17=31,AJ$18="×"))))),30,IF(AND($D$1="三交代制",AH71&lt;&gt;"準",AH71&lt;&gt;"深",OR(AI71="準",AI71="深"),(NOT(OR(AND(AI71="準",OR(AH71="日",AH71="休",AI$17=1,AND(AJ71&lt;&gt;"準",AJ71&lt;&gt;"深",AH71="")),OR(AJ71="休",AND(AJ71="準",OR(AK71="休",AI$17=30,AK$18="×")),AI$17=31,AJ$18="×",AJ71="")),AND(AI71="深",OR(AH71="休",AI$17=1,AND(AJ71&lt;&gt;"準",AJ71&lt;&gt;"深",AH71="")),OR(AJ71="休",AND(OR(AJ71="準",AJ71="深"),OR(AK71="休",AI$17=30,AK$18="×")),AI$17=31,AJ$18="×",AJ71="")))))),40,0))))</f>
        <v>0</v>
      </c>
      <c r="AJ152" s="193">
        <f t="shared" ref="AJ152" si="857">IF(AND($D$1="二交代制",AJ$17&gt;=1,AJ$17&lt;=28,AJ71="当",AK71="明",AL71="休",AM71="当"),10,IF(AND($D$1="三交代制",AJ$17&gt;=2,AJ$17&lt;=30,OR(AJ71="準",AJ71="深"),OR(AK71="準",AK71="深"),OR(AL71="準",AL71="深")),20,IF(AND($D$1="二交代制",OR(AJ71="当",AJ71="明"),NOT(OR(AND(AJ71="当",OR(AK71="明",AJ$17=31,AK$18="×"),OR(AL71="休",AJ$17=30,AJ$17=31,AL$18="×")),AND(AJ71="明",OR(AI71="当",AJ$17=1),OR(AK71="休",AJ$17=31,AK$18="×"))))),30,IF(AND($D$1="三交代制",AI71&lt;&gt;"準",AI71&lt;&gt;"深",OR(AJ71="準",AJ71="深"),(NOT(OR(AND(AJ71="準",OR(AI71="日",AI71="休",AJ$17=1,AND(AK71&lt;&gt;"準",AK71&lt;&gt;"深",AI71="")),OR(AK71="休",AND(AK71="準",OR(AL71="休",AJ$17=30,AL$18="×")),AJ$17=31,AK$18="×",AK71="")),AND(AJ71="深",OR(AI71="休",AJ$17=1,AND(AK71&lt;&gt;"準",AK71&lt;&gt;"深",AI71="")),OR(AK71="休",AND(OR(AK71="準",AK71="深"),OR(AL71="休",AJ$17=30,AL$18="×")),AJ$17=31,AK$18="×",AK71="")))))),40,0))))</f>
        <v>0</v>
      </c>
      <c r="AK152" s="193">
        <f t="shared" ref="AK152" si="858">IF(AND($D$1="二交代制",AK$17&gt;=1,AK$17&lt;=28,AK71="当",AL71="明",AM71="休",AN71="当"),10,IF(AND($D$1="三交代制",AK$17&gt;=2,AK$17&lt;=30,OR(AK71="準",AK71="深"),OR(AL71="準",AL71="深"),OR(AM71="準",AM71="深")),20,IF(AND($D$1="二交代制",OR(AK71="当",AK71="明"),NOT(OR(AND(AK71="当",OR(AL71="明",AK$17=31,AL$18="×"),OR(AM71="休",AK$17=30,AK$17=31,AM$18="×")),AND(AK71="明",OR(AJ71="当",AK$17=1),OR(AL71="休",AK$17=31,AL$18="×"))))),30,IF(AND($D$1="三交代制",AJ71&lt;&gt;"準",AJ71&lt;&gt;"深",OR(AK71="準",AK71="深"),(NOT(OR(AND(AK71="準",OR(AJ71="日",AJ71="休",AK$17=1,AND(AL71&lt;&gt;"準",AL71&lt;&gt;"深",AJ71="")),OR(AL71="休",AND(AL71="準",OR(AM71="休",AK$17=30,AM$18="×")),AK$17=31,AL$18="×",AL71="")),AND(AK71="深",OR(AJ71="休",AK$17=1,AND(AL71&lt;&gt;"準",AL71&lt;&gt;"深",AJ71="")),OR(AL71="休",AND(OR(AL71="準",AL71="深"),OR(AM71="休",AK$17=30,AM$18="×")),AK$17=31,AL$18="×",AL71="")))))),40,0))))</f>
        <v>0</v>
      </c>
      <c r="AL152" s="193">
        <f t="shared" ref="AL152" si="859">IF(AND($D$1="二交代制",AL$17&gt;=1,AL$17&lt;=28,AL71="当",AM71="明",AN71="休",AO71="当"),10,IF(AND($D$1="三交代制",AL$17&gt;=2,AL$17&lt;=30,OR(AL71="準",AL71="深"),OR(AM71="準",AM71="深"),OR(AN71="準",AN71="深")),20,IF(AND($D$1="二交代制",OR(AL71="当",AL71="明"),NOT(OR(AND(AL71="当",OR(AM71="明",AL$17=31,AM$18="×"),OR(AN71="休",AL$17=30,AL$17=31,AN$18="×")),AND(AL71="明",OR(AK71="当",AL$17=1),OR(AM71="休",AL$17=31,AM$18="×"))))),30,IF(AND($D$1="三交代制",AK71&lt;&gt;"準",AK71&lt;&gt;"深",OR(AL71="準",AL71="深"),(NOT(OR(AND(AL71="準",OR(AK71="日",AK71="休",AL$17=1,AND(AM71&lt;&gt;"準",AM71&lt;&gt;"深",AK71="")),OR(AM71="休",AND(AM71="準",OR(AN71="休",AL$17=30,AN$18="×")),AL$17=31,AM$18="×",AM71="")),AND(AL71="深",OR(AK71="休",AL$17=1,AND(AM71&lt;&gt;"準",AM71&lt;&gt;"深",AK71="")),OR(AM71="休",AND(OR(AM71="準",AM71="深"),OR(AN71="休",AL$17=30,AN$18="×")),AL$17=31,AM$18="×",AM71="")))))),40,0))))</f>
        <v>0</v>
      </c>
      <c r="AM152" s="193">
        <f t="shared" ref="AM152" si="860">IF(AND($D$1="二交代制",AM$17&gt;=1,AM$17&lt;=28,AM71="当",AN71="明",AO71="休",AP71="当"),10,IF(AND($D$1="三交代制",AM$17&gt;=2,AM$17&lt;=30,OR(AM71="準",AM71="深"),OR(AN71="準",AN71="深"),OR(AO71="準",AO71="深")),20,IF(AND($D$1="二交代制",OR(AM71="当",AM71="明"),NOT(OR(AND(AM71="当",OR(AN71="明",AM$17=31,AN$18="×"),OR(AO71="休",AM$17=30,AM$17=31,AO$18="×")),AND(AM71="明",OR(AL71="当",AM$17=1),OR(AN71="休",AM$17=31,AN$18="×"))))),30,IF(AND($D$1="三交代制",AL71&lt;&gt;"準",AL71&lt;&gt;"深",OR(AM71="準",AM71="深"),(NOT(OR(AND(AM71="準",OR(AL71="日",AL71="休",AM$17=1,AND(AN71&lt;&gt;"準",AN71&lt;&gt;"深",AL71="")),OR(AN71="休",AND(AN71="準",OR(AO71="休",AM$17=30,AO$18="×")),AM$17=31,AN$18="×",AN71="")),AND(AM71="深",OR(AL71="休",AM$17=1,AND(AN71&lt;&gt;"準",AN71&lt;&gt;"深",AL71="")),OR(AN71="休",AND(OR(AN71="準",AN71="深"),OR(AO71="休",AM$17=30,AO$18="×")),AM$17=31,AN$18="×",AN71="")))))),40,0))))</f>
        <v>0</v>
      </c>
      <c r="AN152" s="193">
        <f t="shared" ref="AN152" si="861">IF(AND($D$1="二交代制",AN$17&gt;=1,AN$17&lt;=28,AN71="当",AO71="明",AP71="休",AQ71="当"),10,IF(AND($D$1="三交代制",AN$17&gt;=2,AN$17&lt;=30,OR(AN71="準",AN71="深"),OR(AO71="準",AO71="深"),OR(AP71="準",AP71="深")),20,IF(AND($D$1="二交代制",OR(AN71="当",AN71="明"),NOT(OR(AND(AN71="当",OR(AO71="明",AN$17=31,AO$18="×"),OR(AP71="休",AN$17=30,AN$17=31,AP$18="×")),AND(AN71="明",OR(AM71="当",AN$17=1),OR(AO71="休",AN$17=31,AO$18="×"))))),30,IF(AND($D$1="三交代制",AM71&lt;&gt;"準",AM71&lt;&gt;"深",OR(AN71="準",AN71="深"),(NOT(OR(AND(AN71="準",OR(AM71="日",AM71="休",AN$17=1,AND(AO71&lt;&gt;"準",AO71&lt;&gt;"深",AM71="")),OR(AO71="休",AND(AO71="準",OR(AP71="休",AN$17=30,AP$18="×")),AN$17=31,AO$18="×",AO71="")),AND(AN71="深",OR(AM71="休",AN$17=1,AND(AO71&lt;&gt;"準",AO71&lt;&gt;"深",AM71="")),OR(AO71="休",AND(OR(AO71="準",AO71="深"),OR(AP71="休",AN$17=30,AP$18="×")),AN$17=31,AO$18="×",AO71="")))))),40,0))))</f>
        <v>0</v>
      </c>
      <c r="AO152" s="193">
        <f t="shared" ref="AO152" si="862">IF(AND($D$1="二交代制",AO$17&gt;=1,AO$17&lt;=28,AO71="当",AP71="明",AQ71="休",AR71="当"),10,IF(AND($D$1="三交代制",AO$17&gt;=2,AO$17&lt;=30,OR(AO71="準",AO71="深"),OR(AP71="準",AP71="深"),OR(AQ71="準",AQ71="深")),20,IF(AND($D$1="二交代制",OR(AO71="当",AO71="明"),NOT(OR(AND(AO71="当",OR(AP71="明",AO$17=31,AP$18="×"),OR(AQ71="休",AO$17=30,AO$17=31,AQ$18="×")),AND(AO71="明",OR(AN71="当",AO$17=1),OR(AP71="休",AO$17=31,AP$18="×"))))),30,IF(AND($D$1="三交代制",AN71&lt;&gt;"準",AN71&lt;&gt;"深",OR(AO71="準",AO71="深"),(NOT(OR(AND(AO71="準",OR(AN71="日",AN71="休",AO$17=1,AND(AP71&lt;&gt;"準",AP71&lt;&gt;"深",AN71="")),OR(AP71="休",AND(AP71="準",OR(AQ71="休",AO$17=30,AQ$18="×")),AO$17=31,AP$18="×",AP71="")),AND(AO71="深",OR(AN71="休",AO$17=1,AND(AP71&lt;&gt;"準",AP71&lt;&gt;"深",AN71="")),OR(AP71="休",AND(OR(AP71="準",AP71="深"),OR(AQ71="休",AO$17=30,AQ$18="×")),AO$17=31,AP$18="×",AP71="")))))),40,0))))</f>
        <v>0</v>
      </c>
      <c r="CJ152" s="91"/>
      <c r="CK152" s="100"/>
      <c r="CL152" s="100"/>
      <c r="CM152" s="100"/>
      <c r="CN152" s="100"/>
      <c r="CO152" s="100"/>
      <c r="CP152" s="100"/>
      <c r="CQ152" s="100"/>
      <c r="CR152" s="100"/>
      <c r="CS152" s="100"/>
      <c r="CT152" s="100"/>
      <c r="CU152" s="100"/>
      <c r="CV152" s="100"/>
      <c r="CW152" s="100"/>
      <c r="CX152" s="100"/>
      <c r="CY152" s="100"/>
      <c r="CZ152" s="100"/>
      <c r="DA152" s="100"/>
      <c r="DB152" s="100"/>
      <c r="DC152" s="100"/>
      <c r="DD152" s="100"/>
      <c r="DE152" s="100"/>
      <c r="DF152" s="100"/>
      <c r="DG152" s="100"/>
      <c r="DH152" s="100"/>
      <c r="DI152" s="100"/>
      <c r="DJ152" s="100"/>
      <c r="DK152" s="100"/>
      <c r="DL152" s="100"/>
      <c r="DM152" s="100"/>
      <c r="DN152" s="100"/>
      <c r="DO152" s="100"/>
      <c r="DP152" s="100"/>
      <c r="DQ152" s="93"/>
      <c r="DR152" s="93"/>
      <c r="DS152" s="93"/>
      <c r="DT152" s="93"/>
      <c r="DU152" s="93"/>
      <c r="DV152" s="93"/>
      <c r="DW152" s="93"/>
      <c r="DX152" s="93"/>
      <c r="DY152" s="93"/>
      <c r="DZ152" s="93"/>
      <c r="EA152" s="93"/>
      <c r="EB152" s="93"/>
      <c r="EC152" s="93"/>
      <c r="ED152" s="93"/>
      <c r="EE152" s="93"/>
      <c r="EF152" s="93"/>
      <c r="EG152" s="93"/>
      <c r="EH152" s="93"/>
      <c r="EI152" s="93"/>
      <c r="EJ152" s="93"/>
      <c r="EK152" s="93"/>
    </row>
    <row r="153" spans="3:141" x14ac:dyDescent="0.4">
      <c r="C153" s="93"/>
      <c r="D153" s="93"/>
      <c r="E153" s="93"/>
      <c r="F153" s="93"/>
      <c r="G153" s="93"/>
      <c r="H153" s="93"/>
      <c r="I153" s="93"/>
      <c r="J153" s="202"/>
      <c r="K153" s="193"/>
      <c r="L153" s="193"/>
      <c r="M153" s="193"/>
      <c r="N153" s="193"/>
      <c r="O153" s="193"/>
      <c r="P153" s="193"/>
      <c r="Q153" s="193"/>
      <c r="R153" s="193"/>
      <c r="S153" s="193"/>
      <c r="T153" s="193"/>
      <c r="U153" s="193"/>
      <c r="V153" s="193"/>
      <c r="W153" s="193"/>
      <c r="X153" s="193"/>
      <c r="Y153" s="193"/>
      <c r="Z153" s="193"/>
      <c r="AA153" s="193"/>
      <c r="AB153" s="193"/>
      <c r="AC153" s="193"/>
      <c r="AD153" s="193"/>
      <c r="AE153" s="193"/>
      <c r="AF153" s="193"/>
      <c r="AG153" s="193"/>
      <c r="AH153" s="193"/>
      <c r="AI153" s="193"/>
      <c r="AJ153" s="193"/>
      <c r="AK153" s="193"/>
      <c r="AL153" s="193"/>
      <c r="AM153" s="193"/>
      <c r="AN153" s="193"/>
      <c r="AO153" s="193"/>
      <c r="CJ153" s="91"/>
      <c r="CK153" s="100"/>
      <c r="CL153" s="100"/>
      <c r="CM153" s="100"/>
      <c r="CN153" s="100"/>
      <c r="CO153" s="100"/>
      <c r="CP153" s="100"/>
      <c r="CQ153" s="100"/>
      <c r="CR153" s="100"/>
      <c r="CS153" s="100"/>
      <c r="CT153" s="100"/>
      <c r="CU153" s="100"/>
      <c r="CV153" s="100"/>
      <c r="CW153" s="100"/>
      <c r="CX153" s="100"/>
      <c r="CY153" s="100"/>
      <c r="CZ153" s="100"/>
      <c r="DA153" s="100"/>
      <c r="DB153" s="100"/>
      <c r="DC153" s="100"/>
      <c r="DD153" s="100"/>
      <c r="DE153" s="100"/>
      <c r="DF153" s="100"/>
      <c r="DG153" s="100"/>
      <c r="DH153" s="100"/>
      <c r="DI153" s="100"/>
      <c r="DJ153" s="100"/>
      <c r="DK153" s="100"/>
      <c r="DL153" s="100"/>
      <c r="DM153" s="100"/>
      <c r="DN153" s="100"/>
      <c r="DO153" s="100"/>
      <c r="DP153" s="100"/>
      <c r="DQ153" s="93"/>
      <c r="DR153" s="93"/>
      <c r="DS153" s="93"/>
      <c r="DT153" s="93"/>
      <c r="DU153" s="93"/>
      <c r="DV153" s="93"/>
      <c r="DW153" s="93"/>
      <c r="DX153" s="93"/>
      <c r="DY153" s="93"/>
      <c r="DZ153" s="93"/>
      <c r="EA153" s="93"/>
      <c r="EB153" s="93"/>
      <c r="EC153" s="93"/>
      <c r="ED153" s="93"/>
      <c r="EE153" s="93"/>
      <c r="EF153" s="93"/>
      <c r="EG153" s="93"/>
      <c r="EH153" s="93"/>
      <c r="EI153" s="93"/>
      <c r="EJ153" s="93"/>
      <c r="EK153" s="93"/>
    </row>
    <row r="154" spans="3:141" x14ac:dyDescent="0.4">
      <c r="C154" s="93"/>
      <c r="D154" s="93"/>
      <c r="E154" s="93"/>
      <c r="F154" s="93"/>
      <c r="G154" s="93"/>
      <c r="H154" s="93"/>
      <c r="I154" s="93"/>
      <c r="J154" s="201" t="str">
        <f t="shared" ref="J154" si="863">IF(E73&lt;&gt;"",E73,"")</f>
        <v/>
      </c>
      <c r="K154" s="193">
        <f t="shared" ref="K154" si="864">IF(AND($D$1="二交代制",K$17&gt;=1,K$17&lt;=28,K73="当",L73="明",M73="休",N73="当"),10,IF(AND($D$1="三交代制",K$17&gt;=2,K$17&lt;=30,OR(K73="準",K73="深"),OR(L73="準",L73="深"),OR(M73="準",M73="深")),20,IF(AND($D$1="二交代制",OR(K73="当",K73="明"),NOT(OR(AND(K73="当",OR(L73="明",K$17=31,L$18="×"),OR(M73="休",K$17=30,K$17=31,M$18="×")),AND(K73="明",OR(J73="当",K$17=1),OR(L73="休",K$17=31,L$18="×"))))),30,IF(AND($D$1="三交代制",J73&lt;&gt;"準",J73&lt;&gt;"深",OR(K73="準",K73="深"),(NOT(OR(AND(K73="準",OR(J73="日",J73="休",K$17=1,AND(L73&lt;&gt;"準",L73&lt;&gt;"深",J73="")),OR(L73="休",AND(L73="準",OR(M73="休",K$17=30,M$18="×")),K$17=31,L$18="×",L73="")),AND(K73="深",OR(J73="休",K$17=1,AND(L73&lt;&gt;"準",L73&lt;&gt;"深",J73="")),OR(L73="休",AND(OR(L73="準",L73="深"),OR(M73="休",K$17=30,M$18="×")),K$17=31,L$18="×",L73="")))))),40,0))))</f>
        <v>0</v>
      </c>
      <c r="L154" s="193">
        <f t="shared" ref="L154" si="865">IF(AND($D$1="二交代制",L$17&gt;=1,L$17&lt;=28,L73="当",M73="明",N73="休",O73="当"),10,IF(AND($D$1="三交代制",L$17&gt;=2,L$17&lt;=30,OR(L73="準",L73="深"),OR(M73="準",M73="深"),OR(N73="準",N73="深")),20,IF(AND($D$1="二交代制",OR(L73="当",L73="明"),NOT(OR(AND(L73="当",OR(M73="明",L$17=31,M$18="×"),OR(N73="休",L$17=30,L$17=31,N$18="×")),AND(L73="明",OR(K73="当",L$17=1),OR(M73="休",L$17=31,M$18="×"))))),30,IF(AND($D$1="三交代制",K73&lt;&gt;"準",K73&lt;&gt;"深",OR(L73="準",L73="深"),(NOT(OR(AND(L73="準",OR(K73="日",K73="休",L$17=1,AND(M73&lt;&gt;"準",M73&lt;&gt;"深",K73="")),OR(M73="休",AND(M73="準",OR(N73="休",L$17=30,N$18="×")),L$17=31,M$18="×",M73="")),AND(L73="深",OR(K73="休",L$17=1,AND(M73&lt;&gt;"準",M73&lt;&gt;"深",K73="")),OR(M73="休",AND(OR(M73="準",M73="深"),OR(N73="休",L$17=30,N$18="×")),L$17=31,M$18="×",M73="")))))),40,0))))</f>
        <v>0</v>
      </c>
      <c r="M154" s="193">
        <f t="shared" ref="M154" si="866">IF(AND($D$1="二交代制",M$17&gt;=1,M$17&lt;=28,M73="当",N73="明",O73="休",P73="当"),10,IF(AND($D$1="三交代制",M$17&gt;=2,M$17&lt;=30,OR(M73="準",M73="深"),OR(N73="準",N73="深"),OR(O73="準",O73="深")),20,IF(AND($D$1="二交代制",OR(M73="当",M73="明"),NOT(OR(AND(M73="当",OR(N73="明",M$17=31,N$18="×"),OR(O73="休",M$17=30,M$17=31,O$18="×")),AND(M73="明",OR(L73="当",M$17=1),OR(N73="休",M$17=31,N$18="×"))))),30,IF(AND($D$1="三交代制",L73&lt;&gt;"準",L73&lt;&gt;"深",OR(M73="準",M73="深"),(NOT(OR(AND(M73="準",OR(L73="日",L73="休",M$17=1,AND(N73&lt;&gt;"準",N73&lt;&gt;"深",L73="")),OR(N73="休",AND(N73="準",OR(O73="休",M$17=30,O$18="×")),M$17=31,N$18="×",N73="")),AND(M73="深",OR(L73="休",M$17=1,AND(N73&lt;&gt;"準",N73&lt;&gt;"深",L73="")),OR(N73="休",AND(OR(N73="準",N73="深"),OR(O73="休",M$17=30,O$18="×")),M$17=31,N$18="×",N73="")))))),40,0))))</f>
        <v>0</v>
      </c>
      <c r="N154" s="193">
        <f t="shared" ref="N154" si="867">IF(AND($D$1="二交代制",N$17&gt;=1,N$17&lt;=28,N73="当",O73="明",P73="休",Q73="当"),10,IF(AND($D$1="三交代制",N$17&gt;=2,N$17&lt;=30,OR(N73="準",N73="深"),OR(O73="準",O73="深"),OR(P73="準",P73="深")),20,IF(AND($D$1="二交代制",OR(N73="当",N73="明"),NOT(OR(AND(N73="当",OR(O73="明",N$17=31,O$18="×"),OR(P73="休",N$17=30,N$17=31,P$18="×")),AND(N73="明",OR(M73="当",N$17=1),OR(O73="休",N$17=31,O$18="×"))))),30,IF(AND($D$1="三交代制",M73&lt;&gt;"準",M73&lt;&gt;"深",OR(N73="準",N73="深"),(NOT(OR(AND(N73="準",OR(M73="日",M73="休",N$17=1,AND(O73&lt;&gt;"準",O73&lt;&gt;"深",M73="")),OR(O73="休",AND(O73="準",OR(P73="休",N$17=30,P$18="×")),N$17=31,O$18="×",O73="")),AND(N73="深",OR(M73="休",N$17=1,AND(O73&lt;&gt;"準",O73&lt;&gt;"深",M73="")),OR(O73="休",AND(OR(O73="準",O73="深"),OR(P73="休",N$17=30,P$18="×")),N$17=31,O$18="×",O73="")))))),40,0))))</f>
        <v>0</v>
      </c>
      <c r="O154" s="193">
        <f t="shared" ref="O154" si="868">IF(AND($D$1="二交代制",O$17&gt;=1,O$17&lt;=28,O73="当",P73="明",Q73="休",R73="当"),10,IF(AND($D$1="三交代制",O$17&gt;=2,O$17&lt;=30,OR(O73="準",O73="深"),OR(P73="準",P73="深"),OR(Q73="準",Q73="深")),20,IF(AND($D$1="二交代制",OR(O73="当",O73="明"),NOT(OR(AND(O73="当",OR(P73="明",O$17=31,P$18="×"),OR(Q73="休",O$17=30,O$17=31,Q$18="×")),AND(O73="明",OR(N73="当",O$17=1),OR(P73="休",O$17=31,P$18="×"))))),30,IF(AND($D$1="三交代制",N73&lt;&gt;"準",N73&lt;&gt;"深",OR(O73="準",O73="深"),(NOT(OR(AND(O73="準",OR(N73="日",N73="休",O$17=1,AND(P73&lt;&gt;"準",P73&lt;&gt;"深",N73="")),OR(P73="休",AND(P73="準",OR(Q73="休",O$17=30,Q$18="×")),O$17=31,P$18="×",P73="")),AND(O73="深",OR(N73="休",O$17=1,AND(P73&lt;&gt;"準",P73&lt;&gt;"深",N73="")),OR(P73="休",AND(OR(P73="準",P73="深"),OR(Q73="休",O$17=30,Q$18="×")),O$17=31,P$18="×",P73="")))))),40,0))))</f>
        <v>0</v>
      </c>
      <c r="P154" s="193">
        <f t="shared" ref="P154" si="869">IF(AND($D$1="二交代制",P$17&gt;=1,P$17&lt;=28,P73="当",Q73="明",R73="休",S73="当"),10,IF(AND($D$1="三交代制",P$17&gt;=2,P$17&lt;=30,OR(P73="準",P73="深"),OR(Q73="準",Q73="深"),OR(R73="準",R73="深")),20,IF(AND($D$1="二交代制",OR(P73="当",P73="明"),NOT(OR(AND(P73="当",OR(Q73="明",P$17=31,Q$18="×"),OR(R73="休",P$17=30,P$17=31,R$18="×")),AND(P73="明",OR(O73="当",P$17=1),OR(Q73="休",P$17=31,Q$18="×"))))),30,IF(AND($D$1="三交代制",O73&lt;&gt;"準",O73&lt;&gt;"深",OR(P73="準",P73="深"),(NOT(OR(AND(P73="準",OR(O73="日",O73="休",P$17=1,AND(Q73&lt;&gt;"準",Q73&lt;&gt;"深",O73="")),OR(Q73="休",AND(Q73="準",OR(R73="休",P$17=30,R$18="×")),P$17=31,Q$18="×",Q73="")),AND(P73="深",OR(O73="休",P$17=1,AND(Q73&lt;&gt;"準",Q73&lt;&gt;"深",O73="")),OR(Q73="休",AND(OR(Q73="準",Q73="深"),OR(R73="休",P$17=30,R$18="×")),P$17=31,Q$18="×",Q73="")))))),40,0))))</f>
        <v>0</v>
      </c>
      <c r="Q154" s="193">
        <f t="shared" ref="Q154" si="870">IF(AND($D$1="二交代制",Q$17&gt;=1,Q$17&lt;=28,Q73="当",R73="明",S73="休",T73="当"),10,IF(AND($D$1="三交代制",Q$17&gt;=2,Q$17&lt;=30,OR(Q73="準",Q73="深"),OR(R73="準",R73="深"),OR(S73="準",S73="深")),20,IF(AND($D$1="二交代制",OR(Q73="当",Q73="明"),NOT(OR(AND(Q73="当",OR(R73="明",Q$17=31,R$18="×"),OR(S73="休",Q$17=30,Q$17=31,S$18="×")),AND(Q73="明",OR(P73="当",Q$17=1),OR(R73="休",Q$17=31,R$18="×"))))),30,IF(AND($D$1="三交代制",P73&lt;&gt;"準",P73&lt;&gt;"深",OR(Q73="準",Q73="深"),(NOT(OR(AND(Q73="準",OR(P73="日",P73="休",Q$17=1,AND(R73&lt;&gt;"準",R73&lt;&gt;"深",P73="")),OR(R73="休",AND(R73="準",OR(S73="休",Q$17=30,S$18="×")),Q$17=31,R$18="×",R73="")),AND(Q73="深",OR(P73="休",Q$17=1,AND(R73&lt;&gt;"準",R73&lt;&gt;"深",P73="")),OR(R73="休",AND(OR(R73="準",R73="深"),OR(S73="休",Q$17=30,S$18="×")),Q$17=31,R$18="×",R73="")))))),40,0))))</f>
        <v>0</v>
      </c>
      <c r="R154" s="193">
        <f t="shared" ref="R154" si="871">IF(AND($D$1="二交代制",R$17&gt;=1,R$17&lt;=28,R73="当",S73="明",T73="休",U73="当"),10,IF(AND($D$1="三交代制",R$17&gt;=2,R$17&lt;=30,OR(R73="準",R73="深"),OR(S73="準",S73="深"),OR(T73="準",T73="深")),20,IF(AND($D$1="二交代制",OR(R73="当",R73="明"),NOT(OR(AND(R73="当",OR(S73="明",R$17=31,S$18="×"),OR(T73="休",R$17=30,R$17=31,T$18="×")),AND(R73="明",OR(Q73="当",R$17=1),OR(S73="休",R$17=31,S$18="×"))))),30,IF(AND($D$1="三交代制",Q73&lt;&gt;"準",Q73&lt;&gt;"深",OR(R73="準",R73="深"),(NOT(OR(AND(R73="準",OR(Q73="日",Q73="休",R$17=1,AND(S73&lt;&gt;"準",S73&lt;&gt;"深",Q73="")),OR(S73="休",AND(S73="準",OR(T73="休",R$17=30,T$18="×")),R$17=31,S$18="×",S73="")),AND(R73="深",OR(Q73="休",R$17=1,AND(S73&lt;&gt;"準",S73&lt;&gt;"深",Q73="")),OR(S73="休",AND(OR(S73="準",S73="深"),OR(T73="休",R$17=30,T$18="×")),R$17=31,S$18="×",S73="")))))),40,0))))</f>
        <v>0</v>
      </c>
      <c r="S154" s="193">
        <f t="shared" ref="S154" si="872">IF(AND($D$1="二交代制",S$17&gt;=1,S$17&lt;=28,S73="当",T73="明",U73="休",V73="当"),10,IF(AND($D$1="三交代制",S$17&gt;=2,S$17&lt;=30,OR(S73="準",S73="深"),OR(T73="準",T73="深"),OR(U73="準",U73="深")),20,IF(AND($D$1="二交代制",OR(S73="当",S73="明"),NOT(OR(AND(S73="当",OR(T73="明",S$17=31,T$18="×"),OR(U73="休",S$17=30,S$17=31,U$18="×")),AND(S73="明",OR(R73="当",S$17=1),OR(T73="休",S$17=31,T$18="×"))))),30,IF(AND($D$1="三交代制",R73&lt;&gt;"準",R73&lt;&gt;"深",OR(S73="準",S73="深"),(NOT(OR(AND(S73="準",OR(R73="日",R73="休",S$17=1,AND(T73&lt;&gt;"準",T73&lt;&gt;"深",R73="")),OR(T73="休",AND(T73="準",OR(U73="休",S$17=30,U$18="×")),S$17=31,T$18="×",T73="")),AND(S73="深",OR(R73="休",S$17=1,AND(T73&lt;&gt;"準",T73&lt;&gt;"深",R73="")),OR(T73="休",AND(OR(T73="準",T73="深"),OR(U73="休",S$17=30,U$18="×")),S$17=31,T$18="×",T73="")))))),40,0))))</f>
        <v>0</v>
      </c>
      <c r="T154" s="193">
        <f t="shared" ref="T154" si="873">IF(AND($D$1="二交代制",T$17&gt;=1,T$17&lt;=28,T73="当",U73="明",V73="休",W73="当"),10,IF(AND($D$1="三交代制",T$17&gt;=2,T$17&lt;=30,OR(T73="準",T73="深"),OR(U73="準",U73="深"),OR(V73="準",V73="深")),20,IF(AND($D$1="二交代制",OR(T73="当",T73="明"),NOT(OR(AND(T73="当",OR(U73="明",T$17=31,U$18="×"),OR(V73="休",T$17=30,T$17=31,V$18="×")),AND(T73="明",OR(S73="当",T$17=1),OR(U73="休",T$17=31,U$18="×"))))),30,IF(AND($D$1="三交代制",S73&lt;&gt;"準",S73&lt;&gt;"深",OR(T73="準",T73="深"),(NOT(OR(AND(T73="準",OR(S73="日",S73="休",T$17=1,AND(U73&lt;&gt;"準",U73&lt;&gt;"深",S73="")),OR(U73="休",AND(U73="準",OR(V73="休",T$17=30,V$18="×")),T$17=31,U$18="×",U73="")),AND(T73="深",OR(S73="休",T$17=1,AND(U73&lt;&gt;"準",U73&lt;&gt;"深",S73="")),OR(U73="休",AND(OR(U73="準",U73="深"),OR(V73="休",T$17=30,V$18="×")),T$17=31,U$18="×",U73="")))))),40,0))))</f>
        <v>0</v>
      </c>
      <c r="U154" s="193">
        <f t="shared" ref="U154" si="874">IF(AND($D$1="二交代制",U$17&gt;=1,U$17&lt;=28,U73="当",V73="明",W73="休",X73="当"),10,IF(AND($D$1="三交代制",U$17&gt;=2,U$17&lt;=30,OR(U73="準",U73="深"),OR(V73="準",V73="深"),OR(W73="準",W73="深")),20,IF(AND($D$1="二交代制",OR(U73="当",U73="明"),NOT(OR(AND(U73="当",OR(V73="明",U$17=31,V$18="×"),OR(W73="休",U$17=30,U$17=31,W$18="×")),AND(U73="明",OR(T73="当",U$17=1),OR(V73="休",U$17=31,V$18="×"))))),30,IF(AND($D$1="三交代制",T73&lt;&gt;"準",T73&lt;&gt;"深",OR(U73="準",U73="深"),(NOT(OR(AND(U73="準",OR(T73="日",T73="休",U$17=1,AND(V73&lt;&gt;"準",V73&lt;&gt;"深",T73="")),OR(V73="休",AND(V73="準",OR(W73="休",U$17=30,W$18="×")),U$17=31,V$18="×",V73="")),AND(U73="深",OR(T73="休",U$17=1,AND(V73&lt;&gt;"準",V73&lt;&gt;"深",T73="")),OR(V73="休",AND(OR(V73="準",V73="深"),OR(W73="休",U$17=30,W$18="×")),U$17=31,V$18="×",V73="")))))),40,0))))</f>
        <v>0</v>
      </c>
      <c r="V154" s="193">
        <f t="shared" ref="V154" si="875">IF(AND($D$1="二交代制",V$17&gt;=1,V$17&lt;=28,V73="当",W73="明",X73="休",Y73="当"),10,IF(AND($D$1="三交代制",V$17&gt;=2,V$17&lt;=30,OR(V73="準",V73="深"),OR(W73="準",W73="深"),OR(X73="準",X73="深")),20,IF(AND($D$1="二交代制",OR(V73="当",V73="明"),NOT(OR(AND(V73="当",OR(W73="明",V$17=31,W$18="×"),OR(X73="休",V$17=30,V$17=31,X$18="×")),AND(V73="明",OR(U73="当",V$17=1),OR(W73="休",V$17=31,W$18="×"))))),30,IF(AND($D$1="三交代制",U73&lt;&gt;"準",U73&lt;&gt;"深",OR(V73="準",V73="深"),(NOT(OR(AND(V73="準",OR(U73="日",U73="休",V$17=1,AND(W73&lt;&gt;"準",W73&lt;&gt;"深",U73="")),OR(W73="休",AND(W73="準",OR(X73="休",V$17=30,X$18="×")),V$17=31,W$18="×",W73="")),AND(V73="深",OR(U73="休",V$17=1,AND(W73&lt;&gt;"準",W73&lt;&gt;"深",U73="")),OR(W73="休",AND(OR(W73="準",W73="深"),OR(X73="休",V$17=30,X$18="×")),V$17=31,W$18="×",W73="")))))),40,0))))</f>
        <v>0</v>
      </c>
      <c r="W154" s="193">
        <f t="shared" ref="W154" si="876">IF(AND($D$1="二交代制",W$17&gt;=1,W$17&lt;=28,W73="当",X73="明",Y73="休",Z73="当"),10,IF(AND($D$1="三交代制",W$17&gt;=2,W$17&lt;=30,OR(W73="準",W73="深"),OR(X73="準",X73="深"),OR(Y73="準",Y73="深")),20,IF(AND($D$1="二交代制",OR(W73="当",W73="明"),NOT(OR(AND(W73="当",OR(X73="明",W$17=31,X$18="×"),OR(Y73="休",W$17=30,W$17=31,Y$18="×")),AND(W73="明",OR(V73="当",W$17=1),OR(X73="休",W$17=31,X$18="×"))))),30,IF(AND($D$1="三交代制",V73&lt;&gt;"準",V73&lt;&gt;"深",OR(W73="準",W73="深"),(NOT(OR(AND(W73="準",OR(V73="日",V73="休",W$17=1,AND(X73&lt;&gt;"準",X73&lt;&gt;"深",V73="")),OR(X73="休",AND(X73="準",OR(Y73="休",W$17=30,Y$18="×")),W$17=31,X$18="×",X73="")),AND(W73="深",OR(V73="休",W$17=1,AND(X73&lt;&gt;"準",X73&lt;&gt;"深",V73="")),OR(X73="休",AND(OR(X73="準",X73="深"),OR(Y73="休",W$17=30,Y$18="×")),W$17=31,X$18="×",X73="")))))),40,0))))</f>
        <v>0</v>
      </c>
      <c r="X154" s="193">
        <f t="shared" ref="X154" si="877">IF(AND($D$1="二交代制",X$17&gt;=1,X$17&lt;=28,X73="当",Y73="明",Z73="休",AA73="当"),10,IF(AND($D$1="三交代制",X$17&gt;=2,X$17&lt;=30,OR(X73="準",X73="深"),OR(Y73="準",Y73="深"),OR(Z73="準",Z73="深")),20,IF(AND($D$1="二交代制",OR(X73="当",X73="明"),NOT(OR(AND(X73="当",OR(Y73="明",X$17=31,Y$18="×"),OR(Z73="休",X$17=30,X$17=31,Z$18="×")),AND(X73="明",OR(W73="当",X$17=1),OR(Y73="休",X$17=31,Y$18="×"))))),30,IF(AND($D$1="三交代制",W73&lt;&gt;"準",W73&lt;&gt;"深",OR(X73="準",X73="深"),(NOT(OR(AND(X73="準",OR(W73="日",W73="休",X$17=1,AND(Y73&lt;&gt;"準",Y73&lt;&gt;"深",W73="")),OR(Y73="休",AND(Y73="準",OR(Z73="休",X$17=30,Z$18="×")),X$17=31,Y$18="×",Y73="")),AND(X73="深",OR(W73="休",X$17=1,AND(Y73&lt;&gt;"準",Y73&lt;&gt;"深",W73="")),OR(Y73="休",AND(OR(Y73="準",Y73="深"),OR(Z73="休",X$17=30,Z$18="×")),X$17=31,Y$18="×",Y73="")))))),40,0))))</f>
        <v>0</v>
      </c>
      <c r="Y154" s="193">
        <f t="shared" ref="Y154" si="878">IF(AND($D$1="二交代制",Y$17&gt;=1,Y$17&lt;=28,Y73="当",Z73="明",AA73="休",AB73="当"),10,IF(AND($D$1="三交代制",Y$17&gt;=2,Y$17&lt;=30,OR(Y73="準",Y73="深"),OR(Z73="準",Z73="深"),OR(AA73="準",AA73="深")),20,IF(AND($D$1="二交代制",OR(Y73="当",Y73="明"),NOT(OR(AND(Y73="当",OR(Z73="明",Y$17=31,Z$18="×"),OR(AA73="休",Y$17=30,Y$17=31,AA$18="×")),AND(Y73="明",OR(X73="当",Y$17=1),OR(Z73="休",Y$17=31,Z$18="×"))))),30,IF(AND($D$1="三交代制",X73&lt;&gt;"準",X73&lt;&gt;"深",OR(Y73="準",Y73="深"),(NOT(OR(AND(Y73="準",OR(X73="日",X73="休",Y$17=1,AND(Z73&lt;&gt;"準",Z73&lt;&gt;"深",X73="")),OR(Z73="休",AND(Z73="準",OR(AA73="休",Y$17=30,AA$18="×")),Y$17=31,Z$18="×",Z73="")),AND(Y73="深",OR(X73="休",Y$17=1,AND(Z73&lt;&gt;"準",Z73&lt;&gt;"深",X73="")),OR(Z73="休",AND(OR(Z73="準",Z73="深"),OR(AA73="休",Y$17=30,AA$18="×")),Y$17=31,Z$18="×",Z73="")))))),40,0))))</f>
        <v>0</v>
      </c>
      <c r="Z154" s="193">
        <f t="shared" ref="Z154" si="879">IF(AND($D$1="二交代制",Z$17&gt;=1,Z$17&lt;=28,Z73="当",AA73="明",AB73="休",AC73="当"),10,IF(AND($D$1="三交代制",Z$17&gt;=2,Z$17&lt;=30,OR(Z73="準",Z73="深"),OR(AA73="準",AA73="深"),OR(AB73="準",AB73="深")),20,IF(AND($D$1="二交代制",OR(Z73="当",Z73="明"),NOT(OR(AND(Z73="当",OR(AA73="明",Z$17=31,AA$18="×"),OR(AB73="休",Z$17=30,Z$17=31,AB$18="×")),AND(Z73="明",OR(Y73="当",Z$17=1),OR(AA73="休",Z$17=31,AA$18="×"))))),30,IF(AND($D$1="三交代制",Y73&lt;&gt;"準",Y73&lt;&gt;"深",OR(Z73="準",Z73="深"),(NOT(OR(AND(Z73="準",OR(Y73="日",Y73="休",Z$17=1,AND(AA73&lt;&gt;"準",AA73&lt;&gt;"深",Y73="")),OR(AA73="休",AND(AA73="準",OR(AB73="休",Z$17=30,AB$18="×")),Z$17=31,AA$18="×",AA73="")),AND(Z73="深",OR(Y73="休",Z$17=1,AND(AA73&lt;&gt;"準",AA73&lt;&gt;"深",Y73="")),OR(AA73="休",AND(OR(AA73="準",AA73="深"),OR(AB73="休",Z$17=30,AB$18="×")),Z$17=31,AA$18="×",AA73="")))))),40,0))))</f>
        <v>0</v>
      </c>
      <c r="AA154" s="193">
        <f t="shared" ref="AA154" si="880">IF(AND($D$1="二交代制",AA$17&gt;=1,AA$17&lt;=28,AA73="当",AB73="明",AC73="休",AD73="当"),10,IF(AND($D$1="三交代制",AA$17&gt;=2,AA$17&lt;=30,OR(AA73="準",AA73="深"),OR(AB73="準",AB73="深"),OR(AC73="準",AC73="深")),20,IF(AND($D$1="二交代制",OR(AA73="当",AA73="明"),NOT(OR(AND(AA73="当",OR(AB73="明",AA$17=31,AB$18="×"),OR(AC73="休",AA$17=30,AA$17=31,AC$18="×")),AND(AA73="明",OR(Z73="当",AA$17=1),OR(AB73="休",AA$17=31,AB$18="×"))))),30,IF(AND($D$1="三交代制",Z73&lt;&gt;"準",Z73&lt;&gt;"深",OR(AA73="準",AA73="深"),(NOT(OR(AND(AA73="準",OR(Z73="日",Z73="休",AA$17=1,AND(AB73&lt;&gt;"準",AB73&lt;&gt;"深",Z73="")),OR(AB73="休",AND(AB73="準",OR(AC73="休",AA$17=30,AC$18="×")),AA$17=31,AB$18="×",AB73="")),AND(AA73="深",OR(Z73="休",AA$17=1,AND(AB73&lt;&gt;"準",AB73&lt;&gt;"深",Z73="")),OR(AB73="休",AND(OR(AB73="準",AB73="深"),OR(AC73="休",AA$17=30,AC$18="×")),AA$17=31,AB$18="×",AB73="")))))),40,0))))</f>
        <v>0</v>
      </c>
      <c r="AB154" s="193">
        <f t="shared" ref="AB154" si="881">IF(AND($D$1="二交代制",AB$17&gt;=1,AB$17&lt;=28,AB73="当",AC73="明",AD73="休",AE73="当"),10,IF(AND($D$1="三交代制",AB$17&gt;=2,AB$17&lt;=30,OR(AB73="準",AB73="深"),OR(AC73="準",AC73="深"),OR(AD73="準",AD73="深")),20,IF(AND($D$1="二交代制",OR(AB73="当",AB73="明"),NOT(OR(AND(AB73="当",OR(AC73="明",AB$17=31,AC$18="×"),OR(AD73="休",AB$17=30,AB$17=31,AD$18="×")),AND(AB73="明",OR(AA73="当",AB$17=1),OR(AC73="休",AB$17=31,AC$18="×"))))),30,IF(AND($D$1="三交代制",AA73&lt;&gt;"準",AA73&lt;&gt;"深",OR(AB73="準",AB73="深"),(NOT(OR(AND(AB73="準",OR(AA73="日",AA73="休",AB$17=1,AND(AC73&lt;&gt;"準",AC73&lt;&gt;"深",AA73="")),OR(AC73="休",AND(AC73="準",OR(AD73="休",AB$17=30,AD$18="×")),AB$17=31,AC$18="×",AC73="")),AND(AB73="深",OR(AA73="休",AB$17=1,AND(AC73&lt;&gt;"準",AC73&lt;&gt;"深",AA73="")),OR(AC73="休",AND(OR(AC73="準",AC73="深"),OR(AD73="休",AB$17=30,AD$18="×")),AB$17=31,AC$18="×",AC73="")))))),40,0))))</f>
        <v>0</v>
      </c>
      <c r="AC154" s="193">
        <f t="shared" ref="AC154" si="882">IF(AND($D$1="二交代制",AC$17&gt;=1,AC$17&lt;=28,AC73="当",AD73="明",AE73="休",AF73="当"),10,IF(AND($D$1="三交代制",AC$17&gt;=2,AC$17&lt;=30,OR(AC73="準",AC73="深"),OR(AD73="準",AD73="深"),OR(AE73="準",AE73="深")),20,IF(AND($D$1="二交代制",OR(AC73="当",AC73="明"),NOT(OR(AND(AC73="当",OR(AD73="明",AC$17=31,AD$18="×"),OR(AE73="休",AC$17=30,AC$17=31,AE$18="×")),AND(AC73="明",OR(AB73="当",AC$17=1),OR(AD73="休",AC$17=31,AD$18="×"))))),30,IF(AND($D$1="三交代制",AB73&lt;&gt;"準",AB73&lt;&gt;"深",OR(AC73="準",AC73="深"),(NOT(OR(AND(AC73="準",OR(AB73="日",AB73="休",AC$17=1,AND(AD73&lt;&gt;"準",AD73&lt;&gt;"深",AB73="")),OR(AD73="休",AND(AD73="準",OR(AE73="休",AC$17=30,AE$18="×")),AC$17=31,AD$18="×",AD73="")),AND(AC73="深",OR(AB73="休",AC$17=1,AND(AD73&lt;&gt;"準",AD73&lt;&gt;"深",AB73="")),OR(AD73="休",AND(OR(AD73="準",AD73="深"),OR(AE73="休",AC$17=30,AE$18="×")),AC$17=31,AD$18="×",AD73="")))))),40,0))))</f>
        <v>0</v>
      </c>
      <c r="AD154" s="193">
        <f t="shared" ref="AD154" si="883">IF(AND($D$1="二交代制",AD$17&gt;=1,AD$17&lt;=28,AD73="当",AE73="明",AF73="休",AG73="当"),10,IF(AND($D$1="三交代制",AD$17&gt;=2,AD$17&lt;=30,OR(AD73="準",AD73="深"),OR(AE73="準",AE73="深"),OR(AF73="準",AF73="深")),20,IF(AND($D$1="二交代制",OR(AD73="当",AD73="明"),NOT(OR(AND(AD73="当",OR(AE73="明",AD$17=31,AE$18="×"),OR(AF73="休",AD$17=30,AD$17=31,AF$18="×")),AND(AD73="明",OR(AC73="当",AD$17=1),OR(AE73="休",AD$17=31,AE$18="×"))))),30,IF(AND($D$1="三交代制",AC73&lt;&gt;"準",AC73&lt;&gt;"深",OR(AD73="準",AD73="深"),(NOT(OR(AND(AD73="準",OR(AC73="日",AC73="休",AD$17=1,AND(AE73&lt;&gt;"準",AE73&lt;&gt;"深",AC73="")),OR(AE73="休",AND(AE73="準",OR(AF73="休",AD$17=30,AF$18="×")),AD$17=31,AE$18="×",AE73="")),AND(AD73="深",OR(AC73="休",AD$17=1,AND(AE73&lt;&gt;"準",AE73&lt;&gt;"深",AC73="")),OR(AE73="休",AND(OR(AE73="準",AE73="深"),OR(AF73="休",AD$17=30,AF$18="×")),AD$17=31,AE$18="×",AE73="")))))),40,0))))</f>
        <v>0</v>
      </c>
      <c r="AE154" s="193">
        <f t="shared" ref="AE154" si="884">IF(AND($D$1="二交代制",AE$17&gt;=1,AE$17&lt;=28,AE73="当",AF73="明",AG73="休",AH73="当"),10,IF(AND($D$1="三交代制",AE$17&gt;=2,AE$17&lt;=30,OR(AE73="準",AE73="深"),OR(AF73="準",AF73="深"),OR(AG73="準",AG73="深")),20,IF(AND($D$1="二交代制",OR(AE73="当",AE73="明"),NOT(OR(AND(AE73="当",OR(AF73="明",AE$17=31,AF$18="×"),OR(AG73="休",AE$17=30,AE$17=31,AG$18="×")),AND(AE73="明",OR(AD73="当",AE$17=1),OR(AF73="休",AE$17=31,AF$18="×"))))),30,IF(AND($D$1="三交代制",AD73&lt;&gt;"準",AD73&lt;&gt;"深",OR(AE73="準",AE73="深"),(NOT(OR(AND(AE73="準",OR(AD73="日",AD73="休",AE$17=1,AND(AF73&lt;&gt;"準",AF73&lt;&gt;"深",AD73="")),OR(AF73="休",AND(AF73="準",OR(AG73="休",AE$17=30,AG$18="×")),AE$17=31,AF$18="×",AF73="")),AND(AE73="深",OR(AD73="休",AE$17=1,AND(AF73&lt;&gt;"準",AF73&lt;&gt;"深",AD73="")),OR(AF73="休",AND(OR(AF73="準",AF73="深"),OR(AG73="休",AE$17=30,AG$18="×")),AE$17=31,AF$18="×",AF73="")))))),40,0))))</f>
        <v>0</v>
      </c>
      <c r="AF154" s="193">
        <f t="shared" ref="AF154" si="885">IF(AND($D$1="二交代制",AF$17&gt;=1,AF$17&lt;=28,AF73="当",AG73="明",AH73="休",AI73="当"),10,IF(AND($D$1="三交代制",AF$17&gt;=2,AF$17&lt;=30,OR(AF73="準",AF73="深"),OR(AG73="準",AG73="深"),OR(AH73="準",AH73="深")),20,IF(AND($D$1="二交代制",OR(AF73="当",AF73="明"),NOT(OR(AND(AF73="当",OR(AG73="明",AF$17=31,AG$18="×"),OR(AH73="休",AF$17=30,AF$17=31,AH$18="×")),AND(AF73="明",OR(AE73="当",AF$17=1),OR(AG73="休",AF$17=31,AG$18="×"))))),30,IF(AND($D$1="三交代制",AE73&lt;&gt;"準",AE73&lt;&gt;"深",OR(AF73="準",AF73="深"),(NOT(OR(AND(AF73="準",OR(AE73="日",AE73="休",AF$17=1,AND(AG73&lt;&gt;"準",AG73&lt;&gt;"深",AE73="")),OR(AG73="休",AND(AG73="準",OR(AH73="休",AF$17=30,AH$18="×")),AF$17=31,AG$18="×",AG73="")),AND(AF73="深",OR(AE73="休",AF$17=1,AND(AG73&lt;&gt;"準",AG73&lt;&gt;"深",AE73="")),OR(AG73="休",AND(OR(AG73="準",AG73="深"),OR(AH73="休",AF$17=30,AH$18="×")),AF$17=31,AG$18="×",AG73="")))))),40,0))))</f>
        <v>0</v>
      </c>
      <c r="AG154" s="193">
        <f t="shared" ref="AG154" si="886">IF(AND($D$1="二交代制",AG$17&gt;=1,AG$17&lt;=28,AG73="当",AH73="明",AI73="休",AJ73="当"),10,IF(AND($D$1="三交代制",AG$17&gt;=2,AG$17&lt;=30,OR(AG73="準",AG73="深"),OR(AH73="準",AH73="深"),OR(AI73="準",AI73="深")),20,IF(AND($D$1="二交代制",OR(AG73="当",AG73="明"),NOT(OR(AND(AG73="当",OR(AH73="明",AG$17=31,AH$18="×"),OR(AI73="休",AG$17=30,AG$17=31,AI$18="×")),AND(AG73="明",OR(AF73="当",AG$17=1),OR(AH73="休",AG$17=31,AH$18="×"))))),30,IF(AND($D$1="三交代制",AF73&lt;&gt;"準",AF73&lt;&gt;"深",OR(AG73="準",AG73="深"),(NOT(OR(AND(AG73="準",OR(AF73="日",AF73="休",AG$17=1,AND(AH73&lt;&gt;"準",AH73&lt;&gt;"深",AF73="")),OR(AH73="休",AND(AH73="準",OR(AI73="休",AG$17=30,AI$18="×")),AG$17=31,AH$18="×",AH73="")),AND(AG73="深",OR(AF73="休",AG$17=1,AND(AH73&lt;&gt;"準",AH73&lt;&gt;"深",AF73="")),OR(AH73="休",AND(OR(AH73="準",AH73="深"),OR(AI73="休",AG$17=30,AI$18="×")),AG$17=31,AH$18="×",AH73="")))))),40,0))))</f>
        <v>0</v>
      </c>
      <c r="AH154" s="193">
        <f t="shared" ref="AH154" si="887">IF(AND($D$1="二交代制",AH$17&gt;=1,AH$17&lt;=28,AH73="当",AI73="明",AJ73="休",AK73="当"),10,IF(AND($D$1="三交代制",AH$17&gt;=2,AH$17&lt;=30,OR(AH73="準",AH73="深"),OR(AI73="準",AI73="深"),OR(AJ73="準",AJ73="深")),20,IF(AND($D$1="二交代制",OR(AH73="当",AH73="明"),NOT(OR(AND(AH73="当",OR(AI73="明",AH$17=31,AI$18="×"),OR(AJ73="休",AH$17=30,AH$17=31,AJ$18="×")),AND(AH73="明",OR(AG73="当",AH$17=1),OR(AI73="休",AH$17=31,AI$18="×"))))),30,IF(AND($D$1="三交代制",AG73&lt;&gt;"準",AG73&lt;&gt;"深",OR(AH73="準",AH73="深"),(NOT(OR(AND(AH73="準",OR(AG73="日",AG73="休",AH$17=1,AND(AI73&lt;&gt;"準",AI73&lt;&gt;"深",AG73="")),OR(AI73="休",AND(AI73="準",OR(AJ73="休",AH$17=30,AJ$18="×")),AH$17=31,AI$18="×",AI73="")),AND(AH73="深",OR(AG73="休",AH$17=1,AND(AI73&lt;&gt;"準",AI73&lt;&gt;"深",AG73="")),OR(AI73="休",AND(OR(AI73="準",AI73="深"),OR(AJ73="休",AH$17=30,AJ$18="×")),AH$17=31,AI$18="×",AI73="")))))),40,0))))</f>
        <v>0</v>
      </c>
      <c r="AI154" s="193">
        <f t="shared" ref="AI154" si="888">IF(AND($D$1="二交代制",AI$17&gt;=1,AI$17&lt;=28,AI73="当",AJ73="明",AK73="休",AL73="当"),10,IF(AND($D$1="三交代制",AI$17&gt;=2,AI$17&lt;=30,OR(AI73="準",AI73="深"),OR(AJ73="準",AJ73="深"),OR(AK73="準",AK73="深")),20,IF(AND($D$1="二交代制",OR(AI73="当",AI73="明"),NOT(OR(AND(AI73="当",OR(AJ73="明",AI$17=31,AJ$18="×"),OR(AK73="休",AI$17=30,AI$17=31,AK$18="×")),AND(AI73="明",OR(AH73="当",AI$17=1),OR(AJ73="休",AI$17=31,AJ$18="×"))))),30,IF(AND($D$1="三交代制",AH73&lt;&gt;"準",AH73&lt;&gt;"深",OR(AI73="準",AI73="深"),(NOT(OR(AND(AI73="準",OR(AH73="日",AH73="休",AI$17=1,AND(AJ73&lt;&gt;"準",AJ73&lt;&gt;"深",AH73="")),OR(AJ73="休",AND(AJ73="準",OR(AK73="休",AI$17=30,AK$18="×")),AI$17=31,AJ$18="×",AJ73="")),AND(AI73="深",OR(AH73="休",AI$17=1,AND(AJ73&lt;&gt;"準",AJ73&lt;&gt;"深",AH73="")),OR(AJ73="休",AND(OR(AJ73="準",AJ73="深"),OR(AK73="休",AI$17=30,AK$18="×")),AI$17=31,AJ$18="×",AJ73="")))))),40,0))))</f>
        <v>0</v>
      </c>
      <c r="AJ154" s="193">
        <f t="shared" ref="AJ154" si="889">IF(AND($D$1="二交代制",AJ$17&gt;=1,AJ$17&lt;=28,AJ73="当",AK73="明",AL73="休",AM73="当"),10,IF(AND($D$1="三交代制",AJ$17&gt;=2,AJ$17&lt;=30,OR(AJ73="準",AJ73="深"),OR(AK73="準",AK73="深"),OR(AL73="準",AL73="深")),20,IF(AND($D$1="二交代制",OR(AJ73="当",AJ73="明"),NOT(OR(AND(AJ73="当",OR(AK73="明",AJ$17=31,AK$18="×"),OR(AL73="休",AJ$17=30,AJ$17=31,AL$18="×")),AND(AJ73="明",OR(AI73="当",AJ$17=1),OR(AK73="休",AJ$17=31,AK$18="×"))))),30,IF(AND($D$1="三交代制",AI73&lt;&gt;"準",AI73&lt;&gt;"深",OR(AJ73="準",AJ73="深"),(NOT(OR(AND(AJ73="準",OR(AI73="日",AI73="休",AJ$17=1,AND(AK73&lt;&gt;"準",AK73&lt;&gt;"深",AI73="")),OR(AK73="休",AND(AK73="準",OR(AL73="休",AJ$17=30,AL$18="×")),AJ$17=31,AK$18="×",AK73="")),AND(AJ73="深",OR(AI73="休",AJ$17=1,AND(AK73&lt;&gt;"準",AK73&lt;&gt;"深",AI73="")),OR(AK73="休",AND(OR(AK73="準",AK73="深"),OR(AL73="休",AJ$17=30,AL$18="×")),AJ$17=31,AK$18="×",AK73="")))))),40,0))))</f>
        <v>0</v>
      </c>
      <c r="AK154" s="193">
        <f t="shared" ref="AK154" si="890">IF(AND($D$1="二交代制",AK$17&gt;=1,AK$17&lt;=28,AK73="当",AL73="明",AM73="休",AN73="当"),10,IF(AND($D$1="三交代制",AK$17&gt;=2,AK$17&lt;=30,OR(AK73="準",AK73="深"),OR(AL73="準",AL73="深"),OR(AM73="準",AM73="深")),20,IF(AND($D$1="二交代制",OR(AK73="当",AK73="明"),NOT(OR(AND(AK73="当",OR(AL73="明",AK$17=31,AL$18="×"),OR(AM73="休",AK$17=30,AK$17=31,AM$18="×")),AND(AK73="明",OR(AJ73="当",AK$17=1),OR(AL73="休",AK$17=31,AL$18="×"))))),30,IF(AND($D$1="三交代制",AJ73&lt;&gt;"準",AJ73&lt;&gt;"深",OR(AK73="準",AK73="深"),(NOT(OR(AND(AK73="準",OR(AJ73="日",AJ73="休",AK$17=1,AND(AL73&lt;&gt;"準",AL73&lt;&gt;"深",AJ73="")),OR(AL73="休",AND(AL73="準",OR(AM73="休",AK$17=30,AM$18="×")),AK$17=31,AL$18="×",AL73="")),AND(AK73="深",OR(AJ73="休",AK$17=1,AND(AL73&lt;&gt;"準",AL73&lt;&gt;"深",AJ73="")),OR(AL73="休",AND(OR(AL73="準",AL73="深"),OR(AM73="休",AK$17=30,AM$18="×")),AK$17=31,AL$18="×",AL73="")))))),40,0))))</f>
        <v>0</v>
      </c>
      <c r="AL154" s="193">
        <f t="shared" ref="AL154:AM154" si="891">IF(AND($D$1="二交代制",AL$17&gt;=1,AL$17&lt;=28,AL73="当",AM73="明",AN73="休",AO73="当"),10,IF(AND($D$1="三交代制",AL$17&gt;=2,AL$17&lt;=30,OR(AL73="準",AL73="深"),OR(AM73="準",AM73="深"),OR(AN73="準",AN73="深")),20,IF(AND($D$1="二交代制",OR(AL73="当",AL73="明"),NOT(OR(AND(AL73="当",OR(AM73="明",AL$17=31,AM$18="×"),OR(AN73="休",AL$17=30,AL$17=31,AN$18="×")),AND(AL73="明",OR(AK73="当",AL$17=1),OR(AM73="休",AL$17=31,AM$18="×"))))),30,IF(AND($D$1="三交代制",AK73&lt;&gt;"準",AK73&lt;&gt;"深",OR(AL73="準",AL73="深"),(NOT(OR(AND(AL73="準",OR(AK73="日",AK73="休",AL$17=1,AND(AM73&lt;&gt;"準",AM73&lt;&gt;"深",AK73="")),OR(AM73="休",AND(AM73="準",OR(AN73="休",AL$17=30,AN$18="×")),AL$17=31,AM$18="×",AM73="")),AND(AL73="深",OR(AK73="休",AL$17=1,AND(AM73&lt;&gt;"準",AM73&lt;&gt;"深",AK73="")),OR(AM73="休",AND(OR(AM73="準",AM73="深"),OR(AN73="休",AL$17=30,AN$18="×")),AL$17=31,AM$18="×",AM73="")))))),40,0))))</f>
        <v>0</v>
      </c>
      <c r="AM154" s="193">
        <f t="shared" si="891"/>
        <v>0</v>
      </c>
      <c r="AN154" s="193">
        <f t="shared" ref="AN154" si="892">IF(AND($D$1="二交代制",AN$17&gt;=1,AN$17&lt;=28,AN73="当",AO73="明",AP73="休",AQ73="当"),10,IF(AND($D$1="三交代制",AN$17&gt;=2,AN$17&lt;=30,OR(AN73="準",AN73="深"),OR(AO73="準",AO73="深"),OR(AP73="準",AP73="深")),20,IF(AND($D$1="二交代制",OR(AN73="当",AN73="明"),NOT(OR(AND(AN73="当",OR(AO73="明",AN$17=31,AO$18="×"),OR(AP73="休",AN$17=30,AN$17=31,AP$18="×")),AND(AN73="明",OR(AM73="当",AN$17=1),OR(AO73="休",AN$17=31,AO$18="×"))))),30,IF(AND($D$1="三交代制",AM73&lt;&gt;"準",AM73&lt;&gt;"深",OR(AN73="準",AN73="深"),(NOT(OR(AND(AN73="準",OR(AM73="日",AM73="休",AN$17=1,AND(AO73&lt;&gt;"準",AO73&lt;&gt;"深",AM73="")),OR(AO73="休",AND(AO73="準",OR(AP73="休",AN$17=30,AP$18="×")),AN$17=31,AO$18="×",AO73="")),AND(AN73="深",OR(AM73="休",AN$17=1,AND(AO73&lt;&gt;"準",AO73&lt;&gt;"深",AM73="")),OR(AO73="休",AND(OR(AO73="準",AO73="深"),OR(AP73="休",AN$17=30,AP$18="×")),AN$17=31,AO$18="×",AO73="")))))),40,0))))</f>
        <v>0</v>
      </c>
      <c r="AO154" s="193">
        <f t="shared" ref="AO154" si="893">IF(AND($D$1="二交代制",AO$17&gt;=1,AO$17&lt;=28,AO73="当",AP73="明",AQ73="休",AR73="当"),10,IF(AND($D$1="三交代制",AO$17&gt;=2,AO$17&lt;=30,OR(AO73="準",AO73="深"),OR(AP73="準",AP73="深"),OR(AQ73="準",AQ73="深")),20,IF(AND($D$1="二交代制",OR(AO73="当",AO73="明"),NOT(OR(AND(AO73="当",OR(AP73="明",AO$17=31,AP$18="×"),OR(AQ73="休",AO$17=30,AO$17=31,AQ$18="×")),AND(AO73="明",OR(AN73="当",AO$17=1),OR(AP73="休",AO$17=31,AP$18="×"))))),30,IF(AND($D$1="三交代制",AN73&lt;&gt;"準",AN73&lt;&gt;"深",OR(AO73="準",AO73="深"),(NOT(OR(AND(AO73="準",OR(AN73="日",AN73="休",AO$17=1,AND(AP73&lt;&gt;"準",AP73&lt;&gt;"深",AN73="")),OR(AP73="休",AND(AP73="準",OR(AQ73="休",AO$17=30,AQ$18="×")),AO$17=31,AP$18="×",AP73="")),AND(AO73="深",OR(AN73="休",AO$17=1,AND(AP73&lt;&gt;"準",AP73&lt;&gt;"深",AN73="")),OR(AP73="休",AND(OR(AP73="準",AP73="深"),OR(AQ73="休",AO$17=30,AQ$18="×")),AO$17=31,AP$18="×",AP73="")))))),40,0))))</f>
        <v>0</v>
      </c>
      <c r="CJ154" s="91"/>
      <c r="CK154" s="100"/>
      <c r="CL154" s="100"/>
      <c r="CM154" s="100"/>
      <c r="CN154" s="100"/>
      <c r="CO154" s="100"/>
      <c r="CP154" s="100"/>
      <c r="CQ154" s="100"/>
      <c r="CR154" s="100"/>
      <c r="CS154" s="100"/>
      <c r="CT154" s="100"/>
      <c r="CU154" s="100"/>
      <c r="CV154" s="100"/>
      <c r="CW154" s="100"/>
      <c r="CX154" s="100"/>
      <c r="CY154" s="100"/>
      <c r="CZ154" s="100"/>
      <c r="DA154" s="100"/>
      <c r="DB154" s="100"/>
      <c r="DC154" s="100"/>
      <c r="DD154" s="100"/>
      <c r="DE154" s="100"/>
      <c r="DF154" s="100"/>
      <c r="DG154" s="100"/>
      <c r="DH154" s="100"/>
      <c r="DI154" s="100"/>
      <c r="DJ154" s="100"/>
      <c r="DK154" s="100"/>
      <c r="DL154" s="100"/>
      <c r="DM154" s="100"/>
      <c r="DN154" s="100"/>
      <c r="DO154" s="100"/>
      <c r="DP154" s="100"/>
      <c r="DQ154" s="93"/>
      <c r="DR154" s="93"/>
      <c r="DS154" s="93"/>
      <c r="DT154" s="93"/>
      <c r="DU154" s="93"/>
      <c r="DV154" s="93"/>
      <c r="DW154" s="93"/>
      <c r="DX154" s="93"/>
      <c r="DY154" s="93"/>
      <c r="DZ154" s="93"/>
      <c r="EA154" s="93"/>
      <c r="EB154" s="93"/>
      <c r="EC154" s="93"/>
      <c r="ED154" s="93"/>
      <c r="EE154" s="93"/>
      <c r="EF154" s="93"/>
      <c r="EG154" s="93"/>
      <c r="EH154" s="93"/>
      <c r="EI154" s="93"/>
      <c r="EJ154" s="93"/>
      <c r="EK154" s="93"/>
    </row>
    <row r="155" spans="3:141" x14ac:dyDescent="0.4">
      <c r="C155" s="93"/>
      <c r="D155" s="93"/>
      <c r="E155" s="93"/>
      <c r="F155" s="93"/>
      <c r="G155" s="93"/>
      <c r="H155" s="93"/>
      <c r="I155" s="93"/>
      <c r="J155" s="202"/>
      <c r="K155" s="193"/>
      <c r="L155" s="193"/>
      <c r="M155" s="193"/>
      <c r="N155" s="193"/>
      <c r="O155" s="193"/>
      <c r="P155" s="193"/>
      <c r="Q155" s="193"/>
      <c r="R155" s="193"/>
      <c r="S155" s="193"/>
      <c r="T155" s="193"/>
      <c r="U155" s="193"/>
      <c r="V155" s="193"/>
      <c r="W155" s="193"/>
      <c r="X155" s="193"/>
      <c r="Y155" s="193"/>
      <c r="Z155" s="193"/>
      <c r="AA155" s="193"/>
      <c r="AB155" s="193"/>
      <c r="AC155" s="193"/>
      <c r="AD155" s="193"/>
      <c r="AE155" s="193"/>
      <c r="AF155" s="193"/>
      <c r="AG155" s="193"/>
      <c r="AH155" s="193"/>
      <c r="AI155" s="193"/>
      <c r="AJ155" s="193"/>
      <c r="AK155" s="193"/>
      <c r="AL155" s="193"/>
      <c r="AM155" s="193"/>
      <c r="AN155" s="193"/>
      <c r="AO155" s="193"/>
      <c r="CJ155" s="91"/>
      <c r="CK155" s="100"/>
      <c r="CL155" s="100"/>
      <c r="CM155" s="100"/>
      <c r="CN155" s="100"/>
      <c r="CO155" s="100"/>
      <c r="CP155" s="100"/>
      <c r="CQ155" s="100"/>
      <c r="CR155" s="100"/>
      <c r="CS155" s="100"/>
      <c r="CT155" s="100"/>
      <c r="CU155" s="100"/>
      <c r="CV155" s="100"/>
      <c r="CW155" s="100"/>
      <c r="CX155" s="100"/>
      <c r="CY155" s="100"/>
      <c r="CZ155" s="100"/>
      <c r="DA155" s="100"/>
      <c r="DB155" s="100"/>
      <c r="DC155" s="100"/>
      <c r="DD155" s="100"/>
      <c r="DE155" s="100"/>
      <c r="DF155" s="100"/>
      <c r="DG155" s="100"/>
      <c r="DH155" s="100"/>
      <c r="DI155" s="100"/>
      <c r="DJ155" s="100"/>
      <c r="DK155" s="100"/>
      <c r="DL155" s="100"/>
      <c r="DM155" s="100"/>
      <c r="DN155" s="100"/>
      <c r="DO155" s="100"/>
      <c r="DP155" s="100"/>
      <c r="DQ155" s="93"/>
      <c r="DR155" s="93"/>
      <c r="DS155" s="93"/>
      <c r="DT155" s="93"/>
      <c r="DU155" s="93"/>
      <c r="DV155" s="93"/>
      <c r="DW155" s="93"/>
      <c r="DX155" s="93"/>
      <c r="DY155" s="93"/>
      <c r="DZ155" s="93"/>
      <c r="EA155" s="93"/>
      <c r="EB155" s="93"/>
      <c r="EC155" s="93"/>
      <c r="ED155" s="93"/>
      <c r="EE155" s="93"/>
      <c r="EF155" s="93"/>
      <c r="EG155" s="93"/>
      <c r="EH155" s="93"/>
      <c r="EI155" s="93"/>
      <c r="EJ155" s="93"/>
      <c r="EK155" s="93"/>
    </row>
    <row r="156" spans="3:141" x14ac:dyDescent="0.4">
      <c r="C156" s="93"/>
      <c r="D156" s="93"/>
      <c r="E156" s="93"/>
      <c r="F156" s="93"/>
      <c r="G156" s="93"/>
      <c r="H156" s="93"/>
      <c r="I156" s="93"/>
      <c r="J156" s="201" t="str">
        <f t="shared" ref="J156" si="894">IF(E75&lt;&gt;"",E75,"")</f>
        <v/>
      </c>
      <c r="K156" s="193">
        <f t="shared" ref="K156" si="895">IF(AND($D$1="二交代制",K$17&gt;=1,K$17&lt;=28,K75="当",L75="明",M75="休",N75="当"),10,IF(AND($D$1="三交代制",K$17&gt;=2,K$17&lt;=30,OR(K75="準",K75="深"),OR(L75="準",L75="深"),OR(M75="準",M75="深")),20,IF(AND($D$1="二交代制",OR(K75="当",K75="明"),NOT(OR(AND(K75="当",OR(L75="明",K$17=31,L$18="×"),OR(M75="休",K$17=30,K$17=31,M$18="×")),AND(K75="明",OR(J75="当",K$17=1),OR(L75="休",K$17=31,L$18="×"))))),30,IF(AND($D$1="三交代制",J75&lt;&gt;"準",J75&lt;&gt;"深",OR(K75="準",K75="深"),(NOT(OR(AND(K75="準",OR(J75="日",J75="休",K$17=1,AND(L75&lt;&gt;"準",L75&lt;&gt;"深",J75="")),OR(L75="休",AND(L75="準",OR(M75="休",K$17=30,M$18="×")),K$17=31,L$18="×",L75="")),AND(K75="深",OR(J75="休",K$17=1,AND(L75&lt;&gt;"準",L75&lt;&gt;"深",J75="")),OR(L75="休",AND(OR(L75="準",L75="深"),OR(M75="休",K$17=30,M$18="×")),K$17=31,L$18="×",L75="")))))),40,0))))</f>
        <v>0</v>
      </c>
      <c r="L156" s="193">
        <f t="shared" ref="L156" si="896">IF(AND($D$1="二交代制",L$17&gt;=1,L$17&lt;=28,L75="当",M75="明",N75="休",O75="当"),10,IF(AND($D$1="三交代制",L$17&gt;=2,L$17&lt;=30,OR(L75="準",L75="深"),OR(M75="準",M75="深"),OR(N75="準",N75="深")),20,IF(AND($D$1="二交代制",OR(L75="当",L75="明"),NOT(OR(AND(L75="当",OR(M75="明",L$17=31,M$18="×"),OR(N75="休",L$17=30,L$17=31,N$18="×")),AND(L75="明",OR(K75="当",L$17=1),OR(M75="休",L$17=31,M$18="×"))))),30,IF(AND($D$1="三交代制",K75&lt;&gt;"準",K75&lt;&gt;"深",OR(L75="準",L75="深"),(NOT(OR(AND(L75="準",OR(K75="日",K75="休",L$17=1,AND(M75&lt;&gt;"準",M75&lt;&gt;"深",K75="")),OR(M75="休",AND(M75="準",OR(N75="休",L$17=30,N$18="×")),L$17=31,M$18="×",M75="")),AND(L75="深",OR(K75="休",L$17=1,AND(M75&lt;&gt;"準",M75&lt;&gt;"深",K75="")),OR(M75="休",AND(OR(M75="準",M75="深"),OR(N75="休",L$17=30,N$18="×")),L$17=31,M$18="×",M75="")))))),40,0))))</f>
        <v>0</v>
      </c>
      <c r="M156" s="193">
        <f t="shared" ref="M156" si="897">IF(AND($D$1="二交代制",M$17&gt;=1,M$17&lt;=28,M75="当",N75="明",O75="休",P75="当"),10,IF(AND($D$1="三交代制",M$17&gt;=2,M$17&lt;=30,OR(M75="準",M75="深"),OR(N75="準",N75="深"),OR(O75="準",O75="深")),20,IF(AND($D$1="二交代制",OR(M75="当",M75="明"),NOT(OR(AND(M75="当",OR(N75="明",M$17=31,N$18="×"),OR(O75="休",M$17=30,M$17=31,O$18="×")),AND(M75="明",OR(L75="当",M$17=1),OR(N75="休",M$17=31,N$18="×"))))),30,IF(AND($D$1="三交代制",L75&lt;&gt;"準",L75&lt;&gt;"深",OR(M75="準",M75="深"),(NOT(OR(AND(M75="準",OR(L75="日",L75="休",M$17=1,AND(N75&lt;&gt;"準",N75&lt;&gt;"深",L75="")),OR(N75="休",AND(N75="準",OR(O75="休",M$17=30,O$18="×")),M$17=31,N$18="×",N75="")),AND(M75="深",OR(L75="休",M$17=1,AND(N75&lt;&gt;"準",N75&lt;&gt;"深",L75="")),OR(N75="休",AND(OR(N75="準",N75="深"),OR(O75="休",M$17=30,O$18="×")),M$17=31,N$18="×",N75="")))))),40,0))))</f>
        <v>0</v>
      </c>
      <c r="N156" s="193">
        <f t="shared" ref="N156" si="898">IF(AND($D$1="二交代制",N$17&gt;=1,N$17&lt;=28,N75="当",O75="明",P75="休",Q75="当"),10,IF(AND($D$1="三交代制",N$17&gt;=2,N$17&lt;=30,OR(N75="準",N75="深"),OR(O75="準",O75="深"),OR(P75="準",P75="深")),20,IF(AND($D$1="二交代制",OR(N75="当",N75="明"),NOT(OR(AND(N75="当",OR(O75="明",N$17=31,O$18="×"),OR(P75="休",N$17=30,N$17=31,P$18="×")),AND(N75="明",OR(M75="当",N$17=1),OR(O75="休",N$17=31,O$18="×"))))),30,IF(AND($D$1="三交代制",M75&lt;&gt;"準",M75&lt;&gt;"深",OR(N75="準",N75="深"),(NOT(OR(AND(N75="準",OR(M75="日",M75="休",N$17=1,AND(O75&lt;&gt;"準",O75&lt;&gt;"深",M75="")),OR(O75="休",AND(O75="準",OR(P75="休",N$17=30,P$18="×")),N$17=31,O$18="×",O75="")),AND(N75="深",OR(M75="休",N$17=1,AND(O75&lt;&gt;"準",O75&lt;&gt;"深",M75="")),OR(O75="休",AND(OR(O75="準",O75="深"),OR(P75="休",N$17=30,P$18="×")),N$17=31,O$18="×",O75="")))))),40,0))))</f>
        <v>0</v>
      </c>
      <c r="O156" s="193">
        <f t="shared" ref="O156" si="899">IF(AND($D$1="二交代制",O$17&gt;=1,O$17&lt;=28,O75="当",P75="明",Q75="休",R75="当"),10,IF(AND($D$1="三交代制",O$17&gt;=2,O$17&lt;=30,OR(O75="準",O75="深"),OR(P75="準",P75="深"),OR(Q75="準",Q75="深")),20,IF(AND($D$1="二交代制",OR(O75="当",O75="明"),NOT(OR(AND(O75="当",OR(P75="明",O$17=31,P$18="×"),OR(Q75="休",O$17=30,O$17=31,Q$18="×")),AND(O75="明",OR(N75="当",O$17=1),OR(P75="休",O$17=31,P$18="×"))))),30,IF(AND($D$1="三交代制",N75&lt;&gt;"準",N75&lt;&gt;"深",OR(O75="準",O75="深"),(NOT(OR(AND(O75="準",OR(N75="日",N75="休",O$17=1,AND(P75&lt;&gt;"準",P75&lt;&gt;"深",N75="")),OR(P75="休",AND(P75="準",OR(Q75="休",O$17=30,Q$18="×")),O$17=31,P$18="×",P75="")),AND(O75="深",OR(N75="休",O$17=1,AND(P75&lt;&gt;"準",P75&lt;&gt;"深",N75="")),OR(P75="休",AND(OR(P75="準",P75="深"),OR(Q75="休",O$17=30,Q$18="×")),O$17=31,P$18="×",P75="")))))),40,0))))</f>
        <v>0</v>
      </c>
      <c r="P156" s="193">
        <f t="shared" ref="P156" si="900">IF(AND($D$1="二交代制",P$17&gt;=1,P$17&lt;=28,P75="当",Q75="明",R75="休",S75="当"),10,IF(AND($D$1="三交代制",P$17&gt;=2,P$17&lt;=30,OR(P75="準",P75="深"),OR(Q75="準",Q75="深"),OR(R75="準",R75="深")),20,IF(AND($D$1="二交代制",OR(P75="当",P75="明"),NOT(OR(AND(P75="当",OR(Q75="明",P$17=31,Q$18="×"),OR(R75="休",P$17=30,P$17=31,R$18="×")),AND(P75="明",OR(O75="当",P$17=1),OR(Q75="休",P$17=31,Q$18="×"))))),30,IF(AND($D$1="三交代制",O75&lt;&gt;"準",O75&lt;&gt;"深",OR(P75="準",P75="深"),(NOT(OR(AND(P75="準",OR(O75="日",O75="休",P$17=1,AND(Q75&lt;&gt;"準",Q75&lt;&gt;"深",O75="")),OR(Q75="休",AND(Q75="準",OR(R75="休",P$17=30,R$18="×")),P$17=31,Q$18="×",Q75="")),AND(P75="深",OR(O75="休",P$17=1,AND(Q75&lt;&gt;"準",Q75&lt;&gt;"深",O75="")),OR(Q75="休",AND(OR(Q75="準",Q75="深"),OR(R75="休",P$17=30,R$18="×")),P$17=31,Q$18="×",Q75="")))))),40,0))))</f>
        <v>0</v>
      </c>
      <c r="Q156" s="193">
        <f t="shared" ref="Q156" si="901">IF(AND($D$1="二交代制",Q$17&gt;=1,Q$17&lt;=28,Q75="当",R75="明",S75="休",T75="当"),10,IF(AND($D$1="三交代制",Q$17&gt;=2,Q$17&lt;=30,OR(Q75="準",Q75="深"),OR(R75="準",R75="深"),OR(S75="準",S75="深")),20,IF(AND($D$1="二交代制",OR(Q75="当",Q75="明"),NOT(OR(AND(Q75="当",OR(R75="明",Q$17=31,R$18="×"),OR(S75="休",Q$17=30,Q$17=31,S$18="×")),AND(Q75="明",OR(P75="当",Q$17=1),OR(R75="休",Q$17=31,R$18="×"))))),30,IF(AND($D$1="三交代制",P75&lt;&gt;"準",P75&lt;&gt;"深",OR(Q75="準",Q75="深"),(NOT(OR(AND(Q75="準",OR(P75="日",P75="休",Q$17=1,AND(R75&lt;&gt;"準",R75&lt;&gt;"深",P75="")),OR(R75="休",AND(R75="準",OR(S75="休",Q$17=30,S$18="×")),Q$17=31,R$18="×",R75="")),AND(Q75="深",OR(P75="休",Q$17=1,AND(R75&lt;&gt;"準",R75&lt;&gt;"深",P75="")),OR(R75="休",AND(OR(R75="準",R75="深"),OR(S75="休",Q$17=30,S$18="×")),Q$17=31,R$18="×",R75="")))))),40,0))))</f>
        <v>0</v>
      </c>
      <c r="R156" s="193">
        <f t="shared" ref="R156" si="902">IF(AND($D$1="二交代制",R$17&gt;=1,R$17&lt;=28,R75="当",S75="明",T75="休",U75="当"),10,IF(AND($D$1="三交代制",R$17&gt;=2,R$17&lt;=30,OR(R75="準",R75="深"),OR(S75="準",S75="深"),OR(T75="準",T75="深")),20,IF(AND($D$1="二交代制",OR(R75="当",R75="明"),NOT(OR(AND(R75="当",OR(S75="明",R$17=31,S$18="×"),OR(T75="休",R$17=30,R$17=31,T$18="×")),AND(R75="明",OR(Q75="当",R$17=1),OR(S75="休",R$17=31,S$18="×"))))),30,IF(AND($D$1="三交代制",Q75&lt;&gt;"準",Q75&lt;&gt;"深",OR(R75="準",R75="深"),(NOT(OR(AND(R75="準",OR(Q75="日",Q75="休",R$17=1,AND(S75&lt;&gt;"準",S75&lt;&gt;"深",Q75="")),OR(S75="休",AND(S75="準",OR(T75="休",R$17=30,T$18="×")),R$17=31,S$18="×",S75="")),AND(R75="深",OR(Q75="休",R$17=1,AND(S75&lt;&gt;"準",S75&lt;&gt;"深",Q75="")),OR(S75="休",AND(OR(S75="準",S75="深"),OR(T75="休",R$17=30,T$18="×")),R$17=31,S$18="×",S75="")))))),40,0))))</f>
        <v>0</v>
      </c>
      <c r="S156" s="193">
        <f t="shared" ref="S156" si="903">IF(AND($D$1="二交代制",S$17&gt;=1,S$17&lt;=28,S75="当",T75="明",U75="休",V75="当"),10,IF(AND($D$1="三交代制",S$17&gt;=2,S$17&lt;=30,OR(S75="準",S75="深"),OR(T75="準",T75="深"),OR(U75="準",U75="深")),20,IF(AND($D$1="二交代制",OR(S75="当",S75="明"),NOT(OR(AND(S75="当",OR(T75="明",S$17=31,T$18="×"),OR(U75="休",S$17=30,S$17=31,U$18="×")),AND(S75="明",OR(R75="当",S$17=1),OR(T75="休",S$17=31,T$18="×"))))),30,IF(AND($D$1="三交代制",R75&lt;&gt;"準",R75&lt;&gt;"深",OR(S75="準",S75="深"),(NOT(OR(AND(S75="準",OR(R75="日",R75="休",S$17=1,AND(T75&lt;&gt;"準",T75&lt;&gt;"深",R75="")),OR(T75="休",AND(T75="準",OR(U75="休",S$17=30,U$18="×")),S$17=31,T$18="×",T75="")),AND(S75="深",OR(R75="休",S$17=1,AND(T75&lt;&gt;"準",T75&lt;&gt;"深",R75="")),OR(T75="休",AND(OR(T75="準",T75="深"),OR(U75="休",S$17=30,U$18="×")),S$17=31,T$18="×",T75="")))))),40,0))))</f>
        <v>0</v>
      </c>
      <c r="T156" s="193">
        <f t="shared" ref="T156" si="904">IF(AND($D$1="二交代制",T$17&gt;=1,T$17&lt;=28,T75="当",U75="明",V75="休",W75="当"),10,IF(AND($D$1="三交代制",T$17&gt;=2,T$17&lt;=30,OR(T75="準",T75="深"),OR(U75="準",U75="深"),OR(V75="準",V75="深")),20,IF(AND($D$1="二交代制",OR(T75="当",T75="明"),NOT(OR(AND(T75="当",OR(U75="明",T$17=31,U$18="×"),OR(V75="休",T$17=30,T$17=31,V$18="×")),AND(T75="明",OR(S75="当",T$17=1),OR(U75="休",T$17=31,U$18="×"))))),30,IF(AND($D$1="三交代制",S75&lt;&gt;"準",S75&lt;&gt;"深",OR(T75="準",T75="深"),(NOT(OR(AND(T75="準",OR(S75="日",S75="休",T$17=1,AND(U75&lt;&gt;"準",U75&lt;&gt;"深",S75="")),OR(U75="休",AND(U75="準",OR(V75="休",T$17=30,V$18="×")),T$17=31,U$18="×",U75="")),AND(T75="深",OR(S75="休",T$17=1,AND(U75&lt;&gt;"準",U75&lt;&gt;"深",S75="")),OR(U75="休",AND(OR(U75="準",U75="深"),OR(V75="休",T$17=30,V$18="×")),T$17=31,U$18="×",U75="")))))),40,0))))</f>
        <v>0</v>
      </c>
      <c r="U156" s="193">
        <f t="shared" ref="U156" si="905">IF(AND($D$1="二交代制",U$17&gt;=1,U$17&lt;=28,U75="当",V75="明",W75="休",X75="当"),10,IF(AND($D$1="三交代制",U$17&gt;=2,U$17&lt;=30,OR(U75="準",U75="深"),OR(V75="準",V75="深"),OR(W75="準",W75="深")),20,IF(AND($D$1="二交代制",OR(U75="当",U75="明"),NOT(OR(AND(U75="当",OR(V75="明",U$17=31,V$18="×"),OR(W75="休",U$17=30,U$17=31,W$18="×")),AND(U75="明",OR(T75="当",U$17=1),OR(V75="休",U$17=31,V$18="×"))))),30,IF(AND($D$1="三交代制",T75&lt;&gt;"準",T75&lt;&gt;"深",OR(U75="準",U75="深"),(NOT(OR(AND(U75="準",OR(T75="日",T75="休",U$17=1,AND(V75&lt;&gt;"準",V75&lt;&gt;"深",T75="")),OR(V75="休",AND(V75="準",OR(W75="休",U$17=30,W$18="×")),U$17=31,V$18="×",V75="")),AND(U75="深",OR(T75="休",U$17=1,AND(V75&lt;&gt;"準",V75&lt;&gt;"深",T75="")),OR(V75="休",AND(OR(V75="準",V75="深"),OR(W75="休",U$17=30,W$18="×")),U$17=31,V$18="×",V75="")))))),40,0))))</f>
        <v>0</v>
      </c>
      <c r="V156" s="193">
        <f t="shared" ref="V156" si="906">IF(AND($D$1="二交代制",V$17&gt;=1,V$17&lt;=28,V75="当",W75="明",X75="休",Y75="当"),10,IF(AND($D$1="三交代制",V$17&gt;=2,V$17&lt;=30,OR(V75="準",V75="深"),OR(W75="準",W75="深"),OR(X75="準",X75="深")),20,IF(AND($D$1="二交代制",OR(V75="当",V75="明"),NOT(OR(AND(V75="当",OR(W75="明",V$17=31,W$18="×"),OR(X75="休",V$17=30,V$17=31,X$18="×")),AND(V75="明",OR(U75="当",V$17=1),OR(W75="休",V$17=31,W$18="×"))))),30,IF(AND($D$1="三交代制",U75&lt;&gt;"準",U75&lt;&gt;"深",OR(V75="準",V75="深"),(NOT(OR(AND(V75="準",OR(U75="日",U75="休",V$17=1,AND(W75&lt;&gt;"準",W75&lt;&gt;"深",U75="")),OR(W75="休",AND(W75="準",OR(X75="休",V$17=30,X$18="×")),V$17=31,W$18="×",W75="")),AND(V75="深",OR(U75="休",V$17=1,AND(W75&lt;&gt;"準",W75&lt;&gt;"深",U75="")),OR(W75="休",AND(OR(W75="準",W75="深"),OR(X75="休",V$17=30,X$18="×")),V$17=31,W$18="×",W75="")))))),40,0))))</f>
        <v>0</v>
      </c>
      <c r="W156" s="193">
        <f t="shared" ref="W156" si="907">IF(AND($D$1="二交代制",W$17&gt;=1,W$17&lt;=28,W75="当",X75="明",Y75="休",Z75="当"),10,IF(AND($D$1="三交代制",W$17&gt;=2,W$17&lt;=30,OR(W75="準",W75="深"),OR(X75="準",X75="深"),OR(Y75="準",Y75="深")),20,IF(AND($D$1="二交代制",OR(W75="当",W75="明"),NOT(OR(AND(W75="当",OR(X75="明",W$17=31,X$18="×"),OR(Y75="休",W$17=30,W$17=31,Y$18="×")),AND(W75="明",OR(V75="当",W$17=1),OR(X75="休",W$17=31,X$18="×"))))),30,IF(AND($D$1="三交代制",V75&lt;&gt;"準",V75&lt;&gt;"深",OR(W75="準",W75="深"),(NOT(OR(AND(W75="準",OR(V75="日",V75="休",W$17=1,AND(X75&lt;&gt;"準",X75&lt;&gt;"深",V75="")),OR(X75="休",AND(X75="準",OR(Y75="休",W$17=30,Y$18="×")),W$17=31,X$18="×",X75="")),AND(W75="深",OR(V75="休",W$17=1,AND(X75&lt;&gt;"準",X75&lt;&gt;"深",V75="")),OR(X75="休",AND(OR(X75="準",X75="深"),OR(Y75="休",W$17=30,Y$18="×")),W$17=31,X$18="×",X75="")))))),40,0))))</f>
        <v>0</v>
      </c>
      <c r="X156" s="193">
        <f t="shared" ref="X156" si="908">IF(AND($D$1="二交代制",X$17&gt;=1,X$17&lt;=28,X75="当",Y75="明",Z75="休",AA75="当"),10,IF(AND($D$1="三交代制",X$17&gt;=2,X$17&lt;=30,OR(X75="準",X75="深"),OR(Y75="準",Y75="深"),OR(Z75="準",Z75="深")),20,IF(AND($D$1="二交代制",OR(X75="当",X75="明"),NOT(OR(AND(X75="当",OR(Y75="明",X$17=31,Y$18="×"),OR(Z75="休",X$17=30,X$17=31,Z$18="×")),AND(X75="明",OR(W75="当",X$17=1),OR(Y75="休",X$17=31,Y$18="×"))))),30,IF(AND($D$1="三交代制",W75&lt;&gt;"準",W75&lt;&gt;"深",OR(X75="準",X75="深"),(NOT(OR(AND(X75="準",OR(W75="日",W75="休",X$17=1,AND(Y75&lt;&gt;"準",Y75&lt;&gt;"深",W75="")),OR(Y75="休",AND(Y75="準",OR(Z75="休",X$17=30,Z$18="×")),X$17=31,Y$18="×",Y75="")),AND(X75="深",OR(W75="休",X$17=1,AND(Y75&lt;&gt;"準",Y75&lt;&gt;"深",W75="")),OR(Y75="休",AND(OR(Y75="準",Y75="深"),OR(Z75="休",X$17=30,Z$18="×")),X$17=31,Y$18="×",Y75="")))))),40,0))))</f>
        <v>0</v>
      </c>
      <c r="Y156" s="193">
        <f t="shared" ref="Y156" si="909">IF(AND($D$1="二交代制",Y$17&gt;=1,Y$17&lt;=28,Y75="当",Z75="明",AA75="休",AB75="当"),10,IF(AND($D$1="三交代制",Y$17&gt;=2,Y$17&lt;=30,OR(Y75="準",Y75="深"),OR(Z75="準",Z75="深"),OR(AA75="準",AA75="深")),20,IF(AND($D$1="二交代制",OR(Y75="当",Y75="明"),NOT(OR(AND(Y75="当",OR(Z75="明",Y$17=31,Z$18="×"),OR(AA75="休",Y$17=30,Y$17=31,AA$18="×")),AND(Y75="明",OR(X75="当",Y$17=1),OR(Z75="休",Y$17=31,Z$18="×"))))),30,IF(AND($D$1="三交代制",X75&lt;&gt;"準",X75&lt;&gt;"深",OR(Y75="準",Y75="深"),(NOT(OR(AND(Y75="準",OR(X75="日",X75="休",Y$17=1,AND(Z75&lt;&gt;"準",Z75&lt;&gt;"深",X75="")),OR(Z75="休",AND(Z75="準",OR(AA75="休",Y$17=30,AA$18="×")),Y$17=31,Z$18="×",Z75="")),AND(Y75="深",OR(X75="休",Y$17=1,AND(Z75&lt;&gt;"準",Z75&lt;&gt;"深",X75="")),OR(Z75="休",AND(OR(Z75="準",Z75="深"),OR(AA75="休",Y$17=30,AA$18="×")),Y$17=31,Z$18="×",Z75="")))))),40,0))))</f>
        <v>0</v>
      </c>
      <c r="Z156" s="193">
        <f t="shared" ref="Z156" si="910">IF(AND($D$1="二交代制",Z$17&gt;=1,Z$17&lt;=28,Z75="当",AA75="明",AB75="休",AC75="当"),10,IF(AND($D$1="三交代制",Z$17&gt;=2,Z$17&lt;=30,OR(Z75="準",Z75="深"),OR(AA75="準",AA75="深"),OR(AB75="準",AB75="深")),20,IF(AND($D$1="二交代制",OR(Z75="当",Z75="明"),NOT(OR(AND(Z75="当",OR(AA75="明",Z$17=31,AA$18="×"),OR(AB75="休",Z$17=30,Z$17=31,AB$18="×")),AND(Z75="明",OR(Y75="当",Z$17=1),OR(AA75="休",Z$17=31,AA$18="×"))))),30,IF(AND($D$1="三交代制",Y75&lt;&gt;"準",Y75&lt;&gt;"深",OR(Z75="準",Z75="深"),(NOT(OR(AND(Z75="準",OR(Y75="日",Y75="休",Z$17=1,AND(AA75&lt;&gt;"準",AA75&lt;&gt;"深",Y75="")),OR(AA75="休",AND(AA75="準",OR(AB75="休",Z$17=30,AB$18="×")),Z$17=31,AA$18="×",AA75="")),AND(Z75="深",OR(Y75="休",Z$17=1,AND(AA75&lt;&gt;"準",AA75&lt;&gt;"深",Y75="")),OR(AA75="休",AND(OR(AA75="準",AA75="深"),OR(AB75="休",Z$17=30,AB$18="×")),Z$17=31,AA$18="×",AA75="")))))),40,0))))</f>
        <v>0</v>
      </c>
      <c r="AA156" s="193">
        <f t="shared" ref="AA156" si="911">IF(AND($D$1="二交代制",AA$17&gt;=1,AA$17&lt;=28,AA75="当",AB75="明",AC75="休",AD75="当"),10,IF(AND($D$1="三交代制",AA$17&gt;=2,AA$17&lt;=30,OR(AA75="準",AA75="深"),OR(AB75="準",AB75="深"),OR(AC75="準",AC75="深")),20,IF(AND($D$1="二交代制",OR(AA75="当",AA75="明"),NOT(OR(AND(AA75="当",OR(AB75="明",AA$17=31,AB$18="×"),OR(AC75="休",AA$17=30,AA$17=31,AC$18="×")),AND(AA75="明",OR(Z75="当",AA$17=1),OR(AB75="休",AA$17=31,AB$18="×"))))),30,IF(AND($D$1="三交代制",Z75&lt;&gt;"準",Z75&lt;&gt;"深",OR(AA75="準",AA75="深"),(NOT(OR(AND(AA75="準",OR(Z75="日",Z75="休",AA$17=1,AND(AB75&lt;&gt;"準",AB75&lt;&gt;"深",Z75="")),OR(AB75="休",AND(AB75="準",OR(AC75="休",AA$17=30,AC$18="×")),AA$17=31,AB$18="×",AB75="")),AND(AA75="深",OR(Z75="休",AA$17=1,AND(AB75&lt;&gt;"準",AB75&lt;&gt;"深",Z75="")),OR(AB75="休",AND(OR(AB75="準",AB75="深"),OR(AC75="休",AA$17=30,AC$18="×")),AA$17=31,AB$18="×",AB75="")))))),40,0))))</f>
        <v>0</v>
      </c>
      <c r="AB156" s="193">
        <f t="shared" ref="AB156" si="912">IF(AND($D$1="二交代制",AB$17&gt;=1,AB$17&lt;=28,AB75="当",AC75="明",AD75="休",AE75="当"),10,IF(AND($D$1="三交代制",AB$17&gt;=2,AB$17&lt;=30,OR(AB75="準",AB75="深"),OR(AC75="準",AC75="深"),OR(AD75="準",AD75="深")),20,IF(AND($D$1="二交代制",OR(AB75="当",AB75="明"),NOT(OR(AND(AB75="当",OR(AC75="明",AB$17=31,AC$18="×"),OR(AD75="休",AB$17=30,AB$17=31,AD$18="×")),AND(AB75="明",OR(AA75="当",AB$17=1),OR(AC75="休",AB$17=31,AC$18="×"))))),30,IF(AND($D$1="三交代制",AA75&lt;&gt;"準",AA75&lt;&gt;"深",OR(AB75="準",AB75="深"),(NOT(OR(AND(AB75="準",OR(AA75="日",AA75="休",AB$17=1,AND(AC75&lt;&gt;"準",AC75&lt;&gt;"深",AA75="")),OR(AC75="休",AND(AC75="準",OR(AD75="休",AB$17=30,AD$18="×")),AB$17=31,AC$18="×",AC75="")),AND(AB75="深",OR(AA75="休",AB$17=1,AND(AC75&lt;&gt;"準",AC75&lt;&gt;"深",AA75="")),OR(AC75="休",AND(OR(AC75="準",AC75="深"),OR(AD75="休",AB$17=30,AD$18="×")),AB$17=31,AC$18="×",AC75="")))))),40,0))))</f>
        <v>0</v>
      </c>
      <c r="AC156" s="193">
        <f t="shared" ref="AC156" si="913">IF(AND($D$1="二交代制",AC$17&gt;=1,AC$17&lt;=28,AC75="当",AD75="明",AE75="休",AF75="当"),10,IF(AND($D$1="三交代制",AC$17&gt;=2,AC$17&lt;=30,OR(AC75="準",AC75="深"),OR(AD75="準",AD75="深"),OR(AE75="準",AE75="深")),20,IF(AND($D$1="二交代制",OR(AC75="当",AC75="明"),NOT(OR(AND(AC75="当",OR(AD75="明",AC$17=31,AD$18="×"),OR(AE75="休",AC$17=30,AC$17=31,AE$18="×")),AND(AC75="明",OR(AB75="当",AC$17=1),OR(AD75="休",AC$17=31,AD$18="×"))))),30,IF(AND($D$1="三交代制",AB75&lt;&gt;"準",AB75&lt;&gt;"深",OR(AC75="準",AC75="深"),(NOT(OR(AND(AC75="準",OR(AB75="日",AB75="休",AC$17=1,AND(AD75&lt;&gt;"準",AD75&lt;&gt;"深",AB75="")),OR(AD75="休",AND(AD75="準",OR(AE75="休",AC$17=30,AE$18="×")),AC$17=31,AD$18="×",AD75="")),AND(AC75="深",OR(AB75="休",AC$17=1,AND(AD75&lt;&gt;"準",AD75&lt;&gt;"深",AB75="")),OR(AD75="休",AND(OR(AD75="準",AD75="深"),OR(AE75="休",AC$17=30,AE$18="×")),AC$17=31,AD$18="×",AD75="")))))),40,0))))</f>
        <v>0</v>
      </c>
      <c r="AD156" s="193">
        <f t="shared" ref="AD156" si="914">IF(AND($D$1="二交代制",AD$17&gt;=1,AD$17&lt;=28,AD75="当",AE75="明",AF75="休",AG75="当"),10,IF(AND($D$1="三交代制",AD$17&gt;=2,AD$17&lt;=30,OR(AD75="準",AD75="深"),OR(AE75="準",AE75="深"),OR(AF75="準",AF75="深")),20,IF(AND($D$1="二交代制",OR(AD75="当",AD75="明"),NOT(OR(AND(AD75="当",OR(AE75="明",AD$17=31,AE$18="×"),OR(AF75="休",AD$17=30,AD$17=31,AF$18="×")),AND(AD75="明",OR(AC75="当",AD$17=1),OR(AE75="休",AD$17=31,AE$18="×"))))),30,IF(AND($D$1="三交代制",AC75&lt;&gt;"準",AC75&lt;&gt;"深",OR(AD75="準",AD75="深"),(NOT(OR(AND(AD75="準",OR(AC75="日",AC75="休",AD$17=1,AND(AE75&lt;&gt;"準",AE75&lt;&gt;"深",AC75="")),OR(AE75="休",AND(AE75="準",OR(AF75="休",AD$17=30,AF$18="×")),AD$17=31,AE$18="×",AE75="")),AND(AD75="深",OR(AC75="休",AD$17=1,AND(AE75&lt;&gt;"準",AE75&lt;&gt;"深",AC75="")),OR(AE75="休",AND(OR(AE75="準",AE75="深"),OR(AF75="休",AD$17=30,AF$18="×")),AD$17=31,AE$18="×",AE75="")))))),40,0))))</f>
        <v>0</v>
      </c>
      <c r="AE156" s="193">
        <f t="shared" ref="AE156" si="915">IF(AND($D$1="二交代制",AE$17&gt;=1,AE$17&lt;=28,AE75="当",AF75="明",AG75="休",AH75="当"),10,IF(AND($D$1="三交代制",AE$17&gt;=2,AE$17&lt;=30,OR(AE75="準",AE75="深"),OR(AF75="準",AF75="深"),OR(AG75="準",AG75="深")),20,IF(AND($D$1="二交代制",OR(AE75="当",AE75="明"),NOT(OR(AND(AE75="当",OR(AF75="明",AE$17=31,AF$18="×"),OR(AG75="休",AE$17=30,AE$17=31,AG$18="×")),AND(AE75="明",OR(AD75="当",AE$17=1),OR(AF75="休",AE$17=31,AF$18="×"))))),30,IF(AND($D$1="三交代制",AD75&lt;&gt;"準",AD75&lt;&gt;"深",OR(AE75="準",AE75="深"),(NOT(OR(AND(AE75="準",OR(AD75="日",AD75="休",AE$17=1,AND(AF75&lt;&gt;"準",AF75&lt;&gt;"深",AD75="")),OR(AF75="休",AND(AF75="準",OR(AG75="休",AE$17=30,AG$18="×")),AE$17=31,AF$18="×",AF75="")),AND(AE75="深",OR(AD75="休",AE$17=1,AND(AF75&lt;&gt;"準",AF75&lt;&gt;"深",AD75="")),OR(AF75="休",AND(OR(AF75="準",AF75="深"),OR(AG75="休",AE$17=30,AG$18="×")),AE$17=31,AF$18="×",AF75="")))))),40,0))))</f>
        <v>0</v>
      </c>
      <c r="AF156" s="193">
        <f t="shared" ref="AF156" si="916">IF(AND($D$1="二交代制",AF$17&gt;=1,AF$17&lt;=28,AF75="当",AG75="明",AH75="休",AI75="当"),10,IF(AND($D$1="三交代制",AF$17&gt;=2,AF$17&lt;=30,OR(AF75="準",AF75="深"),OR(AG75="準",AG75="深"),OR(AH75="準",AH75="深")),20,IF(AND($D$1="二交代制",OR(AF75="当",AF75="明"),NOT(OR(AND(AF75="当",OR(AG75="明",AF$17=31,AG$18="×"),OR(AH75="休",AF$17=30,AF$17=31,AH$18="×")),AND(AF75="明",OR(AE75="当",AF$17=1),OR(AG75="休",AF$17=31,AG$18="×"))))),30,IF(AND($D$1="三交代制",AE75&lt;&gt;"準",AE75&lt;&gt;"深",OR(AF75="準",AF75="深"),(NOT(OR(AND(AF75="準",OR(AE75="日",AE75="休",AF$17=1,AND(AG75&lt;&gt;"準",AG75&lt;&gt;"深",AE75="")),OR(AG75="休",AND(AG75="準",OR(AH75="休",AF$17=30,AH$18="×")),AF$17=31,AG$18="×",AG75="")),AND(AF75="深",OR(AE75="休",AF$17=1,AND(AG75&lt;&gt;"準",AG75&lt;&gt;"深",AE75="")),OR(AG75="休",AND(OR(AG75="準",AG75="深"),OR(AH75="休",AF$17=30,AH$18="×")),AF$17=31,AG$18="×",AG75="")))))),40,0))))</f>
        <v>0</v>
      </c>
      <c r="AG156" s="193">
        <f t="shared" ref="AG156" si="917">IF(AND($D$1="二交代制",AG$17&gt;=1,AG$17&lt;=28,AG75="当",AH75="明",AI75="休",AJ75="当"),10,IF(AND($D$1="三交代制",AG$17&gt;=2,AG$17&lt;=30,OR(AG75="準",AG75="深"),OR(AH75="準",AH75="深"),OR(AI75="準",AI75="深")),20,IF(AND($D$1="二交代制",OR(AG75="当",AG75="明"),NOT(OR(AND(AG75="当",OR(AH75="明",AG$17=31,AH$18="×"),OR(AI75="休",AG$17=30,AG$17=31,AI$18="×")),AND(AG75="明",OR(AF75="当",AG$17=1),OR(AH75="休",AG$17=31,AH$18="×"))))),30,IF(AND($D$1="三交代制",AF75&lt;&gt;"準",AF75&lt;&gt;"深",OR(AG75="準",AG75="深"),(NOT(OR(AND(AG75="準",OR(AF75="日",AF75="休",AG$17=1,AND(AH75&lt;&gt;"準",AH75&lt;&gt;"深",AF75="")),OR(AH75="休",AND(AH75="準",OR(AI75="休",AG$17=30,AI$18="×")),AG$17=31,AH$18="×",AH75="")),AND(AG75="深",OR(AF75="休",AG$17=1,AND(AH75&lt;&gt;"準",AH75&lt;&gt;"深",AF75="")),OR(AH75="休",AND(OR(AH75="準",AH75="深"),OR(AI75="休",AG$17=30,AI$18="×")),AG$17=31,AH$18="×",AH75="")))))),40,0))))</f>
        <v>0</v>
      </c>
      <c r="AH156" s="193">
        <f t="shared" ref="AH156" si="918">IF(AND($D$1="二交代制",AH$17&gt;=1,AH$17&lt;=28,AH75="当",AI75="明",AJ75="休",AK75="当"),10,IF(AND($D$1="三交代制",AH$17&gt;=2,AH$17&lt;=30,OR(AH75="準",AH75="深"),OR(AI75="準",AI75="深"),OR(AJ75="準",AJ75="深")),20,IF(AND($D$1="二交代制",OR(AH75="当",AH75="明"),NOT(OR(AND(AH75="当",OR(AI75="明",AH$17=31,AI$18="×"),OR(AJ75="休",AH$17=30,AH$17=31,AJ$18="×")),AND(AH75="明",OR(AG75="当",AH$17=1),OR(AI75="休",AH$17=31,AI$18="×"))))),30,IF(AND($D$1="三交代制",AG75&lt;&gt;"準",AG75&lt;&gt;"深",OR(AH75="準",AH75="深"),(NOT(OR(AND(AH75="準",OR(AG75="日",AG75="休",AH$17=1,AND(AI75&lt;&gt;"準",AI75&lt;&gt;"深",AG75="")),OR(AI75="休",AND(AI75="準",OR(AJ75="休",AH$17=30,AJ$18="×")),AH$17=31,AI$18="×",AI75="")),AND(AH75="深",OR(AG75="休",AH$17=1,AND(AI75&lt;&gt;"準",AI75&lt;&gt;"深",AG75="")),OR(AI75="休",AND(OR(AI75="準",AI75="深"),OR(AJ75="休",AH$17=30,AJ$18="×")),AH$17=31,AI$18="×",AI75="")))))),40,0))))</f>
        <v>0</v>
      </c>
      <c r="AI156" s="193">
        <f t="shared" ref="AI156" si="919">IF(AND($D$1="二交代制",AI$17&gt;=1,AI$17&lt;=28,AI75="当",AJ75="明",AK75="休",AL75="当"),10,IF(AND($D$1="三交代制",AI$17&gt;=2,AI$17&lt;=30,OR(AI75="準",AI75="深"),OR(AJ75="準",AJ75="深"),OR(AK75="準",AK75="深")),20,IF(AND($D$1="二交代制",OR(AI75="当",AI75="明"),NOT(OR(AND(AI75="当",OR(AJ75="明",AI$17=31,AJ$18="×"),OR(AK75="休",AI$17=30,AI$17=31,AK$18="×")),AND(AI75="明",OR(AH75="当",AI$17=1),OR(AJ75="休",AI$17=31,AJ$18="×"))))),30,IF(AND($D$1="三交代制",AH75&lt;&gt;"準",AH75&lt;&gt;"深",OR(AI75="準",AI75="深"),(NOT(OR(AND(AI75="準",OR(AH75="日",AH75="休",AI$17=1,AND(AJ75&lt;&gt;"準",AJ75&lt;&gt;"深",AH75="")),OR(AJ75="休",AND(AJ75="準",OR(AK75="休",AI$17=30,AK$18="×")),AI$17=31,AJ$18="×",AJ75="")),AND(AI75="深",OR(AH75="休",AI$17=1,AND(AJ75&lt;&gt;"準",AJ75&lt;&gt;"深",AH75="")),OR(AJ75="休",AND(OR(AJ75="準",AJ75="深"),OR(AK75="休",AI$17=30,AK$18="×")),AI$17=31,AJ$18="×",AJ75="")))))),40,0))))</f>
        <v>0</v>
      </c>
      <c r="AJ156" s="193">
        <f t="shared" ref="AJ156" si="920">IF(AND($D$1="二交代制",AJ$17&gt;=1,AJ$17&lt;=28,AJ75="当",AK75="明",AL75="休",AM75="当"),10,IF(AND($D$1="三交代制",AJ$17&gt;=2,AJ$17&lt;=30,OR(AJ75="準",AJ75="深"),OR(AK75="準",AK75="深"),OR(AL75="準",AL75="深")),20,IF(AND($D$1="二交代制",OR(AJ75="当",AJ75="明"),NOT(OR(AND(AJ75="当",OR(AK75="明",AJ$17=31,AK$18="×"),OR(AL75="休",AJ$17=30,AJ$17=31,AL$18="×")),AND(AJ75="明",OR(AI75="当",AJ$17=1),OR(AK75="休",AJ$17=31,AK$18="×"))))),30,IF(AND($D$1="三交代制",AI75&lt;&gt;"準",AI75&lt;&gt;"深",OR(AJ75="準",AJ75="深"),(NOT(OR(AND(AJ75="準",OR(AI75="日",AI75="休",AJ$17=1,AND(AK75&lt;&gt;"準",AK75&lt;&gt;"深",AI75="")),OR(AK75="休",AND(AK75="準",OR(AL75="休",AJ$17=30,AL$18="×")),AJ$17=31,AK$18="×",AK75="")),AND(AJ75="深",OR(AI75="休",AJ$17=1,AND(AK75&lt;&gt;"準",AK75&lt;&gt;"深",AI75="")),OR(AK75="休",AND(OR(AK75="準",AK75="深"),OR(AL75="休",AJ$17=30,AL$18="×")),AJ$17=31,AK$18="×",AK75="")))))),40,0))))</f>
        <v>0</v>
      </c>
      <c r="AK156" s="193">
        <f t="shared" ref="AK156" si="921">IF(AND($D$1="二交代制",AK$17&gt;=1,AK$17&lt;=28,AK75="当",AL75="明",AM75="休",AN75="当"),10,IF(AND($D$1="三交代制",AK$17&gt;=2,AK$17&lt;=30,OR(AK75="準",AK75="深"),OR(AL75="準",AL75="深"),OR(AM75="準",AM75="深")),20,IF(AND($D$1="二交代制",OR(AK75="当",AK75="明"),NOT(OR(AND(AK75="当",OR(AL75="明",AK$17=31,AL$18="×"),OR(AM75="休",AK$17=30,AK$17=31,AM$18="×")),AND(AK75="明",OR(AJ75="当",AK$17=1),OR(AL75="休",AK$17=31,AL$18="×"))))),30,IF(AND($D$1="三交代制",AJ75&lt;&gt;"準",AJ75&lt;&gt;"深",OR(AK75="準",AK75="深"),(NOT(OR(AND(AK75="準",OR(AJ75="日",AJ75="休",AK$17=1,AND(AL75&lt;&gt;"準",AL75&lt;&gt;"深",AJ75="")),OR(AL75="休",AND(AL75="準",OR(AM75="休",AK$17=30,AM$18="×")),AK$17=31,AL$18="×",AL75="")),AND(AK75="深",OR(AJ75="休",AK$17=1,AND(AL75&lt;&gt;"準",AL75&lt;&gt;"深",AJ75="")),OR(AL75="休",AND(OR(AL75="準",AL75="深"),OR(AM75="休",AK$17=30,AM$18="×")),AK$17=31,AL$18="×",AL75="")))))),40,0))))</f>
        <v>0</v>
      </c>
      <c r="AL156" s="193">
        <f t="shared" ref="AL156" si="922">IF(AND($D$1="二交代制",AL$17&gt;=1,AL$17&lt;=28,AL75="当",AM75="明",AN75="休",AO75="当"),10,IF(AND($D$1="三交代制",AL$17&gt;=2,AL$17&lt;=30,OR(AL75="準",AL75="深"),OR(AM75="準",AM75="深"),OR(AN75="準",AN75="深")),20,IF(AND($D$1="二交代制",OR(AL75="当",AL75="明"),NOT(OR(AND(AL75="当",OR(AM75="明",AL$17=31,AM$18="×"),OR(AN75="休",AL$17=30,AL$17=31,AN$18="×")),AND(AL75="明",OR(AK75="当",AL$17=1),OR(AM75="休",AL$17=31,AM$18="×"))))),30,IF(AND($D$1="三交代制",AK75&lt;&gt;"準",AK75&lt;&gt;"深",OR(AL75="準",AL75="深"),(NOT(OR(AND(AL75="準",OR(AK75="日",AK75="休",AL$17=1,AND(AM75&lt;&gt;"準",AM75&lt;&gt;"深",AK75="")),OR(AM75="休",AND(AM75="準",OR(AN75="休",AL$17=30,AN$18="×")),AL$17=31,AM$18="×",AM75="")),AND(AL75="深",OR(AK75="休",AL$17=1,AND(AM75&lt;&gt;"準",AM75&lt;&gt;"深",AK75="")),OR(AM75="休",AND(OR(AM75="準",AM75="深"),OR(AN75="休",AL$17=30,AN$18="×")),AL$17=31,AM$18="×",AM75="")))))),40,0))))</f>
        <v>0</v>
      </c>
      <c r="AM156" s="193">
        <f t="shared" ref="AM156" si="923">IF(AND($D$1="二交代制",AM$17&gt;=1,AM$17&lt;=28,AM75="当",AN75="明",AO75="休",AP75="当"),10,IF(AND($D$1="三交代制",AM$17&gt;=2,AM$17&lt;=30,OR(AM75="準",AM75="深"),OR(AN75="準",AN75="深"),OR(AO75="準",AO75="深")),20,IF(AND($D$1="二交代制",OR(AM75="当",AM75="明"),NOT(OR(AND(AM75="当",OR(AN75="明",AM$17=31,AN$18="×"),OR(AO75="休",AM$17=30,AM$17=31,AO$18="×")),AND(AM75="明",OR(AL75="当",AM$17=1),OR(AN75="休",AM$17=31,AN$18="×"))))),30,IF(AND($D$1="三交代制",AL75&lt;&gt;"準",AL75&lt;&gt;"深",OR(AM75="準",AM75="深"),(NOT(OR(AND(AM75="準",OR(AL75="日",AL75="休",AM$17=1,AND(AN75&lt;&gt;"準",AN75&lt;&gt;"深",AL75="")),OR(AN75="休",AND(AN75="準",OR(AO75="休",AM$17=30,AO$18="×")),AM$17=31,AN$18="×",AN75="")),AND(AM75="深",OR(AL75="休",AM$17=1,AND(AN75&lt;&gt;"準",AN75&lt;&gt;"深",AL75="")),OR(AN75="休",AND(OR(AN75="準",AN75="深"),OR(AO75="休",AM$17=30,AO$18="×")),AM$17=31,AN$18="×",AN75="")))))),40,0))))</f>
        <v>0</v>
      </c>
      <c r="AN156" s="193">
        <f t="shared" ref="AN156" si="924">IF(AND($D$1="二交代制",AN$17&gt;=1,AN$17&lt;=28,AN75="当",AO75="明",AP75="休",AQ75="当"),10,IF(AND($D$1="三交代制",AN$17&gt;=2,AN$17&lt;=30,OR(AN75="準",AN75="深"),OR(AO75="準",AO75="深"),OR(AP75="準",AP75="深")),20,IF(AND($D$1="二交代制",OR(AN75="当",AN75="明"),NOT(OR(AND(AN75="当",OR(AO75="明",AN$17=31,AO$18="×"),OR(AP75="休",AN$17=30,AN$17=31,AP$18="×")),AND(AN75="明",OR(AM75="当",AN$17=1),OR(AO75="休",AN$17=31,AO$18="×"))))),30,IF(AND($D$1="三交代制",AM75&lt;&gt;"準",AM75&lt;&gt;"深",OR(AN75="準",AN75="深"),(NOT(OR(AND(AN75="準",OR(AM75="日",AM75="休",AN$17=1,AND(AO75&lt;&gt;"準",AO75&lt;&gt;"深",AM75="")),OR(AO75="休",AND(AO75="準",OR(AP75="休",AN$17=30,AP$18="×")),AN$17=31,AO$18="×",AO75="")),AND(AN75="深",OR(AM75="休",AN$17=1,AND(AO75&lt;&gt;"準",AO75&lt;&gt;"深",AM75="")),OR(AO75="休",AND(OR(AO75="準",AO75="深"),OR(AP75="休",AN$17=30,AP$18="×")),AN$17=31,AO$18="×",AO75="")))))),40,0))))</f>
        <v>0</v>
      </c>
      <c r="AO156" s="193">
        <f t="shared" ref="AO156" si="925">IF(AND($D$1="二交代制",AO$17&gt;=1,AO$17&lt;=28,AO75="当",AP75="明",AQ75="休",AR75="当"),10,IF(AND($D$1="三交代制",AO$17&gt;=2,AO$17&lt;=30,OR(AO75="準",AO75="深"),OR(AP75="準",AP75="深"),OR(AQ75="準",AQ75="深")),20,IF(AND($D$1="二交代制",OR(AO75="当",AO75="明"),NOT(OR(AND(AO75="当",OR(AP75="明",AO$17=31,AP$18="×"),OR(AQ75="休",AO$17=30,AO$17=31,AQ$18="×")),AND(AO75="明",OR(AN75="当",AO$17=1),OR(AP75="休",AO$17=31,AP$18="×"))))),30,IF(AND($D$1="三交代制",AN75&lt;&gt;"準",AN75&lt;&gt;"深",OR(AO75="準",AO75="深"),(NOT(OR(AND(AO75="準",OR(AN75="日",AN75="休",AO$17=1,AND(AP75&lt;&gt;"準",AP75&lt;&gt;"深",AN75="")),OR(AP75="休",AND(AP75="準",OR(AQ75="休",AO$17=30,AQ$18="×")),AO$17=31,AP$18="×",AP75="")),AND(AO75="深",OR(AN75="休",AO$17=1,AND(AP75&lt;&gt;"準",AP75&lt;&gt;"深",AN75="")),OR(AP75="休",AND(OR(AP75="準",AP75="深"),OR(AQ75="休",AO$17=30,AQ$18="×")),AO$17=31,AP$18="×",AP75="")))))),40,0))))</f>
        <v>0</v>
      </c>
      <c r="CJ156" s="91"/>
      <c r="CK156" s="100"/>
      <c r="CL156" s="100"/>
      <c r="CM156" s="100"/>
      <c r="CN156" s="100"/>
      <c r="CO156" s="100"/>
      <c r="CP156" s="100"/>
      <c r="CQ156" s="100"/>
      <c r="CR156" s="100"/>
      <c r="CS156" s="100"/>
      <c r="CT156" s="100"/>
      <c r="CU156" s="100"/>
      <c r="CV156" s="100"/>
      <c r="CW156" s="100"/>
      <c r="CX156" s="100"/>
      <c r="CY156" s="100"/>
      <c r="CZ156" s="100"/>
      <c r="DA156" s="100"/>
      <c r="DB156" s="100"/>
      <c r="DC156" s="100"/>
      <c r="DD156" s="100"/>
      <c r="DE156" s="100"/>
      <c r="DF156" s="100"/>
      <c r="DG156" s="100"/>
      <c r="DH156" s="100"/>
      <c r="DI156" s="100"/>
      <c r="DJ156" s="100"/>
      <c r="DK156" s="100"/>
      <c r="DL156" s="100"/>
      <c r="DM156" s="100"/>
      <c r="DN156" s="100"/>
      <c r="DO156" s="100"/>
      <c r="DP156" s="100"/>
      <c r="DQ156" s="93"/>
      <c r="DR156" s="93"/>
      <c r="DS156" s="93"/>
      <c r="DT156" s="93"/>
      <c r="DU156" s="93"/>
      <c r="DV156" s="93"/>
      <c r="DW156" s="93"/>
      <c r="DX156" s="93"/>
      <c r="DY156" s="93"/>
      <c r="DZ156" s="93"/>
      <c r="EA156" s="93"/>
      <c r="EB156" s="93"/>
      <c r="EC156" s="93"/>
      <c r="ED156" s="93"/>
      <c r="EE156" s="93"/>
      <c r="EF156" s="93"/>
      <c r="EG156" s="93"/>
      <c r="EH156" s="93"/>
      <c r="EI156" s="93"/>
      <c r="EJ156" s="93"/>
      <c r="EK156" s="93"/>
    </row>
    <row r="157" spans="3:141" x14ac:dyDescent="0.4">
      <c r="C157" s="93"/>
      <c r="D157" s="93"/>
      <c r="E157" s="93"/>
      <c r="F157" s="93"/>
      <c r="G157" s="93"/>
      <c r="H157" s="93"/>
      <c r="I157" s="93"/>
      <c r="J157" s="202"/>
      <c r="K157" s="193"/>
      <c r="L157" s="193"/>
      <c r="M157" s="193"/>
      <c r="N157" s="193"/>
      <c r="O157" s="193"/>
      <c r="P157" s="193"/>
      <c r="Q157" s="193"/>
      <c r="R157" s="193"/>
      <c r="S157" s="193"/>
      <c r="T157" s="193"/>
      <c r="U157" s="193"/>
      <c r="V157" s="193"/>
      <c r="W157" s="193"/>
      <c r="X157" s="193"/>
      <c r="Y157" s="193"/>
      <c r="Z157" s="193"/>
      <c r="AA157" s="193"/>
      <c r="AB157" s="193"/>
      <c r="AC157" s="193"/>
      <c r="AD157" s="193"/>
      <c r="AE157" s="193"/>
      <c r="AF157" s="193"/>
      <c r="AG157" s="193"/>
      <c r="AH157" s="193"/>
      <c r="AI157" s="193"/>
      <c r="AJ157" s="193"/>
      <c r="AK157" s="193"/>
      <c r="AL157" s="193"/>
      <c r="AM157" s="193"/>
      <c r="AN157" s="193"/>
      <c r="AO157" s="193"/>
      <c r="AY157" s="136"/>
      <c r="AZ157" s="136"/>
      <c r="BA157" s="136"/>
      <c r="BB157" s="136"/>
      <c r="BC157" s="136"/>
      <c r="BD157" s="136"/>
      <c r="BE157" s="136"/>
      <c r="BF157" s="136"/>
      <c r="BG157" s="136"/>
      <c r="BH157" s="136"/>
      <c r="BI157" s="136"/>
      <c r="BJ157" s="136"/>
      <c r="BK157" s="136"/>
      <c r="BL157" s="136"/>
      <c r="BM157" s="136"/>
      <c r="BN157" s="136"/>
      <c r="BO157" s="136"/>
      <c r="BP157" s="136"/>
      <c r="BQ157" s="136"/>
      <c r="BR157" s="136"/>
      <c r="BS157" s="136"/>
      <c r="BT157" s="136"/>
      <c r="BU157" s="136"/>
      <c r="BV157" s="136"/>
      <c r="BW157" s="136"/>
      <c r="BX157" s="136"/>
      <c r="BY157" s="136"/>
      <c r="BZ157" s="136"/>
      <c r="CA157" s="136"/>
      <c r="CB157" s="136"/>
      <c r="CC157" s="136"/>
      <c r="CD157" s="136"/>
      <c r="CE157" s="136"/>
      <c r="CF157" s="136"/>
      <c r="CG157" s="136"/>
      <c r="CH157" s="136"/>
      <c r="CJ157" s="91"/>
      <c r="CK157" s="100"/>
      <c r="CL157" s="100"/>
      <c r="CM157" s="100"/>
      <c r="CN157" s="100"/>
      <c r="CO157" s="100"/>
      <c r="CP157" s="100"/>
      <c r="CQ157" s="100"/>
      <c r="CR157" s="100"/>
      <c r="CS157" s="100"/>
      <c r="CT157" s="100"/>
      <c r="CU157" s="100"/>
      <c r="CV157" s="100"/>
      <c r="CW157" s="100"/>
      <c r="CX157" s="100"/>
      <c r="CY157" s="100"/>
      <c r="CZ157" s="100"/>
      <c r="DA157" s="100"/>
      <c r="DB157" s="100"/>
      <c r="DC157" s="100"/>
      <c r="DD157" s="100"/>
      <c r="DE157" s="100"/>
      <c r="DF157" s="100"/>
      <c r="DG157" s="100"/>
      <c r="DH157" s="100"/>
      <c r="DI157" s="100"/>
      <c r="DJ157" s="100"/>
      <c r="DK157" s="100"/>
      <c r="DL157" s="100"/>
      <c r="DM157" s="100"/>
      <c r="DN157" s="100"/>
      <c r="DO157" s="100"/>
      <c r="DP157" s="100"/>
      <c r="DQ157" s="93"/>
      <c r="DR157" s="93"/>
      <c r="DS157" s="93"/>
      <c r="DT157" s="93"/>
      <c r="DU157" s="93"/>
      <c r="DV157" s="93"/>
      <c r="DW157" s="93"/>
      <c r="DX157" s="93"/>
      <c r="DY157" s="93"/>
      <c r="DZ157" s="93"/>
      <c r="EA157" s="93"/>
      <c r="EB157" s="93"/>
      <c r="EC157" s="93"/>
      <c r="ED157" s="93"/>
      <c r="EE157" s="93"/>
      <c r="EF157" s="93"/>
      <c r="EG157" s="93"/>
      <c r="EH157" s="93"/>
      <c r="EI157" s="93"/>
      <c r="EJ157" s="93"/>
      <c r="EK157" s="93"/>
    </row>
    <row r="158" spans="3:141" x14ac:dyDescent="0.4">
      <c r="C158" s="93"/>
      <c r="D158" s="93"/>
      <c r="E158" s="93"/>
      <c r="F158" s="93"/>
      <c r="G158" s="93"/>
      <c r="H158" s="93"/>
      <c r="I158" s="93"/>
      <c r="J158" s="201" t="str">
        <f t="shared" ref="J158" si="926">IF(E77&lt;&gt;"",E77,"")</f>
        <v/>
      </c>
      <c r="K158" s="193">
        <f t="shared" ref="K158" si="927">IF(AND($D$1="二交代制",K$17&gt;=1,K$17&lt;=28,K77="当",L77="明",M77="休",N77="当"),10,IF(AND($D$1="三交代制",K$17&gt;=2,K$17&lt;=30,OR(K77="準",K77="深"),OR(L77="準",L77="深"),OR(M77="準",M77="深")),20,IF(AND($D$1="二交代制",OR(K77="当",K77="明"),NOT(OR(AND(K77="当",OR(L77="明",K$17=31,L$18="×"),OR(M77="休",K$17=30,K$17=31,M$18="×")),AND(K77="明",OR(J77="当",K$17=1),OR(L77="休",K$17=31,L$18="×"))))),30,IF(AND($D$1="三交代制",J77&lt;&gt;"準",J77&lt;&gt;"深",OR(K77="準",K77="深"),(NOT(OR(AND(K77="準",OR(J77="日",J77="休",K$17=1,AND(L77&lt;&gt;"準",L77&lt;&gt;"深",J77="")),OR(L77="休",AND(L77="準",OR(M77="休",K$17=30,M$18="×")),K$17=31,L$18="×",L77="")),AND(K77="深",OR(J77="休",K$17=1,AND(L77&lt;&gt;"準",L77&lt;&gt;"深",J77="")),OR(L77="休",AND(OR(L77="準",L77="深"),OR(M77="休",K$17=30,M$18="×")),K$17=31,L$18="×",L77="")))))),40,0))))</f>
        <v>0</v>
      </c>
      <c r="L158" s="193">
        <f t="shared" ref="L158" si="928">IF(AND($D$1="二交代制",L$17&gt;=1,L$17&lt;=28,L77="当",M77="明",N77="休",O77="当"),10,IF(AND($D$1="三交代制",L$17&gt;=2,L$17&lt;=30,OR(L77="準",L77="深"),OR(M77="準",M77="深"),OR(N77="準",N77="深")),20,IF(AND($D$1="二交代制",OR(L77="当",L77="明"),NOT(OR(AND(L77="当",OR(M77="明",L$17=31,M$18="×"),OR(N77="休",L$17=30,L$17=31,N$18="×")),AND(L77="明",OR(K77="当",L$17=1),OR(M77="休",L$17=31,M$18="×"))))),30,IF(AND($D$1="三交代制",K77&lt;&gt;"準",K77&lt;&gt;"深",OR(L77="準",L77="深"),(NOT(OR(AND(L77="準",OR(K77="日",K77="休",L$17=1,AND(M77&lt;&gt;"準",M77&lt;&gt;"深",K77="")),OR(M77="休",AND(M77="準",OR(N77="休",L$17=30,N$18="×")),L$17=31,M$18="×",M77="")),AND(L77="深",OR(K77="休",L$17=1,AND(M77&lt;&gt;"準",M77&lt;&gt;"深",K77="")),OR(M77="休",AND(OR(M77="準",M77="深"),OR(N77="休",L$17=30,N$18="×")),L$17=31,M$18="×",M77="")))))),40,0))))</f>
        <v>0</v>
      </c>
      <c r="M158" s="193">
        <f t="shared" ref="M158" si="929">IF(AND($D$1="二交代制",M$17&gt;=1,M$17&lt;=28,M77="当",N77="明",O77="休",P77="当"),10,IF(AND($D$1="三交代制",M$17&gt;=2,M$17&lt;=30,OR(M77="準",M77="深"),OR(N77="準",N77="深"),OR(O77="準",O77="深")),20,IF(AND($D$1="二交代制",OR(M77="当",M77="明"),NOT(OR(AND(M77="当",OR(N77="明",M$17=31,N$18="×"),OR(O77="休",M$17=30,M$17=31,O$18="×")),AND(M77="明",OR(L77="当",M$17=1),OR(N77="休",M$17=31,N$18="×"))))),30,IF(AND($D$1="三交代制",L77&lt;&gt;"準",L77&lt;&gt;"深",OR(M77="準",M77="深"),(NOT(OR(AND(M77="準",OR(L77="日",L77="休",M$17=1,AND(N77&lt;&gt;"準",N77&lt;&gt;"深",L77="")),OR(N77="休",AND(N77="準",OR(O77="休",M$17=30,O$18="×")),M$17=31,N$18="×",N77="")),AND(M77="深",OR(L77="休",M$17=1,AND(N77&lt;&gt;"準",N77&lt;&gt;"深",L77="")),OR(N77="休",AND(OR(N77="準",N77="深"),OR(O77="休",M$17=30,O$18="×")),M$17=31,N$18="×",N77="")))))),40,0))))</f>
        <v>0</v>
      </c>
      <c r="N158" s="193">
        <f t="shared" ref="N158" si="930">IF(AND($D$1="二交代制",N$17&gt;=1,N$17&lt;=28,N77="当",O77="明",P77="休",Q77="当"),10,IF(AND($D$1="三交代制",N$17&gt;=2,N$17&lt;=30,OR(N77="準",N77="深"),OR(O77="準",O77="深"),OR(P77="準",P77="深")),20,IF(AND($D$1="二交代制",OR(N77="当",N77="明"),NOT(OR(AND(N77="当",OR(O77="明",N$17=31,O$18="×"),OR(P77="休",N$17=30,N$17=31,P$18="×")),AND(N77="明",OR(M77="当",N$17=1),OR(O77="休",N$17=31,O$18="×"))))),30,IF(AND($D$1="三交代制",M77&lt;&gt;"準",M77&lt;&gt;"深",OR(N77="準",N77="深"),(NOT(OR(AND(N77="準",OR(M77="日",M77="休",N$17=1,AND(O77&lt;&gt;"準",O77&lt;&gt;"深",M77="")),OR(O77="休",AND(O77="準",OR(P77="休",N$17=30,P$18="×")),N$17=31,O$18="×",O77="")),AND(N77="深",OR(M77="休",N$17=1,AND(O77&lt;&gt;"準",O77&lt;&gt;"深",M77="")),OR(O77="休",AND(OR(O77="準",O77="深"),OR(P77="休",N$17=30,P$18="×")),N$17=31,O$18="×",O77="")))))),40,0))))</f>
        <v>0</v>
      </c>
      <c r="O158" s="193">
        <f t="shared" ref="O158" si="931">IF(AND($D$1="二交代制",O$17&gt;=1,O$17&lt;=28,O77="当",P77="明",Q77="休",R77="当"),10,IF(AND($D$1="三交代制",O$17&gt;=2,O$17&lt;=30,OR(O77="準",O77="深"),OR(P77="準",P77="深"),OR(Q77="準",Q77="深")),20,IF(AND($D$1="二交代制",OR(O77="当",O77="明"),NOT(OR(AND(O77="当",OR(P77="明",O$17=31,P$18="×"),OR(Q77="休",O$17=30,O$17=31,Q$18="×")),AND(O77="明",OR(N77="当",O$17=1),OR(P77="休",O$17=31,P$18="×"))))),30,IF(AND($D$1="三交代制",N77&lt;&gt;"準",N77&lt;&gt;"深",OR(O77="準",O77="深"),(NOT(OR(AND(O77="準",OR(N77="日",N77="休",O$17=1,AND(P77&lt;&gt;"準",P77&lt;&gt;"深",N77="")),OR(P77="休",AND(P77="準",OR(Q77="休",O$17=30,Q$18="×")),O$17=31,P$18="×",P77="")),AND(O77="深",OR(N77="休",O$17=1,AND(P77&lt;&gt;"準",P77&lt;&gt;"深",N77="")),OR(P77="休",AND(OR(P77="準",P77="深"),OR(Q77="休",O$17=30,Q$18="×")),O$17=31,P$18="×",P77="")))))),40,0))))</f>
        <v>0</v>
      </c>
      <c r="P158" s="193">
        <f t="shared" ref="P158" si="932">IF(AND($D$1="二交代制",P$17&gt;=1,P$17&lt;=28,P77="当",Q77="明",R77="休",S77="当"),10,IF(AND($D$1="三交代制",P$17&gt;=2,P$17&lt;=30,OR(P77="準",P77="深"),OR(Q77="準",Q77="深"),OR(R77="準",R77="深")),20,IF(AND($D$1="二交代制",OR(P77="当",P77="明"),NOT(OR(AND(P77="当",OR(Q77="明",P$17=31,Q$18="×"),OR(R77="休",P$17=30,P$17=31,R$18="×")),AND(P77="明",OR(O77="当",P$17=1),OR(Q77="休",P$17=31,Q$18="×"))))),30,IF(AND($D$1="三交代制",O77&lt;&gt;"準",O77&lt;&gt;"深",OR(P77="準",P77="深"),(NOT(OR(AND(P77="準",OR(O77="日",O77="休",P$17=1,AND(Q77&lt;&gt;"準",Q77&lt;&gt;"深",O77="")),OR(Q77="休",AND(Q77="準",OR(R77="休",P$17=30,R$18="×")),P$17=31,Q$18="×",Q77="")),AND(P77="深",OR(O77="休",P$17=1,AND(Q77&lt;&gt;"準",Q77&lt;&gt;"深",O77="")),OR(Q77="休",AND(OR(Q77="準",Q77="深"),OR(R77="休",P$17=30,R$18="×")),P$17=31,Q$18="×",Q77="")))))),40,0))))</f>
        <v>0</v>
      </c>
      <c r="Q158" s="193">
        <f t="shared" ref="Q158" si="933">IF(AND($D$1="二交代制",Q$17&gt;=1,Q$17&lt;=28,Q77="当",R77="明",S77="休",T77="当"),10,IF(AND($D$1="三交代制",Q$17&gt;=2,Q$17&lt;=30,OR(Q77="準",Q77="深"),OR(R77="準",R77="深"),OR(S77="準",S77="深")),20,IF(AND($D$1="二交代制",OR(Q77="当",Q77="明"),NOT(OR(AND(Q77="当",OR(R77="明",Q$17=31,R$18="×"),OR(S77="休",Q$17=30,Q$17=31,S$18="×")),AND(Q77="明",OR(P77="当",Q$17=1),OR(R77="休",Q$17=31,R$18="×"))))),30,IF(AND($D$1="三交代制",P77&lt;&gt;"準",P77&lt;&gt;"深",OR(Q77="準",Q77="深"),(NOT(OR(AND(Q77="準",OR(P77="日",P77="休",Q$17=1,AND(R77&lt;&gt;"準",R77&lt;&gt;"深",P77="")),OR(R77="休",AND(R77="準",OR(S77="休",Q$17=30,S$18="×")),Q$17=31,R$18="×",R77="")),AND(Q77="深",OR(P77="休",Q$17=1,AND(R77&lt;&gt;"準",R77&lt;&gt;"深",P77="")),OR(R77="休",AND(OR(R77="準",R77="深"),OR(S77="休",Q$17=30,S$18="×")),Q$17=31,R$18="×",R77="")))))),40,0))))</f>
        <v>0</v>
      </c>
      <c r="R158" s="193">
        <f t="shared" ref="R158" si="934">IF(AND($D$1="二交代制",R$17&gt;=1,R$17&lt;=28,R77="当",S77="明",T77="休",U77="当"),10,IF(AND($D$1="三交代制",R$17&gt;=2,R$17&lt;=30,OR(R77="準",R77="深"),OR(S77="準",S77="深"),OR(T77="準",T77="深")),20,IF(AND($D$1="二交代制",OR(R77="当",R77="明"),NOT(OR(AND(R77="当",OR(S77="明",R$17=31,S$18="×"),OR(T77="休",R$17=30,R$17=31,T$18="×")),AND(R77="明",OR(Q77="当",R$17=1),OR(S77="休",R$17=31,S$18="×"))))),30,IF(AND($D$1="三交代制",Q77&lt;&gt;"準",Q77&lt;&gt;"深",OR(R77="準",R77="深"),(NOT(OR(AND(R77="準",OR(Q77="日",Q77="休",R$17=1,AND(S77&lt;&gt;"準",S77&lt;&gt;"深",Q77="")),OR(S77="休",AND(S77="準",OR(T77="休",R$17=30,T$18="×")),R$17=31,S$18="×",S77="")),AND(R77="深",OR(Q77="休",R$17=1,AND(S77&lt;&gt;"準",S77&lt;&gt;"深",Q77="")),OR(S77="休",AND(OR(S77="準",S77="深"),OR(T77="休",R$17=30,T$18="×")),R$17=31,S$18="×",S77="")))))),40,0))))</f>
        <v>0</v>
      </c>
      <c r="S158" s="193">
        <f t="shared" ref="S158" si="935">IF(AND($D$1="二交代制",S$17&gt;=1,S$17&lt;=28,S77="当",T77="明",U77="休",V77="当"),10,IF(AND($D$1="三交代制",S$17&gt;=2,S$17&lt;=30,OR(S77="準",S77="深"),OR(T77="準",T77="深"),OR(U77="準",U77="深")),20,IF(AND($D$1="二交代制",OR(S77="当",S77="明"),NOT(OR(AND(S77="当",OR(T77="明",S$17=31,T$18="×"),OR(U77="休",S$17=30,S$17=31,U$18="×")),AND(S77="明",OR(R77="当",S$17=1),OR(T77="休",S$17=31,T$18="×"))))),30,IF(AND($D$1="三交代制",R77&lt;&gt;"準",R77&lt;&gt;"深",OR(S77="準",S77="深"),(NOT(OR(AND(S77="準",OR(R77="日",R77="休",S$17=1,AND(T77&lt;&gt;"準",T77&lt;&gt;"深",R77="")),OR(T77="休",AND(T77="準",OR(U77="休",S$17=30,U$18="×")),S$17=31,T$18="×",T77="")),AND(S77="深",OR(R77="休",S$17=1,AND(T77&lt;&gt;"準",T77&lt;&gt;"深",R77="")),OR(T77="休",AND(OR(T77="準",T77="深"),OR(U77="休",S$17=30,U$18="×")),S$17=31,T$18="×",T77="")))))),40,0))))</f>
        <v>0</v>
      </c>
      <c r="T158" s="193">
        <f t="shared" ref="T158" si="936">IF(AND($D$1="二交代制",T$17&gt;=1,T$17&lt;=28,T77="当",U77="明",V77="休",W77="当"),10,IF(AND($D$1="三交代制",T$17&gt;=2,T$17&lt;=30,OR(T77="準",T77="深"),OR(U77="準",U77="深"),OR(V77="準",V77="深")),20,IF(AND($D$1="二交代制",OR(T77="当",T77="明"),NOT(OR(AND(T77="当",OR(U77="明",T$17=31,U$18="×"),OR(V77="休",T$17=30,T$17=31,V$18="×")),AND(T77="明",OR(S77="当",T$17=1),OR(U77="休",T$17=31,U$18="×"))))),30,IF(AND($D$1="三交代制",S77&lt;&gt;"準",S77&lt;&gt;"深",OR(T77="準",T77="深"),(NOT(OR(AND(T77="準",OR(S77="日",S77="休",T$17=1,AND(U77&lt;&gt;"準",U77&lt;&gt;"深",S77="")),OR(U77="休",AND(U77="準",OR(V77="休",T$17=30,V$18="×")),T$17=31,U$18="×",U77="")),AND(T77="深",OR(S77="休",T$17=1,AND(U77&lt;&gt;"準",U77&lt;&gt;"深",S77="")),OR(U77="休",AND(OR(U77="準",U77="深"),OR(V77="休",T$17=30,V$18="×")),T$17=31,U$18="×",U77="")))))),40,0))))</f>
        <v>0</v>
      </c>
      <c r="U158" s="193">
        <f t="shared" ref="U158" si="937">IF(AND($D$1="二交代制",U$17&gt;=1,U$17&lt;=28,U77="当",V77="明",W77="休",X77="当"),10,IF(AND($D$1="三交代制",U$17&gt;=2,U$17&lt;=30,OR(U77="準",U77="深"),OR(V77="準",V77="深"),OR(W77="準",W77="深")),20,IF(AND($D$1="二交代制",OR(U77="当",U77="明"),NOT(OR(AND(U77="当",OR(V77="明",U$17=31,V$18="×"),OR(W77="休",U$17=30,U$17=31,W$18="×")),AND(U77="明",OR(T77="当",U$17=1),OR(V77="休",U$17=31,V$18="×"))))),30,IF(AND($D$1="三交代制",T77&lt;&gt;"準",T77&lt;&gt;"深",OR(U77="準",U77="深"),(NOT(OR(AND(U77="準",OR(T77="日",T77="休",U$17=1,AND(V77&lt;&gt;"準",V77&lt;&gt;"深",T77="")),OR(V77="休",AND(V77="準",OR(W77="休",U$17=30,W$18="×")),U$17=31,V$18="×",V77="")),AND(U77="深",OR(T77="休",U$17=1,AND(V77&lt;&gt;"準",V77&lt;&gt;"深",T77="")),OR(V77="休",AND(OR(V77="準",V77="深"),OR(W77="休",U$17=30,W$18="×")),U$17=31,V$18="×",V77="")))))),40,0))))</f>
        <v>0</v>
      </c>
      <c r="V158" s="193">
        <f t="shared" ref="V158" si="938">IF(AND($D$1="二交代制",V$17&gt;=1,V$17&lt;=28,V77="当",W77="明",X77="休",Y77="当"),10,IF(AND($D$1="三交代制",V$17&gt;=2,V$17&lt;=30,OR(V77="準",V77="深"),OR(W77="準",W77="深"),OR(X77="準",X77="深")),20,IF(AND($D$1="二交代制",OR(V77="当",V77="明"),NOT(OR(AND(V77="当",OR(W77="明",V$17=31,W$18="×"),OR(X77="休",V$17=30,V$17=31,X$18="×")),AND(V77="明",OR(U77="当",V$17=1),OR(W77="休",V$17=31,W$18="×"))))),30,IF(AND($D$1="三交代制",U77&lt;&gt;"準",U77&lt;&gt;"深",OR(V77="準",V77="深"),(NOT(OR(AND(V77="準",OR(U77="日",U77="休",V$17=1,AND(W77&lt;&gt;"準",W77&lt;&gt;"深",U77="")),OR(W77="休",AND(W77="準",OR(X77="休",V$17=30,X$18="×")),V$17=31,W$18="×",W77="")),AND(V77="深",OR(U77="休",V$17=1,AND(W77&lt;&gt;"準",W77&lt;&gt;"深",U77="")),OR(W77="休",AND(OR(W77="準",W77="深"),OR(X77="休",V$17=30,X$18="×")),V$17=31,W$18="×",W77="")))))),40,0))))</f>
        <v>0</v>
      </c>
      <c r="W158" s="193">
        <f t="shared" ref="W158" si="939">IF(AND($D$1="二交代制",W$17&gt;=1,W$17&lt;=28,W77="当",X77="明",Y77="休",Z77="当"),10,IF(AND($D$1="三交代制",W$17&gt;=2,W$17&lt;=30,OR(W77="準",W77="深"),OR(X77="準",X77="深"),OR(Y77="準",Y77="深")),20,IF(AND($D$1="二交代制",OR(W77="当",W77="明"),NOT(OR(AND(W77="当",OR(X77="明",W$17=31,X$18="×"),OR(Y77="休",W$17=30,W$17=31,Y$18="×")),AND(W77="明",OR(V77="当",W$17=1),OR(X77="休",W$17=31,X$18="×"))))),30,IF(AND($D$1="三交代制",V77&lt;&gt;"準",V77&lt;&gt;"深",OR(W77="準",W77="深"),(NOT(OR(AND(W77="準",OR(V77="日",V77="休",W$17=1,AND(X77&lt;&gt;"準",X77&lt;&gt;"深",V77="")),OR(X77="休",AND(X77="準",OR(Y77="休",W$17=30,Y$18="×")),W$17=31,X$18="×",X77="")),AND(W77="深",OR(V77="休",W$17=1,AND(X77&lt;&gt;"準",X77&lt;&gt;"深",V77="")),OR(X77="休",AND(OR(X77="準",X77="深"),OR(Y77="休",W$17=30,Y$18="×")),W$17=31,X$18="×",X77="")))))),40,0))))</f>
        <v>0</v>
      </c>
      <c r="X158" s="193">
        <f t="shared" ref="X158" si="940">IF(AND($D$1="二交代制",X$17&gt;=1,X$17&lt;=28,X77="当",Y77="明",Z77="休",AA77="当"),10,IF(AND($D$1="三交代制",X$17&gt;=2,X$17&lt;=30,OR(X77="準",X77="深"),OR(Y77="準",Y77="深"),OR(Z77="準",Z77="深")),20,IF(AND($D$1="二交代制",OR(X77="当",X77="明"),NOT(OR(AND(X77="当",OR(Y77="明",X$17=31,Y$18="×"),OR(Z77="休",X$17=30,X$17=31,Z$18="×")),AND(X77="明",OR(W77="当",X$17=1),OR(Y77="休",X$17=31,Y$18="×"))))),30,IF(AND($D$1="三交代制",W77&lt;&gt;"準",W77&lt;&gt;"深",OR(X77="準",X77="深"),(NOT(OR(AND(X77="準",OR(W77="日",W77="休",X$17=1,AND(Y77&lt;&gt;"準",Y77&lt;&gt;"深",W77="")),OR(Y77="休",AND(Y77="準",OR(Z77="休",X$17=30,Z$18="×")),X$17=31,Y$18="×",Y77="")),AND(X77="深",OR(W77="休",X$17=1,AND(Y77&lt;&gt;"準",Y77&lt;&gt;"深",W77="")),OR(Y77="休",AND(OR(Y77="準",Y77="深"),OR(Z77="休",X$17=30,Z$18="×")),X$17=31,Y$18="×",Y77="")))))),40,0))))</f>
        <v>0</v>
      </c>
      <c r="Y158" s="193">
        <f t="shared" ref="Y158" si="941">IF(AND($D$1="二交代制",Y$17&gt;=1,Y$17&lt;=28,Y77="当",Z77="明",AA77="休",AB77="当"),10,IF(AND($D$1="三交代制",Y$17&gt;=2,Y$17&lt;=30,OR(Y77="準",Y77="深"),OR(Z77="準",Z77="深"),OR(AA77="準",AA77="深")),20,IF(AND($D$1="二交代制",OR(Y77="当",Y77="明"),NOT(OR(AND(Y77="当",OR(Z77="明",Y$17=31,Z$18="×"),OR(AA77="休",Y$17=30,Y$17=31,AA$18="×")),AND(Y77="明",OR(X77="当",Y$17=1),OR(Z77="休",Y$17=31,Z$18="×"))))),30,IF(AND($D$1="三交代制",X77&lt;&gt;"準",X77&lt;&gt;"深",OR(Y77="準",Y77="深"),(NOT(OR(AND(Y77="準",OR(X77="日",X77="休",Y$17=1,AND(Z77&lt;&gt;"準",Z77&lt;&gt;"深",X77="")),OR(Z77="休",AND(Z77="準",OR(AA77="休",Y$17=30,AA$18="×")),Y$17=31,Z$18="×",Z77="")),AND(Y77="深",OR(X77="休",Y$17=1,AND(Z77&lt;&gt;"準",Z77&lt;&gt;"深",X77="")),OR(Z77="休",AND(OR(Z77="準",Z77="深"),OR(AA77="休",Y$17=30,AA$18="×")),Y$17=31,Z$18="×",Z77="")))))),40,0))))</f>
        <v>0</v>
      </c>
      <c r="Z158" s="193">
        <f t="shared" ref="Z158" si="942">IF(AND($D$1="二交代制",Z$17&gt;=1,Z$17&lt;=28,Z77="当",AA77="明",AB77="休",AC77="当"),10,IF(AND($D$1="三交代制",Z$17&gt;=2,Z$17&lt;=30,OR(Z77="準",Z77="深"),OR(AA77="準",AA77="深"),OR(AB77="準",AB77="深")),20,IF(AND($D$1="二交代制",OR(Z77="当",Z77="明"),NOT(OR(AND(Z77="当",OR(AA77="明",Z$17=31,AA$18="×"),OR(AB77="休",Z$17=30,Z$17=31,AB$18="×")),AND(Z77="明",OR(Y77="当",Z$17=1),OR(AA77="休",Z$17=31,AA$18="×"))))),30,IF(AND($D$1="三交代制",Y77&lt;&gt;"準",Y77&lt;&gt;"深",OR(Z77="準",Z77="深"),(NOT(OR(AND(Z77="準",OR(Y77="日",Y77="休",Z$17=1,AND(AA77&lt;&gt;"準",AA77&lt;&gt;"深",Y77="")),OR(AA77="休",AND(AA77="準",OR(AB77="休",Z$17=30,AB$18="×")),Z$17=31,AA$18="×",AA77="")),AND(Z77="深",OR(Y77="休",Z$17=1,AND(AA77&lt;&gt;"準",AA77&lt;&gt;"深",Y77="")),OR(AA77="休",AND(OR(AA77="準",AA77="深"),OR(AB77="休",Z$17=30,AB$18="×")),Z$17=31,AA$18="×",AA77="")))))),40,0))))</f>
        <v>0</v>
      </c>
      <c r="AA158" s="193">
        <f t="shared" ref="AA158" si="943">IF(AND($D$1="二交代制",AA$17&gt;=1,AA$17&lt;=28,AA77="当",AB77="明",AC77="休",AD77="当"),10,IF(AND($D$1="三交代制",AA$17&gt;=2,AA$17&lt;=30,OR(AA77="準",AA77="深"),OR(AB77="準",AB77="深"),OR(AC77="準",AC77="深")),20,IF(AND($D$1="二交代制",OR(AA77="当",AA77="明"),NOT(OR(AND(AA77="当",OR(AB77="明",AA$17=31,AB$18="×"),OR(AC77="休",AA$17=30,AA$17=31,AC$18="×")),AND(AA77="明",OR(Z77="当",AA$17=1),OR(AB77="休",AA$17=31,AB$18="×"))))),30,IF(AND($D$1="三交代制",Z77&lt;&gt;"準",Z77&lt;&gt;"深",OR(AA77="準",AA77="深"),(NOT(OR(AND(AA77="準",OR(Z77="日",Z77="休",AA$17=1,AND(AB77&lt;&gt;"準",AB77&lt;&gt;"深",Z77="")),OR(AB77="休",AND(AB77="準",OR(AC77="休",AA$17=30,AC$18="×")),AA$17=31,AB$18="×",AB77="")),AND(AA77="深",OR(Z77="休",AA$17=1,AND(AB77&lt;&gt;"準",AB77&lt;&gt;"深",Z77="")),OR(AB77="休",AND(OR(AB77="準",AB77="深"),OR(AC77="休",AA$17=30,AC$18="×")),AA$17=31,AB$18="×",AB77="")))))),40,0))))</f>
        <v>0</v>
      </c>
      <c r="AB158" s="193">
        <f t="shared" ref="AB158" si="944">IF(AND($D$1="二交代制",AB$17&gt;=1,AB$17&lt;=28,AB77="当",AC77="明",AD77="休",AE77="当"),10,IF(AND($D$1="三交代制",AB$17&gt;=2,AB$17&lt;=30,OR(AB77="準",AB77="深"),OR(AC77="準",AC77="深"),OR(AD77="準",AD77="深")),20,IF(AND($D$1="二交代制",OR(AB77="当",AB77="明"),NOT(OR(AND(AB77="当",OR(AC77="明",AB$17=31,AC$18="×"),OR(AD77="休",AB$17=30,AB$17=31,AD$18="×")),AND(AB77="明",OR(AA77="当",AB$17=1),OR(AC77="休",AB$17=31,AC$18="×"))))),30,IF(AND($D$1="三交代制",AA77&lt;&gt;"準",AA77&lt;&gt;"深",OR(AB77="準",AB77="深"),(NOT(OR(AND(AB77="準",OR(AA77="日",AA77="休",AB$17=1,AND(AC77&lt;&gt;"準",AC77&lt;&gt;"深",AA77="")),OR(AC77="休",AND(AC77="準",OR(AD77="休",AB$17=30,AD$18="×")),AB$17=31,AC$18="×",AC77="")),AND(AB77="深",OR(AA77="休",AB$17=1,AND(AC77&lt;&gt;"準",AC77&lt;&gt;"深",AA77="")),OR(AC77="休",AND(OR(AC77="準",AC77="深"),OR(AD77="休",AB$17=30,AD$18="×")),AB$17=31,AC$18="×",AC77="")))))),40,0))))</f>
        <v>0</v>
      </c>
      <c r="AC158" s="193">
        <f t="shared" ref="AC158" si="945">IF(AND($D$1="二交代制",AC$17&gt;=1,AC$17&lt;=28,AC77="当",AD77="明",AE77="休",AF77="当"),10,IF(AND($D$1="三交代制",AC$17&gt;=2,AC$17&lt;=30,OR(AC77="準",AC77="深"),OR(AD77="準",AD77="深"),OR(AE77="準",AE77="深")),20,IF(AND($D$1="二交代制",OR(AC77="当",AC77="明"),NOT(OR(AND(AC77="当",OR(AD77="明",AC$17=31,AD$18="×"),OR(AE77="休",AC$17=30,AC$17=31,AE$18="×")),AND(AC77="明",OR(AB77="当",AC$17=1),OR(AD77="休",AC$17=31,AD$18="×"))))),30,IF(AND($D$1="三交代制",AB77&lt;&gt;"準",AB77&lt;&gt;"深",OR(AC77="準",AC77="深"),(NOT(OR(AND(AC77="準",OR(AB77="日",AB77="休",AC$17=1,AND(AD77&lt;&gt;"準",AD77&lt;&gt;"深",AB77="")),OR(AD77="休",AND(AD77="準",OR(AE77="休",AC$17=30,AE$18="×")),AC$17=31,AD$18="×",AD77="")),AND(AC77="深",OR(AB77="休",AC$17=1,AND(AD77&lt;&gt;"準",AD77&lt;&gt;"深",AB77="")),OR(AD77="休",AND(OR(AD77="準",AD77="深"),OR(AE77="休",AC$17=30,AE$18="×")),AC$17=31,AD$18="×",AD77="")))))),40,0))))</f>
        <v>0</v>
      </c>
      <c r="AD158" s="193">
        <f t="shared" ref="AD158" si="946">IF(AND($D$1="二交代制",AD$17&gt;=1,AD$17&lt;=28,AD77="当",AE77="明",AF77="休",AG77="当"),10,IF(AND($D$1="三交代制",AD$17&gt;=2,AD$17&lt;=30,OR(AD77="準",AD77="深"),OR(AE77="準",AE77="深"),OR(AF77="準",AF77="深")),20,IF(AND($D$1="二交代制",OR(AD77="当",AD77="明"),NOT(OR(AND(AD77="当",OR(AE77="明",AD$17=31,AE$18="×"),OR(AF77="休",AD$17=30,AD$17=31,AF$18="×")),AND(AD77="明",OR(AC77="当",AD$17=1),OR(AE77="休",AD$17=31,AE$18="×"))))),30,IF(AND($D$1="三交代制",AC77&lt;&gt;"準",AC77&lt;&gt;"深",OR(AD77="準",AD77="深"),(NOT(OR(AND(AD77="準",OR(AC77="日",AC77="休",AD$17=1,AND(AE77&lt;&gt;"準",AE77&lt;&gt;"深",AC77="")),OR(AE77="休",AND(AE77="準",OR(AF77="休",AD$17=30,AF$18="×")),AD$17=31,AE$18="×",AE77="")),AND(AD77="深",OR(AC77="休",AD$17=1,AND(AE77&lt;&gt;"準",AE77&lt;&gt;"深",AC77="")),OR(AE77="休",AND(OR(AE77="準",AE77="深"),OR(AF77="休",AD$17=30,AF$18="×")),AD$17=31,AE$18="×",AE77="")))))),40,0))))</f>
        <v>0</v>
      </c>
      <c r="AE158" s="193">
        <f t="shared" ref="AE158" si="947">IF(AND($D$1="二交代制",AE$17&gt;=1,AE$17&lt;=28,AE77="当",AF77="明",AG77="休",AH77="当"),10,IF(AND($D$1="三交代制",AE$17&gt;=2,AE$17&lt;=30,OR(AE77="準",AE77="深"),OR(AF77="準",AF77="深"),OR(AG77="準",AG77="深")),20,IF(AND($D$1="二交代制",OR(AE77="当",AE77="明"),NOT(OR(AND(AE77="当",OR(AF77="明",AE$17=31,AF$18="×"),OR(AG77="休",AE$17=30,AE$17=31,AG$18="×")),AND(AE77="明",OR(AD77="当",AE$17=1),OR(AF77="休",AE$17=31,AF$18="×"))))),30,IF(AND($D$1="三交代制",AD77&lt;&gt;"準",AD77&lt;&gt;"深",OR(AE77="準",AE77="深"),(NOT(OR(AND(AE77="準",OR(AD77="日",AD77="休",AE$17=1,AND(AF77&lt;&gt;"準",AF77&lt;&gt;"深",AD77="")),OR(AF77="休",AND(AF77="準",OR(AG77="休",AE$17=30,AG$18="×")),AE$17=31,AF$18="×",AF77="")),AND(AE77="深",OR(AD77="休",AE$17=1,AND(AF77&lt;&gt;"準",AF77&lt;&gt;"深",AD77="")),OR(AF77="休",AND(OR(AF77="準",AF77="深"),OR(AG77="休",AE$17=30,AG$18="×")),AE$17=31,AF$18="×",AF77="")))))),40,0))))</f>
        <v>0</v>
      </c>
      <c r="AF158" s="193">
        <f t="shared" ref="AF158" si="948">IF(AND($D$1="二交代制",AF$17&gt;=1,AF$17&lt;=28,AF77="当",AG77="明",AH77="休",AI77="当"),10,IF(AND($D$1="三交代制",AF$17&gt;=2,AF$17&lt;=30,OR(AF77="準",AF77="深"),OR(AG77="準",AG77="深"),OR(AH77="準",AH77="深")),20,IF(AND($D$1="二交代制",OR(AF77="当",AF77="明"),NOT(OR(AND(AF77="当",OR(AG77="明",AF$17=31,AG$18="×"),OR(AH77="休",AF$17=30,AF$17=31,AH$18="×")),AND(AF77="明",OR(AE77="当",AF$17=1),OR(AG77="休",AF$17=31,AG$18="×"))))),30,IF(AND($D$1="三交代制",AE77&lt;&gt;"準",AE77&lt;&gt;"深",OR(AF77="準",AF77="深"),(NOT(OR(AND(AF77="準",OR(AE77="日",AE77="休",AF$17=1,AND(AG77&lt;&gt;"準",AG77&lt;&gt;"深",AE77="")),OR(AG77="休",AND(AG77="準",OR(AH77="休",AF$17=30,AH$18="×")),AF$17=31,AG$18="×",AG77="")),AND(AF77="深",OR(AE77="休",AF$17=1,AND(AG77&lt;&gt;"準",AG77&lt;&gt;"深",AE77="")),OR(AG77="休",AND(OR(AG77="準",AG77="深"),OR(AH77="休",AF$17=30,AH$18="×")),AF$17=31,AG$18="×",AG77="")))))),40,0))))</f>
        <v>0</v>
      </c>
      <c r="AG158" s="193">
        <f t="shared" ref="AG158" si="949">IF(AND($D$1="二交代制",AG$17&gt;=1,AG$17&lt;=28,AG77="当",AH77="明",AI77="休",AJ77="当"),10,IF(AND($D$1="三交代制",AG$17&gt;=2,AG$17&lt;=30,OR(AG77="準",AG77="深"),OR(AH77="準",AH77="深"),OR(AI77="準",AI77="深")),20,IF(AND($D$1="二交代制",OR(AG77="当",AG77="明"),NOT(OR(AND(AG77="当",OR(AH77="明",AG$17=31,AH$18="×"),OR(AI77="休",AG$17=30,AG$17=31,AI$18="×")),AND(AG77="明",OR(AF77="当",AG$17=1),OR(AH77="休",AG$17=31,AH$18="×"))))),30,IF(AND($D$1="三交代制",AF77&lt;&gt;"準",AF77&lt;&gt;"深",OR(AG77="準",AG77="深"),(NOT(OR(AND(AG77="準",OR(AF77="日",AF77="休",AG$17=1,AND(AH77&lt;&gt;"準",AH77&lt;&gt;"深",AF77="")),OR(AH77="休",AND(AH77="準",OR(AI77="休",AG$17=30,AI$18="×")),AG$17=31,AH$18="×",AH77="")),AND(AG77="深",OR(AF77="休",AG$17=1,AND(AH77&lt;&gt;"準",AH77&lt;&gt;"深",AF77="")),OR(AH77="休",AND(OR(AH77="準",AH77="深"),OR(AI77="休",AG$17=30,AI$18="×")),AG$17=31,AH$18="×",AH77="")))))),40,0))))</f>
        <v>0</v>
      </c>
      <c r="AH158" s="193">
        <f t="shared" ref="AH158" si="950">IF(AND($D$1="二交代制",AH$17&gt;=1,AH$17&lt;=28,AH77="当",AI77="明",AJ77="休",AK77="当"),10,IF(AND($D$1="三交代制",AH$17&gt;=2,AH$17&lt;=30,OR(AH77="準",AH77="深"),OR(AI77="準",AI77="深"),OR(AJ77="準",AJ77="深")),20,IF(AND($D$1="二交代制",OR(AH77="当",AH77="明"),NOT(OR(AND(AH77="当",OR(AI77="明",AH$17=31,AI$18="×"),OR(AJ77="休",AH$17=30,AH$17=31,AJ$18="×")),AND(AH77="明",OR(AG77="当",AH$17=1),OR(AI77="休",AH$17=31,AI$18="×"))))),30,IF(AND($D$1="三交代制",AG77&lt;&gt;"準",AG77&lt;&gt;"深",OR(AH77="準",AH77="深"),(NOT(OR(AND(AH77="準",OR(AG77="日",AG77="休",AH$17=1,AND(AI77&lt;&gt;"準",AI77&lt;&gt;"深",AG77="")),OR(AI77="休",AND(AI77="準",OR(AJ77="休",AH$17=30,AJ$18="×")),AH$17=31,AI$18="×",AI77="")),AND(AH77="深",OR(AG77="休",AH$17=1,AND(AI77&lt;&gt;"準",AI77&lt;&gt;"深",AG77="")),OR(AI77="休",AND(OR(AI77="準",AI77="深"),OR(AJ77="休",AH$17=30,AJ$18="×")),AH$17=31,AI$18="×",AI77="")))))),40,0))))</f>
        <v>0</v>
      </c>
      <c r="AI158" s="193">
        <f t="shared" ref="AI158" si="951">IF(AND($D$1="二交代制",AI$17&gt;=1,AI$17&lt;=28,AI77="当",AJ77="明",AK77="休",AL77="当"),10,IF(AND($D$1="三交代制",AI$17&gt;=2,AI$17&lt;=30,OR(AI77="準",AI77="深"),OR(AJ77="準",AJ77="深"),OR(AK77="準",AK77="深")),20,IF(AND($D$1="二交代制",OR(AI77="当",AI77="明"),NOT(OR(AND(AI77="当",OR(AJ77="明",AI$17=31,AJ$18="×"),OR(AK77="休",AI$17=30,AI$17=31,AK$18="×")),AND(AI77="明",OR(AH77="当",AI$17=1),OR(AJ77="休",AI$17=31,AJ$18="×"))))),30,IF(AND($D$1="三交代制",AH77&lt;&gt;"準",AH77&lt;&gt;"深",OR(AI77="準",AI77="深"),(NOT(OR(AND(AI77="準",OR(AH77="日",AH77="休",AI$17=1,AND(AJ77&lt;&gt;"準",AJ77&lt;&gt;"深",AH77="")),OR(AJ77="休",AND(AJ77="準",OR(AK77="休",AI$17=30,AK$18="×")),AI$17=31,AJ$18="×",AJ77="")),AND(AI77="深",OR(AH77="休",AI$17=1,AND(AJ77&lt;&gt;"準",AJ77&lt;&gt;"深",AH77="")),OR(AJ77="休",AND(OR(AJ77="準",AJ77="深"),OR(AK77="休",AI$17=30,AK$18="×")),AI$17=31,AJ$18="×",AJ77="")))))),40,0))))</f>
        <v>0</v>
      </c>
      <c r="AJ158" s="193">
        <f t="shared" ref="AJ158" si="952">IF(AND($D$1="二交代制",AJ$17&gt;=1,AJ$17&lt;=28,AJ77="当",AK77="明",AL77="休",AM77="当"),10,IF(AND($D$1="三交代制",AJ$17&gt;=2,AJ$17&lt;=30,OR(AJ77="準",AJ77="深"),OR(AK77="準",AK77="深"),OR(AL77="準",AL77="深")),20,IF(AND($D$1="二交代制",OR(AJ77="当",AJ77="明"),NOT(OR(AND(AJ77="当",OR(AK77="明",AJ$17=31,AK$18="×"),OR(AL77="休",AJ$17=30,AJ$17=31,AL$18="×")),AND(AJ77="明",OR(AI77="当",AJ$17=1),OR(AK77="休",AJ$17=31,AK$18="×"))))),30,IF(AND($D$1="三交代制",AI77&lt;&gt;"準",AI77&lt;&gt;"深",OR(AJ77="準",AJ77="深"),(NOT(OR(AND(AJ77="準",OR(AI77="日",AI77="休",AJ$17=1,AND(AK77&lt;&gt;"準",AK77&lt;&gt;"深",AI77="")),OR(AK77="休",AND(AK77="準",OR(AL77="休",AJ$17=30,AL$18="×")),AJ$17=31,AK$18="×",AK77="")),AND(AJ77="深",OR(AI77="休",AJ$17=1,AND(AK77&lt;&gt;"準",AK77&lt;&gt;"深",AI77="")),OR(AK77="休",AND(OR(AK77="準",AK77="深"),OR(AL77="休",AJ$17=30,AL$18="×")),AJ$17=31,AK$18="×",AK77="")))))),40,0))))</f>
        <v>0</v>
      </c>
      <c r="AK158" s="193">
        <f t="shared" ref="AK158" si="953">IF(AND($D$1="二交代制",AK$17&gt;=1,AK$17&lt;=28,AK77="当",AL77="明",AM77="休",AN77="当"),10,IF(AND($D$1="三交代制",AK$17&gt;=2,AK$17&lt;=30,OR(AK77="準",AK77="深"),OR(AL77="準",AL77="深"),OR(AM77="準",AM77="深")),20,IF(AND($D$1="二交代制",OR(AK77="当",AK77="明"),NOT(OR(AND(AK77="当",OR(AL77="明",AK$17=31,AL$18="×"),OR(AM77="休",AK$17=30,AK$17=31,AM$18="×")),AND(AK77="明",OR(AJ77="当",AK$17=1),OR(AL77="休",AK$17=31,AL$18="×"))))),30,IF(AND($D$1="三交代制",AJ77&lt;&gt;"準",AJ77&lt;&gt;"深",OR(AK77="準",AK77="深"),(NOT(OR(AND(AK77="準",OR(AJ77="日",AJ77="休",AK$17=1,AND(AL77&lt;&gt;"準",AL77&lt;&gt;"深",AJ77="")),OR(AL77="休",AND(AL77="準",OR(AM77="休",AK$17=30,AM$18="×")),AK$17=31,AL$18="×",AL77="")),AND(AK77="深",OR(AJ77="休",AK$17=1,AND(AL77&lt;&gt;"準",AL77&lt;&gt;"深",AJ77="")),OR(AL77="休",AND(OR(AL77="準",AL77="深"),OR(AM77="休",AK$17=30,AM$18="×")),AK$17=31,AL$18="×",AL77="")))))),40,0))))</f>
        <v>0</v>
      </c>
      <c r="AL158" s="193">
        <f t="shared" ref="AL158" si="954">IF(AND($D$1="二交代制",AL$17&gt;=1,AL$17&lt;=28,AL77="当",AM77="明",AN77="休",AO77="当"),10,IF(AND($D$1="三交代制",AL$17&gt;=2,AL$17&lt;=30,OR(AL77="準",AL77="深"),OR(AM77="準",AM77="深"),OR(AN77="準",AN77="深")),20,IF(AND($D$1="二交代制",OR(AL77="当",AL77="明"),NOT(OR(AND(AL77="当",OR(AM77="明",AL$17=31,AM$18="×"),OR(AN77="休",AL$17=30,AL$17=31,AN$18="×")),AND(AL77="明",OR(AK77="当",AL$17=1),OR(AM77="休",AL$17=31,AM$18="×"))))),30,IF(AND($D$1="三交代制",AK77&lt;&gt;"準",AK77&lt;&gt;"深",OR(AL77="準",AL77="深"),(NOT(OR(AND(AL77="準",OR(AK77="日",AK77="休",AL$17=1,AND(AM77&lt;&gt;"準",AM77&lt;&gt;"深",AK77="")),OR(AM77="休",AND(AM77="準",OR(AN77="休",AL$17=30,AN$18="×")),AL$17=31,AM$18="×",AM77="")),AND(AL77="深",OR(AK77="休",AL$17=1,AND(AM77&lt;&gt;"準",AM77&lt;&gt;"深",AK77="")),OR(AM77="休",AND(OR(AM77="準",AM77="深"),OR(AN77="休",AL$17=30,AN$18="×")),AL$17=31,AM$18="×",AM77="")))))),40,0))))</f>
        <v>0</v>
      </c>
      <c r="AM158" s="193">
        <f t="shared" ref="AM158" si="955">IF(AND($D$1="二交代制",AM$17&gt;=1,AM$17&lt;=28,AM77="当",AN77="明",AO77="休",AP77="当"),10,IF(AND($D$1="三交代制",AM$17&gt;=2,AM$17&lt;=30,OR(AM77="準",AM77="深"),OR(AN77="準",AN77="深"),OR(AO77="準",AO77="深")),20,IF(AND($D$1="二交代制",OR(AM77="当",AM77="明"),NOT(OR(AND(AM77="当",OR(AN77="明",AM$17=31,AN$18="×"),OR(AO77="休",AM$17=30,AM$17=31,AO$18="×")),AND(AM77="明",OR(AL77="当",AM$17=1),OR(AN77="休",AM$17=31,AN$18="×"))))),30,IF(AND($D$1="三交代制",AL77&lt;&gt;"準",AL77&lt;&gt;"深",OR(AM77="準",AM77="深"),(NOT(OR(AND(AM77="準",OR(AL77="日",AL77="休",AM$17=1,AND(AN77&lt;&gt;"準",AN77&lt;&gt;"深",AL77="")),OR(AN77="休",AND(AN77="準",OR(AO77="休",AM$17=30,AO$18="×")),AM$17=31,AN$18="×",AN77="")),AND(AM77="深",OR(AL77="休",AM$17=1,AND(AN77&lt;&gt;"準",AN77&lt;&gt;"深",AL77="")),OR(AN77="休",AND(OR(AN77="準",AN77="深"),OR(AO77="休",AM$17=30,AO$18="×")),AM$17=31,AN$18="×",AN77="")))))),40,0))))</f>
        <v>0</v>
      </c>
      <c r="AN158" s="193">
        <f t="shared" ref="AN158" si="956">IF(AND($D$1="二交代制",AN$17&gt;=1,AN$17&lt;=28,AN77="当",AO77="明",AP77="休",AQ77="当"),10,IF(AND($D$1="三交代制",AN$17&gt;=2,AN$17&lt;=30,OR(AN77="準",AN77="深"),OR(AO77="準",AO77="深"),OR(AP77="準",AP77="深")),20,IF(AND($D$1="二交代制",OR(AN77="当",AN77="明"),NOT(OR(AND(AN77="当",OR(AO77="明",AN$17=31,AO$18="×"),OR(AP77="休",AN$17=30,AN$17=31,AP$18="×")),AND(AN77="明",OR(AM77="当",AN$17=1),OR(AO77="休",AN$17=31,AO$18="×"))))),30,IF(AND($D$1="三交代制",AM77&lt;&gt;"準",AM77&lt;&gt;"深",OR(AN77="準",AN77="深"),(NOT(OR(AND(AN77="準",OR(AM77="日",AM77="休",AN$17=1,AND(AO77&lt;&gt;"準",AO77&lt;&gt;"深",AM77="")),OR(AO77="休",AND(AO77="準",OR(AP77="休",AN$17=30,AP$18="×")),AN$17=31,AO$18="×",AO77="")),AND(AN77="深",OR(AM77="休",AN$17=1,AND(AO77&lt;&gt;"準",AO77&lt;&gt;"深",AM77="")),OR(AO77="休",AND(OR(AO77="準",AO77="深"),OR(AP77="休",AN$17=30,AP$18="×")),AN$17=31,AO$18="×",AO77="")))))),40,0))))</f>
        <v>0</v>
      </c>
      <c r="AO158" s="193">
        <f t="shared" ref="AO158" si="957">IF(AND($D$1="二交代制",AO$17&gt;=1,AO$17&lt;=28,AO77="当",AP77="明",AQ77="休",AR77="当"),10,IF(AND($D$1="三交代制",AO$17&gt;=2,AO$17&lt;=30,OR(AO77="準",AO77="深"),OR(AP77="準",AP77="深"),OR(AQ77="準",AQ77="深")),20,IF(AND($D$1="二交代制",OR(AO77="当",AO77="明"),NOT(OR(AND(AO77="当",OR(AP77="明",AO$17=31,AP$18="×"),OR(AQ77="休",AO$17=30,AO$17=31,AQ$18="×")),AND(AO77="明",OR(AN77="当",AO$17=1),OR(AP77="休",AO$17=31,AP$18="×"))))),30,IF(AND($D$1="三交代制",AN77&lt;&gt;"準",AN77&lt;&gt;"深",OR(AO77="準",AO77="深"),(NOT(OR(AND(AO77="準",OR(AN77="日",AN77="休",AO$17=1,AND(AP77&lt;&gt;"準",AP77&lt;&gt;"深",AN77="")),OR(AP77="休",AND(AP77="準",OR(AQ77="休",AO$17=30,AQ$18="×")),AO$17=31,AP$18="×",AP77="")),AND(AO77="深",OR(AN77="休",AO$17=1,AND(AP77&lt;&gt;"準",AP77&lt;&gt;"深",AN77="")),OR(AP77="休",AND(OR(AP77="準",AP77="深"),OR(AQ77="休",AO$17=30,AQ$18="×")),AO$17=31,AP$18="×",AP77="")))))),40,0))))</f>
        <v>0</v>
      </c>
      <c r="AY158" s="136"/>
      <c r="AZ158" s="136"/>
      <c r="BA158" s="141"/>
      <c r="BB158" s="136"/>
      <c r="BC158" s="136"/>
      <c r="BD158" s="136"/>
      <c r="BE158" s="136"/>
      <c r="BF158" s="136"/>
      <c r="BG158" s="136"/>
      <c r="BH158" s="136"/>
      <c r="BI158" s="136"/>
      <c r="BJ158" s="136"/>
      <c r="BK158" s="136"/>
      <c r="BL158" s="136"/>
      <c r="BM158" s="136"/>
      <c r="BN158" s="136"/>
      <c r="BO158" s="136"/>
      <c r="BP158" s="136"/>
      <c r="BQ158" s="136"/>
      <c r="BR158" s="136"/>
      <c r="BS158" s="136"/>
      <c r="BT158" s="136"/>
      <c r="BU158" s="136"/>
      <c r="BV158" s="136"/>
      <c r="BW158" s="136"/>
      <c r="BX158" s="136"/>
      <c r="BY158" s="136"/>
      <c r="BZ158" s="136"/>
      <c r="CA158" s="136"/>
      <c r="CB158" s="136"/>
      <c r="CC158" s="136"/>
      <c r="CD158" s="136"/>
      <c r="CE158" s="136"/>
      <c r="CF158" s="136"/>
      <c r="CG158" s="136"/>
      <c r="CH158" s="136"/>
      <c r="CJ158" s="91"/>
      <c r="CK158" s="100"/>
      <c r="CL158" s="100"/>
      <c r="CM158" s="100"/>
      <c r="CN158" s="100"/>
      <c r="CO158" s="100"/>
      <c r="CP158" s="100"/>
      <c r="CQ158" s="100"/>
      <c r="CR158" s="100"/>
      <c r="CS158" s="100"/>
      <c r="CT158" s="100"/>
      <c r="CU158" s="100"/>
      <c r="CV158" s="100"/>
      <c r="CW158" s="100"/>
      <c r="CX158" s="100"/>
      <c r="CY158" s="100"/>
      <c r="CZ158" s="100"/>
      <c r="DA158" s="100"/>
      <c r="DB158" s="100"/>
      <c r="DC158" s="100"/>
      <c r="DD158" s="100"/>
      <c r="DE158" s="100"/>
      <c r="DF158" s="100"/>
      <c r="DG158" s="100"/>
      <c r="DH158" s="100"/>
      <c r="DI158" s="100"/>
      <c r="DJ158" s="100"/>
      <c r="DK158" s="100"/>
      <c r="DL158" s="100"/>
      <c r="DM158" s="100"/>
      <c r="DN158" s="100"/>
      <c r="DO158" s="100"/>
      <c r="DP158" s="100"/>
      <c r="DQ158" s="93"/>
      <c r="DR158" s="93"/>
      <c r="DS158" s="93"/>
      <c r="DT158" s="93"/>
      <c r="DU158" s="93"/>
      <c r="DV158" s="93"/>
      <c r="DW158" s="93"/>
      <c r="DX158" s="93"/>
      <c r="DY158" s="93"/>
      <c r="DZ158" s="93"/>
      <c r="EA158" s="93"/>
      <c r="EB158" s="93"/>
      <c r="EC158" s="93"/>
      <c r="ED158" s="93"/>
      <c r="EE158" s="93"/>
      <c r="EF158" s="93"/>
      <c r="EG158" s="93"/>
      <c r="EH158" s="93"/>
      <c r="EI158" s="93"/>
      <c r="EJ158" s="93"/>
      <c r="EK158" s="93"/>
    </row>
    <row r="159" spans="3:141" x14ac:dyDescent="0.4">
      <c r="C159" s="93"/>
      <c r="D159" s="93"/>
      <c r="E159" s="93"/>
      <c r="F159" s="93"/>
      <c r="G159" s="93"/>
      <c r="H159" s="93"/>
      <c r="I159" s="93"/>
      <c r="J159" s="202"/>
      <c r="K159" s="193"/>
      <c r="L159" s="193"/>
      <c r="M159" s="193"/>
      <c r="N159" s="193"/>
      <c r="O159" s="193"/>
      <c r="P159" s="193"/>
      <c r="Q159" s="193"/>
      <c r="R159" s="193"/>
      <c r="S159" s="193"/>
      <c r="T159" s="193"/>
      <c r="U159" s="193"/>
      <c r="V159" s="193"/>
      <c r="W159" s="193"/>
      <c r="X159" s="193"/>
      <c r="Y159" s="193"/>
      <c r="Z159" s="193"/>
      <c r="AA159" s="193"/>
      <c r="AB159" s="193"/>
      <c r="AC159" s="193"/>
      <c r="AD159" s="193"/>
      <c r="AE159" s="193"/>
      <c r="AF159" s="193"/>
      <c r="AG159" s="193"/>
      <c r="AH159" s="193"/>
      <c r="AI159" s="193"/>
      <c r="AJ159" s="193"/>
      <c r="AK159" s="193"/>
      <c r="AL159" s="193"/>
      <c r="AM159" s="193"/>
      <c r="AN159" s="193"/>
      <c r="AO159" s="193"/>
      <c r="AY159" s="136"/>
      <c r="AZ159" s="142" t="s">
        <v>109</v>
      </c>
      <c r="BA159" s="192" t="s">
        <v>77</v>
      </c>
      <c r="BB159" s="136"/>
      <c r="BC159" s="136"/>
      <c r="BD159" s="136"/>
      <c r="BE159" s="136"/>
      <c r="BF159" s="136"/>
      <c r="BG159" s="136"/>
      <c r="BH159" s="136"/>
      <c r="BI159" s="136"/>
      <c r="BJ159" s="136"/>
      <c r="BK159" s="136"/>
      <c r="BL159" s="136"/>
      <c r="BM159" s="136"/>
      <c r="BN159" s="136"/>
      <c r="BO159" s="136"/>
      <c r="BP159" s="136"/>
      <c r="BQ159" s="136"/>
      <c r="BR159" s="136"/>
      <c r="BS159" s="136"/>
      <c r="BT159" s="136"/>
      <c r="BU159" s="136"/>
      <c r="BV159" s="136"/>
      <c r="BW159" s="136"/>
      <c r="BX159" s="136"/>
      <c r="BY159" s="136"/>
      <c r="BZ159" s="136"/>
      <c r="CA159" s="136"/>
      <c r="CB159" s="136"/>
      <c r="CC159" s="136"/>
      <c r="CD159" s="136"/>
      <c r="CE159" s="136"/>
      <c r="CF159" s="136"/>
      <c r="CG159" s="136"/>
      <c r="CH159" s="136"/>
      <c r="CJ159" s="91"/>
      <c r="CK159" s="100"/>
      <c r="CL159" s="100"/>
      <c r="CM159" s="100"/>
      <c r="CN159" s="100"/>
      <c r="CO159" s="100"/>
      <c r="CP159" s="100"/>
      <c r="CQ159" s="100"/>
      <c r="CR159" s="100"/>
      <c r="CS159" s="100"/>
      <c r="CT159" s="100"/>
      <c r="CU159" s="100"/>
      <c r="CV159" s="100"/>
      <c r="CW159" s="100"/>
      <c r="CX159" s="100"/>
      <c r="CY159" s="100"/>
      <c r="CZ159" s="100"/>
      <c r="DA159" s="100"/>
      <c r="DB159" s="100"/>
      <c r="DC159" s="100"/>
      <c r="DD159" s="100"/>
      <c r="DE159" s="100"/>
      <c r="DF159" s="100"/>
      <c r="DG159" s="100"/>
      <c r="DH159" s="100"/>
      <c r="DI159" s="100"/>
      <c r="DJ159" s="100"/>
      <c r="DK159" s="100"/>
      <c r="DL159" s="100"/>
      <c r="DM159" s="100"/>
      <c r="DN159" s="100"/>
      <c r="DO159" s="100"/>
      <c r="DP159" s="100"/>
      <c r="DQ159" s="93"/>
      <c r="DR159" s="93"/>
      <c r="DS159" s="93"/>
      <c r="DT159" s="93"/>
      <c r="DU159" s="93"/>
      <c r="DV159" s="93"/>
      <c r="DW159" s="93"/>
      <c r="DX159" s="93"/>
      <c r="DY159" s="93"/>
      <c r="DZ159" s="93"/>
      <c r="EA159" s="93"/>
      <c r="EB159" s="93"/>
      <c r="EC159" s="93"/>
      <c r="ED159" s="93"/>
      <c r="EE159" s="93"/>
      <c r="EF159" s="93"/>
      <c r="EG159" s="93"/>
      <c r="EH159" s="93"/>
      <c r="EI159" s="93"/>
      <c r="EJ159" s="93"/>
      <c r="EK159" s="93"/>
    </row>
    <row r="160" spans="3:141" ht="19.5" thickBot="1" x14ac:dyDescent="0.45">
      <c r="C160" s="93"/>
      <c r="D160" s="93"/>
      <c r="E160" s="93"/>
      <c r="F160" s="93"/>
      <c r="G160" s="93"/>
      <c r="H160" s="93"/>
      <c r="I160" s="93"/>
      <c r="AY160" s="136"/>
      <c r="AZ160" s="142" t="s">
        <v>108</v>
      </c>
      <c r="BA160" s="190" t="s">
        <v>174</v>
      </c>
      <c r="BB160" s="136"/>
      <c r="BC160" s="136"/>
      <c r="BD160" s="136"/>
      <c r="BE160" s="136"/>
      <c r="BF160" s="136"/>
      <c r="BG160" s="136"/>
      <c r="BH160" s="136"/>
      <c r="BI160" s="136"/>
      <c r="BJ160" s="136"/>
      <c r="BK160" s="136"/>
      <c r="BL160" s="136"/>
      <c r="BM160" s="136"/>
      <c r="BN160" s="136"/>
      <c r="BO160" s="136"/>
      <c r="BP160" s="136"/>
      <c r="BQ160" s="136"/>
      <c r="BR160" s="136"/>
      <c r="BS160" s="136"/>
      <c r="BT160" s="136"/>
      <c r="BU160" s="136"/>
      <c r="BV160" s="136"/>
      <c r="BW160" s="136"/>
      <c r="BX160" s="136"/>
      <c r="BY160" s="136"/>
      <c r="BZ160" s="136"/>
      <c r="CA160" s="136"/>
      <c r="CB160" s="136"/>
      <c r="CC160" s="136"/>
      <c r="CD160" s="136"/>
      <c r="CE160" s="136"/>
      <c r="CF160" s="136"/>
      <c r="CG160" s="136"/>
      <c r="CH160" s="136"/>
      <c r="CJ160" s="91"/>
      <c r="CK160" s="100"/>
      <c r="CL160" s="100"/>
      <c r="CM160" s="100"/>
      <c r="CN160" s="100"/>
      <c r="CO160" s="100"/>
      <c r="CP160" s="100"/>
      <c r="CQ160" s="100"/>
      <c r="CR160" s="100"/>
      <c r="CS160" s="100"/>
      <c r="CT160" s="100"/>
      <c r="CU160" s="100"/>
      <c r="CV160" s="100"/>
      <c r="CW160" s="100"/>
      <c r="CX160" s="100"/>
      <c r="CY160" s="100"/>
      <c r="CZ160" s="100"/>
      <c r="DA160" s="100"/>
      <c r="DB160" s="100"/>
      <c r="DC160" s="100"/>
      <c r="DD160" s="100"/>
      <c r="DE160" s="100"/>
      <c r="DF160" s="100"/>
      <c r="DG160" s="100"/>
      <c r="DH160" s="100"/>
      <c r="DI160" s="100"/>
      <c r="DJ160" s="100"/>
      <c r="DK160" s="100"/>
      <c r="DL160" s="100"/>
      <c r="DM160" s="100"/>
      <c r="DN160" s="100"/>
      <c r="DO160" s="100"/>
      <c r="DP160" s="100"/>
      <c r="DQ160" s="93"/>
      <c r="DR160" s="93"/>
      <c r="DS160" s="93"/>
      <c r="DT160" s="93"/>
      <c r="DU160" s="93"/>
      <c r="DV160" s="93"/>
      <c r="DW160" s="93"/>
      <c r="DX160" s="93"/>
      <c r="DY160" s="93"/>
      <c r="DZ160" s="93"/>
      <c r="EA160" s="93"/>
      <c r="EB160" s="93"/>
      <c r="EC160" s="93"/>
      <c r="ED160" s="93"/>
      <c r="EE160" s="93"/>
      <c r="EF160" s="93"/>
      <c r="EG160" s="93"/>
      <c r="EH160" s="93"/>
      <c r="EI160" s="93"/>
      <c r="EJ160" s="93"/>
      <c r="EK160" s="93"/>
    </row>
    <row r="161" spans="3:141" ht="19.5" thickBot="1" x14ac:dyDescent="0.45">
      <c r="C161" s="93"/>
      <c r="D161" s="93"/>
      <c r="E161" s="93"/>
      <c r="F161" s="93"/>
      <c r="G161" s="93"/>
      <c r="H161" s="93"/>
      <c r="I161" s="93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  <c r="V161" s="100"/>
      <c r="W161" s="100"/>
      <c r="X161" s="100"/>
      <c r="Y161" s="100"/>
      <c r="Z161" s="100"/>
      <c r="AA161" s="100"/>
      <c r="AB161" s="100"/>
      <c r="AC161" s="100"/>
      <c r="AD161" s="100"/>
      <c r="AE161" s="100"/>
      <c r="AF161" s="100"/>
      <c r="AG161" s="100"/>
      <c r="AH161" s="100"/>
      <c r="AI161" s="100"/>
      <c r="AJ161" s="100"/>
      <c r="AK161" s="100"/>
      <c r="AL161" s="100"/>
      <c r="AM161" s="100"/>
      <c r="AN161" s="100"/>
      <c r="AO161" s="100"/>
      <c r="AY161" s="136"/>
      <c r="AZ161" s="189" t="s">
        <v>170</v>
      </c>
      <c r="BA161" s="287" t="s">
        <v>76</v>
      </c>
      <c r="BB161" s="288"/>
      <c r="BC161" s="288"/>
      <c r="BD161" s="289"/>
      <c r="BE161" s="289"/>
      <c r="BF161" s="289"/>
      <c r="BG161" s="289"/>
      <c r="BH161" s="289"/>
      <c r="BI161" s="289"/>
      <c r="BJ161" s="289"/>
      <c r="BK161" s="289"/>
      <c r="BL161" s="289"/>
      <c r="BM161" s="289"/>
      <c r="BN161" s="289"/>
      <c r="BO161" s="289"/>
      <c r="BP161" s="289"/>
      <c r="BQ161" s="289"/>
      <c r="BR161" s="289"/>
      <c r="BS161" s="289"/>
      <c r="BT161" s="289"/>
      <c r="BU161" s="289"/>
      <c r="BV161" s="289"/>
      <c r="BW161" s="289"/>
      <c r="BX161" s="289"/>
      <c r="BY161" s="289"/>
      <c r="BZ161" s="289"/>
      <c r="CA161" s="289"/>
      <c r="CB161" s="289"/>
      <c r="CC161" s="289"/>
      <c r="CD161" s="289"/>
      <c r="CE161" s="289"/>
      <c r="CF161" s="289"/>
      <c r="CG161" s="289"/>
      <c r="CH161" s="290"/>
      <c r="CJ161" s="91"/>
      <c r="CK161" s="100"/>
      <c r="CL161" s="100"/>
      <c r="CM161" s="100"/>
      <c r="CN161" s="100"/>
      <c r="CO161" s="100"/>
      <c r="CP161" s="100"/>
      <c r="CQ161" s="100"/>
      <c r="CR161" s="100"/>
      <c r="CS161" s="100"/>
      <c r="CT161" s="100"/>
      <c r="CU161" s="100"/>
      <c r="CV161" s="100"/>
      <c r="CW161" s="100"/>
      <c r="CX161" s="100"/>
      <c r="CY161" s="100"/>
      <c r="CZ161" s="100"/>
      <c r="DA161" s="100"/>
      <c r="DB161" s="100"/>
      <c r="DC161" s="100"/>
      <c r="DD161" s="100"/>
      <c r="DE161" s="100"/>
      <c r="DF161" s="100"/>
      <c r="DG161" s="100"/>
      <c r="DH161" s="100"/>
      <c r="DI161" s="100"/>
      <c r="DJ161" s="100"/>
      <c r="DK161" s="100"/>
      <c r="DL161" s="100"/>
      <c r="DM161" s="100"/>
      <c r="DN161" s="100"/>
      <c r="DO161" s="100"/>
      <c r="DP161" s="100"/>
      <c r="DQ161" s="93"/>
      <c r="DR161" s="93"/>
      <c r="DS161" s="93"/>
      <c r="DT161" s="93"/>
      <c r="DU161" s="93"/>
      <c r="DV161" s="93"/>
      <c r="DW161" s="93"/>
      <c r="DX161" s="93"/>
      <c r="DY161" s="93"/>
      <c r="DZ161" s="93"/>
      <c r="EA161" s="93"/>
      <c r="EB161" s="93"/>
      <c r="EC161" s="93"/>
      <c r="ED161" s="93"/>
      <c r="EE161" s="93"/>
      <c r="EF161" s="93"/>
      <c r="EG161" s="93"/>
      <c r="EH161" s="93"/>
      <c r="EI161" s="93"/>
      <c r="EJ161" s="93"/>
      <c r="EK161" s="93"/>
    </row>
    <row r="162" spans="3:141" ht="19.5" thickBot="1" x14ac:dyDescent="0.45">
      <c r="C162" s="93"/>
      <c r="D162" s="93"/>
      <c r="E162" s="93"/>
      <c r="F162" s="93"/>
      <c r="G162" s="93"/>
      <c r="H162" s="93"/>
      <c r="I162" s="93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  <c r="V162" s="100"/>
      <c r="W162" s="100"/>
      <c r="X162" s="100"/>
      <c r="Y162" s="100"/>
      <c r="Z162" s="100"/>
      <c r="AA162" s="100"/>
      <c r="AB162" s="100"/>
      <c r="AC162" s="100"/>
      <c r="AD162" s="100"/>
      <c r="AE162" s="100"/>
      <c r="AF162" s="100"/>
      <c r="AG162" s="100"/>
      <c r="AH162" s="100"/>
      <c r="AI162" s="100"/>
      <c r="AJ162" s="100"/>
      <c r="AK162" s="100"/>
      <c r="AL162" s="100"/>
      <c r="AM162" s="100"/>
      <c r="AN162" s="100"/>
      <c r="AO162" s="100"/>
      <c r="AY162" s="136"/>
      <c r="AZ162" s="177" t="str">
        <f>IF(VALUE(LEFT(BA160,4))=YEAR(BB163),"対象年と記載されている祝日の年は一致しています。","対象年と記載されている祝日の年が異なります。")</f>
        <v>対象年と記載されている祝日の年は一致しています。</v>
      </c>
      <c r="BA162" s="190" t="s">
        <v>111</v>
      </c>
      <c r="BB162" s="190" t="s">
        <v>55</v>
      </c>
      <c r="BC162" s="190" t="s">
        <v>56</v>
      </c>
      <c r="BD162" s="101">
        <f>IF(K$18&lt;&gt;"×",$D$9,"×")</f>
        <v>44927</v>
      </c>
      <c r="BE162" s="101">
        <f>IF(L$18&lt;&gt;"×",$D$9+1,"×")</f>
        <v>44928</v>
      </c>
      <c r="BF162" s="101">
        <f>IF(M$18&lt;&gt;"×",$D$9+2,"×")</f>
        <v>44929</v>
      </c>
      <c r="BG162" s="101">
        <f>IF(N$18&lt;&gt;"×",$D$9+3,"×")</f>
        <v>44930</v>
      </c>
      <c r="BH162" s="101">
        <f>IF(O$18&lt;&gt;"×",$D$9+4,"×")</f>
        <v>44931</v>
      </c>
      <c r="BI162" s="101">
        <f>IF(P$18&lt;&gt;"×",$D$9+5,"×")</f>
        <v>44932</v>
      </c>
      <c r="BJ162" s="101">
        <f>IF(Q$18&lt;&gt;"×",$D$9+6,"×")</f>
        <v>44933</v>
      </c>
      <c r="BK162" s="101">
        <f>IF(R$18&lt;&gt;"×",$D$9+7,"×")</f>
        <v>44934</v>
      </c>
      <c r="BL162" s="101">
        <f>IF(S$18&lt;&gt;"×",$D$9+8,"×")</f>
        <v>44935</v>
      </c>
      <c r="BM162" s="101">
        <f>IF(T$18&lt;&gt;"×",$D$9+9,"×")</f>
        <v>44936</v>
      </c>
      <c r="BN162" s="101">
        <f>IF(U$18&lt;&gt;"×",$D$9+10,"×")</f>
        <v>44937</v>
      </c>
      <c r="BO162" s="101">
        <f>IF(V$18&lt;&gt;"×",$D$9+11,"×")</f>
        <v>44938</v>
      </c>
      <c r="BP162" s="101">
        <f>IF(W$18&lt;&gt;"×",$D$9+12,"×")</f>
        <v>44939</v>
      </c>
      <c r="BQ162" s="101">
        <f>IF(X$18&lt;&gt;"×",$D$9+13,"×")</f>
        <v>44940</v>
      </c>
      <c r="BR162" s="101">
        <f>IF(Y$18&lt;&gt;"×",$D$9+14,"×")</f>
        <v>44941</v>
      </c>
      <c r="BS162" s="101">
        <f>IF(Z$18&lt;&gt;"×",$D$9+15,"×")</f>
        <v>44942</v>
      </c>
      <c r="BT162" s="101">
        <f>IF(AA$18&lt;&gt;"×",$D$9+16,"×")</f>
        <v>44943</v>
      </c>
      <c r="BU162" s="101">
        <f>IF(AB$18&lt;&gt;"×",$D$9+17,"×")</f>
        <v>44944</v>
      </c>
      <c r="BV162" s="101">
        <f>IF(AC$18&lt;&gt;"×",$D$9+18,"×")</f>
        <v>44945</v>
      </c>
      <c r="BW162" s="101">
        <f>IF(AD$18&lt;&gt;"×",$D$9+19,"×")</f>
        <v>44946</v>
      </c>
      <c r="BX162" s="101">
        <f>IF(AE$18&lt;&gt;"×",$D$9+20,"×")</f>
        <v>44947</v>
      </c>
      <c r="BY162" s="101">
        <f>IF(AF$18&lt;&gt;"×",$D$9+21,"×")</f>
        <v>44948</v>
      </c>
      <c r="BZ162" s="101">
        <f>IF(AG$18&lt;&gt;"×",$D$9+22,"×")</f>
        <v>44949</v>
      </c>
      <c r="CA162" s="101">
        <f>IF(AH$18&lt;&gt;"×",$D$9+23,"×")</f>
        <v>44950</v>
      </c>
      <c r="CB162" s="101">
        <f>IF(AI$18&lt;&gt;"×",$D$9+24,"×")</f>
        <v>44951</v>
      </c>
      <c r="CC162" s="101">
        <f>IF(AJ$18&lt;&gt;"×",$D$9+25,"×")</f>
        <v>44952</v>
      </c>
      <c r="CD162" s="101">
        <f>IF(AK$18&lt;&gt;"×",$D$9+26,"×")</f>
        <v>44953</v>
      </c>
      <c r="CE162" s="101">
        <f>IF(AL$18&lt;&gt;"×",$D$9+27,"×")</f>
        <v>44954</v>
      </c>
      <c r="CF162" s="101">
        <f>IF(AM$18&lt;&gt;"×",$D$9+28,"×")</f>
        <v>44955</v>
      </c>
      <c r="CG162" s="101">
        <f>IF(AN$18&lt;&gt;"×",$D$9+29,"×")</f>
        <v>44956</v>
      </c>
      <c r="CH162" s="101">
        <f>IF(AO$18&lt;&gt;"×",$D$9+30,"×")</f>
        <v>44957</v>
      </c>
      <c r="CJ162" s="91"/>
      <c r="CK162" s="100"/>
      <c r="CL162" s="100"/>
      <c r="CM162" s="100"/>
      <c r="CN162" s="100"/>
      <c r="CO162" s="100"/>
      <c r="CP162" s="100"/>
      <c r="CQ162" s="100"/>
      <c r="CR162" s="100"/>
      <c r="CS162" s="100"/>
      <c r="CT162" s="100"/>
      <c r="CU162" s="100"/>
      <c r="CV162" s="100"/>
      <c r="CW162" s="100"/>
      <c r="CX162" s="100"/>
      <c r="CY162" s="100"/>
      <c r="CZ162" s="100"/>
      <c r="DA162" s="100"/>
      <c r="DB162" s="100"/>
      <c r="DC162" s="100"/>
      <c r="DD162" s="100"/>
      <c r="DE162" s="100"/>
      <c r="DF162" s="100"/>
      <c r="DG162" s="100"/>
      <c r="DH162" s="100"/>
      <c r="DI162" s="100"/>
      <c r="DJ162" s="100"/>
      <c r="DK162" s="100"/>
      <c r="DL162" s="100"/>
      <c r="DM162" s="100"/>
      <c r="DN162" s="100"/>
      <c r="DO162" s="100"/>
      <c r="DP162" s="100"/>
      <c r="DQ162" s="93"/>
      <c r="DR162" s="93"/>
      <c r="DS162" s="93"/>
      <c r="DT162" s="93"/>
      <c r="DU162" s="93"/>
      <c r="DV162" s="93"/>
      <c r="DW162" s="93"/>
      <c r="DX162" s="93"/>
      <c r="DY162" s="93"/>
      <c r="DZ162" s="93"/>
      <c r="EA162" s="93"/>
      <c r="EB162" s="93"/>
      <c r="EC162" s="93"/>
      <c r="ED162" s="93"/>
      <c r="EE162" s="93"/>
      <c r="EF162" s="93"/>
      <c r="EG162" s="93"/>
      <c r="EH162" s="93"/>
      <c r="EI162" s="93"/>
      <c r="EJ162" s="93"/>
      <c r="EK162" s="93"/>
    </row>
    <row r="163" spans="3:141" x14ac:dyDescent="0.4">
      <c r="C163" s="93"/>
      <c r="D163" s="93"/>
      <c r="E163" s="93"/>
      <c r="F163" s="93"/>
      <c r="G163" s="93"/>
      <c r="H163" s="93"/>
      <c r="I163" s="93"/>
      <c r="J163" s="100"/>
      <c r="K163" s="100"/>
      <c r="L163" s="100"/>
      <c r="M163" s="100"/>
      <c r="N163" s="100"/>
      <c r="O163" s="100"/>
      <c r="P163" s="100"/>
      <c r="Q163" s="100"/>
      <c r="R163" s="100"/>
      <c r="S163" s="100"/>
      <c r="T163" s="100"/>
      <c r="U163" s="100"/>
      <c r="V163" s="100"/>
      <c r="W163" s="100"/>
      <c r="X163" s="100"/>
      <c r="Y163" s="100"/>
      <c r="Z163" s="100"/>
      <c r="AA163" s="100"/>
      <c r="AB163" s="100"/>
      <c r="AC163" s="100"/>
      <c r="AD163" s="100"/>
      <c r="AE163" s="100"/>
      <c r="AF163" s="100"/>
      <c r="AG163" s="100"/>
      <c r="AH163" s="100"/>
      <c r="AI163" s="100"/>
      <c r="AJ163" s="100"/>
      <c r="AK163" s="100"/>
      <c r="AL163" s="100"/>
      <c r="AM163" s="100"/>
      <c r="AN163" s="100"/>
      <c r="AO163" s="100"/>
      <c r="AY163" s="136"/>
      <c r="AZ163" s="136"/>
      <c r="BA163" s="190" t="s">
        <v>54</v>
      </c>
      <c r="BB163" s="191">
        <v>44562</v>
      </c>
      <c r="BC163" s="190"/>
      <c r="BD163" s="137">
        <f t="shared" ref="BD163:BM172" si="958">IF($BA163="",0,IF(BD$162=$BB163,1,0))</f>
        <v>0</v>
      </c>
      <c r="BE163" s="137">
        <f t="shared" si="958"/>
        <v>0</v>
      </c>
      <c r="BF163" s="137">
        <f t="shared" si="958"/>
        <v>0</v>
      </c>
      <c r="BG163" s="137">
        <f t="shared" si="958"/>
        <v>0</v>
      </c>
      <c r="BH163" s="137">
        <f t="shared" si="958"/>
        <v>0</v>
      </c>
      <c r="BI163" s="137">
        <f t="shared" si="958"/>
        <v>0</v>
      </c>
      <c r="BJ163" s="137">
        <f t="shared" si="958"/>
        <v>0</v>
      </c>
      <c r="BK163" s="137">
        <f t="shared" si="958"/>
        <v>0</v>
      </c>
      <c r="BL163" s="137">
        <f t="shared" si="958"/>
        <v>0</v>
      </c>
      <c r="BM163" s="137">
        <f t="shared" si="958"/>
        <v>0</v>
      </c>
      <c r="BN163" s="137">
        <f t="shared" ref="BN163:BW172" si="959">IF($BA163="",0,IF(BN$162=$BB163,1,0))</f>
        <v>0</v>
      </c>
      <c r="BO163" s="137">
        <f t="shared" si="959"/>
        <v>0</v>
      </c>
      <c r="BP163" s="137">
        <f t="shared" si="959"/>
        <v>0</v>
      </c>
      <c r="BQ163" s="137">
        <f t="shared" si="959"/>
        <v>0</v>
      </c>
      <c r="BR163" s="137">
        <f t="shared" si="959"/>
        <v>0</v>
      </c>
      <c r="BS163" s="137">
        <f t="shared" si="959"/>
        <v>0</v>
      </c>
      <c r="BT163" s="137">
        <f t="shared" si="959"/>
        <v>0</v>
      </c>
      <c r="BU163" s="137">
        <f t="shared" si="959"/>
        <v>0</v>
      </c>
      <c r="BV163" s="137">
        <f t="shared" si="959"/>
        <v>0</v>
      </c>
      <c r="BW163" s="137">
        <f t="shared" si="959"/>
        <v>0</v>
      </c>
      <c r="BX163" s="137">
        <f t="shared" ref="BX163:CH172" si="960">IF($BA163="",0,IF(BX$162=$BB163,1,0))</f>
        <v>0</v>
      </c>
      <c r="BY163" s="137">
        <f t="shared" si="960"/>
        <v>0</v>
      </c>
      <c r="BZ163" s="137">
        <f t="shared" si="960"/>
        <v>0</v>
      </c>
      <c r="CA163" s="137">
        <f t="shared" si="960"/>
        <v>0</v>
      </c>
      <c r="CB163" s="137">
        <f t="shared" si="960"/>
        <v>0</v>
      </c>
      <c r="CC163" s="137">
        <f t="shared" si="960"/>
        <v>0</v>
      </c>
      <c r="CD163" s="137">
        <f t="shared" si="960"/>
        <v>0</v>
      </c>
      <c r="CE163" s="137">
        <f t="shared" si="960"/>
        <v>0</v>
      </c>
      <c r="CF163" s="137">
        <f t="shared" si="960"/>
        <v>0</v>
      </c>
      <c r="CG163" s="137">
        <f t="shared" si="960"/>
        <v>0</v>
      </c>
      <c r="CH163" s="137">
        <f>IF($BA163="",0,IF(CH$162=$BB163,1,0))</f>
        <v>0</v>
      </c>
      <c r="CJ163" s="91"/>
      <c r="CK163" s="100"/>
      <c r="CL163" s="100"/>
      <c r="CM163" s="100"/>
      <c r="CN163" s="100"/>
      <c r="CO163" s="100"/>
      <c r="CP163" s="100"/>
      <c r="CQ163" s="100"/>
      <c r="CR163" s="100"/>
      <c r="CS163" s="100"/>
      <c r="CT163" s="100"/>
      <c r="CU163" s="100"/>
      <c r="CV163" s="100"/>
      <c r="CW163" s="100"/>
      <c r="CX163" s="100"/>
      <c r="CY163" s="100"/>
      <c r="CZ163" s="100"/>
      <c r="DA163" s="100"/>
      <c r="DB163" s="100"/>
      <c r="DC163" s="100"/>
      <c r="DD163" s="100"/>
      <c r="DE163" s="100"/>
      <c r="DF163" s="100"/>
      <c r="DG163" s="100"/>
      <c r="DH163" s="100"/>
      <c r="DI163" s="100"/>
      <c r="DJ163" s="100"/>
      <c r="DK163" s="100"/>
      <c r="DL163" s="100"/>
      <c r="DM163" s="100"/>
      <c r="DN163" s="100"/>
      <c r="DO163" s="100"/>
      <c r="DP163" s="100"/>
      <c r="DQ163" s="93"/>
      <c r="DR163" s="93"/>
      <c r="DS163" s="93"/>
      <c r="DT163" s="93"/>
      <c r="DU163" s="93"/>
      <c r="DV163" s="93"/>
      <c r="DW163" s="93"/>
      <c r="DX163" s="93"/>
      <c r="DY163" s="93"/>
      <c r="DZ163" s="93"/>
      <c r="EA163" s="93"/>
      <c r="EB163" s="93"/>
      <c r="EC163" s="93"/>
      <c r="ED163" s="93"/>
      <c r="EE163" s="93"/>
      <c r="EF163" s="93"/>
      <c r="EG163" s="93"/>
      <c r="EH163" s="93"/>
      <c r="EI163" s="93"/>
      <c r="EJ163" s="93"/>
      <c r="EK163" s="93"/>
    </row>
    <row r="164" spans="3:141" x14ac:dyDescent="0.4">
      <c r="C164" s="93"/>
      <c r="D164" s="93"/>
      <c r="E164" s="93"/>
      <c r="F164" s="93"/>
      <c r="G164" s="93"/>
      <c r="H164" s="93"/>
      <c r="I164" s="93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  <c r="V164" s="100"/>
      <c r="W164" s="100"/>
      <c r="X164" s="100"/>
      <c r="Y164" s="100"/>
      <c r="Z164" s="100"/>
      <c r="AA164" s="100"/>
      <c r="AB164" s="100"/>
      <c r="AC164" s="100"/>
      <c r="AD164" s="100"/>
      <c r="AE164" s="100"/>
      <c r="AF164" s="100"/>
      <c r="AG164" s="100"/>
      <c r="AH164" s="100"/>
      <c r="AI164" s="100"/>
      <c r="AJ164" s="100"/>
      <c r="AK164" s="100"/>
      <c r="AL164" s="100"/>
      <c r="AM164" s="100"/>
      <c r="AN164" s="100"/>
      <c r="AO164" s="100"/>
      <c r="AP164" s="91"/>
      <c r="AY164" s="136"/>
      <c r="AZ164" s="136"/>
      <c r="BA164" s="190" t="s">
        <v>53</v>
      </c>
      <c r="BB164" s="191">
        <v>44571</v>
      </c>
      <c r="BC164" s="190"/>
      <c r="BD164" s="137">
        <f t="shared" si="958"/>
        <v>0</v>
      </c>
      <c r="BE164" s="137">
        <f t="shared" si="958"/>
        <v>0</v>
      </c>
      <c r="BF164" s="137">
        <f t="shared" si="958"/>
        <v>0</v>
      </c>
      <c r="BG164" s="137">
        <f t="shared" si="958"/>
        <v>0</v>
      </c>
      <c r="BH164" s="137">
        <f t="shared" si="958"/>
        <v>0</v>
      </c>
      <c r="BI164" s="137">
        <f t="shared" si="958"/>
        <v>0</v>
      </c>
      <c r="BJ164" s="137">
        <f t="shared" si="958"/>
        <v>0</v>
      </c>
      <c r="BK164" s="137">
        <f t="shared" si="958"/>
        <v>0</v>
      </c>
      <c r="BL164" s="137">
        <f t="shared" si="958"/>
        <v>0</v>
      </c>
      <c r="BM164" s="137">
        <f t="shared" si="958"/>
        <v>0</v>
      </c>
      <c r="BN164" s="137">
        <f t="shared" si="959"/>
        <v>0</v>
      </c>
      <c r="BO164" s="137">
        <f t="shared" si="959"/>
        <v>0</v>
      </c>
      <c r="BP164" s="137">
        <f t="shared" si="959"/>
        <v>0</v>
      </c>
      <c r="BQ164" s="137">
        <f t="shared" si="959"/>
        <v>0</v>
      </c>
      <c r="BR164" s="137">
        <f t="shared" si="959"/>
        <v>0</v>
      </c>
      <c r="BS164" s="137">
        <f t="shared" si="959"/>
        <v>0</v>
      </c>
      <c r="BT164" s="137">
        <f t="shared" si="959"/>
        <v>0</v>
      </c>
      <c r="BU164" s="137">
        <f t="shared" si="959"/>
        <v>0</v>
      </c>
      <c r="BV164" s="137">
        <f t="shared" si="959"/>
        <v>0</v>
      </c>
      <c r="BW164" s="137">
        <f t="shared" si="959"/>
        <v>0</v>
      </c>
      <c r="BX164" s="137">
        <f t="shared" si="960"/>
        <v>0</v>
      </c>
      <c r="BY164" s="137">
        <f t="shared" si="960"/>
        <v>0</v>
      </c>
      <c r="BZ164" s="137">
        <f t="shared" si="960"/>
        <v>0</v>
      </c>
      <c r="CA164" s="137">
        <f t="shared" si="960"/>
        <v>0</v>
      </c>
      <c r="CB164" s="137">
        <f t="shared" si="960"/>
        <v>0</v>
      </c>
      <c r="CC164" s="137">
        <f t="shared" si="960"/>
        <v>0</v>
      </c>
      <c r="CD164" s="137">
        <f t="shared" si="960"/>
        <v>0</v>
      </c>
      <c r="CE164" s="137">
        <f t="shared" si="960"/>
        <v>0</v>
      </c>
      <c r="CF164" s="137">
        <f t="shared" si="960"/>
        <v>0</v>
      </c>
      <c r="CG164" s="137">
        <f t="shared" si="960"/>
        <v>0</v>
      </c>
      <c r="CH164" s="137">
        <f t="shared" si="960"/>
        <v>0</v>
      </c>
      <c r="CJ164" s="91"/>
      <c r="CK164" s="100"/>
      <c r="CL164" s="100"/>
      <c r="CM164" s="100"/>
      <c r="CN164" s="100"/>
      <c r="CO164" s="100"/>
      <c r="CP164" s="100"/>
      <c r="CQ164" s="100"/>
      <c r="CR164" s="100"/>
      <c r="CS164" s="100"/>
      <c r="CT164" s="100"/>
      <c r="CU164" s="100"/>
      <c r="CV164" s="100"/>
      <c r="CW164" s="100"/>
      <c r="CX164" s="100"/>
      <c r="CY164" s="100"/>
      <c r="CZ164" s="100"/>
      <c r="DA164" s="100"/>
      <c r="DB164" s="100"/>
      <c r="DC164" s="100"/>
      <c r="DD164" s="100"/>
      <c r="DE164" s="100"/>
      <c r="DF164" s="100"/>
      <c r="DG164" s="100"/>
      <c r="DH164" s="100"/>
      <c r="DI164" s="100"/>
      <c r="DJ164" s="100"/>
      <c r="DK164" s="100"/>
      <c r="DL164" s="100"/>
      <c r="DM164" s="100"/>
      <c r="DN164" s="100"/>
      <c r="DO164" s="100"/>
      <c r="DP164" s="100"/>
      <c r="DQ164" s="93"/>
      <c r="DR164" s="93"/>
      <c r="DS164" s="93"/>
      <c r="DT164" s="93"/>
      <c r="DU164" s="93"/>
      <c r="DV164" s="93"/>
      <c r="DW164" s="93"/>
      <c r="DX164" s="93"/>
      <c r="DY164" s="93"/>
      <c r="DZ164" s="93"/>
      <c r="EA164" s="93"/>
      <c r="EB164" s="93"/>
      <c r="EC164" s="93"/>
      <c r="ED164" s="93"/>
      <c r="EE164" s="93"/>
      <c r="EF164" s="93"/>
      <c r="EG164" s="93"/>
      <c r="EH164" s="93"/>
      <c r="EI164" s="93"/>
      <c r="EJ164" s="93"/>
      <c r="EK164" s="93"/>
    </row>
    <row r="165" spans="3:141" x14ac:dyDescent="0.4">
      <c r="C165" s="93"/>
      <c r="D165" s="93"/>
      <c r="E165" s="93"/>
      <c r="F165" s="93"/>
      <c r="G165" s="93"/>
      <c r="H165" s="93"/>
      <c r="I165" s="93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  <c r="V165" s="100"/>
      <c r="W165" s="100"/>
      <c r="X165" s="100"/>
      <c r="Y165" s="100"/>
      <c r="Z165" s="100"/>
      <c r="AA165" s="100"/>
      <c r="AB165" s="100"/>
      <c r="AC165" s="100"/>
      <c r="AD165" s="100"/>
      <c r="AE165" s="100"/>
      <c r="AF165" s="100"/>
      <c r="AG165" s="100"/>
      <c r="AH165" s="100"/>
      <c r="AI165" s="100"/>
      <c r="AJ165" s="100"/>
      <c r="AK165" s="100"/>
      <c r="AL165" s="100"/>
      <c r="AM165" s="100"/>
      <c r="AN165" s="100"/>
      <c r="AO165" s="100"/>
      <c r="AY165" s="136"/>
      <c r="AZ165" s="136"/>
      <c r="BA165" s="190" t="s">
        <v>52</v>
      </c>
      <c r="BB165" s="191">
        <v>44603</v>
      </c>
      <c r="BC165" s="190"/>
      <c r="BD165" s="137">
        <f t="shared" si="958"/>
        <v>0</v>
      </c>
      <c r="BE165" s="137">
        <f t="shared" si="958"/>
        <v>0</v>
      </c>
      <c r="BF165" s="137">
        <f t="shared" si="958"/>
        <v>0</v>
      </c>
      <c r="BG165" s="137">
        <f t="shared" si="958"/>
        <v>0</v>
      </c>
      <c r="BH165" s="137">
        <f t="shared" si="958"/>
        <v>0</v>
      </c>
      <c r="BI165" s="137">
        <f t="shared" si="958"/>
        <v>0</v>
      </c>
      <c r="BJ165" s="137">
        <f t="shared" si="958"/>
        <v>0</v>
      </c>
      <c r="BK165" s="137">
        <f t="shared" si="958"/>
        <v>0</v>
      </c>
      <c r="BL165" s="137">
        <f t="shared" si="958"/>
        <v>0</v>
      </c>
      <c r="BM165" s="137">
        <f t="shared" si="958"/>
        <v>0</v>
      </c>
      <c r="BN165" s="137">
        <f t="shared" si="959"/>
        <v>0</v>
      </c>
      <c r="BO165" s="137">
        <f t="shared" si="959"/>
        <v>0</v>
      </c>
      <c r="BP165" s="137">
        <f t="shared" si="959"/>
        <v>0</v>
      </c>
      <c r="BQ165" s="137">
        <f t="shared" si="959"/>
        <v>0</v>
      </c>
      <c r="BR165" s="137">
        <f t="shared" si="959"/>
        <v>0</v>
      </c>
      <c r="BS165" s="137">
        <f t="shared" si="959"/>
        <v>0</v>
      </c>
      <c r="BT165" s="137">
        <f t="shared" si="959"/>
        <v>0</v>
      </c>
      <c r="BU165" s="137">
        <f t="shared" si="959"/>
        <v>0</v>
      </c>
      <c r="BV165" s="137">
        <f t="shared" si="959"/>
        <v>0</v>
      </c>
      <c r="BW165" s="137">
        <f t="shared" si="959"/>
        <v>0</v>
      </c>
      <c r="BX165" s="137">
        <f t="shared" si="960"/>
        <v>0</v>
      </c>
      <c r="BY165" s="137">
        <f t="shared" si="960"/>
        <v>0</v>
      </c>
      <c r="BZ165" s="137">
        <f t="shared" si="960"/>
        <v>0</v>
      </c>
      <c r="CA165" s="137">
        <f t="shared" si="960"/>
        <v>0</v>
      </c>
      <c r="CB165" s="137">
        <f t="shared" si="960"/>
        <v>0</v>
      </c>
      <c r="CC165" s="137">
        <f t="shared" si="960"/>
        <v>0</v>
      </c>
      <c r="CD165" s="137">
        <f t="shared" si="960"/>
        <v>0</v>
      </c>
      <c r="CE165" s="137">
        <f t="shared" si="960"/>
        <v>0</v>
      </c>
      <c r="CF165" s="137">
        <f t="shared" si="960"/>
        <v>0</v>
      </c>
      <c r="CG165" s="137">
        <f t="shared" si="960"/>
        <v>0</v>
      </c>
      <c r="CH165" s="137">
        <f t="shared" si="960"/>
        <v>0</v>
      </c>
      <c r="CJ165" s="91"/>
      <c r="CK165" s="100"/>
      <c r="CL165" s="100"/>
      <c r="CM165" s="100"/>
      <c r="CN165" s="100"/>
      <c r="CO165" s="100"/>
      <c r="CP165" s="100"/>
      <c r="CQ165" s="100"/>
      <c r="CR165" s="100"/>
      <c r="CS165" s="100"/>
      <c r="CT165" s="100"/>
      <c r="CU165" s="100"/>
      <c r="CV165" s="100"/>
      <c r="CW165" s="100"/>
      <c r="CX165" s="100"/>
      <c r="CY165" s="100"/>
      <c r="CZ165" s="100"/>
      <c r="DA165" s="100"/>
      <c r="DB165" s="100"/>
      <c r="DC165" s="100"/>
      <c r="DD165" s="100"/>
      <c r="DE165" s="100"/>
      <c r="DF165" s="100"/>
      <c r="DG165" s="100"/>
      <c r="DH165" s="100"/>
      <c r="DI165" s="100"/>
      <c r="DJ165" s="100"/>
      <c r="DK165" s="100"/>
      <c r="DL165" s="100"/>
      <c r="DM165" s="100"/>
      <c r="DN165" s="100"/>
      <c r="DO165" s="100"/>
      <c r="DP165" s="100"/>
      <c r="DQ165" s="93"/>
      <c r="DR165" s="93"/>
      <c r="DS165" s="93"/>
      <c r="DT165" s="93"/>
      <c r="DU165" s="93"/>
      <c r="DV165" s="93"/>
      <c r="DW165" s="93"/>
      <c r="DX165" s="93"/>
      <c r="DY165" s="93"/>
      <c r="DZ165" s="93"/>
      <c r="EA165" s="93"/>
      <c r="EB165" s="93"/>
      <c r="EC165" s="93"/>
      <c r="ED165" s="93"/>
      <c r="EE165" s="93"/>
      <c r="EF165" s="93"/>
      <c r="EG165" s="93"/>
      <c r="EH165" s="93"/>
      <c r="EI165" s="93"/>
      <c r="EJ165" s="93"/>
      <c r="EK165" s="93"/>
    </row>
    <row r="166" spans="3:141" x14ac:dyDescent="0.4">
      <c r="C166" s="93"/>
      <c r="D166" s="93"/>
      <c r="E166" s="93"/>
      <c r="F166" s="93"/>
      <c r="G166" s="93"/>
      <c r="H166" s="93"/>
      <c r="I166" s="93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  <c r="U166" s="100"/>
      <c r="V166" s="100"/>
      <c r="W166" s="100"/>
      <c r="X166" s="100"/>
      <c r="Y166" s="100"/>
      <c r="Z166" s="100"/>
      <c r="AA166" s="100"/>
      <c r="AB166" s="100"/>
      <c r="AC166" s="100"/>
      <c r="AD166" s="100"/>
      <c r="AE166" s="100"/>
      <c r="AF166" s="100"/>
      <c r="AG166" s="100"/>
      <c r="AH166" s="100"/>
      <c r="AI166" s="100"/>
      <c r="AJ166" s="100"/>
      <c r="AK166" s="100"/>
      <c r="AL166" s="100"/>
      <c r="AM166" s="100"/>
      <c r="AN166" s="100"/>
      <c r="AO166" s="100"/>
      <c r="AY166" s="136"/>
      <c r="AZ166" s="136"/>
      <c r="BA166" s="190" t="s">
        <v>51</v>
      </c>
      <c r="BB166" s="191">
        <v>44615</v>
      </c>
      <c r="BC166" s="190"/>
      <c r="BD166" s="137">
        <f t="shared" si="958"/>
        <v>0</v>
      </c>
      <c r="BE166" s="137">
        <f t="shared" si="958"/>
        <v>0</v>
      </c>
      <c r="BF166" s="137">
        <f t="shared" si="958"/>
        <v>0</v>
      </c>
      <c r="BG166" s="137">
        <f t="shared" si="958"/>
        <v>0</v>
      </c>
      <c r="BH166" s="137">
        <f t="shared" si="958"/>
        <v>0</v>
      </c>
      <c r="BI166" s="137">
        <f t="shared" si="958"/>
        <v>0</v>
      </c>
      <c r="BJ166" s="137">
        <f t="shared" si="958"/>
        <v>0</v>
      </c>
      <c r="BK166" s="137">
        <f t="shared" si="958"/>
        <v>0</v>
      </c>
      <c r="BL166" s="137">
        <f t="shared" si="958"/>
        <v>0</v>
      </c>
      <c r="BM166" s="137">
        <f t="shared" si="958"/>
        <v>0</v>
      </c>
      <c r="BN166" s="137">
        <f t="shared" si="959"/>
        <v>0</v>
      </c>
      <c r="BO166" s="137">
        <f t="shared" si="959"/>
        <v>0</v>
      </c>
      <c r="BP166" s="137">
        <f t="shared" si="959"/>
        <v>0</v>
      </c>
      <c r="BQ166" s="137">
        <f t="shared" si="959"/>
        <v>0</v>
      </c>
      <c r="BR166" s="137">
        <f t="shared" si="959"/>
        <v>0</v>
      </c>
      <c r="BS166" s="137">
        <f t="shared" si="959"/>
        <v>0</v>
      </c>
      <c r="BT166" s="137">
        <f t="shared" si="959"/>
        <v>0</v>
      </c>
      <c r="BU166" s="137">
        <f t="shared" si="959"/>
        <v>0</v>
      </c>
      <c r="BV166" s="137">
        <f t="shared" si="959"/>
        <v>0</v>
      </c>
      <c r="BW166" s="137">
        <f t="shared" si="959"/>
        <v>0</v>
      </c>
      <c r="BX166" s="137">
        <f t="shared" si="960"/>
        <v>0</v>
      </c>
      <c r="BY166" s="137">
        <f t="shared" si="960"/>
        <v>0</v>
      </c>
      <c r="BZ166" s="137">
        <f t="shared" si="960"/>
        <v>0</v>
      </c>
      <c r="CA166" s="137">
        <f t="shared" si="960"/>
        <v>0</v>
      </c>
      <c r="CB166" s="137">
        <f t="shared" si="960"/>
        <v>0</v>
      </c>
      <c r="CC166" s="137">
        <f t="shared" si="960"/>
        <v>0</v>
      </c>
      <c r="CD166" s="137">
        <f t="shared" si="960"/>
        <v>0</v>
      </c>
      <c r="CE166" s="137">
        <f t="shared" si="960"/>
        <v>0</v>
      </c>
      <c r="CF166" s="137">
        <f t="shared" si="960"/>
        <v>0</v>
      </c>
      <c r="CG166" s="137">
        <f t="shared" si="960"/>
        <v>0</v>
      </c>
      <c r="CH166" s="137">
        <f t="shared" si="960"/>
        <v>0</v>
      </c>
      <c r="CJ166" s="91"/>
      <c r="CK166" s="100"/>
      <c r="CL166" s="100"/>
      <c r="CM166" s="100"/>
      <c r="CN166" s="100"/>
      <c r="CO166" s="100"/>
      <c r="CP166" s="100"/>
      <c r="CQ166" s="100"/>
      <c r="CR166" s="100"/>
      <c r="CS166" s="100"/>
      <c r="CT166" s="100"/>
      <c r="CU166" s="100"/>
      <c r="CV166" s="100"/>
      <c r="CW166" s="100"/>
      <c r="CX166" s="100"/>
      <c r="CY166" s="100"/>
      <c r="CZ166" s="100"/>
      <c r="DA166" s="100"/>
      <c r="DB166" s="100"/>
      <c r="DC166" s="100"/>
      <c r="DD166" s="100"/>
      <c r="DE166" s="100"/>
      <c r="DF166" s="100"/>
      <c r="DG166" s="100"/>
      <c r="DH166" s="100"/>
      <c r="DI166" s="100"/>
      <c r="DJ166" s="100"/>
      <c r="DK166" s="100"/>
      <c r="DL166" s="100"/>
      <c r="DM166" s="100"/>
      <c r="DN166" s="100"/>
      <c r="DO166" s="100"/>
      <c r="DP166" s="100"/>
      <c r="DQ166" s="93"/>
      <c r="DR166" s="93"/>
      <c r="DS166" s="93"/>
      <c r="DT166" s="93"/>
      <c r="DU166" s="93"/>
      <c r="DV166" s="93"/>
      <c r="DW166" s="93"/>
      <c r="DX166" s="93"/>
      <c r="DY166" s="93"/>
      <c r="DZ166" s="93"/>
      <c r="EA166" s="93"/>
      <c r="EB166" s="93"/>
      <c r="EC166" s="93"/>
      <c r="ED166" s="93"/>
      <c r="EE166" s="93"/>
      <c r="EF166" s="93"/>
      <c r="EG166" s="93"/>
      <c r="EH166" s="93"/>
      <c r="EI166" s="93"/>
      <c r="EJ166" s="93"/>
      <c r="EK166" s="93"/>
    </row>
    <row r="167" spans="3:141" x14ac:dyDescent="0.4">
      <c r="C167" s="93"/>
      <c r="D167" s="93"/>
      <c r="E167" s="93"/>
      <c r="F167" s="93"/>
      <c r="G167" s="93"/>
      <c r="H167" s="93"/>
      <c r="I167" s="93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  <c r="V167" s="100"/>
      <c r="W167" s="100"/>
      <c r="X167" s="100"/>
      <c r="Y167" s="100"/>
      <c r="Z167" s="100"/>
      <c r="AA167" s="100"/>
      <c r="AB167" s="100"/>
      <c r="AC167" s="100"/>
      <c r="AD167" s="100"/>
      <c r="AE167" s="100"/>
      <c r="AF167" s="100"/>
      <c r="AG167" s="100"/>
      <c r="AH167" s="100"/>
      <c r="AI167" s="100"/>
      <c r="AJ167" s="100"/>
      <c r="AK167" s="100"/>
      <c r="AL167" s="100"/>
      <c r="AM167" s="100"/>
      <c r="AN167" s="100"/>
      <c r="AO167" s="100"/>
      <c r="AY167" s="136"/>
      <c r="AZ167" s="136"/>
      <c r="BA167" s="190" t="s">
        <v>50</v>
      </c>
      <c r="BB167" s="191">
        <v>44641</v>
      </c>
      <c r="BC167" s="190"/>
      <c r="BD167" s="137">
        <f t="shared" si="958"/>
        <v>0</v>
      </c>
      <c r="BE167" s="137">
        <f t="shared" si="958"/>
        <v>0</v>
      </c>
      <c r="BF167" s="137">
        <f t="shared" si="958"/>
        <v>0</v>
      </c>
      <c r="BG167" s="137">
        <f t="shared" si="958"/>
        <v>0</v>
      </c>
      <c r="BH167" s="137">
        <f t="shared" si="958"/>
        <v>0</v>
      </c>
      <c r="BI167" s="137">
        <f t="shared" si="958"/>
        <v>0</v>
      </c>
      <c r="BJ167" s="137">
        <f t="shared" si="958"/>
        <v>0</v>
      </c>
      <c r="BK167" s="137">
        <f t="shared" si="958"/>
        <v>0</v>
      </c>
      <c r="BL167" s="137">
        <f t="shared" si="958"/>
        <v>0</v>
      </c>
      <c r="BM167" s="137">
        <f t="shared" si="958"/>
        <v>0</v>
      </c>
      <c r="BN167" s="137">
        <f t="shared" si="959"/>
        <v>0</v>
      </c>
      <c r="BO167" s="137">
        <f t="shared" si="959"/>
        <v>0</v>
      </c>
      <c r="BP167" s="137">
        <f t="shared" si="959"/>
        <v>0</v>
      </c>
      <c r="BQ167" s="137">
        <f t="shared" si="959"/>
        <v>0</v>
      </c>
      <c r="BR167" s="137">
        <f t="shared" si="959"/>
        <v>0</v>
      </c>
      <c r="BS167" s="137">
        <f t="shared" si="959"/>
        <v>0</v>
      </c>
      <c r="BT167" s="137">
        <f t="shared" si="959"/>
        <v>0</v>
      </c>
      <c r="BU167" s="137">
        <f t="shared" si="959"/>
        <v>0</v>
      </c>
      <c r="BV167" s="137">
        <f t="shared" si="959"/>
        <v>0</v>
      </c>
      <c r="BW167" s="137">
        <f t="shared" si="959"/>
        <v>0</v>
      </c>
      <c r="BX167" s="137">
        <f t="shared" si="960"/>
        <v>0</v>
      </c>
      <c r="BY167" s="137">
        <f t="shared" si="960"/>
        <v>0</v>
      </c>
      <c r="BZ167" s="137">
        <f t="shared" si="960"/>
        <v>0</v>
      </c>
      <c r="CA167" s="137">
        <f t="shared" si="960"/>
        <v>0</v>
      </c>
      <c r="CB167" s="137">
        <f t="shared" si="960"/>
        <v>0</v>
      </c>
      <c r="CC167" s="137">
        <f t="shared" si="960"/>
        <v>0</v>
      </c>
      <c r="CD167" s="137">
        <f t="shared" si="960"/>
        <v>0</v>
      </c>
      <c r="CE167" s="137">
        <f t="shared" si="960"/>
        <v>0</v>
      </c>
      <c r="CF167" s="137">
        <f t="shared" si="960"/>
        <v>0</v>
      </c>
      <c r="CG167" s="137">
        <f t="shared" si="960"/>
        <v>0</v>
      </c>
      <c r="CH167" s="137">
        <f t="shared" si="960"/>
        <v>0</v>
      </c>
      <c r="CJ167" s="91"/>
      <c r="CK167" s="100"/>
      <c r="CL167" s="100"/>
      <c r="CM167" s="100"/>
      <c r="CN167" s="100"/>
      <c r="CO167" s="100"/>
      <c r="CP167" s="100"/>
      <c r="CQ167" s="100"/>
      <c r="CR167" s="100"/>
      <c r="CS167" s="100"/>
      <c r="CT167" s="100"/>
      <c r="CU167" s="100"/>
      <c r="CV167" s="100"/>
      <c r="CW167" s="100"/>
      <c r="CX167" s="100"/>
      <c r="CY167" s="100"/>
      <c r="CZ167" s="100"/>
      <c r="DA167" s="100"/>
      <c r="DB167" s="100"/>
      <c r="DC167" s="100"/>
      <c r="DD167" s="100"/>
      <c r="DE167" s="100"/>
      <c r="DF167" s="100"/>
      <c r="DG167" s="100"/>
      <c r="DH167" s="100"/>
      <c r="DI167" s="100"/>
      <c r="DJ167" s="100"/>
      <c r="DK167" s="100"/>
      <c r="DL167" s="100"/>
      <c r="DM167" s="100"/>
      <c r="DN167" s="100"/>
      <c r="DO167" s="100"/>
      <c r="DP167" s="100"/>
      <c r="DQ167" s="93"/>
      <c r="DR167" s="93"/>
      <c r="DS167" s="93"/>
      <c r="DT167" s="93"/>
      <c r="DU167" s="93"/>
      <c r="DV167" s="93"/>
      <c r="DW167" s="93"/>
      <c r="DX167" s="93"/>
      <c r="DY167" s="93"/>
      <c r="DZ167" s="93"/>
      <c r="EA167" s="93"/>
      <c r="EB167" s="93"/>
      <c r="EC167" s="93"/>
      <c r="ED167" s="93"/>
      <c r="EE167" s="93"/>
      <c r="EF167" s="93"/>
      <c r="EG167" s="93"/>
      <c r="EH167" s="93"/>
      <c r="EI167" s="93"/>
      <c r="EJ167" s="93"/>
      <c r="EK167" s="93"/>
    </row>
    <row r="168" spans="3:141" x14ac:dyDescent="0.4">
      <c r="C168" s="93"/>
      <c r="D168" s="93"/>
      <c r="E168" s="93"/>
      <c r="F168" s="93"/>
      <c r="G168" s="93"/>
      <c r="H168" s="93"/>
      <c r="I168" s="93"/>
      <c r="J168" s="100"/>
      <c r="K168" s="100"/>
      <c r="L168" s="100"/>
      <c r="M168" s="100"/>
      <c r="N168" s="100"/>
      <c r="O168" s="100"/>
      <c r="P168" s="100"/>
      <c r="Q168" s="100"/>
      <c r="R168" s="100"/>
      <c r="S168" s="100"/>
      <c r="T168" s="100"/>
      <c r="U168" s="100"/>
      <c r="V168" s="100"/>
      <c r="W168" s="100"/>
      <c r="X168" s="100"/>
      <c r="Y168" s="100"/>
      <c r="Z168" s="100"/>
      <c r="AA168" s="100"/>
      <c r="AB168" s="100"/>
      <c r="AC168" s="100"/>
      <c r="AD168" s="100"/>
      <c r="AE168" s="100"/>
      <c r="AF168" s="100"/>
      <c r="AG168" s="100"/>
      <c r="AH168" s="100"/>
      <c r="AI168" s="100"/>
      <c r="AJ168" s="100"/>
      <c r="AK168" s="100"/>
      <c r="AL168" s="100"/>
      <c r="AM168" s="100"/>
      <c r="AN168" s="100"/>
      <c r="AO168" s="100"/>
      <c r="AY168" s="136"/>
      <c r="AZ168" s="136"/>
      <c r="BA168" s="190" t="s">
        <v>49</v>
      </c>
      <c r="BB168" s="191">
        <v>44680</v>
      </c>
      <c r="BC168" s="190"/>
      <c r="BD168" s="137">
        <f t="shared" si="958"/>
        <v>0</v>
      </c>
      <c r="BE168" s="137">
        <f t="shared" si="958"/>
        <v>0</v>
      </c>
      <c r="BF168" s="137">
        <f t="shared" si="958"/>
        <v>0</v>
      </c>
      <c r="BG168" s="137">
        <f t="shared" si="958"/>
        <v>0</v>
      </c>
      <c r="BH168" s="137">
        <f t="shared" si="958"/>
        <v>0</v>
      </c>
      <c r="BI168" s="137">
        <f t="shared" si="958"/>
        <v>0</v>
      </c>
      <c r="BJ168" s="137">
        <f t="shared" si="958"/>
        <v>0</v>
      </c>
      <c r="BK168" s="137">
        <f t="shared" si="958"/>
        <v>0</v>
      </c>
      <c r="BL168" s="137">
        <f t="shared" si="958"/>
        <v>0</v>
      </c>
      <c r="BM168" s="137">
        <f t="shared" si="958"/>
        <v>0</v>
      </c>
      <c r="BN168" s="137">
        <f t="shared" si="959"/>
        <v>0</v>
      </c>
      <c r="BO168" s="137">
        <f t="shared" si="959"/>
        <v>0</v>
      </c>
      <c r="BP168" s="137">
        <f t="shared" si="959"/>
        <v>0</v>
      </c>
      <c r="BQ168" s="137">
        <f t="shared" si="959"/>
        <v>0</v>
      </c>
      <c r="BR168" s="137">
        <f t="shared" si="959"/>
        <v>0</v>
      </c>
      <c r="BS168" s="137">
        <f t="shared" si="959"/>
        <v>0</v>
      </c>
      <c r="BT168" s="137">
        <f t="shared" si="959"/>
        <v>0</v>
      </c>
      <c r="BU168" s="137">
        <f t="shared" si="959"/>
        <v>0</v>
      </c>
      <c r="BV168" s="137">
        <f t="shared" si="959"/>
        <v>0</v>
      </c>
      <c r="BW168" s="137">
        <f t="shared" si="959"/>
        <v>0</v>
      </c>
      <c r="BX168" s="137">
        <f t="shared" si="960"/>
        <v>0</v>
      </c>
      <c r="BY168" s="137">
        <f t="shared" si="960"/>
        <v>0</v>
      </c>
      <c r="BZ168" s="137">
        <f t="shared" si="960"/>
        <v>0</v>
      </c>
      <c r="CA168" s="137">
        <f t="shared" si="960"/>
        <v>0</v>
      </c>
      <c r="CB168" s="137">
        <f t="shared" si="960"/>
        <v>0</v>
      </c>
      <c r="CC168" s="137">
        <f t="shared" si="960"/>
        <v>0</v>
      </c>
      <c r="CD168" s="137">
        <f t="shared" si="960"/>
        <v>0</v>
      </c>
      <c r="CE168" s="137">
        <f t="shared" si="960"/>
        <v>0</v>
      </c>
      <c r="CF168" s="137">
        <f t="shared" si="960"/>
        <v>0</v>
      </c>
      <c r="CG168" s="137">
        <f t="shared" si="960"/>
        <v>0</v>
      </c>
      <c r="CH168" s="137">
        <f t="shared" si="960"/>
        <v>0</v>
      </c>
      <c r="CJ168" s="91"/>
      <c r="CK168" s="100"/>
      <c r="CL168" s="100"/>
      <c r="CM168" s="100"/>
      <c r="CN168" s="100"/>
      <c r="CO168" s="100"/>
      <c r="CP168" s="100"/>
      <c r="CQ168" s="100"/>
      <c r="CR168" s="100"/>
      <c r="CS168" s="100"/>
      <c r="CT168" s="100"/>
      <c r="CU168" s="100"/>
      <c r="CV168" s="100"/>
      <c r="CW168" s="100"/>
      <c r="CX168" s="100"/>
      <c r="CY168" s="100"/>
      <c r="CZ168" s="100"/>
      <c r="DA168" s="100"/>
      <c r="DB168" s="100"/>
      <c r="DC168" s="100"/>
      <c r="DD168" s="100"/>
      <c r="DE168" s="100"/>
      <c r="DF168" s="100"/>
      <c r="DG168" s="100"/>
      <c r="DH168" s="100"/>
      <c r="DI168" s="100"/>
      <c r="DJ168" s="100"/>
      <c r="DK168" s="100"/>
      <c r="DL168" s="100"/>
      <c r="DM168" s="100"/>
      <c r="DN168" s="100"/>
      <c r="DO168" s="100"/>
      <c r="DP168" s="100"/>
      <c r="DQ168" s="93"/>
      <c r="DR168" s="93"/>
      <c r="DS168" s="93"/>
      <c r="DT168" s="93"/>
      <c r="DU168" s="93"/>
      <c r="DV168" s="93"/>
      <c r="DW168" s="93"/>
      <c r="DX168" s="93"/>
      <c r="DY168" s="93"/>
      <c r="DZ168" s="93"/>
      <c r="EA168" s="93"/>
      <c r="EB168" s="93"/>
      <c r="EC168" s="93"/>
      <c r="ED168" s="93"/>
      <c r="EE168" s="93"/>
      <c r="EF168" s="93"/>
      <c r="EG168" s="93"/>
      <c r="EH168" s="93"/>
      <c r="EI168" s="93"/>
      <c r="EJ168" s="93"/>
      <c r="EK168" s="93"/>
    </row>
    <row r="169" spans="3:141" x14ac:dyDescent="0.4">
      <c r="C169" s="93"/>
      <c r="D169" s="93"/>
      <c r="E169" s="93"/>
      <c r="F169" s="93"/>
      <c r="G169" s="93"/>
      <c r="H169" s="93"/>
      <c r="I169" s="93"/>
      <c r="J169" s="100"/>
      <c r="K169" s="100"/>
      <c r="L169" s="100"/>
      <c r="M169" s="100"/>
      <c r="N169" s="100"/>
      <c r="O169" s="100"/>
      <c r="P169" s="100"/>
      <c r="Q169" s="100"/>
      <c r="R169" s="100"/>
      <c r="S169" s="100"/>
      <c r="T169" s="100"/>
      <c r="U169" s="100"/>
      <c r="V169" s="100"/>
      <c r="W169" s="100"/>
      <c r="X169" s="100"/>
      <c r="Y169" s="100"/>
      <c r="Z169" s="100"/>
      <c r="AA169" s="100"/>
      <c r="AB169" s="100"/>
      <c r="AC169" s="100"/>
      <c r="AD169" s="100"/>
      <c r="AE169" s="100"/>
      <c r="AF169" s="100"/>
      <c r="AG169" s="100"/>
      <c r="AH169" s="100"/>
      <c r="AI169" s="100"/>
      <c r="AJ169" s="100"/>
      <c r="AK169" s="100"/>
      <c r="AL169" s="100"/>
      <c r="AM169" s="100"/>
      <c r="AN169" s="100"/>
      <c r="AO169" s="100"/>
      <c r="AY169" s="136"/>
      <c r="AZ169" s="136"/>
      <c r="BA169" s="190" t="s">
        <v>48</v>
      </c>
      <c r="BB169" s="191">
        <v>44684</v>
      </c>
      <c r="BC169" s="190"/>
      <c r="BD169" s="137">
        <f t="shared" si="958"/>
        <v>0</v>
      </c>
      <c r="BE169" s="137">
        <f t="shared" si="958"/>
        <v>0</v>
      </c>
      <c r="BF169" s="137">
        <f t="shared" si="958"/>
        <v>0</v>
      </c>
      <c r="BG169" s="137">
        <f t="shared" si="958"/>
        <v>0</v>
      </c>
      <c r="BH169" s="137">
        <f t="shared" si="958"/>
        <v>0</v>
      </c>
      <c r="BI169" s="137">
        <f t="shared" si="958"/>
        <v>0</v>
      </c>
      <c r="BJ169" s="137">
        <f t="shared" si="958"/>
        <v>0</v>
      </c>
      <c r="BK169" s="137">
        <f t="shared" si="958"/>
        <v>0</v>
      </c>
      <c r="BL169" s="137">
        <f t="shared" si="958"/>
        <v>0</v>
      </c>
      <c r="BM169" s="137">
        <f t="shared" si="958"/>
        <v>0</v>
      </c>
      <c r="BN169" s="137">
        <f t="shared" si="959"/>
        <v>0</v>
      </c>
      <c r="BO169" s="137">
        <f t="shared" si="959"/>
        <v>0</v>
      </c>
      <c r="BP169" s="137">
        <f t="shared" si="959"/>
        <v>0</v>
      </c>
      <c r="BQ169" s="137">
        <f t="shared" si="959"/>
        <v>0</v>
      </c>
      <c r="BR169" s="137">
        <f t="shared" si="959"/>
        <v>0</v>
      </c>
      <c r="BS169" s="137">
        <f t="shared" si="959"/>
        <v>0</v>
      </c>
      <c r="BT169" s="137">
        <f t="shared" si="959"/>
        <v>0</v>
      </c>
      <c r="BU169" s="137">
        <f t="shared" si="959"/>
        <v>0</v>
      </c>
      <c r="BV169" s="137">
        <f t="shared" si="959"/>
        <v>0</v>
      </c>
      <c r="BW169" s="137">
        <f t="shared" si="959"/>
        <v>0</v>
      </c>
      <c r="BX169" s="137">
        <f t="shared" si="960"/>
        <v>0</v>
      </c>
      <c r="BY169" s="137">
        <f t="shared" si="960"/>
        <v>0</v>
      </c>
      <c r="BZ169" s="137">
        <f t="shared" si="960"/>
        <v>0</v>
      </c>
      <c r="CA169" s="137">
        <f t="shared" si="960"/>
        <v>0</v>
      </c>
      <c r="CB169" s="137">
        <f t="shared" si="960"/>
        <v>0</v>
      </c>
      <c r="CC169" s="137">
        <f t="shared" si="960"/>
        <v>0</v>
      </c>
      <c r="CD169" s="137">
        <f t="shared" si="960"/>
        <v>0</v>
      </c>
      <c r="CE169" s="137">
        <f t="shared" si="960"/>
        <v>0</v>
      </c>
      <c r="CF169" s="137">
        <f t="shared" si="960"/>
        <v>0</v>
      </c>
      <c r="CG169" s="137">
        <f t="shared" si="960"/>
        <v>0</v>
      </c>
      <c r="CH169" s="137">
        <f t="shared" si="960"/>
        <v>0</v>
      </c>
      <c r="CJ169" s="91"/>
      <c r="CK169" s="100"/>
      <c r="CL169" s="100"/>
      <c r="CM169" s="100"/>
      <c r="CN169" s="100"/>
      <c r="CO169" s="100"/>
      <c r="CP169" s="100"/>
      <c r="CQ169" s="100"/>
      <c r="CR169" s="100"/>
      <c r="CS169" s="100"/>
      <c r="CT169" s="100"/>
      <c r="CU169" s="100"/>
      <c r="CV169" s="100"/>
      <c r="CW169" s="100"/>
      <c r="CX169" s="100"/>
      <c r="CY169" s="100"/>
      <c r="CZ169" s="100"/>
      <c r="DA169" s="100"/>
      <c r="DB169" s="100"/>
      <c r="DC169" s="100"/>
      <c r="DD169" s="100"/>
      <c r="DE169" s="100"/>
      <c r="DF169" s="100"/>
      <c r="DG169" s="100"/>
      <c r="DH169" s="100"/>
      <c r="DI169" s="100"/>
      <c r="DJ169" s="100"/>
      <c r="DK169" s="100"/>
      <c r="DL169" s="100"/>
      <c r="DM169" s="100"/>
      <c r="DN169" s="100"/>
      <c r="DO169" s="100"/>
      <c r="DP169" s="100"/>
      <c r="DQ169" s="93"/>
      <c r="DR169" s="93"/>
      <c r="DS169" s="93"/>
      <c r="DT169" s="93"/>
      <c r="DU169" s="93"/>
      <c r="DV169" s="93"/>
      <c r="DW169" s="93"/>
      <c r="DX169" s="93"/>
      <c r="DY169" s="93"/>
      <c r="DZ169" s="93"/>
      <c r="EA169" s="93"/>
      <c r="EB169" s="93"/>
      <c r="EC169" s="93"/>
      <c r="ED169" s="93"/>
      <c r="EE169" s="93"/>
      <c r="EF169" s="93"/>
      <c r="EG169" s="93"/>
      <c r="EH169" s="93"/>
      <c r="EI169" s="93"/>
      <c r="EJ169" s="93"/>
      <c r="EK169" s="93"/>
    </row>
    <row r="170" spans="3:141" x14ac:dyDescent="0.4">
      <c r="C170" s="93"/>
      <c r="D170" s="93"/>
      <c r="E170" s="93"/>
      <c r="F170" s="93"/>
      <c r="G170" s="93"/>
      <c r="H170" s="93"/>
      <c r="I170" s="93"/>
      <c r="J170" s="100"/>
      <c r="K170" s="100"/>
      <c r="L170" s="100"/>
      <c r="M170" s="100"/>
      <c r="N170" s="100"/>
      <c r="O170" s="100"/>
      <c r="P170" s="100"/>
      <c r="Q170" s="100"/>
      <c r="R170" s="100"/>
      <c r="S170" s="100"/>
      <c r="T170" s="100"/>
      <c r="U170" s="100"/>
      <c r="V170" s="100"/>
      <c r="W170" s="100"/>
      <c r="X170" s="100"/>
      <c r="Y170" s="100"/>
      <c r="Z170" s="100"/>
      <c r="AA170" s="100"/>
      <c r="AB170" s="100"/>
      <c r="AC170" s="100"/>
      <c r="AD170" s="100"/>
      <c r="AE170" s="100"/>
      <c r="AF170" s="100"/>
      <c r="AG170" s="100"/>
      <c r="AH170" s="100"/>
      <c r="AI170" s="100"/>
      <c r="AJ170" s="100"/>
      <c r="AK170" s="100"/>
      <c r="AL170" s="100"/>
      <c r="AM170" s="100"/>
      <c r="AN170" s="100"/>
      <c r="AO170" s="100"/>
      <c r="AY170" s="136"/>
      <c r="AZ170" s="136"/>
      <c r="BA170" s="190" t="s">
        <v>47</v>
      </c>
      <c r="BB170" s="191">
        <v>44685</v>
      </c>
      <c r="BC170" s="190"/>
      <c r="BD170" s="137">
        <f t="shared" si="958"/>
        <v>0</v>
      </c>
      <c r="BE170" s="137">
        <f t="shared" si="958"/>
        <v>0</v>
      </c>
      <c r="BF170" s="137">
        <f t="shared" si="958"/>
        <v>0</v>
      </c>
      <c r="BG170" s="137">
        <f t="shared" si="958"/>
        <v>0</v>
      </c>
      <c r="BH170" s="137">
        <f t="shared" si="958"/>
        <v>0</v>
      </c>
      <c r="BI170" s="137">
        <f t="shared" si="958"/>
        <v>0</v>
      </c>
      <c r="BJ170" s="137">
        <f t="shared" si="958"/>
        <v>0</v>
      </c>
      <c r="BK170" s="137">
        <f t="shared" si="958"/>
        <v>0</v>
      </c>
      <c r="BL170" s="137">
        <f t="shared" si="958"/>
        <v>0</v>
      </c>
      <c r="BM170" s="137">
        <f t="shared" si="958"/>
        <v>0</v>
      </c>
      <c r="BN170" s="137">
        <f t="shared" si="959"/>
        <v>0</v>
      </c>
      <c r="BO170" s="137">
        <f t="shared" si="959"/>
        <v>0</v>
      </c>
      <c r="BP170" s="137">
        <f t="shared" si="959"/>
        <v>0</v>
      </c>
      <c r="BQ170" s="137">
        <f t="shared" si="959"/>
        <v>0</v>
      </c>
      <c r="BR170" s="137">
        <f t="shared" si="959"/>
        <v>0</v>
      </c>
      <c r="BS170" s="137">
        <f t="shared" si="959"/>
        <v>0</v>
      </c>
      <c r="BT170" s="137">
        <f t="shared" si="959"/>
        <v>0</v>
      </c>
      <c r="BU170" s="137">
        <f t="shared" si="959"/>
        <v>0</v>
      </c>
      <c r="BV170" s="137">
        <f t="shared" si="959"/>
        <v>0</v>
      </c>
      <c r="BW170" s="137">
        <f t="shared" si="959"/>
        <v>0</v>
      </c>
      <c r="BX170" s="137">
        <f t="shared" si="960"/>
        <v>0</v>
      </c>
      <c r="BY170" s="137">
        <f t="shared" si="960"/>
        <v>0</v>
      </c>
      <c r="BZ170" s="137">
        <f t="shared" si="960"/>
        <v>0</v>
      </c>
      <c r="CA170" s="137">
        <f t="shared" si="960"/>
        <v>0</v>
      </c>
      <c r="CB170" s="137">
        <f t="shared" si="960"/>
        <v>0</v>
      </c>
      <c r="CC170" s="137">
        <f t="shared" si="960"/>
        <v>0</v>
      </c>
      <c r="CD170" s="137">
        <f t="shared" si="960"/>
        <v>0</v>
      </c>
      <c r="CE170" s="137">
        <f t="shared" si="960"/>
        <v>0</v>
      </c>
      <c r="CF170" s="137">
        <f t="shared" si="960"/>
        <v>0</v>
      </c>
      <c r="CG170" s="137">
        <f t="shared" si="960"/>
        <v>0</v>
      </c>
      <c r="CH170" s="137">
        <f t="shared" si="960"/>
        <v>0</v>
      </c>
      <c r="CJ170" s="91"/>
      <c r="CK170" s="100"/>
      <c r="CL170" s="100"/>
      <c r="CM170" s="100"/>
      <c r="CN170" s="100"/>
      <c r="CO170" s="100"/>
      <c r="CP170" s="100"/>
      <c r="CQ170" s="100"/>
      <c r="CR170" s="100"/>
      <c r="CS170" s="100"/>
      <c r="CT170" s="100"/>
      <c r="CU170" s="100"/>
      <c r="CV170" s="100"/>
      <c r="CW170" s="100"/>
      <c r="CX170" s="100"/>
      <c r="CY170" s="100"/>
      <c r="CZ170" s="100"/>
      <c r="DA170" s="100"/>
      <c r="DB170" s="100"/>
      <c r="DC170" s="100"/>
      <c r="DD170" s="100"/>
      <c r="DE170" s="100"/>
      <c r="DF170" s="100"/>
      <c r="DG170" s="100"/>
      <c r="DH170" s="100"/>
      <c r="DI170" s="100"/>
      <c r="DJ170" s="100"/>
      <c r="DK170" s="100"/>
      <c r="DL170" s="100"/>
      <c r="DM170" s="100"/>
      <c r="DN170" s="100"/>
      <c r="DO170" s="100"/>
      <c r="DP170" s="100"/>
      <c r="DQ170" s="93"/>
      <c r="DR170" s="93"/>
      <c r="DS170" s="93"/>
      <c r="DT170" s="93"/>
      <c r="DU170" s="93"/>
      <c r="DV170" s="93"/>
      <c r="DW170" s="93"/>
      <c r="DX170" s="93"/>
      <c r="DY170" s="93"/>
      <c r="DZ170" s="93"/>
      <c r="EA170" s="93"/>
      <c r="EB170" s="93"/>
      <c r="EC170" s="93"/>
      <c r="ED170" s="93"/>
      <c r="EE170" s="93"/>
      <c r="EF170" s="93"/>
      <c r="EG170" s="93"/>
      <c r="EH170" s="93"/>
      <c r="EI170" s="93"/>
      <c r="EJ170" s="93"/>
      <c r="EK170" s="93"/>
    </row>
    <row r="171" spans="3:141" x14ac:dyDescent="0.4">
      <c r="C171" s="93"/>
      <c r="D171" s="93"/>
      <c r="E171" s="93"/>
      <c r="F171" s="93"/>
      <c r="G171" s="93"/>
      <c r="H171" s="93"/>
      <c r="I171" s="93"/>
      <c r="J171" s="100"/>
      <c r="K171" s="100"/>
      <c r="L171" s="100"/>
      <c r="M171" s="100"/>
      <c r="N171" s="100"/>
      <c r="O171" s="100"/>
      <c r="P171" s="100"/>
      <c r="Q171" s="100"/>
      <c r="R171" s="100"/>
      <c r="S171" s="100"/>
      <c r="T171" s="100"/>
      <c r="U171" s="100"/>
      <c r="V171" s="100"/>
      <c r="W171" s="100"/>
      <c r="X171" s="100"/>
      <c r="Y171" s="100"/>
      <c r="Z171" s="100"/>
      <c r="AA171" s="100"/>
      <c r="AB171" s="100"/>
      <c r="AC171" s="100"/>
      <c r="AD171" s="100"/>
      <c r="AE171" s="100"/>
      <c r="AF171" s="100"/>
      <c r="AG171" s="100"/>
      <c r="AH171" s="100"/>
      <c r="AI171" s="100"/>
      <c r="AJ171" s="100"/>
      <c r="AK171" s="100"/>
      <c r="AL171" s="100"/>
      <c r="AM171" s="100"/>
      <c r="AN171" s="100"/>
      <c r="AO171" s="100"/>
      <c r="AY171" s="136"/>
      <c r="AZ171" s="136"/>
      <c r="BA171" s="190" t="s">
        <v>46</v>
      </c>
      <c r="BB171" s="191">
        <v>44686</v>
      </c>
      <c r="BC171" s="190"/>
      <c r="BD171" s="137">
        <f t="shared" si="958"/>
        <v>0</v>
      </c>
      <c r="BE171" s="137">
        <f t="shared" si="958"/>
        <v>0</v>
      </c>
      <c r="BF171" s="137">
        <f t="shared" si="958"/>
        <v>0</v>
      </c>
      <c r="BG171" s="137">
        <f t="shared" si="958"/>
        <v>0</v>
      </c>
      <c r="BH171" s="137">
        <f t="shared" si="958"/>
        <v>0</v>
      </c>
      <c r="BI171" s="137">
        <f t="shared" si="958"/>
        <v>0</v>
      </c>
      <c r="BJ171" s="137">
        <f t="shared" si="958"/>
        <v>0</v>
      </c>
      <c r="BK171" s="137">
        <f t="shared" si="958"/>
        <v>0</v>
      </c>
      <c r="BL171" s="137">
        <f t="shared" si="958"/>
        <v>0</v>
      </c>
      <c r="BM171" s="137">
        <f t="shared" si="958"/>
        <v>0</v>
      </c>
      <c r="BN171" s="137">
        <f t="shared" si="959"/>
        <v>0</v>
      </c>
      <c r="BO171" s="137">
        <f t="shared" si="959"/>
        <v>0</v>
      </c>
      <c r="BP171" s="137">
        <f t="shared" si="959"/>
        <v>0</v>
      </c>
      <c r="BQ171" s="137">
        <f t="shared" si="959"/>
        <v>0</v>
      </c>
      <c r="BR171" s="137">
        <f t="shared" si="959"/>
        <v>0</v>
      </c>
      <c r="BS171" s="137">
        <f t="shared" si="959"/>
        <v>0</v>
      </c>
      <c r="BT171" s="137">
        <f t="shared" si="959"/>
        <v>0</v>
      </c>
      <c r="BU171" s="137">
        <f t="shared" si="959"/>
        <v>0</v>
      </c>
      <c r="BV171" s="137">
        <f t="shared" si="959"/>
        <v>0</v>
      </c>
      <c r="BW171" s="137">
        <f t="shared" si="959"/>
        <v>0</v>
      </c>
      <c r="BX171" s="137">
        <f t="shared" si="960"/>
        <v>0</v>
      </c>
      <c r="BY171" s="137">
        <f t="shared" si="960"/>
        <v>0</v>
      </c>
      <c r="BZ171" s="137">
        <f t="shared" si="960"/>
        <v>0</v>
      </c>
      <c r="CA171" s="137">
        <f t="shared" si="960"/>
        <v>0</v>
      </c>
      <c r="CB171" s="137">
        <f t="shared" si="960"/>
        <v>0</v>
      </c>
      <c r="CC171" s="137">
        <f t="shared" si="960"/>
        <v>0</v>
      </c>
      <c r="CD171" s="137">
        <f t="shared" si="960"/>
        <v>0</v>
      </c>
      <c r="CE171" s="137">
        <f t="shared" si="960"/>
        <v>0</v>
      </c>
      <c r="CF171" s="137">
        <f t="shared" si="960"/>
        <v>0</v>
      </c>
      <c r="CG171" s="137">
        <f t="shared" si="960"/>
        <v>0</v>
      </c>
      <c r="CH171" s="137">
        <f t="shared" si="960"/>
        <v>0</v>
      </c>
      <c r="CJ171" s="91"/>
      <c r="CK171" s="100"/>
      <c r="CL171" s="100"/>
      <c r="CM171" s="100"/>
      <c r="CN171" s="100"/>
      <c r="CO171" s="100"/>
      <c r="CP171" s="100"/>
      <c r="CQ171" s="100"/>
      <c r="CR171" s="100"/>
      <c r="CS171" s="100"/>
      <c r="CT171" s="100"/>
      <c r="CU171" s="100"/>
      <c r="CV171" s="100"/>
      <c r="CW171" s="100"/>
      <c r="CX171" s="100"/>
      <c r="CY171" s="100"/>
      <c r="CZ171" s="100"/>
      <c r="DA171" s="100"/>
      <c r="DB171" s="100"/>
      <c r="DC171" s="100"/>
      <c r="DD171" s="100"/>
      <c r="DE171" s="100"/>
      <c r="DF171" s="100"/>
      <c r="DG171" s="100"/>
      <c r="DH171" s="100"/>
      <c r="DI171" s="100"/>
      <c r="DJ171" s="100"/>
      <c r="DK171" s="100"/>
      <c r="DL171" s="100"/>
      <c r="DM171" s="100"/>
      <c r="DN171" s="100"/>
      <c r="DO171" s="100"/>
      <c r="DP171" s="100"/>
      <c r="DQ171" s="93"/>
      <c r="DR171" s="93"/>
      <c r="DS171" s="93"/>
      <c r="DT171" s="93"/>
      <c r="DU171" s="93"/>
      <c r="DV171" s="93"/>
      <c r="DW171" s="93"/>
      <c r="DX171" s="93"/>
      <c r="DY171" s="93"/>
      <c r="DZ171" s="93"/>
      <c r="EA171" s="93"/>
      <c r="EB171" s="93"/>
      <c r="EC171" s="93"/>
      <c r="ED171" s="93"/>
      <c r="EE171" s="93"/>
      <c r="EF171" s="93"/>
      <c r="EG171" s="93"/>
      <c r="EH171" s="93"/>
      <c r="EI171" s="93"/>
      <c r="EJ171" s="93"/>
      <c r="EK171" s="93"/>
    </row>
    <row r="172" spans="3:141" x14ac:dyDescent="0.4">
      <c r="C172" s="93"/>
      <c r="D172" s="93"/>
      <c r="E172" s="93"/>
      <c r="F172" s="93"/>
      <c r="G172" s="93"/>
      <c r="H172" s="93"/>
      <c r="I172" s="93"/>
      <c r="J172" s="100"/>
      <c r="K172" s="100"/>
      <c r="L172" s="100"/>
      <c r="M172" s="100"/>
      <c r="N172" s="100"/>
      <c r="O172" s="100"/>
      <c r="P172" s="100"/>
      <c r="Q172" s="100"/>
      <c r="R172" s="100"/>
      <c r="S172" s="100"/>
      <c r="T172" s="100"/>
      <c r="U172" s="100"/>
      <c r="V172" s="100"/>
      <c r="W172" s="100"/>
      <c r="X172" s="100"/>
      <c r="Y172" s="100"/>
      <c r="Z172" s="100"/>
      <c r="AA172" s="100"/>
      <c r="AB172" s="100"/>
      <c r="AC172" s="100"/>
      <c r="AD172" s="100"/>
      <c r="AE172" s="100"/>
      <c r="AF172" s="100"/>
      <c r="AG172" s="100"/>
      <c r="AH172" s="100"/>
      <c r="AI172" s="100"/>
      <c r="AJ172" s="100"/>
      <c r="AK172" s="100"/>
      <c r="AL172" s="100"/>
      <c r="AM172" s="100"/>
      <c r="AN172" s="100"/>
      <c r="AO172" s="100"/>
      <c r="AY172" s="136"/>
      <c r="AZ172" s="136"/>
      <c r="BA172" s="190" t="s">
        <v>45</v>
      </c>
      <c r="BB172" s="191">
        <v>44760</v>
      </c>
      <c r="BC172" s="190"/>
      <c r="BD172" s="137">
        <f t="shared" si="958"/>
        <v>0</v>
      </c>
      <c r="BE172" s="137">
        <f t="shared" si="958"/>
        <v>0</v>
      </c>
      <c r="BF172" s="137">
        <f t="shared" si="958"/>
        <v>0</v>
      </c>
      <c r="BG172" s="137">
        <f t="shared" si="958"/>
        <v>0</v>
      </c>
      <c r="BH172" s="137">
        <f t="shared" si="958"/>
        <v>0</v>
      </c>
      <c r="BI172" s="137">
        <f t="shared" si="958"/>
        <v>0</v>
      </c>
      <c r="BJ172" s="137">
        <f t="shared" si="958"/>
        <v>0</v>
      </c>
      <c r="BK172" s="137">
        <f t="shared" si="958"/>
        <v>0</v>
      </c>
      <c r="BL172" s="137">
        <f t="shared" si="958"/>
        <v>0</v>
      </c>
      <c r="BM172" s="137">
        <f t="shared" si="958"/>
        <v>0</v>
      </c>
      <c r="BN172" s="137">
        <f t="shared" si="959"/>
        <v>0</v>
      </c>
      <c r="BO172" s="137">
        <f t="shared" si="959"/>
        <v>0</v>
      </c>
      <c r="BP172" s="137">
        <f t="shared" si="959"/>
        <v>0</v>
      </c>
      <c r="BQ172" s="137">
        <f t="shared" si="959"/>
        <v>0</v>
      </c>
      <c r="BR172" s="137">
        <f t="shared" si="959"/>
        <v>0</v>
      </c>
      <c r="BS172" s="137">
        <f t="shared" si="959"/>
        <v>0</v>
      </c>
      <c r="BT172" s="137">
        <f t="shared" si="959"/>
        <v>0</v>
      </c>
      <c r="BU172" s="137">
        <f t="shared" si="959"/>
        <v>0</v>
      </c>
      <c r="BV172" s="137">
        <f t="shared" si="959"/>
        <v>0</v>
      </c>
      <c r="BW172" s="137">
        <f t="shared" si="959"/>
        <v>0</v>
      </c>
      <c r="BX172" s="137">
        <f t="shared" si="960"/>
        <v>0</v>
      </c>
      <c r="BY172" s="137">
        <f t="shared" si="960"/>
        <v>0</v>
      </c>
      <c r="BZ172" s="137">
        <f t="shared" si="960"/>
        <v>0</v>
      </c>
      <c r="CA172" s="137">
        <f t="shared" si="960"/>
        <v>0</v>
      </c>
      <c r="CB172" s="137">
        <f t="shared" si="960"/>
        <v>0</v>
      </c>
      <c r="CC172" s="137">
        <f t="shared" si="960"/>
        <v>0</v>
      </c>
      <c r="CD172" s="137">
        <f t="shared" si="960"/>
        <v>0</v>
      </c>
      <c r="CE172" s="137">
        <f t="shared" si="960"/>
        <v>0</v>
      </c>
      <c r="CF172" s="137">
        <f t="shared" si="960"/>
        <v>0</v>
      </c>
      <c r="CG172" s="137">
        <f t="shared" si="960"/>
        <v>0</v>
      </c>
      <c r="CH172" s="137">
        <f t="shared" si="960"/>
        <v>0</v>
      </c>
      <c r="CJ172" s="91"/>
      <c r="CK172" s="100"/>
      <c r="CL172" s="100"/>
      <c r="CM172" s="100"/>
      <c r="CN172" s="100"/>
      <c r="CO172" s="100"/>
      <c r="CP172" s="100"/>
      <c r="CQ172" s="100"/>
      <c r="CR172" s="100"/>
      <c r="CS172" s="100"/>
      <c r="CT172" s="100"/>
      <c r="CU172" s="100"/>
      <c r="CV172" s="100"/>
      <c r="CW172" s="100"/>
      <c r="CX172" s="100"/>
      <c r="CY172" s="100"/>
      <c r="CZ172" s="100"/>
      <c r="DA172" s="100"/>
      <c r="DB172" s="100"/>
      <c r="DC172" s="100"/>
      <c r="DD172" s="100"/>
      <c r="DE172" s="100"/>
      <c r="DF172" s="100"/>
      <c r="DG172" s="100"/>
      <c r="DH172" s="100"/>
      <c r="DI172" s="100"/>
      <c r="DJ172" s="100"/>
      <c r="DK172" s="100"/>
      <c r="DL172" s="100"/>
      <c r="DM172" s="100"/>
      <c r="DN172" s="100"/>
      <c r="DO172" s="100"/>
      <c r="DP172" s="100"/>
      <c r="DQ172" s="93"/>
      <c r="DR172" s="93"/>
      <c r="DS172" s="93"/>
      <c r="DT172" s="93"/>
      <c r="DU172" s="93"/>
      <c r="DV172" s="93"/>
      <c r="DW172" s="93"/>
      <c r="DX172" s="93"/>
      <c r="DY172" s="93"/>
      <c r="DZ172" s="93"/>
      <c r="EA172" s="93"/>
      <c r="EB172" s="93"/>
      <c r="EC172" s="93"/>
      <c r="ED172" s="93"/>
      <c r="EE172" s="93"/>
      <c r="EF172" s="93"/>
      <c r="EG172" s="93"/>
      <c r="EH172" s="93"/>
      <c r="EI172" s="93"/>
      <c r="EJ172" s="93"/>
      <c r="EK172" s="93"/>
    </row>
    <row r="173" spans="3:141" x14ac:dyDescent="0.4">
      <c r="C173" s="93"/>
      <c r="D173" s="93"/>
      <c r="E173" s="93"/>
      <c r="F173" s="93"/>
      <c r="G173" s="93"/>
      <c r="H173" s="93"/>
      <c r="I173" s="93"/>
      <c r="J173" s="100"/>
      <c r="K173" s="100"/>
      <c r="L173" s="100"/>
      <c r="M173" s="100"/>
      <c r="N173" s="100"/>
      <c r="O173" s="100"/>
      <c r="P173" s="100"/>
      <c r="Q173" s="100"/>
      <c r="R173" s="100"/>
      <c r="S173" s="100"/>
      <c r="T173" s="100"/>
      <c r="U173" s="100"/>
      <c r="V173" s="100"/>
      <c r="W173" s="100"/>
      <c r="X173" s="100"/>
      <c r="Y173" s="100"/>
      <c r="Z173" s="100"/>
      <c r="AA173" s="100"/>
      <c r="AB173" s="100"/>
      <c r="AC173" s="100"/>
      <c r="AD173" s="100"/>
      <c r="AE173" s="100"/>
      <c r="AF173" s="100"/>
      <c r="AG173" s="100"/>
      <c r="AH173" s="100"/>
      <c r="AI173" s="100"/>
      <c r="AJ173" s="100"/>
      <c r="AK173" s="100"/>
      <c r="AL173" s="100"/>
      <c r="AM173" s="100"/>
      <c r="AN173" s="100"/>
      <c r="AO173" s="100"/>
      <c r="AY173" s="136"/>
      <c r="AZ173" s="136"/>
      <c r="BA173" s="190" t="s">
        <v>44</v>
      </c>
      <c r="BB173" s="191">
        <v>44784</v>
      </c>
      <c r="BC173" s="190"/>
      <c r="BD173" s="137">
        <f t="shared" ref="BD173:BM182" si="961">IF($BA173="",0,IF(BD$162=$BB173,1,0))</f>
        <v>0</v>
      </c>
      <c r="BE173" s="137">
        <f t="shared" si="961"/>
        <v>0</v>
      </c>
      <c r="BF173" s="137">
        <f t="shared" si="961"/>
        <v>0</v>
      </c>
      <c r="BG173" s="137">
        <f t="shared" si="961"/>
        <v>0</v>
      </c>
      <c r="BH173" s="137">
        <f t="shared" si="961"/>
        <v>0</v>
      </c>
      <c r="BI173" s="137">
        <f t="shared" si="961"/>
        <v>0</v>
      </c>
      <c r="BJ173" s="137">
        <f t="shared" si="961"/>
        <v>0</v>
      </c>
      <c r="BK173" s="137">
        <f t="shared" si="961"/>
        <v>0</v>
      </c>
      <c r="BL173" s="137">
        <f t="shared" si="961"/>
        <v>0</v>
      </c>
      <c r="BM173" s="137">
        <f t="shared" si="961"/>
        <v>0</v>
      </c>
      <c r="BN173" s="137">
        <f t="shared" ref="BN173:BW182" si="962">IF($BA173="",0,IF(BN$162=$BB173,1,0))</f>
        <v>0</v>
      </c>
      <c r="BO173" s="137">
        <f t="shared" si="962"/>
        <v>0</v>
      </c>
      <c r="BP173" s="137">
        <f t="shared" si="962"/>
        <v>0</v>
      </c>
      <c r="BQ173" s="137">
        <f t="shared" si="962"/>
        <v>0</v>
      </c>
      <c r="BR173" s="137">
        <f t="shared" si="962"/>
        <v>0</v>
      </c>
      <c r="BS173" s="137">
        <f t="shared" si="962"/>
        <v>0</v>
      </c>
      <c r="BT173" s="137">
        <f t="shared" si="962"/>
        <v>0</v>
      </c>
      <c r="BU173" s="137">
        <f t="shared" si="962"/>
        <v>0</v>
      </c>
      <c r="BV173" s="137">
        <f t="shared" si="962"/>
        <v>0</v>
      </c>
      <c r="BW173" s="137">
        <f t="shared" si="962"/>
        <v>0</v>
      </c>
      <c r="BX173" s="137">
        <f t="shared" ref="BX173:CH182" si="963">IF($BA173="",0,IF(BX$162=$BB173,1,0))</f>
        <v>0</v>
      </c>
      <c r="BY173" s="137">
        <f t="shared" si="963"/>
        <v>0</v>
      </c>
      <c r="BZ173" s="137">
        <f t="shared" si="963"/>
        <v>0</v>
      </c>
      <c r="CA173" s="137">
        <f t="shared" si="963"/>
        <v>0</v>
      </c>
      <c r="CB173" s="137">
        <f t="shared" si="963"/>
        <v>0</v>
      </c>
      <c r="CC173" s="137">
        <f t="shared" si="963"/>
        <v>0</v>
      </c>
      <c r="CD173" s="137">
        <f t="shared" si="963"/>
        <v>0</v>
      </c>
      <c r="CE173" s="137">
        <f t="shared" si="963"/>
        <v>0</v>
      </c>
      <c r="CF173" s="137">
        <f t="shared" si="963"/>
        <v>0</v>
      </c>
      <c r="CG173" s="137">
        <f t="shared" si="963"/>
        <v>0</v>
      </c>
      <c r="CH173" s="137">
        <f t="shared" si="963"/>
        <v>0</v>
      </c>
      <c r="CJ173" s="91"/>
      <c r="CK173" s="100"/>
      <c r="CL173" s="100"/>
      <c r="CM173" s="100"/>
      <c r="CN173" s="100"/>
      <c r="CO173" s="100"/>
      <c r="CP173" s="100"/>
      <c r="CQ173" s="100"/>
      <c r="CR173" s="100"/>
      <c r="CS173" s="100"/>
      <c r="CT173" s="100"/>
      <c r="CU173" s="100"/>
      <c r="CV173" s="100"/>
      <c r="CW173" s="100"/>
      <c r="CX173" s="100"/>
      <c r="CY173" s="100"/>
      <c r="CZ173" s="100"/>
      <c r="DA173" s="100"/>
      <c r="DB173" s="100"/>
      <c r="DC173" s="100"/>
      <c r="DD173" s="100"/>
      <c r="DE173" s="100"/>
      <c r="DF173" s="100"/>
      <c r="DG173" s="100"/>
      <c r="DH173" s="100"/>
      <c r="DI173" s="100"/>
      <c r="DJ173" s="100"/>
      <c r="DK173" s="100"/>
      <c r="DL173" s="100"/>
      <c r="DM173" s="100"/>
      <c r="DN173" s="100"/>
      <c r="DO173" s="100"/>
      <c r="DP173" s="100"/>
      <c r="DQ173" s="93"/>
      <c r="DR173" s="93"/>
      <c r="DS173" s="93"/>
      <c r="DT173" s="93"/>
      <c r="DU173" s="93"/>
      <c r="DV173" s="93"/>
      <c r="DW173" s="93"/>
      <c r="DX173" s="93"/>
      <c r="DY173" s="93"/>
      <c r="DZ173" s="93"/>
      <c r="EA173" s="93"/>
      <c r="EB173" s="93"/>
      <c r="EC173" s="93"/>
      <c r="ED173" s="93"/>
      <c r="EE173" s="93"/>
      <c r="EF173" s="93"/>
      <c r="EG173" s="93"/>
      <c r="EH173" s="93"/>
      <c r="EI173" s="93"/>
      <c r="EJ173" s="93"/>
      <c r="EK173" s="93"/>
    </row>
    <row r="174" spans="3:141" x14ac:dyDescent="0.4">
      <c r="C174" s="93"/>
      <c r="D174" s="93"/>
      <c r="E174" s="93"/>
      <c r="F174" s="93"/>
      <c r="G174" s="93"/>
      <c r="H174" s="93"/>
      <c r="I174" s="93"/>
      <c r="J174" s="100"/>
      <c r="K174" s="100"/>
      <c r="L174" s="100"/>
      <c r="M174" s="100"/>
      <c r="N174" s="100"/>
      <c r="O174" s="100"/>
      <c r="P174" s="100"/>
      <c r="Q174" s="100"/>
      <c r="R174" s="100"/>
      <c r="S174" s="100"/>
      <c r="T174" s="100"/>
      <c r="U174" s="100"/>
      <c r="V174" s="100"/>
      <c r="W174" s="100"/>
      <c r="X174" s="100"/>
      <c r="Y174" s="100"/>
      <c r="Z174" s="100"/>
      <c r="AA174" s="100"/>
      <c r="AB174" s="100"/>
      <c r="AC174" s="100"/>
      <c r="AD174" s="100"/>
      <c r="AE174" s="100"/>
      <c r="AF174" s="100"/>
      <c r="AG174" s="100"/>
      <c r="AH174" s="100"/>
      <c r="AI174" s="100"/>
      <c r="AJ174" s="100"/>
      <c r="AK174" s="100"/>
      <c r="AL174" s="100"/>
      <c r="AM174" s="100"/>
      <c r="AN174" s="100"/>
      <c r="AO174" s="100"/>
      <c r="AY174" s="136"/>
      <c r="AZ174" s="136"/>
      <c r="BA174" s="190" t="s">
        <v>43</v>
      </c>
      <c r="BB174" s="191">
        <v>44823</v>
      </c>
      <c r="BC174" s="190"/>
      <c r="BD174" s="137">
        <f t="shared" si="961"/>
        <v>0</v>
      </c>
      <c r="BE174" s="137">
        <f t="shared" si="961"/>
        <v>0</v>
      </c>
      <c r="BF174" s="137">
        <f t="shared" si="961"/>
        <v>0</v>
      </c>
      <c r="BG174" s="137">
        <f t="shared" si="961"/>
        <v>0</v>
      </c>
      <c r="BH174" s="137">
        <f t="shared" si="961"/>
        <v>0</v>
      </c>
      <c r="BI174" s="137">
        <f t="shared" si="961"/>
        <v>0</v>
      </c>
      <c r="BJ174" s="137">
        <f t="shared" si="961"/>
        <v>0</v>
      </c>
      <c r="BK174" s="137">
        <f t="shared" si="961"/>
        <v>0</v>
      </c>
      <c r="BL174" s="137">
        <f t="shared" si="961"/>
        <v>0</v>
      </c>
      <c r="BM174" s="137">
        <f t="shared" si="961"/>
        <v>0</v>
      </c>
      <c r="BN174" s="137">
        <f t="shared" si="962"/>
        <v>0</v>
      </c>
      <c r="BO174" s="137">
        <f t="shared" si="962"/>
        <v>0</v>
      </c>
      <c r="BP174" s="137">
        <f t="shared" si="962"/>
        <v>0</v>
      </c>
      <c r="BQ174" s="137">
        <f t="shared" si="962"/>
        <v>0</v>
      </c>
      <c r="BR174" s="137">
        <f t="shared" si="962"/>
        <v>0</v>
      </c>
      <c r="BS174" s="137">
        <f t="shared" si="962"/>
        <v>0</v>
      </c>
      <c r="BT174" s="137">
        <f t="shared" si="962"/>
        <v>0</v>
      </c>
      <c r="BU174" s="137">
        <f t="shared" si="962"/>
        <v>0</v>
      </c>
      <c r="BV174" s="137">
        <f t="shared" si="962"/>
        <v>0</v>
      </c>
      <c r="BW174" s="137">
        <f t="shared" si="962"/>
        <v>0</v>
      </c>
      <c r="BX174" s="137">
        <f t="shared" si="963"/>
        <v>0</v>
      </c>
      <c r="BY174" s="137">
        <f t="shared" si="963"/>
        <v>0</v>
      </c>
      <c r="BZ174" s="137">
        <f t="shared" si="963"/>
        <v>0</v>
      </c>
      <c r="CA174" s="137">
        <f t="shared" si="963"/>
        <v>0</v>
      </c>
      <c r="CB174" s="137">
        <f t="shared" si="963"/>
        <v>0</v>
      </c>
      <c r="CC174" s="137">
        <f t="shared" si="963"/>
        <v>0</v>
      </c>
      <c r="CD174" s="137">
        <f t="shared" si="963"/>
        <v>0</v>
      </c>
      <c r="CE174" s="137">
        <f t="shared" si="963"/>
        <v>0</v>
      </c>
      <c r="CF174" s="137">
        <f t="shared" si="963"/>
        <v>0</v>
      </c>
      <c r="CG174" s="137">
        <f t="shared" si="963"/>
        <v>0</v>
      </c>
      <c r="CH174" s="137">
        <f t="shared" si="963"/>
        <v>0</v>
      </c>
      <c r="CJ174" s="91"/>
      <c r="CK174" s="100"/>
      <c r="CL174" s="100"/>
      <c r="CM174" s="100"/>
      <c r="CN174" s="100"/>
      <c r="CO174" s="100"/>
      <c r="CP174" s="100"/>
      <c r="CQ174" s="100"/>
      <c r="CR174" s="100"/>
      <c r="CS174" s="100"/>
      <c r="CT174" s="100"/>
      <c r="CU174" s="100"/>
      <c r="CV174" s="100"/>
      <c r="CW174" s="100"/>
      <c r="CX174" s="100"/>
      <c r="CY174" s="100"/>
      <c r="CZ174" s="100"/>
      <c r="DA174" s="100"/>
      <c r="DB174" s="100"/>
      <c r="DC174" s="100"/>
      <c r="DD174" s="100"/>
      <c r="DE174" s="100"/>
      <c r="DF174" s="100"/>
      <c r="DG174" s="100"/>
      <c r="DH174" s="100"/>
      <c r="DI174" s="100"/>
      <c r="DJ174" s="100"/>
      <c r="DK174" s="100"/>
      <c r="DL174" s="100"/>
      <c r="DM174" s="100"/>
      <c r="DN174" s="100"/>
      <c r="DO174" s="100"/>
      <c r="DP174" s="100"/>
      <c r="DQ174" s="93"/>
      <c r="DR174" s="93"/>
      <c r="DS174" s="93"/>
      <c r="DT174" s="93"/>
      <c r="DU174" s="93"/>
      <c r="DV174" s="93"/>
      <c r="DW174" s="93"/>
      <c r="DX174" s="93"/>
      <c r="DY174" s="93"/>
      <c r="DZ174" s="93"/>
      <c r="EA174" s="93"/>
      <c r="EB174" s="93"/>
      <c r="EC174" s="93"/>
      <c r="ED174" s="93"/>
      <c r="EE174" s="93"/>
      <c r="EF174" s="93"/>
      <c r="EG174" s="93"/>
      <c r="EH174" s="93"/>
      <c r="EI174" s="93"/>
      <c r="EJ174" s="93"/>
      <c r="EK174" s="93"/>
    </row>
    <row r="175" spans="3:141" x14ac:dyDescent="0.4">
      <c r="C175" s="93"/>
      <c r="D175" s="93"/>
      <c r="E175" s="93"/>
      <c r="F175" s="93"/>
      <c r="G175" s="93"/>
      <c r="H175" s="93"/>
      <c r="I175" s="93"/>
      <c r="J175" s="100"/>
      <c r="K175" s="100"/>
      <c r="L175" s="100"/>
      <c r="M175" s="100"/>
      <c r="N175" s="100"/>
      <c r="O175" s="100"/>
      <c r="P175" s="100"/>
      <c r="Q175" s="100"/>
      <c r="R175" s="100"/>
      <c r="S175" s="100"/>
      <c r="T175" s="100"/>
      <c r="U175" s="100"/>
      <c r="V175" s="100"/>
      <c r="W175" s="100"/>
      <c r="X175" s="100"/>
      <c r="Y175" s="100"/>
      <c r="Z175" s="100"/>
      <c r="AA175" s="100"/>
      <c r="AB175" s="100"/>
      <c r="AC175" s="100"/>
      <c r="AD175" s="100"/>
      <c r="AE175" s="100"/>
      <c r="AF175" s="100"/>
      <c r="AG175" s="100"/>
      <c r="AH175" s="100"/>
      <c r="AI175" s="100"/>
      <c r="AJ175" s="100"/>
      <c r="AK175" s="100"/>
      <c r="AL175" s="100"/>
      <c r="AM175" s="100"/>
      <c r="AN175" s="100"/>
      <c r="AO175" s="100"/>
      <c r="AY175" s="136"/>
      <c r="AZ175" s="136"/>
      <c r="BA175" s="190" t="s">
        <v>42</v>
      </c>
      <c r="BB175" s="191">
        <v>44827</v>
      </c>
      <c r="BC175" s="190"/>
      <c r="BD175" s="137">
        <f t="shared" si="961"/>
        <v>0</v>
      </c>
      <c r="BE175" s="137">
        <f t="shared" si="961"/>
        <v>0</v>
      </c>
      <c r="BF175" s="137">
        <f t="shared" si="961"/>
        <v>0</v>
      </c>
      <c r="BG175" s="137">
        <f t="shared" si="961"/>
        <v>0</v>
      </c>
      <c r="BH175" s="137">
        <f t="shared" si="961"/>
        <v>0</v>
      </c>
      <c r="BI175" s="137">
        <f t="shared" si="961"/>
        <v>0</v>
      </c>
      <c r="BJ175" s="137">
        <f t="shared" si="961"/>
        <v>0</v>
      </c>
      <c r="BK175" s="137">
        <f t="shared" si="961"/>
        <v>0</v>
      </c>
      <c r="BL175" s="137">
        <f t="shared" si="961"/>
        <v>0</v>
      </c>
      <c r="BM175" s="137">
        <f t="shared" si="961"/>
        <v>0</v>
      </c>
      <c r="BN175" s="137">
        <f t="shared" si="962"/>
        <v>0</v>
      </c>
      <c r="BO175" s="137">
        <f t="shared" si="962"/>
        <v>0</v>
      </c>
      <c r="BP175" s="137">
        <f t="shared" si="962"/>
        <v>0</v>
      </c>
      <c r="BQ175" s="137">
        <f t="shared" si="962"/>
        <v>0</v>
      </c>
      <c r="BR175" s="137">
        <f t="shared" si="962"/>
        <v>0</v>
      </c>
      <c r="BS175" s="137">
        <f t="shared" si="962"/>
        <v>0</v>
      </c>
      <c r="BT175" s="137">
        <f t="shared" si="962"/>
        <v>0</v>
      </c>
      <c r="BU175" s="137">
        <f t="shared" si="962"/>
        <v>0</v>
      </c>
      <c r="BV175" s="137">
        <f t="shared" si="962"/>
        <v>0</v>
      </c>
      <c r="BW175" s="137">
        <f t="shared" si="962"/>
        <v>0</v>
      </c>
      <c r="BX175" s="137">
        <f t="shared" si="963"/>
        <v>0</v>
      </c>
      <c r="BY175" s="137">
        <f t="shared" si="963"/>
        <v>0</v>
      </c>
      <c r="BZ175" s="137">
        <f t="shared" si="963"/>
        <v>0</v>
      </c>
      <c r="CA175" s="137">
        <f t="shared" si="963"/>
        <v>0</v>
      </c>
      <c r="CB175" s="137">
        <f t="shared" si="963"/>
        <v>0</v>
      </c>
      <c r="CC175" s="137">
        <f t="shared" si="963"/>
        <v>0</v>
      </c>
      <c r="CD175" s="137">
        <f t="shared" si="963"/>
        <v>0</v>
      </c>
      <c r="CE175" s="137">
        <f t="shared" si="963"/>
        <v>0</v>
      </c>
      <c r="CF175" s="137">
        <f t="shared" si="963"/>
        <v>0</v>
      </c>
      <c r="CG175" s="137">
        <f t="shared" si="963"/>
        <v>0</v>
      </c>
      <c r="CH175" s="137">
        <f t="shared" si="963"/>
        <v>0</v>
      </c>
      <c r="CJ175" s="91"/>
      <c r="CK175" s="100"/>
      <c r="CL175" s="100"/>
      <c r="CM175" s="100"/>
      <c r="CN175" s="100"/>
      <c r="CO175" s="100"/>
      <c r="CP175" s="100"/>
      <c r="CQ175" s="100"/>
      <c r="CR175" s="100"/>
      <c r="CS175" s="100"/>
      <c r="CT175" s="100"/>
      <c r="CU175" s="100"/>
      <c r="CV175" s="100"/>
      <c r="CW175" s="100"/>
      <c r="CX175" s="100"/>
      <c r="CY175" s="100"/>
      <c r="CZ175" s="100"/>
      <c r="DA175" s="100"/>
      <c r="DB175" s="100"/>
      <c r="DC175" s="100"/>
      <c r="DD175" s="100"/>
      <c r="DE175" s="100"/>
      <c r="DF175" s="100"/>
      <c r="DG175" s="100"/>
      <c r="DH175" s="100"/>
      <c r="DI175" s="100"/>
      <c r="DJ175" s="100"/>
      <c r="DK175" s="100"/>
      <c r="DL175" s="100"/>
      <c r="DM175" s="100"/>
      <c r="DN175" s="100"/>
      <c r="DO175" s="100"/>
      <c r="DP175" s="100"/>
      <c r="DQ175" s="93"/>
      <c r="DR175" s="93"/>
      <c r="DS175" s="93"/>
      <c r="DT175" s="93"/>
      <c r="DU175" s="93"/>
      <c r="DV175" s="93"/>
      <c r="DW175" s="93"/>
      <c r="DX175" s="93"/>
      <c r="DY175" s="93"/>
      <c r="DZ175" s="93"/>
      <c r="EA175" s="93"/>
      <c r="EB175" s="93"/>
      <c r="EC175" s="93"/>
      <c r="ED175" s="93"/>
      <c r="EE175" s="93"/>
      <c r="EF175" s="93"/>
      <c r="EG175" s="93"/>
      <c r="EH175" s="93"/>
      <c r="EI175" s="93"/>
      <c r="EJ175" s="93"/>
      <c r="EK175" s="93"/>
    </row>
    <row r="176" spans="3:141" x14ac:dyDescent="0.4">
      <c r="C176" s="93"/>
      <c r="D176" s="93"/>
      <c r="E176" s="93"/>
      <c r="F176" s="93"/>
      <c r="G176" s="93"/>
      <c r="H176" s="93"/>
      <c r="I176" s="93"/>
      <c r="J176" s="100"/>
      <c r="K176" s="100"/>
      <c r="L176" s="100"/>
      <c r="M176" s="100"/>
      <c r="N176" s="100"/>
      <c r="O176" s="100"/>
      <c r="P176" s="100"/>
      <c r="Q176" s="100"/>
      <c r="R176" s="100"/>
      <c r="S176" s="100"/>
      <c r="T176" s="100"/>
      <c r="U176" s="100"/>
      <c r="V176" s="100"/>
      <c r="W176" s="100"/>
      <c r="X176" s="100"/>
      <c r="Y176" s="100"/>
      <c r="Z176" s="100"/>
      <c r="AA176" s="100"/>
      <c r="AB176" s="100"/>
      <c r="AC176" s="100"/>
      <c r="AD176" s="100"/>
      <c r="AE176" s="100"/>
      <c r="AF176" s="100"/>
      <c r="AG176" s="100"/>
      <c r="AH176" s="100"/>
      <c r="AI176" s="100"/>
      <c r="AJ176" s="100"/>
      <c r="AK176" s="100"/>
      <c r="AL176" s="100"/>
      <c r="AM176" s="100"/>
      <c r="AN176" s="100"/>
      <c r="AO176" s="100"/>
      <c r="AY176" s="136"/>
      <c r="AZ176" s="136"/>
      <c r="BA176" s="190" t="s">
        <v>41</v>
      </c>
      <c r="BB176" s="191">
        <v>44844</v>
      </c>
      <c r="BC176" s="190"/>
      <c r="BD176" s="137">
        <f t="shared" si="961"/>
        <v>0</v>
      </c>
      <c r="BE176" s="137">
        <f t="shared" si="961"/>
        <v>0</v>
      </c>
      <c r="BF176" s="137">
        <f t="shared" si="961"/>
        <v>0</v>
      </c>
      <c r="BG176" s="137">
        <f t="shared" si="961"/>
        <v>0</v>
      </c>
      <c r="BH176" s="137">
        <f t="shared" si="961"/>
        <v>0</v>
      </c>
      <c r="BI176" s="137">
        <f t="shared" si="961"/>
        <v>0</v>
      </c>
      <c r="BJ176" s="137">
        <f t="shared" si="961"/>
        <v>0</v>
      </c>
      <c r="BK176" s="137">
        <f t="shared" si="961"/>
        <v>0</v>
      </c>
      <c r="BL176" s="137">
        <f t="shared" si="961"/>
        <v>0</v>
      </c>
      <c r="BM176" s="137">
        <f t="shared" si="961"/>
        <v>0</v>
      </c>
      <c r="BN176" s="137">
        <f t="shared" si="962"/>
        <v>0</v>
      </c>
      <c r="BO176" s="137">
        <f t="shared" si="962"/>
        <v>0</v>
      </c>
      <c r="BP176" s="137">
        <f t="shared" si="962"/>
        <v>0</v>
      </c>
      <c r="BQ176" s="137">
        <f t="shared" si="962"/>
        <v>0</v>
      </c>
      <c r="BR176" s="137">
        <f t="shared" si="962"/>
        <v>0</v>
      </c>
      <c r="BS176" s="137">
        <f t="shared" si="962"/>
        <v>0</v>
      </c>
      <c r="BT176" s="137">
        <f t="shared" si="962"/>
        <v>0</v>
      </c>
      <c r="BU176" s="137">
        <f t="shared" si="962"/>
        <v>0</v>
      </c>
      <c r="BV176" s="137">
        <f t="shared" si="962"/>
        <v>0</v>
      </c>
      <c r="BW176" s="137">
        <f t="shared" si="962"/>
        <v>0</v>
      </c>
      <c r="BX176" s="137">
        <f t="shared" si="963"/>
        <v>0</v>
      </c>
      <c r="BY176" s="137">
        <f t="shared" si="963"/>
        <v>0</v>
      </c>
      <c r="BZ176" s="137">
        <f t="shared" si="963"/>
        <v>0</v>
      </c>
      <c r="CA176" s="137">
        <f t="shared" si="963"/>
        <v>0</v>
      </c>
      <c r="CB176" s="137">
        <f t="shared" si="963"/>
        <v>0</v>
      </c>
      <c r="CC176" s="137">
        <f t="shared" si="963"/>
        <v>0</v>
      </c>
      <c r="CD176" s="137">
        <f t="shared" si="963"/>
        <v>0</v>
      </c>
      <c r="CE176" s="137">
        <f t="shared" si="963"/>
        <v>0</v>
      </c>
      <c r="CF176" s="137">
        <f t="shared" si="963"/>
        <v>0</v>
      </c>
      <c r="CG176" s="137">
        <f t="shared" si="963"/>
        <v>0</v>
      </c>
      <c r="CH176" s="137">
        <f t="shared" si="963"/>
        <v>0</v>
      </c>
      <c r="CJ176" s="91"/>
      <c r="CK176" s="100"/>
      <c r="CL176" s="100"/>
      <c r="CM176" s="100"/>
      <c r="CN176" s="100"/>
      <c r="CO176" s="100"/>
      <c r="CP176" s="100"/>
      <c r="CQ176" s="100"/>
      <c r="CR176" s="100"/>
      <c r="CS176" s="100"/>
      <c r="CT176" s="100"/>
      <c r="CU176" s="100"/>
      <c r="CV176" s="100"/>
      <c r="CW176" s="100"/>
      <c r="CX176" s="100"/>
      <c r="CY176" s="100"/>
      <c r="CZ176" s="100"/>
      <c r="DA176" s="100"/>
      <c r="DB176" s="100"/>
      <c r="DC176" s="100"/>
      <c r="DD176" s="100"/>
      <c r="DE176" s="100"/>
      <c r="DF176" s="100"/>
      <c r="DG176" s="100"/>
      <c r="DH176" s="100"/>
      <c r="DI176" s="100"/>
      <c r="DJ176" s="100"/>
      <c r="DK176" s="100"/>
      <c r="DL176" s="100"/>
      <c r="DM176" s="100"/>
      <c r="DN176" s="100"/>
      <c r="DO176" s="100"/>
      <c r="DP176" s="100"/>
      <c r="DQ176" s="93"/>
      <c r="DR176" s="93"/>
      <c r="DS176" s="93"/>
      <c r="DT176" s="93"/>
      <c r="DU176" s="93"/>
      <c r="DV176" s="93"/>
      <c r="DW176" s="93"/>
      <c r="DX176" s="93"/>
      <c r="DY176" s="93"/>
      <c r="DZ176" s="93"/>
      <c r="EA176" s="93"/>
      <c r="EB176" s="93"/>
      <c r="EC176" s="93"/>
      <c r="ED176" s="93"/>
      <c r="EE176" s="93"/>
      <c r="EF176" s="93"/>
      <c r="EG176" s="93"/>
      <c r="EH176" s="93"/>
      <c r="EI176" s="93"/>
      <c r="EJ176" s="93"/>
      <c r="EK176" s="93"/>
    </row>
    <row r="177" spans="3:141" x14ac:dyDescent="0.4">
      <c r="C177" s="93"/>
      <c r="D177" s="93"/>
      <c r="E177" s="93"/>
      <c r="F177" s="93"/>
      <c r="G177" s="93"/>
      <c r="H177" s="93"/>
      <c r="I177" s="93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  <c r="V177" s="100"/>
      <c r="W177" s="100"/>
      <c r="X177" s="100"/>
      <c r="Y177" s="100"/>
      <c r="Z177" s="100"/>
      <c r="AA177" s="100"/>
      <c r="AB177" s="100"/>
      <c r="AC177" s="100"/>
      <c r="AD177" s="100"/>
      <c r="AE177" s="100"/>
      <c r="AF177" s="100"/>
      <c r="AG177" s="100"/>
      <c r="AH177" s="100"/>
      <c r="AI177" s="100"/>
      <c r="AJ177" s="100"/>
      <c r="AK177" s="100"/>
      <c r="AL177" s="100"/>
      <c r="AM177" s="100"/>
      <c r="AN177" s="100"/>
      <c r="AO177" s="100"/>
      <c r="AY177" s="136"/>
      <c r="AZ177" s="136"/>
      <c r="BA177" s="190" t="s">
        <v>40</v>
      </c>
      <c r="BB177" s="191">
        <v>44868</v>
      </c>
      <c r="BC177" s="190"/>
      <c r="BD177" s="137">
        <f t="shared" si="961"/>
        <v>0</v>
      </c>
      <c r="BE177" s="137">
        <f t="shared" si="961"/>
        <v>0</v>
      </c>
      <c r="BF177" s="137">
        <f t="shared" si="961"/>
        <v>0</v>
      </c>
      <c r="BG177" s="137">
        <f t="shared" si="961"/>
        <v>0</v>
      </c>
      <c r="BH177" s="137">
        <f t="shared" si="961"/>
        <v>0</v>
      </c>
      <c r="BI177" s="137">
        <f t="shared" si="961"/>
        <v>0</v>
      </c>
      <c r="BJ177" s="137">
        <f t="shared" si="961"/>
        <v>0</v>
      </c>
      <c r="BK177" s="137">
        <f t="shared" si="961"/>
        <v>0</v>
      </c>
      <c r="BL177" s="137">
        <f t="shared" si="961"/>
        <v>0</v>
      </c>
      <c r="BM177" s="137">
        <f t="shared" si="961"/>
        <v>0</v>
      </c>
      <c r="BN177" s="137">
        <f t="shared" si="962"/>
        <v>0</v>
      </c>
      <c r="BO177" s="137">
        <f t="shared" si="962"/>
        <v>0</v>
      </c>
      <c r="BP177" s="137">
        <f t="shared" si="962"/>
        <v>0</v>
      </c>
      <c r="BQ177" s="137">
        <f t="shared" si="962"/>
        <v>0</v>
      </c>
      <c r="BR177" s="137">
        <f t="shared" si="962"/>
        <v>0</v>
      </c>
      <c r="BS177" s="137">
        <f t="shared" si="962"/>
        <v>0</v>
      </c>
      <c r="BT177" s="137">
        <f t="shared" si="962"/>
        <v>0</v>
      </c>
      <c r="BU177" s="137">
        <f t="shared" si="962"/>
        <v>0</v>
      </c>
      <c r="BV177" s="137">
        <f t="shared" si="962"/>
        <v>0</v>
      </c>
      <c r="BW177" s="137">
        <f t="shared" si="962"/>
        <v>0</v>
      </c>
      <c r="BX177" s="137">
        <f t="shared" si="963"/>
        <v>0</v>
      </c>
      <c r="BY177" s="137">
        <f t="shared" si="963"/>
        <v>0</v>
      </c>
      <c r="BZ177" s="137">
        <f t="shared" si="963"/>
        <v>0</v>
      </c>
      <c r="CA177" s="137">
        <f t="shared" si="963"/>
        <v>0</v>
      </c>
      <c r="CB177" s="137">
        <f t="shared" si="963"/>
        <v>0</v>
      </c>
      <c r="CC177" s="137">
        <f t="shared" si="963"/>
        <v>0</v>
      </c>
      <c r="CD177" s="137">
        <f t="shared" si="963"/>
        <v>0</v>
      </c>
      <c r="CE177" s="137">
        <f t="shared" si="963"/>
        <v>0</v>
      </c>
      <c r="CF177" s="137">
        <f t="shared" si="963"/>
        <v>0</v>
      </c>
      <c r="CG177" s="137">
        <f t="shared" si="963"/>
        <v>0</v>
      </c>
      <c r="CH177" s="137">
        <f t="shared" si="963"/>
        <v>0</v>
      </c>
      <c r="CJ177" s="91"/>
      <c r="CK177" s="100"/>
      <c r="CL177" s="100"/>
      <c r="CM177" s="100"/>
      <c r="CN177" s="100"/>
      <c r="CO177" s="100"/>
      <c r="CP177" s="100"/>
      <c r="CQ177" s="100"/>
      <c r="CR177" s="100"/>
      <c r="CS177" s="100"/>
      <c r="CT177" s="100"/>
      <c r="CU177" s="100"/>
      <c r="CV177" s="100"/>
      <c r="CW177" s="100"/>
      <c r="CX177" s="100"/>
      <c r="CY177" s="100"/>
      <c r="CZ177" s="100"/>
      <c r="DA177" s="100"/>
      <c r="DB177" s="100"/>
      <c r="DC177" s="100"/>
      <c r="DD177" s="100"/>
      <c r="DE177" s="100"/>
      <c r="DF177" s="100"/>
      <c r="DG177" s="100"/>
      <c r="DH177" s="100"/>
      <c r="DI177" s="100"/>
      <c r="DJ177" s="100"/>
      <c r="DK177" s="100"/>
      <c r="DL177" s="100"/>
      <c r="DM177" s="100"/>
      <c r="DN177" s="100"/>
      <c r="DO177" s="100"/>
      <c r="DP177" s="100"/>
      <c r="DQ177" s="93"/>
      <c r="DR177" s="93"/>
      <c r="DS177" s="93"/>
      <c r="DT177" s="93"/>
      <c r="DU177" s="93"/>
      <c r="DV177" s="93"/>
      <c r="DW177" s="93"/>
      <c r="DX177" s="93"/>
      <c r="DY177" s="93"/>
      <c r="DZ177" s="93"/>
      <c r="EA177" s="93"/>
      <c r="EB177" s="93"/>
      <c r="EC177" s="93"/>
      <c r="ED177" s="93"/>
      <c r="EE177" s="93"/>
      <c r="EF177" s="93"/>
      <c r="EG177" s="93"/>
      <c r="EH177" s="93"/>
      <c r="EI177" s="93"/>
      <c r="EJ177" s="93"/>
      <c r="EK177" s="93"/>
    </row>
    <row r="178" spans="3:141" x14ac:dyDescent="0.4">
      <c r="C178" s="93"/>
      <c r="D178" s="93"/>
      <c r="E178" s="93"/>
      <c r="F178" s="93"/>
      <c r="G178" s="93"/>
      <c r="H178" s="93"/>
      <c r="I178" s="93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  <c r="V178" s="100"/>
      <c r="W178" s="100"/>
      <c r="X178" s="100"/>
      <c r="Y178" s="100"/>
      <c r="Z178" s="100"/>
      <c r="AA178" s="100"/>
      <c r="AB178" s="100"/>
      <c r="AC178" s="100"/>
      <c r="AD178" s="100"/>
      <c r="AE178" s="100"/>
      <c r="AF178" s="100"/>
      <c r="AG178" s="100"/>
      <c r="AH178" s="100"/>
      <c r="AI178" s="100"/>
      <c r="AJ178" s="100"/>
      <c r="AK178" s="100"/>
      <c r="AL178" s="100"/>
      <c r="AM178" s="100"/>
      <c r="AN178" s="100"/>
      <c r="AO178" s="100"/>
      <c r="AY178" s="136"/>
      <c r="AZ178" s="136"/>
      <c r="BA178" s="190" t="s">
        <v>39</v>
      </c>
      <c r="BB178" s="191">
        <v>44888</v>
      </c>
      <c r="BC178" s="190"/>
      <c r="BD178" s="137">
        <f t="shared" si="961"/>
        <v>0</v>
      </c>
      <c r="BE178" s="137">
        <f t="shared" si="961"/>
        <v>0</v>
      </c>
      <c r="BF178" s="137">
        <f t="shared" si="961"/>
        <v>0</v>
      </c>
      <c r="BG178" s="137">
        <f t="shared" si="961"/>
        <v>0</v>
      </c>
      <c r="BH178" s="137">
        <f t="shared" si="961"/>
        <v>0</v>
      </c>
      <c r="BI178" s="137">
        <f t="shared" si="961"/>
        <v>0</v>
      </c>
      <c r="BJ178" s="137">
        <f t="shared" si="961"/>
        <v>0</v>
      </c>
      <c r="BK178" s="137">
        <f t="shared" si="961"/>
        <v>0</v>
      </c>
      <c r="BL178" s="137">
        <f t="shared" si="961"/>
        <v>0</v>
      </c>
      <c r="BM178" s="137">
        <f t="shared" si="961"/>
        <v>0</v>
      </c>
      <c r="BN178" s="137">
        <f t="shared" si="962"/>
        <v>0</v>
      </c>
      <c r="BO178" s="137">
        <f t="shared" si="962"/>
        <v>0</v>
      </c>
      <c r="BP178" s="137">
        <f t="shared" si="962"/>
        <v>0</v>
      </c>
      <c r="BQ178" s="137">
        <f t="shared" si="962"/>
        <v>0</v>
      </c>
      <c r="BR178" s="137">
        <f t="shared" si="962"/>
        <v>0</v>
      </c>
      <c r="BS178" s="137">
        <f t="shared" si="962"/>
        <v>0</v>
      </c>
      <c r="BT178" s="137">
        <f t="shared" si="962"/>
        <v>0</v>
      </c>
      <c r="BU178" s="137">
        <f t="shared" si="962"/>
        <v>0</v>
      </c>
      <c r="BV178" s="137">
        <f t="shared" si="962"/>
        <v>0</v>
      </c>
      <c r="BW178" s="137">
        <f t="shared" si="962"/>
        <v>0</v>
      </c>
      <c r="BX178" s="137">
        <f t="shared" si="963"/>
        <v>0</v>
      </c>
      <c r="BY178" s="137">
        <f t="shared" si="963"/>
        <v>0</v>
      </c>
      <c r="BZ178" s="137">
        <f t="shared" si="963"/>
        <v>0</v>
      </c>
      <c r="CA178" s="137">
        <f t="shared" si="963"/>
        <v>0</v>
      </c>
      <c r="CB178" s="137">
        <f t="shared" si="963"/>
        <v>0</v>
      </c>
      <c r="CC178" s="137">
        <f t="shared" si="963"/>
        <v>0</v>
      </c>
      <c r="CD178" s="137">
        <f t="shared" si="963"/>
        <v>0</v>
      </c>
      <c r="CE178" s="137">
        <f t="shared" si="963"/>
        <v>0</v>
      </c>
      <c r="CF178" s="137">
        <f t="shared" si="963"/>
        <v>0</v>
      </c>
      <c r="CG178" s="137">
        <f t="shared" si="963"/>
        <v>0</v>
      </c>
      <c r="CH178" s="137">
        <f t="shared" si="963"/>
        <v>0</v>
      </c>
      <c r="CJ178" s="91"/>
      <c r="CK178" s="100"/>
      <c r="CL178" s="100"/>
      <c r="CM178" s="100"/>
      <c r="CN178" s="100"/>
      <c r="CO178" s="100"/>
      <c r="CP178" s="100"/>
      <c r="CQ178" s="100"/>
      <c r="CR178" s="100"/>
      <c r="CS178" s="100"/>
      <c r="CT178" s="100"/>
      <c r="CU178" s="100"/>
      <c r="CV178" s="100"/>
      <c r="CW178" s="100"/>
      <c r="CX178" s="100"/>
      <c r="CY178" s="100"/>
      <c r="CZ178" s="100"/>
      <c r="DA178" s="100"/>
      <c r="DB178" s="100"/>
      <c r="DC178" s="100"/>
      <c r="DD178" s="100"/>
      <c r="DE178" s="100"/>
      <c r="DF178" s="100"/>
      <c r="DG178" s="100"/>
      <c r="DH178" s="100"/>
      <c r="DI178" s="100"/>
      <c r="DJ178" s="100"/>
      <c r="DK178" s="100"/>
      <c r="DL178" s="100"/>
      <c r="DM178" s="100"/>
      <c r="DN178" s="100"/>
      <c r="DO178" s="100"/>
      <c r="DP178" s="100"/>
      <c r="DQ178" s="93"/>
      <c r="DR178" s="93"/>
      <c r="DS178" s="93"/>
      <c r="DT178" s="93"/>
      <c r="DU178" s="93"/>
      <c r="DV178" s="93"/>
      <c r="DW178" s="93"/>
      <c r="DX178" s="93"/>
      <c r="DY178" s="93"/>
      <c r="DZ178" s="93"/>
      <c r="EA178" s="93"/>
      <c r="EB178" s="93"/>
      <c r="EC178" s="93"/>
      <c r="ED178" s="93"/>
      <c r="EE178" s="93"/>
      <c r="EF178" s="93"/>
      <c r="EG178" s="93"/>
      <c r="EH178" s="93"/>
      <c r="EI178" s="93"/>
      <c r="EJ178" s="93"/>
      <c r="EK178" s="93"/>
    </row>
    <row r="179" spans="3:141" x14ac:dyDescent="0.4">
      <c r="C179" s="93"/>
      <c r="D179" s="93"/>
      <c r="E179" s="93"/>
      <c r="F179" s="93"/>
      <c r="G179" s="93"/>
      <c r="H179" s="93"/>
      <c r="I179" s="93"/>
      <c r="J179" s="100"/>
      <c r="K179" s="100"/>
      <c r="L179" s="100"/>
      <c r="M179" s="100"/>
      <c r="N179" s="100"/>
      <c r="O179" s="100"/>
      <c r="P179" s="100"/>
      <c r="Q179" s="100"/>
      <c r="R179" s="100"/>
      <c r="S179" s="100"/>
      <c r="T179" s="100"/>
      <c r="U179" s="100"/>
      <c r="V179" s="100"/>
      <c r="W179" s="100"/>
      <c r="X179" s="100"/>
      <c r="Y179" s="100"/>
      <c r="Z179" s="100"/>
      <c r="AA179" s="100"/>
      <c r="AB179" s="100"/>
      <c r="AC179" s="100"/>
      <c r="AD179" s="100"/>
      <c r="AE179" s="100"/>
      <c r="AF179" s="100"/>
      <c r="AG179" s="100"/>
      <c r="AH179" s="100"/>
      <c r="AI179" s="100"/>
      <c r="AJ179" s="100"/>
      <c r="AK179" s="100"/>
      <c r="AL179" s="100"/>
      <c r="AM179" s="100"/>
      <c r="AN179" s="100"/>
      <c r="AO179" s="100"/>
      <c r="AY179" s="136"/>
      <c r="AZ179" s="136"/>
      <c r="BA179" s="190"/>
      <c r="BB179" s="191"/>
      <c r="BC179" s="190"/>
      <c r="BD179" s="137">
        <f t="shared" si="961"/>
        <v>0</v>
      </c>
      <c r="BE179" s="137">
        <f t="shared" si="961"/>
        <v>0</v>
      </c>
      <c r="BF179" s="137">
        <f t="shared" si="961"/>
        <v>0</v>
      </c>
      <c r="BG179" s="137">
        <f t="shared" si="961"/>
        <v>0</v>
      </c>
      <c r="BH179" s="137">
        <f t="shared" si="961"/>
        <v>0</v>
      </c>
      <c r="BI179" s="137">
        <f t="shared" si="961"/>
        <v>0</v>
      </c>
      <c r="BJ179" s="137">
        <f t="shared" si="961"/>
        <v>0</v>
      </c>
      <c r="BK179" s="137">
        <f t="shared" si="961"/>
        <v>0</v>
      </c>
      <c r="BL179" s="137">
        <f t="shared" si="961"/>
        <v>0</v>
      </c>
      <c r="BM179" s="137">
        <f t="shared" si="961"/>
        <v>0</v>
      </c>
      <c r="BN179" s="137">
        <f t="shared" si="962"/>
        <v>0</v>
      </c>
      <c r="BO179" s="137">
        <f t="shared" si="962"/>
        <v>0</v>
      </c>
      <c r="BP179" s="137">
        <f t="shared" si="962"/>
        <v>0</v>
      </c>
      <c r="BQ179" s="137">
        <f t="shared" si="962"/>
        <v>0</v>
      </c>
      <c r="BR179" s="137">
        <f t="shared" si="962"/>
        <v>0</v>
      </c>
      <c r="BS179" s="137">
        <f t="shared" si="962"/>
        <v>0</v>
      </c>
      <c r="BT179" s="137">
        <f t="shared" si="962"/>
        <v>0</v>
      </c>
      <c r="BU179" s="137">
        <f t="shared" si="962"/>
        <v>0</v>
      </c>
      <c r="BV179" s="137">
        <f t="shared" si="962"/>
        <v>0</v>
      </c>
      <c r="BW179" s="137">
        <f t="shared" si="962"/>
        <v>0</v>
      </c>
      <c r="BX179" s="137">
        <f t="shared" si="963"/>
        <v>0</v>
      </c>
      <c r="BY179" s="137">
        <f t="shared" si="963"/>
        <v>0</v>
      </c>
      <c r="BZ179" s="137">
        <f t="shared" si="963"/>
        <v>0</v>
      </c>
      <c r="CA179" s="137">
        <f t="shared" si="963"/>
        <v>0</v>
      </c>
      <c r="CB179" s="137">
        <f t="shared" si="963"/>
        <v>0</v>
      </c>
      <c r="CC179" s="137">
        <f t="shared" si="963"/>
        <v>0</v>
      </c>
      <c r="CD179" s="137">
        <f t="shared" si="963"/>
        <v>0</v>
      </c>
      <c r="CE179" s="137">
        <f t="shared" si="963"/>
        <v>0</v>
      </c>
      <c r="CF179" s="137">
        <f t="shared" si="963"/>
        <v>0</v>
      </c>
      <c r="CG179" s="137">
        <f t="shared" si="963"/>
        <v>0</v>
      </c>
      <c r="CH179" s="137">
        <f t="shared" si="963"/>
        <v>0</v>
      </c>
      <c r="CJ179" s="91"/>
      <c r="CK179" s="100"/>
      <c r="CL179" s="100"/>
      <c r="CM179" s="100"/>
      <c r="CN179" s="100"/>
      <c r="CO179" s="100"/>
      <c r="CP179" s="100"/>
      <c r="CQ179" s="100"/>
      <c r="CR179" s="100"/>
      <c r="CS179" s="100"/>
      <c r="CT179" s="100"/>
      <c r="CU179" s="100"/>
      <c r="CV179" s="100"/>
      <c r="CW179" s="100"/>
      <c r="CX179" s="100"/>
      <c r="CY179" s="100"/>
      <c r="CZ179" s="100"/>
      <c r="DA179" s="100"/>
      <c r="DB179" s="100"/>
      <c r="DC179" s="100"/>
      <c r="DD179" s="100"/>
      <c r="DE179" s="100"/>
      <c r="DF179" s="100"/>
      <c r="DG179" s="100"/>
      <c r="DH179" s="100"/>
      <c r="DI179" s="100"/>
      <c r="DJ179" s="100"/>
      <c r="DK179" s="100"/>
      <c r="DL179" s="100"/>
      <c r="DM179" s="100"/>
      <c r="DN179" s="100"/>
      <c r="DO179" s="100"/>
      <c r="DP179" s="100"/>
      <c r="DQ179" s="93"/>
      <c r="DR179" s="93"/>
      <c r="DS179" s="93"/>
      <c r="DT179" s="93"/>
      <c r="DU179" s="93"/>
      <c r="DV179" s="93"/>
      <c r="DW179" s="93"/>
      <c r="DX179" s="93"/>
      <c r="DY179" s="93"/>
      <c r="DZ179" s="93"/>
      <c r="EA179" s="93"/>
      <c r="EB179" s="93"/>
      <c r="EC179" s="93"/>
      <c r="ED179" s="93"/>
      <c r="EE179" s="93"/>
      <c r="EF179" s="93"/>
      <c r="EG179" s="93"/>
      <c r="EH179" s="93"/>
      <c r="EI179" s="93"/>
      <c r="EJ179" s="93"/>
      <c r="EK179" s="93"/>
    </row>
    <row r="180" spans="3:141" x14ac:dyDescent="0.4">
      <c r="C180" s="93"/>
      <c r="D180" s="93"/>
      <c r="E180" s="93"/>
      <c r="F180" s="93"/>
      <c r="G180" s="93"/>
      <c r="H180" s="93"/>
      <c r="I180" s="93"/>
      <c r="J180" s="100"/>
      <c r="K180" s="100"/>
      <c r="L180" s="100"/>
      <c r="M180" s="100"/>
      <c r="N180" s="100"/>
      <c r="O180" s="100"/>
      <c r="P180" s="100"/>
      <c r="Q180" s="100"/>
      <c r="R180" s="100"/>
      <c r="S180" s="100"/>
      <c r="T180" s="100"/>
      <c r="U180" s="100"/>
      <c r="V180" s="100"/>
      <c r="W180" s="100"/>
      <c r="X180" s="100"/>
      <c r="Y180" s="100"/>
      <c r="Z180" s="100"/>
      <c r="AA180" s="100"/>
      <c r="AB180" s="100"/>
      <c r="AC180" s="100"/>
      <c r="AD180" s="100"/>
      <c r="AE180" s="100"/>
      <c r="AF180" s="100"/>
      <c r="AG180" s="100"/>
      <c r="AH180" s="100"/>
      <c r="AI180" s="100"/>
      <c r="AJ180" s="100"/>
      <c r="AK180" s="100"/>
      <c r="AL180" s="100"/>
      <c r="AM180" s="100"/>
      <c r="AN180" s="100"/>
      <c r="AO180" s="100"/>
      <c r="AY180" s="136"/>
      <c r="AZ180" s="136"/>
      <c r="BA180" s="190"/>
      <c r="BB180" s="190"/>
      <c r="BC180" s="190"/>
      <c r="BD180" s="137">
        <f t="shared" si="961"/>
        <v>0</v>
      </c>
      <c r="BE180" s="137">
        <f t="shared" si="961"/>
        <v>0</v>
      </c>
      <c r="BF180" s="137">
        <f t="shared" si="961"/>
        <v>0</v>
      </c>
      <c r="BG180" s="137">
        <f t="shared" si="961"/>
        <v>0</v>
      </c>
      <c r="BH180" s="137">
        <f t="shared" si="961"/>
        <v>0</v>
      </c>
      <c r="BI180" s="137">
        <f t="shared" si="961"/>
        <v>0</v>
      </c>
      <c r="BJ180" s="137">
        <f t="shared" si="961"/>
        <v>0</v>
      </c>
      <c r="BK180" s="137">
        <f t="shared" si="961"/>
        <v>0</v>
      </c>
      <c r="BL180" s="137">
        <f t="shared" si="961"/>
        <v>0</v>
      </c>
      <c r="BM180" s="137">
        <f t="shared" si="961"/>
        <v>0</v>
      </c>
      <c r="BN180" s="137">
        <f t="shared" si="962"/>
        <v>0</v>
      </c>
      <c r="BO180" s="137">
        <f t="shared" si="962"/>
        <v>0</v>
      </c>
      <c r="BP180" s="137">
        <f t="shared" si="962"/>
        <v>0</v>
      </c>
      <c r="BQ180" s="137">
        <f t="shared" si="962"/>
        <v>0</v>
      </c>
      <c r="BR180" s="137">
        <f t="shared" si="962"/>
        <v>0</v>
      </c>
      <c r="BS180" s="137">
        <f t="shared" si="962"/>
        <v>0</v>
      </c>
      <c r="BT180" s="137">
        <f t="shared" si="962"/>
        <v>0</v>
      </c>
      <c r="BU180" s="137">
        <f t="shared" si="962"/>
        <v>0</v>
      </c>
      <c r="BV180" s="137">
        <f t="shared" si="962"/>
        <v>0</v>
      </c>
      <c r="BW180" s="137">
        <f t="shared" si="962"/>
        <v>0</v>
      </c>
      <c r="BX180" s="137">
        <f t="shared" si="963"/>
        <v>0</v>
      </c>
      <c r="BY180" s="137">
        <f t="shared" si="963"/>
        <v>0</v>
      </c>
      <c r="BZ180" s="137">
        <f t="shared" si="963"/>
        <v>0</v>
      </c>
      <c r="CA180" s="137">
        <f t="shared" si="963"/>
        <v>0</v>
      </c>
      <c r="CB180" s="137">
        <f t="shared" si="963"/>
        <v>0</v>
      </c>
      <c r="CC180" s="137">
        <f t="shared" si="963"/>
        <v>0</v>
      </c>
      <c r="CD180" s="137">
        <f t="shared" si="963"/>
        <v>0</v>
      </c>
      <c r="CE180" s="137">
        <f t="shared" si="963"/>
        <v>0</v>
      </c>
      <c r="CF180" s="137">
        <f t="shared" si="963"/>
        <v>0</v>
      </c>
      <c r="CG180" s="137">
        <f t="shared" si="963"/>
        <v>0</v>
      </c>
      <c r="CH180" s="137">
        <f t="shared" si="963"/>
        <v>0</v>
      </c>
      <c r="CJ180" s="91"/>
      <c r="CK180" s="100"/>
      <c r="CL180" s="100"/>
      <c r="CM180" s="100"/>
      <c r="CN180" s="100"/>
      <c r="CO180" s="100"/>
      <c r="CP180" s="100"/>
      <c r="CQ180" s="100"/>
      <c r="CR180" s="100"/>
      <c r="CS180" s="100"/>
      <c r="CT180" s="100"/>
      <c r="CU180" s="100"/>
      <c r="CV180" s="100"/>
      <c r="CW180" s="100"/>
      <c r="CX180" s="100"/>
      <c r="CY180" s="100"/>
      <c r="CZ180" s="100"/>
      <c r="DA180" s="100"/>
      <c r="DB180" s="100"/>
      <c r="DC180" s="100"/>
      <c r="DD180" s="100"/>
      <c r="DE180" s="100"/>
      <c r="DF180" s="100"/>
      <c r="DG180" s="100"/>
      <c r="DH180" s="100"/>
      <c r="DI180" s="100"/>
      <c r="DJ180" s="100"/>
      <c r="DK180" s="100"/>
      <c r="DL180" s="100"/>
      <c r="DM180" s="100"/>
      <c r="DN180" s="100"/>
      <c r="DO180" s="100"/>
      <c r="DP180" s="100"/>
      <c r="DQ180" s="93"/>
      <c r="DR180" s="93"/>
      <c r="DS180" s="93"/>
      <c r="DT180" s="93"/>
      <c r="DU180" s="93"/>
      <c r="DV180" s="93"/>
      <c r="DW180" s="93"/>
      <c r="DX180" s="93"/>
      <c r="DY180" s="93"/>
      <c r="DZ180" s="93"/>
      <c r="EA180" s="93"/>
      <c r="EB180" s="93"/>
      <c r="EC180" s="93"/>
      <c r="ED180" s="93"/>
      <c r="EE180" s="93"/>
      <c r="EF180" s="93"/>
      <c r="EG180" s="93"/>
      <c r="EH180" s="93"/>
      <c r="EI180" s="93"/>
      <c r="EJ180" s="93"/>
      <c r="EK180" s="93"/>
    </row>
    <row r="181" spans="3:141" x14ac:dyDescent="0.4">
      <c r="C181" s="93"/>
      <c r="D181" s="93"/>
      <c r="E181" s="93"/>
      <c r="F181" s="93"/>
      <c r="G181" s="93"/>
      <c r="H181" s="93"/>
      <c r="I181" s="93"/>
      <c r="J181" s="100"/>
      <c r="K181" s="100"/>
      <c r="L181" s="100"/>
      <c r="M181" s="100"/>
      <c r="N181" s="100"/>
      <c r="O181" s="100"/>
      <c r="P181" s="100"/>
      <c r="Q181" s="100"/>
      <c r="R181" s="100"/>
      <c r="S181" s="100"/>
      <c r="T181" s="100"/>
      <c r="U181" s="100"/>
      <c r="V181" s="100"/>
      <c r="W181" s="100"/>
      <c r="X181" s="100"/>
      <c r="Y181" s="100"/>
      <c r="Z181" s="100"/>
      <c r="AA181" s="100"/>
      <c r="AB181" s="100"/>
      <c r="AC181" s="100"/>
      <c r="AD181" s="100"/>
      <c r="AE181" s="100"/>
      <c r="AF181" s="100"/>
      <c r="AG181" s="100"/>
      <c r="AH181" s="100"/>
      <c r="AI181" s="100"/>
      <c r="AJ181" s="100"/>
      <c r="AK181" s="100"/>
      <c r="AL181" s="100"/>
      <c r="AM181" s="100"/>
      <c r="AN181" s="100"/>
      <c r="AO181" s="100"/>
      <c r="AY181" s="136"/>
      <c r="AZ181" s="136"/>
      <c r="BA181" s="190"/>
      <c r="BB181" s="190"/>
      <c r="BC181" s="190"/>
      <c r="BD181" s="137">
        <f t="shared" si="961"/>
        <v>0</v>
      </c>
      <c r="BE181" s="137">
        <f t="shared" si="961"/>
        <v>0</v>
      </c>
      <c r="BF181" s="137">
        <f t="shared" si="961"/>
        <v>0</v>
      </c>
      <c r="BG181" s="137">
        <f t="shared" si="961"/>
        <v>0</v>
      </c>
      <c r="BH181" s="137">
        <f t="shared" si="961"/>
        <v>0</v>
      </c>
      <c r="BI181" s="137">
        <f t="shared" si="961"/>
        <v>0</v>
      </c>
      <c r="BJ181" s="137">
        <f t="shared" si="961"/>
        <v>0</v>
      </c>
      <c r="BK181" s="137">
        <f t="shared" si="961"/>
        <v>0</v>
      </c>
      <c r="BL181" s="137">
        <f t="shared" si="961"/>
        <v>0</v>
      </c>
      <c r="BM181" s="137">
        <f t="shared" si="961"/>
        <v>0</v>
      </c>
      <c r="BN181" s="137">
        <f t="shared" si="962"/>
        <v>0</v>
      </c>
      <c r="BO181" s="137">
        <f t="shared" si="962"/>
        <v>0</v>
      </c>
      <c r="BP181" s="137">
        <f t="shared" si="962"/>
        <v>0</v>
      </c>
      <c r="BQ181" s="137">
        <f t="shared" si="962"/>
        <v>0</v>
      </c>
      <c r="BR181" s="137">
        <f t="shared" si="962"/>
        <v>0</v>
      </c>
      <c r="BS181" s="137">
        <f t="shared" si="962"/>
        <v>0</v>
      </c>
      <c r="BT181" s="137">
        <f t="shared" si="962"/>
        <v>0</v>
      </c>
      <c r="BU181" s="137">
        <f t="shared" si="962"/>
        <v>0</v>
      </c>
      <c r="BV181" s="137">
        <f t="shared" si="962"/>
        <v>0</v>
      </c>
      <c r="BW181" s="137">
        <f t="shared" si="962"/>
        <v>0</v>
      </c>
      <c r="BX181" s="137">
        <f t="shared" si="963"/>
        <v>0</v>
      </c>
      <c r="BY181" s="137">
        <f t="shared" si="963"/>
        <v>0</v>
      </c>
      <c r="BZ181" s="137">
        <f t="shared" si="963"/>
        <v>0</v>
      </c>
      <c r="CA181" s="137">
        <f t="shared" si="963"/>
        <v>0</v>
      </c>
      <c r="CB181" s="137">
        <f t="shared" si="963"/>
        <v>0</v>
      </c>
      <c r="CC181" s="137">
        <f t="shared" si="963"/>
        <v>0</v>
      </c>
      <c r="CD181" s="137">
        <f t="shared" si="963"/>
        <v>0</v>
      </c>
      <c r="CE181" s="137">
        <f t="shared" si="963"/>
        <v>0</v>
      </c>
      <c r="CF181" s="137">
        <f t="shared" si="963"/>
        <v>0</v>
      </c>
      <c r="CG181" s="137">
        <f t="shared" si="963"/>
        <v>0</v>
      </c>
      <c r="CH181" s="137">
        <f t="shared" si="963"/>
        <v>0</v>
      </c>
      <c r="CJ181" s="91"/>
      <c r="CK181" s="100"/>
      <c r="CL181" s="100"/>
      <c r="CM181" s="100"/>
      <c r="CN181" s="100"/>
      <c r="CO181" s="100"/>
      <c r="CP181" s="100"/>
      <c r="CQ181" s="100"/>
      <c r="CR181" s="100"/>
      <c r="CS181" s="100"/>
      <c r="CT181" s="100"/>
      <c r="CU181" s="100"/>
      <c r="CV181" s="100"/>
      <c r="CW181" s="100"/>
      <c r="CX181" s="100"/>
      <c r="CY181" s="100"/>
      <c r="CZ181" s="100"/>
      <c r="DA181" s="100"/>
      <c r="DB181" s="100"/>
      <c r="DC181" s="100"/>
      <c r="DD181" s="100"/>
      <c r="DE181" s="100"/>
      <c r="DF181" s="100"/>
      <c r="DG181" s="100"/>
      <c r="DH181" s="100"/>
      <c r="DI181" s="100"/>
      <c r="DJ181" s="100"/>
      <c r="DK181" s="100"/>
      <c r="DL181" s="100"/>
      <c r="DM181" s="100"/>
      <c r="DN181" s="100"/>
      <c r="DO181" s="100"/>
      <c r="DP181" s="100"/>
      <c r="DQ181" s="93"/>
      <c r="DR181" s="93"/>
      <c r="DS181" s="93"/>
      <c r="DT181" s="93"/>
      <c r="DU181" s="93"/>
      <c r="DV181" s="93"/>
      <c r="DW181" s="93"/>
      <c r="DX181" s="93"/>
      <c r="DY181" s="93"/>
      <c r="DZ181" s="93"/>
      <c r="EA181" s="93"/>
      <c r="EB181" s="93"/>
      <c r="EC181" s="93"/>
      <c r="ED181" s="93"/>
      <c r="EE181" s="93"/>
      <c r="EF181" s="93"/>
      <c r="EG181" s="93"/>
      <c r="EH181" s="93"/>
      <c r="EI181" s="93"/>
      <c r="EJ181" s="93"/>
      <c r="EK181" s="93"/>
    </row>
    <row r="182" spans="3:141" x14ac:dyDescent="0.4">
      <c r="C182" s="93"/>
      <c r="D182" s="93"/>
      <c r="E182" s="93"/>
      <c r="F182" s="93"/>
      <c r="G182" s="93"/>
      <c r="H182" s="93"/>
      <c r="I182" s="93"/>
      <c r="J182" s="100"/>
      <c r="K182" s="100"/>
      <c r="L182" s="100"/>
      <c r="M182" s="100"/>
      <c r="N182" s="100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100"/>
      <c r="AB182" s="100"/>
      <c r="AC182" s="100"/>
      <c r="AD182" s="100"/>
      <c r="AE182" s="100"/>
      <c r="AF182" s="100"/>
      <c r="AG182" s="100"/>
      <c r="AH182" s="100"/>
      <c r="AI182" s="100"/>
      <c r="AJ182" s="100"/>
      <c r="AK182" s="100"/>
      <c r="AL182" s="100"/>
      <c r="AM182" s="100"/>
      <c r="AN182" s="100"/>
      <c r="AO182" s="100"/>
      <c r="AY182" s="136"/>
      <c r="AZ182" s="136"/>
      <c r="BA182" s="190"/>
      <c r="BB182" s="190"/>
      <c r="BC182" s="190"/>
      <c r="BD182" s="137">
        <f t="shared" si="961"/>
        <v>0</v>
      </c>
      <c r="BE182" s="137">
        <f t="shared" si="961"/>
        <v>0</v>
      </c>
      <c r="BF182" s="137">
        <f t="shared" si="961"/>
        <v>0</v>
      </c>
      <c r="BG182" s="137">
        <f t="shared" si="961"/>
        <v>0</v>
      </c>
      <c r="BH182" s="137">
        <f t="shared" si="961"/>
        <v>0</v>
      </c>
      <c r="BI182" s="137">
        <f t="shared" si="961"/>
        <v>0</v>
      </c>
      <c r="BJ182" s="137">
        <f t="shared" si="961"/>
        <v>0</v>
      </c>
      <c r="BK182" s="137">
        <f t="shared" si="961"/>
        <v>0</v>
      </c>
      <c r="BL182" s="137">
        <f t="shared" si="961"/>
        <v>0</v>
      </c>
      <c r="BM182" s="137">
        <f t="shared" si="961"/>
        <v>0</v>
      </c>
      <c r="BN182" s="137">
        <f t="shared" si="962"/>
        <v>0</v>
      </c>
      <c r="BO182" s="137">
        <f t="shared" si="962"/>
        <v>0</v>
      </c>
      <c r="BP182" s="137">
        <f t="shared" si="962"/>
        <v>0</v>
      </c>
      <c r="BQ182" s="137">
        <f t="shared" si="962"/>
        <v>0</v>
      </c>
      <c r="BR182" s="137">
        <f t="shared" si="962"/>
        <v>0</v>
      </c>
      <c r="BS182" s="137">
        <f t="shared" si="962"/>
        <v>0</v>
      </c>
      <c r="BT182" s="137">
        <f t="shared" si="962"/>
        <v>0</v>
      </c>
      <c r="BU182" s="137">
        <f t="shared" si="962"/>
        <v>0</v>
      </c>
      <c r="BV182" s="137">
        <f t="shared" si="962"/>
        <v>0</v>
      </c>
      <c r="BW182" s="137">
        <f t="shared" si="962"/>
        <v>0</v>
      </c>
      <c r="BX182" s="137">
        <f t="shared" si="963"/>
        <v>0</v>
      </c>
      <c r="BY182" s="137">
        <f t="shared" si="963"/>
        <v>0</v>
      </c>
      <c r="BZ182" s="137">
        <f t="shared" si="963"/>
        <v>0</v>
      </c>
      <c r="CA182" s="137">
        <f t="shared" si="963"/>
        <v>0</v>
      </c>
      <c r="CB182" s="137">
        <f t="shared" si="963"/>
        <v>0</v>
      </c>
      <c r="CC182" s="137">
        <f t="shared" si="963"/>
        <v>0</v>
      </c>
      <c r="CD182" s="137">
        <f t="shared" si="963"/>
        <v>0</v>
      </c>
      <c r="CE182" s="137">
        <f t="shared" si="963"/>
        <v>0</v>
      </c>
      <c r="CF182" s="137">
        <f t="shared" si="963"/>
        <v>0</v>
      </c>
      <c r="CG182" s="137">
        <f t="shared" si="963"/>
        <v>0</v>
      </c>
      <c r="CH182" s="137">
        <f t="shared" si="963"/>
        <v>0</v>
      </c>
      <c r="CJ182" s="91"/>
      <c r="CK182" s="100"/>
      <c r="CL182" s="100"/>
      <c r="CM182" s="100"/>
      <c r="CN182" s="100"/>
      <c r="CO182" s="100"/>
      <c r="CP182" s="100"/>
      <c r="CQ182" s="100"/>
      <c r="CR182" s="100"/>
      <c r="CS182" s="100"/>
      <c r="CT182" s="100"/>
      <c r="CU182" s="100"/>
      <c r="CV182" s="100"/>
      <c r="CW182" s="100"/>
      <c r="CX182" s="100"/>
      <c r="CY182" s="100"/>
      <c r="CZ182" s="100"/>
      <c r="DA182" s="100"/>
      <c r="DB182" s="100"/>
      <c r="DC182" s="100"/>
      <c r="DD182" s="100"/>
      <c r="DE182" s="100"/>
      <c r="DF182" s="100"/>
      <c r="DG182" s="100"/>
      <c r="DH182" s="100"/>
      <c r="DI182" s="100"/>
      <c r="DJ182" s="100"/>
      <c r="DK182" s="100"/>
      <c r="DL182" s="100"/>
      <c r="DM182" s="100"/>
      <c r="DN182" s="100"/>
      <c r="DO182" s="100"/>
      <c r="DP182" s="100"/>
      <c r="DQ182" s="93"/>
      <c r="DR182" s="93"/>
      <c r="DS182" s="93"/>
      <c r="DT182" s="93"/>
      <c r="DU182" s="93"/>
      <c r="DV182" s="93"/>
      <c r="DW182" s="93"/>
      <c r="DX182" s="93"/>
      <c r="DY182" s="93"/>
      <c r="DZ182" s="93"/>
      <c r="EA182" s="93"/>
      <c r="EB182" s="93"/>
      <c r="EC182" s="93"/>
      <c r="ED182" s="93"/>
      <c r="EE182" s="93"/>
      <c r="EF182" s="93"/>
      <c r="EG182" s="93"/>
      <c r="EH182" s="93"/>
      <c r="EI182" s="93"/>
      <c r="EJ182" s="93"/>
      <c r="EK182" s="93"/>
    </row>
    <row r="183" spans="3:141" x14ac:dyDescent="0.4">
      <c r="C183" s="93"/>
      <c r="D183" s="93"/>
      <c r="E183" s="93"/>
      <c r="F183" s="93"/>
      <c r="G183" s="93"/>
      <c r="H183" s="93"/>
      <c r="I183" s="93"/>
      <c r="J183" s="100"/>
      <c r="K183" s="100"/>
      <c r="L183" s="100"/>
      <c r="M183" s="100"/>
      <c r="N183" s="100"/>
      <c r="O183" s="100"/>
      <c r="P183" s="100"/>
      <c r="Q183" s="100"/>
      <c r="R183" s="100"/>
      <c r="S183" s="100"/>
      <c r="T183" s="100"/>
      <c r="U183" s="100"/>
      <c r="V183" s="100"/>
      <c r="W183" s="100"/>
      <c r="X183" s="100"/>
      <c r="Y183" s="100"/>
      <c r="Z183" s="100"/>
      <c r="AA183" s="100"/>
      <c r="AB183" s="100"/>
      <c r="AC183" s="100"/>
      <c r="AD183" s="100"/>
      <c r="AE183" s="100"/>
      <c r="AF183" s="100"/>
      <c r="AG183" s="100"/>
      <c r="AH183" s="100"/>
      <c r="AI183" s="100"/>
      <c r="AJ183" s="100"/>
      <c r="AK183" s="100"/>
      <c r="AL183" s="100"/>
      <c r="AM183" s="100"/>
      <c r="AN183" s="100"/>
      <c r="AO183" s="100"/>
      <c r="AY183" s="136"/>
      <c r="AZ183" s="136"/>
      <c r="BA183" s="190"/>
      <c r="BB183" s="190"/>
      <c r="BC183" s="190"/>
      <c r="BD183" s="137">
        <f t="shared" ref="BD183:BM189" si="964">IF($BA183="",0,IF(BD$162=$BB183,1,0))</f>
        <v>0</v>
      </c>
      <c r="BE183" s="137">
        <f t="shared" si="964"/>
        <v>0</v>
      </c>
      <c r="BF183" s="137">
        <f t="shared" si="964"/>
        <v>0</v>
      </c>
      <c r="BG183" s="137">
        <f t="shared" si="964"/>
        <v>0</v>
      </c>
      <c r="BH183" s="137">
        <f t="shared" si="964"/>
        <v>0</v>
      </c>
      <c r="BI183" s="137">
        <f t="shared" si="964"/>
        <v>0</v>
      </c>
      <c r="BJ183" s="137">
        <f t="shared" si="964"/>
        <v>0</v>
      </c>
      <c r="BK183" s="137">
        <f t="shared" si="964"/>
        <v>0</v>
      </c>
      <c r="BL183" s="137">
        <f t="shared" si="964"/>
        <v>0</v>
      </c>
      <c r="BM183" s="137">
        <f t="shared" si="964"/>
        <v>0</v>
      </c>
      <c r="BN183" s="137">
        <f t="shared" ref="BN183:BW189" si="965">IF($BA183="",0,IF(BN$162=$BB183,1,0))</f>
        <v>0</v>
      </c>
      <c r="BO183" s="137">
        <f t="shared" si="965"/>
        <v>0</v>
      </c>
      <c r="BP183" s="137">
        <f t="shared" si="965"/>
        <v>0</v>
      </c>
      <c r="BQ183" s="137">
        <f t="shared" si="965"/>
        <v>0</v>
      </c>
      <c r="BR183" s="137">
        <f t="shared" si="965"/>
        <v>0</v>
      </c>
      <c r="BS183" s="137">
        <f t="shared" si="965"/>
        <v>0</v>
      </c>
      <c r="BT183" s="137">
        <f t="shared" si="965"/>
        <v>0</v>
      </c>
      <c r="BU183" s="137">
        <f t="shared" si="965"/>
        <v>0</v>
      </c>
      <c r="BV183" s="137">
        <f t="shared" si="965"/>
        <v>0</v>
      </c>
      <c r="BW183" s="137">
        <f t="shared" si="965"/>
        <v>0</v>
      </c>
      <c r="BX183" s="137">
        <f t="shared" ref="BX183:CH189" si="966">IF($BA183="",0,IF(BX$162=$BB183,1,0))</f>
        <v>0</v>
      </c>
      <c r="BY183" s="137">
        <f t="shared" si="966"/>
        <v>0</v>
      </c>
      <c r="BZ183" s="137">
        <f t="shared" si="966"/>
        <v>0</v>
      </c>
      <c r="CA183" s="137">
        <f t="shared" si="966"/>
        <v>0</v>
      </c>
      <c r="CB183" s="137">
        <f t="shared" si="966"/>
        <v>0</v>
      </c>
      <c r="CC183" s="137">
        <f t="shared" si="966"/>
        <v>0</v>
      </c>
      <c r="CD183" s="137">
        <f t="shared" si="966"/>
        <v>0</v>
      </c>
      <c r="CE183" s="137">
        <f t="shared" si="966"/>
        <v>0</v>
      </c>
      <c r="CF183" s="137">
        <f t="shared" si="966"/>
        <v>0</v>
      </c>
      <c r="CG183" s="137">
        <f t="shared" si="966"/>
        <v>0</v>
      </c>
      <c r="CH183" s="137">
        <f t="shared" si="966"/>
        <v>0</v>
      </c>
      <c r="CJ183" s="91"/>
      <c r="CK183" s="100"/>
      <c r="CL183" s="100"/>
      <c r="CM183" s="100"/>
      <c r="CN183" s="100"/>
      <c r="CO183" s="100"/>
      <c r="CP183" s="100"/>
      <c r="CQ183" s="100"/>
      <c r="CR183" s="100"/>
      <c r="CS183" s="100"/>
      <c r="CT183" s="100"/>
      <c r="CU183" s="100"/>
      <c r="CV183" s="100"/>
      <c r="CW183" s="100"/>
      <c r="CX183" s="100"/>
      <c r="CY183" s="100"/>
      <c r="CZ183" s="100"/>
      <c r="DA183" s="100"/>
      <c r="DB183" s="100"/>
      <c r="DC183" s="100"/>
      <c r="DD183" s="100"/>
      <c r="DE183" s="100"/>
      <c r="DF183" s="100"/>
      <c r="DG183" s="100"/>
      <c r="DH183" s="100"/>
      <c r="DI183" s="100"/>
      <c r="DJ183" s="100"/>
      <c r="DK183" s="100"/>
      <c r="DL183" s="100"/>
      <c r="DM183" s="100"/>
      <c r="DN183" s="100"/>
      <c r="DO183" s="100"/>
      <c r="DP183" s="100"/>
      <c r="DQ183" s="93"/>
      <c r="DR183" s="93"/>
      <c r="DS183" s="93"/>
      <c r="DT183" s="93"/>
      <c r="DU183" s="93"/>
      <c r="DV183" s="93"/>
      <c r="DW183" s="93"/>
      <c r="DX183" s="93"/>
      <c r="DY183" s="93"/>
      <c r="DZ183" s="93"/>
      <c r="EA183" s="93"/>
      <c r="EB183" s="93"/>
      <c r="EC183" s="93"/>
      <c r="ED183" s="93"/>
      <c r="EE183" s="93"/>
      <c r="EF183" s="93"/>
      <c r="EG183" s="93"/>
      <c r="EH183" s="93"/>
      <c r="EI183" s="93"/>
      <c r="EJ183" s="93"/>
      <c r="EK183" s="93"/>
    </row>
    <row r="184" spans="3:141" x14ac:dyDescent="0.4">
      <c r="J184" s="100"/>
      <c r="K184" s="100"/>
      <c r="L184" s="100"/>
      <c r="M184" s="100"/>
      <c r="N184" s="100"/>
      <c r="O184" s="100"/>
      <c r="P184" s="100"/>
      <c r="Q184" s="100"/>
      <c r="R184" s="100"/>
      <c r="S184" s="100"/>
      <c r="T184" s="100"/>
      <c r="U184" s="100"/>
      <c r="V184" s="100"/>
      <c r="W184" s="100"/>
      <c r="X184" s="100"/>
      <c r="Y184" s="100"/>
      <c r="Z184" s="100"/>
      <c r="AA184" s="100"/>
      <c r="AB184" s="100"/>
      <c r="AC184" s="100"/>
      <c r="AD184" s="100"/>
      <c r="AE184" s="100"/>
      <c r="AF184" s="100"/>
      <c r="AG184" s="100"/>
      <c r="AH184" s="100"/>
      <c r="AI184" s="100"/>
      <c r="AJ184" s="100"/>
      <c r="AK184" s="100"/>
      <c r="AL184" s="100"/>
      <c r="AM184" s="100"/>
      <c r="AN184" s="100"/>
      <c r="AO184" s="100"/>
      <c r="AY184" s="136"/>
      <c r="AZ184" s="136"/>
      <c r="BA184" s="190"/>
      <c r="BB184" s="190"/>
      <c r="BC184" s="190"/>
      <c r="BD184" s="137">
        <f t="shared" si="964"/>
        <v>0</v>
      </c>
      <c r="BE184" s="137">
        <f t="shared" si="964"/>
        <v>0</v>
      </c>
      <c r="BF184" s="137">
        <f t="shared" si="964"/>
        <v>0</v>
      </c>
      <c r="BG184" s="137">
        <f t="shared" si="964"/>
        <v>0</v>
      </c>
      <c r="BH184" s="137">
        <f t="shared" si="964"/>
        <v>0</v>
      </c>
      <c r="BI184" s="137">
        <f t="shared" si="964"/>
        <v>0</v>
      </c>
      <c r="BJ184" s="137">
        <f t="shared" si="964"/>
        <v>0</v>
      </c>
      <c r="BK184" s="137">
        <f t="shared" si="964"/>
        <v>0</v>
      </c>
      <c r="BL184" s="137">
        <f t="shared" si="964"/>
        <v>0</v>
      </c>
      <c r="BM184" s="137">
        <f t="shared" si="964"/>
        <v>0</v>
      </c>
      <c r="BN184" s="137">
        <f t="shared" si="965"/>
        <v>0</v>
      </c>
      <c r="BO184" s="137">
        <f t="shared" si="965"/>
        <v>0</v>
      </c>
      <c r="BP184" s="137">
        <f t="shared" si="965"/>
        <v>0</v>
      </c>
      <c r="BQ184" s="137">
        <f t="shared" si="965"/>
        <v>0</v>
      </c>
      <c r="BR184" s="137">
        <f t="shared" si="965"/>
        <v>0</v>
      </c>
      <c r="BS184" s="137">
        <f t="shared" si="965"/>
        <v>0</v>
      </c>
      <c r="BT184" s="137">
        <f t="shared" si="965"/>
        <v>0</v>
      </c>
      <c r="BU184" s="137">
        <f t="shared" si="965"/>
        <v>0</v>
      </c>
      <c r="BV184" s="137">
        <f t="shared" si="965"/>
        <v>0</v>
      </c>
      <c r="BW184" s="137">
        <f t="shared" si="965"/>
        <v>0</v>
      </c>
      <c r="BX184" s="137">
        <f t="shared" si="966"/>
        <v>0</v>
      </c>
      <c r="BY184" s="137">
        <f t="shared" si="966"/>
        <v>0</v>
      </c>
      <c r="BZ184" s="137">
        <f t="shared" si="966"/>
        <v>0</v>
      </c>
      <c r="CA184" s="137">
        <f t="shared" si="966"/>
        <v>0</v>
      </c>
      <c r="CB184" s="137">
        <f t="shared" si="966"/>
        <v>0</v>
      </c>
      <c r="CC184" s="137">
        <f t="shared" si="966"/>
        <v>0</v>
      </c>
      <c r="CD184" s="137">
        <f t="shared" si="966"/>
        <v>0</v>
      </c>
      <c r="CE184" s="137">
        <f t="shared" si="966"/>
        <v>0</v>
      </c>
      <c r="CF184" s="137">
        <f t="shared" si="966"/>
        <v>0</v>
      </c>
      <c r="CG184" s="137">
        <f t="shared" si="966"/>
        <v>0</v>
      </c>
      <c r="CH184" s="137">
        <f t="shared" si="966"/>
        <v>0</v>
      </c>
      <c r="CJ184" s="91"/>
      <c r="CK184" s="100"/>
      <c r="CL184" s="100"/>
      <c r="CM184" s="100"/>
      <c r="CN184" s="100"/>
      <c r="CO184" s="100"/>
      <c r="CP184" s="100"/>
      <c r="CQ184" s="100"/>
      <c r="CR184" s="100"/>
      <c r="CS184" s="100"/>
      <c r="CT184" s="100"/>
      <c r="CU184" s="100"/>
      <c r="CV184" s="100"/>
      <c r="CW184" s="100"/>
      <c r="CX184" s="100"/>
      <c r="CY184" s="100"/>
      <c r="CZ184" s="100"/>
      <c r="DA184" s="100"/>
      <c r="DB184" s="100"/>
      <c r="DC184" s="100"/>
      <c r="DD184" s="100"/>
      <c r="DE184" s="100"/>
      <c r="DF184" s="100"/>
      <c r="DG184" s="100"/>
      <c r="DH184" s="100"/>
      <c r="DI184" s="100"/>
      <c r="DJ184" s="100"/>
      <c r="DK184" s="100"/>
      <c r="DL184" s="100"/>
      <c r="DM184" s="100"/>
      <c r="DN184" s="100"/>
      <c r="DO184" s="100"/>
      <c r="DP184" s="100"/>
      <c r="DQ184" s="93"/>
      <c r="DR184" s="93"/>
      <c r="DS184" s="93"/>
      <c r="DT184" s="93"/>
      <c r="DU184" s="93"/>
      <c r="DV184" s="93"/>
      <c r="DW184" s="93"/>
      <c r="DX184" s="93"/>
      <c r="DY184" s="93"/>
      <c r="DZ184" s="93"/>
      <c r="EA184" s="93"/>
      <c r="EB184" s="93"/>
      <c r="EC184" s="93"/>
      <c r="ED184" s="93"/>
      <c r="EE184" s="93"/>
      <c r="EF184" s="93"/>
      <c r="EG184" s="93"/>
      <c r="EH184" s="93"/>
      <c r="EI184" s="93"/>
      <c r="EJ184" s="93"/>
      <c r="EK184" s="93"/>
    </row>
    <row r="185" spans="3:141" x14ac:dyDescent="0.4">
      <c r="J185" s="100"/>
      <c r="K185" s="100"/>
      <c r="L185" s="100"/>
      <c r="M185" s="100"/>
      <c r="N185" s="100"/>
      <c r="O185" s="100"/>
      <c r="P185" s="100"/>
      <c r="Q185" s="100"/>
      <c r="R185" s="100"/>
      <c r="S185" s="100"/>
      <c r="T185" s="100"/>
      <c r="U185" s="100"/>
      <c r="V185" s="100"/>
      <c r="W185" s="100"/>
      <c r="X185" s="100"/>
      <c r="Y185" s="100"/>
      <c r="Z185" s="100"/>
      <c r="AA185" s="100"/>
      <c r="AB185" s="100"/>
      <c r="AC185" s="100"/>
      <c r="AD185" s="100"/>
      <c r="AE185" s="100"/>
      <c r="AF185" s="100"/>
      <c r="AG185" s="100"/>
      <c r="AH185" s="100"/>
      <c r="AI185" s="100"/>
      <c r="AJ185" s="100"/>
      <c r="AK185" s="100"/>
      <c r="AL185" s="100"/>
      <c r="AM185" s="100"/>
      <c r="AN185" s="100"/>
      <c r="AO185" s="100"/>
      <c r="AY185" s="136"/>
      <c r="AZ185" s="136"/>
      <c r="BA185" s="190"/>
      <c r="BB185" s="190"/>
      <c r="BC185" s="190"/>
      <c r="BD185" s="137">
        <f t="shared" si="964"/>
        <v>0</v>
      </c>
      <c r="BE185" s="137">
        <f t="shared" si="964"/>
        <v>0</v>
      </c>
      <c r="BF185" s="137">
        <f t="shared" si="964"/>
        <v>0</v>
      </c>
      <c r="BG185" s="137">
        <f t="shared" si="964"/>
        <v>0</v>
      </c>
      <c r="BH185" s="137">
        <f t="shared" si="964"/>
        <v>0</v>
      </c>
      <c r="BI185" s="137">
        <f t="shared" si="964"/>
        <v>0</v>
      </c>
      <c r="BJ185" s="137">
        <f t="shared" si="964"/>
        <v>0</v>
      </c>
      <c r="BK185" s="137">
        <f t="shared" si="964"/>
        <v>0</v>
      </c>
      <c r="BL185" s="137">
        <f t="shared" si="964"/>
        <v>0</v>
      </c>
      <c r="BM185" s="137">
        <f t="shared" si="964"/>
        <v>0</v>
      </c>
      <c r="BN185" s="137">
        <f t="shared" si="965"/>
        <v>0</v>
      </c>
      <c r="BO185" s="137">
        <f t="shared" si="965"/>
        <v>0</v>
      </c>
      <c r="BP185" s="137">
        <f t="shared" si="965"/>
        <v>0</v>
      </c>
      <c r="BQ185" s="137">
        <f t="shared" si="965"/>
        <v>0</v>
      </c>
      <c r="BR185" s="137">
        <f t="shared" si="965"/>
        <v>0</v>
      </c>
      <c r="BS185" s="137">
        <f t="shared" si="965"/>
        <v>0</v>
      </c>
      <c r="BT185" s="137">
        <f t="shared" si="965"/>
        <v>0</v>
      </c>
      <c r="BU185" s="137">
        <f t="shared" si="965"/>
        <v>0</v>
      </c>
      <c r="BV185" s="137">
        <f t="shared" si="965"/>
        <v>0</v>
      </c>
      <c r="BW185" s="137">
        <f t="shared" si="965"/>
        <v>0</v>
      </c>
      <c r="BX185" s="137">
        <f t="shared" si="966"/>
        <v>0</v>
      </c>
      <c r="BY185" s="137">
        <f t="shared" si="966"/>
        <v>0</v>
      </c>
      <c r="BZ185" s="137">
        <f t="shared" si="966"/>
        <v>0</v>
      </c>
      <c r="CA185" s="137">
        <f t="shared" si="966"/>
        <v>0</v>
      </c>
      <c r="CB185" s="137">
        <f t="shared" si="966"/>
        <v>0</v>
      </c>
      <c r="CC185" s="137">
        <f t="shared" si="966"/>
        <v>0</v>
      </c>
      <c r="CD185" s="137">
        <f t="shared" si="966"/>
        <v>0</v>
      </c>
      <c r="CE185" s="137">
        <f t="shared" si="966"/>
        <v>0</v>
      </c>
      <c r="CF185" s="137">
        <f t="shared" si="966"/>
        <v>0</v>
      </c>
      <c r="CG185" s="137">
        <f t="shared" si="966"/>
        <v>0</v>
      </c>
      <c r="CH185" s="137">
        <f t="shared" si="966"/>
        <v>0</v>
      </c>
      <c r="CJ185" s="91"/>
      <c r="CK185" s="100"/>
      <c r="CL185" s="100"/>
      <c r="CM185" s="100"/>
      <c r="CN185" s="100"/>
      <c r="CO185" s="100"/>
      <c r="CP185" s="100"/>
      <c r="CQ185" s="100"/>
      <c r="CR185" s="100"/>
      <c r="CS185" s="100"/>
      <c r="CT185" s="100"/>
      <c r="CU185" s="100"/>
      <c r="CV185" s="100"/>
      <c r="CW185" s="100"/>
      <c r="CX185" s="100"/>
      <c r="CY185" s="100"/>
      <c r="CZ185" s="100"/>
      <c r="DA185" s="100"/>
      <c r="DB185" s="100"/>
      <c r="DC185" s="100"/>
      <c r="DD185" s="100"/>
      <c r="DE185" s="100"/>
      <c r="DF185" s="100"/>
      <c r="DG185" s="100"/>
      <c r="DH185" s="100"/>
      <c r="DI185" s="100"/>
      <c r="DJ185" s="100"/>
      <c r="DK185" s="100"/>
      <c r="DL185" s="100"/>
      <c r="DM185" s="100"/>
      <c r="DN185" s="100"/>
      <c r="DO185" s="100"/>
      <c r="DP185" s="100"/>
      <c r="DQ185" s="93"/>
      <c r="DR185" s="93"/>
      <c r="DS185" s="93"/>
      <c r="DT185" s="93"/>
      <c r="DU185" s="93"/>
      <c r="DV185" s="93"/>
      <c r="DW185" s="93"/>
      <c r="DX185" s="93"/>
      <c r="DY185" s="93"/>
      <c r="DZ185" s="93"/>
      <c r="EA185" s="93"/>
      <c r="EB185" s="93"/>
      <c r="EC185" s="93"/>
      <c r="ED185" s="93"/>
      <c r="EE185" s="93"/>
      <c r="EF185" s="93"/>
      <c r="EG185" s="93"/>
      <c r="EH185" s="93"/>
      <c r="EI185" s="93"/>
      <c r="EJ185" s="93"/>
      <c r="EK185" s="93"/>
    </row>
    <row r="186" spans="3:141" x14ac:dyDescent="0.4">
      <c r="J186" s="100"/>
      <c r="K186" s="100"/>
      <c r="L186" s="100"/>
      <c r="M186" s="100"/>
      <c r="N186" s="100"/>
      <c r="O186" s="100"/>
      <c r="P186" s="100"/>
      <c r="Q186" s="100"/>
      <c r="R186" s="100"/>
      <c r="S186" s="100"/>
      <c r="T186" s="100"/>
      <c r="U186" s="100"/>
      <c r="V186" s="100"/>
      <c r="W186" s="100"/>
      <c r="X186" s="100"/>
      <c r="Y186" s="100"/>
      <c r="Z186" s="100"/>
      <c r="AA186" s="100"/>
      <c r="AB186" s="100"/>
      <c r="AC186" s="100"/>
      <c r="AD186" s="100"/>
      <c r="AE186" s="100"/>
      <c r="AF186" s="100"/>
      <c r="AG186" s="100"/>
      <c r="AH186" s="100"/>
      <c r="AI186" s="100"/>
      <c r="AJ186" s="100"/>
      <c r="AK186" s="100"/>
      <c r="AL186" s="100"/>
      <c r="AM186" s="100"/>
      <c r="AN186" s="100"/>
      <c r="AO186" s="100"/>
      <c r="AY186" s="136"/>
      <c r="AZ186" s="136"/>
      <c r="BA186" s="190"/>
      <c r="BB186" s="190"/>
      <c r="BC186" s="190"/>
      <c r="BD186" s="137">
        <f t="shared" si="964"/>
        <v>0</v>
      </c>
      <c r="BE186" s="137">
        <f t="shared" si="964"/>
        <v>0</v>
      </c>
      <c r="BF186" s="137">
        <f t="shared" si="964"/>
        <v>0</v>
      </c>
      <c r="BG186" s="137">
        <f t="shared" si="964"/>
        <v>0</v>
      </c>
      <c r="BH186" s="137">
        <f t="shared" si="964"/>
        <v>0</v>
      </c>
      <c r="BI186" s="137">
        <f t="shared" si="964"/>
        <v>0</v>
      </c>
      <c r="BJ186" s="137">
        <f t="shared" si="964"/>
        <v>0</v>
      </c>
      <c r="BK186" s="137">
        <f t="shared" si="964"/>
        <v>0</v>
      </c>
      <c r="BL186" s="137">
        <f t="shared" si="964"/>
        <v>0</v>
      </c>
      <c r="BM186" s="137">
        <f t="shared" si="964"/>
        <v>0</v>
      </c>
      <c r="BN186" s="137">
        <f t="shared" si="965"/>
        <v>0</v>
      </c>
      <c r="BO186" s="137">
        <f t="shared" si="965"/>
        <v>0</v>
      </c>
      <c r="BP186" s="137">
        <f t="shared" si="965"/>
        <v>0</v>
      </c>
      <c r="BQ186" s="137">
        <f t="shared" si="965"/>
        <v>0</v>
      </c>
      <c r="BR186" s="137">
        <f t="shared" si="965"/>
        <v>0</v>
      </c>
      <c r="BS186" s="137">
        <f t="shared" si="965"/>
        <v>0</v>
      </c>
      <c r="BT186" s="137">
        <f t="shared" si="965"/>
        <v>0</v>
      </c>
      <c r="BU186" s="137">
        <f t="shared" si="965"/>
        <v>0</v>
      </c>
      <c r="BV186" s="137">
        <f t="shared" si="965"/>
        <v>0</v>
      </c>
      <c r="BW186" s="137">
        <f t="shared" si="965"/>
        <v>0</v>
      </c>
      <c r="BX186" s="137">
        <f t="shared" si="966"/>
        <v>0</v>
      </c>
      <c r="BY186" s="137">
        <f t="shared" si="966"/>
        <v>0</v>
      </c>
      <c r="BZ186" s="137">
        <f t="shared" si="966"/>
        <v>0</v>
      </c>
      <c r="CA186" s="137">
        <f t="shared" si="966"/>
        <v>0</v>
      </c>
      <c r="CB186" s="137">
        <f t="shared" si="966"/>
        <v>0</v>
      </c>
      <c r="CC186" s="137">
        <f t="shared" si="966"/>
        <v>0</v>
      </c>
      <c r="CD186" s="137">
        <f t="shared" si="966"/>
        <v>0</v>
      </c>
      <c r="CE186" s="137">
        <f t="shared" si="966"/>
        <v>0</v>
      </c>
      <c r="CF186" s="137">
        <f t="shared" si="966"/>
        <v>0</v>
      </c>
      <c r="CG186" s="137">
        <f t="shared" si="966"/>
        <v>0</v>
      </c>
      <c r="CH186" s="137">
        <f t="shared" si="966"/>
        <v>0</v>
      </c>
      <c r="CJ186" s="91"/>
      <c r="CK186" s="100"/>
      <c r="CL186" s="100"/>
      <c r="CM186" s="100"/>
      <c r="CN186" s="100"/>
      <c r="CO186" s="100"/>
      <c r="CP186" s="100"/>
      <c r="CQ186" s="100"/>
      <c r="CR186" s="100"/>
      <c r="CS186" s="100"/>
      <c r="CT186" s="100"/>
      <c r="CU186" s="100"/>
      <c r="CV186" s="100"/>
      <c r="CW186" s="100"/>
      <c r="CX186" s="100"/>
      <c r="CY186" s="100"/>
      <c r="CZ186" s="100"/>
      <c r="DA186" s="100"/>
      <c r="DB186" s="100"/>
      <c r="DC186" s="100"/>
      <c r="DD186" s="100"/>
      <c r="DE186" s="100"/>
      <c r="DF186" s="100"/>
      <c r="DG186" s="100"/>
      <c r="DH186" s="100"/>
      <c r="DI186" s="100"/>
      <c r="DJ186" s="100"/>
      <c r="DK186" s="100"/>
      <c r="DL186" s="100"/>
      <c r="DM186" s="100"/>
      <c r="DN186" s="100"/>
      <c r="DO186" s="100"/>
      <c r="DP186" s="100"/>
      <c r="DQ186" s="93"/>
      <c r="DR186" s="93"/>
      <c r="DS186" s="93"/>
      <c r="DT186" s="93"/>
      <c r="DU186" s="93"/>
      <c r="DV186" s="93"/>
      <c r="DW186" s="93"/>
      <c r="DX186" s="93"/>
      <c r="DY186" s="93"/>
      <c r="DZ186" s="93"/>
      <c r="EA186" s="93"/>
      <c r="EB186" s="93"/>
      <c r="EC186" s="93"/>
      <c r="ED186" s="93"/>
      <c r="EE186" s="93"/>
      <c r="EF186" s="93"/>
      <c r="EG186" s="93"/>
      <c r="EH186" s="93"/>
      <c r="EI186" s="93"/>
      <c r="EJ186" s="93"/>
      <c r="EK186" s="93"/>
    </row>
    <row r="187" spans="3:141" x14ac:dyDescent="0.4">
      <c r="J187" s="100"/>
      <c r="K187" s="100"/>
      <c r="L187" s="100"/>
      <c r="M187" s="100"/>
      <c r="N187" s="100"/>
      <c r="O187" s="100"/>
      <c r="P187" s="100"/>
      <c r="Q187" s="100"/>
      <c r="R187" s="100"/>
      <c r="S187" s="100"/>
      <c r="T187" s="100"/>
      <c r="U187" s="100"/>
      <c r="V187" s="100"/>
      <c r="W187" s="100"/>
      <c r="X187" s="100"/>
      <c r="Y187" s="100"/>
      <c r="Z187" s="100"/>
      <c r="AA187" s="100"/>
      <c r="AB187" s="100"/>
      <c r="AC187" s="100"/>
      <c r="AD187" s="100"/>
      <c r="AE187" s="100"/>
      <c r="AF187" s="100"/>
      <c r="AG187" s="100"/>
      <c r="AH187" s="100"/>
      <c r="AI187" s="100"/>
      <c r="AJ187" s="100"/>
      <c r="AK187" s="100"/>
      <c r="AL187" s="100"/>
      <c r="AM187" s="100"/>
      <c r="AN187" s="100"/>
      <c r="AO187" s="100"/>
      <c r="AY187" s="136"/>
      <c r="AZ187" s="136"/>
      <c r="BA187" s="190"/>
      <c r="BB187" s="190"/>
      <c r="BC187" s="190"/>
      <c r="BD187" s="137">
        <f t="shared" si="964"/>
        <v>0</v>
      </c>
      <c r="BE187" s="137">
        <f t="shared" si="964"/>
        <v>0</v>
      </c>
      <c r="BF187" s="137">
        <f t="shared" si="964"/>
        <v>0</v>
      </c>
      <c r="BG187" s="137">
        <f t="shared" si="964"/>
        <v>0</v>
      </c>
      <c r="BH187" s="137">
        <f t="shared" si="964"/>
        <v>0</v>
      </c>
      <c r="BI187" s="137">
        <f t="shared" si="964"/>
        <v>0</v>
      </c>
      <c r="BJ187" s="137">
        <f t="shared" si="964"/>
        <v>0</v>
      </c>
      <c r="BK187" s="137">
        <f t="shared" si="964"/>
        <v>0</v>
      </c>
      <c r="BL187" s="137">
        <f t="shared" si="964"/>
        <v>0</v>
      </c>
      <c r="BM187" s="137">
        <f t="shared" si="964"/>
        <v>0</v>
      </c>
      <c r="BN187" s="137">
        <f t="shared" si="965"/>
        <v>0</v>
      </c>
      <c r="BO187" s="137">
        <f t="shared" si="965"/>
        <v>0</v>
      </c>
      <c r="BP187" s="137">
        <f t="shared" si="965"/>
        <v>0</v>
      </c>
      <c r="BQ187" s="137">
        <f t="shared" si="965"/>
        <v>0</v>
      </c>
      <c r="BR187" s="137">
        <f t="shared" si="965"/>
        <v>0</v>
      </c>
      <c r="BS187" s="137">
        <f t="shared" si="965"/>
        <v>0</v>
      </c>
      <c r="BT187" s="137">
        <f t="shared" si="965"/>
        <v>0</v>
      </c>
      <c r="BU187" s="137">
        <f t="shared" si="965"/>
        <v>0</v>
      </c>
      <c r="BV187" s="137">
        <f t="shared" si="965"/>
        <v>0</v>
      </c>
      <c r="BW187" s="137">
        <f t="shared" si="965"/>
        <v>0</v>
      </c>
      <c r="BX187" s="137">
        <f t="shared" si="966"/>
        <v>0</v>
      </c>
      <c r="BY187" s="137">
        <f t="shared" si="966"/>
        <v>0</v>
      </c>
      <c r="BZ187" s="137">
        <f t="shared" si="966"/>
        <v>0</v>
      </c>
      <c r="CA187" s="137">
        <f t="shared" si="966"/>
        <v>0</v>
      </c>
      <c r="CB187" s="137">
        <f t="shared" si="966"/>
        <v>0</v>
      </c>
      <c r="CC187" s="137">
        <f t="shared" si="966"/>
        <v>0</v>
      </c>
      <c r="CD187" s="137">
        <f t="shared" si="966"/>
        <v>0</v>
      </c>
      <c r="CE187" s="137">
        <f t="shared" si="966"/>
        <v>0</v>
      </c>
      <c r="CF187" s="137">
        <f t="shared" si="966"/>
        <v>0</v>
      </c>
      <c r="CG187" s="137">
        <f t="shared" si="966"/>
        <v>0</v>
      </c>
      <c r="CH187" s="137">
        <f t="shared" si="966"/>
        <v>0</v>
      </c>
      <c r="CJ187" s="91"/>
      <c r="CK187" s="100"/>
      <c r="CL187" s="100"/>
      <c r="CM187" s="100"/>
      <c r="CN187" s="100"/>
      <c r="CO187" s="100"/>
      <c r="CP187" s="100"/>
      <c r="CQ187" s="100"/>
      <c r="CR187" s="100"/>
      <c r="CS187" s="100"/>
      <c r="CT187" s="100"/>
      <c r="CU187" s="100"/>
      <c r="CV187" s="100"/>
      <c r="CW187" s="100"/>
      <c r="CX187" s="100"/>
      <c r="CY187" s="100"/>
      <c r="CZ187" s="100"/>
      <c r="DA187" s="100"/>
      <c r="DB187" s="100"/>
      <c r="DC187" s="100"/>
      <c r="DD187" s="100"/>
      <c r="DE187" s="100"/>
      <c r="DF187" s="100"/>
      <c r="DG187" s="100"/>
      <c r="DH187" s="100"/>
      <c r="DI187" s="100"/>
      <c r="DJ187" s="100"/>
      <c r="DK187" s="100"/>
      <c r="DL187" s="100"/>
      <c r="DM187" s="100"/>
      <c r="DN187" s="100"/>
      <c r="DO187" s="100"/>
      <c r="DP187" s="100"/>
      <c r="DQ187" s="93"/>
      <c r="DR187" s="93"/>
      <c r="DS187" s="93"/>
      <c r="DT187" s="93"/>
      <c r="DU187" s="93"/>
      <c r="DV187" s="93"/>
      <c r="DW187" s="93"/>
      <c r="DX187" s="93"/>
      <c r="DY187" s="93"/>
      <c r="DZ187" s="93"/>
      <c r="EA187" s="93"/>
      <c r="EB187" s="93"/>
      <c r="EC187" s="93"/>
      <c r="ED187" s="93"/>
      <c r="EE187" s="93"/>
      <c r="EF187" s="93"/>
      <c r="EG187" s="93"/>
      <c r="EH187" s="93"/>
      <c r="EI187" s="93"/>
      <c r="EJ187" s="93"/>
      <c r="EK187" s="93"/>
    </row>
    <row r="188" spans="3:141" x14ac:dyDescent="0.4">
      <c r="J188" s="100"/>
      <c r="K188" s="100"/>
      <c r="L188" s="100"/>
      <c r="M188" s="100"/>
      <c r="N188" s="100"/>
      <c r="O188" s="100"/>
      <c r="P188" s="100"/>
      <c r="Q188" s="100"/>
      <c r="R188" s="100"/>
      <c r="S188" s="100"/>
      <c r="T188" s="100"/>
      <c r="U188" s="100"/>
      <c r="V188" s="100"/>
      <c r="W188" s="100"/>
      <c r="X188" s="100"/>
      <c r="Y188" s="100"/>
      <c r="Z188" s="100"/>
      <c r="AA188" s="100"/>
      <c r="AB188" s="100"/>
      <c r="AC188" s="100"/>
      <c r="AD188" s="100"/>
      <c r="AE188" s="100"/>
      <c r="AF188" s="100"/>
      <c r="AG188" s="100"/>
      <c r="AH188" s="100"/>
      <c r="AI188" s="100"/>
      <c r="AJ188" s="100"/>
      <c r="AK188" s="100"/>
      <c r="AL188" s="100"/>
      <c r="AM188" s="100"/>
      <c r="AN188" s="100"/>
      <c r="AO188" s="100"/>
      <c r="AY188" s="136"/>
      <c r="AZ188" s="136"/>
      <c r="BA188" s="190"/>
      <c r="BB188" s="190"/>
      <c r="BC188" s="190"/>
      <c r="BD188" s="137">
        <f t="shared" si="964"/>
        <v>0</v>
      </c>
      <c r="BE188" s="137">
        <f t="shared" si="964"/>
        <v>0</v>
      </c>
      <c r="BF188" s="137">
        <f t="shared" si="964"/>
        <v>0</v>
      </c>
      <c r="BG188" s="137">
        <f t="shared" si="964"/>
        <v>0</v>
      </c>
      <c r="BH188" s="137">
        <f t="shared" si="964"/>
        <v>0</v>
      </c>
      <c r="BI188" s="137">
        <f t="shared" si="964"/>
        <v>0</v>
      </c>
      <c r="BJ188" s="137">
        <f t="shared" si="964"/>
        <v>0</v>
      </c>
      <c r="BK188" s="137">
        <f t="shared" si="964"/>
        <v>0</v>
      </c>
      <c r="BL188" s="137">
        <f t="shared" si="964"/>
        <v>0</v>
      </c>
      <c r="BM188" s="137">
        <f t="shared" si="964"/>
        <v>0</v>
      </c>
      <c r="BN188" s="137">
        <f t="shared" si="965"/>
        <v>0</v>
      </c>
      <c r="BO188" s="137">
        <f t="shared" si="965"/>
        <v>0</v>
      </c>
      <c r="BP188" s="137">
        <f t="shared" si="965"/>
        <v>0</v>
      </c>
      <c r="BQ188" s="137">
        <f t="shared" si="965"/>
        <v>0</v>
      </c>
      <c r="BR188" s="137">
        <f t="shared" si="965"/>
        <v>0</v>
      </c>
      <c r="BS188" s="137">
        <f t="shared" si="965"/>
        <v>0</v>
      </c>
      <c r="BT188" s="137">
        <f t="shared" si="965"/>
        <v>0</v>
      </c>
      <c r="BU188" s="137">
        <f t="shared" si="965"/>
        <v>0</v>
      </c>
      <c r="BV188" s="137">
        <f t="shared" si="965"/>
        <v>0</v>
      </c>
      <c r="BW188" s="137">
        <f t="shared" si="965"/>
        <v>0</v>
      </c>
      <c r="BX188" s="137">
        <f t="shared" si="966"/>
        <v>0</v>
      </c>
      <c r="BY188" s="137">
        <f t="shared" si="966"/>
        <v>0</v>
      </c>
      <c r="BZ188" s="137">
        <f t="shared" si="966"/>
        <v>0</v>
      </c>
      <c r="CA188" s="137">
        <f t="shared" si="966"/>
        <v>0</v>
      </c>
      <c r="CB188" s="137">
        <f t="shared" si="966"/>
        <v>0</v>
      </c>
      <c r="CC188" s="137">
        <f t="shared" si="966"/>
        <v>0</v>
      </c>
      <c r="CD188" s="137">
        <f t="shared" si="966"/>
        <v>0</v>
      </c>
      <c r="CE188" s="137">
        <f t="shared" si="966"/>
        <v>0</v>
      </c>
      <c r="CF188" s="137">
        <f t="shared" si="966"/>
        <v>0</v>
      </c>
      <c r="CG188" s="137">
        <f t="shared" si="966"/>
        <v>0</v>
      </c>
      <c r="CH188" s="137">
        <f t="shared" si="966"/>
        <v>0</v>
      </c>
      <c r="CJ188" s="91"/>
      <c r="CK188" s="100"/>
      <c r="CL188" s="100"/>
      <c r="CM188" s="100"/>
      <c r="CN188" s="100"/>
      <c r="CO188" s="100"/>
      <c r="CP188" s="100"/>
      <c r="CQ188" s="100"/>
      <c r="CR188" s="100"/>
      <c r="CS188" s="100"/>
      <c r="CT188" s="100"/>
      <c r="CU188" s="100"/>
      <c r="CV188" s="100"/>
      <c r="CW188" s="100"/>
      <c r="CX188" s="100"/>
      <c r="CY188" s="100"/>
      <c r="CZ188" s="100"/>
      <c r="DA188" s="100"/>
      <c r="DB188" s="100"/>
      <c r="DC188" s="100"/>
      <c r="DD188" s="100"/>
      <c r="DE188" s="100"/>
      <c r="DF188" s="100"/>
      <c r="DG188" s="100"/>
      <c r="DH188" s="100"/>
      <c r="DI188" s="100"/>
      <c r="DJ188" s="100"/>
      <c r="DK188" s="100"/>
      <c r="DL188" s="100"/>
      <c r="DM188" s="100"/>
      <c r="DN188" s="100"/>
      <c r="DO188" s="100"/>
      <c r="DP188" s="100"/>
      <c r="DQ188" s="93"/>
      <c r="DR188" s="93"/>
      <c r="DS188" s="93"/>
      <c r="DT188" s="93"/>
      <c r="DU188" s="93"/>
      <c r="DV188" s="93"/>
      <c r="DW188" s="93"/>
      <c r="DX188" s="93"/>
      <c r="DY188" s="93"/>
      <c r="DZ188" s="93"/>
      <c r="EA188" s="93"/>
      <c r="EB188" s="93"/>
      <c r="EC188" s="93"/>
      <c r="ED188" s="93"/>
      <c r="EE188" s="93"/>
      <c r="EF188" s="93"/>
      <c r="EG188" s="93"/>
      <c r="EH188" s="93"/>
      <c r="EI188" s="93"/>
      <c r="EJ188" s="93"/>
      <c r="EK188" s="93"/>
    </row>
    <row r="189" spans="3:141" ht="19.5" thickBot="1" x14ac:dyDescent="0.45"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  <c r="V189" s="100"/>
      <c r="W189" s="100"/>
      <c r="X189" s="100"/>
      <c r="Y189" s="100"/>
      <c r="Z189" s="100"/>
      <c r="AA189" s="100"/>
      <c r="AB189" s="100"/>
      <c r="AC189" s="100"/>
      <c r="AD189" s="100"/>
      <c r="AE189" s="100"/>
      <c r="AF189" s="100"/>
      <c r="AG189" s="100"/>
      <c r="AH189" s="100"/>
      <c r="AI189" s="100"/>
      <c r="AJ189" s="100"/>
      <c r="AK189" s="100"/>
      <c r="AL189" s="100"/>
      <c r="AM189" s="100"/>
      <c r="AN189" s="100"/>
      <c r="AO189" s="100"/>
      <c r="AY189" s="136"/>
      <c r="AZ189" s="136"/>
      <c r="BA189" s="190"/>
      <c r="BB189" s="190"/>
      <c r="BC189" s="190"/>
      <c r="BD189" s="137">
        <f t="shared" si="964"/>
        <v>0</v>
      </c>
      <c r="BE189" s="137">
        <f t="shared" si="964"/>
        <v>0</v>
      </c>
      <c r="BF189" s="137">
        <f t="shared" si="964"/>
        <v>0</v>
      </c>
      <c r="BG189" s="137">
        <f t="shared" si="964"/>
        <v>0</v>
      </c>
      <c r="BH189" s="137">
        <f t="shared" si="964"/>
        <v>0</v>
      </c>
      <c r="BI189" s="137">
        <f t="shared" si="964"/>
        <v>0</v>
      </c>
      <c r="BJ189" s="137">
        <f t="shared" si="964"/>
        <v>0</v>
      </c>
      <c r="BK189" s="137">
        <f t="shared" si="964"/>
        <v>0</v>
      </c>
      <c r="BL189" s="137">
        <f t="shared" si="964"/>
        <v>0</v>
      </c>
      <c r="BM189" s="137">
        <f t="shared" si="964"/>
        <v>0</v>
      </c>
      <c r="BN189" s="137">
        <f t="shared" si="965"/>
        <v>0</v>
      </c>
      <c r="BO189" s="137">
        <f t="shared" si="965"/>
        <v>0</v>
      </c>
      <c r="BP189" s="137">
        <f t="shared" si="965"/>
        <v>0</v>
      </c>
      <c r="BQ189" s="137">
        <f t="shared" si="965"/>
        <v>0</v>
      </c>
      <c r="BR189" s="137">
        <f t="shared" si="965"/>
        <v>0</v>
      </c>
      <c r="BS189" s="137">
        <f t="shared" si="965"/>
        <v>0</v>
      </c>
      <c r="BT189" s="137">
        <f t="shared" si="965"/>
        <v>0</v>
      </c>
      <c r="BU189" s="137">
        <f t="shared" si="965"/>
        <v>0</v>
      </c>
      <c r="BV189" s="137">
        <f t="shared" si="965"/>
        <v>0</v>
      </c>
      <c r="BW189" s="137">
        <f t="shared" si="965"/>
        <v>0</v>
      </c>
      <c r="BX189" s="137">
        <f t="shared" si="966"/>
        <v>0</v>
      </c>
      <c r="BY189" s="137">
        <f t="shared" si="966"/>
        <v>0</v>
      </c>
      <c r="BZ189" s="137">
        <f t="shared" si="966"/>
        <v>0</v>
      </c>
      <c r="CA189" s="137">
        <f t="shared" si="966"/>
        <v>0</v>
      </c>
      <c r="CB189" s="137">
        <f t="shared" si="966"/>
        <v>0</v>
      </c>
      <c r="CC189" s="137">
        <f t="shared" si="966"/>
        <v>0</v>
      </c>
      <c r="CD189" s="137">
        <f t="shared" si="966"/>
        <v>0</v>
      </c>
      <c r="CE189" s="137">
        <f t="shared" si="966"/>
        <v>0</v>
      </c>
      <c r="CF189" s="137">
        <f t="shared" si="966"/>
        <v>0</v>
      </c>
      <c r="CG189" s="137">
        <f t="shared" si="966"/>
        <v>0</v>
      </c>
      <c r="CH189" s="137">
        <f t="shared" si="966"/>
        <v>0</v>
      </c>
      <c r="CJ189" s="91"/>
      <c r="CK189" s="100"/>
      <c r="CL189" s="100"/>
      <c r="CM189" s="100"/>
      <c r="CN189" s="100"/>
      <c r="CO189" s="100"/>
      <c r="CP189" s="100"/>
      <c r="CQ189" s="100"/>
      <c r="CR189" s="100"/>
      <c r="CS189" s="100"/>
      <c r="CT189" s="100"/>
      <c r="CU189" s="100"/>
      <c r="CV189" s="100"/>
      <c r="CW189" s="100"/>
      <c r="CX189" s="100"/>
      <c r="CY189" s="100"/>
      <c r="CZ189" s="100"/>
      <c r="DA189" s="100"/>
      <c r="DB189" s="100"/>
      <c r="DC189" s="100"/>
      <c r="DD189" s="100"/>
      <c r="DE189" s="100"/>
      <c r="DF189" s="100"/>
      <c r="DG189" s="100"/>
      <c r="DH189" s="100"/>
      <c r="DI189" s="100"/>
      <c r="DJ189" s="100"/>
      <c r="DK189" s="100"/>
      <c r="DL189" s="100"/>
      <c r="DM189" s="100"/>
      <c r="DN189" s="100"/>
      <c r="DO189" s="100"/>
      <c r="DP189" s="100"/>
      <c r="DQ189" s="93"/>
      <c r="DR189" s="93"/>
      <c r="DS189" s="93"/>
      <c r="DT189" s="93"/>
      <c r="DU189" s="93"/>
      <c r="DV189" s="93"/>
      <c r="DW189" s="93"/>
      <c r="DX189" s="93"/>
      <c r="DY189" s="93"/>
      <c r="DZ189" s="93"/>
      <c r="EA189" s="93"/>
      <c r="EB189" s="93"/>
      <c r="EC189" s="93"/>
      <c r="ED189" s="93"/>
      <c r="EE189" s="93"/>
      <c r="EF189" s="93"/>
      <c r="EG189" s="93"/>
      <c r="EH189" s="93"/>
      <c r="EI189" s="93"/>
      <c r="EJ189" s="93"/>
      <c r="EK189" s="93"/>
    </row>
    <row r="190" spans="3:141" ht="19.5" thickBot="1" x14ac:dyDescent="0.45">
      <c r="J190" s="100"/>
      <c r="K190" s="100"/>
      <c r="L190" s="100"/>
      <c r="M190" s="100"/>
      <c r="N190" s="100"/>
      <c r="O190" s="100"/>
      <c r="P190" s="100"/>
      <c r="Q190" s="100"/>
      <c r="R190" s="100"/>
      <c r="S190" s="100"/>
      <c r="T190" s="100"/>
      <c r="U190" s="100"/>
      <c r="V190" s="100"/>
      <c r="W190" s="100"/>
      <c r="X190" s="100"/>
      <c r="Y190" s="100"/>
      <c r="Z190" s="100"/>
      <c r="AA190" s="100"/>
      <c r="AB190" s="100"/>
      <c r="AC190" s="100"/>
      <c r="AD190" s="100"/>
      <c r="AE190" s="100"/>
      <c r="AF190" s="100"/>
      <c r="AG190" s="100"/>
      <c r="AH190" s="100"/>
      <c r="AI190" s="100"/>
      <c r="AJ190" s="100"/>
      <c r="AK190" s="100"/>
      <c r="AL190" s="100"/>
      <c r="AM190" s="100"/>
      <c r="AN190" s="100"/>
      <c r="AO190" s="100"/>
      <c r="AY190" s="136"/>
      <c r="AZ190" s="136"/>
      <c r="BA190" s="284" t="s">
        <v>57</v>
      </c>
      <c r="BB190" s="285"/>
      <c r="BC190" s="285"/>
      <c r="BD190" s="134">
        <f>SUM(BD163:BD189)</f>
        <v>0</v>
      </c>
      <c r="BE190" s="134">
        <f t="shared" ref="BE190:CH190" si="967">SUM(BE163:BE189)</f>
        <v>0</v>
      </c>
      <c r="BF190" s="134">
        <f t="shared" si="967"/>
        <v>0</v>
      </c>
      <c r="BG190" s="134">
        <f t="shared" si="967"/>
        <v>0</v>
      </c>
      <c r="BH190" s="134">
        <f t="shared" si="967"/>
        <v>0</v>
      </c>
      <c r="BI190" s="134">
        <f t="shared" si="967"/>
        <v>0</v>
      </c>
      <c r="BJ190" s="134">
        <f t="shared" si="967"/>
        <v>0</v>
      </c>
      <c r="BK190" s="134">
        <f t="shared" si="967"/>
        <v>0</v>
      </c>
      <c r="BL190" s="134">
        <f t="shared" si="967"/>
        <v>0</v>
      </c>
      <c r="BM190" s="134">
        <f t="shared" si="967"/>
        <v>0</v>
      </c>
      <c r="BN190" s="134">
        <f t="shared" si="967"/>
        <v>0</v>
      </c>
      <c r="BO190" s="134">
        <f t="shared" si="967"/>
        <v>0</v>
      </c>
      <c r="BP190" s="134">
        <f t="shared" si="967"/>
        <v>0</v>
      </c>
      <c r="BQ190" s="134">
        <f t="shared" si="967"/>
        <v>0</v>
      </c>
      <c r="BR190" s="134">
        <f t="shared" si="967"/>
        <v>0</v>
      </c>
      <c r="BS190" s="134">
        <f t="shared" si="967"/>
        <v>0</v>
      </c>
      <c r="BT190" s="134">
        <f t="shared" si="967"/>
        <v>0</v>
      </c>
      <c r="BU190" s="134">
        <f t="shared" si="967"/>
        <v>0</v>
      </c>
      <c r="BV190" s="134">
        <f t="shared" si="967"/>
        <v>0</v>
      </c>
      <c r="BW190" s="134">
        <f t="shared" si="967"/>
        <v>0</v>
      </c>
      <c r="BX190" s="134">
        <f t="shared" si="967"/>
        <v>0</v>
      </c>
      <c r="BY190" s="134">
        <f t="shared" si="967"/>
        <v>0</v>
      </c>
      <c r="BZ190" s="134">
        <f t="shared" si="967"/>
        <v>0</v>
      </c>
      <c r="CA190" s="134">
        <f t="shared" si="967"/>
        <v>0</v>
      </c>
      <c r="CB190" s="134">
        <f t="shared" si="967"/>
        <v>0</v>
      </c>
      <c r="CC190" s="134">
        <f t="shared" si="967"/>
        <v>0</v>
      </c>
      <c r="CD190" s="134">
        <f t="shared" si="967"/>
        <v>0</v>
      </c>
      <c r="CE190" s="134">
        <f t="shared" si="967"/>
        <v>0</v>
      </c>
      <c r="CF190" s="134">
        <f t="shared" si="967"/>
        <v>0</v>
      </c>
      <c r="CG190" s="134">
        <f t="shared" si="967"/>
        <v>0</v>
      </c>
      <c r="CH190" s="135">
        <f t="shared" si="967"/>
        <v>0</v>
      </c>
      <c r="CJ190" s="91"/>
      <c r="CK190" s="100"/>
      <c r="CL190" s="100"/>
      <c r="CM190" s="100"/>
      <c r="CN190" s="100"/>
      <c r="CO190" s="100"/>
      <c r="CP190" s="100"/>
      <c r="CQ190" s="100"/>
      <c r="CR190" s="100"/>
      <c r="CS190" s="100"/>
      <c r="CT190" s="100"/>
      <c r="CU190" s="100"/>
      <c r="CV190" s="100"/>
      <c r="CW190" s="100"/>
      <c r="CX190" s="100"/>
      <c r="CY190" s="100"/>
      <c r="CZ190" s="100"/>
      <c r="DA190" s="100"/>
      <c r="DB190" s="100"/>
      <c r="DC190" s="100"/>
      <c r="DD190" s="100"/>
      <c r="DE190" s="100"/>
      <c r="DF190" s="100"/>
      <c r="DG190" s="100"/>
      <c r="DH190" s="100"/>
      <c r="DI190" s="100"/>
      <c r="DJ190" s="100"/>
      <c r="DK190" s="100"/>
      <c r="DL190" s="100"/>
      <c r="DM190" s="100"/>
      <c r="DN190" s="100"/>
      <c r="DO190" s="100"/>
      <c r="DP190" s="100"/>
      <c r="DQ190" s="93"/>
      <c r="DR190" s="93"/>
      <c r="DS190" s="93"/>
      <c r="DT190" s="93"/>
      <c r="DU190" s="93"/>
      <c r="DV190" s="93"/>
      <c r="DW190" s="93"/>
      <c r="DX190" s="93"/>
      <c r="DY190" s="93"/>
      <c r="DZ190" s="93"/>
      <c r="EA190" s="93"/>
      <c r="EB190" s="93"/>
      <c r="EC190" s="93"/>
      <c r="ED190" s="93"/>
      <c r="EE190" s="93"/>
      <c r="EF190" s="93"/>
      <c r="EG190" s="93"/>
      <c r="EH190" s="93"/>
      <c r="EI190" s="93"/>
      <c r="EJ190" s="93"/>
      <c r="EK190" s="93"/>
    </row>
    <row r="191" spans="3:141" x14ac:dyDescent="0.4">
      <c r="J191" s="100"/>
      <c r="K191" s="100"/>
      <c r="L191" s="100"/>
      <c r="M191" s="100"/>
      <c r="N191" s="100"/>
      <c r="O191" s="100"/>
      <c r="P191" s="100"/>
      <c r="Q191" s="100"/>
      <c r="R191" s="100"/>
      <c r="S191" s="100"/>
      <c r="T191" s="100"/>
      <c r="U191" s="100"/>
      <c r="V191" s="100"/>
      <c r="W191" s="100"/>
      <c r="X191" s="100"/>
      <c r="Y191" s="100"/>
      <c r="Z191" s="100"/>
      <c r="AA191" s="100"/>
      <c r="AB191" s="100"/>
      <c r="AC191" s="100"/>
      <c r="AD191" s="100"/>
      <c r="AE191" s="100"/>
      <c r="AF191" s="100"/>
      <c r="AG191" s="100"/>
      <c r="AH191" s="100"/>
      <c r="AI191" s="100"/>
      <c r="AJ191" s="100"/>
      <c r="AK191" s="100"/>
      <c r="AL191" s="100"/>
      <c r="AM191" s="100"/>
      <c r="AN191" s="100"/>
      <c r="AO191" s="100"/>
      <c r="AY191" s="136"/>
      <c r="AZ191" s="136"/>
      <c r="BA191" s="136"/>
      <c r="BB191" s="136"/>
      <c r="BC191" s="136"/>
      <c r="BD191" s="136"/>
      <c r="BE191" s="136"/>
      <c r="BF191" s="136"/>
      <c r="BG191" s="136"/>
      <c r="BH191" s="136"/>
      <c r="BI191" s="136"/>
      <c r="BJ191" s="136"/>
      <c r="BK191" s="136"/>
      <c r="BL191" s="136"/>
      <c r="BM191" s="136"/>
      <c r="BN191" s="136"/>
      <c r="BO191" s="136"/>
      <c r="BP191" s="136"/>
      <c r="BQ191" s="136"/>
      <c r="BR191" s="136"/>
      <c r="BS191" s="136"/>
      <c r="BT191" s="136"/>
      <c r="BU191" s="136"/>
      <c r="BV191" s="136"/>
      <c r="BW191" s="136"/>
      <c r="BX191" s="136"/>
      <c r="BY191" s="136"/>
      <c r="BZ191" s="136"/>
      <c r="CA191" s="136"/>
      <c r="CB191" s="136"/>
      <c r="CC191" s="136"/>
      <c r="CD191" s="136"/>
      <c r="CE191" s="136"/>
      <c r="CF191" s="136"/>
      <c r="CG191" s="136"/>
      <c r="CH191" s="136"/>
      <c r="CJ191" s="91"/>
      <c r="CK191" s="100"/>
      <c r="CL191" s="100"/>
      <c r="CM191" s="100"/>
      <c r="CN191" s="100"/>
      <c r="CO191" s="100"/>
      <c r="CP191" s="100"/>
      <c r="CQ191" s="100"/>
      <c r="CR191" s="100"/>
      <c r="CS191" s="100"/>
      <c r="CT191" s="100"/>
      <c r="CU191" s="100"/>
      <c r="CV191" s="100"/>
      <c r="CW191" s="100"/>
      <c r="CX191" s="100"/>
      <c r="CY191" s="100"/>
      <c r="CZ191" s="100"/>
      <c r="DA191" s="100"/>
      <c r="DB191" s="100"/>
      <c r="DC191" s="100"/>
      <c r="DD191" s="100"/>
      <c r="DE191" s="100"/>
      <c r="DF191" s="100"/>
      <c r="DG191" s="100"/>
      <c r="DH191" s="100"/>
      <c r="DI191" s="100"/>
      <c r="DJ191" s="100"/>
      <c r="DK191" s="100"/>
      <c r="DL191" s="100"/>
      <c r="DM191" s="100"/>
      <c r="DN191" s="100"/>
      <c r="DO191" s="100"/>
      <c r="DP191" s="100"/>
      <c r="DQ191" s="93"/>
      <c r="DR191" s="93"/>
      <c r="DS191" s="93"/>
      <c r="DT191" s="93"/>
      <c r="DU191" s="93"/>
      <c r="DV191" s="93"/>
      <c r="DW191" s="93"/>
      <c r="DX191" s="93"/>
      <c r="DY191" s="93"/>
      <c r="DZ191" s="93"/>
      <c r="EA191" s="93"/>
      <c r="EB191" s="93"/>
      <c r="EC191" s="93"/>
      <c r="ED191" s="93"/>
      <c r="EE191" s="93"/>
      <c r="EF191" s="93"/>
      <c r="EG191" s="93"/>
      <c r="EH191" s="93"/>
      <c r="EI191" s="93"/>
      <c r="EJ191" s="93"/>
      <c r="EK191" s="93"/>
    </row>
    <row r="192" spans="3:141" x14ac:dyDescent="0.4">
      <c r="J192" s="100"/>
      <c r="K192" s="100"/>
      <c r="L192" s="100"/>
      <c r="M192" s="100"/>
      <c r="N192" s="100"/>
      <c r="O192" s="100"/>
      <c r="P192" s="100"/>
      <c r="Q192" s="100"/>
      <c r="R192" s="100"/>
      <c r="S192" s="100"/>
      <c r="T192" s="100"/>
      <c r="U192" s="100"/>
      <c r="V192" s="100"/>
      <c r="W192" s="100"/>
      <c r="X192" s="100"/>
      <c r="Y192" s="100"/>
      <c r="Z192" s="100"/>
      <c r="AA192" s="100"/>
      <c r="AB192" s="100"/>
      <c r="AC192" s="100"/>
      <c r="AD192" s="100"/>
      <c r="AE192" s="100"/>
      <c r="AF192" s="100"/>
      <c r="AG192" s="100"/>
      <c r="AH192" s="100"/>
      <c r="AI192" s="100"/>
      <c r="AJ192" s="100"/>
      <c r="AK192" s="100"/>
      <c r="AL192" s="100"/>
      <c r="AM192" s="100"/>
      <c r="AN192" s="100"/>
      <c r="AO192" s="100"/>
      <c r="AY192" s="136"/>
      <c r="AZ192" s="136"/>
      <c r="BA192" s="136"/>
      <c r="BB192" s="136"/>
      <c r="BC192" s="136"/>
      <c r="BD192" s="136"/>
      <c r="BE192" s="136"/>
      <c r="BF192" s="136"/>
      <c r="BG192" s="136"/>
      <c r="BH192" s="136"/>
      <c r="BI192" s="136"/>
      <c r="BJ192" s="136"/>
      <c r="BK192" s="136"/>
      <c r="BL192" s="136"/>
      <c r="BM192" s="136"/>
      <c r="BN192" s="136"/>
      <c r="BO192" s="136"/>
      <c r="BP192" s="136"/>
      <c r="BQ192" s="136"/>
      <c r="BR192" s="136"/>
      <c r="BS192" s="136"/>
      <c r="BT192" s="136"/>
      <c r="BU192" s="136"/>
      <c r="BV192" s="136"/>
      <c r="BW192" s="136"/>
      <c r="BX192" s="136"/>
      <c r="BY192" s="136"/>
      <c r="BZ192" s="136"/>
      <c r="CA192" s="136"/>
      <c r="CB192" s="136"/>
      <c r="CC192" s="136"/>
      <c r="CD192" s="136"/>
      <c r="CE192" s="136"/>
      <c r="CF192" s="136"/>
      <c r="CG192" s="136"/>
      <c r="CH192" s="136"/>
      <c r="CJ192" s="91"/>
      <c r="CK192" s="100"/>
      <c r="CL192" s="100"/>
      <c r="CM192" s="100"/>
      <c r="CN192" s="100"/>
      <c r="CO192" s="100"/>
      <c r="CP192" s="100"/>
      <c r="CQ192" s="100"/>
      <c r="CR192" s="100"/>
      <c r="CS192" s="100"/>
      <c r="CT192" s="100"/>
      <c r="CU192" s="100"/>
      <c r="CV192" s="100"/>
      <c r="CW192" s="100"/>
      <c r="CX192" s="100"/>
      <c r="CY192" s="100"/>
      <c r="CZ192" s="100"/>
      <c r="DA192" s="100"/>
      <c r="DB192" s="100"/>
      <c r="DC192" s="100"/>
      <c r="DD192" s="100"/>
      <c r="DE192" s="100"/>
      <c r="DF192" s="100"/>
      <c r="DG192" s="100"/>
      <c r="DH192" s="100"/>
      <c r="DI192" s="100"/>
      <c r="DJ192" s="100"/>
      <c r="DK192" s="100"/>
      <c r="DL192" s="100"/>
      <c r="DM192" s="100"/>
      <c r="DN192" s="100"/>
      <c r="DO192" s="100"/>
      <c r="DP192" s="100"/>
      <c r="DQ192" s="93"/>
      <c r="DR192" s="93"/>
      <c r="DS192" s="93"/>
      <c r="DT192" s="93"/>
      <c r="DU192" s="93"/>
      <c r="DV192" s="93"/>
      <c r="DW192" s="93"/>
      <c r="DX192" s="93"/>
      <c r="DY192" s="93"/>
      <c r="DZ192" s="93"/>
      <c r="EA192" s="93"/>
      <c r="EB192" s="93"/>
      <c r="EC192" s="93"/>
      <c r="ED192" s="93"/>
      <c r="EE192" s="93"/>
      <c r="EF192" s="93"/>
      <c r="EG192" s="93"/>
      <c r="EH192" s="93"/>
      <c r="EI192" s="93"/>
      <c r="EJ192" s="93"/>
      <c r="EK192" s="93"/>
    </row>
    <row r="193" spans="10:141" x14ac:dyDescent="0.4"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  <c r="V193" s="100"/>
      <c r="W193" s="100"/>
      <c r="X193" s="100"/>
      <c r="Y193" s="100"/>
      <c r="Z193" s="100"/>
      <c r="AA193" s="100"/>
      <c r="AB193" s="100"/>
      <c r="AC193" s="100"/>
      <c r="AD193" s="100"/>
      <c r="AE193" s="100"/>
      <c r="AF193" s="100"/>
      <c r="AG193" s="100"/>
      <c r="AH193" s="100"/>
      <c r="AI193" s="100"/>
      <c r="AJ193" s="100"/>
      <c r="AK193" s="100"/>
      <c r="AL193" s="100"/>
      <c r="AM193" s="100"/>
      <c r="AN193" s="100"/>
      <c r="AO193" s="100"/>
      <c r="CJ193" s="91"/>
      <c r="CK193" s="100"/>
      <c r="CL193" s="100"/>
      <c r="CM193" s="100"/>
      <c r="CN193" s="100"/>
      <c r="CO193" s="100"/>
      <c r="CP193" s="100"/>
      <c r="CQ193" s="100"/>
      <c r="CR193" s="100"/>
      <c r="CS193" s="100"/>
      <c r="CT193" s="100"/>
      <c r="CU193" s="100"/>
      <c r="CV193" s="100"/>
      <c r="CW193" s="100"/>
      <c r="CX193" s="100"/>
      <c r="CY193" s="100"/>
      <c r="CZ193" s="100"/>
      <c r="DA193" s="100"/>
      <c r="DB193" s="100"/>
      <c r="DC193" s="100"/>
      <c r="DD193" s="100"/>
      <c r="DE193" s="100"/>
      <c r="DF193" s="100"/>
      <c r="DG193" s="100"/>
      <c r="DH193" s="100"/>
      <c r="DI193" s="100"/>
      <c r="DJ193" s="100"/>
      <c r="DK193" s="100"/>
      <c r="DL193" s="100"/>
      <c r="DM193" s="100"/>
      <c r="DN193" s="100"/>
      <c r="DO193" s="100"/>
      <c r="DP193" s="100"/>
      <c r="DQ193" s="93"/>
      <c r="DR193" s="93"/>
      <c r="DS193" s="93"/>
      <c r="DT193" s="93"/>
      <c r="DU193" s="93"/>
      <c r="DV193" s="93"/>
      <c r="DW193" s="93"/>
      <c r="DX193" s="93"/>
      <c r="DY193" s="93"/>
      <c r="DZ193" s="93"/>
      <c r="EA193" s="93"/>
      <c r="EB193" s="93"/>
      <c r="EC193" s="93"/>
      <c r="ED193" s="93"/>
      <c r="EE193" s="93"/>
      <c r="EF193" s="93"/>
      <c r="EG193" s="93"/>
      <c r="EH193" s="93"/>
      <c r="EI193" s="93"/>
      <c r="EJ193" s="93"/>
      <c r="EK193" s="93"/>
    </row>
    <row r="194" spans="10:141" x14ac:dyDescent="0.4">
      <c r="J194" s="100"/>
      <c r="K194" s="100"/>
      <c r="L194" s="100"/>
      <c r="M194" s="100"/>
      <c r="N194" s="100"/>
      <c r="O194" s="100"/>
      <c r="P194" s="100"/>
      <c r="Q194" s="100"/>
      <c r="R194" s="100"/>
      <c r="S194" s="100"/>
      <c r="T194" s="100"/>
      <c r="U194" s="100"/>
      <c r="V194" s="100"/>
      <c r="W194" s="100"/>
      <c r="X194" s="100"/>
      <c r="Y194" s="100"/>
      <c r="Z194" s="100"/>
      <c r="AA194" s="100"/>
      <c r="AB194" s="100"/>
      <c r="AC194" s="100"/>
      <c r="AD194" s="100"/>
      <c r="AE194" s="100"/>
      <c r="AF194" s="100"/>
      <c r="AG194" s="100"/>
      <c r="AH194" s="100"/>
      <c r="AI194" s="100"/>
      <c r="AJ194" s="100"/>
      <c r="AK194" s="100"/>
      <c r="AL194" s="100"/>
      <c r="AM194" s="100"/>
      <c r="AN194" s="100"/>
      <c r="AO194" s="100"/>
      <c r="CJ194" s="91"/>
      <c r="CK194" s="100"/>
      <c r="CL194" s="100"/>
      <c r="CM194" s="100"/>
      <c r="CN194" s="100"/>
      <c r="CO194" s="100"/>
      <c r="CP194" s="100"/>
      <c r="CQ194" s="100"/>
      <c r="CR194" s="100"/>
      <c r="CS194" s="100"/>
      <c r="CT194" s="100"/>
      <c r="CU194" s="100"/>
      <c r="CV194" s="100"/>
      <c r="CW194" s="100"/>
      <c r="CX194" s="100"/>
      <c r="CY194" s="100"/>
      <c r="CZ194" s="100"/>
      <c r="DA194" s="100"/>
      <c r="DB194" s="100"/>
      <c r="DC194" s="100"/>
      <c r="DD194" s="100"/>
      <c r="DE194" s="100"/>
      <c r="DF194" s="100"/>
      <c r="DG194" s="100"/>
      <c r="DH194" s="100"/>
      <c r="DI194" s="100"/>
      <c r="DJ194" s="100"/>
      <c r="DK194" s="100"/>
      <c r="DL194" s="100"/>
      <c r="DM194" s="100"/>
      <c r="DN194" s="100"/>
      <c r="DO194" s="100"/>
      <c r="DP194" s="100"/>
      <c r="DQ194" s="93"/>
      <c r="DR194" s="93"/>
      <c r="DS194" s="93"/>
      <c r="DT194" s="93"/>
      <c r="DU194" s="93"/>
      <c r="DV194" s="93"/>
      <c r="DW194" s="93"/>
      <c r="DX194" s="93"/>
      <c r="DY194" s="93"/>
      <c r="DZ194" s="93"/>
      <c r="EA194" s="93"/>
      <c r="EB194" s="93"/>
      <c r="EC194" s="93"/>
      <c r="ED194" s="93"/>
      <c r="EE194" s="93"/>
      <c r="EF194" s="93"/>
      <c r="EG194" s="93"/>
      <c r="EH194" s="93"/>
      <c r="EI194" s="93"/>
      <c r="EJ194" s="93"/>
      <c r="EK194" s="93"/>
    </row>
    <row r="195" spans="10:141" x14ac:dyDescent="0.4">
      <c r="J195" s="100"/>
      <c r="K195" s="100"/>
      <c r="L195" s="100"/>
      <c r="M195" s="100"/>
      <c r="N195" s="100"/>
      <c r="O195" s="100"/>
      <c r="P195" s="100"/>
      <c r="Q195" s="100"/>
      <c r="R195" s="100"/>
      <c r="S195" s="100"/>
      <c r="T195" s="100"/>
      <c r="U195" s="100"/>
      <c r="V195" s="100"/>
      <c r="W195" s="100"/>
      <c r="X195" s="100"/>
      <c r="Y195" s="100"/>
      <c r="Z195" s="100"/>
      <c r="AA195" s="100"/>
      <c r="AB195" s="100"/>
      <c r="AC195" s="100"/>
      <c r="AD195" s="100"/>
      <c r="AE195" s="100"/>
      <c r="AF195" s="100"/>
      <c r="AG195" s="100"/>
      <c r="AH195" s="100"/>
      <c r="AI195" s="100"/>
      <c r="AJ195" s="100"/>
      <c r="AK195" s="100"/>
      <c r="AL195" s="100"/>
      <c r="AM195" s="100"/>
      <c r="AN195" s="100"/>
      <c r="AO195" s="100"/>
      <c r="CJ195" s="91"/>
      <c r="CK195" s="100"/>
      <c r="CL195" s="100"/>
      <c r="CM195" s="100"/>
      <c r="CN195" s="100"/>
      <c r="CO195" s="100"/>
      <c r="CP195" s="100"/>
      <c r="CQ195" s="100"/>
      <c r="CR195" s="100"/>
      <c r="CS195" s="100"/>
      <c r="CT195" s="100"/>
      <c r="CU195" s="100"/>
      <c r="CV195" s="100"/>
      <c r="CW195" s="100"/>
      <c r="CX195" s="100"/>
      <c r="CY195" s="100"/>
      <c r="CZ195" s="100"/>
      <c r="DA195" s="100"/>
      <c r="DB195" s="100"/>
      <c r="DC195" s="100"/>
      <c r="DD195" s="100"/>
      <c r="DE195" s="100"/>
      <c r="DF195" s="100"/>
      <c r="DG195" s="100"/>
      <c r="DH195" s="100"/>
      <c r="DI195" s="100"/>
      <c r="DJ195" s="100"/>
      <c r="DK195" s="100"/>
      <c r="DL195" s="100"/>
      <c r="DM195" s="100"/>
      <c r="DN195" s="100"/>
      <c r="DO195" s="100"/>
      <c r="DP195" s="100"/>
      <c r="DQ195" s="93"/>
      <c r="DR195" s="93"/>
      <c r="DS195" s="93"/>
      <c r="DT195" s="93"/>
      <c r="DU195" s="93"/>
      <c r="DV195" s="93"/>
      <c r="DW195" s="93"/>
      <c r="DX195" s="93"/>
      <c r="DY195" s="93"/>
      <c r="DZ195" s="93"/>
      <c r="EA195" s="93"/>
      <c r="EB195" s="93"/>
      <c r="EC195" s="93"/>
      <c r="ED195" s="93"/>
      <c r="EE195" s="93"/>
      <c r="EF195" s="93"/>
      <c r="EG195" s="93"/>
      <c r="EH195" s="93"/>
      <c r="EI195" s="93"/>
      <c r="EJ195" s="93"/>
      <c r="EK195" s="93"/>
    </row>
    <row r="196" spans="10:141" x14ac:dyDescent="0.4">
      <c r="J196" s="100"/>
      <c r="K196" s="100"/>
      <c r="L196" s="100"/>
      <c r="M196" s="100"/>
      <c r="N196" s="100"/>
      <c r="O196" s="100"/>
      <c r="P196" s="100"/>
      <c r="Q196" s="100"/>
      <c r="R196" s="100"/>
      <c r="S196" s="100"/>
      <c r="T196" s="100"/>
      <c r="U196" s="100"/>
      <c r="V196" s="100"/>
      <c r="W196" s="100"/>
      <c r="X196" s="100"/>
      <c r="Y196" s="100"/>
      <c r="Z196" s="100"/>
      <c r="AA196" s="100"/>
      <c r="AB196" s="100"/>
      <c r="AC196" s="100"/>
      <c r="AD196" s="100"/>
      <c r="AE196" s="100"/>
      <c r="AF196" s="100"/>
      <c r="AG196" s="100"/>
      <c r="AH196" s="100"/>
      <c r="AI196" s="100"/>
      <c r="AJ196" s="100"/>
      <c r="AK196" s="100"/>
      <c r="AL196" s="100"/>
      <c r="AM196" s="100"/>
      <c r="AN196" s="100"/>
      <c r="AO196" s="100"/>
      <c r="CJ196" s="91"/>
      <c r="CK196" s="100"/>
      <c r="CL196" s="100"/>
      <c r="CM196" s="100"/>
      <c r="CN196" s="100"/>
      <c r="CO196" s="100"/>
      <c r="CP196" s="100"/>
      <c r="CQ196" s="100"/>
      <c r="CR196" s="100"/>
      <c r="CS196" s="100"/>
      <c r="CT196" s="100"/>
      <c r="CU196" s="100"/>
      <c r="CV196" s="100"/>
      <c r="CW196" s="100"/>
      <c r="CX196" s="100"/>
      <c r="CY196" s="100"/>
      <c r="CZ196" s="100"/>
      <c r="DA196" s="100"/>
      <c r="DB196" s="100"/>
      <c r="DC196" s="100"/>
      <c r="DD196" s="100"/>
      <c r="DE196" s="100"/>
      <c r="DF196" s="100"/>
      <c r="DG196" s="100"/>
      <c r="DH196" s="100"/>
      <c r="DI196" s="100"/>
      <c r="DJ196" s="100"/>
      <c r="DK196" s="100"/>
      <c r="DL196" s="100"/>
      <c r="DM196" s="100"/>
      <c r="DN196" s="100"/>
      <c r="DO196" s="100"/>
      <c r="DP196" s="100"/>
      <c r="DQ196" s="93"/>
      <c r="DR196" s="93"/>
      <c r="DS196" s="93"/>
      <c r="DT196" s="93"/>
      <c r="DU196" s="93"/>
      <c r="DV196" s="93"/>
      <c r="DW196" s="93"/>
      <c r="DX196" s="93"/>
      <c r="DY196" s="93"/>
      <c r="DZ196" s="93"/>
      <c r="EA196" s="93"/>
      <c r="EB196" s="93"/>
      <c r="EC196" s="93"/>
      <c r="ED196" s="93"/>
      <c r="EE196" s="93"/>
      <c r="EF196" s="93"/>
      <c r="EG196" s="93"/>
      <c r="EH196" s="93"/>
      <c r="EI196" s="93"/>
      <c r="EJ196" s="93"/>
      <c r="EK196" s="93"/>
    </row>
    <row r="197" spans="10:141" x14ac:dyDescent="0.4">
      <c r="J197" s="100"/>
      <c r="K197" s="100"/>
      <c r="L197" s="100"/>
      <c r="M197" s="100"/>
      <c r="N197" s="100"/>
      <c r="O197" s="100"/>
      <c r="P197" s="100"/>
      <c r="Q197" s="100"/>
      <c r="R197" s="100"/>
      <c r="S197" s="100"/>
      <c r="T197" s="100"/>
      <c r="U197" s="100"/>
      <c r="V197" s="100"/>
      <c r="W197" s="100"/>
      <c r="X197" s="100"/>
      <c r="Y197" s="100"/>
      <c r="Z197" s="100"/>
      <c r="AA197" s="100"/>
      <c r="AB197" s="100"/>
      <c r="AC197" s="100"/>
      <c r="AD197" s="100"/>
      <c r="AE197" s="100"/>
      <c r="AF197" s="100"/>
      <c r="AG197" s="100"/>
      <c r="AH197" s="100"/>
      <c r="AI197" s="100"/>
      <c r="AJ197" s="100"/>
      <c r="AK197" s="100"/>
      <c r="AL197" s="100"/>
      <c r="AM197" s="100"/>
      <c r="AN197" s="100"/>
      <c r="AO197" s="100"/>
      <c r="CJ197" s="91"/>
      <c r="CK197" s="100"/>
      <c r="CL197" s="100"/>
      <c r="CM197" s="100"/>
      <c r="CN197" s="100"/>
      <c r="CO197" s="100"/>
      <c r="CP197" s="100"/>
      <c r="CQ197" s="100"/>
      <c r="CR197" s="100"/>
      <c r="CS197" s="100"/>
      <c r="CT197" s="100"/>
      <c r="CU197" s="100"/>
      <c r="CV197" s="100"/>
      <c r="CW197" s="100"/>
      <c r="CX197" s="100"/>
      <c r="CY197" s="100"/>
      <c r="CZ197" s="100"/>
      <c r="DA197" s="100"/>
      <c r="DB197" s="100"/>
      <c r="DC197" s="100"/>
      <c r="DD197" s="100"/>
      <c r="DE197" s="100"/>
      <c r="DF197" s="100"/>
      <c r="DG197" s="100"/>
      <c r="DH197" s="100"/>
      <c r="DI197" s="100"/>
      <c r="DJ197" s="100"/>
      <c r="DK197" s="100"/>
      <c r="DL197" s="100"/>
      <c r="DM197" s="100"/>
      <c r="DN197" s="100"/>
      <c r="DO197" s="100"/>
      <c r="DP197" s="100"/>
      <c r="DQ197" s="93"/>
      <c r="DR197" s="93"/>
      <c r="DS197" s="93"/>
      <c r="DT197" s="93"/>
      <c r="DU197" s="93"/>
      <c r="DV197" s="93"/>
      <c r="DW197" s="93"/>
      <c r="DX197" s="93"/>
      <c r="DY197" s="93"/>
      <c r="DZ197" s="93"/>
      <c r="EA197" s="93"/>
      <c r="EB197" s="93"/>
      <c r="EC197" s="93"/>
      <c r="ED197" s="93"/>
      <c r="EE197" s="93"/>
      <c r="EF197" s="93"/>
      <c r="EG197" s="93"/>
      <c r="EH197" s="93"/>
      <c r="EI197" s="93"/>
      <c r="EJ197" s="93"/>
      <c r="EK197" s="93"/>
    </row>
    <row r="198" spans="10:141" x14ac:dyDescent="0.4">
      <c r="J198" s="100"/>
      <c r="K198" s="100"/>
      <c r="L198" s="100"/>
      <c r="M198" s="100"/>
      <c r="N198" s="100"/>
      <c r="O198" s="100"/>
      <c r="P198" s="100"/>
      <c r="Q198" s="100"/>
      <c r="R198" s="100"/>
      <c r="S198" s="100"/>
      <c r="T198" s="100"/>
      <c r="U198" s="100"/>
      <c r="V198" s="100"/>
      <c r="W198" s="100"/>
      <c r="X198" s="100"/>
      <c r="Y198" s="100"/>
      <c r="Z198" s="100"/>
      <c r="AA198" s="100"/>
      <c r="AB198" s="100"/>
      <c r="AC198" s="100"/>
      <c r="AD198" s="100"/>
      <c r="AE198" s="100"/>
      <c r="AF198" s="100"/>
      <c r="AG198" s="100"/>
      <c r="AH198" s="100"/>
      <c r="AI198" s="100"/>
      <c r="AJ198" s="100"/>
      <c r="AK198" s="100"/>
      <c r="AL198" s="100"/>
      <c r="AM198" s="100"/>
      <c r="AN198" s="100"/>
      <c r="AO198" s="100"/>
      <c r="CJ198" s="91"/>
      <c r="CK198" s="100"/>
      <c r="CL198" s="100"/>
      <c r="CM198" s="100"/>
      <c r="CN198" s="100"/>
      <c r="CO198" s="100"/>
      <c r="CP198" s="100"/>
      <c r="CQ198" s="100"/>
      <c r="CR198" s="100"/>
      <c r="CS198" s="100"/>
      <c r="CT198" s="100"/>
      <c r="CU198" s="100"/>
      <c r="CV198" s="100"/>
      <c r="CW198" s="100"/>
      <c r="CX198" s="100"/>
      <c r="CY198" s="100"/>
      <c r="CZ198" s="100"/>
      <c r="DA198" s="100"/>
      <c r="DB198" s="100"/>
      <c r="DC198" s="100"/>
      <c r="DD198" s="100"/>
      <c r="DE198" s="100"/>
      <c r="DF198" s="100"/>
      <c r="DG198" s="100"/>
      <c r="DH198" s="100"/>
      <c r="DI198" s="100"/>
      <c r="DJ198" s="100"/>
      <c r="DK198" s="100"/>
      <c r="DL198" s="100"/>
      <c r="DM198" s="100"/>
      <c r="DN198" s="100"/>
      <c r="DO198" s="100"/>
      <c r="DP198" s="100"/>
      <c r="DQ198" s="93"/>
      <c r="DR198" s="93"/>
      <c r="DS198" s="93"/>
      <c r="DT198" s="93"/>
      <c r="DU198" s="93"/>
      <c r="DV198" s="93"/>
      <c r="DW198" s="93"/>
      <c r="DX198" s="93"/>
      <c r="DY198" s="93"/>
      <c r="DZ198" s="93"/>
      <c r="EA198" s="93"/>
      <c r="EB198" s="93"/>
      <c r="EC198" s="93"/>
      <c r="ED198" s="93"/>
      <c r="EE198" s="93"/>
      <c r="EF198" s="93"/>
      <c r="EG198" s="93"/>
      <c r="EH198" s="93"/>
      <c r="EI198" s="93"/>
      <c r="EJ198" s="93"/>
      <c r="EK198" s="93"/>
    </row>
    <row r="199" spans="10:141" x14ac:dyDescent="0.4">
      <c r="J199" s="100"/>
      <c r="K199" s="100"/>
      <c r="L199" s="100"/>
      <c r="M199" s="100"/>
      <c r="N199" s="100"/>
      <c r="O199" s="100"/>
      <c r="P199" s="100"/>
      <c r="Q199" s="100"/>
      <c r="R199" s="100"/>
      <c r="S199" s="100"/>
      <c r="T199" s="100"/>
      <c r="U199" s="100"/>
      <c r="V199" s="100"/>
      <c r="W199" s="100"/>
      <c r="X199" s="100"/>
      <c r="Y199" s="100"/>
      <c r="Z199" s="100"/>
      <c r="AA199" s="100"/>
      <c r="AB199" s="100"/>
      <c r="AC199" s="100"/>
      <c r="AD199" s="100"/>
      <c r="AE199" s="100"/>
      <c r="AF199" s="100"/>
      <c r="AG199" s="100"/>
      <c r="AH199" s="100"/>
      <c r="AI199" s="100"/>
      <c r="AJ199" s="100"/>
      <c r="AK199" s="100"/>
      <c r="AL199" s="100"/>
      <c r="AM199" s="100"/>
      <c r="AN199" s="100"/>
      <c r="AO199" s="100"/>
      <c r="CJ199" s="91"/>
      <c r="CK199" s="100"/>
      <c r="CL199" s="100"/>
      <c r="CM199" s="100"/>
      <c r="CN199" s="100"/>
      <c r="CO199" s="100"/>
      <c r="CP199" s="100"/>
      <c r="CQ199" s="100"/>
      <c r="CR199" s="100"/>
      <c r="CS199" s="100"/>
      <c r="CT199" s="100"/>
      <c r="CU199" s="100"/>
      <c r="CV199" s="100"/>
      <c r="CW199" s="100"/>
      <c r="CX199" s="100"/>
      <c r="CY199" s="100"/>
      <c r="CZ199" s="100"/>
      <c r="DA199" s="100"/>
      <c r="DB199" s="100"/>
      <c r="DC199" s="100"/>
      <c r="DD199" s="100"/>
      <c r="DE199" s="100"/>
      <c r="DF199" s="100"/>
      <c r="DG199" s="100"/>
      <c r="DH199" s="100"/>
      <c r="DI199" s="100"/>
      <c r="DJ199" s="100"/>
      <c r="DK199" s="100"/>
      <c r="DL199" s="100"/>
      <c r="DM199" s="100"/>
      <c r="DN199" s="100"/>
      <c r="DO199" s="100"/>
      <c r="DP199" s="100"/>
      <c r="DQ199" s="93"/>
      <c r="DR199" s="93"/>
      <c r="DS199" s="93"/>
      <c r="DT199" s="93"/>
      <c r="DU199" s="93"/>
      <c r="DV199" s="93"/>
      <c r="DW199" s="93"/>
      <c r="DX199" s="93"/>
      <c r="DY199" s="93"/>
      <c r="DZ199" s="93"/>
      <c r="EA199" s="93"/>
      <c r="EB199" s="93"/>
      <c r="EC199" s="93"/>
      <c r="ED199" s="93"/>
      <c r="EE199" s="93"/>
      <c r="EF199" s="93"/>
      <c r="EG199" s="93"/>
      <c r="EH199" s="93"/>
      <c r="EI199" s="93"/>
      <c r="EJ199" s="93"/>
      <c r="EK199" s="93"/>
    </row>
    <row r="200" spans="10:141" x14ac:dyDescent="0.4">
      <c r="J200" s="100"/>
      <c r="K200" s="100"/>
      <c r="L200" s="100"/>
      <c r="M200" s="100"/>
      <c r="N200" s="100"/>
      <c r="O200" s="100"/>
      <c r="P200" s="100"/>
      <c r="Q200" s="100"/>
      <c r="R200" s="100"/>
      <c r="S200" s="100"/>
      <c r="T200" s="100"/>
      <c r="U200" s="100"/>
      <c r="V200" s="100"/>
      <c r="W200" s="100"/>
      <c r="X200" s="100"/>
      <c r="Y200" s="100"/>
      <c r="Z200" s="100"/>
      <c r="AA200" s="100"/>
      <c r="AB200" s="100"/>
      <c r="AC200" s="100"/>
      <c r="AD200" s="100"/>
      <c r="AE200" s="100"/>
      <c r="AF200" s="100"/>
      <c r="AG200" s="100"/>
      <c r="AH200" s="100"/>
      <c r="AI200" s="100"/>
      <c r="AJ200" s="100"/>
      <c r="AK200" s="100"/>
      <c r="AL200" s="100"/>
      <c r="AM200" s="100"/>
      <c r="AN200" s="100"/>
      <c r="AO200" s="100"/>
      <c r="CJ200" s="91"/>
      <c r="CK200" s="100"/>
      <c r="CL200" s="100"/>
      <c r="CM200" s="100"/>
      <c r="CN200" s="100"/>
      <c r="CO200" s="100"/>
      <c r="CP200" s="100"/>
      <c r="CQ200" s="100"/>
      <c r="CR200" s="100"/>
      <c r="CS200" s="100"/>
      <c r="CT200" s="100"/>
      <c r="CU200" s="100"/>
      <c r="CV200" s="100"/>
      <c r="CW200" s="100"/>
      <c r="CX200" s="100"/>
      <c r="CY200" s="100"/>
      <c r="CZ200" s="100"/>
      <c r="DA200" s="100"/>
      <c r="DB200" s="100"/>
      <c r="DC200" s="100"/>
      <c r="DD200" s="100"/>
      <c r="DE200" s="100"/>
      <c r="DF200" s="100"/>
      <c r="DG200" s="100"/>
      <c r="DH200" s="100"/>
      <c r="DI200" s="100"/>
      <c r="DJ200" s="100"/>
      <c r="DK200" s="100"/>
      <c r="DL200" s="100"/>
      <c r="DM200" s="100"/>
      <c r="DN200" s="100"/>
      <c r="DO200" s="100"/>
      <c r="DP200" s="100"/>
      <c r="DQ200" s="93"/>
      <c r="DR200" s="93"/>
      <c r="DS200" s="93"/>
      <c r="DT200" s="93"/>
      <c r="DU200" s="93"/>
      <c r="DV200" s="93"/>
      <c r="DW200" s="93"/>
      <c r="DX200" s="93"/>
      <c r="DY200" s="93"/>
      <c r="DZ200" s="93"/>
      <c r="EA200" s="93"/>
      <c r="EB200" s="93"/>
      <c r="EC200" s="93"/>
      <c r="ED200" s="93"/>
      <c r="EE200" s="93"/>
      <c r="EF200" s="93"/>
      <c r="EG200" s="93"/>
      <c r="EH200" s="93"/>
      <c r="EI200" s="93"/>
      <c r="EJ200" s="93"/>
      <c r="EK200" s="93"/>
    </row>
    <row r="201" spans="10:141" x14ac:dyDescent="0.4">
      <c r="J201" s="100"/>
      <c r="K201" s="100"/>
      <c r="L201" s="100"/>
      <c r="M201" s="100"/>
      <c r="N201" s="100"/>
      <c r="O201" s="100"/>
      <c r="P201" s="100"/>
      <c r="Q201" s="100"/>
      <c r="R201" s="100"/>
      <c r="S201" s="100"/>
      <c r="T201" s="100"/>
      <c r="U201" s="100"/>
      <c r="V201" s="100"/>
      <c r="W201" s="100"/>
      <c r="X201" s="100"/>
      <c r="Y201" s="100"/>
      <c r="Z201" s="100"/>
      <c r="AA201" s="100"/>
      <c r="AB201" s="100"/>
      <c r="AC201" s="100"/>
      <c r="AD201" s="100"/>
      <c r="AE201" s="100"/>
      <c r="AF201" s="100"/>
      <c r="AG201" s="100"/>
      <c r="AH201" s="100"/>
      <c r="AI201" s="100"/>
      <c r="AJ201" s="100"/>
      <c r="AK201" s="100"/>
      <c r="AL201" s="100"/>
      <c r="AM201" s="100"/>
      <c r="AN201" s="100"/>
      <c r="AO201" s="100"/>
      <c r="CJ201" s="91"/>
      <c r="CK201" s="100"/>
      <c r="CL201" s="100"/>
      <c r="CM201" s="100"/>
      <c r="CN201" s="100"/>
      <c r="CO201" s="100"/>
      <c r="CP201" s="100"/>
      <c r="CQ201" s="100"/>
      <c r="CR201" s="100"/>
      <c r="CS201" s="100"/>
      <c r="CT201" s="100"/>
      <c r="CU201" s="100"/>
      <c r="CV201" s="100"/>
      <c r="CW201" s="100"/>
      <c r="CX201" s="100"/>
      <c r="CY201" s="100"/>
      <c r="CZ201" s="100"/>
      <c r="DA201" s="100"/>
      <c r="DB201" s="100"/>
      <c r="DC201" s="100"/>
      <c r="DD201" s="100"/>
      <c r="DE201" s="100"/>
      <c r="DF201" s="100"/>
      <c r="DG201" s="100"/>
      <c r="DH201" s="100"/>
      <c r="DI201" s="100"/>
      <c r="DJ201" s="100"/>
      <c r="DK201" s="100"/>
      <c r="DL201" s="100"/>
      <c r="DM201" s="100"/>
      <c r="DN201" s="100"/>
      <c r="DO201" s="100"/>
      <c r="DP201" s="100"/>
      <c r="DQ201" s="93"/>
      <c r="DR201" s="93"/>
      <c r="DS201" s="93"/>
      <c r="DT201" s="93"/>
      <c r="DU201" s="93"/>
      <c r="DV201" s="93"/>
      <c r="DW201" s="93"/>
      <c r="DX201" s="93"/>
      <c r="DY201" s="93"/>
      <c r="DZ201" s="93"/>
      <c r="EA201" s="93"/>
      <c r="EB201" s="93"/>
      <c r="EC201" s="93"/>
      <c r="ED201" s="93"/>
      <c r="EE201" s="93"/>
      <c r="EF201" s="93"/>
      <c r="EG201" s="93"/>
      <c r="EH201" s="93"/>
      <c r="EI201" s="93"/>
      <c r="EJ201" s="93"/>
      <c r="EK201" s="93"/>
    </row>
    <row r="202" spans="10:141" x14ac:dyDescent="0.4">
      <c r="J202" s="100"/>
      <c r="K202" s="100"/>
      <c r="L202" s="100"/>
      <c r="M202" s="100"/>
      <c r="N202" s="100"/>
      <c r="O202" s="100"/>
      <c r="P202" s="100"/>
      <c r="Q202" s="100"/>
      <c r="R202" s="100"/>
      <c r="S202" s="100"/>
      <c r="T202" s="100"/>
      <c r="U202" s="100"/>
      <c r="V202" s="100"/>
      <c r="W202" s="100"/>
      <c r="X202" s="100"/>
      <c r="Y202" s="100"/>
      <c r="Z202" s="100"/>
      <c r="AA202" s="100"/>
      <c r="AB202" s="100"/>
      <c r="AC202" s="100"/>
      <c r="AD202" s="100"/>
      <c r="AE202" s="100"/>
      <c r="AF202" s="100"/>
      <c r="AG202" s="100"/>
      <c r="AH202" s="100"/>
      <c r="AI202" s="100"/>
      <c r="AJ202" s="100"/>
      <c r="AK202" s="100"/>
      <c r="AL202" s="100"/>
      <c r="AM202" s="100"/>
      <c r="AN202" s="100"/>
      <c r="AO202" s="100"/>
      <c r="CJ202" s="91"/>
      <c r="CK202" s="100"/>
      <c r="CL202" s="100"/>
      <c r="CM202" s="100"/>
      <c r="CN202" s="100"/>
      <c r="CO202" s="100"/>
      <c r="CP202" s="100"/>
      <c r="CQ202" s="100"/>
      <c r="CR202" s="100"/>
      <c r="CS202" s="100"/>
      <c r="CT202" s="100"/>
      <c r="CU202" s="100"/>
      <c r="CV202" s="100"/>
      <c r="CW202" s="100"/>
      <c r="CX202" s="100"/>
      <c r="CY202" s="100"/>
      <c r="CZ202" s="100"/>
      <c r="DA202" s="100"/>
      <c r="DB202" s="100"/>
      <c r="DC202" s="100"/>
      <c r="DD202" s="100"/>
      <c r="DE202" s="100"/>
      <c r="DF202" s="100"/>
      <c r="DG202" s="100"/>
      <c r="DH202" s="100"/>
      <c r="DI202" s="100"/>
      <c r="DJ202" s="100"/>
      <c r="DK202" s="100"/>
      <c r="DL202" s="100"/>
      <c r="DM202" s="100"/>
      <c r="DN202" s="100"/>
      <c r="DO202" s="100"/>
      <c r="DP202" s="100"/>
      <c r="DQ202" s="93"/>
      <c r="DR202" s="93"/>
      <c r="DS202" s="93"/>
      <c r="DT202" s="93"/>
      <c r="DU202" s="93"/>
      <c r="DV202" s="93"/>
      <c r="DW202" s="93"/>
      <c r="DX202" s="93"/>
      <c r="DY202" s="93"/>
      <c r="DZ202" s="93"/>
      <c r="EA202" s="93"/>
      <c r="EB202" s="93"/>
      <c r="EC202" s="93"/>
      <c r="ED202" s="93"/>
      <c r="EE202" s="93"/>
      <c r="EF202" s="93"/>
      <c r="EG202" s="93"/>
      <c r="EH202" s="93"/>
      <c r="EI202" s="93"/>
      <c r="EJ202" s="93"/>
      <c r="EK202" s="93"/>
    </row>
    <row r="203" spans="10:141" x14ac:dyDescent="0.4">
      <c r="J203" s="100"/>
      <c r="K203" s="100"/>
      <c r="L203" s="100"/>
      <c r="M203" s="100"/>
      <c r="N203" s="100"/>
      <c r="O203" s="100"/>
      <c r="P203" s="100"/>
      <c r="Q203" s="100"/>
      <c r="R203" s="100"/>
      <c r="S203" s="100"/>
      <c r="T203" s="100"/>
      <c r="U203" s="100"/>
      <c r="V203" s="100"/>
      <c r="W203" s="100"/>
      <c r="X203" s="100"/>
      <c r="Y203" s="100"/>
      <c r="Z203" s="100"/>
      <c r="AA203" s="100"/>
      <c r="AB203" s="100"/>
      <c r="AC203" s="100"/>
      <c r="AD203" s="100"/>
      <c r="AE203" s="100"/>
      <c r="AF203" s="100"/>
      <c r="AG203" s="100"/>
      <c r="AH203" s="100"/>
      <c r="AI203" s="100"/>
      <c r="AJ203" s="100"/>
      <c r="AK203" s="100"/>
      <c r="AL203" s="100"/>
      <c r="AM203" s="100"/>
      <c r="AN203" s="100"/>
      <c r="AO203" s="100"/>
      <c r="CJ203" s="91"/>
      <c r="CK203" s="100"/>
      <c r="CL203" s="100"/>
      <c r="CM203" s="100"/>
      <c r="CN203" s="100"/>
      <c r="CO203" s="100"/>
      <c r="CP203" s="100"/>
      <c r="CQ203" s="100"/>
      <c r="CR203" s="100"/>
      <c r="CS203" s="100"/>
      <c r="CT203" s="100"/>
      <c r="CU203" s="100"/>
      <c r="CV203" s="100"/>
      <c r="CW203" s="100"/>
      <c r="CX203" s="100"/>
      <c r="CY203" s="100"/>
      <c r="CZ203" s="100"/>
      <c r="DA203" s="100"/>
      <c r="DB203" s="100"/>
      <c r="DC203" s="100"/>
      <c r="DD203" s="100"/>
      <c r="DE203" s="100"/>
      <c r="DF203" s="100"/>
      <c r="DG203" s="100"/>
      <c r="DH203" s="100"/>
      <c r="DI203" s="100"/>
      <c r="DJ203" s="100"/>
      <c r="DK203" s="100"/>
      <c r="DL203" s="100"/>
      <c r="DM203" s="100"/>
      <c r="DN203" s="100"/>
      <c r="DO203" s="100"/>
      <c r="DP203" s="100"/>
      <c r="DQ203" s="93"/>
      <c r="DR203" s="93"/>
      <c r="DS203" s="93"/>
      <c r="DT203" s="93"/>
      <c r="DU203" s="93"/>
      <c r="DV203" s="93"/>
      <c r="DW203" s="93"/>
      <c r="DX203" s="93"/>
      <c r="DY203" s="93"/>
      <c r="DZ203" s="93"/>
      <c r="EA203" s="93"/>
      <c r="EB203" s="93"/>
      <c r="EC203" s="93"/>
      <c r="ED203" s="93"/>
      <c r="EE203" s="93"/>
      <c r="EF203" s="93"/>
      <c r="EG203" s="93"/>
      <c r="EH203" s="93"/>
      <c r="EI203" s="93"/>
      <c r="EJ203" s="93"/>
      <c r="EK203" s="93"/>
    </row>
    <row r="204" spans="10:141" x14ac:dyDescent="0.4">
      <c r="J204" s="100"/>
      <c r="K204" s="100"/>
      <c r="L204" s="100"/>
      <c r="M204" s="100"/>
      <c r="N204" s="100"/>
      <c r="O204" s="100"/>
      <c r="P204" s="100"/>
      <c r="Q204" s="100"/>
      <c r="R204" s="100"/>
      <c r="S204" s="100"/>
      <c r="T204" s="100"/>
      <c r="U204" s="100"/>
      <c r="V204" s="100"/>
      <c r="W204" s="100"/>
      <c r="X204" s="100"/>
      <c r="Y204" s="100"/>
      <c r="Z204" s="100"/>
      <c r="AA204" s="100"/>
      <c r="AB204" s="100"/>
      <c r="AC204" s="100"/>
      <c r="AD204" s="100"/>
      <c r="AE204" s="100"/>
      <c r="AF204" s="100"/>
      <c r="AG204" s="100"/>
      <c r="AH204" s="100"/>
      <c r="AI204" s="100"/>
      <c r="AJ204" s="100"/>
      <c r="AK204" s="100"/>
      <c r="AL204" s="100"/>
      <c r="AM204" s="100"/>
      <c r="AN204" s="100"/>
      <c r="AO204" s="100"/>
      <c r="CJ204" s="91"/>
      <c r="CK204" s="100"/>
      <c r="CL204" s="100"/>
      <c r="CM204" s="100"/>
      <c r="CN204" s="100"/>
      <c r="CO204" s="100"/>
      <c r="CP204" s="100"/>
      <c r="CQ204" s="100"/>
      <c r="CR204" s="100"/>
      <c r="CS204" s="100"/>
      <c r="CT204" s="100"/>
      <c r="CU204" s="100"/>
      <c r="CV204" s="100"/>
      <c r="CW204" s="100"/>
      <c r="CX204" s="100"/>
      <c r="CY204" s="100"/>
      <c r="CZ204" s="100"/>
      <c r="DA204" s="100"/>
      <c r="DB204" s="100"/>
      <c r="DC204" s="100"/>
      <c r="DD204" s="100"/>
      <c r="DE204" s="100"/>
      <c r="DF204" s="100"/>
      <c r="DG204" s="100"/>
      <c r="DH204" s="100"/>
      <c r="DI204" s="100"/>
      <c r="DJ204" s="100"/>
      <c r="DK204" s="100"/>
      <c r="DL204" s="100"/>
      <c r="DM204" s="100"/>
      <c r="DN204" s="100"/>
      <c r="DO204" s="100"/>
      <c r="DP204" s="100"/>
      <c r="DQ204" s="93"/>
      <c r="DR204" s="93"/>
      <c r="DS204" s="93"/>
      <c r="DT204" s="93"/>
      <c r="DU204" s="93"/>
      <c r="DV204" s="93"/>
      <c r="DW204" s="93"/>
      <c r="DX204" s="93"/>
      <c r="DY204" s="93"/>
      <c r="DZ204" s="93"/>
      <c r="EA204" s="93"/>
      <c r="EB204" s="93"/>
      <c r="EC204" s="93"/>
      <c r="ED204" s="93"/>
      <c r="EE204" s="93"/>
      <c r="EF204" s="93"/>
      <c r="EG204" s="93"/>
      <c r="EH204" s="93"/>
      <c r="EI204" s="93"/>
      <c r="EJ204" s="93"/>
      <c r="EK204" s="93"/>
    </row>
    <row r="205" spans="10:141" x14ac:dyDescent="0.4">
      <c r="J205" s="100"/>
      <c r="K205" s="100"/>
      <c r="L205" s="100"/>
      <c r="M205" s="100"/>
      <c r="N205" s="100"/>
      <c r="O205" s="100"/>
      <c r="P205" s="100"/>
      <c r="Q205" s="100"/>
      <c r="R205" s="100"/>
      <c r="S205" s="100"/>
      <c r="T205" s="100"/>
      <c r="U205" s="100"/>
      <c r="V205" s="100"/>
      <c r="W205" s="100"/>
      <c r="X205" s="100"/>
      <c r="Y205" s="100"/>
      <c r="Z205" s="100"/>
      <c r="AA205" s="100"/>
      <c r="AB205" s="100"/>
      <c r="AC205" s="100"/>
      <c r="AD205" s="100"/>
      <c r="AE205" s="100"/>
      <c r="AF205" s="100"/>
      <c r="AG205" s="100"/>
      <c r="AH205" s="100"/>
      <c r="AI205" s="100"/>
      <c r="AJ205" s="100"/>
      <c r="AK205" s="100"/>
      <c r="AL205" s="100"/>
      <c r="AM205" s="100"/>
      <c r="AN205" s="100"/>
      <c r="AO205" s="100"/>
      <c r="CJ205" s="91"/>
      <c r="CK205" s="100"/>
      <c r="CL205" s="100"/>
      <c r="CM205" s="100"/>
      <c r="CN205" s="100"/>
      <c r="CO205" s="100"/>
      <c r="CP205" s="100"/>
      <c r="CQ205" s="100"/>
      <c r="CR205" s="100"/>
      <c r="CS205" s="100"/>
      <c r="CT205" s="100"/>
      <c r="CU205" s="100"/>
      <c r="CV205" s="100"/>
      <c r="CW205" s="100"/>
      <c r="CX205" s="100"/>
      <c r="CY205" s="100"/>
      <c r="CZ205" s="100"/>
      <c r="DA205" s="100"/>
      <c r="DB205" s="100"/>
      <c r="DC205" s="100"/>
      <c r="DD205" s="100"/>
      <c r="DE205" s="100"/>
      <c r="DF205" s="100"/>
      <c r="DG205" s="100"/>
      <c r="DH205" s="100"/>
      <c r="DI205" s="100"/>
      <c r="DJ205" s="100"/>
      <c r="DK205" s="100"/>
      <c r="DL205" s="100"/>
      <c r="DM205" s="100"/>
      <c r="DN205" s="100"/>
      <c r="DO205" s="100"/>
      <c r="DP205" s="100"/>
      <c r="DQ205" s="93"/>
      <c r="DR205" s="93"/>
      <c r="DS205" s="93"/>
      <c r="DT205" s="93"/>
      <c r="DU205" s="93"/>
      <c r="DV205" s="93"/>
      <c r="DW205" s="93"/>
      <c r="DX205" s="93"/>
      <c r="DY205" s="93"/>
      <c r="DZ205" s="93"/>
      <c r="EA205" s="93"/>
      <c r="EB205" s="93"/>
      <c r="EC205" s="93"/>
      <c r="ED205" s="93"/>
      <c r="EE205" s="93"/>
      <c r="EF205" s="93"/>
      <c r="EG205" s="93"/>
      <c r="EH205" s="93"/>
      <c r="EI205" s="93"/>
      <c r="EJ205" s="93"/>
      <c r="EK205" s="93"/>
    </row>
    <row r="206" spans="10:141" x14ac:dyDescent="0.4">
      <c r="J206" s="100"/>
      <c r="K206" s="100"/>
      <c r="L206" s="100"/>
      <c r="M206" s="100"/>
      <c r="N206" s="100"/>
      <c r="O206" s="100"/>
      <c r="P206" s="100"/>
      <c r="Q206" s="100"/>
      <c r="R206" s="100"/>
      <c r="S206" s="100"/>
      <c r="T206" s="100"/>
      <c r="U206" s="100"/>
      <c r="V206" s="100"/>
      <c r="W206" s="100"/>
      <c r="X206" s="100"/>
      <c r="Y206" s="100"/>
      <c r="Z206" s="100"/>
      <c r="AA206" s="100"/>
      <c r="AB206" s="100"/>
      <c r="AC206" s="100"/>
      <c r="AD206" s="100"/>
      <c r="AE206" s="100"/>
      <c r="AF206" s="100"/>
      <c r="AG206" s="100"/>
      <c r="AH206" s="100"/>
      <c r="AI206" s="100"/>
      <c r="AJ206" s="100"/>
      <c r="AK206" s="100"/>
      <c r="AL206" s="100"/>
      <c r="AM206" s="100"/>
      <c r="AN206" s="100"/>
      <c r="AO206" s="100"/>
      <c r="CJ206" s="91"/>
      <c r="CK206" s="100"/>
      <c r="CL206" s="100"/>
      <c r="CM206" s="100"/>
      <c r="CN206" s="100"/>
      <c r="CO206" s="100"/>
      <c r="CP206" s="100"/>
      <c r="CQ206" s="100"/>
      <c r="CR206" s="100"/>
      <c r="CS206" s="100"/>
      <c r="CT206" s="100"/>
      <c r="CU206" s="100"/>
      <c r="CV206" s="100"/>
      <c r="CW206" s="100"/>
      <c r="CX206" s="100"/>
      <c r="CY206" s="100"/>
      <c r="CZ206" s="100"/>
      <c r="DA206" s="100"/>
      <c r="DB206" s="100"/>
      <c r="DC206" s="100"/>
      <c r="DD206" s="100"/>
      <c r="DE206" s="100"/>
      <c r="DF206" s="100"/>
      <c r="DG206" s="100"/>
      <c r="DH206" s="100"/>
      <c r="DI206" s="100"/>
      <c r="DJ206" s="100"/>
      <c r="DK206" s="100"/>
      <c r="DL206" s="100"/>
      <c r="DM206" s="100"/>
      <c r="DN206" s="100"/>
      <c r="DO206" s="100"/>
      <c r="DP206" s="100"/>
      <c r="DQ206" s="93"/>
      <c r="DR206" s="93"/>
      <c r="DS206" s="93"/>
      <c r="DT206" s="93"/>
      <c r="DU206" s="93"/>
      <c r="DV206" s="93"/>
      <c r="DW206" s="93"/>
      <c r="DX206" s="93"/>
      <c r="DY206" s="93"/>
      <c r="DZ206" s="93"/>
      <c r="EA206" s="93"/>
      <c r="EB206" s="93"/>
      <c r="EC206" s="93"/>
      <c r="ED206" s="93"/>
      <c r="EE206" s="93"/>
      <c r="EF206" s="93"/>
      <c r="EG206" s="93"/>
      <c r="EH206" s="93"/>
      <c r="EI206" s="93"/>
      <c r="EJ206" s="93"/>
      <c r="EK206" s="93"/>
    </row>
    <row r="207" spans="10:141" x14ac:dyDescent="0.4">
      <c r="J207" s="100"/>
      <c r="K207" s="100"/>
      <c r="L207" s="100"/>
      <c r="M207" s="100"/>
      <c r="N207" s="100"/>
      <c r="O207" s="100"/>
      <c r="P207" s="100"/>
      <c r="Q207" s="100"/>
      <c r="R207" s="100"/>
      <c r="S207" s="100"/>
      <c r="T207" s="100"/>
      <c r="U207" s="100"/>
      <c r="V207" s="100"/>
      <c r="W207" s="100"/>
      <c r="X207" s="100"/>
      <c r="Y207" s="100"/>
      <c r="Z207" s="100"/>
      <c r="AA207" s="100"/>
      <c r="AB207" s="100"/>
      <c r="AC207" s="100"/>
      <c r="AD207" s="100"/>
      <c r="AE207" s="100"/>
      <c r="AF207" s="100"/>
      <c r="AG207" s="100"/>
      <c r="AH207" s="100"/>
      <c r="AI207" s="100"/>
      <c r="AJ207" s="100"/>
      <c r="AK207" s="100"/>
      <c r="AL207" s="100"/>
      <c r="AM207" s="100"/>
      <c r="AN207" s="100"/>
      <c r="AO207" s="100"/>
      <c r="CJ207" s="91"/>
      <c r="CK207" s="100"/>
      <c r="CL207" s="100"/>
      <c r="CM207" s="100"/>
      <c r="CN207" s="100"/>
      <c r="CO207" s="100"/>
      <c r="CP207" s="100"/>
      <c r="CQ207" s="100"/>
      <c r="CR207" s="100"/>
      <c r="CS207" s="100"/>
      <c r="CT207" s="100"/>
      <c r="CU207" s="100"/>
      <c r="CV207" s="100"/>
      <c r="CW207" s="100"/>
      <c r="CX207" s="100"/>
      <c r="CY207" s="100"/>
      <c r="CZ207" s="100"/>
      <c r="DA207" s="100"/>
      <c r="DB207" s="100"/>
      <c r="DC207" s="100"/>
      <c r="DD207" s="100"/>
      <c r="DE207" s="100"/>
      <c r="DF207" s="100"/>
      <c r="DG207" s="100"/>
      <c r="DH207" s="100"/>
      <c r="DI207" s="100"/>
      <c r="DJ207" s="100"/>
      <c r="DK207" s="100"/>
      <c r="DL207" s="100"/>
      <c r="DM207" s="100"/>
      <c r="DN207" s="100"/>
      <c r="DO207" s="100"/>
      <c r="DP207" s="100"/>
      <c r="DQ207" s="93"/>
      <c r="DR207" s="93"/>
      <c r="DS207" s="93"/>
      <c r="DT207" s="93"/>
      <c r="DU207" s="93"/>
      <c r="DV207" s="93"/>
      <c r="DW207" s="93"/>
      <c r="DX207" s="93"/>
      <c r="DY207" s="93"/>
      <c r="DZ207" s="93"/>
      <c r="EA207" s="93"/>
      <c r="EB207" s="93"/>
      <c r="EC207" s="93"/>
      <c r="ED207" s="93"/>
      <c r="EE207" s="93"/>
      <c r="EF207" s="93"/>
      <c r="EG207" s="93"/>
      <c r="EH207" s="93"/>
      <c r="EI207" s="93"/>
      <c r="EJ207" s="93"/>
      <c r="EK207" s="93"/>
    </row>
    <row r="208" spans="10:141" x14ac:dyDescent="0.4">
      <c r="J208" s="100"/>
      <c r="K208" s="100"/>
      <c r="L208" s="100"/>
      <c r="M208" s="100"/>
      <c r="N208" s="100"/>
      <c r="O208" s="100"/>
      <c r="P208" s="100"/>
      <c r="Q208" s="100"/>
      <c r="R208" s="100"/>
      <c r="S208" s="100"/>
      <c r="T208" s="100"/>
      <c r="U208" s="100"/>
      <c r="V208" s="100"/>
      <c r="W208" s="100"/>
      <c r="X208" s="100"/>
      <c r="Y208" s="100"/>
      <c r="Z208" s="100"/>
      <c r="AA208" s="100"/>
      <c r="AB208" s="100"/>
      <c r="AC208" s="100"/>
      <c r="AD208" s="100"/>
      <c r="AE208" s="100"/>
      <c r="AF208" s="100"/>
      <c r="AG208" s="100"/>
      <c r="AH208" s="100"/>
      <c r="AI208" s="100"/>
      <c r="AJ208" s="100"/>
      <c r="AK208" s="100"/>
      <c r="AL208" s="100"/>
      <c r="AM208" s="100"/>
      <c r="AN208" s="100"/>
      <c r="AO208" s="100"/>
      <c r="CJ208" s="91"/>
      <c r="CK208" s="100"/>
      <c r="CL208" s="100"/>
      <c r="CM208" s="100"/>
      <c r="CN208" s="100"/>
      <c r="CO208" s="100"/>
      <c r="CP208" s="100"/>
      <c r="CQ208" s="100"/>
      <c r="CR208" s="100"/>
      <c r="CS208" s="100"/>
      <c r="CT208" s="100"/>
      <c r="CU208" s="100"/>
      <c r="CV208" s="100"/>
      <c r="CW208" s="100"/>
      <c r="CX208" s="100"/>
      <c r="CY208" s="100"/>
      <c r="CZ208" s="100"/>
      <c r="DA208" s="100"/>
      <c r="DB208" s="100"/>
      <c r="DC208" s="100"/>
      <c r="DD208" s="100"/>
      <c r="DE208" s="100"/>
      <c r="DF208" s="100"/>
      <c r="DG208" s="100"/>
      <c r="DH208" s="100"/>
      <c r="DI208" s="100"/>
      <c r="DJ208" s="100"/>
      <c r="DK208" s="100"/>
      <c r="DL208" s="100"/>
      <c r="DM208" s="100"/>
      <c r="DN208" s="100"/>
      <c r="DO208" s="100"/>
      <c r="DP208" s="100"/>
      <c r="DQ208" s="93"/>
      <c r="DR208" s="93"/>
      <c r="DS208" s="93"/>
      <c r="DT208" s="93"/>
      <c r="DU208" s="93"/>
      <c r="DV208" s="93"/>
      <c r="DW208" s="93"/>
      <c r="DX208" s="93"/>
      <c r="DY208" s="93"/>
      <c r="DZ208" s="93"/>
      <c r="EA208" s="93"/>
      <c r="EB208" s="93"/>
      <c r="EC208" s="93"/>
      <c r="ED208" s="93"/>
      <c r="EE208" s="93"/>
      <c r="EF208" s="93"/>
      <c r="EG208" s="93"/>
      <c r="EH208" s="93"/>
      <c r="EI208" s="93"/>
      <c r="EJ208" s="93"/>
      <c r="EK208" s="93"/>
    </row>
    <row r="209" spans="10:141" x14ac:dyDescent="0.4">
      <c r="J209" s="100"/>
      <c r="K209" s="100"/>
      <c r="L209" s="100"/>
      <c r="M209" s="100"/>
      <c r="N209" s="100"/>
      <c r="O209" s="100"/>
      <c r="P209" s="100"/>
      <c r="Q209" s="100"/>
      <c r="R209" s="100"/>
      <c r="S209" s="100"/>
      <c r="T209" s="100"/>
      <c r="U209" s="100"/>
      <c r="V209" s="100"/>
      <c r="W209" s="100"/>
      <c r="X209" s="100"/>
      <c r="Y209" s="100"/>
      <c r="Z209" s="100"/>
      <c r="AA209" s="100"/>
      <c r="AB209" s="100"/>
      <c r="AC209" s="100"/>
      <c r="AD209" s="100"/>
      <c r="AE209" s="100"/>
      <c r="AF209" s="100"/>
      <c r="AG209" s="100"/>
      <c r="AH209" s="100"/>
      <c r="AI209" s="100"/>
      <c r="AJ209" s="100"/>
      <c r="AK209" s="100"/>
      <c r="AL209" s="100"/>
      <c r="AM209" s="100"/>
      <c r="AN209" s="100"/>
      <c r="AO209" s="100"/>
      <c r="CJ209" s="91"/>
      <c r="CK209" s="100"/>
      <c r="CL209" s="100"/>
      <c r="CM209" s="100"/>
      <c r="CN209" s="100"/>
      <c r="CO209" s="100"/>
      <c r="CP209" s="100"/>
      <c r="CQ209" s="100"/>
      <c r="CR209" s="100"/>
      <c r="CS209" s="100"/>
      <c r="CT209" s="100"/>
      <c r="CU209" s="100"/>
      <c r="CV209" s="100"/>
      <c r="CW209" s="100"/>
      <c r="CX209" s="100"/>
      <c r="CY209" s="100"/>
      <c r="CZ209" s="100"/>
      <c r="DA209" s="100"/>
      <c r="DB209" s="100"/>
      <c r="DC209" s="100"/>
      <c r="DD209" s="100"/>
      <c r="DE209" s="100"/>
      <c r="DF209" s="100"/>
      <c r="DG209" s="100"/>
      <c r="DH209" s="100"/>
      <c r="DI209" s="100"/>
      <c r="DJ209" s="100"/>
      <c r="DK209" s="100"/>
      <c r="DL209" s="100"/>
      <c r="DM209" s="100"/>
      <c r="DN209" s="100"/>
      <c r="DO209" s="100"/>
      <c r="DP209" s="100"/>
      <c r="DQ209" s="93"/>
      <c r="DR209" s="93"/>
      <c r="DS209" s="93"/>
      <c r="DT209" s="93"/>
      <c r="DU209" s="93"/>
      <c r="DV209" s="93"/>
      <c r="DW209" s="93"/>
      <c r="DX209" s="93"/>
      <c r="DY209" s="93"/>
      <c r="DZ209" s="93"/>
      <c r="EA209" s="93"/>
      <c r="EB209" s="93"/>
      <c r="EC209" s="93"/>
      <c r="ED209" s="93"/>
      <c r="EE209" s="93"/>
      <c r="EF209" s="93"/>
      <c r="EG209" s="93"/>
      <c r="EH209" s="93"/>
      <c r="EI209" s="93"/>
      <c r="EJ209" s="93"/>
      <c r="EK209" s="93"/>
    </row>
    <row r="210" spans="10:141" x14ac:dyDescent="0.4">
      <c r="J210" s="100"/>
      <c r="K210" s="100"/>
      <c r="L210" s="100"/>
      <c r="M210" s="100"/>
      <c r="N210" s="100"/>
      <c r="O210" s="100"/>
      <c r="P210" s="100"/>
      <c r="Q210" s="100"/>
      <c r="R210" s="100"/>
      <c r="S210" s="100"/>
      <c r="T210" s="100"/>
      <c r="U210" s="100"/>
      <c r="V210" s="100"/>
      <c r="W210" s="100"/>
      <c r="X210" s="100"/>
      <c r="Y210" s="100"/>
      <c r="Z210" s="100"/>
      <c r="AA210" s="100"/>
      <c r="AB210" s="100"/>
      <c r="AC210" s="100"/>
      <c r="AD210" s="100"/>
      <c r="AE210" s="100"/>
      <c r="AF210" s="100"/>
      <c r="AG210" s="100"/>
      <c r="AH210" s="100"/>
      <c r="AI210" s="100"/>
      <c r="AJ210" s="100"/>
      <c r="AK210" s="100"/>
      <c r="AL210" s="100"/>
      <c r="AM210" s="100"/>
      <c r="AN210" s="100"/>
      <c r="AO210" s="100"/>
      <c r="CJ210" s="91"/>
      <c r="CK210" s="100"/>
      <c r="CL210" s="100"/>
      <c r="CM210" s="100"/>
      <c r="CN210" s="100"/>
      <c r="CO210" s="100"/>
      <c r="CP210" s="100"/>
      <c r="CQ210" s="100"/>
      <c r="CR210" s="100"/>
      <c r="CS210" s="100"/>
      <c r="CT210" s="100"/>
      <c r="CU210" s="100"/>
      <c r="CV210" s="100"/>
      <c r="CW210" s="100"/>
      <c r="CX210" s="100"/>
      <c r="CY210" s="100"/>
      <c r="CZ210" s="100"/>
      <c r="DA210" s="100"/>
      <c r="DB210" s="100"/>
      <c r="DC210" s="100"/>
      <c r="DD210" s="100"/>
      <c r="DE210" s="100"/>
      <c r="DF210" s="100"/>
      <c r="DG210" s="100"/>
      <c r="DH210" s="100"/>
      <c r="DI210" s="100"/>
      <c r="DJ210" s="100"/>
      <c r="DK210" s="100"/>
      <c r="DL210" s="100"/>
      <c r="DM210" s="100"/>
      <c r="DN210" s="100"/>
      <c r="DO210" s="100"/>
      <c r="DP210" s="100"/>
      <c r="DQ210" s="93"/>
      <c r="DR210" s="93"/>
      <c r="DS210" s="93"/>
      <c r="DT210" s="93"/>
      <c r="DU210" s="93"/>
      <c r="DV210" s="93"/>
      <c r="DW210" s="93"/>
      <c r="DX210" s="93"/>
      <c r="DY210" s="93"/>
      <c r="DZ210" s="93"/>
      <c r="EA210" s="93"/>
      <c r="EB210" s="93"/>
      <c r="EC210" s="93"/>
      <c r="ED210" s="93"/>
      <c r="EE210" s="93"/>
      <c r="EF210" s="93"/>
      <c r="EG210" s="93"/>
      <c r="EH210" s="93"/>
      <c r="EI210" s="93"/>
      <c r="EJ210" s="93"/>
      <c r="EK210" s="93"/>
    </row>
    <row r="211" spans="10:141" x14ac:dyDescent="0.4">
      <c r="J211" s="100"/>
      <c r="K211" s="100"/>
      <c r="L211" s="100"/>
      <c r="M211" s="100"/>
      <c r="N211" s="100"/>
      <c r="O211" s="100"/>
      <c r="P211" s="100"/>
      <c r="Q211" s="100"/>
      <c r="R211" s="100"/>
      <c r="S211" s="100"/>
      <c r="T211" s="100"/>
      <c r="U211" s="100"/>
      <c r="V211" s="100"/>
      <c r="W211" s="100"/>
      <c r="X211" s="100"/>
      <c r="Y211" s="100"/>
      <c r="Z211" s="100"/>
      <c r="AA211" s="100"/>
      <c r="AB211" s="100"/>
      <c r="AC211" s="100"/>
      <c r="AD211" s="100"/>
      <c r="AE211" s="100"/>
      <c r="AF211" s="100"/>
      <c r="AG211" s="100"/>
      <c r="AH211" s="100"/>
      <c r="AI211" s="100"/>
      <c r="AJ211" s="100"/>
      <c r="AK211" s="100"/>
      <c r="AL211" s="100"/>
      <c r="AM211" s="100"/>
      <c r="AN211" s="100"/>
      <c r="AO211" s="100"/>
      <c r="CJ211" s="91"/>
      <c r="CK211" s="100"/>
      <c r="CL211" s="100"/>
      <c r="CM211" s="100"/>
      <c r="CN211" s="100"/>
      <c r="CO211" s="100"/>
      <c r="CP211" s="100"/>
      <c r="CQ211" s="100"/>
      <c r="CR211" s="100"/>
      <c r="CS211" s="100"/>
      <c r="CT211" s="100"/>
      <c r="CU211" s="100"/>
      <c r="CV211" s="100"/>
      <c r="CW211" s="100"/>
      <c r="CX211" s="100"/>
      <c r="CY211" s="100"/>
      <c r="CZ211" s="100"/>
      <c r="DA211" s="100"/>
      <c r="DB211" s="100"/>
      <c r="DC211" s="100"/>
      <c r="DD211" s="100"/>
      <c r="DE211" s="100"/>
      <c r="DF211" s="100"/>
      <c r="DG211" s="100"/>
      <c r="DH211" s="100"/>
      <c r="DI211" s="100"/>
      <c r="DJ211" s="100"/>
      <c r="DK211" s="100"/>
      <c r="DL211" s="100"/>
      <c r="DM211" s="100"/>
      <c r="DN211" s="100"/>
      <c r="DO211" s="100"/>
      <c r="DP211" s="100"/>
      <c r="DQ211" s="93"/>
      <c r="DR211" s="93"/>
      <c r="DS211" s="93"/>
      <c r="DT211" s="93"/>
      <c r="DU211" s="93"/>
      <c r="DV211" s="93"/>
      <c r="DW211" s="93"/>
      <c r="DX211" s="93"/>
      <c r="DY211" s="93"/>
      <c r="DZ211" s="93"/>
      <c r="EA211" s="93"/>
      <c r="EB211" s="93"/>
      <c r="EC211" s="93"/>
      <c r="ED211" s="93"/>
      <c r="EE211" s="93"/>
      <c r="EF211" s="93"/>
      <c r="EG211" s="93"/>
      <c r="EH211" s="93"/>
      <c r="EI211" s="93"/>
      <c r="EJ211" s="93"/>
      <c r="EK211" s="93"/>
    </row>
    <row r="212" spans="10:141" x14ac:dyDescent="0.4">
      <c r="J212" s="100"/>
      <c r="K212" s="100"/>
      <c r="L212" s="100"/>
      <c r="M212" s="100"/>
      <c r="N212" s="100"/>
      <c r="O212" s="100"/>
      <c r="P212" s="100"/>
      <c r="Q212" s="100"/>
      <c r="R212" s="100"/>
      <c r="S212" s="100"/>
      <c r="T212" s="100"/>
      <c r="U212" s="100"/>
      <c r="V212" s="100"/>
      <c r="W212" s="100"/>
      <c r="X212" s="100"/>
      <c r="Y212" s="100"/>
      <c r="Z212" s="100"/>
      <c r="AA212" s="100"/>
      <c r="AB212" s="100"/>
      <c r="AC212" s="100"/>
      <c r="AD212" s="100"/>
      <c r="AE212" s="100"/>
      <c r="AF212" s="100"/>
      <c r="AG212" s="100"/>
      <c r="AH212" s="100"/>
      <c r="AI212" s="100"/>
      <c r="AJ212" s="100"/>
      <c r="AK212" s="100"/>
      <c r="AL212" s="100"/>
      <c r="AM212" s="100"/>
      <c r="AN212" s="100"/>
      <c r="AO212" s="100"/>
      <c r="CJ212" s="91"/>
      <c r="CK212" s="100"/>
      <c r="CL212" s="100"/>
      <c r="CM212" s="100"/>
      <c r="CN212" s="100"/>
      <c r="CO212" s="100"/>
      <c r="CP212" s="100"/>
      <c r="CQ212" s="100"/>
      <c r="CR212" s="100"/>
      <c r="CS212" s="100"/>
      <c r="CT212" s="100"/>
      <c r="CU212" s="100"/>
      <c r="CV212" s="100"/>
      <c r="CW212" s="100"/>
      <c r="CX212" s="100"/>
      <c r="CY212" s="100"/>
      <c r="CZ212" s="100"/>
      <c r="DA212" s="100"/>
      <c r="DB212" s="100"/>
      <c r="DC212" s="100"/>
      <c r="DD212" s="100"/>
      <c r="DE212" s="100"/>
      <c r="DF212" s="100"/>
      <c r="DG212" s="100"/>
      <c r="DH212" s="100"/>
      <c r="DI212" s="100"/>
      <c r="DJ212" s="100"/>
      <c r="DK212" s="100"/>
      <c r="DL212" s="100"/>
      <c r="DM212" s="100"/>
      <c r="DN212" s="100"/>
      <c r="DO212" s="100"/>
      <c r="DP212" s="100"/>
      <c r="DQ212" s="93"/>
      <c r="DR212" s="93"/>
      <c r="DS212" s="93"/>
      <c r="DT212" s="93"/>
      <c r="DU212" s="93"/>
      <c r="DV212" s="93"/>
      <c r="DW212" s="93"/>
      <c r="DX212" s="93"/>
      <c r="DY212" s="93"/>
      <c r="DZ212" s="93"/>
      <c r="EA212" s="93"/>
      <c r="EB212" s="93"/>
      <c r="EC212" s="93"/>
      <c r="ED212" s="93"/>
      <c r="EE212" s="93"/>
      <c r="EF212" s="93"/>
      <c r="EG212" s="93"/>
      <c r="EH212" s="93"/>
      <c r="EI212" s="93"/>
      <c r="EJ212" s="93"/>
      <c r="EK212" s="93"/>
    </row>
    <row r="213" spans="10:141" x14ac:dyDescent="0.4">
      <c r="J213" s="100"/>
      <c r="K213" s="100"/>
      <c r="L213" s="100"/>
      <c r="M213" s="100"/>
      <c r="N213" s="100"/>
      <c r="O213" s="100"/>
      <c r="P213" s="100"/>
      <c r="Q213" s="100"/>
      <c r="R213" s="100"/>
      <c r="S213" s="100"/>
      <c r="T213" s="100"/>
      <c r="U213" s="100"/>
      <c r="V213" s="100"/>
      <c r="W213" s="100"/>
      <c r="X213" s="100"/>
      <c r="Y213" s="100"/>
      <c r="Z213" s="100"/>
      <c r="AA213" s="100"/>
      <c r="AB213" s="100"/>
      <c r="AC213" s="100"/>
      <c r="AD213" s="100"/>
      <c r="AE213" s="100"/>
      <c r="AF213" s="100"/>
      <c r="AG213" s="100"/>
      <c r="AH213" s="100"/>
      <c r="AI213" s="100"/>
      <c r="AJ213" s="100"/>
      <c r="AK213" s="100"/>
      <c r="AL213" s="100"/>
      <c r="AM213" s="100"/>
      <c r="AN213" s="100"/>
      <c r="AO213" s="100"/>
      <c r="CJ213" s="91"/>
      <c r="CK213" s="100"/>
      <c r="CL213" s="100"/>
      <c r="CM213" s="100"/>
      <c r="CN213" s="100"/>
      <c r="CO213" s="100"/>
      <c r="CP213" s="100"/>
      <c r="CQ213" s="100"/>
      <c r="CR213" s="100"/>
      <c r="CS213" s="100"/>
      <c r="CT213" s="100"/>
      <c r="CU213" s="100"/>
      <c r="CV213" s="100"/>
      <c r="CW213" s="100"/>
      <c r="CX213" s="100"/>
      <c r="CY213" s="100"/>
      <c r="CZ213" s="100"/>
      <c r="DA213" s="100"/>
      <c r="DB213" s="100"/>
      <c r="DC213" s="100"/>
      <c r="DD213" s="100"/>
      <c r="DE213" s="100"/>
      <c r="DF213" s="100"/>
      <c r="DG213" s="100"/>
      <c r="DH213" s="100"/>
      <c r="DI213" s="100"/>
      <c r="DJ213" s="100"/>
      <c r="DK213" s="100"/>
      <c r="DL213" s="100"/>
      <c r="DM213" s="100"/>
      <c r="DN213" s="100"/>
      <c r="DO213" s="100"/>
      <c r="DP213" s="100"/>
      <c r="DQ213" s="93"/>
      <c r="DR213" s="93"/>
      <c r="DS213" s="93"/>
      <c r="DT213" s="93"/>
      <c r="DU213" s="93"/>
      <c r="DV213" s="93"/>
      <c r="DW213" s="93"/>
      <c r="DX213" s="93"/>
      <c r="DY213" s="93"/>
      <c r="DZ213" s="93"/>
      <c r="EA213" s="93"/>
      <c r="EB213" s="93"/>
      <c r="EC213" s="93"/>
      <c r="ED213" s="93"/>
      <c r="EE213" s="93"/>
      <c r="EF213" s="93"/>
      <c r="EG213" s="93"/>
      <c r="EH213" s="93"/>
      <c r="EI213" s="93"/>
      <c r="EJ213" s="93"/>
      <c r="EK213" s="93"/>
    </row>
    <row r="214" spans="10:141" x14ac:dyDescent="0.4">
      <c r="J214" s="100"/>
      <c r="K214" s="100"/>
      <c r="L214" s="100"/>
      <c r="M214" s="100"/>
      <c r="N214" s="100"/>
      <c r="O214" s="100"/>
      <c r="P214" s="100"/>
      <c r="Q214" s="100"/>
      <c r="R214" s="100"/>
      <c r="S214" s="100"/>
      <c r="T214" s="100"/>
      <c r="U214" s="100"/>
      <c r="V214" s="100"/>
      <c r="W214" s="100"/>
      <c r="X214" s="100"/>
      <c r="Y214" s="100"/>
      <c r="Z214" s="100"/>
      <c r="AA214" s="100"/>
      <c r="AB214" s="100"/>
      <c r="AC214" s="100"/>
      <c r="AD214" s="100"/>
      <c r="AE214" s="100"/>
      <c r="AF214" s="100"/>
      <c r="AG214" s="100"/>
      <c r="AH214" s="100"/>
      <c r="AI214" s="100"/>
      <c r="AJ214" s="100"/>
      <c r="AK214" s="100"/>
      <c r="AL214" s="100"/>
      <c r="AM214" s="100"/>
      <c r="AN214" s="100"/>
      <c r="AO214" s="100"/>
      <c r="CJ214" s="91"/>
      <c r="CK214" s="100"/>
      <c r="CL214" s="100"/>
      <c r="CM214" s="100"/>
      <c r="CN214" s="100"/>
      <c r="CO214" s="100"/>
      <c r="CP214" s="100"/>
      <c r="CQ214" s="100"/>
      <c r="CR214" s="100"/>
      <c r="CS214" s="100"/>
      <c r="CT214" s="100"/>
      <c r="CU214" s="100"/>
      <c r="CV214" s="100"/>
      <c r="CW214" s="100"/>
      <c r="CX214" s="100"/>
      <c r="CY214" s="100"/>
      <c r="CZ214" s="100"/>
      <c r="DA214" s="100"/>
      <c r="DB214" s="100"/>
      <c r="DC214" s="100"/>
      <c r="DD214" s="100"/>
      <c r="DE214" s="100"/>
      <c r="DF214" s="100"/>
      <c r="DG214" s="100"/>
      <c r="DH214" s="100"/>
      <c r="DI214" s="100"/>
      <c r="DJ214" s="100"/>
      <c r="DK214" s="100"/>
      <c r="DL214" s="100"/>
      <c r="DM214" s="100"/>
      <c r="DN214" s="100"/>
      <c r="DO214" s="100"/>
      <c r="DP214" s="100"/>
      <c r="DQ214" s="93"/>
      <c r="DR214" s="93"/>
      <c r="DS214" s="93"/>
      <c r="DT214" s="93"/>
      <c r="DU214" s="93"/>
      <c r="DV214" s="93"/>
      <c r="DW214" s="93"/>
      <c r="DX214" s="93"/>
      <c r="DY214" s="93"/>
      <c r="DZ214" s="93"/>
      <c r="EA214" s="93"/>
      <c r="EB214" s="93"/>
      <c r="EC214" s="93"/>
      <c r="ED214" s="93"/>
      <c r="EE214" s="93"/>
      <c r="EF214" s="93"/>
      <c r="EG214" s="93"/>
      <c r="EH214" s="93"/>
      <c r="EI214" s="93"/>
      <c r="EJ214" s="93"/>
      <c r="EK214" s="93"/>
    </row>
    <row r="215" spans="10:141" x14ac:dyDescent="0.4">
      <c r="J215" s="100"/>
      <c r="K215" s="100"/>
      <c r="L215" s="100"/>
      <c r="M215" s="100"/>
      <c r="N215" s="100"/>
      <c r="O215" s="100"/>
      <c r="P215" s="100"/>
      <c r="Q215" s="100"/>
      <c r="R215" s="100"/>
      <c r="S215" s="100"/>
      <c r="T215" s="100"/>
      <c r="U215" s="100"/>
      <c r="V215" s="100"/>
      <c r="W215" s="100"/>
      <c r="X215" s="100"/>
      <c r="Y215" s="100"/>
      <c r="Z215" s="100"/>
      <c r="AA215" s="100"/>
      <c r="AB215" s="100"/>
      <c r="AC215" s="100"/>
      <c r="AD215" s="100"/>
      <c r="AE215" s="100"/>
      <c r="AF215" s="100"/>
      <c r="AG215" s="100"/>
      <c r="AH215" s="100"/>
      <c r="AI215" s="100"/>
      <c r="AJ215" s="100"/>
      <c r="AK215" s="100"/>
      <c r="AL215" s="100"/>
      <c r="AM215" s="100"/>
      <c r="AN215" s="100"/>
      <c r="AO215" s="100"/>
      <c r="CJ215" s="91"/>
      <c r="CK215" s="100"/>
      <c r="CL215" s="100"/>
      <c r="CM215" s="100"/>
      <c r="CN215" s="100"/>
      <c r="CO215" s="100"/>
      <c r="CP215" s="100"/>
      <c r="CQ215" s="100"/>
      <c r="CR215" s="100"/>
      <c r="CS215" s="100"/>
      <c r="CT215" s="100"/>
      <c r="CU215" s="100"/>
      <c r="CV215" s="100"/>
      <c r="CW215" s="100"/>
      <c r="CX215" s="100"/>
      <c r="CY215" s="100"/>
      <c r="CZ215" s="100"/>
      <c r="DA215" s="100"/>
      <c r="DB215" s="100"/>
      <c r="DC215" s="100"/>
      <c r="DD215" s="100"/>
      <c r="DE215" s="100"/>
      <c r="DF215" s="100"/>
      <c r="DG215" s="100"/>
      <c r="DH215" s="100"/>
      <c r="DI215" s="100"/>
      <c r="DJ215" s="100"/>
      <c r="DK215" s="100"/>
      <c r="DL215" s="100"/>
      <c r="DM215" s="100"/>
      <c r="DN215" s="100"/>
      <c r="DO215" s="100"/>
      <c r="DP215" s="100"/>
      <c r="DQ215" s="93"/>
      <c r="DR215" s="93"/>
      <c r="DS215" s="93"/>
      <c r="DT215" s="93"/>
      <c r="DU215" s="93"/>
      <c r="DV215" s="93"/>
      <c r="DW215" s="93"/>
      <c r="DX215" s="93"/>
      <c r="DY215" s="93"/>
      <c r="DZ215" s="93"/>
      <c r="EA215" s="93"/>
      <c r="EB215" s="93"/>
      <c r="EC215" s="93"/>
      <c r="ED215" s="93"/>
      <c r="EE215" s="93"/>
      <c r="EF215" s="93"/>
      <c r="EG215" s="93"/>
      <c r="EH215" s="93"/>
      <c r="EI215" s="93"/>
      <c r="EJ215" s="93"/>
      <c r="EK215" s="93"/>
    </row>
    <row r="216" spans="10:141" x14ac:dyDescent="0.4">
      <c r="J216" s="100"/>
      <c r="K216" s="100"/>
      <c r="L216" s="100"/>
      <c r="M216" s="100"/>
      <c r="N216" s="100"/>
      <c r="O216" s="100"/>
      <c r="P216" s="100"/>
      <c r="Q216" s="100"/>
      <c r="R216" s="100"/>
      <c r="S216" s="100"/>
      <c r="T216" s="100"/>
      <c r="U216" s="100"/>
      <c r="V216" s="100"/>
      <c r="W216" s="100"/>
      <c r="X216" s="100"/>
      <c r="Y216" s="100"/>
      <c r="Z216" s="100"/>
      <c r="AA216" s="100"/>
      <c r="AB216" s="100"/>
      <c r="AC216" s="100"/>
      <c r="AD216" s="100"/>
      <c r="AE216" s="100"/>
      <c r="AF216" s="100"/>
      <c r="AG216" s="100"/>
      <c r="AH216" s="100"/>
      <c r="AI216" s="100"/>
      <c r="AJ216" s="100"/>
      <c r="AK216" s="100"/>
      <c r="AL216" s="100"/>
      <c r="AM216" s="100"/>
      <c r="AN216" s="100"/>
      <c r="AO216" s="100"/>
      <c r="CJ216" s="91"/>
      <c r="CK216" s="100"/>
      <c r="CL216" s="100"/>
      <c r="CM216" s="100"/>
      <c r="CN216" s="100"/>
      <c r="CO216" s="100"/>
      <c r="CP216" s="100"/>
      <c r="CQ216" s="100"/>
      <c r="CR216" s="100"/>
      <c r="CS216" s="100"/>
      <c r="CT216" s="100"/>
      <c r="CU216" s="100"/>
      <c r="CV216" s="100"/>
      <c r="CW216" s="100"/>
      <c r="CX216" s="100"/>
      <c r="CY216" s="100"/>
      <c r="CZ216" s="100"/>
      <c r="DA216" s="100"/>
      <c r="DB216" s="100"/>
      <c r="DC216" s="100"/>
      <c r="DD216" s="100"/>
      <c r="DE216" s="100"/>
      <c r="DF216" s="100"/>
      <c r="DG216" s="100"/>
      <c r="DH216" s="100"/>
      <c r="DI216" s="100"/>
      <c r="DJ216" s="100"/>
      <c r="DK216" s="100"/>
      <c r="DL216" s="100"/>
      <c r="DM216" s="100"/>
      <c r="DN216" s="100"/>
      <c r="DO216" s="100"/>
      <c r="DP216" s="100"/>
      <c r="DQ216" s="93"/>
      <c r="DR216" s="93"/>
      <c r="DS216" s="93"/>
      <c r="DT216" s="93"/>
      <c r="DU216" s="93"/>
      <c r="DV216" s="93"/>
      <c r="DW216" s="93"/>
      <c r="DX216" s="93"/>
      <c r="DY216" s="93"/>
      <c r="DZ216" s="93"/>
      <c r="EA216" s="93"/>
      <c r="EB216" s="93"/>
      <c r="EC216" s="93"/>
      <c r="ED216" s="93"/>
      <c r="EE216" s="93"/>
      <c r="EF216" s="93"/>
      <c r="EG216" s="93"/>
      <c r="EH216" s="93"/>
      <c r="EI216" s="93"/>
      <c r="EJ216" s="93"/>
      <c r="EK216" s="93"/>
    </row>
    <row r="217" spans="10:141" x14ac:dyDescent="0.4">
      <c r="J217" s="100"/>
      <c r="K217" s="100"/>
      <c r="L217" s="100"/>
      <c r="M217" s="100"/>
      <c r="N217" s="100"/>
      <c r="O217" s="100"/>
      <c r="P217" s="100"/>
      <c r="Q217" s="100"/>
      <c r="R217" s="100"/>
      <c r="S217" s="100"/>
      <c r="T217" s="100"/>
      <c r="U217" s="100"/>
      <c r="V217" s="100"/>
      <c r="W217" s="100"/>
      <c r="X217" s="100"/>
      <c r="Y217" s="100"/>
      <c r="Z217" s="100"/>
      <c r="AA217" s="100"/>
      <c r="AB217" s="100"/>
      <c r="AC217" s="100"/>
      <c r="AD217" s="100"/>
      <c r="AE217" s="100"/>
      <c r="AF217" s="100"/>
      <c r="AG217" s="100"/>
      <c r="AH217" s="100"/>
      <c r="AI217" s="100"/>
      <c r="AJ217" s="100"/>
      <c r="AK217" s="100"/>
      <c r="AL217" s="100"/>
      <c r="AM217" s="100"/>
      <c r="AN217" s="100"/>
      <c r="AO217" s="100"/>
      <c r="CJ217" s="91"/>
      <c r="CK217" s="100"/>
      <c r="CL217" s="100"/>
      <c r="CM217" s="100"/>
      <c r="CN217" s="100"/>
      <c r="CO217" s="100"/>
      <c r="CP217" s="100"/>
      <c r="CQ217" s="100"/>
      <c r="CR217" s="100"/>
      <c r="CS217" s="100"/>
      <c r="CT217" s="100"/>
      <c r="CU217" s="100"/>
      <c r="CV217" s="100"/>
      <c r="CW217" s="100"/>
      <c r="CX217" s="100"/>
      <c r="CY217" s="100"/>
      <c r="CZ217" s="100"/>
      <c r="DA217" s="100"/>
      <c r="DB217" s="100"/>
      <c r="DC217" s="100"/>
      <c r="DD217" s="100"/>
      <c r="DE217" s="100"/>
      <c r="DF217" s="100"/>
      <c r="DG217" s="100"/>
      <c r="DH217" s="100"/>
      <c r="DI217" s="100"/>
      <c r="DJ217" s="100"/>
      <c r="DK217" s="100"/>
      <c r="DL217" s="100"/>
      <c r="DM217" s="100"/>
      <c r="DN217" s="100"/>
      <c r="DO217" s="100"/>
      <c r="DP217" s="100"/>
      <c r="DQ217" s="93"/>
      <c r="DR217" s="93"/>
      <c r="DS217" s="93"/>
      <c r="DT217" s="93"/>
      <c r="DU217" s="93"/>
      <c r="DV217" s="93"/>
      <c r="DW217" s="93"/>
      <c r="DX217" s="93"/>
      <c r="DY217" s="93"/>
      <c r="DZ217" s="93"/>
      <c r="EA217" s="93"/>
      <c r="EB217" s="93"/>
      <c r="EC217" s="93"/>
      <c r="ED217" s="93"/>
      <c r="EE217" s="93"/>
      <c r="EF217" s="93"/>
      <c r="EG217" s="93"/>
      <c r="EH217" s="93"/>
      <c r="EI217" s="93"/>
      <c r="EJ217" s="93"/>
      <c r="EK217" s="93"/>
    </row>
    <row r="218" spans="10:141" x14ac:dyDescent="0.4">
      <c r="J218" s="100"/>
      <c r="K218" s="100"/>
      <c r="L218" s="100"/>
      <c r="M218" s="100"/>
      <c r="N218" s="100"/>
      <c r="O218" s="100"/>
      <c r="P218" s="100"/>
      <c r="Q218" s="100"/>
      <c r="R218" s="100"/>
      <c r="S218" s="100"/>
      <c r="T218" s="100"/>
      <c r="U218" s="100"/>
      <c r="V218" s="100"/>
      <c r="W218" s="100"/>
      <c r="X218" s="100"/>
      <c r="Y218" s="100"/>
      <c r="Z218" s="100"/>
      <c r="AA218" s="100"/>
      <c r="AB218" s="100"/>
      <c r="AC218" s="100"/>
      <c r="AD218" s="100"/>
      <c r="AE218" s="100"/>
      <c r="AF218" s="100"/>
      <c r="AG218" s="100"/>
      <c r="AH218" s="100"/>
      <c r="AI218" s="100"/>
      <c r="AJ218" s="100"/>
      <c r="AK218" s="100"/>
      <c r="AL218" s="100"/>
      <c r="AM218" s="100"/>
      <c r="AN218" s="100"/>
      <c r="AO218" s="100"/>
      <c r="CJ218" s="91"/>
      <c r="CK218" s="100"/>
      <c r="CL218" s="100"/>
      <c r="CM218" s="100"/>
      <c r="CN218" s="100"/>
      <c r="CO218" s="100"/>
      <c r="CP218" s="100"/>
      <c r="CQ218" s="100"/>
      <c r="CR218" s="100"/>
      <c r="CS218" s="100"/>
      <c r="CT218" s="100"/>
      <c r="CU218" s="100"/>
      <c r="CV218" s="100"/>
      <c r="CW218" s="100"/>
      <c r="CX218" s="100"/>
      <c r="CY218" s="100"/>
      <c r="CZ218" s="100"/>
      <c r="DA218" s="100"/>
      <c r="DB218" s="100"/>
      <c r="DC218" s="100"/>
      <c r="DD218" s="100"/>
      <c r="DE218" s="100"/>
      <c r="DF218" s="100"/>
      <c r="DG218" s="100"/>
      <c r="DH218" s="100"/>
      <c r="DI218" s="100"/>
      <c r="DJ218" s="100"/>
      <c r="DK218" s="100"/>
      <c r="DL218" s="100"/>
      <c r="DM218" s="100"/>
      <c r="DN218" s="100"/>
      <c r="DO218" s="100"/>
      <c r="DP218" s="100"/>
      <c r="DQ218" s="93"/>
      <c r="DR218" s="93"/>
      <c r="DS218" s="93"/>
      <c r="DT218" s="93"/>
      <c r="DU218" s="93"/>
      <c r="DV218" s="93"/>
      <c r="DW218" s="93"/>
      <c r="DX218" s="93"/>
      <c r="DY218" s="93"/>
      <c r="DZ218" s="93"/>
      <c r="EA218" s="93"/>
      <c r="EB218" s="93"/>
      <c r="EC218" s="93"/>
      <c r="ED218" s="93"/>
      <c r="EE218" s="93"/>
      <c r="EF218" s="93"/>
      <c r="EG218" s="93"/>
      <c r="EH218" s="93"/>
      <c r="EI218" s="93"/>
      <c r="EJ218" s="93"/>
      <c r="EK218" s="93"/>
    </row>
    <row r="219" spans="10:141" x14ac:dyDescent="0.4">
      <c r="J219" s="100"/>
      <c r="K219" s="100"/>
      <c r="L219" s="100"/>
      <c r="M219" s="100"/>
      <c r="N219" s="100"/>
      <c r="O219" s="100"/>
      <c r="P219" s="100"/>
      <c r="Q219" s="100"/>
      <c r="R219" s="100"/>
      <c r="S219" s="100"/>
      <c r="T219" s="100"/>
      <c r="U219" s="100"/>
      <c r="V219" s="100"/>
      <c r="W219" s="100"/>
      <c r="X219" s="100"/>
      <c r="Y219" s="100"/>
      <c r="Z219" s="100"/>
      <c r="AA219" s="100"/>
      <c r="AB219" s="100"/>
      <c r="AC219" s="100"/>
      <c r="AD219" s="100"/>
      <c r="AE219" s="100"/>
      <c r="AF219" s="100"/>
      <c r="AG219" s="100"/>
      <c r="AH219" s="100"/>
      <c r="AI219" s="100"/>
      <c r="AJ219" s="100"/>
      <c r="AK219" s="100"/>
      <c r="AL219" s="100"/>
      <c r="AM219" s="100"/>
      <c r="AN219" s="100"/>
      <c r="AO219" s="100"/>
      <c r="CJ219" s="91"/>
      <c r="CK219" s="100"/>
      <c r="CL219" s="100"/>
      <c r="CM219" s="100"/>
      <c r="CN219" s="100"/>
      <c r="CO219" s="100"/>
      <c r="CP219" s="100"/>
      <c r="CQ219" s="100"/>
      <c r="CR219" s="100"/>
      <c r="CS219" s="100"/>
      <c r="CT219" s="100"/>
      <c r="CU219" s="100"/>
      <c r="CV219" s="100"/>
      <c r="CW219" s="100"/>
      <c r="CX219" s="100"/>
      <c r="CY219" s="100"/>
      <c r="CZ219" s="100"/>
      <c r="DA219" s="100"/>
      <c r="DB219" s="100"/>
      <c r="DC219" s="100"/>
      <c r="DD219" s="100"/>
      <c r="DE219" s="100"/>
      <c r="DF219" s="100"/>
      <c r="DG219" s="100"/>
      <c r="DH219" s="100"/>
      <c r="DI219" s="100"/>
      <c r="DJ219" s="100"/>
      <c r="DK219" s="100"/>
      <c r="DL219" s="100"/>
      <c r="DM219" s="100"/>
      <c r="DN219" s="100"/>
      <c r="DO219" s="100"/>
      <c r="DP219" s="100"/>
      <c r="DQ219" s="93"/>
      <c r="DR219" s="93"/>
      <c r="DS219" s="93"/>
      <c r="DT219" s="93"/>
      <c r="DU219" s="93"/>
      <c r="DV219" s="93"/>
      <c r="DW219" s="93"/>
      <c r="DX219" s="93"/>
      <c r="DY219" s="93"/>
      <c r="DZ219" s="93"/>
      <c r="EA219" s="93"/>
      <c r="EB219" s="93"/>
      <c r="EC219" s="93"/>
      <c r="ED219" s="93"/>
      <c r="EE219" s="93"/>
      <c r="EF219" s="93"/>
      <c r="EG219" s="93"/>
      <c r="EH219" s="93"/>
      <c r="EI219" s="93"/>
      <c r="EJ219" s="93"/>
      <c r="EK219" s="93"/>
    </row>
    <row r="220" spans="10:141" x14ac:dyDescent="0.4">
      <c r="J220" s="100"/>
      <c r="K220" s="100"/>
      <c r="L220" s="100"/>
      <c r="M220" s="100"/>
      <c r="N220" s="100"/>
      <c r="O220" s="100"/>
      <c r="P220" s="100"/>
      <c r="Q220" s="100"/>
      <c r="R220" s="100"/>
      <c r="S220" s="100"/>
      <c r="T220" s="100"/>
      <c r="U220" s="100"/>
      <c r="V220" s="100"/>
      <c r="W220" s="100"/>
      <c r="X220" s="100"/>
      <c r="Y220" s="100"/>
      <c r="Z220" s="100"/>
      <c r="AA220" s="100"/>
      <c r="AB220" s="100"/>
      <c r="AC220" s="100"/>
      <c r="AD220" s="100"/>
      <c r="AE220" s="100"/>
      <c r="AF220" s="100"/>
      <c r="AG220" s="100"/>
      <c r="AH220" s="100"/>
      <c r="AI220" s="100"/>
      <c r="AJ220" s="100"/>
      <c r="AK220" s="100"/>
      <c r="AL220" s="100"/>
      <c r="AM220" s="100"/>
      <c r="AN220" s="100"/>
      <c r="AO220" s="100"/>
      <c r="CJ220" s="91"/>
      <c r="CK220" s="100"/>
      <c r="CL220" s="100"/>
      <c r="CM220" s="100"/>
      <c r="CN220" s="100"/>
      <c r="CO220" s="100"/>
      <c r="CP220" s="100"/>
      <c r="CQ220" s="100"/>
      <c r="CR220" s="100"/>
      <c r="CS220" s="100"/>
      <c r="CT220" s="100"/>
      <c r="CU220" s="100"/>
      <c r="CV220" s="100"/>
      <c r="CW220" s="100"/>
      <c r="CX220" s="100"/>
      <c r="CY220" s="100"/>
      <c r="CZ220" s="100"/>
      <c r="DA220" s="100"/>
      <c r="DB220" s="100"/>
      <c r="DC220" s="100"/>
      <c r="DD220" s="100"/>
      <c r="DE220" s="100"/>
      <c r="DF220" s="100"/>
      <c r="DG220" s="100"/>
      <c r="DH220" s="100"/>
      <c r="DI220" s="100"/>
      <c r="DJ220" s="100"/>
      <c r="DK220" s="100"/>
      <c r="DL220" s="100"/>
      <c r="DM220" s="100"/>
      <c r="DN220" s="100"/>
      <c r="DO220" s="100"/>
      <c r="DP220" s="100"/>
      <c r="DQ220" s="93"/>
      <c r="DR220" s="93"/>
      <c r="DS220" s="93"/>
      <c r="DT220" s="93"/>
      <c r="DU220" s="93"/>
      <c r="DV220" s="93"/>
      <c r="DW220" s="93"/>
      <c r="DX220" s="93"/>
      <c r="DY220" s="93"/>
      <c r="DZ220" s="93"/>
      <c r="EA220" s="93"/>
      <c r="EB220" s="93"/>
      <c r="EC220" s="93"/>
      <c r="ED220" s="93"/>
      <c r="EE220" s="93"/>
      <c r="EF220" s="93"/>
      <c r="EG220" s="93"/>
      <c r="EH220" s="93"/>
      <c r="EI220" s="93"/>
      <c r="EJ220" s="93"/>
      <c r="EK220" s="93"/>
    </row>
    <row r="221" spans="10:141" x14ac:dyDescent="0.4">
      <c r="J221" s="100"/>
      <c r="K221" s="100"/>
      <c r="L221" s="100"/>
      <c r="M221" s="100"/>
      <c r="N221" s="100"/>
      <c r="O221" s="100"/>
      <c r="P221" s="100"/>
      <c r="Q221" s="100"/>
      <c r="R221" s="100"/>
      <c r="S221" s="100"/>
      <c r="T221" s="100"/>
      <c r="U221" s="100"/>
      <c r="V221" s="100"/>
      <c r="W221" s="100"/>
      <c r="X221" s="100"/>
      <c r="Y221" s="100"/>
      <c r="Z221" s="100"/>
      <c r="AA221" s="100"/>
      <c r="AB221" s="100"/>
      <c r="AC221" s="100"/>
      <c r="AD221" s="100"/>
      <c r="AE221" s="100"/>
      <c r="AF221" s="100"/>
      <c r="AG221" s="100"/>
      <c r="AH221" s="100"/>
      <c r="AI221" s="100"/>
      <c r="AJ221" s="100"/>
      <c r="AK221" s="100"/>
      <c r="AL221" s="100"/>
      <c r="AM221" s="100"/>
      <c r="AN221" s="100"/>
      <c r="AO221" s="100"/>
      <c r="CJ221" s="91"/>
      <c r="CK221" s="100"/>
      <c r="CL221" s="100"/>
      <c r="CM221" s="100"/>
      <c r="CN221" s="100"/>
      <c r="CO221" s="100"/>
      <c r="CP221" s="100"/>
      <c r="CQ221" s="100"/>
      <c r="CR221" s="100"/>
      <c r="CS221" s="100"/>
      <c r="CT221" s="100"/>
      <c r="CU221" s="100"/>
      <c r="CV221" s="100"/>
      <c r="CW221" s="100"/>
      <c r="CX221" s="100"/>
      <c r="CY221" s="100"/>
      <c r="CZ221" s="100"/>
      <c r="DA221" s="100"/>
      <c r="DB221" s="100"/>
      <c r="DC221" s="100"/>
      <c r="DD221" s="100"/>
      <c r="DE221" s="100"/>
      <c r="DF221" s="100"/>
      <c r="DG221" s="100"/>
      <c r="DH221" s="100"/>
      <c r="DI221" s="100"/>
      <c r="DJ221" s="100"/>
      <c r="DK221" s="100"/>
      <c r="DL221" s="100"/>
      <c r="DM221" s="100"/>
      <c r="DN221" s="100"/>
      <c r="DO221" s="100"/>
      <c r="DP221" s="100"/>
      <c r="DQ221" s="93"/>
      <c r="DR221" s="93"/>
      <c r="DS221" s="93"/>
      <c r="DT221" s="93"/>
      <c r="DU221" s="93"/>
      <c r="DV221" s="93"/>
      <c r="DW221" s="93"/>
      <c r="DX221" s="93"/>
      <c r="DY221" s="93"/>
      <c r="DZ221" s="93"/>
      <c r="EA221" s="93"/>
      <c r="EB221" s="93"/>
      <c r="EC221" s="93"/>
      <c r="ED221" s="93"/>
      <c r="EE221" s="93"/>
      <c r="EF221" s="93"/>
      <c r="EG221" s="93"/>
      <c r="EH221" s="93"/>
      <c r="EI221" s="93"/>
      <c r="EJ221" s="93"/>
      <c r="EK221" s="93"/>
    </row>
    <row r="222" spans="10:141" x14ac:dyDescent="0.4">
      <c r="J222" s="100"/>
      <c r="K222" s="100"/>
      <c r="L222" s="100"/>
      <c r="M222" s="100"/>
      <c r="N222" s="100"/>
      <c r="O222" s="100"/>
      <c r="P222" s="100"/>
      <c r="Q222" s="100"/>
      <c r="R222" s="100"/>
      <c r="S222" s="100"/>
      <c r="T222" s="100"/>
      <c r="U222" s="100"/>
      <c r="V222" s="100"/>
      <c r="W222" s="100"/>
      <c r="X222" s="100"/>
      <c r="Y222" s="100"/>
      <c r="Z222" s="100"/>
      <c r="AA222" s="100"/>
      <c r="AB222" s="100"/>
      <c r="AC222" s="100"/>
      <c r="AD222" s="100"/>
      <c r="AE222" s="100"/>
      <c r="AF222" s="100"/>
      <c r="AG222" s="100"/>
      <c r="AH222" s="100"/>
      <c r="AI222" s="100"/>
      <c r="AJ222" s="100"/>
      <c r="AK222" s="100"/>
      <c r="AL222" s="100"/>
      <c r="AM222" s="100"/>
      <c r="AN222" s="100"/>
      <c r="AO222" s="100"/>
      <c r="CJ222" s="91"/>
      <c r="CK222" s="100"/>
      <c r="CL222" s="100"/>
      <c r="CM222" s="100"/>
      <c r="CN222" s="100"/>
      <c r="CO222" s="100"/>
      <c r="CP222" s="100"/>
      <c r="CQ222" s="100"/>
      <c r="CR222" s="100"/>
      <c r="CS222" s="100"/>
      <c r="CT222" s="100"/>
      <c r="CU222" s="100"/>
      <c r="CV222" s="100"/>
      <c r="CW222" s="100"/>
      <c r="CX222" s="100"/>
      <c r="CY222" s="100"/>
      <c r="CZ222" s="100"/>
      <c r="DA222" s="100"/>
      <c r="DB222" s="100"/>
      <c r="DC222" s="100"/>
      <c r="DD222" s="100"/>
      <c r="DE222" s="100"/>
      <c r="DF222" s="100"/>
      <c r="DG222" s="100"/>
      <c r="DH222" s="100"/>
      <c r="DI222" s="100"/>
      <c r="DJ222" s="100"/>
      <c r="DK222" s="100"/>
      <c r="DL222" s="100"/>
      <c r="DM222" s="100"/>
      <c r="DN222" s="100"/>
      <c r="DO222" s="100"/>
      <c r="DP222" s="100"/>
      <c r="DQ222" s="93"/>
      <c r="DR222" s="93"/>
      <c r="DS222" s="93"/>
      <c r="DT222" s="93"/>
      <c r="DU222" s="93"/>
      <c r="DV222" s="93"/>
      <c r="DW222" s="93"/>
      <c r="DX222" s="93"/>
      <c r="DY222" s="93"/>
      <c r="DZ222" s="93"/>
      <c r="EA222" s="93"/>
      <c r="EB222" s="93"/>
      <c r="EC222" s="93"/>
      <c r="ED222" s="93"/>
      <c r="EE222" s="93"/>
      <c r="EF222" s="93"/>
      <c r="EG222" s="93"/>
      <c r="EH222" s="93"/>
      <c r="EI222" s="93"/>
      <c r="EJ222" s="93"/>
      <c r="EK222" s="93"/>
    </row>
    <row r="223" spans="10:141" x14ac:dyDescent="0.4">
      <c r="J223" s="100"/>
      <c r="K223" s="100"/>
      <c r="L223" s="100"/>
      <c r="M223" s="100"/>
      <c r="N223" s="100"/>
      <c r="O223" s="100"/>
      <c r="P223" s="100"/>
      <c r="Q223" s="100"/>
      <c r="R223" s="100"/>
      <c r="S223" s="100"/>
      <c r="T223" s="100"/>
      <c r="U223" s="100"/>
      <c r="V223" s="100"/>
      <c r="W223" s="100"/>
      <c r="X223" s="100"/>
      <c r="Y223" s="100"/>
      <c r="Z223" s="100"/>
      <c r="AA223" s="100"/>
      <c r="AB223" s="100"/>
      <c r="AC223" s="100"/>
      <c r="AD223" s="100"/>
      <c r="AE223" s="100"/>
      <c r="AF223" s="100"/>
      <c r="AG223" s="100"/>
      <c r="AH223" s="100"/>
      <c r="AI223" s="100"/>
      <c r="AJ223" s="100"/>
      <c r="AK223" s="100"/>
      <c r="AL223" s="100"/>
      <c r="AM223" s="100"/>
      <c r="AN223" s="100"/>
      <c r="AO223" s="100"/>
      <c r="CJ223" s="91"/>
      <c r="CK223" s="100"/>
      <c r="CL223" s="100"/>
      <c r="CM223" s="100"/>
      <c r="CN223" s="100"/>
      <c r="CO223" s="100"/>
      <c r="CP223" s="100"/>
      <c r="CQ223" s="100"/>
      <c r="CR223" s="100"/>
      <c r="CS223" s="100"/>
      <c r="CT223" s="100"/>
      <c r="CU223" s="100"/>
      <c r="CV223" s="100"/>
      <c r="CW223" s="100"/>
      <c r="CX223" s="100"/>
      <c r="CY223" s="100"/>
      <c r="CZ223" s="100"/>
      <c r="DA223" s="100"/>
      <c r="DB223" s="100"/>
      <c r="DC223" s="100"/>
      <c r="DD223" s="100"/>
      <c r="DE223" s="100"/>
      <c r="DF223" s="100"/>
      <c r="DG223" s="100"/>
      <c r="DH223" s="100"/>
      <c r="DI223" s="100"/>
      <c r="DJ223" s="100"/>
      <c r="DK223" s="100"/>
      <c r="DL223" s="100"/>
      <c r="DM223" s="100"/>
      <c r="DN223" s="100"/>
      <c r="DO223" s="100"/>
      <c r="DP223" s="100"/>
      <c r="DQ223" s="93"/>
      <c r="DR223" s="93"/>
      <c r="DS223" s="93"/>
      <c r="DT223" s="93"/>
      <c r="DU223" s="93"/>
      <c r="DV223" s="93"/>
      <c r="DW223" s="93"/>
      <c r="DX223" s="93"/>
      <c r="DY223" s="93"/>
      <c r="DZ223" s="93"/>
      <c r="EA223" s="93"/>
      <c r="EB223" s="93"/>
      <c r="EC223" s="93"/>
      <c r="ED223" s="93"/>
      <c r="EE223" s="93"/>
      <c r="EF223" s="93"/>
      <c r="EG223" s="93"/>
      <c r="EH223" s="93"/>
      <c r="EI223" s="93"/>
      <c r="EJ223" s="93"/>
      <c r="EK223" s="93"/>
    </row>
    <row r="224" spans="10:141" x14ac:dyDescent="0.4">
      <c r="J224" s="100"/>
      <c r="K224" s="100"/>
      <c r="L224" s="100"/>
      <c r="M224" s="100"/>
      <c r="N224" s="100"/>
      <c r="O224" s="100"/>
      <c r="P224" s="100"/>
      <c r="Q224" s="100"/>
      <c r="R224" s="100"/>
      <c r="S224" s="100"/>
      <c r="T224" s="100"/>
      <c r="U224" s="100"/>
      <c r="V224" s="100"/>
      <c r="W224" s="100"/>
      <c r="X224" s="100"/>
      <c r="Y224" s="100"/>
      <c r="Z224" s="100"/>
      <c r="AA224" s="100"/>
      <c r="AB224" s="100"/>
      <c r="AC224" s="100"/>
      <c r="AD224" s="100"/>
      <c r="AE224" s="100"/>
      <c r="AF224" s="100"/>
      <c r="AG224" s="100"/>
      <c r="AH224" s="100"/>
      <c r="AI224" s="100"/>
      <c r="AJ224" s="100"/>
      <c r="AK224" s="100"/>
      <c r="AL224" s="100"/>
      <c r="AM224" s="100"/>
      <c r="AN224" s="100"/>
      <c r="AO224" s="100"/>
      <c r="CJ224" s="91"/>
      <c r="CK224" s="100"/>
      <c r="CL224" s="100"/>
      <c r="CM224" s="100"/>
      <c r="CN224" s="100"/>
      <c r="CO224" s="100"/>
      <c r="CP224" s="100"/>
      <c r="CQ224" s="100"/>
      <c r="CR224" s="100"/>
      <c r="CS224" s="100"/>
      <c r="CT224" s="100"/>
      <c r="CU224" s="100"/>
      <c r="CV224" s="100"/>
      <c r="CW224" s="100"/>
      <c r="CX224" s="100"/>
      <c r="CY224" s="100"/>
      <c r="CZ224" s="100"/>
      <c r="DA224" s="100"/>
      <c r="DB224" s="100"/>
      <c r="DC224" s="100"/>
      <c r="DD224" s="100"/>
      <c r="DE224" s="100"/>
      <c r="DF224" s="100"/>
      <c r="DG224" s="100"/>
      <c r="DH224" s="100"/>
      <c r="DI224" s="100"/>
      <c r="DJ224" s="100"/>
      <c r="DK224" s="100"/>
      <c r="DL224" s="100"/>
      <c r="DM224" s="100"/>
      <c r="DN224" s="100"/>
      <c r="DO224" s="100"/>
      <c r="DP224" s="100"/>
      <c r="DQ224" s="93"/>
      <c r="DR224" s="93"/>
      <c r="DS224" s="93"/>
      <c r="DT224" s="93"/>
      <c r="DU224" s="93"/>
      <c r="DV224" s="93"/>
      <c r="DW224" s="93"/>
      <c r="DX224" s="93"/>
      <c r="DY224" s="93"/>
      <c r="DZ224" s="93"/>
      <c r="EA224" s="93"/>
      <c r="EB224" s="93"/>
      <c r="EC224" s="93"/>
      <c r="ED224" s="93"/>
      <c r="EE224" s="93"/>
      <c r="EF224" s="93"/>
      <c r="EG224" s="93"/>
      <c r="EH224" s="93"/>
      <c r="EI224" s="93"/>
      <c r="EJ224" s="93"/>
      <c r="EK224" s="93"/>
    </row>
    <row r="225" spans="10:141" x14ac:dyDescent="0.4">
      <c r="J225" s="100"/>
      <c r="K225" s="100"/>
      <c r="L225" s="100"/>
      <c r="M225" s="100"/>
      <c r="N225" s="100"/>
      <c r="O225" s="100"/>
      <c r="P225" s="100"/>
      <c r="Q225" s="100"/>
      <c r="R225" s="100"/>
      <c r="S225" s="100"/>
      <c r="T225" s="100"/>
      <c r="U225" s="100"/>
      <c r="V225" s="100"/>
      <c r="W225" s="100"/>
      <c r="X225" s="100"/>
      <c r="Y225" s="100"/>
      <c r="Z225" s="100"/>
      <c r="AA225" s="100"/>
      <c r="AB225" s="100"/>
      <c r="AC225" s="100"/>
      <c r="AD225" s="100"/>
      <c r="AE225" s="100"/>
      <c r="AF225" s="100"/>
      <c r="AG225" s="100"/>
      <c r="AH225" s="100"/>
      <c r="AI225" s="100"/>
      <c r="AJ225" s="100"/>
      <c r="AK225" s="100"/>
      <c r="AL225" s="100"/>
      <c r="AM225" s="100"/>
      <c r="AN225" s="100"/>
      <c r="AO225" s="100"/>
      <c r="CJ225" s="91"/>
      <c r="CK225" s="100"/>
      <c r="CL225" s="100"/>
      <c r="CM225" s="100"/>
      <c r="CN225" s="100"/>
      <c r="CO225" s="100"/>
      <c r="CP225" s="100"/>
      <c r="CQ225" s="100"/>
      <c r="CR225" s="100"/>
      <c r="CS225" s="100"/>
      <c r="CT225" s="100"/>
      <c r="CU225" s="100"/>
      <c r="CV225" s="100"/>
      <c r="CW225" s="100"/>
      <c r="CX225" s="100"/>
      <c r="CY225" s="100"/>
      <c r="CZ225" s="100"/>
      <c r="DA225" s="100"/>
      <c r="DB225" s="100"/>
      <c r="DC225" s="100"/>
      <c r="DD225" s="100"/>
      <c r="DE225" s="100"/>
      <c r="DF225" s="100"/>
      <c r="DG225" s="100"/>
      <c r="DH225" s="100"/>
      <c r="DI225" s="100"/>
      <c r="DJ225" s="100"/>
      <c r="DK225" s="100"/>
      <c r="DL225" s="100"/>
      <c r="DM225" s="100"/>
      <c r="DN225" s="100"/>
      <c r="DO225" s="100"/>
      <c r="DP225" s="100"/>
      <c r="DQ225" s="93"/>
      <c r="DR225" s="93"/>
      <c r="DS225" s="93"/>
      <c r="DT225" s="93"/>
      <c r="DU225" s="93"/>
      <c r="DV225" s="93"/>
      <c r="DW225" s="93"/>
      <c r="DX225" s="93"/>
      <c r="DY225" s="93"/>
      <c r="DZ225" s="93"/>
      <c r="EA225" s="93"/>
      <c r="EB225" s="93"/>
      <c r="EC225" s="93"/>
      <c r="ED225" s="93"/>
      <c r="EE225" s="93"/>
      <c r="EF225" s="93"/>
      <c r="EG225" s="93"/>
      <c r="EH225" s="93"/>
      <c r="EI225" s="93"/>
      <c r="EJ225" s="93"/>
      <c r="EK225" s="93"/>
    </row>
    <row r="226" spans="10:141" x14ac:dyDescent="0.4">
      <c r="J226" s="100"/>
      <c r="K226" s="100"/>
      <c r="L226" s="100"/>
      <c r="M226" s="100"/>
      <c r="N226" s="100"/>
      <c r="O226" s="100"/>
      <c r="P226" s="100"/>
      <c r="Q226" s="100"/>
      <c r="R226" s="100"/>
      <c r="S226" s="100"/>
      <c r="T226" s="100"/>
      <c r="U226" s="100"/>
      <c r="V226" s="100"/>
      <c r="W226" s="100"/>
      <c r="X226" s="100"/>
      <c r="Y226" s="100"/>
      <c r="Z226" s="100"/>
      <c r="AA226" s="100"/>
      <c r="AB226" s="100"/>
      <c r="AC226" s="100"/>
      <c r="AD226" s="100"/>
      <c r="AE226" s="100"/>
      <c r="AF226" s="100"/>
      <c r="AG226" s="100"/>
      <c r="AH226" s="100"/>
      <c r="AI226" s="100"/>
      <c r="AJ226" s="100"/>
      <c r="AK226" s="100"/>
      <c r="AL226" s="100"/>
      <c r="AM226" s="100"/>
      <c r="AN226" s="100"/>
      <c r="AO226" s="100"/>
      <c r="CJ226" s="91"/>
      <c r="CK226" s="100"/>
      <c r="CL226" s="100"/>
      <c r="CM226" s="100"/>
      <c r="CN226" s="100"/>
      <c r="CO226" s="100"/>
      <c r="CP226" s="100"/>
      <c r="CQ226" s="100"/>
      <c r="CR226" s="100"/>
      <c r="CS226" s="100"/>
      <c r="CT226" s="100"/>
      <c r="CU226" s="100"/>
      <c r="CV226" s="100"/>
      <c r="CW226" s="100"/>
      <c r="CX226" s="100"/>
      <c r="CY226" s="100"/>
      <c r="CZ226" s="100"/>
      <c r="DA226" s="100"/>
      <c r="DB226" s="100"/>
      <c r="DC226" s="100"/>
      <c r="DD226" s="100"/>
      <c r="DE226" s="100"/>
      <c r="DF226" s="100"/>
      <c r="DG226" s="100"/>
      <c r="DH226" s="100"/>
      <c r="DI226" s="100"/>
      <c r="DJ226" s="100"/>
      <c r="DK226" s="100"/>
      <c r="DL226" s="100"/>
      <c r="DM226" s="100"/>
      <c r="DN226" s="100"/>
      <c r="DO226" s="100"/>
      <c r="DP226" s="100"/>
      <c r="DQ226" s="93"/>
      <c r="DR226" s="93"/>
      <c r="DS226" s="93"/>
      <c r="DT226" s="93"/>
      <c r="DU226" s="93"/>
      <c r="DV226" s="93"/>
      <c r="DW226" s="93"/>
      <c r="DX226" s="93"/>
      <c r="DY226" s="93"/>
      <c r="DZ226" s="93"/>
      <c r="EA226" s="93"/>
      <c r="EB226" s="93"/>
      <c r="EC226" s="93"/>
      <c r="ED226" s="93"/>
      <c r="EE226" s="93"/>
      <c r="EF226" s="93"/>
      <c r="EG226" s="93"/>
      <c r="EH226" s="93"/>
      <c r="EI226" s="93"/>
      <c r="EJ226" s="93"/>
      <c r="EK226" s="93"/>
    </row>
    <row r="227" spans="10:141" x14ac:dyDescent="0.4">
      <c r="J227" s="100"/>
      <c r="K227" s="100"/>
      <c r="L227" s="100"/>
      <c r="M227" s="100"/>
      <c r="N227" s="100"/>
      <c r="O227" s="100"/>
      <c r="P227" s="100"/>
      <c r="Q227" s="100"/>
      <c r="R227" s="100"/>
      <c r="S227" s="100"/>
      <c r="T227" s="100"/>
      <c r="U227" s="100"/>
      <c r="V227" s="100"/>
      <c r="W227" s="100"/>
      <c r="X227" s="100"/>
      <c r="Y227" s="100"/>
      <c r="Z227" s="100"/>
      <c r="AA227" s="100"/>
      <c r="AB227" s="100"/>
      <c r="AC227" s="100"/>
      <c r="AD227" s="100"/>
      <c r="AE227" s="100"/>
      <c r="AF227" s="100"/>
      <c r="AG227" s="100"/>
      <c r="AH227" s="100"/>
      <c r="AI227" s="100"/>
      <c r="AJ227" s="100"/>
      <c r="AK227" s="100"/>
      <c r="AL227" s="100"/>
      <c r="AM227" s="100"/>
      <c r="AN227" s="100"/>
      <c r="AO227" s="100"/>
      <c r="CJ227" s="91"/>
      <c r="CK227" s="100"/>
      <c r="CL227" s="100"/>
      <c r="CM227" s="100"/>
      <c r="CN227" s="100"/>
      <c r="CO227" s="100"/>
      <c r="CP227" s="100"/>
      <c r="CQ227" s="100"/>
      <c r="CR227" s="100"/>
      <c r="CS227" s="100"/>
      <c r="CT227" s="100"/>
      <c r="CU227" s="100"/>
      <c r="CV227" s="100"/>
      <c r="CW227" s="100"/>
      <c r="CX227" s="100"/>
      <c r="CY227" s="100"/>
      <c r="CZ227" s="100"/>
      <c r="DA227" s="100"/>
      <c r="DB227" s="100"/>
      <c r="DC227" s="100"/>
      <c r="DD227" s="100"/>
      <c r="DE227" s="100"/>
      <c r="DF227" s="100"/>
      <c r="DG227" s="100"/>
      <c r="DH227" s="100"/>
      <c r="DI227" s="100"/>
      <c r="DJ227" s="100"/>
      <c r="DK227" s="100"/>
      <c r="DL227" s="100"/>
      <c r="DM227" s="100"/>
      <c r="DN227" s="100"/>
      <c r="DO227" s="100"/>
      <c r="DP227" s="100"/>
      <c r="DQ227" s="93"/>
      <c r="DR227" s="93"/>
      <c r="DS227" s="93"/>
      <c r="DT227" s="93"/>
      <c r="DU227" s="93"/>
      <c r="DV227" s="93"/>
      <c r="DW227" s="93"/>
      <c r="DX227" s="93"/>
      <c r="DY227" s="93"/>
      <c r="DZ227" s="93"/>
      <c r="EA227" s="93"/>
      <c r="EB227" s="93"/>
      <c r="EC227" s="93"/>
      <c r="ED227" s="93"/>
      <c r="EE227" s="93"/>
      <c r="EF227" s="93"/>
      <c r="EG227" s="93"/>
      <c r="EH227" s="93"/>
      <c r="EI227" s="93"/>
      <c r="EJ227" s="93"/>
      <c r="EK227" s="93"/>
    </row>
    <row r="228" spans="10:141" x14ac:dyDescent="0.4">
      <c r="J228" s="100"/>
      <c r="K228" s="100"/>
      <c r="L228" s="100"/>
      <c r="M228" s="100"/>
      <c r="N228" s="100"/>
      <c r="O228" s="100"/>
      <c r="P228" s="100"/>
      <c r="Q228" s="100"/>
      <c r="R228" s="100"/>
      <c r="S228" s="100"/>
      <c r="T228" s="100"/>
      <c r="U228" s="100"/>
      <c r="V228" s="100"/>
      <c r="W228" s="100"/>
      <c r="X228" s="100"/>
      <c r="Y228" s="100"/>
      <c r="Z228" s="100"/>
      <c r="AA228" s="100"/>
      <c r="AB228" s="100"/>
      <c r="AC228" s="100"/>
      <c r="AD228" s="100"/>
      <c r="AE228" s="100"/>
      <c r="AF228" s="100"/>
      <c r="AG228" s="100"/>
      <c r="AH228" s="100"/>
      <c r="AI228" s="100"/>
      <c r="AJ228" s="100"/>
      <c r="AK228" s="100"/>
      <c r="AL228" s="100"/>
      <c r="AM228" s="100"/>
      <c r="AN228" s="100"/>
      <c r="AO228" s="100"/>
      <c r="CK228" s="104"/>
      <c r="CL228" s="104"/>
      <c r="CM228" s="104"/>
      <c r="CN228" s="104"/>
      <c r="CO228" s="104"/>
      <c r="CP228" s="104"/>
      <c r="CQ228" s="104"/>
      <c r="CR228" s="104"/>
      <c r="CS228" s="104"/>
      <c r="CT228" s="104"/>
      <c r="CU228" s="104"/>
      <c r="CV228" s="104"/>
      <c r="CW228" s="104"/>
      <c r="CX228" s="104"/>
      <c r="CY228" s="104"/>
      <c r="CZ228" s="104"/>
      <c r="DA228" s="104"/>
      <c r="DB228" s="104"/>
      <c r="DC228" s="104"/>
      <c r="DD228" s="104"/>
      <c r="DE228" s="104"/>
      <c r="DF228" s="104"/>
      <c r="DG228" s="104"/>
      <c r="DH228" s="104"/>
      <c r="DI228" s="104"/>
      <c r="DJ228" s="104"/>
      <c r="DK228" s="104"/>
      <c r="DL228" s="104"/>
      <c r="DM228" s="104"/>
      <c r="DN228" s="104"/>
      <c r="DO228" s="104"/>
      <c r="DP228" s="104"/>
      <c r="DQ228" s="93"/>
      <c r="DR228" s="93"/>
      <c r="DS228" s="93"/>
      <c r="DT228" s="93"/>
      <c r="DU228" s="93"/>
      <c r="DV228" s="93"/>
      <c r="DW228" s="93"/>
      <c r="DX228" s="93"/>
      <c r="DY228" s="93"/>
      <c r="DZ228" s="93"/>
      <c r="EA228" s="93"/>
      <c r="EB228" s="93"/>
      <c r="EC228" s="93"/>
      <c r="ED228" s="93"/>
      <c r="EE228" s="93"/>
      <c r="EF228" s="93"/>
      <c r="EG228" s="93"/>
      <c r="EH228" s="93"/>
      <c r="EI228" s="93"/>
      <c r="EJ228" s="93"/>
      <c r="EK228" s="93"/>
    </row>
    <row r="229" spans="10:141" x14ac:dyDescent="0.4">
      <c r="J229" s="100"/>
      <c r="K229" s="100"/>
      <c r="L229" s="100"/>
      <c r="M229" s="100"/>
      <c r="N229" s="100"/>
      <c r="O229" s="100"/>
      <c r="P229" s="100"/>
      <c r="Q229" s="100"/>
      <c r="R229" s="100"/>
      <c r="S229" s="100"/>
      <c r="T229" s="100"/>
      <c r="U229" s="100"/>
      <c r="V229" s="100"/>
      <c r="W229" s="100"/>
      <c r="X229" s="100"/>
      <c r="Y229" s="100"/>
      <c r="Z229" s="100"/>
      <c r="AA229" s="100"/>
      <c r="AB229" s="100"/>
      <c r="AC229" s="100"/>
      <c r="AD229" s="100"/>
      <c r="AE229" s="100"/>
      <c r="AF229" s="100"/>
      <c r="AG229" s="100"/>
      <c r="AH229" s="100"/>
      <c r="AI229" s="100"/>
      <c r="AJ229" s="100"/>
      <c r="AK229" s="100"/>
      <c r="AL229" s="100"/>
      <c r="AM229" s="100"/>
      <c r="AN229" s="100"/>
      <c r="AO229" s="100"/>
      <c r="CK229" s="104"/>
      <c r="CL229" s="104"/>
      <c r="CM229" s="104"/>
      <c r="CN229" s="104"/>
      <c r="CO229" s="104"/>
      <c r="CP229" s="104"/>
      <c r="CQ229" s="104"/>
      <c r="CR229" s="104"/>
      <c r="CS229" s="104"/>
      <c r="CT229" s="104"/>
      <c r="CU229" s="104"/>
      <c r="CV229" s="104"/>
      <c r="CW229" s="104"/>
      <c r="CX229" s="104"/>
      <c r="CY229" s="104"/>
      <c r="CZ229" s="104"/>
      <c r="DA229" s="104"/>
      <c r="DB229" s="104"/>
      <c r="DC229" s="104"/>
      <c r="DD229" s="104"/>
      <c r="DE229" s="104"/>
      <c r="DF229" s="104"/>
      <c r="DG229" s="104"/>
      <c r="DH229" s="104"/>
      <c r="DI229" s="104"/>
      <c r="DJ229" s="104"/>
      <c r="DK229" s="104"/>
      <c r="DL229" s="104"/>
      <c r="DM229" s="104"/>
      <c r="DN229" s="104"/>
      <c r="DO229" s="104"/>
      <c r="DP229" s="104"/>
      <c r="DQ229" s="93"/>
      <c r="DR229" s="93"/>
      <c r="DS229" s="93"/>
      <c r="DT229" s="93"/>
      <c r="DU229" s="93"/>
      <c r="DV229" s="93"/>
      <c r="DW229" s="93"/>
      <c r="DX229" s="93"/>
      <c r="DY229" s="93"/>
      <c r="DZ229" s="93"/>
      <c r="EA229" s="93"/>
      <c r="EB229" s="93"/>
      <c r="EC229" s="93"/>
      <c r="ED229" s="93"/>
      <c r="EE229" s="93"/>
      <c r="EF229" s="93"/>
      <c r="EG229" s="93"/>
      <c r="EH229" s="93"/>
      <c r="EI229" s="93"/>
      <c r="EJ229" s="93"/>
      <c r="EK229" s="93"/>
    </row>
    <row r="230" spans="10:141" x14ac:dyDescent="0.4">
      <c r="J230" s="100"/>
      <c r="K230" s="100"/>
      <c r="L230" s="100"/>
      <c r="M230" s="100"/>
      <c r="N230" s="100"/>
      <c r="O230" s="100"/>
      <c r="P230" s="100"/>
      <c r="Q230" s="100"/>
      <c r="R230" s="100"/>
      <c r="S230" s="100"/>
      <c r="T230" s="100"/>
      <c r="U230" s="100"/>
      <c r="V230" s="100"/>
      <c r="W230" s="100"/>
      <c r="X230" s="100"/>
      <c r="Y230" s="100"/>
      <c r="Z230" s="100"/>
      <c r="AA230" s="100"/>
      <c r="AB230" s="100"/>
      <c r="AC230" s="100"/>
      <c r="AD230" s="100"/>
      <c r="AE230" s="100"/>
      <c r="AF230" s="100"/>
      <c r="AG230" s="100"/>
      <c r="AH230" s="100"/>
      <c r="AI230" s="100"/>
      <c r="AJ230" s="100"/>
      <c r="AK230" s="100"/>
      <c r="AL230" s="100"/>
      <c r="AM230" s="100"/>
      <c r="AN230" s="100"/>
      <c r="AO230" s="100"/>
      <c r="CK230" s="104"/>
      <c r="CL230" s="104"/>
      <c r="CM230" s="104"/>
      <c r="CN230" s="104"/>
      <c r="CO230" s="104"/>
      <c r="CP230" s="104"/>
      <c r="CQ230" s="104"/>
      <c r="CR230" s="104"/>
      <c r="CS230" s="104"/>
      <c r="CT230" s="104"/>
      <c r="CU230" s="104"/>
      <c r="CV230" s="104"/>
      <c r="CW230" s="104"/>
      <c r="CX230" s="104"/>
      <c r="CY230" s="104"/>
      <c r="CZ230" s="104"/>
      <c r="DA230" s="104"/>
      <c r="DB230" s="104"/>
      <c r="DC230" s="104"/>
      <c r="DD230" s="104"/>
      <c r="DE230" s="104"/>
      <c r="DF230" s="104"/>
      <c r="DG230" s="104"/>
      <c r="DH230" s="104"/>
      <c r="DI230" s="104"/>
      <c r="DJ230" s="104"/>
      <c r="DK230" s="104"/>
      <c r="DL230" s="104"/>
      <c r="DM230" s="104"/>
      <c r="DN230" s="104"/>
      <c r="DO230" s="104"/>
      <c r="DP230" s="104"/>
      <c r="DQ230" s="93"/>
      <c r="DR230" s="93"/>
      <c r="DS230" s="93"/>
      <c r="DT230" s="93"/>
      <c r="DU230" s="93"/>
      <c r="DV230" s="93"/>
      <c r="DW230" s="93"/>
      <c r="DX230" s="93"/>
      <c r="DY230" s="93"/>
      <c r="DZ230" s="93"/>
      <c r="EA230" s="93"/>
      <c r="EB230" s="93"/>
      <c r="EC230" s="93"/>
      <c r="ED230" s="93"/>
      <c r="EE230" s="93"/>
      <c r="EF230" s="93"/>
      <c r="EG230" s="93"/>
      <c r="EH230" s="93"/>
      <c r="EI230" s="93"/>
      <c r="EJ230" s="93"/>
      <c r="EK230" s="93"/>
    </row>
    <row r="231" spans="10:141" x14ac:dyDescent="0.4">
      <c r="J231" s="100"/>
      <c r="K231" s="100"/>
      <c r="L231" s="100"/>
      <c r="M231" s="100"/>
      <c r="N231" s="100"/>
      <c r="O231" s="100"/>
      <c r="P231" s="100"/>
      <c r="Q231" s="100"/>
      <c r="R231" s="100"/>
      <c r="S231" s="100"/>
      <c r="T231" s="100"/>
      <c r="U231" s="100"/>
      <c r="V231" s="100"/>
      <c r="W231" s="100"/>
      <c r="X231" s="100"/>
      <c r="Y231" s="100"/>
      <c r="Z231" s="100"/>
      <c r="AA231" s="100"/>
      <c r="AB231" s="100"/>
      <c r="AC231" s="100"/>
      <c r="AD231" s="100"/>
      <c r="AE231" s="100"/>
      <c r="AF231" s="100"/>
      <c r="AG231" s="100"/>
      <c r="AH231" s="100"/>
      <c r="AI231" s="100"/>
      <c r="AJ231" s="100"/>
      <c r="AK231" s="100"/>
      <c r="AL231" s="100"/>
      <c r="AM231" s="100"/>
      <c r="AN231" s="100"/>
      <c r="AO231" s="100"/>
      <c r="CK231" s="93"/>
      <c r="CL231" s="93"/>
      <c r="CM231" s="93"/>
      <c r="CN231" s="93"/>
      <c r="CO231" s="93"/>
      <c r="CP231" s="93"/>
      <c r="CQ231" s="93"/>
      <c r="CR231" s="93"/>
      <c r="CS231" s="93"/>
      <c r="CT231" s="93"/>
      <c r="CU231" s="93"/>
      <c r="CV231" s="93"/>
      <c r="CW231" s="93"/>
      <c r="CX231" s="93"/>
      <c r="CY231" s="93"/>
      <c r="CZ231" s="93"/>
      <c r="DA231" s="93"/>
      <c r="DB231" s="93"/>
      <c r="DC231" s="93"/>
      <c r="DD231" s="93"/>
      <c r="DE231" s="93"/>
      <c r="DF231" s="93"/>
      <c r="DG231" s="93"/>
      <c r="DH231" s="93"/>
      <c r="DI231" s="93"/>
      <c r="DJ231" s="93"/>
      <c r="DK231" s="93"/>
      <c r="DL231" s="93"/>
      <c r="DM231" s="93"/>
      <c r="DN231" s="93"/>
      <c r="DO231" s="93"/>
      <c r="DP231" s="93"/>
      <c r="DQ231" s="93"/>
      <c r="DR231" s="93"/>
      <c r="DS231" s="93"/>
      <c r="DT231" s="93"/>
      <c r="DU231" s="93"/>
      <c r="DV231" s="93"/>
      <c r="DW231" s="93"/>
      <c r="DX231" s="93"/>
      <c r="DY231" s="93"/>
      <c r="DZ231" s="93"/>
      <c r="EA231" s="93"/>
      <c r="EB231" s="93"/>
      <c r="EC231" s="93"/>
      <c r="ED231" s="93"/>
      <c r="EE231" s="93"/>
      <c r="EF231" s="93"/>
      <c r="EG231" s="93"/>
      <c r="EH231" s="93"/>
      <c r="EI231" s="93"/>
      <c r="EJ231" s="93"/>
      <c r="EK231" s="93"/>
    </row>
    <row r="232" spans="10:141" x14ac:dyDescent="0.4">
      <c r="J232" s="100"/>
      <c r="K232" s="100"/>
      <c r="L232" s="100"/>
      <c r="M232" s="100"/>
      <c r="N232" s="100"/>
      <c r="O232" s="100"/>
      <c r="P232" s="100"/>
      <c r="Q232" s="100"/>
      <c r="R232" s="100"/>
      <c r="S232" s="100"/>
      <c r="T232" s="100"/>
      <c r="U232" s="100"/>
      <c r="V232" s="100"/>
      <c r="W232" s="100"/>
      <c r="X232" s="100"/>
      <c r="Y232" s="100"/>
      <c r="Z232" s="100"/>
      <c r="AA232" s="100"/>
      <c r="AB232" s="100"/>
      <c r="AC232" s="100"/>
      <c r="AD232" s="100"/>
      <c r="AE232" s="100"/>
      <c r="AF232" s="100"/>
      <c r="AG232" s="100"/>
      <c r="AH232" s="100"/>
      <c r="AI232" s="100"/>
      <c r="AJ232" s="100"/>
      <c r="AK232" s="100"/>
      <c r="AL232" s="100"/>
      <c r="AM232" s="100"/>
      <c r="AN232" s="100"/>
      <c r="AO232" s="100"/>
      <c r="CK232" s="93"/>
      <c r="CL232" s="93"/>
      <c r="CM232" s="93"/>
      <c r="CN232" s="93"/>
      <c r="CO232" s="93"/>
      <c r="CP232" s="93"/>
      <c r="CQ232" s="93"/>
      <c r="CR232" s="93"/>
      <c r="CS232" s="93"/>
      <c r="CT232" s="93"/>
      <c r="CU232" s="93"/>
      <c r="CV232" s="93"/>
      <c r="CW232" s="93"/>
      <c r="CX232" s="93"/>
      <c r="CY232" s="93"/>
      <c r="CZ232" s="93"/>
      <c r="DA232" s="93"/>
      <c r="DB232" s="93"/>
      <c r="DC232" s="93"/>
      <c r="DD232" s="93"/>
      <c r="DE232" s="93"/>
      <c r="DF232" s="93"/>
      <c r="DG232" s="93"/>
      <c r="DH232" s="93"/>
      <c r="DI232" s="93"/>
      <c r="DJ232" s="93"/>
      <c r="DK232" s="93"/>
      <c r="DL232" s="93"/>
      <c r="DM232" s="93"/>
      <c r="DN232" s="93"/>
      <c r="DO232" s="93"/>
      <c r="DP232" s="93"/>
      <c r="DQ232" s="93"/>
      <c r="DR232" s="93"/>
      <c r="DS232" s="93"/>
      <c r="DT232" s="93"/>
      <c r="DU232" s="93"/>
      <c r="DV232" s="93"/>
      <c r="DW232" s="93"/>
      <c r="DX232" s="93"/>
      <c r="DY232" s="93"/>
      <c r="DZ232" s="93"/>
      <c r="EA232" s="93"/>
      <c r="EB232" s="93"/>
      <c r="EC232" s="93"/>
      <c r="ED232" s="93"/>
      <c r="EE232" s="93"/>
      <c r="EF232" s="93"/>
      <c r="EG232" s="93"/>
      <c r="EH232" s="93"/>
      <c r="EI232" s="93"/>
      <c r="EJ232" s="93"/>
      <c r="EK232" s="93"/>
    </row>
    <row r="233" spans="10:141" x14ac:dyDescent="0.4">
      <c r="J233" s="100"/>
      <c r="K233" s="100"/>
      <c r="L233" s="100"/>
      <c r="M233" s="100"/>
      <c r="N233" s="100"/>
      <c r="O233" s="100"/>
      <c r="P233" s="100"/>
      <c r="Q233" s="100"/>
      <c r="R233" s="100"/>
      <c r="S233" s="100"/>
      <c r="T233" s="100"/>
      <c r="U233" s="100"/>
      <c r="V233" s="100"/>
      <c r="W233" s="100"/>
      <c r="X233" s="100"/>
      <c r="Y233" s="100"/>
      <c r="Z233" s="100"/>
      <c r="AA233" s="100"/>
      <c r="AB233" s="100"/>
      <c r="AC233" s="100"/>
      <c r="AD233" s="100"/>
      <c r="AE233" s="100"/>
      <c r="AF233" s="100"/>
      <c r="AG233" s="100"/>
      <c r="AH233" s="100"/>
      <c r="AI233" s="100"/>
      <c r="AJ233" s="100"/>
      <c r="AK233" s="100"/>
      <c r="AL233" s="100"/>
      <c r="AM233" s="100"/>
      <c r="AN233" s="100"/>
      <c r="AO233" s="100"/>
      <c r="CK233" s="93"/>
      <c r="CL233" s="93"/>
      <c r="CM233" s="93"/>
      <c r="CN233" s="93"/>
      <c r="CO233" s="93"/>
      <c r="CP233" s="93"/>
      <c r="CQ233" s="93"/>
      <c r="CR233" s="93"/>
      <c r="CS233" s="93"/>
      <c r="CT233" s="93"/>
      <c r="CU233" s="93"/>
      <c r="CV233" s="93"/>
      <c r="CW233" s="93"/>
      <c r="CX233" s="93"/>
      <c r="CY233" s="93"/>
      <c r="CZ233" s="93"/>
      <c r="DA233" s="93"/>
      <c r="DB233" s="93"/>
      <c r="DC233" s="93"/>
      <c r="DD233" s="93"/>
      <c r="DE233" s="93"/>
      <c r="DF233" s="93"/>
      <c r="DG233" s="93"/>
      <c r="DH233" s="93"/>
      <c r="DI233" s="93"/>
      <c r="DJ233" s="93"/>
      <c r="DK233" s="93"/>
      <c r="DL233" s="93"/>
      <c r="DM233" s="93"/>
      <c r="DN233" s="93"/>
      <c r="DO233" s="93"/>
      <c r="DP233" s="93"/>
      <c r="DQ233" s="93"/>
      <c r="DR233" s="93"/>
      <c r="DS233" s="93"/>
      <c r="DT233" s="93"/>
      <c r="DU233" s="93"/>
      <c r="DV233" s="93"/>
      <c r="DW233" s="93"/>
      <c r="DX233" s="93"/>
      <c r="DY233" s="93"/>
      <c r="DZ233" s="93"/>
      <c r="EA233" s="93"/>
      <c r="EB233" s="93"/>
      <c r="EC233" s="93"/>
      <c r="ED233" s="93"/>
      <c r="EE233" s="93"/>
      <c r="EF233" s="93"/>
      <c r="EG233" s="93"/>
      <c r="EH233" s="93"/>
      <c r="EI233" s="93"/>
      <c r="EJ233" s="93"/>
      <c r="EK233" s="93"/>
    </row>
    <row r="234" spans="10:141" x14ac:dyDescent="0.4">
      <c r="J234" s="100"/>
      <c r="K234" s="100"/>
      <c r="L234" s="100"/>
      <c r="M234" s="100"/>
      <c r="N234" s="100"/>
      <c r="O234" s="100"/>
      <c r="P234" s="100"/>
      <c r="Q234" s="100"/>
      <c r="R234" s="100"/>
      <c r="S234" s="100"/>
      <c r="T234" s="100"/>
      <c r="U234" s="100"/>
      <c r="V234" s="100"/>
      <c r="W234" s="100"/>
      <c r="X234" s="100"/>
      <c r="Y234" s="100"/>
      <c r="Z234" s="100"/>
      <c r="AA234" s="100"/>
      <c r="AB234" s="100"/>
      <c r="AC234" s="100"/>
      <c r="AD234" s="100"/>
      <c r="AE234" s="100"/>
      <c r="AF234" s="100"/>
      <c r="AG234" s="100"/>
      <c r="AH234" s="100"/>
      <c r="AI234" s="100"/>
      <c r="AJ234" s="100"/>
      <c r="AK234" s="100"/>
      <c r="AL234" s="100"/>
      <c r="AM234" s="100"/>
      <c r="AN234" s="100"/>
      <c r="AO234" s="100"/>
      <c r="CK234" s="93"/>
      <c r="CL234" s="93"/>
      <c r="CM234" s="93"/>
      <c r="CN234" s="93"/>
      <c r="CO234" s="93"/>
      <c r="CP234" s="93"/>
      <c r="CQ234" s="93"/>
      <c r="CR234" s="93"/>
      <c r="CS234" s="93"/>
      <c r="CT234" s="93"/>
      <c r="CU234" s="93"/>
      <c r="CV234" s="93"/>
      <c r="CW234" s="93"/>
      <c r="CX234" s="93"/>
      <c r="CY234" s="93"/>
      <c r="CZ234" s="93"/>
      <c r="DA234" s="93"/>
      <c r="DB234" s="93"/>
      <c r="DC234" s="93"/>
      <c r="DD234" s="93"/>
      <c r="DE234" s="93"/>
      <c r="DF234" s="93"/>
      <c r="DG234" s="93"/>
      <c r="DH234" s="93"/>
      <c r="DI234" s="93"/>
      <c r="DJ234" s="93"/>
      <c r="DK234" s="93"/>
      <c r="DL234" s="93"/>
      <c r="DM234" s="93"/>
      <c r="DN234" s="93"/>
      <c r="DO234" s="93"/>
      <c r="DP234" s="93"/>
      <c r="DQ234" s="93"/>
      <c r="DR234" s="93"/>
      <c r="DS234" s="93"/>
      <c r="DT234" s="93"/>
      <c r="DU234" s="93"/>
      <c r="DV234" s="93"/>
      <c r="DW234" s="93"/>
      <c r="DX234" s="93"/>
      <c r="DY234" s="93"/>
      <c r="DZ234" s="93"/>
      <c r="EA234" s="93"/>
      <c r="EB234" s="93"/>
      <c r="EC234" s="93"/>
      <c r="ED234" s="93"/>
      <c r="EE234" s="93"/>
      <c r="EF234" s="93"/>
      <c r="EG234" s="93"/>
      <c r="EH234" s="93"/>
      <c r="EI234" s="93"/>
      <c r="EJ234" s="93"/>
      <c r="EK234" s="93"/>
    </row>
    <row r="235" spans="10:141" x14ac:dyDescent="0.4">
      <c r="J235" s="100"/>
      <c r="K235" s="100"/>
      <c r="L235" s="100"/>
      <c r="M235" s="100"/>
      <c r="N235" s="100"/>
      <c r="O235" s="100"/>
      <c r="P235" s="100"/>
      <c r="Q235" s="100"/>
      <c r="R235" s="100"/>
      <c r="S235" s="100"/>
      <c r="T235" s="100"/>
      <c r="U235" s="100"/>
      <c r="V235" s="100"/>
      <c r="W235" s="100"/>
      <c r="X235" s="100"/>
      <c r="Y235" s="100"/>
      <c r="Z235" s="100"/>
      <c r="AA235" s="100"/>
      <c r="AB235" s="100"/>
      <c r="AC235" s="100"/>
      <c r="AD235" s="100"/>
      <c r="AE235" s="100"/>
      <c r="AF235" s="100"/>
      <c r="AG235" s="100"/>
      <c r="AH235" s="100"/>
      <c r="AI235" s="100"/>
      <c r="AJ235" s="100"/>
      <c r="AK235" s="100"/>
      <c r="AL235" s="100"/>
      <c r="AM235" s="100"/>
      <c r="AN235" s="100"/>
      <c r="AO235" s="100"/>
      <c r="CK235" s="93"/>
      <c r="CL235" s="93"/>
      <c r="CM235" s="93"/>
      <c r="CN235" s="93"/>
      <c r="CO235" s="93"/>
      <c r="CP235" s="93"/>
      <c r="CQ235" s="93"/>
      <c r="CR235" s="93"/>
      <c r="CS235" s="93"/>
      <c r="CT235" s="93"/>
      <c r="CU235" s="93"/>
      <c r="CV235" s="93"/>
      <c r="CW235" s="93"/>
      <c r="CX235" s="93"/>
      <c r="CY235" s="93"/>
      <c r="CZ235" s="93"/>
      <c r="DA235" s="93"/>
      <c r="DB235" s="93"/>
      <c r="DC235" s="93"/>
      <c r="DD235" s="93"/>
      <c r="DE235" s="93"/>
      <c r="DF235" s="93"/>
      <c r="DG235" s="93"/>
      <c r="DH235" s="93"/>
      <c r="DI235" s="93"/>
      <c r="DJ235" s="93"/>
      <c r="DK235" s="93"/>
      <c r="DL235" s="93"/>
      <c r="DM235" s="93"/>
      <c r="DN235" s="93"/>
      <c r="DO235" s="93"/>
      <c r="DP235" s="93"/>
      <c r="DQ235" s="93"/>
      <c r="DR235" s="93"/>
      <c r="DS235" s="93"/>
      <c r="DT235" s="93"/>
      <c r="DU235" s="93"/>
      <c r="DV235" s="93"/>
      <c r="DW235" s="93"/>
      <c r="DX235" s="93"/>
      <c r="DY235" s="93"/>
      <c r="DZ235" s="93"/>
      <c r="EA235" s="93"/>
      <c r="EB235" s="93"/>
      <c r="EC235" s="93"/>
      <c r="ED235" s="93"/>
      <c r="EE235" s="93"/>
      <c r="EF235" s="93"/>
      <c r="EG235" s="93"/>
      <c r="EH235" s="93"/>
      <c r="EI235" s="93"/>
      <c r="EJ235" s="93"/>
      <c r="EK235" s="93"/>
    </row>
    <row r="236" spans="10:141" x14ac:dyDescent="0.4">
      <c r="J236" s="100"/>
      <c r="K236" s="100"/>
      <c r="L236" s="100"/>
      <c r="M236" s="100"/>
      <c r="N236" s="100"/>
      <c r="O236" s="100"/>
      <c r="P236" s="100"/>
      <c r="Q236" s="100"/>
      <c r="R236" s="100"/>
      <c r="S236" s="100"/>
      <c r="T236" s="100"/>
      <c r="U236" s="100"/>
      <c r="V236" s="100"/>
      <c r="W236" s="100"/>
      <c r="X236" s="100"/>
      <c r="Y236" s="100"/>
      <c r="Z236" s="100"/>
      <c r="AA236" s="100"/>
      <c r="AB236" s="100"/>
      <c r="AC236" s="100"/>
      <c r="AD236" s="100"/>
      <c r="AE236" s="100"/>
      <c r="AF236" s="100"/>
      <c r="AG236" s="100"/>
      <c r="AH236" s="100"/>
      <c r="AI236" s="100"/>
      <c r="AJ236" s="100"/>
      <c r="AK236" s="100"/>
      <c r="AL236" s="100"/>
      <c r="AM236" s="100"/>
      <c r="AN236" s="100"/>
      <c r="AO236" s="100"/>
      <c r="CK236" s="93"/>
      <c r="CL236" s="93"/>
      <c r="CM236" s="93"/>
      <c r="CN236" s="93"/>
      <c r="CO236" s="93"/>
      <c r="CP236" s="93"/>
      <c r="CQ236" s="93"/>
      <c r="CR236" s="93"/>
      <c r="CS236" s="93"/>
      <c r="CT236" s="93"/>
      <c r="CU236" s="93"/>
      <c r="CV236" s="93"/>
      <c r="CW236" s="93"/>
      <c r="CX236" s="93"/>
      <c r="CY236" s="93"/>
      <c r="CZ236" s="93"/>
      <c r="DA236" s="93"/>
      <c r="DB236" s="93"/>
      <c r="DC236" s="93"/>
      <c r="DD236" s="93"/>
      <c r="DE236" s="93"/>
      <c r="DF236" s="93"/>
      <c r="DG236" s="93"/>
      <c r="DH236" s="93"/>
      <c r="DI236" s="93"/>
      <c r="DJ236" s="93"/>
      <c r="DK236" s="93"/>
      <c r="DL236" s="93"/>
      <c r="DM236" s="93"/>
      <c r="DN236" s="93"/>
      <c r="DO236" s="93"/>
      <c r="DP236" s="93"/>
      <c r="DQ236" s="93"/>
      <c r="DR236" s="93"/>
      <c r="DS236" s="93"/>
      <c r="DT236" s="93"/>
      <c r="DU236" s="93"/>
      <c r="DV236" s="93"/>
      <c r="DW236" s="93"/>
      <c r="DX236" s="93"/>
      <c r="DY236" s="93"/>
      <c r="DZ236" s="93"/>
      <c r="EA236" s="93"/>
      <c r="EB236" s="93"/>
      <c r="EC236" s="93"/>
      <c r="ED236" s="93"/>
      <c r="EE236" s="93"/>
      <c r="EF236" s="93"/>
      <c r="EG236" s="93"/>
      <c r="EH236" s="93"/>
      <c r="EI236" s="93"/>
      <c r="EJ236" s="93"/>
      <c r="EK236" s="93"/>
    </row>
    <row r="237" spans="10:141" x14ac:dyDescent="0.4">
      <c r="J237" s="100"/>
      <c r="K237" s="100"/>
      <c r="L237" s="100"/>
      <c r="M237" s="100"/>
      <c r="N237" s="100"/>
      <c r="O237" s="100"/>
      <c r="P237" s="100"/>
      <c r="Q237" s="100"/>
      <c r="R237" s="100"/>
      <c r="S237" s="100"/>
      <c r="T237" s="100"/>
      <c r="U237" s="100"/>
      <c r="V237" s="100"/>
      <c r="W237" s="100"/>
      <c r="X237" s="100"/>
      <c r="Y237" s="100"/>
      <c r="Z237" s="100"/>
      <c r="AA237" s="100"/>
      <c r="AB237" s="100"/>
      <c r="AC237" s="100"/>
      <c r="AD237" s="100"/>
      <c r="AE237" s="100"/>
      <c r="AF237" s="100"/>
      <c r="AG237" s="100"/>
      <c r="AH237" s="100"/>
      <c r="AI237" s="100"/>
      <c r="AJ237" s="100"/>
      <c r="AK237" s="100"/>
      <c r="AL237" s="100"/>
      <c r="AM237" s="100"/>
      <c r="AN237" s="100"/>
      <c r="AO237" s="100"/>
      <c r="CK237" s="93"/>
      <c r="CL237" s="93"/>
      <c r="CM237" s="93"/>
      <c r="CN237" s="93"/>
      <c r="CO237" s="93"/>
      <c r="CP237" s="93"/>
      <c r="CQ237" s="93"/>
      <c r="CR237" s="93"/>
      <c r="CS237" s="93"/>
      <c r="CT237" s="93"/>
      <c r="CU237" s="93"/>
      <c r="CV237" s="93"/>
      <c r="CW237" s="93"/>
      <c r="CX237" s="93"/>
      <c r="CY237" s="93"/>
      <c r="CZ237" s="93"/>
      <c r="DA237" s="93"/>
      <c r="DB237" s="93"/>
      <c r="DC237" s="93"/>
      <c r="DD237" s="93"/>
      <c r="DE237" s="93"/>
      <c r="DF237" s="93"/>
      <c r="DG237" s="93"/>
      <c r="DH237" s="93"/>
      <c r="DI237" s="93"/>
      <c r="DJ237" s="93"/>
      <c r="DK237" s="93"/>
      <c r="DL237" s="93"/>
      <c r="DM237" s="93"/>
      <c r="DN237" s="93"/>
      <c r="DO237" s="93"/>
      <c r="DP237" s="93"/>
      <c r="DQ237" s="93"/>
      <c r="DR237" s="93"/>
      <c r="DS237" s="93"/>
      <c r="DT237" s="93"/>
      <c r="DU237" s="93"/>
      <c r="DV237" s="93"/>
      <c r="DW237" s="93"/>
      <c r="DX237" s="93"/>
      <c r="DY237" s="93"/>
      <c r="DZ237" s="93"/>
      <c r="EA237" s="93"/>
      <c r="EB237" s="93"/>
      <c r="EC237" s="93"/>
      <c r="ED237" s="93"/>
      <c r="EE237" s="93"/>
      <c r="EF237" s="93"/>
      <c r="EG237" s="93"/>
      <c r="EH237" s="93"/>
      <c r="EI237" s="93"/>
      <c r="EJ237" s="93"/>
      <c r="EK237" s="93"/>
    </row>
    <row r="238" spans="10:141" x14ac:dyDescent="0.4">
      <c r="J238" s="100"/>
      <c r="K238" s="100"/>
      <c r="L238" s="100"/>
      <c r="M238" s="100"/>
      <c r="N238" s="100"/>
      <c r="O238" s="100"/>
      <c r="P238" s="100"/>
      <c r="Q238" s="100"/>
      <c r="R238" s="100"/>
      <c r="S238" s="100"/>
      <c r="T238" s="100"/>
      <c r="U238" s="100"/>
      <c r="V238" s="100"/>
      <c r="W238" s="100"/>
      <c r="X238" s="100"/>
      <c r="Y238" s="100"/>
      <c r="Z238" s="100"/>
      <c r="AA238" s="100"/>
      <c r="AB238" s="100"/>
      <c r="AC238" s="100"/>
      <c r="AD238" s="100"/>
      <c r="AE238" s="100"/>
      <c r="AF238" s="100"/>
      <c r="AG238" s="100"/>
      <c r="AH238" s="100"/>
      <c r="AI238" s="100"/>
      <c r="AJ238" s="100"/>
      <c r="AK238" s="100"/>
      <c r="AL238" s="100"/>
      <c r="AM238" s="100"/>
      <c r="AN238" s="100"/>
      <c r="AO238" s="100"/>
      <c r="CK238" s="93"/>
      <c r="CL238" s="93"/>
      <c r="CM238" s="93"/>
      <c r="CN238" s="93"/>
      <c r="CO238" s="93"/>
      <c r="CP238" s="93"/>
      <c r="CQ238" s="93"/>
      <c r="CR238" s="93"/>
      <c r="CS238" s="93"/>
      <c r="CT238" s="93"/>
      <c r="CU238" s="93"/>
      <c r="CV238" s="93"/>
      <c r="CW238" s="93"/>
      <c r="CX238" s="93"/>
      <c r="CY238" s="93"/>
      <c r="CZ238" s="93"/>
      <c r="DA238" s="93"/>
      <c r="DB238" s="93"/>
      <c r="DC238" s="93"/>
      <c r="DD238" s="93"/>
      <c r="DE238" s="93"/>
      <c r="DF238" s="93"/>
      <c r="DG238" s="93"/>
      <c r="DH238" s="93"/>
      <c r="DI238" s="93"/>
      <c r="DJ238" s="93"/>
      <c r="DK238" s="93"/>
      <c r="DL238" s="93"/>
      <c r="DM238" s="93"/>
      <c r="DN238" s="93"/>
      <c r="DO238" s="93"/>
      <c r="DP238" s="93"/>
      <c r="DQ238" s="93"/>
      <c r="DR238" s="93"/>
      <c r="DS238" s="93"/>
      <c r="DT238" s="93"/>
      <c r="DU238" s="93"/>
      <c r="DV238" s="93"/>
      <c r="DW238" s="93"/>
      <c r="DX238" s="93"/>
      <c r="DY238" s="93"/>
      <c r="DZ238" s="93"/>
      <c r="EA238" s="93"/>
      <c r="EB238" s="93"/>
      <c r="EC238" s="93"/>
      <c r="ED238" s="93"/>
      <c r="EE238" s="93"/>
      <c r="EF238" s="93"/>
      <c r="EG238" s="93"/>
      <c r="EH238" s="93"/>
      <c r="EI238" s="93"/>
      <c r="EJ238" s="93"/>
      <c r="EK238" s="93"/>
    </row>
    <row r="239" spans="10:141" x14ac:dyDescent="0.4">
      <c r="J239" s="100"/>
      <c r="K239" s="100"/>
      <c r="L239" s="100"/>
      <c r="M239" s="100"/>
      <c r="N239" s="100"/>
      <c r="O239" s="100"/>
      <c r="P239" s="100"/>
      <c r="Q239" s="100"/>
      <c r="R239" s="100"/>
      <c r="S239" s="100"/>
      <c r="T239" s="100"/>
      <c r="U239" s="100"/>
      <c r="V239" s="100"/>
      <c r="W239" s="100"/>
      <c r="X239" s="100"/>
      <c r="Y239" s="100"/>
      <c r="Z239" s="100"/>
      <c r="AA239" s="100"/>
      <c r="AB239" s="100"/>
      <c r="AC239" s="100"/>
      <c r="AD239" s="100"/>
      <c r="AE239" s="100"/>
      <c r="AF239" s="100"/>
      <c r="AG239" s="100"/>
      <c r="AH239" s="100"/>
      <c r="AI239" s="100"/>
      <c r="AJ239" s="100"/>
      <c r="AK239" s="100"/>
      <c r="AL239" s="100"/>
      <c r="AM239" s="100"/>
      <c r="AN239" s="100"/>
      <c r="AO239" s="100"/>
      <c r="CK239" s="93"/>
      <c r="CL239" s="93"/>
      <c r="CM239" s="93"/>
      <c r="CN239" s="93"/>
      <c r="CO239" s="93"/>
      <c r="CP239" s="93"/>
      <c r="CQ239" s="93"/>
      <c r="CR239" s="93"/>
      <c r="CS239" s="93"/>
      <c r="CT239" s="93"/>
      <c r="CU239" s="93"/>
      <c r="CV239" s="93"/>
      <c r="CW239" s="93"/>
      <c r="CX239" s="93"/>
      <c r="CY239" s="93"/>
      <c r="CZ239" s="93"/>
      <c r="DA239" s="93"/>
      <c r="DB239" s="93"/>
      <c r="DC239" s="93"/>
      <c r="DD239" s="93"/>
      <c r="DE239" s="93"/>
      <c r="DF239" s="93"/>
      <c r="DG239" s="93"/>
      <c r="DH239" s="93"/>
      <c r="DI239" s="93"/>
      <c r="DJ239" s="93"/>
      <c r="DK239" s="93"/>
      <c r="DL239" s="93"/>
      <c r="DM239" s="93"/>
      <c r="DN239" s="93"/>
      <c r="DO239" s="93"/>
      <c r="DP239" s="93"/>
      <c r="DQ239" s="93"/>
      <c r="DR239" s="93"/>
      <c r="DS239" s="93"/>
      <c r="DT239" s="93"/>
      <c r="DU239" s="93"/>
      <c r="DV239" s="93"/>
      <c r="DW239" s="93"/>
      <c r="DX239" s="93"/>
      <c r="DY239" s="93"/>
      <c r="DZ239" s="93"/>
      <c r="EA239" s="93"/>
      <c r="EB239" s="93"/>
      <c r="EC239" s="93"/>
      <c r="ED239" s="93"/>
      <c r="EE239" s="93"/>
      <c r="EF239" s="93"/>
      <c r="EG239" s="93"/>
      <c r="EH239" s="93"/>
      <c r="EI239" s="93"/>
      <c r="EJ239" s="93"/>
      <c r="EK239" s="93"/>
    </row>
    <row r="240" spans="10:141" x14ac:dyDescent="0.4">
      <c r="J240" s="100"/>
      <c r="K240" s="100"/>
      <c r="L240" s="100"/>
      <c r="M240" s="100"/>
      <c r="N240" s="100"/>
      <c r="O240" s="100"/>
      <c r="P240" s="100"/>
      <c r="Q240" s="100"/>
      <c r="R240" s="100"/>
      <c r="S240" s="100"/>
      <c r="T240" s="100"/>
      <c r="U240" s="100"/>
      <c r="V240" s="100"/>
      <c r="W240" s="100"/>
      <c r="X240" s="100"/>
      <c r="Y240" s="100"/>
      <c r="Z240" s="100"/>
      <c r="AA240" s="100"/>
      <c r="AB240" s="100"/>
      <c r="AC240" s="100"/>
      <c r="AD240" s="100"/>
      <c r="AE240" s="100"/>
      <c r="AF240" s="100"/>
      <c r="AG240" s="100"/>
      <c r="AH240" s="100"/>
      <c r="AI240" s="100"/>
      <c r="AJ240" s="100"/>
      <c r="AK240" s="100"/>
      <c r="AL240" s="100"/>
      <c r="AM240" s="100"/>
      <c r="AN240" s="100"/>
      <c r="AO240" s="100"/>
      <c r="CK240" s="93"/>
      <c r="CL240" s="93"/>
      <c r="CM240" s="93"/>
      <c r="CN240" s="93"/>
      <c r="CO240" s="93"/>
      <c r="CP240" s="93"/>
      <c r="CQ240" s="93"/>
      <c r="CR240" s="93"/>
      <c r="CS240" s="93"/>
      <c r="CT240" s="93"/>
      <c r="CU240" s="93"/>
      <c r="CV240" s="93"/>
      <c r="CW240" s="93"/>
      <c r="CX240" s="93"/>
      <c r="CY240" s="93"/>
      <c r="CZ240" s="93"/>
      <c r="DA240" s="93"/>
      <c r="DB240" s="93"/>
      <c r="DC240" s="93"/>
      <c r="DD240" s="93"/>
      <c r="DE240" s="93"/>
      <c r="DF240" s="93"/>
      <c r="DG240" s="93"/>
      <c r="DH240" s="93"/>
      <c r="DI240" s="93"/>
      <c r="DJ240" s="93"/>
      <c r="DK240" s="93"/>
      <c r="DL240" s="93"/>
      <c r="DM240" s="93"/>
      <c r="DN240" s="93"/>
      <c r="DO240" s="93"/>
      <c r="DP240" s="93"/>
      <c r="DQ240" s="93"/>
      <c r="DR240" s="93"/>
      <c r="DS240" s="93"/>
      <c r="DT240" s="93"/>
      <c r="DU240" s="93"/>
      <c r="DV240" s="93"/>
      <c r="DW240" s="93"/>
      <c r="DX240" s="93"/>
      <c r="DY240" s="93"/>
      <c r="DZ240" s="93"/>
      <c r="EA240" s="93"/>
      <c r="EB240" s="93"/>
      <c r="EC240" s="93"/>
      <c r="ED240" s="93"/>
      <c r="EE240" s="93"/>
      <c r="EF240" s="93"/>
      <c r="EG240" s="93"/>
      <c r="EH240" s="93"/>
      <c r="EI240" s="93"/>
      <c r="EJ240" s="93"/>
      <c r="EK240" s="93"/>
    </row>
    <row r="241" spans="10:141" x14ac:dyDescent="0.4">
      <c r="J241" s="100"/>
      <c r="K241" s="100"/>
      <c r="L241" s="100"/>
      <c r="M241" s="100"/>
      <c r="N241" s="100"/>
      <c r="O241" s="100"/>
      <c r="P241" s="100"/>
      <c r="Q241" s="100"/>
      <c r="R241" s="100"/>
      <c r="S241" s="100"/>
      <c r="T241" s="100"/>
      <c r="U241" s="100"/>
      <c r="V241" s="100"/>
      <c r="W241" s="100"/>
      <c r="X241" s="100"/>
      <c r="Y241" s="100"/>
      <c r="Z241" s="100"/>
      <c r="AA241" s="100"/>
      <c r="AB241" s="100"/>
      <c r="AC241" s="100"/>
      <c r="AD241" s="100"/>
      <c r="AE241" s="100"/>
      <c r="AF241" s="100"/>
      <c r="AG241" s="100"/>
      <c r="AH241" s="100"/>
      <c r="AI241" s="100"/>
      <c r="AJ241" s="100"/>
      <c r="AK241" s="100"/>
      <c r="AL241" s="100"/>
      <c r="AM241" s="100"/>
      <c r="AN241" s="100"/>
      <c r="AO241" s="100"/>
      <c r="CK241" s="93"/>
      <c r="CL241" s="93"/>
      <c r="CM241" s="93"/>
      <c r="CN241" s="93"/>
      <c r="CO241" s="93"/>
      <c r="CP241" s="93"/>
      <c r="CQ241" s="93"/>
      <c r="CR241" s="93"/>
      <c r="CS241" s="93"/>
      <c r="CT241" s="93"/>
      <c r="CU241" s="93"/>
      <c r="CV241" s="93"/>
      <c r="CW241" s="93"/>
      <c r="CX241" s="93"/>
      <c r="CY241" s="93"/>
      <c r="CZ241" s="93"/>
      <c r="DA241" s="93"/>
      <c r="DB241" s="93"/>
      <c r="DC241" s="93"/>
      <c r="DD241" s="93"/>
      <c r="DE241" s="93"/>
      <c r="DF241" s="93"/>
      <c r="DG241" s="93"/>
      <c r="DH241" s="93"/>
      <c r="DI241" s="93"/>
      <c r="DJ241" s="93"/>
      <c r="DK241" s="93"/>
      <c r="DL241" s="93"/>
      <c r="DM241" s="93"/>
      <c r="DN241" s="93"/>
      <c r="DO241" s="93"/>
      <c r="DP241" s="93"/>
      <c r="DQ241" s="93"/>
      <c r="DR241" s="93"/>
      <c r="DS241" s="93"/>
      <c r="DT241" s="93"/>
      <c r="DU241" s="93"/>
      <c r="DV241" s="93"/>
      <c r="DW241" s="93"/>
      <c r="DX241" s="93"/>
      <c r="DY241" s="93"/>
      <c r="DZ241" s="93"/>
      <c r="EA241" s="93"/>
      <c r="EB241" s="93"/>
      <c r="EC241" s="93"/>
      <c r="ED241" s="93"/>
      <c r="EE241" s="93"/>
      <c r="EF241" s="93"/>
      <c r="EG241" s="93"/>
      <c r="EH241" s="93"/>
      <c r="EI241" s="93"/>
      <c r="EJ241" s="93"/>
      <c r="EK241" s="93"/>
    </row>
    <row r="242" spans="10:141" x14ac:dyDescent="0.4">
      <c r="J242" s="100"/>
      <c r="K242" s="100"/>
      <c r="L242" s="100"/>
      <c r="M242" s="100"/>
      <c r="N242" s="100"/>
      <c r="O242" s="100"/>
      <c r="P242" s="100"/>
      <c r="Q242" s="100"/>
      <c r="R242" s="100"/>
      <c r="S242" s="100"/>
      <c r="T242" s="100"/>
      <c r="U242" s="100"/>
      <c r="V242" s="100"/>
      <c r="W242" s="100"/>
      <c r="X242" s="100"/>
      <c r="Y242" s="100"/>
      <c r="Z242" s="100"/>
      <c r="AA242" s="100"/>
      <c r="AB242" s="100"/>
      <c r="AC242" s="100"/>
      <c r="AD242" s="100"/>
      <c r="AE242" s="100"/>
      <c r="AF242" s="100"/>
      <c r="AG242" s="100"/>
      <c r="AH242" s="100"/>
      <c r="AI242" s="100"/>
      <c r="AJ242" s="100"/>
      <c r="AK242" s="100"/>
      <c r="AL242" s="100"/>
      <c r="AM242" s="100"/>
      <c r="AN242" s="100"/>
      <c r="AO242" s="100"/>
      <c r="CK242" s="93"/>
      <c r="CL242" s="93"/>
      <c r="CM242" s="93"/>
      <c r="CN242" s="93"/>
      <c r="CO242" s="93"/>
      <c r="CP242" s="93"/>
      <c r="CQ242" s="93"/>
      <c r="CR242" s="93"/>
      <c r="CS242" s="93"/>
      <c r="CT242" s="93"/>
      <c r="CU242" s="93"/>
      <c r="CV242" s="93"/>
      <c r="CW242" s="93"/>
      <c r="CX242" s="93"/>
      <c r="CY242" s="93"/>
      <c r="CZ242" s="93"/>
      <c r="DA242" s="93"/>
      <c r="DB242" s="93"/>
      <c r="DC242" s="93"/>
      <c r="DD242" s="93"/>
      <c r="DE242" s="93"/>
      <c r="DF242" s="93"/>
      <c r="DG242" s="93"/>
      <c r="DH242" s="93"/>
      <c r="DI242" s="93"/>
      <c r="DJ242" s="93"/>
      <c r="DK242" s="93"/>
      <c r="DL242" s="93"/>
      <c r="DM242" s="93"/>
      <c r="DN242" s="93"/>
      <c r="DO242" s="93"/>
      <c r="DP242" s="93"/>
      <c r="DQ242" s="93"/>
      <c r="DR242" s="93"/>
      <c r="DS242" s="93"/>
      <c r="DT242" s="93"/>
      <c r="DU242" s="93"/>
      <c r="DV242" s="93"/>
      <c r="DW242" s="93"/>
      <c r="DX242" s="93"/>
      <c r="DY242" s="93"/>
      <c r="DZ242" s="93"/>
      <c r="EA242" s="93"/>
      <c r="EB242" s="93"/>
      <c r="EC242" s="93"/>
      <c r="ED242" s="93"/>
      <c r="EE242" s="93"/>
      <c r="EF242" s="93"/>
      <c r="EG242" s="93"/>
      <c r="EH242" s="93"/>
      <c r="EI242" s="93"/>
      <c r="EJ242" s="93"/>
      <c r="EK242" s="93"/>
    </row>
    <row r="243" spans="10:141" x14ac:dyDescent="0.4">
      <c r="J243" s="100"/>
      <c r="K243" s="100"/>
      <c r="L243" s="100"/>
      <c r="M243" s="100"/>
      <c r="N243" s="100"/>
      <c r="O243" s="100"/>
      <c r="P243" s="100"/>
      <c r="Q243" s="100"/>
      <c r="R243" s="100"/>
      <c r="S243" s="100"/>
      <c r="T243" s="100"/>
      <c r="U243" s="100"/>
      <c r="V243" s="100"/>
      <c r="W243" s="100"/>
      <c r="X243" s="100"/>
      <c r="Y243" s="100"/>
      <c r="Z243" s="100"/>
      <c r="AA243" s="100"/>
      <c r="AB243" s="100"/>
      <c r="AC243" s="100"/>
      <c r="AD243" s="100"/>
      <c r="AE243" s="100"/>
      <c r="AF243" s="100"/>
      <c r="AG243" s="100"/>
      <c r="AH243" s="100"/>
      <c r="AI243" s="100"/>
      <c r="AJ243" s="100"/>
      <c r="AK243" s="100"/>
      <c r="AL243" s="100"/>
      <c r="AM243" s="100"/>
      <c r="AN243" s="100"/>
      <c r="AO243" s="100"/>
      <c r="CK243" s="93"/>
      <c r="CL243" s="93"/>
      <c r="CM243" s="93"/>
      <c r="CN243" s="93"/>
      <c r="CO243" s="93"/>
      <c r="CP243" s="93"/>
      <c r="CQ243" s="93"/>
      <c r="CR243" s="93"/>
      <c r="CS243" s="93"/>
      <c r="CT243" s="93"/>
      <c r="CU243" s="93"/>
      <c r="CV243" s="93"/>
      <c r="CW243" s="93"/>
      <c r="CX243" s="93"/>
      <c r="CY243" s="93"/>
      <c r="CZ243" s="93"/>
      <c r="DA243" s="93"/>
      <c r="DB243" s="93"/>
      <c r="DC243" s="93"/>
      <c r="DD243" s="93"/>
      <c r="DE243" s="93"/>
      <c r="DF243" s="93"/>
      <c r="DG243" s="93"/>
      <c r="DH243" s="93"/>
      <c r="DI243" s="93"/>
      <c r="DJ243" s="93"/>
      <c r="DK243" s="93"/>
      <c r="DL243" s="93"/>
      <c r="DM243" s="93"/>
      <c r="DN243" s="93"/>
      <c r="DO243" s="93"/>
      <c r="DP243" s="93"/>
      <c r="DQ243" s="93"/>
      <c r="DR243" s="93"/>
      <c r="DS243" s="93"/>
      <c r="DT243" s="93"/>
      <c r="DU243" s="93"/>
      <c r="DV243" s="93"/>
      <c r="DW243" s="93"/>
      <c r="DX243" s="93"/>
      <c r="DY243" s="93"/>
      <c r="DZ243" s="93"/>
      <c r="EA243" s="93"/>
      <c r="EB243" s="93"/>
      <c r="EC243" s="93"/>
      <c r="ED243" s="93"/>
      <c r="EE243" s="93"/>
      <c r="EF243" s="93"/>
      <c r="EG243" s="93"/>
      <c r="EH243" s="93"/>
      <c r="EI243" s="93"/>
      <c r="EJ243" s="93"/>
      <c r="EK243" s="93"/>
    </row>
    <row r="244" spans="10:141" x14ac:dyDescent="0.4">
      <c r="J244" s="100"/>
      <c r="K244" s="100"/>
      <c r="L244" s="100"/>
      <c r="M244" s="100"/>
      <c r="N244" s="100"/>
      <c r="O244" s="100"/>
      <c r="P244" s="100"/>
      <c r="Q244" s="100"/>
      <c r="R244" s="100"/>
      <c r="S244" s="100"/>
      <c r="T244" s="100"/>
      <c r="U244" s="100"/>
      <c r="V244" s="100"/>
      <c r="W244" s="100"/>
      <c r="X244" s="100"/>
      <c r="Y244" s="100"/>
      <c r="Z244" s="100"/>
      <c r="AA244" s="100"/>
      <c r="AB244" s="100"/>
      <c r="AC244" s="100"/>
      <c r="AD244" s="100"/>
      <c r="AE244" s="100"/>
      <c r="AF244" s="100"/>
      <c r="AG244" s="100"/>
      <c r="AH244" s="100"/>
      <c r="AI244" s="100"/>
      <c r="AJ244" s="100"/>
      <c r="AK244" s="100"/>
      <c r="AL244" s="100"/>
      <c r="AM244" s="100"/>
      <c r="AN244" s="100"/>
      <c r="AO244" s="100"/>
      <c r="CK244" s="93"/>
      <c r="CL244" s="93"/>
      <c r="CM244" s="93"/>
      <c r="CN244" s="93"/>
      <c r="CO244" s="93"/>
      <c r="CP244" s="93"/>
      <c r="CQ244" s="93"/>
      <c r="CR244" s="93"/>
      <c r="CS244" s="93"/>
      <c r="CT244" s="93"/>
      <c r="CU244" s="93"/>
      <c r="CV244" s="93"/>
      <c r="CW244" s="93"/>
      <c r="CX244" s="93"/>
      <c r="CY244" s="93"/>
      <c r="CZ244" s="93"/>
      <c r="DA244" s="93"/>
      <c r="DB244" s="93"/>
      <c r="DC244" s="93"/>
      <c r="DD244" s="93"/>
      <c r="DE244" s="93"/>
      <c r="DF244" s="93"/>
      <c r="DG244" s="93"/>
      <c r="DH244" s="93"/>
      <c r="DI244" s="93"/>
      <c r="DJ244" s="93"/>
      <c r="DK244" s="93"/>
      <c r="DL244" s="93"/>
      <c r="DM244" s="93"/>
      <c r="DN244" s="93"/>
      <c r="DO244" s="93"/>
      <c r="DP244" s="93"/>
      <c r="DQ244" s="93"/>
      <c r="DR244" s="93"/>
      <c r="DS244" s="93"/>
      <c r="DT244" s="93"/>
      <c r="DU244" s="93"/>
      <c r="DV244" s="93"/>
      <c r="DW244" s="93"/>
      <c r="DX244" s="93"/>
      <c r="DY244" s="93"/>
      <c r="DZ244" s="93"/>
      <c r="EA244" s="93"/>
      <c r="EB244" s="93"/>
      <c r="EC244" s="93"/>
      <c r="ED244" s="93"/>
      <c r="EE244" s="93"/>
      <c r="EF244" s="93"/>
      <c r="EG244" s="93"/>
      <c r="EH244" s="93"/>
      <c r="EI244" s="93"/>
      <c r="EJ244" s="93"/>
      <c r="EK244" s="93"/>
    </row>
    <row r="245" spans="10:141" x14ac:dyDescent="0.4">
      <c r="J245" s="100"/>
      <c r="K245" s="100"/>
      <c r="L245" s="100"/>
      <c r="M245" s="100"/>
      <c r="N245" s="100"/>
      <c r="O245" s="100"/>
      <c r="P245" s="100"/>
      <c r="Q245" s="100"/>
      <c r="R245" s="100"/>
      <c r="S245" s="100"/>
      <c r="T245" s="100"/>
      <c r="U245" s="100"/>
      <c r="V245" s="100"/>
      <c r="W245" s="100"/>
      <c r="X245" s="100"/>
      <c r="Y245" s="100"/>
      <c r="Z245" s="100"/>
      <c r="AA245" s="100"/>
      <c r="AB245" s="100"/>
      <c r="AC245" s="100"/>
      <c r="AD245" s="100"/>
      <c r="AE245" s="100"/>
      <c r="AF245" s="100"/>
      <c r="AG245" s="100"/>
      <c r="AH245" s="100"/>
      <c r="AI245" s="100"/>
      <c r="AJ245" s="100"/>
      <c r="AK245" s="100"/>
      <c r="AL245" s="100"/>
      <c r="AM245" s="100"/>
      <c r="AN245" s="100"/>
      <c r="AO245" s="100"/>
      <c r="CK245" s="93"/>
      <c r="CL245" s="93"/>
      <c r="CM245" s="93"/>
      <c r="CN245" s="93"/>
      <c r="CO245" s="93"/>
      <c r="CP245" s="93"/>
      <c r="CQ245" s="93"/>
      <c r="CR245" s="93"/>
      <c r="CS245" s="93"/>
      <c r="CT245" s="93"/>
      <c r="CU245" s="93"/>
      <c r="CV245" s="93"/>
      <c r="CW245" s="93"/>
      <c r="CX245" s="93"/>
      <c r="CY245" s="93"/>
      <c r="CZ245" s="93"/>
      <c r="DA245" s="93"/>
      <c r="DB245" s="93"/>
      <c r="DC245" s="93"/>
      <c r="DD245" s="93"/>
      <c r="DE245" s="93"/>
      <c r="DF245" s="93"/>
      <c r="DG245" s="93"/>
      <c r="DH245" s="93"/>
      <c r="DI245" s="93"/>
      <c r="DJ245" s="93"/>
      <c r="DK245" s="93"/>
      <c r="DL245" s="93"/>
      <c r="DM245" s="93"/>
      <c r="DN245" s="93"/>
      <c r="DO245" s="93"/>
      <c r="DP245" s="93"/>
      <c r="DQ245" s="93"/>
      <c r="DR245" s="93"/>
      <c r="DS245" s="93"/>
      <c r="DT245" s="93"/>
      <c r="DU245" s="93"/>
      <c r="DV245" s="93"/>
      <c r="DW245" s="93"/>
      <c r="DX245" s="93"/>
      <c r="DY245" s="93"/>
      <c r="DZ245" s="93"/>
      <c r="EA245" s="93"/>
      <c r="EB245" s="93"/>
      <c r="EC245" s="93"/>
      <c r="ED245" s="93"/>
      <c r="EE245" s="93"/>
      <c r="EF245" s="93"/>
      <c r="EG245" s="93"/>
      <c r="EH245" s="93"/>
      <c r="EI245" s="93"/>
      <c r="EJ245" s="93"/>
      <c r="EK245" s="93"/>
    </row>
    <row r="246" spans="10:141" x14ac:dyDescent="0.4">
      <c r="J246" s="100"/>
      <c r="K246" s="100"/>
      <c r="L246" s="100"/>
      <c r="M246" s="100"/>
      <c r="N246" s="100"/>
      <c r="O246" s="100"/>
      <c r="P246" s="100"/>
      <c r="Q246" s="100"/>
      <c r="R246" s="100"/>
      <c r="S246" s="100"/>
      <c r="T246" s="100"/>
      <c r="U246" s="100"/>
      <c r="V246" s="100"/>
      <c r="W246" s="100"/>
      <c r="X246" s="100"/>
      <c r="Y246" s="100"/>
      <c r="Z246" s="100"/>
      <c r="AA246" s="100"/>
      <c r="AB246" s="100"/>
      <c r="AC246" s="100"/>
      <c r="AD246" s="100"/>
      <c r="AE246" s="100"/>
      <c r="AF246" s="100"/>
      <c r="AG246" s="100"/>
      <c r="AH246" s="100"/>
      <c r="AI246" s="100"/>
      <c r="AJ246" s="100"/>
      <c r="AK246" s="100"/>
      <c r="AL246" s="100"/>
      <c r="AM246" s="100"/>
      <c r="AN246" s="100"/>
      <c r="AO246" s="100"/>
      <c r="CK246" s="93"/>
      <c r="CL246" s="93"/>
      <c r="CM246" s="93"/>
      <c r="CN246" s="93"/>
      <c r="CO246" s="93"/>
      <c r="CP246" s="93"/>
      <c r="CQ246" s="93"/>
      <c r="CR246" s="93"/>
      <c r="CS246" s="93"/>
      <c r="CT246" s="93"/>
      <c r="CU246" s="93"/>
      <c r="CV246" s="93"/>
      <c r="CW246" s="93"/>
      <c r="CX246" s="93"/>
      <c r="CY246" s="93"/>
      <c r="CZ246" s="93"/>
      <c r="DA246" s="93"/>
      <c r="DB246" s="93"/>
      <c r="DC246" s="93"/>
      <c r="DD246" s="93"/>
      <c r="DE246" s="93"/>
      <c r="DF246" s="93"/>
      <c r="DG246" s="93"/>
      <c r="DH246" s="93"/>
      <c r="DI246" s="93"/>
      <c r="DJ246" s="93"/>
      <c r="DK246" s="93"/>
      <c r="DL246" s="93"/>
      <c r="DM246" s="93"/>
      <c r="DN246" s="93"/>
      <c r="DO246" s="93"/>
      <c r="DP246" s="93"/>
      <c r="DQ246" s="93"/>
      <c r="DR246" s="93"/>
      <c r="DS246" s="93"/>
      <c r="DT246" s="93"/>
      <c r="DU246" s="93"/>
      <c r="DV246" s="93"/>
      <c r="DW246" s="93"/>
      <c r="DX246" s="93"/>
      <c r="DY246" s="93"/>
      <c r="DZ246" s="93"/>
      <c r="EA246" s="93"/>
      <c r="EB246" s="93"/>
      <c r="EC246" s="93"/>
      <c r="ED246" s="93"/>
      <c r="EE246" s="93"/>
      <c r="EF246" s="93"/>
      <c r="EG246" s="93"/>
      <c r="EH246" s="93"/>
      <c r="EI246" s="93"/>
      <c r="EJ246" s="93"/>
      <c r="EK246" s="93"/>
    </row>
    <row r="247" spans="10:141" x14ac:dyDescent="0.4">
      <c r="J247" s="100"/>
      <c r="K247" s="100"/>
      <c r="L247" s="100"/>
      <c r="M247" s="100"/>
      <c r="N247" s="100"/>
      <c r="O247" s="100"/>
      <c r="P247" s="100"/>
      <c r="Q247" s="100"/>
      <c r="R247" s="100"/>
      <c r="S247" s="100"/>
      <c r="T247" s="100"/>
      <c r="U247" s="100"/>
      <c r="V247" s="100"/>
      <c r="W247" s="100"/>
      <c r="X247" s="100"/>
      <c r="Y247" s="100"/>
      <c r="Z247" s="100"/>
      <c r="AA247" s="100"/>
      <c r="AB247" s="100"/>
      <c r="AC247" s="100"/>
      <c r="AD247" s="100"/>
      <c r="AE247" s="100"/>
      <c r="AF247" s="100"/>
      <c r="AG247" s="100"/>
      <c r="AH247" s="100"/>
      <c r="AI247" s="100"/>
      <c r="AJ247" s="100"/>
      <c r="AK247" s="100"/>
      <c r="AL247" s="100"/>
      <c r="AM247" s="100"/>
      <c r="AN247" s="100"/>
      <c r="AO247" s="100"/>
      <c r="CK247" s="93"/>
      <c r="CL247" s="93"/>
      <c r="CM247" s="93"/>
      <c r="CN247" s="93"/>
      <c r="CO247" s="93"/>
      <c r="CP247" s="93"/>
      <c r="CQ247" s="93"/>
      <c r="CR247" s="93"/>
      <c r="CS247" s="93"/>
      <c r="CT247" s="93"/>
      <c r="CU247" s="93"/>
      <c r="CV247" s="93"/>
      <c r="CW247" s="93"/>
      <c r="CX247" s="93"/>
      <c r="CY247" s="93"/>
      <c r="CZ247" s="93"/>
      <c r="DA247" s="93"/>
      <c r="DB247" s="93"/>
      <c r="DC247" s="93"/>
      <c r="DD247" s="93"/>
      <c r="DE247" s="93"/>
      <c r="DF247" s="93"/>
      <c r="DG247" s="93"/>
      <c r="DH247" s="93"/>
      <c r="DI247" s="93"/>
      <c r="DJ247" s="93"/>
      <c r="DK247" s="93"/>
      <c r="DL247" s="93"/>
      <c r="DM247" s="93"/>
      <c r="DN247" s="93"/>
      <c r="DO247" s="93"/>
      <c r="DP247" s="93"/>
      <c r="DQ247" s="93"/>
      <c r="DR247" s="93"/>
      <c r="DS247" s="93"/>
      <c r="DT247" s="93"/>
      <c r="DU247" s="93"/>
      <c r="DV247" s="93"/>
      <c r="DW247" s="93"/>
      <c r="DX247" s="93"/>
      <c r="DY247" s="93"/>
      <c r="DZ247" s="93"/>
      <c r="EA247" s="93"/>
      <c r="EB247" s="93"/>
      <c r="EC247" s="93"/>
      <c r="ED247" s="93"/>
      <c r="EE247" s="93"/>
      <c r="EF247" s="93"/>
      <c r="EG247" s="93"/>
      <c r="EH247" s="93"/>
      <c r="EI247" s="93"/>
      <c r="EJ247" s="93"/>
      <c r="EK247" s="93"/>
    </row>
    <row r="248" spans="10:141" x14ac:dyDescent="0.4">
      <c r="J248" s="100"/>
      <c r="K248" s="100"/>
      <c r="L248" s="100"/>
      <c r="M248" s="100"/>
      <c r="N248" s="100"/>
      <c r="O248" s="100"/>
      <c r="P248" s="100"/>
      <c r="Q248" s="100"/>
      <c r="R248" s="100"/>
      <c r="S248" s="100"/>
      <c r="T248" s="100"/>
      <c r="U248" s="100"/>
      <c r="V248" s="100"/>
      <c r="W248" s="100"/>
      <c r="X248" s="100"/>
      <c r="Y248" s="100"/>
      <c r="Z248" s="100"/>
      <c r="AA248" s="100"/>
      <c r="AB248" s="100"/>
      <c r="AC248" s="100"/>
      <c r="AD248" s="100"/>
      <c r="AE248" s="100"/>
      <c r="AF248" s="100"/>
      <c r="AG248" s="100"/>
      <c r="AH248" s="100"/>
      <c r="AI248" s="100"/>
      <c r="AJ248" s="100"/>
      <c r="AK248" s="100"/>
      <c r="AL248" s="100"/>
      <c r="AM248" s="100"/>
      <c r="AN248" s="100"/>
      <c r="AO248" s="100"/>
      <c r="CK248" s="93"/>
      <c r="CL248" s="93"/>
      <c r="CM248" s="93"/>
      <c r="CN248" s="93"/>
      <c r="CO248" s="93"/>
      <c r="CP248" s="93"/>
      <c r="CQ248" s="93"/>
      <c r="CR248" s="93"/>
      <c r="CS248" s="93"/>
      <c r="CT248" s="93"/>
      <c r="CU248" s="93"/>
      <c r="CV248" s="93"/>
      <c r="CW248" s="93"/>
      <c r="CX248" s="93"/>
      <c r="CY248" s="93"/>
      <c r="CZ248" s="93"/>
      <c r="DA248" s="93"/>
      <c r="DB248" s="93"/>
      <c r="DC248" s="93"/>
      <c r="DD248" s="93"/>
      <c r="DE248" s="93"/>
      <c r="DF248" s="93"/>
      <c r="DG248" s="93"/>
      <c r="DH248" s="93"/>
      <c r="DI248" s="93"/>
      <c r="DJ248" s="93"/>
      <c r="DK248" s="93"/>
      <c r="DL248" s="93"/>
      <c r="DM248" s="93"/>
      <c r="DN248" s="93"/>
      <c r="DO248" s="93"/>
      <c r="DP248" s="93"/>
      <c r="DQ248" s="93"/>
      <c r="DR248" s="93"/>
      <c r="DS248" s="93"/>
      <c r="DT248" s="93"/>
      <c r="DU248" s="93"/>
      <c r="DV248" s="93"/>
      <c r="DW248" s="93"/>
      <c r="DX248" s="93"/>
      <c r="DY248" s="93"/>
      <c r="DZ248" s="93"/>
      <c r="EA248" s="93"/>
      <c r="EB248" s="93"/>
      <c r="EC248" s="93"/>
      <c r="ED248" s="93"/>
      <c r="EE248" s="93"/>
      <c r="EF248" s="93"/>
      <c r="EG248" s="93"/>
      <c r="EH248" s="93"/>
      <c r="EI248" s="93"/>
      <c r="EJ248" s="93"/>
      <c r="EK248" s="93"/>
    </row>
    <row r="249" spans="10:141" x14ac:dyDescent="0.4">
      <c r="J249" s="100"/>
      <c r="K249" s="100"/>
      <c r="L249" s="100"/>
      <c r="M249" s="100"/>
      <c r="N249" s="100"/>
      <c r="O249" s="100"/>
      <c r="P249" s="100"/>
      <c r="Q249" s="100"/>
      <c r="R249" s="100"/>
      <c r="S249" s="100"/>
      <c r="T249" s="100"/>
      <c r="U249" s="100"/>
      <c r="V249" s="100"/>
      <c r="W249" s="100"/>
      <c r="X249" s="100"/>
      <c r="Y249" s="100"/>
      <c r="Z249" s="100"/>
      <c r="AA249" s="100"/>
      <c r="AB249" s="100"/>
      <c r="AC249" s="100"/>
      <c r="AD249" s="100"/>
      <c r="AE249" s="100"/>
      <c r="AF249" s="100"/>
      <c r="AG249" s="100"/>
      <c r="AH249" s="100"/>
      <c r="AI249" s="100"/>
      <c r="AJ249" s="100"/>
      <c r="AK249" s="100"/>
      <c r="AL249" s="100"/>
      <c r="AM249" s="100"/>
      <c r="AN249" s="100"/>
      <c r="AO249" s="100"/>
      <c r="CK249" s="93"/>
      <c r="CL249" s="93"/>
      <c r="CM249" s="93"/>
      <c r="CN249" s="93"/>
      <c r="CO249" s="93"/>
      <c r="CP249" s="93"/>
      <c r="CQ249" s="93"/>
      <c r="CR249" s="93"/>
      <c r="CS249" s="93"/>
      <c r="CT249" s="93"/>
      <c r="CU249" s="93"/>
      <c r="CV249" s="93"/>
      <c r="CW249" s="93"/>
      <c r="CX249" s="93"/>
      <c r="CY249" s="93"/>
      <c r="CZ249" s="93"/>
      <c r="DA249" s="93"/>
      <c r="DB249" s="93"/>
      <c r="DC249" s="93"/>
      <c r="DD249" s="93"/>
      <c r="DE249" s="93"/>
      <c r="DF249" s="93"/>
      <c r="DG249" s="93"/>
      <c r="DH249" s="93"/>
      <c r="DI249" s="93"/>
      <c r="DJ249" s="93"/>
      <c r="DK249" s="93"/>
      <c r="DL249" s="93"/>
      <c r="DM249" s="93"/>
      <c r="DN249" s="93"/>
      <c r="DO249" s="93"/>
      <c r="DP249" s="93"/>
      <c r="DQ249" s="93"/>
      <c r="DR249" s="93"/>
      <c r="DS249" s="93"/>
      <c r="DT249" s="93"/>
      <c r="DU249" s="93"/>
      <c r="DV249" s="93"/>
      <c r="DW249" s="93"/>
      <c r="DX249" s="93"/>
      <c r="DY249" s="93"/>
      <c r="DZ249" s="93"/>
      <c r="EA249" s="93"/>
      <c r="EB249" s="93"/>
      <c r="EC249" s="93"/>
      <c r="ED249" s="93"/>
      <c r="EE249" s="93"/>
      <c r="EF249" s="93"/>
      <c r="EG249" s="93"/>
      <c r="EH249" s="93"/>
      <c r="EI249" s="93"/>
      <c r="EJ249" s="93"/>
      <c r="EK249" s="93"/>
    </row>
    <row r="250" spans="10:141" x14ac:dyDescent="0.4">
      <c r="J250" s="100"/>
      <c r="K250" s="100"/>
      <c r="L250" s="100"/>
      <c r="M250" s="100"/>
      <c r="N250" s="100"/>
      <c r="O250" s="100"/>
      <c r="P250" s="100"/>
      <c r="Q250" s="100"/>
      <c r="R250" s="100"/>
      <c r="S250" s="100"/>
      <c r="T250" s="100"/>
      <c r="U250" s="100"/>
      <c r="V250" s="100"/>
      <c r="W250" s="100"/>
      <c r="X250" s="100"/>
      <c r="Y250" s="100"/>
      <c r="Z250" s="100"/>
      <c r="AA250" s="100"/>
      <c r="AB250" s="100"/>
      <c r="AC250" s="100"/>
      <c r="AD250" s="100"/>
      <c r="AE250" s="100"/>
      <c r="AF250" s="100"/>
      <c r="AG250" s="100"/>
      <c r="AH250" s="100"/>
      <c r="AI250" s="100"/>
      <c r="AJ250" s="100"/>
      <c r="AK250" s="100"/>
      <c r="AL250" s="100"/>
      <c r="AM250" s="100"/>
      <c r="AN250" s="100"/>
      <c r="AO250" s="100"/>
      <c r="CK250" s="93"/>
      <c r="CL250" s="93"/>
      <c r="CM250" s="93"/>
      <c r="CN250" s="93"/>
      <c r="CO250" s="93"/>
      <c r="CP250" s="93"/>
      <c r="CQ250" s="93"/>
      <c r="CR250" s="93"/>
      <c r="CS250" s="93"/>
      <c r="CT250" s="93"/>
      <c r="CU250" s="93"/>
      <c r="CV250" s="93"/>
      <c r="CW250" s="93"/>
      <c r="CX250" s="93"/>
      <c r="CY250" s="93"/>
      <c r="CZ250" s="93"/>
      <c r="DA250" s="93"/>
      <c r="DB250" s="93"/>
      <c r="DC250" s="93"/>
      <c r="DD250" s="93"/>
      <c r="DE250" s="93"/>
      <c r="DF250" s="93"/>
      <c r="DG250" s="93"/>
      <c r="DH250" s="93"/>
      <c r="DI250" s="93"/>
      <c r="DJ250" s="93"/>
      <c r="DK250" s="93"/>
      <c r="DL250" s="93"/>
      <c r="DM250" s="93"/>
      <c r="DN250" s="93"/>
      <c r="DO250" s="93"/>
      <c r="DP250" s="93"/>
      <c r="DQ250" s="93"/>
      <c r="DR250" s="93"/>
      <c r="DS250" s="93"/>
      <c r="DT250" s="93"/>
      <c r="DU250" s="93"/>
      <c r="DV250" s="93"/>
      <c r="DW250" s="93"/>
      <c r="DX250" s="93"/>
      <c r="DY250" s="93"/>
      <c r="DZ250" s="93"/>
      <c r="EA250" s="93"/>
      <c r="EB250" s="93"/>
      <c r="EC250" s="93"/>
      <c r="ED250" s="93"/>
      <c r="EE250" s="93"/>
      <c r="EF250" s="93"/>
      <c r="EG250" s="93"/>
      <c r="EH250" s="93"/>
      <c r="EI250" s="93"/>
      <c r="EJ250" s="93"/>
      <c r="EK250" s="93"/>
    </row>
    <row r="251" spans="10:141" x14ac:dyDescent="0.4">
      <c r="J251" s="100"/>
      <c r="K251" s="100"/>
      <c r="L251" s="100"/>
      <c r="M251" s="100"/>
      <c r="N251" s="100"/>
      <c r="O251" s="100"/>
      <c r="P251" s="100"/>
      <c r="Q251" s="100"/>
      <c r="R251" s="100"/>
      <c r="S251" s="100"/>
      <c r="T251" s="100"/>
      <c r="U251" s="100"/>
      <c r="V251" s="100"/>
      <c r="W251" s="100"/>
      <c r="X251" s="100"/>
      <c r="Y251" s="100"/>
      <c r="Z251" s="100"/>
      <c r="AA251" s="100"/>
      <c r="AB251" s="100"/>
      <c r="AC251" s="100"/>
      <c r="AD251" s="100"/>
      <c r="AE251" s="100"/>
      <c r="AF251" s="100"/>
      <c r="AG251" s="100"/>
      <c r="AH251" s="100"/>
      <c r="AI251" s="100"/>
      <c r="AJ251" s="100"/>
      <c r="AK251" s="100"/>
      <c r="AL251" s="100"/>
      <c r="AM251" s="100"/>
      <c r="AN251" s="100"/>
      <c r="AO251" s="100"/>
      <c r="CK251" s="93"/>
      <c r="CL251" s="93"/>
      <c r="CM251" s="93"/>
      <c r="CN251" s="93"/>
      <c r="CO251" s="93"/>
      <c r="CP251" s="93"/>
      <c r="CQ251" s="93"/>
      <c r="CR251" s="93"/>
      <c r="CS251" s="93"/>
      <c r="CT251" s="93"/>
      <c r="CU251" s="93"/>
      <c r="CV251" s="93"/>
      <c r="CW251" s="93"/>
      <c r="CX251" s="93"/>
      <c r="CY251" s="93"/>
      <c r="CZ251" s="93"/>
      <c r="DA251" s="93"/>
      <c r="DB251" s="93"/>
      <c r="DC251" s="93"/>
      <c r="DD251" s="93"/>
      <c r="DE251" s="93"/>
      <c r="DF251" s="93"/>
      <c r="DG251" s="93"/>
      <c r="DH251" s="93"/>
      <c r="DI251" s="93"/>
      <c r="DJ251" s="93"/>
      <c r="DK251" s="93"/>
      <c r="DL251" s="93"/>
      <c r="DM251" s="93"/>
      <c r="DN251" s="93"/>
      <c r="DO251" s="93"/>
      <c r="DP251" s="93"/>
      <c r="DQ251" s="93"/>
      <c r="DR251" s="93"/>
      <c r="DS251" s="93"/>
      <c r="DT251" s="93"/>
      <c r="DU251" s="93"/>
      <c r="DV251" s="93"/>
      <c r="DW251" s="93"/>
      <c r="DX251" s="93"/>
      <c r="DY251" s="93"/>
      <c r="DZ251" s="93"/>
      <c r="EA251" s="93"/>
      <c r="EB251" s="93"/>
      <c r="EC251" s="93"/>
      <c r="ED251" s="93"/>
      <c r="EE251" s="93"/>
      <c r="EF251" s="93"/>
      <c r="EG251" s="93"/>
      <c r="EH251" s="93"/>
      <c r="EI251" s="93"/>
      <c r="EJ251" s="93"/>
      <c r="EK251" s="93"/>
    </row>
    <row r="252" spans="10:141" x14ac:dyDescent="0.4">
      <c r="J252" s="100"/>
      <c r="K252" s="100"/>
      <c r="L252" s="100"/>
      <c r="M252" s="100"/>
      <c r="N252" s="100"/>
      <c r="O252" s="100"/>
      <c r="P252" s="100"/>
      <c r="Q252" s="100"/>
      <c r="R252" s="100"/>
      <c r="S252" s="100"/>
      <c r="T252" s="100"/>
      <c r="U252" s="100"/>
      <c r="V252" s="100"/>
      <c r="W252" s="100"/>
      <c r="X252" s="100"/>
      <c r="Y252" s="100"/>
      <c r="Z252" s="100"/>
      <c r="AA252" s="100"/>
      <c r="AB252" s="100"/>
      <c r="AC252" s="100"/>
      <c r="AD252" s="100"/>
      <c r="AE252" s="100"/>
      <c r="AF252" s="100"/>
      <c r="AG252" s="100"/>
      <c r="AH252" s="100"/>
      <c r="AI252" s="100"/>
      <c r="AJ252" s="100"/>
      <c r="AK252" s="100"/>
      <c r="AL252" s="100"/>
      <c r="AM252" s="100"/>
      <c r="AN252" s="100"/>
      <c r="AO252" s="100"/>
      <c r="CK252" s="93"/>
      <c r="CL252" s="93"/>
      <c r="CM252" s="93"/>
      <c r="CN252" s="93"/>
      <c r="CO252" s="93"/>
      <c r="CP252" s="93"/>
      <c r="CQ252" s="93"/>
      <c r="CR252" s="93"/>
      <c r="CS252" s="93"/>
      <c r="CT252" s="93"/>
      <c r="CU252" s="93"/>
      <c r="CV252" s="93"/>
      <c r="CW252" s="93"/>
      <c r="CX252" s="93"/>
      <c r="CY252" s="93"/>
      <c r="CZ252" s="93"/>
      <c r="DA252" s="93"/>
      <c r="DB252" s="93"/>
      <c r="DC252" s="93"/>
      <c r="DD252" s="93"/>
      <c r="DE252" s="93"/>
      <c r="DF252" s="93"/>
      <c r="DG252" s="93"/>
      <c r="DH252" s="93"/>
      <c r="DI252" s="93"/>
      <c r="DJ252" s="93"/>
      <c r="DK252" s="93"/>
      <c r="DL252" s="93"/>
      <c r="DM252" s="93"/>
      <c r="DN252" s="93"/>
      <c r="DO252" s="93"/>
      <c r="DP252" s="93"/>
      <c r="DQ252" s="93"/>
      <c r="DR252" s="93"/>
      <c r="DS252" s="93"/>
      <c r="DT252" s="93"/>
      <c r="DU252" s="93"/>
      <c r="DV252" s="93"/>
      <c r="DW252" s="93"/>
      <c r="DX252" s="93"/>
      <c r="DY252" s="93"/>
      <c r="DZ252" s="93"/>
      <c r="EA252" s="93"/>
      <c r="EB252" s="93"/>
      <c r="EC252" s="93"/>
      <c r="ED252" s="93"/>
      <c r="EE252" s="93"/>
      <c r="EF252" s="93"/>
      <c r="EG252" s="93"/>
      <c r="EH252" s="93"/>
      <c r="EI252" s="93"/>
      <c r="EJ252" s="93"/>
      <c r="EK252" s="93"/>
    </row>
    <row r="253" spans="10:141" x14ac:dyDescent="0.4">
      <c r="J253" s="100"/>
      <c r="K253" s="100"/>
      <c r="L253" s="100"/>
      <c r="M253" s="100"/>
      <c r="N253" s="100"/>
      <c r="O253" s="100"/>
      <c r="P253" s="100"/>
      <c r="Q253" s="100"/>
      <c r="R253" s="100"/>
      <c r="S253" s="100"/>
      <c r="T253" s="100"/>
      <c r="U253" s="100"/>
      <c r="V253" s="100"/>
      <c r="W253" s="100"/>
      <c r="X253" s="100"/>
      <c r="Y253" s="100"/>
      <c r="Z253" s="100"/>
      <c r="AA253" s="100"/>
      <c r="AB253" s="100"/>
      <c r="AC253" s="100"/>
      <c r="AD253" s="100"/>
      <c r="AE253" s="100"/>
      <c r="AF253" s="100"/>
      <c r="AG253" s="100"/>
      <c r="AH253" s="100"/>
      <c r="AI253" s="100"/>
      <c r="AJ253" s="100"/>
      <c r="AK253" s="100"/>
      <c r="AL253" s="100"/>
      <c r="AM253" s="100"/>
      <c r="AN253" s="100"/>
      <c r="AO253" s="100"/>
      <c r="CK253" s="93"/>
      <c r="CL253" s="93"/>
      <c r="CM253" s="93"/>
      <c r="CN253" s="93"/>
      <c r="CO253" s="93"/>
      <c r="CP253" s="93"/>
      <c r="CQ253" s="93"/>
      <c r="CR253" s="93"/>
      <c r="CS253" s="93"/>
      <c r="CT253" s="93"/>
      <c r="CU253" s="93"/>
      <c r="CV253" s="93"/>
      <c r="CW253" s="93"/>
      <c r="CX253" s="93"/>
      <c r="CY253" s="93"/>
      <c r="CZ253" s="93"/>
      <c r="DA253" s="93"/>
      <c r="DB253" s="93"/>
      <c r="DC253" s="93"/>
      <c r="DD253" s="93"/>
      <c r="DE253" s="93"/>
      <c r="DF253" s="93"/>
      <c r="DG253" s="93"/>
      <c r="DH253" s="93"/>
      <c r="DI253" s="93"/>
      <c r="DJ253" s="93"/>
      <c r="DK253" s="93"/>
      <c r="DL253" s="93"/>
      <c r="DM253" s="93"/>
      <c r="DN253" s="93"/>
      <c r="DO253" s="93"/>
      <c r="DP253" s="93"/>
      <c r="DQ253" s="93"/>
      <c r="DR253" s="93"/>
      <c r="DS253" s="93"/>
      <c r="DT253" s="93"/>
      <c r="DU253" s="93"/>
      <c r="DV253" s="93"/>
      <c r="DW253" s="93"/>
      <c r="DX253" s="93"/>
      <c r="DY253" s="93"/>
      <c r="DZ253" s="93"/>
      <c r="EA253" s="93"/>
      <c r="EB253" s="93"/>
      <c r="EC253" s="93"/>
      <c r="ED253" s="93"/>
      <c r="EE253" s="93"/>
      <c r="EF253" s="93"/>
      <c r="EG253" s="93"/>
      <c r="EH253" s="93"/>
      <c r="EI253" s="93"/>
      <c r="EJ253" s="93"/>
      <c r="EK253" s="93"/>
    </row>
    <row r="254" spans="10:141" x14ac:dyDescent="0.4">
      <c r="J254" s="100"/>
      <c r="K254" s="100"/>
      <c r="L254" s="100"/>
      <c r="M254" s="100"/>
      <c r="N254" s="100"/>
      <c r="O254" s="100"/>
      <c r="P254" s="100"/>
      <c r="Q254" s="100"/>
      <c r="R254" s="100"/>
      <c r="S254" s="100"/>
      <c r="T254" s="100"/>
      <c r="U254" s="100"/>
      <c r="V254" s="100"/>
      <c r="W254" s="100"/>
      <c r="X254" s="100"/>
      <c r="Y254" s="100"/>
      <c r="Z254" s="100"/>
      <c r="AA254" s="100"/>
      <c r="AB254" s="100"/>
      <c r="AC254" s="100"/>
      <c r="AD254" s="100"/>
      <c r="AE254" s="100"/>
      <c r="AF254" s="100"/>
      <c r="AG254" s="100"/>
      <c r="AH254" s="100"/>
      <c r="AI254" s="100"/>
      <c r="AJ254" s="100"/>
      <c r="AK254" s="100"/>
      <c r="AL254" s="100"/>
      <c r="AM254" s="100"/>
      <c r="AN254" s="100"/>
      <c r="AO254" s="100"/>
      <c r="CK254" s="93"/>
      <c r="CL254" s="93"/>
      <c r="CM254" s="93"/>
      <c r="CN254" s="93"/>
      <c r="CO254" s="93"/>
      <c r="CP254" s="93"/>
      <c r="CQ254" s="93"/>
      <c r="CR254" s="93"/>
      <c r="CS254" s="93"/>
      <c r="CT254" s="93"/>
      <c r="CU254" s="93"/>
      <c r="CV254" s="93"/>
      <c r="CW254" s="93"/>
      <c r="CX254" s="93"/>
      <c r="CY254" s="93"/>
      <c r="CZ254" s="93"/>
      <c r="DA254" s="93"/>
      <c r="DB254" s="93"/>
      <c r="DC254" s="93"/>
      <c r="DD254" s="93"/>
      <c r="DE254" s="93"/>
      <c r="DF254" s="93"/>
      <c r="DG254" s="93"/>
      <c r="DH254" s="93"/>
      <c r="DI254" s="93"/>
      <c r="DJ254" s="93"/>
      <c r="DK254" s="93"/>
      <c r="DL254" s="93"/>
      <c r="DM254" s="93"/>
      <c r="DN254" s="93"/>
      <c r="DO254" s="93"/>
      <c r="DP254" s="93"/>
      <c r="DQ254" s="93"/>
      <c r="DR254" s="93"/>
      <c r="DS254" s="93"/>
      <c r="DT254" s="93"/>
      <c r="DU254" s="93"/>
      <c r="DV254" s="93"/>
      <c r="DW254" s="93"/>
      <c r="DX254" s="93"/>
      <c r="DY254" s="93"/>
      <c r="DZ254" s="93"/>
      <c r="EA254" s="93"/>
      <c r="EB254" s="93"/>
      <c r="EC254" s="93"/>
      <c r="ED254" s="93"/>
      <c r="EE254" s="93"/>
      <c r="EF254" s="93"/>
      <c r="EG254" s="93"/>
      <c r="EH254" s="93"/>
      <c r="EI254" s="93"/>
      <c r="EJ254" s="93"/>
      <c r="EK254" s="93"/>
    </row>
    <row r="255" spans="10:141" x14ac:dyDescent="0.4">
      <c r="J255" s="100"/>
      <c r="K255" s="100"/>
      <c r="L255" s="100"/>
      <c r="M255" s="100"/>
      <c r="N255" s="100"/>
      <c r="O255" s="100"/>
      <c r="P255" s="100"/>
      <c r="Q255" s="100"/>
      <c r="R255" s="100"/>
      <c r="S255" s="100"/>
      <c r="T255" s="100"/>
      <c r="U255" s="100"/>
      <c r="V255" s="100"/>
      <c r="W255" s="100"/>
      <c r="X255" s="100"/>
      <c r="Y255" s="100"/>
      <c r="Z255" s="100"/>
      <c r="AA255" s="100"/>
      <c r="AB255" s="100"/>
      <c r="AC255" s="100"/>
      <c r="AD255" s="100"/>
      <c r="AE255" s="100"/>
      <c r="AF255" s="100"/>
      <c r="AG255" s="100"/>
      <c r="AH255" s="100"/>
      <c r="AI255" s="100"/>
      <c r="AJ255" s="100"/>
      <c r="AK255" s="100"/>
      <c r="AL255" s="100"/>
      <c r="AM255" s="100"/>
      <c r="AN255" s="100"/>
      <c r="AO255" s="100"/>
      <c r="CK255" s="93"/>
      <c r="CL255" s="93"/>
      <c r="CM255" s="93"/>
      <c r="CN255" s="93"/>
      <c r="CO255" s="93"/>
      <c r="CP255" s="93"/>
      <c r="CQ255" s="93"/>
      <c r="CR255" s="93"/>
      <c r="CS255" s="93"/>
      <c r="CT255" s="93"/>
      <c r="CU255" s="93"/>
      <c r="CV255" s="93"/>
      <c r="CW255" s="93"/>
      <c r="CX255" s="93"/>
      <c r="CY255" s="93"/>
      <c r="CZ255" s="93"/>
      <c r="DA255" s="93"/>
      <c r="DB255" s="93"/>
      <c r="DC255" s="93"/>
      <c r="DD255" s="93"/>
      <c r="DE255" s="93"/>
      <c r="DF255" s="93"/>
      <c r="DG255" s="93"/>
      <c r="DH255" s="93"/>
      <c r="DI255" s="93"/>
      <c r="DJ255" s="93"/>
      <c r="DK255" s="93"/>
      <c r="DL255" s="93"/>
      <c r="DM255" s="93"/>
      <c r="DN255" s="93"/>
      <c r="DO255" s="93"/>
      <c r="DP255" s="93"/>
      <c r="DQ255" s="93"/>
      <c r="DR255" s="93"/>
      <c r="DS255" s="93"/>
      <c r="DT255" s="93"/>
      <c r="DU255" s="93"/>
      <c r="DV255" s="93"/>
      <c r="DW255" s="93"/>
      <c r="DX255" s="93"/>
      <c r="DY255" s="93"/>
      <c r="DZ255" s="93"/>
      <c r="EA255" s="93"/>
      <c r="EB255" s="93"/>
      <c r="EC255" s="93"/>
      <c r="ED255" s="93"/>
      <c r="EE255" s="93"/>
      <c r="EF255" s="93"/>
      <c r="EG255" s="93"/>
      <c r="EH255" s="93"/>
      <c r="EI255" s="93"/>
      <c r="EJ255" s="93"/>
      <c r="EK255" s="93"/>
    </row>
    <row r="256" spans="10:141" x14ac:dyDescent="0.4">
      <c r="J256" s="100"/>
      <c r="K256" s="100"/>
      <c r="L256" s="100"/>
      <c r="M256" s="100"/>
      <c r="N256" s="100"/>
      <c r="O256" s="100"/>
      <c r="P256" s="100"/>
      <c r="Q256" s="100"/>
      <c r="R256" s="100"/>
      <c r="S256" s="100"/>
      <c r="T256" s="100"/>
      <c r="U256" s="100"/>
      <c r="V256" s="100"/>
      <c r="W256" s="100"/>
      <c r="X256" s="100"/>
      <c r="Y256" s="100"/>
      <c r="Z256" s="100"/>
      <c r="AA256" s="100"/>
      <c r="AB256" s="100"/>
      <c r="AC256" s="100"/>
      <c r="AD256" s="100"/>
      <c r="AE256" s="100"/>
      <c r="AF256" s="100"/>
      <c r="AG256" s="100"/>
      <c r="AH256" s="100"/>
      <c r="AI256" s="100"/>
      <c r="AJ256" s="100"/>
      <c r="AK256" s="100"/>
      <c r="AL256" s="100"/>
      <c r="AM256" s="100"/>
      <c r="AN256" s="100"/>
      <c r="AO256" s="100"/>
      <c r="CK256" s="93"/>
      <c r="CL256" s="93"/>
      <c r="CM256" s="93"/>
      <c r="CN256" s="93"/>
      <c r="CO256" s="93"/>
      <c r="CP256" s="93"/>
      <c r="CQ256" s="93"/>
      <c r="CR256" s="93"/>
      <c r="CS256" s="93"/>
      <c r="CT256" s="93"/>
      <c r="CU256" s="93"/>
      <c r="CV256" s="93"/>
      <c r="CW256" s="93"/>
      <c r="CX256" s="93"/>
      <c r="CY256" s="93"/>
      <c r="CZ256" s="93"/>
      <c r="DA256" s="93"/>
      <c r="DB256" s="93"/>
      <c r="DC256" s="93"/>
      <c r="DD256" s="93"/>
      <c r="DE256" s="93"/>
      <c r="DF256" s="93"/>
      <c r="DG256" s="93"/>
      <c r="DH256" s="93"/>
      <c r="DI256" s="93"/>
      <c r="DJ256" s="93"/>
      <c r="DK256" s="93"/>
      <c r="DL256" s="93"/>
      <c r="DM256" s="93"/>
      <c r="DN256" s="93"/>
      <c r="DO256" s="93"/>
      <c r="DP256" s="93"/>
      <c r="DQ256" s="93"/>
      <c r="DR256" s="93"/>
      <c r="DS256" s="93"/>
      <c r="DT256" s="93"/>
      <c r="DU256" s="93"/>
      <c r="DV256" s="93"/>
      <c r="DW256" s="93"/>
      <c r="DX256" s="93"/>
      <c r="DY256" s="93"/>
      <c r="DZ256" s="93"/>
      <c r="EA256" s="93"/>
      <c r="EB256" s="93"/>
      <c r="EC256" s="93"/>
      <c r="ED256" s="93"/>
      <c r="EE256" s="93"/>
      <c r="EF256" s="93"/>
      <c r="EG256" s="93"/>
      <c r="EH256" s="93"/>
      <c r="EI256" s="93"/>
      <c r="EJ256" s="93"/>
      <c r="EK256" s="93"/>
    </row>
    <row r="257" spans="10:141" x14ac:dyDescent="0.4">
      <c r="J257" s="100"/>
      <c r="K257" s="100"/>
      <c r="L257" s="100"/>
      <c r="M257" s="100"/>
      <c r="N257" s="100"/>
      <c r="O257" s="100"/>
      <c r="P257" s="100"/>
      <c r="Q257" s="100"/>
      <c r="R257" s="100"/>
      <c r="S257" s="100"/>
      <c r="T257" s="100"/>
      <c r="U257" s="100"/>
      <c r="V257" s="100"/>
      <c r="W257" s="100"/>
      <c r="X257" s="100"/>
      <c r="Y257" s="100"/>
      <c r="Z257" s="100"/>
      <c r="AA257" s="100"/>
      <c r="AB257" s="100"/>
      <c r="AC257" s="100"/>
      <c r="AD257" s="100"/>
      <c r="AE257" s="100"/>
      <c r="AF257" s="100"/>
      <c r="AG257" s="100"/>
      <c r="AH257" s="100"/>
      <c r="AI257" s="100"/>
      <c r="AJ257" s="100"/>
      <c r="AK257" s="100"/>
      <c r="AL257" s="100"/>
      <c r="AM257" s="100"/>
      <c r="AN257" s="100"/>
      <c r="AO257" s="100"/>
      <c r="CK257" s="93"/>
      <c r="CL257" s="93"/>
      <c r="CM257" s="93"/>
      <c r="CN257" s="93"/>
      <c r="CO257" s="93"/>
      <c r="CP257" s="93"/>
      <c r="CQ257" s="93"/>
      <c r="CR257" s="93"/>
      <c r="CS257" s="93"/>
      <c r="CT257" s="93"/>
      <c r="CU257" s="93"/>
      <c r="CV257" s="93"/>
      <c r="CW257" s="93"/>
      <c r="CX257" s="93"/>
      <c r="CY257" s="93"/>
      <c r="CZ257" s="93"/>
      <c r="DA257" s="93"/>
      <c r="DB257" s="93"/>
      <c r="DC257" s="93"/>
      <c r="DD257" s="93"/>
      <c r="DE257" s="93"/>
      <c r="DF257" s="93"/>
      <c r="DG257" s="93"/>
      <c r="DH257" s="93"/>
      <c r="DI257" s="93"/>
      <c r="DJ257" s="93"/>
      <c r="DK257" s="93"/>
      <c r="DL257" s="93"/>
      <c r="DM257" s="93"/>
      <c r="DN257" s="93"/>
      <c r="DO257" s="93"/>
      <c r="DP257" s="93"/>
      <c r="DQ257" s="93"/>
      <c r="DR257" s="93"/>
      <c r="DS257" s="93"/>
      <c r="DT257" s="93"/>
      <c r="DU257" s="93"/>
      <c r="DV257" s="93"/>
      <c r="DW257" s="93"/>
      <c r="DX257" s="93"/>
      <c r="DY257" s="93"/>
      <c r="DZ257" s="93"/>
      <c r="EA257" s="93"/>
      <c r="EB257" s="93"/>
      <c r="EC257" s="93"/>
      <c r="ED257" s="93"/>
      <c r="EE257" s="93"/>
      <c r="EF257" s="93"/>
      <c r="EG257" s="93"/>
      <c r="EH257" s="93"/>
      <c r="EI257" s="93"/>
      <c r="EJ257" s="93"/>
      <c r="EK257" s="93"/>
    </row>
    <row r="258" spans="10:141" x14ac:dyDescent="0.4">
      <c r="J258" s="100"/>
      <c r="K258" s="100"/>
      <c r="L258" s="100"/>
      <c r="M258" s="100"/>
      <c r="N258" s="100"/>
      <c r="O258" s="100"/>
      <c r="P258" s="100"/>
      <c r="Q258" s="100"/>
      <c r="R258" s="100"/>
      <c r="S258" s="100"/>
      <c r="T258" s="100"/>
      <c r="U258" s="100"/>
      <c r="V258" s="100"/>
      <c r="W258" s="100"/>
      <c r="X258" s="100"/>
      <c r="Y258" s="100"/>
      <c r="Z258" s="100"/>
      <c r="AA258" s="100"/>
      <c r="AB258" s="100"/>
      <c r="AC258" s="100"/>
      <c r="AD258" s="100"/>
      <c r="AE258" s="100"/>
      <c r="AF258" s="100"/>
      <c r="AG258" s="100"/>
      <c r="AH258" s="100"/>
      <c r="AI258" s="100"/>
      <c r="AJ258" s="100"/>
      <c r="AK258" s="100"/>
      <c r="AL258" s="100"/>
      <c r="AM258" s="100"/>
      <c r="AN258" s="100"/>
      <c r="AO258" s="100"/>
      <c r="CK258" s="93"/>
      <c r="CL258" s="93"/>
      <c r="CM258" s="93"/>
      <c r="CN258" s="93"/>
      <c r="CO258" s="93"/>
      <c r="CP258" s="93"/>
      <c r="CQ258" s="93"/>
      <c r="CR258" s="93"/>
      <c r="CS258" s="93"/>
      <c r="CT258" s="93"/>
      <c r="CU258" s="93"/>
      <c r="CV258" s="93"/>
      <c r="CW258" s="93"/>
      <c r="CX258" s="93"/>
      <c r="CY258" s="93"/>
      <c r="CZ258" s="93"/>
      <c r="DA258" s="93"/>
      <c r="DB258" s="93"/>
      <c r="DC258" s="93"/>
      <c r="DD258" s="93"/>
      <c r="DE258" s="93"/>
      <c r="DF258" s="93"/>
      <c r="DG258" s="93"/>
      <c r="DH258" s="93"/>
      <c r="DI258" s="93"/>
      <c r="DJ258" s="93"/>
      <c r="DK258" s="93"/>
      <c r="DL258" s="93"/>
      <c r="DM258" s="93"/>
      <c r="DN258" s="93"/>
      <c r="DO258" s="93"/>
      <c r="DP258" s="93"/>
      <c r="DQ258" s="93"/>
      <c r="DR258" s="93"/>
      <c r="DS258" s="93"/>
      <c r="DT258" s="93"/>
      <c r="DU258" s="93"/>
      <c r="DV258" s="93"/>
      <c r="DW258" s="93"/>
      <c r="DX258" s="93"/>
      <c r="DY258" s="93"/>
      <c r="DZ258" s="93"/>
      <c r="EA258" s="93"/>
      <c r="EB258" s="93"/>
      <c r="EC258" s="93"/>
      <c r="ED258" s="93"/>
      <c r="EE258" s="93"/>
      <c r="EF258" s="93"/>
      <c r="EG258" s="93"/>
      <c r="EH258" s="93"/>
      <c r="EI258" s="93"/>
      <c r="EJ258" s="93"/>
      <c r="EK258" s="93"/>
    </row>
    <row r="259" spans="10:141" x14ac:dyDescent="0.4">
      <c r="J259" s="100"/>
      <c r="K259" s="100"/>
      <c r="L259" s="100"/>
      <c r="M259" s="100"/>
      <c r="N259" s="100"/>
      <c r="O259" s="100"/>
      <c r="P259" s="100"/>
      <c r="Q259" s="100"/>
      <c r="R259" s="100"/>
      <c r="S259" s="100"/>
      <c r="T259" s="100"/>
      <c r="U259" s="100"/>
      <c r="V259" s="100"/>
      <c r="W259" s="100"/>
      <c r="X259" s="100"/>
      <c r="Y259" s="100"/>
      <c r="Z259" s="100"/>
      <c r="AA259" s="100"/>
      <c r="AB259" s="100"/>
      <c r="AC259" s="100"/>
      <c r="AD259" s="100"/>
      <c r="AE259" s="100"/>
      <c r="AF259" s="100"/>
      <c r="AG259" s="100"/>
      <c r="AH259" s="100"/>
      <c r="AI259" s="100"/>
      <c r="AJ259" s="100"/>
      <c r="AK259" s="100"/>
      <c r="AL259" s="100"/>
      <c r="AM259" s="100"/>
      <c r="AN259" s="100"/>
      <c r="AO259" s="100"/>
      <c r="CK259" s="93"/>
      <c r="CL259" s="93"/>
      <c r="CM259" s="93"/>
      <c r="CN259" s="93"/>
      <c r="CO259" s="93"/>
      <c r="CP259" s="93"/>
      <c r="CQ259" s="93"/>
      <c r="CR259" s="93"/>
      <c r="CS259" s="93"/>
      <c r="CT259" s="93"/>
      <c r="CU259" s="93"/>
      <c r="CV259" s="93"/>
      <c r="CW259" s="93"/>
      <c r="CX259" s="93"/>
      <c r="CY259" s="93"/>
      <c r="CZ259" s="93"/>
      <c r="DA259" s="93"/>
      <c r="DB259" s="93"/>
      <c r="DC259" s="93"/>
      <c r="DD259" s="93"/>
      <c r="DE259" s="93"/>
      <c r="DF259" s="93"/>
      <c r="DG259" s="93"/>
      <c r="DH259" s="93"/>
      <c r="DI259" s="93"/>
      <c r="DJ259" s="93"/>
      <c r="DK259" s="93"/>
      <c r="DL259" s="93"/>
      <c r="DM259" s="93"/>
      <c r="DN259" s="93"/>
      <c r="DO259" s="93"/>
      <c r="DP259" s="93"/>
      <c r="DQ259" s="93"/>
      <c r="DR259" s="93"/>
      <c r="DS259" s="93"/>
      <c r="DT259" s="93"/>
      <c r="DU259" s="93"/>
      <c r="DV259" s="93"/>
      <c r="DW259" s="93"/>
      <c r="DX259" s="93"/>
      <c r="DY259" s="93"/>
      <c r="DZ259" s="93"/>
      <c r="EA259" s="93"/>
      <c r="EB259" s="93"/>
      <c r="EC259" s="93"/>
      <c r="ED259" s="93"/>
      <c r="EE259" s="93"/>
      <c r="EF259" s="93"/>
      <c r="EG259" s="93"/>
      <c r="EH259" s="93"/>
      <c r="EI259" s="93"/>
      <c r="EJ259" s="93"/>
      <c r="EK259" s="93"/>
    </row>
    <row r="260" spans="10:141" x14ac:dyDescent="0.4">
      <c r="J260" s="100"/>
      <c r="K260" s="100"/>
      <c r="L260" s="100"/>
      <c r="M260" s="100"/>
      <c r="N260" s="100"/>
      <c r="O260" s="100"/>
      <c r="P260" s="100"/>
      <c r="Q260" s="100"/>
      <c r="R260" s="100"/>
      <c r="S260" s="100"/>
      <c r="T260" s="100"/>
      <c r="U260" s="100"/>
      <c r="V260" s="100"/>
      <c r="W260" s="100"/>
      <c r="X260" s="100"/>
      <c r="Y260" s="100"/>
      <c r="Z260" s="100"/>
      <c r="AA260" s="100"/>
      <c r="AB260" s="100"/>
      <c r="AC260" s="100"/>
      <c r="AD260" s="100"/>
      <c r="AE260" s="100"/>
      <c r="AF260" s="100"/>
      <c r="AG260" s="100"/>
      <c r="AH260" s="100"/>
      <c r="AI260" s="100"/>
      <c r="AJ260" s="100"/>
      <c r="AK260" s="100"/>
      <c r="AL260" s="100"/>
      <c r="AM260" s="100"/>
      <c r="AN260" s="100"/>
      <c r="AO260" s="100"/>
      <c r="CK260" s="93"/>
      <c r="CL260" s="93"/>
      <c r="CM260" s="93"/>
      <c r="CN260" s="93"/>
      <c r="CO260" s="93"/>
      <c r="CP260" s="93"/>
      <c r="CQ260" s="93"/>
      <c r="CR260" s="93"/>
      <c r="CS260" s="93"/>
      <c r="CT260" s="93"/>
      <c r="CU260" s="93"/>
      <c r="CV260" s="93"/>
      <c r="CW260" s="93"/>
      <c r="CX260" s="93"/>
      <c r="CY260" s="93"/>
      <c r="CZ260" s="93"/>
      <c r="DA260" s="93"/>
      <c r="DB260" s="93"/>
      <c r="DC260" s="93"/>
      <c r="DD260" s="93"/>
      <c r="DE260" s="93"/>
      <c r="DF260" s="93"/>
      <c r="DG260" s="93"/>
      <c r="DH260" s="93"/>
      <c r="DI260" s="93"/>
      <c r="DJ260" s="93"/>
      <c r="DK260" s="93"/>
      <c r="DL260" s="93"/>
      <c r="DM260" s="93"/>
      <c r="DN260" s="93"/>
      <c r="DO260" s="93"/>
      <c r="DP260" s="93"/>
      <c r="DQ260" s="93"/>
      <c r="DR260" s="93"/>
      <c r="DS260" s="93"/>
      <c r="DT260" s="93"/>
      <c r="DU260" s="93"/>
      <c r="DV260" s="93"/>
      <c r="DW260" s="93"/>
      <c r="DX260" s="93"/>
      <c r="DY260" s="93"/>
      <c r="DZ260" s="93"/>
      <c r="EA260" s="93"/>
      <c r="EB260" s="93"/>
      <c r="EC260" s="93"/>
      <c r="ED260" s="93"/>
      <c r="EE260" s="93"/>
      <c r="EF260" s="93"/>
      <c r="EG260" s="93"/>
      <c r="EH260" s="93"/>
      <c r="EI260" s="93"/>
      <c r="EJ260" s="93"/>
      <c r="EK260" s="93"/>
    </row>
    <row r="261" spans="10:141" x14ac:dyDescent="0.4">
      <c r="J261" s="100"/>
      <c r="K261" s="100"/>
      <c r="L261" s="100"/>
      <c r="M261" s="100"/>
      <c r="N261" s="100"/>
      <c r="O261" s="100"/>
      <c r="P261" s="100"/>
      <c r="Q261" s="100"/>
      <c r="R261" s="100"/>
      <c r="S261" s="100"/>
      <c r="T261" s="100"/>
      <c r="U261" s="100"/>
      <c r="V261" s="100"/>
      <c r="W261" s="100"/>
      <c r="X261" s="100"/>
      <c r="Y261" s="100"/>
      <c r="Z261" s="100"/>
      <c r="AA261" s="100"/>
      <c r="AB261" s="100"/>
      <c r="AC261" s="100"/>
      <c r="AD261" s="100"/>
      <c r="AE261" s="100"/>
      <c r="AF261" s="100"/>
      <c r="AG261" s="100"/>
      <c r="AH261" s="100"/>
      <c r="AI261" s="100"/>
      <c r="AJ261" s="100"/>
      <c r="AK261" s="100"/>
      <c r="AL261" s="100"/>
      <c r="AM261" s="100"/>
      <c r="AN261" s="100"/>
      <c r="AO261" s="100"/>
      <c r="CK261" s="93"/>
      <c r="CL261" s="93"/>
      <c r="CM261" s="93"/>
      <c r="CN261" s="93"/>
      <c r="CO261" s="93"/>
      <c r="CP261" s="93"/>
      <c r="CQ261" s="93"/>
      <c r="CR261" s="93"/>
      <c r="CS261" s="93"/>
      <c r="CT261" s="93"/>
      <c r="CU261" s="93"/>
      <c r="CV261" s="93"/>
      <c r="CW261" s="93"/>
      <c r="CX261" s="93"/>
      <c r="CY261" s="93"/>
      <c r="CZ261" s="93"/>
      <c r="DA261" s="93"/>
      <c r="DB261" s="93"/>
      <c r="DC261" s="93"/>
      <c r="DD261" s="93"/>
      <c r="DE261" s="93"/>
      <c r="DF261" s="93"/>
      <c r="DG261" s="93"/>
      <c r="DH261" s="93"/>
      <c r="DI261" s="93"/>
      <c r="DJ261" s="93"/>
      <c r="DK261" s="93"/>
      <c r="DL261" s="93"/>
      <c r="DM261" s="93"/>
      <c r="DN261" s="93"/>
      <c r="DO261" s="93"/>
      <c r="DP261" s="93"/>
      <c r="DQ261" s="93"/>
      <c r="DR261" s="93"/>
      <c r="DS261" s="93"/>
      <c r="DT261" s="93"/>
      <c r="DU261" s="93"/>
      <c r="DV261" s="93"/>
      <c r="DW261" s="93"/>
      <c r="DX261" s="93"/>
      <c r="DY261" s="93"/>
      <c r="DZ261" s="93"/>
      <c r="EA261" s="93"/>
      <c r="EB261" s="93"/>
      <c r="EC261" s="93"/>
      <c r="ED261" s="93"/>
      <c r="EE261" s="93"/>
      <c r="EF261" s="93"/>
      <c r="EG261" s="93"/>
      <c r="EH261" s="93"/>
      <c r="EI261" s="93"/>
      <c r="EJ261" s="93"/>
      <c r="EK261" s="93"/>
    </row>
    <row r="262" spans="10:141" x14ac:dyDescent="0.4">
      <c r="J262" s="100"/>
      <c r="K262" s="100"/>
      <c r="L262" s="100"/>
      <c r="M262" s="100"/>
      <c r="N262" s="100"/>
      <c r="O262" s="100"/>
      <c r="P262" s="100"/>
      <c r="Q262" s="100"/>
      <c r="R262" s="100"/>
      <c r="S262" s="100"/>
      <c r="T262" s="100"/>
      <c r="U262" s="100"/>
      <c r="V262" s="100"/>
      <c r="W262" s="100"/>
      <c r="X262" s="100"/>
      <c r="Y262" s="100"/>
      <c r="Z262" s="100"/>
      <c r="AA262" s="100"/>
      <c r="AB262" s="100"/>
      <c r="AC262" s="100"/>
      <c r="AD262" s="100"/>
      <c r="AE262" s="100"/>
      <c r="AF262" s="100"/>
      <c r="AG262" s="100"/>
      <c r="AH262" s="100"/>
      <c r="AI262" s="100"/>
      <c r="AJ262" s="100"/>
      <c r="AK262" s="100"/>
      <c r="AL262" s="100"/>
      <c r="AM262" s="100"/>
      <c r="AN262" s="100"/>
      <c r="AO262" s="100"/>
      <c r="CK262" s="93"/>
      <c r="CL262" s="93"/>
      <c r="CM262" s="93"/>
      <c r="CN262" s="93"/>
      <c r="CO262" s="93"/>
      <c r="CP262" s="93"/>
      <c r="CQ262" s="93"/>
      <c r="CR262" s="93"/>
      <c r="CS262" s="93"/>
      <c r="CT262" s="93"/>
      <c r="CU262" s="93"/>
      <c r="CV262" s="93"/>
      <c r="CW262" s="93"/>
      <c r="CX262" s="93"/>
      <c r="CY262" s="93"/>
      <c r="CZ262" s="93"/>
      <c r="DA262" s="93"/>
      <c r="DB262" s="93"/>
      <c r="DC262" s="93"/>
      <c r="DD262" s="93"/>
      <c r="DE262" s="93"/>
      <c r="DF262" s="93"/>
      <c r="DG262" s="93"/>
      <c r="DH262" s="93"/>
      <c r="DI262" s="93"/>
      <c r="DJ262" s="93"/>
      <c r="DK262" s="93"/>
      <c r="DL262" s="93"/>
      <c r="DM262" s="93"/>
      <c r="DN262" s="93"/>
      <c r="DO262" s="93"/>
      <c r="DP262" s="93"/>
      <c r="DQ262" s="93"/>
      <c r="DR262" s="93"/>
      <c r="DS262" s="93"/>
      <c r="DT262" s="93"/>
      <c r="DU262" s="93"/>
      <c r="DV262" s="93"/>
      <c r="DW262" s="93"/>
      <c r="DX262" s="93"/>
      <c r="DY262" s="93"/>
      <c r="DZ262" s="93"/>
      <c r="EA262" s="93"/>
      <c r="EB262" s="93"/>
      <c r="EC262" s="93"/>
      <c r="ED262" s="93"/>
      <c r="EE262" s="93"/>
      <c r="EF262" s="93"/>
      <c r="EG262" s="93"/>
      <c r="EH262" s="93"/>
      <c r="EI262" s="93"/>
      <c r="EJ262" s="93"/>
      <c r="EK262" s="93"/>
    </row>
    <row r="263" spans="10:141" x14ac:dyDescent="0.4">
      <c r="J263" s="100"/>
      <c r="K263" s="100"/>
      <c r="L263" s="100"/>
      <c r="M263" s="100"/>
      <c r="N263" s="100"/>
      <c r="O263" s="100"/>
      <c r="P263" s="100"/>
      <c r="Q263" s="100"/>
      <c r="R263" s="100"/>
      <c r="S263" s="100"/>
      <c r="T263" s="100"/>
      <c r="U263" s="100"/>
      <c r="V263" s="100"/>
      <c r="W263" s="100"/>
      <c r="X263" s="100"/>
      <c r="Y263" s="100"/>
      <c r="Z263" s="100"/>
      <c r="AA263" s="100"/>
      <c r="AB263" s="100"/>
      <c r="AC263" s="100"/>
      <c r="AD263" s="100"/>
      <c r="AE263" s="100"/>
      <c r="AF263" s="100"/>
      <c r="AG263" s="100"/>
      <c r="AH263" s="100"/>
      <c r="AI263" s="100"/>
      <c r="AJ263" s="100"/>
      <c r="AK263" s="100"/>
      <c r="AL263" s="100"/>
      <c r="AM263" s="100"/>
      <c r="AN263" s="100"/>
      <c r="AO263" s="100"/>
      <c r="CK263" s="93"/>
      <c r="CL263" s="93"/>
      <c r="CM263" s="93"/>
      <c r="CN263" s="93"/>
      <c r="CO263" s="93"/>
      <c r="CP263" s="93"/>
      <c r="CQ263" s="93"/>
      <c r="CR263" s="93"/>
      <c r="CS263" s="93"/>
      <c r="CT263" s="93"/>
      <c r="CU263" s="93"/>
      <c r="CV263" s="93"/>
      <c r="CW263" s="93"/>
      <c r="CX263" s="93"/>
      <c r="CY263" s="93"/>
      <c r="CZ263" s="93"/>
      <c r="DA263" s="93"/>
      <c r="DB263" s="93"/>
      <c r="DC263" s="93"/>
      <c r="DD263" s="93"/>
      <c r="DE263" s="93"/>
      <c r="DF263" s="93"/>
      <c r="DG263" s="93"/>
      <c r="DH263" s="93"/>
      <c r="DI263" s="93"/>
      <c r="DJ263" s="93"/>
      <c r="DK263" s="93"/>
      <c r="DL263" s="93"/>
      <c r="DM263" s="93"/>
      <c r="DN263" s="93"/>
      <c r="DO263" s="93"/>
      <c r="DP263" s="93"/>
      <c r="DQ263" s="93"/>
      <c r="DR263" s="93"/>
      <c r="DS263" s="93"/>
      <c r="DT263" s="93"/>
      <c r="DU263" s="93"/>
      <c r="DV263" s="93"/>
      <c r="DW263" s="93"/>
      <c r="DX263" s="93"/>
      <c r="DY263" s="93"/>
      <c r="DZ263" s="93"/>
      <c r="EA263" s="93"/>
      <c r="EB263" s="93"/>
      <c r="EC263" s="93"/>
      <c r="ED263" s="93"/>
      <c r="EE263" s="93"/>
      <c r="EF263" s="93"/>
      <c r="EG263" s="93"/>
      <c r="EH263" s="93"/>
      <c r="EI263" s="93"/>
      <c r="EJ263" s="93"/>
      <c r="EK263" s="93"/>
    </row>
    <row r="264" spans="10:141" x14ac:dyDescent="0.4">
      <c r="J264" s="100"/>
      <c r="K264" s="100"/>
      <c r="L264" s="100"/>
      <c r="M264" s="100"/>
      <c r="N264" s="100"/>
      <c r="O264" s="100"/>
      <c r="P264" s="100"/>
      <c r="Q264" s="100"/>
      <c r="R264" s="100"/>
      <c r="S264" s="100"/>
      <c r="T264" s="100"/>
      <c r="U264" s="100"/>
      <c r="V264" s="100"/>
      <c r="W264" s="100"/>
      <c r="X264" s="100"/>
      <c r="Y264" s="100"/>
      <c r="Z264" s="100"/>
      <c r="AA264" s="100"/>
      <c r="AB264" s="100"/>
      <c r="AC264" s="100"/>
      <c r="AD264" s="100"/>
      <c r="AE264" s="100"/>
      <c r="AF264" s="100"/>
      <c r="AG264" s="100"/>
      <c r="AH264" s="100"/>
      <c r="AI264" s="100"/>
      <c r="AJ264" s="100"/>
      <c r="AK264" s="100"/>
      <c r="AL264" s="100"/>
      <c r="AM264" s="100"/>
      <c r="AN264" s="100"/>
      <c r="AO264" s="100"/>
      <c r="CK264" s="93"/>
      <c r="CL264" s="93"/>
      <c r="CM264" s="93"/>
      <c r="CN264" s="93"/>
      <c r="CO264" s="93"/>
      <c r="CP264" s="93"/>
      <c r="CQ264" s="93"/>
      <c r="CR264" s="93"/>
      <c r="CS264" s="93"/>
      <c r="CT264" s="93"/>
      <c r="CU264" s="93"/>
      <c r="CV264" s="93"/>
      <c r="CW264" s="93"/>
      <c r="CX264" s="93"/>
      <c r="CY264" s="93"/>
      <c r="CZ264" s="93"/>
      <c r="DA264" s="93"/>
      <c r="DB264" s="93"/>
      <c r="DC264" s="93"/>
      <c r="DD264" s="93"/>
      <c r="DE264" s="93"/>
      <c r="DF264" s="93"/>
      <c r="DG264" s="93"/>
      <c r="DH264" s="93"/>
      <c r="DI264" s="93"/>
      <c r="DJ264" s="93"/>
      <c r="DK264" s="93"/>
      <c r="DL264" s="93"/>
      <c r="DM264" s="93"/>
      <c r="DN264" s="93"/>
      <c r="DO264" s="93"/>
      <c r="DP264" s="93"/>
      <c r="DQ264" s="93"/>
      <c r="DR264" s="93"/>
      <c r="DS264" s="93"/>
      <c r="DT264" s="93"/>
      <c r="DU264" s="93"/>
      <c r="DV264" s="93"/>
      <c r="DW264" s="93"/>
      <c r="DX264" s="93"/>
      <c r="DY264" s="93"/>
      <c r="DZ264" s="93"/>
      <c r="EA264" s="93"/>
      <c r="EB264" s="93"/>
      <c r="EC264" s="93"/>
      <c r="ED264" s="93"/>
      <c r="EE264" s="93"/>
      <c r="EF264" s="93"/>
      <c r="EG264" s="93"/>
      <c r="EH264" s="93"/>
      <c r="EI264" s="93"/>
      <c r="EJ264" s="93"/>
      <c r="EK264" s="93"/>
    </row>
    <row r="265" spans="10:141" x14ac:dyDescent="0.4">
      <c r="J265" s="100"/>
      <c r="K265" s="100"/>
      <c r="L265" s="100"/>
      <c r="M265" s="100"/>
      <c r="N265" s="100"/>
      <c r="O265" s="100"/>
      <c r="P265" s="100"/>
      <c r="Q265" s="100"/>
      <c r="R265" s="100"/>
      <c r="S265" s="100"/>
      <c r="T265" s="100"/>
      <c r="U265" s="100"/>
      <c r="V265" s="100"/>
      <c r="W265" s="100"/>
      <c r="X265" s="100"/>
      <c r="Y265" s="100"/>
      <c r="Z265" s="100"/>
      <c r="AA265" s="100"/>
      <c r="AB265" s="100"/>
      <c r="AC265" s="100"/>
      <c r="AD265" s="100"/>
      <c r="AE265" s="100"/>
      <c r="AF265" s="100"/>
      <c r="AG265" s="100"/>
      <c r="AH265" s="100"/>
      <c r="AI265" s="100"/>
      <c r="AJ265" s="100"/>
      <c r="AK265" s="100"/>
      <c r="AL265" s="100"/>
      <c r="AM265" s="100"/>
      <c r="AN265" s="100"/>
      <c r="AO265" s="100"/>
      <c r="CK265" s="93"/>
      <c r="CL265" s="93"/>
      <c r="CM265" s="93"/>
      <c r="CN265" s="93"/>
      <c r="CO265" s="93"/>
      <c r="CP265" s="93"/>
      <c r="CQ265" s="93"/>
      <c r="CR265" s="93"/>
      <c r="CS265" s="93"/>
      <c r="CT265" s="93"/>
      <c r="CU265" s="93"/>
      <c r="CV265" s="93"/>
      <c r="CW265" s="93"/>
      <c r="CX265" s="93"/>
      <c r="CY265" s="93"/>
      <c r="CZ265" s="93"/>
      <c r="DA265" s="93"/>
      <c r="DB265" s="93"/>
      <c r="DC265" s="93"/>
      <c r="DD265" s="93"/>
      <c r="DE265" s="93"/>
      <c r="DF265" s="93"/>
      <c r="DG265" s="93"/>
      <c r="DH265" s="93"/>
      <c r="DI265" s="93"/>
      <c r="DJ265" s="93"/>
      <c r="DK265" s="93"/>
      <c r="DL265" s="93"/>
      <c r="DM265" s="93"/>
      <c r="DN265" s="93"/>
      <c r="DO265" s="93"/>
      <c r="DP265" s="93"/>
      <c r="DQ265" s="93"/>
      <c r="DR265" s="93"/>
      <c r="DS265" s="93"/>
      <c r="DT265" s="93"/>
      <c r="DU265" s="93"/>
      <c r="DV265" s="93"/>
      <c r="DW265" s="93"/>
      <c r="DX265" s="93"/>
      <c r="DY265" s="93"/>
      <c r="DZ265" s="93"/>
      <c r="EA265" s="93"/>
      <c r="EB265" s="93"/>
      <c r="EC265" s="93"/>
      <c r="ED265" s="93"/>
      <c r="EE265" s="93"/>
      <c r="EF265" s="93"/>
      <c r="EG265" s="93"/>
      <c r="EH265" s="93"/>
      <c r="EI265" s="93"/>
      <c r="EJ265" s="93"/>
      <c r="EK265" s="93"/>
    </row>
    <row r="266" spans="10:141" x14ac:dyDescent="0.4">
      <c r="J266" s="100"/>
      <c r="K266" s="100"/>
      <c r="L266" s="100"/>
      <c r="M266" s="100"/>
      <c r="N266" s="100"/>
      <c r="O266" s="100"/>
      <c r="P266" s="100"/>
      <c r="Q266" s="100"/>
      <c r="R266" s="100"/>
      <c r="S266" s="100"/>
      <c r="T266" s="100"/>
      <c r="U266" s="100"/>
      <c r="V266" s="100"/>
      <c r="W266" s="100"/>
      <c r="X266" s="100"/>
      <c r="Y266" s="100"/>
      <c r="Z266" s="100"/>
      <c r="AA266" s="100"/>
      <c r="AB266" s="100"/>
      <c r="AC266" s="100"/>
      <c r="AD266" s="100"/>
      <c r="AE266" s="100"/>
      <c r="AF266" s="100"/>
      <c r="AG266" s="100"/>
      <c r="AH266" s="100"/>
      <c r="AI266" s="100"/>
      <c r="AJ266" s="100"/>
      <c r="AK266" s="100"/>
      <c r="AL266" s="100"/>
      <c r="AM266" s="100"/>
      <c r="AN266" s="100"/>
      <c r="AO266" s="100"/>
      <c r="CK266" s="93"/>
      <c r="CL266" s="93"/>
      <c r="CM266" s="93"/>
      <c r="CN266" s="93"/>
      <c r="CO266" s="93"/>
      <c r="CP266" s="93"/>
      <c r="CQ266" s="93"/>
      <c r="CR266" s="93"/>
      <c r="CS266" s="93"/>
      <c r="CT266" s="93"/>
      <c r="CU266" s="93"/>
      <c r="CV266" s="93"/>
      <c r="CW266" s="93"/>
      <c r="CX266" s="93"/>
      <c r="CY266" s="93"/>
      <c r="CZ266" s="93"/>
      <c r="DA266" s="93"/>
      <c r="DB266" s="93"/>
      <c r="DC266" s="93"/>
      <c r="DD266" s="93"/>
      <c r="DE266" s="93"/>
      <c r="DF266" s="93"/>
      <c r="DG266" s="93"/>
      <c r="DH266" s="93"/>
      <c r="DI266" s="93"/>
      <c r="DJ266" s="93"/>
      <c r="DK266" s="93"/>
      <c r="DL266" s="93"/>
      <c r="DM266" s="93"/>
      <c r="DN266" s="93"/>
      <c r="DO266" s="93"/>
      <c r="DP266" s="93"/>
      <c r="DQ266" s="93"/>
      <c r="DR266" s="93"/>
      <c r="DS266" s="93"/>
      <c r="DT266" s="93"/>
      <c r="DU266" s="93"/>
      <c r="DV266" s="93"/>
      <c r="DW266" s="93"/>
      <c r="DX266" s="93"/>
      <c r="DY266" s="93"/>
      <c r="DZ266" s="93"/>
      <c r="EA266" s="93"/>
      <c r="EB266" s="93"/>
      <c r="EC266" s="93"/>
      <c r="ED266" s="93"/>
      <c r="EE266" s="93"/>
      <c r="EF266" s="93"/>
      <c r="EG266" s="93"/>
      <c r="EH266" s="93"/>
      <c r="EI266" s="93"/>
      <c r="EJ266" s="93"/>
      <c r="EK266" s="93"/>
    </row>
    <row r="267" spans="10:141" x14ac:dyDescent="0.4">
      <c r="J267" s="100"/>
      <c r="K267" s="100"/>
      <c r="L267" s="100"/>
      <c r="M267" s="100"/>
      <c r="N267" s="100"/>
      <c r="O267" s="100"/>
      <c r="P267" s="100"/>
      <c r="Q267" s="100"/>
      <c r="R267" s="100"/>
      <c r="S267" s="100"/>
      <c r="T267" s="100"/>
      <c r="U267" s="100"/>
      <c r="V267" s="100"/>
      <c r="W267" s="100"/>
      <c r="X267" s="100"/>
      <c r="Y267" s="100"/>
      <c r="Z267" s="100"/>
      <c r="AA267" s="100"/>
      <c r="AB267" s="100"/>
      <c r="AC267" s="100"/>
      <c r="AD267" s="100"/>
      <c r="AE267" s="100"/>
      <c r="AF267" s="100"/>
      <c r="AG267" s="100"/>
      <c r="AH267" s="100"/>
      <c r="AI267" s="100"/>
      <c r="AJ267" s="100"/>
      <c r="AK267" s="100"/>
      <c r="AL267" s="100"/>
      <c r="AM267" s="100"/>
      <c r="AN267" s="100"/>
      <c r="AO267" s="100"/>
      <c r="CK267" s="93"/>
      <c r="CL267" s="93"/>
      <c r="CM267" s="93"/>
      <c r="CN267" s="93"/>
      <c r="CO267" s="93"/>
      <c r="CP267" s="93"/>
      <c r="CQ267" s="93"/>
      <c r="CR267" s="93"/>
      <c r="CS267" s="93"/>
      <c r="CT267" s="93"/>
      <c r="CU267" s="93"/>
      <c r="CV267" s="93"/>
      <c r="CW267" s="93"/>
      <c r="CX267" s="93"/>
      <c r="CY267" s="93"/>
      <c r="CZ267" s="93"/>
      <c r="DA267" s="93"/>
      <c r="DB267" s="93"/>
      <c r="DC267" s="93"/>
      <c r="DD267" s="93"/>
      <c r="DE267" s="93"/>
      <c r="DF267" s="93"/>
      <c r="DG267" s="93"/>
      <c r="DH267" s="93"/>
      <c r="DI267" s="93"/>
      <c r="DJ267" s="93"/>
      <c r="DK267" s="93"/>
      <c r="DL267" s="93"/>
      <c r="DM267" s="93"/>
      <c r="DN267" s="93"/>
      <c r="DO267" s="93"/>
      <c r="DP267" s="93"/>
      <c r="DQ267" s="93"/>
      <c r="DR267" s="93"/>
      <c r="DS267" s="93"/>
      <c r="DT267" s="93"/>
      <c r="DU267" s="93"/>
      <c r="DV267" s="93"/>
      <c r="DW267" s="93"/>
      <c r="DX267" s="93"/>
      <c r="DY267" s="93"/>
      <c r="DZ267" s="93"/>
      <c r="EA267" s="93"/>
      <c r="EB267" s="93"/>
      <c r="EC267" s="93"/>
      <c r="ED267" s="93"/>
      <c r="EE267" s="93"/>
      <c r="EF267" s="93"/>
      <c r="EG267" s="93"/>
      <c r="EH267" s="93"/>
      <c r="EI267" s="93"/>
      <c r="EJ267" s="93"/>
      <c r="EK267" s="93"/>
    </row>
    <row r="268" spans="10:141" x14ac:dyDescent="0.4">
      <c r="J268" s="100"/>
      <c r="K268" s="100"/>
      <c r="L268" s="100"/>
      <c r="M268" s="100"/>
      <c r="N268" s="100"/>
      <c r="O268" s="100"/>
      <c r="P268" s="100"/>
      <c r="Q268" s="100"/>
      <c r="R268" s="100"/>
      <c r="S268" s="100"/>
      <c r="T268" s="100"/>
      <c r="U268" s="100"/>
      <c r="V268" s="100"/>
      <c r="W268" s="100"/>
      <c r="X268" s="100"/>
      <c r="Y268" s="100"/>
      <c r="Z268" s="100"/>
      <c r="AA268" s="100"/>
      <c r="AB268" s="100"/>
      <c r="AC268" s="100"/>
      <c r="AD268" s="100"/>
      <c r="AE268" s="100"/>
      <c r="AF268" s="100"/>
      <c r="AG268" s="100"/>
      <c r="AH268" s="100"/>
      <c r="AI268" s="100"/>
      <c r="AJ268" s="100"/>
      <c r="AK268" s="100"/>
      <c r="AL268" s="100"/>
      <c r="AM268" s="100"/>
      <c r="AN268" s="100"/>
      <c r="AO268" s="100"/>
      <c r="CK268" s="93"/>
      <c r="CL268" s="93"/>
      <c r="CM268" s="93"/>
      <c r="CN268" s="93"/>
      <c r="CO268" s="93"/>
      <c r="CP268" s="93"/>
      <c r="CQ268" s="93"/>
      <c r="CR268" s="93"/>
      <c r="CS268" s="93"/>
      <c r="CT268" s="93"/>
      <c r="CU268" s="93"/>
      <c r="CV268" s="93"/>
      <c r="CW268" s="93"/>
      <c r="CX268" s="93"/>
      <c r="CY268" s="93"/>
      <c r="CZ268" s="93"/>
      <c r="DA268" s="93"/>
      <c r="DB268" s="93"/>
      <c r="DC268" s="93"/>
      <c r="DD268" s="93"/>
      <c r="DE268" s="93"/>
      <c r="DF268" s="93"/>
      <c r="DG268" s="93"/>
      <c r="DH268" s="93"/>
      <c r="DI268" s="93"/>
      <c r="DJ268" s="93"/>
      <c r="DK268" s="93"/>
      <c r="DL268" s="93"/>
      <c r="DM268" s="93"/>
      <c r="DN268" s="93"/>
      <c r="DO268" s="93"/>
      <c r="DP268" s="93"/>
      <c r="DQ268" s="93"/>
      <c r="DR268" s="93"/>
      <c r="DS268" s="93"/>
      <c r="DT268" s="93"/>
      <c r="DU268" s="93"/>
      <c r="DV268" s="93"/>
      <c r="DW268" s="93"/>
      <c r="DX268" s="93"/>
      <c r="DY268" s="93"/>
      <c r="DZ268" s="93"/>
      <c r="EA268" s="93"/>
      <c r="EB268" s="93"/>
      <c r="EC268" s="93"/>
      <c r="ED268" s="93"/>
      <c r="EE268" s="93"/>
      <c r="EF268" s="93"/>
      <c r="EG268" s="93"/>
      <c r="EH268" s="93"/>
      <c r="EI268" s="93"/>
      <c r="EJ268" s="93"/>
      <c r="EK268" s="93"/>
    </row>
    <row r="269" spans="10:141" x14ac:dyDescent="0.4">
      <c r="J269" s="100"/>
      <c r="K269" s="100"/>
      <c r="L269" s="100"/>
      <c r="M269" s="100"/>
      <c r="N269" s="100"/>
      <c r="O269" s="100"/>
      <c r="P269" s="100"/>
      <c r="Q269" s="100"/>
      <c r="R269" s="100"/>
      <c r="S269" s="100"/>
      <c r="T269" s="100"/>
      <c r="U269" s="100"/>
      <c r="V269" s="100"/>
      <c r="W269" s="100"/>
      <c r="X269" s="100"/>
      <c r="Y269" s="100"/>
      <c r="Z269" s="100"/>
      <c r="AA269" s="100"/>
      <c r="AB269" s="100"/>
      <c r="AC269" s="100"/>
      <c r="AD269" s="100"/>
      <c r="AE269" s="100"/>
      <c r="AF269" s="100"/>
      <c r="AG269" s="100"/>
      <c r="AH269" s="100"/>
      <c r="AI269" s="100"/>
      <c r="AJ269" s="100"/>
      <c r="AK269" s="100"/>
      <c r="AL269" s="100"/>
      <c r="AM269" s="100"/>
      <c r="AN269" s="100"/>
      <c r="AO269" s="100"/>
      <c r="CK269" s="93"/>
      <c r="CL269" s="93"/>
      <c r="CM269" s="93"/>
      <c r="CN269" s="93"/>
      <c r="CO269" s="93"/>
      <c r="CP269" s="93"/>
      <c r="CQ269" s="93"/>
      <c r="CR269" s="93"/>
      <c r="CS269" s="93"/>
      <c r="CT269" s="93"/>
      <c r="CU269" s="93"/>
      <c r="CV269" s="93"/>
      <c r="CW269" s="93"/>
      <c r="CX269" s="93"/>
      <c r="CY269" s="93"/>
      <c r="CZ269" s="93"/>
      <c r="DA269" s="93"/>
      <c r="DB269" s="93"/>
      <c r="DC269" s="93"/>
      <c r="DD269" s="93"/>
      <c r="DE269" s="93"/>
      <c r="DF269" s="93"/>
      <c r="DG269" s="93"/>
      <c r="DH269" s="93"/>
      <c r="DI269" s="93"/>
      <c r="DJ269" s="93"/>
      <c r="DK269" s="93"/>
      <c r="DL269" s="93"/>
      <c r="DM269" s="93"/>
      <c r="DN269" s="93"/>
      <c r="DO269" s="93"/>
      <c r="DP269" s="93"/>
      <c r="DQ269" s="93"/>
      <c r="DR269" s="93"/>
      <c r="DS269" s="93"/>
      <c r="DT269" s="93"/>
      <c r="DU269" s="93"/>
      <c r="DV269" s="93"/>
      <c r="DW269" s="93"/>
      <c r="DX269" s="93"/>
      <c r="DY269" s="93"/>
      <c r="DZ269" s="93"/>
      <c r="EA269" s="93"/>
      <c r="EB269" s="93"/>
      <c r="EC269" s="93"/>
      <c r="ED269" s="93"/>
      <c r="EE269" s="93"/>
      <c r="EF269" s="93"/>
      <c r="EG269" s="93"/>
      <c r="EH269" s="93"/>
      <c r="EI269" s="93"/>
      <c r="EJ269" s="93"/>
      <c r="EK269" s="93"/>
    </row>
    <row r="270" spans="10:141" x14ac:dyDescent="0.4">
      <c r="J270" s="100"/>
      <c r="K270" s="100"/>
      <c r="L270" s="100"/>
      <c r="M270" s="100"/>
      <c r="N270" s="100"/>
      <c r="O270" s="100"/>
      <c r="P270" s="100"/>
      <c r="Q270" s="100"/>
      <c r="R270" s="100"/>
      <c r="S270" s="100"/>
      <c r="T270" s="100"/>
      <c r="U270" s="100"/>
      <c r="V270" s="100"/>
      <c r="W270" s="100"/>
      <c r="X270" s="100"/>
      <c r="Y270" s="100"/>
      <c r="Z270" s="100"/>
      <c r="AA270" s="100"/>
      <c r="AB270" s="100"/>
      <c r="AC270" s="100"/>
      <c r="AD270" s="100"/>
      <c r="AE270" s="100"/>
      <c r="AF270" s="100"/>
      <c r="AG270" s="100"/>
      <c r="AH270" s="100"/>
      <c r="AI270" s="100"/>
      <c r="AJ270" s="100"/>
      <c r="AK270" s="100"/>
      <c r="AL270" s="100"/>
      <c r="AM270" s="100"/>
      <c r="AN270" s="100"/>
      <c r="AO270" s="100"/>
      <c r="CK270" s="93"/>
      <c r="CL270" s="93"/>
      <c r="CM270" s="93"/>
      <c r="CN270" s="93"/>
      <c r="CO270" s="93"/>
      <c r="CP270" s="93"/>
      <c r="CQ270" s="93"/>
      <c r="CR270" s="93"/>
      <c r="CS270" s="93"/>
      <c r="CT270" s="93"/>
      <c r="CU270" s="93"/>
      <c r="CV270" s="93"/>
      <c r="CW270" s="93"/>
      <c r="CX270" s="93"/>
      <c r="CY270" s="93"/>
      <c r="CZ270" s="93"/>
      <c r="DA270" s="93"/>
      <c r="DB270" s="93"/>
      <c r="DC270" s="93"/>
      <c r="DD270" s="93"/>
      <c r="DE270" s="93"/>
      <c r="DF270" s="93"/>
      <c r="DG270" s="93"/>
      <c r="DH270" s="93"/>
      <c r="DI270" s="93"/>
      <c r="DJ270" s="93"/>
      <c r="DK270" s="93"/>
      <c r="DL270" s="93"/>
      <c r="DM270" s="93"/>
      <c r="DN270" s="93"/>
      <c r="DO270" s="93"/>
      <c r="DP270" s="93"/>
      <c r="DQ270" s="93"/>
      <c r="DR270" s="93"/>
      <c r="DS270" s="93"/>
      <c r="DT270" s="93"/>
      <c r="DU270" s="93"/>
      <c r="DV270" s="93"/>
      <c r="DW270" s="93"/>
      <c r="DX270" s="93"/>
      <c r="DY270" s="93"/>
      <c r="DZ270" s="93"/>
      <c r="EA270" s="93"/>
      <c r="EB270" s="93"/>
      <c r="EC270" s="93"/>
      <c r="ED270" s="93"/>
      <c r="EE270" s="93"/>
      <c r="EF270" s="93"/>
      <c r="EG270" s="93"/>
      <c r="EH270" s="93"/>
      <c r="EI270" s="93"/>
      <c r="EJ270" s="93"/>
      <c r="EK270" s="93"/>
    </row>
    <row r="271" spans="10:141" x14ac:dyDescent="0.4">
      <c r="J271" s="100"/>
      <c r="K271" s="100"/>
      <c r="L271" s="100"/>
      <c r="M271" s="100"/>
      <c r="N271" s="100"/>
      <c r="O271" s="100"/>
      <c r="P271" s="100"/>
      <c r="Q271" s="100"/>
      <c r="R271" s="100"/>
      <c r="S271" s="100"/>
      <c r="T271" s="100"/>
      <c r="U271" s="100"/>
      <c r="V271" s="100"/>
      <c r="W271" s="100"/>
      <c r="X271" s="100"/>
      <c r="Y271" s="100"/>
      <c r="Z271" s="100"/>
      <c r="AA271" s="100"/>
      <c r="AB271" s="100"/>
      <c r="AC271" s="100"/>
      <c r="AD271" s="100"/>
      <c r="AE271" s="100"/>
      <c r="AF271" s="100"/>
      <c r="AG271" s="100"/>
      <c r="AH271" s="100"/>
      <c r="AI271" s="100"/>
      <c r="AJ271" s="100"/>
      <c r="AK271" s="100"/>
      <c r="AL271" s="100"/>
      <c r="AM271" s="100"/>
      <c r="AN271" s="100"/>
      <c r="AO271" s="100"/>
      <c r="CK271" s="93"/>
      <c r="CL271" s="93"/>
      <c r="CM271" s="93"/>
      <c r="CN271" s="93"/>
      <c r="CO271" s="93"/>
      <c r="CP271" s="93"/>
      <c r="CQ271" s="93"/>
      <c r="CR271" s="93"/>
      <c r="CS271" s="93"/>
      <c r="CT271" s="93"/>
      <c r="CU271" s="93"/>
      <c r="CV271" s="93"/>
      <c r="CW271" s="93"/>
      <c r="CX271" s="93"/>
      <c r="CY271" s="93"/>
      <c r="CZ271" s="93"/>
      <c r="DA271" s="93"/>
      <c r="DB271" s="93"/>
      <c r="DC271" s="93"/>
      <c r="DD271" s="93"/>
      <c r="DE271" s="93"/>
      <c r="DF271" s="93"/>
      <c r="DG271" s="93"/>
      <c r="DH271" s="93"/>
      <c r="DI271" s="93"/>
      <c r="DJ271" s="93"/>
      <c r="DK271" s="93"/>
      <c r="DL271" s="93"/>
      <c r="DM271" s="93"/>
      <c r="DN271" s="93"/>
      <c r="DO271" s="93"/>
      <c r="DP271" s="93"/>
      <c r="DQ271" s="93"/>
      <c r="DR271" s="93"/>
      <c r="DS271" s="93"/>
      <c r="DT271" s="93"/>
      <c r="DU271" s="93"/>
      <c r="DV271" s="93"/>
      <c r="DW271" s="93"/>
      <c r="DX271" s="93"/>
      <c r="DY271" s="93"/>
      <c r="DZ271" s="93"/>
      <c r="EA271" s="93"/>
      <c r="EB271" s="93"/>
      <c r="EC271" s="93"/>
      <c r="ED271" s="93"/>
      <c r="EE271" s="93"/>
      <c r="EF271" s="93"/>
      <c r="EG271" s="93"/>
      <c r="EH271" s="93"/>
      <c r="EI271" s="93"/>
      <c r="EJ271" s="93"/>
      <c r="EK271" s="93"/>
    </row>
    <row r="272" spans="10:141" x14ac:dyDescent="0.4">
      <c r="J272" s="100"/>
      <c r="K272" s="100"/>
      <c r="L272" s="100"/>
      <c r="M272" s="100"/>
      <c r="N272" s="100"/>
      <c r="O272" s="100"/>
      <c r="P272" s="100"/>
      <c r="Q272" s="100"/>
      <c r="R272" s="100"/>
      <c r="S272" s="100"/>
      <c r="T272" s="100"/>
      <c r="U272" s="100"/>
      <c r="V272" s="100"/>
      <c r="W272" s="100"/>
      <c r="X272" s="100"/>
      <c r="Y272" s="100"/>
      <c r="Z272" s="100"/>
      <c r="AA272" s="100"/>
      <c r="AB272" s="100"/>
      <c r="AC272" s="100"/>
      <c r="AD272" s="100"/>
      <c r="AE272" s="100"/>
      <c r="AF272" s="100"/>
      <c r="AG272" s="100"/>
      <c r="AH272" s="100"/>
      <c r="AI272" s="100"/>
      <c r="AJ272" s="100"/>
      <c r="AK272" s="100"/>
      <c r="AL272" s="100"/>
      <c r="AM272" s="100"/>
      <c r="AN272" s="100"/>
      <c r="AO272" s="100"/>
      <c r="CK272" s="93"/>
      <c r="CL272" s="93"/>
      <c r="CM272" s="93"/>
      <c r="CN272" s="93"/>
      <c r="CO272" s="93"/>
      <c r="CP272" s="93"/>
      <c r="CQ272" s="93"/>
      <c r="CR272" s="93"/>
      <c r="CS272" s="93"/>
      <c r="CT272" s="93"/>
      <c r="CU272" s="93"/>
      <c r="CV272" s="93"/>
      <c r="CW272" s="93"/>
      <c r="CX272" s="93"/>
      <c r="CY272" s="93"/>
      <c r="CZ272" s="93"/>
      <c r="DA272" s="93"/>
      <c r="DB272" s="93"/>
      <c r="DC272" s="93"/>
      <c r="DD272" s="93"/>
      <c r="DE272" s="93"/>
      <c r="DF272" s="93"/>
      <c r="DG272" s="93"/>
      <c r="DH272" s="93"/>
      <c r="DI272" s="93"/>
      <c r="DJ272" s="93"/>
      <c r="DK272" s="93"/>
      <c r="DL272" s="93"/>
      <c r="DM272" s="93"/>
      <c r="DN272" s="93"/>
      <c r="DO272" s="93"/>
      <c r="DP272" s="93"/>
      <c r="DQ272" s="93"/>
      <c r="DR272" s="93"/>
      <c r="DS272" s="93"/>
      <c r="DT272" s="93"/>
      <c r="DU272" s="93"/>
      <c r="DV272" s="93"/>
      <c r="DW272" s="93"/>
      <c r="DX272" s="93"/>
      <c r="DY272" s="93"/>
      <c r="DZ272" s="93"/>
      <c r="EA272" s="93"/>
      <c r="EB272" s="93"/>
      <c r="EC272" s="93"/>
      <c r="ED272" s="93"/>
      <c r="EE272" s="93"/>
      <c r="EF272" s="93"/>
      <c r="EG272" s="93"/>
      <c r="EH272" s="93"/>
      <c r="EI272" s="93"/>
      <c r="EJ272" s="93"/>
      <c r="EK272" s="93"/>
    </row>
    <row r="273" spans="10:141" x14ac:dyDescent="0.4">
      <c r="J273" s="100"/>
      <c r="K273" s="100"/>
      <c r="L273" s="100"/>
      <c r="M273" s="100"/>
      <c r="N273" s="100"/>
      <c r="O273" s="100"/>
      <c r="P273" s="100"/>
      <c r="Q273" s="100"/>
      <c r="R273" s="100"/>
      <c r="S273" s="100"/>
      <c r="T273" s="100"/>
      <c r="U273" s="100"/>
      <c r="V273" s="100"/>
      <c r="W273" s="100"/>
      <c r="X273" s="100"/>
      <c r="Y273" s="100"/>
      <c r="Z273" s="100"/>
      <c r="AA273" s="100"/>
      <c r="AB273" s="100"/>
      <c r="AC273" s="100"/>
      <c r="AD273" s="100"/>
      <c r="AE273" s="100"/>
      <c r="AF273" s="100"/>
      <c r="AG273" s="100"/>
      <c r="AH273" s="100"/>
      <c r="AI273" s="100"/>
      <c r="AJ273" s="100"/>
      <c r="AK273" s="100"/>
      <c r="AL273" s="100"/>
      <c r="AM273" s="100"/>
      <c r="AN273" s="100"/>
      <c r="AO273" s="100"/>
      <c r="CK273" s="93"/>
      <c r="CL273" s="93"/>
      <c r="CM273" s="93"/>
      <c r="CN273" s="93"/>
      <c r="CO273" s="93"/>
      <c r="CP273" s="93"/>
      <c r="CQ273" s="93"/>
      <c r="CR273" s="93"/>
      <c r="CS273" s="93"/>
      <c r="CT273" s="93"/>
      <c r="CU273" s="93"/>
      <c r="CV273" s="93"/>
      <c r="CW273" s="93"/>
      <c r="CX273" s="93"/>
      <c r="CY273" s="93"/>
      <c r="CZ273" s="93"/>
      <c r="DA273" s="93"/>
      <c r="DB273" s="93"/>
      <c r="DC273" s="93"/>
      <c r="DD273" s="93"/>
      <c r="DE273" s="93"/>
      <c r="DF273" s="93"/>
      <c r="DG273" s="93"/>
      <c r="DH273" s="93"/>
      <c r="DI273" s="93"/>
      <c r="DJ273" s="93"/>
      <c r="DK273" s="93"/>
      <c r="DL273" s="93"/>
      <c r="DM273" s="93"/>
      <c r="DN273" s="93"/>
      <c r="DO273" s="93"/>
      <c r="DP273" s="93"/>
      <c r="DQ273" s="93"/>
      <c r="DR273" s="93"/>
      <c r="DS273" s="93"/>
      <c r="DT273" s="93"/>
      <c r="DU273" s="93"/>
      <c r="DV273" s="93"/>
      <c r="DW273" s="93"/>
      <c r="DX273" s="93"/>
      <c r="DY273" s="93"/>
      <c r="DZ273" s="93"/>
      <c r="EA273" s="93"/>
      <c r="EB273" s="93"/>
      <c r="EC273" s="93"/>
      <c r="ED273" s="93"/>
      <c r="EE273" s="93"/>
      <c r="EF273" s="93"/>
      <c r="EG273" s="93"/>
      <c r="EH273" s="93"/>
      <c r="EI273" s="93"/>
      <c r="EJ273" s="93"/>
      <c r="EK273" s="93"/>
    </row>
    <row r="274" spans="10:141" x14ac:dyDescent="0.4">
      <c r="J274" s="100"/>
      <c r="K274" s="100"/>
      <c r="L274" s="100"/>
      <c r="M274" s="100"/>
      <c r="N274" s="100"/>
      <c r="O274" s="100"/>
      <c r="P274" s="100"/>
      <c r="Q274" s="100"/>
      <c r="R274" s="100"/>
      <c r="S274" s="100"/>
      <c r="T274" s="100"/>
      <c r="U274" s="100"/>
      <c r="V274" s="100"/>
      <c r="W274" s="100"/>
      <c r="X274" s="100"/>
      <c r="Y274" s="100"/>
      <c r="Z274" s="100"/>
      <c r="AA274" s="100"/>
      <c r="AB274" s="100"/>
      <c r="AC274" s="100"/>
      <c r="AD274" s="100"/>
      <c r="AE274" s="100"/>
      <c r="AF274" s="100"/>
      <c r="AG274" s="100"/>
      <c r="AH274" s="100"/>
      <c r="AI274" s="100"/>
      <c r="AJ274" s="100"/>
      <c r="AK274" s="100"/>
      <c r="AL274" s="100"/>
      <c r="AM274" s="100"/>
      <c r="AN274" s="100"/>
      <c r="AO274" s="100"/>
      <c r="CK274" s="93"/>
      <c r="CL274" s="93"/>
      <c r="CM274" s="93"/>
      <c r="CN274" s="93"/>
      <c r="CO274" s="93"/>
      <c r="CP274" s="93"/>
      <c r="CQ274" s="93"/>
      <c r="CR274" s="93"/>
      <c r="CS274" s="93"/>
      <c r="CT274" s="93"/>
      <c r="CU274" s="93"/>
      <c r="CV274" s="93"/>
      <c r="CW274" s="93"/>
      <c r="CX274" s="93"/>
      <c r="CY274" s="93"/>
      <c r="CZ274" s="93"/>
      <c r="DA274" s="93"/>
      <c r="DB274" s="93"/>
      <c r="DC274" s="93"/>
      <c r="DD274" s="93"/>
      <c r="DE274" s="93"/>
      <c r="DF274" s="93"/>
      <c r="DG274" s="93"/>
      <c r="DH274" s="93"/>
      <c r="DI274" s="93"/>
      <c r="DJ274" s="93"/>
      <c r="DK274" s="93"/>
      <c r="DL274" s="93"/>
      <c r="DM274" s="93"/>
      <c r="DN274" s="93"/>
      <c r="DO274" s="93"/>
      <c r="DP274" s="93"/>
      <c r="DQ274" s="93"/>
      <c r="DR274" s="93"/>
      <c r="DS274" s="93"/>
      <c r="DT274" s="93"/>
      <c r="DU274" s="93"/>
      <c r="DV274" s="93"/>
      <c r="DW274" s="93"/>
      <c r="DX274" s="93"/>
      <c r="DY274" s="93"/>
      <c r="DZ274" s="93"/>
      <c r="EA274" s="93"/>
      <c r="EB274" s="93"/>
      <c r="EC274" s="93"/>
      <c r="ED274" s="93"/>
      <c r="EE274" s="93"/>
      <c r="EF274" s="93"/>
      <c r="EG274" s="93"/>
      <c r="EH274" s="93"/>
      <c r="EI274" s="93"/>
      <c r="EJ274" s="93"/>
      <c r="EK274" s="93"/>
    </row>
    <row r="275" spans="10:141" x14ac:dyDescent="0.4">
      <c r="J275" s="100"/>
      <c r="K275" s="100"/>
      <c r="L275" s="100"/>
      <c r="M275" s="100"/>
      <c r="N275" s="100"/>
      <c r="O275" s="100"/>
      <c r="P275" s="100"/>
      <c r="Q275" s="100"/>
      <c r="R275" s="100"/>
      <c r="S275" s="100"/>
      <c r="T275" s="100"/>
      <c r="U275" s="100"/>
      <c r="V275" s="100"/>
      <c r="W275" s="100"/>
      <c r="X275" s="100"/>
      <c r="Y275" s="100"/>
      <c r="Z275" s="100"/>
      <c r="AA275" s="100"/>
      <c r="AB275" s="100"/>
      <c r="AC275" s="100"/>
      <c r="AD275" s="100"/>
      <c r="AE275" s="100"/>
      <c r="AF275" s="100"/>
      <c r="AG275" s="100"/>
      <c r="AH275" s="100"/>
      <c r="AI275" s="100"/>
      <c r="AJ275" s="100"/>
      <c r="AK275" s="100"/>
      <c r="AL275" s="100"/>
      <c r="AM275" s="100"/>
      <c r="AN275" s="100"/>
      <c r="AO275" s="100"/>
      <c r="CK275" s="93"/>
      <c r="CL275" s="93"/>
      <c r="CM275" s="93"/>
      <c r="CN275" s="93"/>
      <c r="CO275" s="93"/>
      <c r="CP275" s="93"/>
      <c r="CQ275" s="93"/>
      <c r="CR275" s="93"/>
      <c r="CS275" s="93"/>
      <c r="CT275" s="93"/>
      <c r="CU275" s="93"/>
      <c r="CV275" s="93"/>
      <c r="CW275" s="93"/>
      <c r="CX275" s="93"/>
      <c r="CY275" s="93"/>
      <c r="CZ275" s="93"/>
      <c r="DA275" s="93"/>
      <c r="DB275" s="93"/>
      <c r="DC275" s="93"/>
      <c r="DD275" s="93"/>
      <c r="DE275" s="93"/>
      <c r="DF275" s="93"/>
      <c r="DG275" s="93"/>
      <c r="DH275" s="93"/>
      <c r="DI275" s="93"/>
      <c r="DJ275" s="93"/>
      <c r="DK275" s="93"/>
      <c r="DL275" s="93"/>
      <c r="DM275" s="93"/>
      <c r="DN275" s="93"/>
      <c r="DO275" s="93"/>
      <c r="DP275" s="93"/>
      <c r="DQ275" s="93"/>
      <c r="DR275" s="93"/>
      <c r="DS275" s="93"/>
      <c r="DT275" s="93"/>
      <c r="DU275" s="93"/>
      <c r="DV275" s="93"/>
      <c r="DW275" s="93"/>
      <c r="DX275" s="93"/>
      <c r="DY275" s="93"/>
      <c r="DZ275" s="93"/>
      <c r="EA275" s="93"/>
      <c r="EB275" s="93"/>
      <c r="EC275" s="93"/>
      <c r="ED275" s="93"/>
      <c r="EE275" s="93"/>
      <c r="EF275" s="93"/>
      <c r="EG275" s="93"/>
      <c r="EH275" s="93"/>
      <c r="EI275" s="93"/>
      <c r="EJ275" s="93"/>
      <c r="EK275" s="93"/>
    </row>
    <row r="276" spans="10:141" x14ac:dyDescent="0.4">
      <c r="J276" s="100"/>
      <c r="K276" s="100"/>
      <c r="L276" s="100"/>
      <c r="M276" s="100"/>
      <c r="N276" s="100"/>
      <c r="O276" s="100"/>
      <c r="P276" s="100"/>
      <c r="Q276" s="100"/>
      <c r="R276" s="100"/>
      <c r="S276" s="100"/>
      <c r="T276" s="100"/>
      <c r="U276" s="100"/>
      <c r="V276" s="100"/>
      <c r="W276" s="100"/>
      <c r="X276" s="100"/>
      <c r="Y276" s="100"/>
      <c r="Z276" s="100"/>
      <c r="AA276" s="100"/>
      <c r="AB276" s="100"/>
      <c r="AC276" s="100"/>
      <c r="AD276" s="100"/>
      <c r="AE276" s="100"/>
      <c r="AF276" s="100"/>
      <c r="AG276" s="100"/>
      <c r="AH276" s="100"/>
      <c r="AI276" s="100"/>
      <c r="AJ276" s="100"/>
      <c r="AK276" s="100"/>
      <c r="AL276" s="100"/>
      <c r="AM276" s="100"/>
      <c r="AN276" s="100"/>
      <c r="AO276" s="100"/>
      <c r="CK276" s="93"/>
      <c r="CL276" s="93"/>
      <c r="CM276" s="93"/>
      <c r="CN276" s="93"/>
      <c r="CO276" s="93"/>
      <c r="CP276" s="93"/>
      <c r="CQ276" s="93"/>
      <c r="CR276" s="93"/>
      <c r="CS276" s="93"/>
      <c r="CT276" s="93"/>
      <c r="CU276" s="93"/>
      <c r="CV276" s="93"/>
      <c r="CW276" s="93"/>
      <c r="CX276" s="93"/>
      <c r="CY276" s="93"/>
      <c r="CZ276" s="93"/>
      <c r="DA276" s="93"/>
      <c r="DB276" s="93"/>
      <c r="DC276" s="93"/>
      <c r="DD276" s="93"/>
      <c r="DE276" s="93"/>
      <c r="DF276" s="93"/>
      <c r="DG276" s="93"/>
      <c r="DH276" s="93"/>
      <c r="DI276" s="93"/>
      <c r="DJ276" s="93"/>
      <c r="DK276" s="93"/>
      <c r="DL276" s="93"/>
      <c r="DM276" s="93"/>
      <c r="DN276" s="93"/>
      <c r="DO276" s="93"/>
      <c r="DP276" s="93"/>
      <c r="DQ276" s="93"/>
      <c r="DR276" s="93"/>
      <c r="DS276" s="93"/>
      <c r="DT276" s="93"/>
      <c r="DU276" s="93"/>
      <c r="DV276" s="93"/>
      <c r="DW276" s="93"/>
      <c r="DX276" s="93"/>
      <c r="DY276" s="93"/>
      <c r="DZ276" s="93"/>
      <c r="EA276" s="93"/>
      <c r="EB276" s="93"/>
      <c r="EC276" s="93"/>
      <c r="ED276" s="93"/>
      <c r="EE276" s="93"/>
      <c r="EF276" s="93"/>
      <c r="EG276" s="93"/>
      <c r="EH276" s="93"/>
      <c r="EI276" s="93"/>
      <c r="EJ276" s="93"/>
      <c r="EK276" s="93"/>
    </row>
    <row r="277" spans="10:141" x14ac:dyDescent="0.4">
      <c r="J277" s="100"/>
      <c r="K277" s="100"/>
      <c r="L277" s="100"/>
      <c r="M277" s="100"/>
      <c r="N277" s="100"/>
      <c r="O277" s="100"/>
      <c r="P277" s="100"/>
      <c r="Q277" s="100"/>
      <c r="R277" s="100"/>
      <c r="S277" s="100"/>
      <c r="T277" s="100"/>
      <c r="U277" s="100"/>
      <c r="V277" s="100"/>
      <c r="W277" s="100"/>
      <c r="X277" s="100"/>
      <c r="Y277" s="100"/>
      <c r="Z277" s="100"/>
      <c r="AA277" s="100"/>
      <c r="AB277" s="100"/>
      <c r="AC277" s="100"/>
      <c r="AD277" s="100"/>
      <c r="AE277" s="100"/>
      <c r="AF277" s="100"/>
      <c r="AG277" s="100"/>
      <c r="AH277" s="100"/>
      <c r="AI277" s="100"/>
      <c r="AJ277" s="100"/>
      <c r="AK277" s="100"/>
      <c r="AL277" s="100"/>
      <c r="AM277" s="100"/>
      <c r="AN277" s="100"/>
      <c r="AO277" s="100"/>
      <c r="CK277" s="93"/>
      <c r="CL277" s="93"/>
      <c r="CM277" s="93"/>
      <c r="CN277" s="93"/>
      <c r="CO277" s="93"/>
      <c r="CP277" s="93"/>
      <c r="CQ277" s="93"/>
      <c r="CR277" s="93"/>
      <c r="CS277" s="93"/>
      <c r="CT277" s="93"/>
      <c r="CU277" s="93"/>
      <c r="CV277" s="93"/>
      <c r="CW277" s="93"/>
      <c r="CX277" s="93"/>
      <c r="CY277" s="93"/>
      <c r="CZ277" s="93"/>
      <c r="DA277" s="93"/>
      <c r="DB277" s="93"/>
      <c r="DC277" s="93"/>
      <c r="DD277" s="93"/>
      <c r="DE277" s="93"/>
      <c r="DF277" s="93"/>
      <c r="DG277" s="93"/>
      <c r="DH277" s="93"/>
      <c r="DI277" s="93"/>
      <c r="DJ277" s="93"/>
      <c r="DK277" s="93"/>
      <c r="DL277" s="93"/>
      <c r="DM277" s="93"/>
      <c r="DN277" s="93"/>
      <c r="DO277" s="93"/>
      <c r="DP277" s="93"/>
      <c r="DQ277" s="93"/>
      <c r="DR277" s="93"/>
      <c r="DS277" s="93"/>
      <c r="DT277" s="93"/>
      <c r="DU277" s="93"/>
      <c r="DV277" s="93"/>
      <c r="DW277" s="93"/>
      <c r="DX277" s="93"/>
      <c r="DY277" s="93"/>
      <c r="DZ277" s="93"/>
      <c r="EA277" s="93"/>
      <c r="EB277" s="93"/>
      <c r="EC277" s="93"/>
      <c r="ED277" s="93"/>
      <c r="EE277" s="93"/>
      <c r="EF277" s="93"/>
      <c r="EG277" s="93"/>
      <c r="EH277" s="93"/>
      <c r="EI277" s="93"/>
      <c r="EJ277" s="93"/>
      <c r="EK277" s="93"/>
    </row>
    <row r="278" spans="10:141" x14ac:dyDescent="0.4"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CK278" s="93"/>
      <c r="CL278" s="93"/>
      <c r="CM278" s="93"/>
      <c r="CN278" s="93"/>
      <c r="CO278" s="93"/>
      <c r="CP278" s="93"/>
      <c r="CQ278" s="93"/>
      <c r="CR278" s="93"/>
      <c r="CS278" s="93"/>
      <c r="CT278" s="93"/>
      <c r="CU278" s="93"/>
      <c r="CV278" s="93"/>
      <c r="CW278" s="93"/>
      <c r="CX278" s="93"/>
      <c r="CY278" s="93"/>
      <c r="CZ278" s="93"/>
      <c r="DA278" s="93"/>
      <c r="DB278" s="93"/>
      <c r="DC278" s="93"/>
      <c r="DD278" s="93"/>
      <c r="DE278" s="93"/>
      <c r="DF278" s="93"/>
      <c r="DG278" s="93"/>
      <c r="DH278" s="93"/>
      <c r="DI278" s="93"/>
      <c r="DJ278" s="93"/>
      <c r="DK278" s="93"/>
      <c r="DL278" s="93"/>
      <c r="DM278" s="93"/>
      <c r="DN278" s="93"/>
      <c r="DO278" s="93"/>
      <c r="DP278" s="93"/>
      <c r="DQ278" s="93"/>
      <c r="DR278" s="93"/>
      <c r="DS278" s="93"/>
      <c r="DT278" s="93"/>
      <c r="DU278" s="93"/>
      <c r="DV278" s="93"/>
      <c r="DW278" s="93"/>
      <c r="DX278" s="93"/>
      <c r="DY278" s="93"/>
      <c r="DZ278" s="93"/>
      <c r="EA278" s="93"/>
      <c r="EB278" s="93"/>
      <c r="EC278" s="93"/>
      <c r="ED278" s="93"/>
      <c r="EE278" s="93"/>
      <c r="EF278" s="93"/>
      <c r="EG278" s="93"/>
      <c r="EH278" s="93"/>
      <c r="EI278" s="93"/>
      <c r="EJ278" s="93"/>
      <c r="EK278" s="93"/>
    </row>
    <row r="279" spans="10:141" x14ac:dyDescent="0.4"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CK279" s="93"/>
      <c r="CL279" s="93"/>
      <c r="CM279" s="93"/>
      <c r="CN279" s="93"/>
      <c r="CO279" s="93"/>
      <c r="CP279" s="93"/>
      <c r="CQ279" s="93"/>
      <c r="CR279" s="93"/>
      <c r="CS279" s="93"/>
      <c r="CT279" s="93"/>
      <c r="CU279" s="93"/>
      <c r="CV279" s="93"/>
      <c r="CW279" s="93"/>
      <c r="CX279" s="93"/>
      <c r="CY279" s="93"/>
      <c r="CZ279" s="93"/>
      <c r="DA279" s="93"/>
      <c r="DB279" s="93"/>
      <c r="DC279" s="93"/>
      <c r="DD279" s="93"/>
      <c r="DE279" s="93"/>
      <c r="DF279" s="93"/>
      <c r="DG279" s="93"/>
      <c r="DH279" s="93"/>
      <c r="DI279" s="93"/>
      <c r="DJ279" s="93"/>
      <c r="DK279" s="93"/>
      <c r="DL279" s="93"/>
      <c r="DM279" s="93"/>
      <c r="DN279" s="93"/>
      <c r="DO279" s="93"/>
      <c r="DP279" s="93"/>
      <c r="DQ279" s="93"/>
      <c r="DR279" s="93"/>
      <c r="DS279" s="93"/>
      <c r="DT279" s="93"/>
      <c r="DU279" s="93"/>
      <c r="DV279" s="93"/>
      <c r="DW279" s="93"/>
      <c r="DX279" s="93"/>
      <c r="DY279" s="93"/>
      <c r="DZ279" s="93"/>
      <c r="EA279" s="93"/>
      <c r="EB279" s="93"/>
      <c r="EC279" s="93"/>
      <c r="ED279" s="93"/>
      <c r="EE279" s="93"/>
      <c r="EF279" s="93"/>
      <c r="EG279" s="93"/>
      <c r="EH279" s="93"/>
      <c r="EI279" s="93"/>
      <c r="EJ279" s="93"/>
      <c r="EK279" s="93"/>
    </row>
    <row r="280" spans="10:141" x14ac:dyDescent="0.4"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CK280" s="93"/>
      <c r="CL280" s="93"/>
      <c r="CM280" s="93"/>
      <c r="CN280" s="93"/>
      <c r="CO280" s="93"/>
      <c r="CP280" s="93"/>
      <c r="CQ280" s="93"/>
      <c r="CR280" s="93"/>
      <c r="CS280" s="93"/>
      <c r="CT280" s="93"/>
      <c r="CU280" s="93"/>
      <c r="CV280" s="93"/>
      <c r="CW280" s="93"/>
      <c r="CX280" s="93"/>
      <c r="CY280" s="93"/>
      <c r="CZ280" s="93"/>
      <c r="DA280" s="93"/>
      <c r="DB280" s="93"/>
      <c r="DC280" s="93"/>
      <c r="DD280" s="93"/>
      <c r="DE280" s="93"/>
      <c r="DF280" s="93"/>
      <c r="DG280" s="93"/>
      <c r="DH280" s="93"/>
      <c r="DI280" s="93"/>
      <c r="DJ280" s="93"/>
      <c r="DK280" s="93"/>
      <c r="DL280" s="93"/>
      <c r="DM280" s="93"/>
      <c r="DN280" s="93"/>
      <c r="DO280" s="93"/>
      <c r="DP280" s="93"/>
      <c r="DQ280" s="93"/>
      <c r="DR280" s="93"/>
      <c r="DS280" s="93"/>
      <c r="DT280" s="93"/>
      <c r="DU280" s="93"/>
      <c r="DV280" s="93"/>
      <c r="DW280" s="93"/>
      <c r="DX280" s="93"/>
      <c r="DY280" s="93"/>
      <c r="DZ280" s="93"/>
      <c r="EA280" s="93"/>
      <c r="EB280" s="93"/>
      <c r="EC280" s="93"/>
      <c r="ED280" s="93"/>
      <c r="EE280" s="93"/>
      <c r="EF280" s="93"/>
      <c r="EG280" s="93"/>
      <c r="EH280" s="93"/>
      <c r="EI280" s="93"/>
      <c r="EJ280" s="93"/>
      <c r="EK280" s="93"/>
    </row>
    <row r="281" spans="10:141" x14ac:dyDescent="0.4"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CK281" s="93"/>
      <c r="CL281" s="93"/>
      <c r="CM281" s="93"/>
      <c r="CN281" s="93"/>
      <c r="CO281" s="93"/>
      <c r="CP281" s="93"/>
      <c r="CQ281" s="93"/>
      <c r="CR281" s="93"/>
      <c r="CS281" s="93"/>
      <c r="CT281" s="93"/>
      <c r="CU281" s="93"/>
      <c r="CV281" s="93"/>
      <c r="CW281" s="93"/>
      <c r="CX281" s="93"/>
      <c r="CY281" s="93"/>
      <c r="CZ281" s="93"/>
      <c r="DA281" s="93"/>
      <c r="DB281" s="93"/>
      <c r="DC281" s="93"/>
      <c r="DD281" s="93"/>
      <c r="DE281" s="93"/>
      <c r="DF281" s="93"/>
      <c r="DG281" s="93"/>
      <c r="DH281" s="93"/>
      <c r="DI281" s="93"/>
      <c r="DJ281" s="93"/>
      <c r="DK281" s="93"/>
      <c r="DL281" s="93"/>
      <c r="DM281" s="93"/>
      <c r="DN281" s="93"/>
      <c r="DO281" s="93"/>
      <c r="DP281" s="93"/>
      <c r="DQ281" s="93"/>
      <c r="DR281" s="93"/>
      <c r="DS281" s="93"/>
      <c r="DT281" s="93"/>
      <c r="DU281" s="93"/>
      <c r="DV281" s="93"/>
      <c r="DW281" s="93"/>
      <c r="DX281" s="93"/>
      <c r="DY281" s="93"/>
      <c r="DZ281" s="93"/>
      <c r="EA281" s="93"/>
      <c r="EB281" s="93"/>
      <c r="EC281" s="93"/>
      <c r="ED281" s="93"/>
      <c r="EE281" s="93"/>
      <c r="EF281" s="93"/>
      <c r="EG281" s="93"/>
      <c r="EH281" s="93"/>
      <c r="EI281" s="93"/>
      <c r="EJ281" s="93"/>
      <c r="EK281" s="93"/>
    </row>
    <row r="282" spans="10:141" x14ac:dyDescent="0.4"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CK282" s="93"/>
      <c r="CL282" s="93"/>
      <c r="CM282" s="93"/>
      <c r="CN282" s="93"/>
      <c r="CO282" s="93"/>
      <c r="CP282" s="93"/>
      <c r="CQ282" s="93"/>
      <c r="CR282" s="93"/>
      <c r="CS282" s="93"/>
      <c r="CT282" s="93"/>
      <c r="CU282" s="93"/>
      <c r="CV282" s="93"/>
      <c r="CW282" s="93"/>
      <c r="CX282" s="93"/>
      <c r="CY282" s="93"/>
      <c r="CZ282" s="93"/>
      <c r="DA282" s="93"/>
      <c r="DB282" s="93"/>
      <c r="DC282" s="93"/>
      <c r="DD282" s="93"/>
      <c r="DE282" s="93"/>
      <c r="DF282" s="93"/>
      <c r="DG282" s="93"/>
      <c r="DH282" s="93"/>
      <c r="DI282" s="93"/>
      <c r="DJ282" s="93"/>
      <c r="DK282" s="93"/>
      <c r="DL282" s="93"/>
      <c r="DM282" s="93"/>
      <c r="DN282" s="93"/>
      <c r="DO282" s="93"/>
      <c r="DP282" s="93"/>
      <c r="DQ282" s="93"/>
      <c r="DR282" s="93"/>
      <c r="DS282" s="93"/>
      <c r="DT282" s="93"/>
      <c r="DU282" s="93"/>
      <c r="DV282" s="93"/>
      <c r="DW282" s="93"/>
      <c r="DX282" s="93"/>
      <c r="DY282" s="93"/>
      <c r="DZ282" s="93"/>
      <c r="EA282" s="93"/>
      <c r="EB282" s="93"/>
      <c r="EC282" s="93"/>
      <c r="ED282" s="93"/>
      <c r="EE282" s="93"/>
      <c r="EF282" s="93"/>
      <c r="EG282" s="93"/>
      <c r="EH282" s="93"/>
      <c r="EI282" s="93"/>
      <c r="EJ282" s="93"/>
      <c r="EK282" s="93"/>
    </row>
    <row r="283" spans="10:141" x14ac:dyDescent="0.4"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CK283" s="93"/>
      <c r="CL283" s="93"/>
      <c r="CM283" s="93"/>
      <c r="CN283" s="93"/>
      <c r="CO283" s="93"/>
      <c r="CP283" s="93"/>
      <c r="CQ283" s="93"/>
      <c r="CR283" s="93"/>
      <c r="CS283" s="93"/>
      <c r="CT283" s="93"/>
      <c r="CU283" s="93"/>
      <c r="CV283" s="93"/>
      <c r="CW283" s="93"/>
      <c r="CX283" s="93"/>
      <c r="CY283" s="93"/>
      <c r="CZ283" s="93"/>
      <c r="DA283" s="93"/>
      <c r="DB283" s="93"/>
      <c r="DC283" s="93"/>
      <c r="DD283" s="93"/>
      <c r="DE283" s="93"/>
      <c r="DF283" s="93"/>
      <c r="DG283" s="93"/>
      <c r="DH283" s="93"/>
      <c r="DI283" s="93"/>
      <c r="DJ283" s="93"/>
      <c r="DK283" s="93"/>
      <c r="DL283" s="93"/>
      <c r="DM283" s="93"/>
      <c r="DN283" s="93"/>
      <c r="DO283" s="93"/>
      <c r="DP283" s="93"/>
      <c r="DQ283" s="93"/>
      <c r="DR283" s="93"/>
      <c r="DS283" s="93"/>
      <c r="DT283" s="93"/>
      <c r="DU283" s="93"/>
      <c r="DV283" s="93"/>
      <c r="DW283" s="93"/>
      <c r="DX283" s="93"/>
      <c r="DY283" s="93"/>
      <c r="DZ283" s="93"/>
      <c r="EA283" s="93"/>
      <c r="EB283" s="93"/>
      <c r="EC283" s="93"/>
      <c r="ED283" s="93"/>
      <c r="EE283" s="93"/>
      <c r="EF283" s="93"/>
      <c r="EG283" s="93"/>
      <c r="EH283" s="93"/>
      <c r="EI283" s="93"/>
      <c r="EJ283" s="93"/>
      <c r="EK283" s="93"/>
    </row>
    <row r="284" spans="10:141" x14ac:dyDescent="0.4"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CK284" s="93"/>
      <c r="CL284" s="93"/>
      <c r="CM284" s="93"/>
      <c r="CN284" s="93"/>
      <c r="CO284" s="93"/>
      <c r="CP284" s="93"/>
      <c r="CQ284" s="93"/>
      <c r="CR284" s="93"/>
      <c r="CS284" s="93"/>
      <c r="CT284" s="93"/>
      <c r="CU284" s="93"/>
      <c r="CV284" s="93"/>
      <c r="CW284" s="93"/>
      <c r="CX284" s="93"/>
      <c r="CY284" s="93"/>
      <c r="CZ284" s="93"/>
      <c r="DA284" s="93"/>
      <c r="DB284" s="93"/>
      <c r="DC284" s="93"/>
      <c r="DD284" s="93"/>
      <c r="DE284" s="93"/>
      <c r="DF284" s="93"/>
      <c r="DG284" s="93"/>
      <c r="DH284" s="93"/>
      <c r="DI284" s="93"/>
      <c r="DJ284" s="93"/>
      <c r="DK284" s="93"/>
      <c r="DL284" s="93"/>
      <c r="DM284" s="93"/>
      <c r="DN284" s="93"/>
      <c r="DO284" s="93"/>
      <c r="DP284" s="93"/>
      <c r="DQ284" s="93"/>
      <c r="DR284" s="93"/>
      <c r="DS284" s="93"/>
      <c r="DT284" s="93"/>
      <c r="DU284" s="93"/>
      <c r="DV284" s="93"/>
      <c r="DW284" s="93"/>
      <c r="DX284" s="93"/>
      <c r="DY284" s="93"/>
      <c r="DZ284" s="93"/>
      <c r="EA284" s="93"/>
      <c r="EB284" s="93"/>
      <c r="EC284" s="93"/>
      <c r="ED284" s="93"/>
      <c r="EE284" s="93"/>
      <c r="EF284" s="93"/>
      <c r="EG284" s="93"/>
      <c r="EH284" s="93"/>
      <c r="EI284" s="93"/>
      <c r="EJ284" s="93"/>
      <c r="EK284" s="93"/>
    </row>
    <row r="285" spans="10:141" x14ac:dyDescent="0.4"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CK285" s="93"/>
      <c r="CL285" s="93"/>
      <c r="CM285" s="93"/>
      <c r="CN285" s="93"/>
      <c r="CO285" s="93"/>
      <c r="CP285" s="93"/>
      <c r="CQ285" s="93"/>
      <c r="CR285" s="93"/>
      <c r="CS285" s="93"/>
      <c r="CT285" s="93"/>
      <c r="CU285" s="93"/>
      <c r="CV285" s="93"/>
      <c r="CW285" s="93"/>
      <c r="CX285" s="93"/>
      <c r="CY285" s="93"/>
      <c r="CZ285" s="93"/>
      <c r="DA285" s="93"/>
      <c r="DB285" s="93"/>
      <c r="DC285" s="93"/>
      <c r="DD285" s="93"/>
      <c r="DE285" s="93"/>
      <c r="DF285" s="93"/>
      <c r="DG285" s="93"/>
      <c r="DH285" s="93"/>
      <c r="DI285" s="93"/>
      <c r="DJ285" s="93"/>
      <c r="DK285" s="93"/>
      <c r="DL285" s="93"/>
      <c r="DM285" s="93"/>
      <c r="DN285" s="93"/>
      <c r="DO285" s="93"/>
      <c r="DP285" s="93"/>
      <c r="DQ285" s="93"/>
      <c r="DR285" s="93"/>
      <c r="DS285" s="93"/>
      <c r="DT285" s="93"/>
      <c r="DU285" s="93"/>
      <c r="DV285" s="93"/>
      <c r="DW285" s="93"/>
      <c r="DX285" s="93"/>
      <c r="DY285" s="93"/>
      <c r="DZ285" s="93"/>
      <c r="EA285" s="93"/>
      <c r="EB285" s="93"/>
      <c r="EC285" s="93"/>
      <c r="ED285" s="93"/>
      <c r="EE285" s="93"/>
      <c r="EF285" s="93"/>
      <c r="EG285" s="93"/>
      <c r="EH285" s="93"/>
      <c r="EI285" s="93"/>
      <c r="EJ285" s="93"/>
      <c r="EK285" s="93"/>
    </row>
    <row r="286" spans="10:141" x14ac:dyDescent="0.4">
      <c r="CK286" s="93"/>
      <c r="CL286" s="93"/>
      <c r="CM286" s="93"/>
      <c r="CN286" s="93"/>
      <c r="CO286" s="93"/>
      <c r="CP286" s="93"/>
      <c r="CQ286" s="93"/>
      <c r="CR286" s="93"/>
      <c r="CS286" s="93"/>
      <c r="CT286" s="93"/>
      <c r="CU286" s="93"/>
      <c r="CV286" s="93"/>
      <c r="CW286" s="93"/>
      <c r="CX286" s="93"/>
      <c r="CY286" s="93"/>
      <c r="CZ286" s="93"/>
      <c r="DA286" s="93"/>
      <c r="DB286" s="93"/>
      <c r="DC286" s="93"/>
      <c r="DD286" s="93"/>
      <c r="DE286" s="93"/>
      <c r="DF286" s="93"/>
      <c r="DG286" s="93"/>
      <c r="DH286" s="93"/>
      <c r="DI286" s="93"/>
      <c r="DJ286" s="93"/>
      <c r="DK286" s="93"/>
      <c r="DL286" s="93"/>
      <c r="DM286" s="93"/>
      <c r="DN286" s="93"/>
      <c r="DO286" s="93"/>
      <c r="DP286" s="93"/>
      <c r="DQ286" s="93"/>
      <c r="DR286" s="93"/>
      <c r="DS286" s="93"/>
      <c r="DT286" s="93"/>
      <c r="DU286" s="93"/>
      <c r="DV286" s="93"/>
      <c r="DW286" s="93"/>
      <c r="DX286" s="93"/>
      <c r="DY286" s="93"/>
      <c r="DZ286" s="93"/>
      <c r="EA286" s="93"/>
      <c r="EB286" s="93"/>
      <c r="EC286" s="93"/>
      <c r="ED286" s="93"/>
      <c r="EE286" s="93"/>
      <c r="EF286" s="93"/>
      <c r="EG286" s="93"/>
      <c r="EH286" s="93"/>
      <c r="EI286" s="93"/>
      <c r="EJ286" s="93"/>
      <c r="EK286" s="93"/>
    </row>
    <row r="287" spans="10:141" x14ac:dyDescent="0.4">
      <c r="CK287" s="93"/>
      <c r="CL287" s="93"/>
      <c r="CM287" s="93"/>
      <c r="CN287" s="93"/>
      <c r="CO287" s="93"/>
      <c r="CP287" s="93"/>
      <c r="CQ287" s="93"/>
      <c r="CR287" s="93"/>
      <c r="CS287" s="93"/>
      <c r="CT287" s="93"/>
      <c r="CU287" s="93"/>
      <c r="CV287" s="93"/>
      <c r="CW287" s="93"/>
      <c r="CX287" s="93"/>
      <c r="CY287" s="93"/>
      <c r="CZ287" s="93"/>
      <c r="DA287" s="93"/>
      <c r="DB287" s="93"/>
      <c r="DC287" s="93"/>
      <c r="DD287" s="93"/>
      <c r="DE287" s="93"/>
      <c r="DF287" s="93"/>
      <c r="DG287" s="93"/>
      <c r="DH287" s="93"/>
      <c r="DI287" s="93"/>
      <c r="DJ287" s="93"/>
      <c r="DK287" s="93"/>
      <c r="DL287" s="93"/>
      <c r="DM287" s="93"/>
      <c r="DN287" s="93"/>
      <c r="DO287" s="93"/>
      <c r="DP287" s="93"/>
      <c r="DQ287" s="93"/>
      <c r="DR287" s="93"/>
      <c r="DS287" s="93"/>
      <c r="DT287" s="93"/>
      <c r="DU287" s="93"/>
      <c r="DV287" s="93"/>
      <c r="DW287" s="93"/>
      <c r="DX287" s="93"/>
      <c r="DY287" s="93"/>
      <c r="DZ287" s="93"/>
      <c r="EA287" s="93"/>
      <c r="EB287" s="93"/>
      <c r="EC287" s="93"/>
      <c r="ED287" s="93"/>
      <c r="EE287" s="93"/>
      <c r="EF287" s="93"/>
      <c r="EG287" s="93"/>
      <c r="EH287" s="93"/>
      <c r="EI287" s="93"/>
      <c r="EJ287" s="93"/>
      <c r="EK287" s="93"/>
    </row>
    <row r="288" spans="10:141" x14ac:dyDescent="0.4">
      <c r="CK288" s="93"/>
      <c r="CL288" s="93"/>
      <c r="CM288" s="93"/>
      <c r="CN288" s="93"/>
      <c r="CO288" s="93"/>
      <c r="CP288" s="93"/>
      <c r="CQ288" s="93"/>
      <c r="CR288" s="93"/>
      <c r="CS288" s="93"/>
      <c r="CT288" s="93"/>
      <c r="CU288" s="93"/>
      <c r="CV288" s="93"/>
      <c r="CW288" s="93"/>
      <c r="CX288" s="93"/>
      <c r="CY288" s="93"/>
      <c r="CZ288" s="93"/>
      <c r="DA288" s="93"/>
      <c r="DB288" s="93"/>
      <c r="DC288" s="93"/>
      <c r="DD288" s="93"/>
      <c r="DE288" s="93"/>
      <c r="DF288" s="93"/>
      <c r="DG288" s="93"/>
      <c r="DH288" s="93"/>
      <c r="DI288" s="93"/>
      <c r="DJ288" s="93"/>
      <c r="DK288" s="93"/>
      <c r="DL288" s="93"/>
      <c r="DM288" s="93"/>
      <c r="DN288" s="93"/>
      <c r="DO288" s="93"/>
      <c r="DP288" s="93"/>
      <c r="DQ288" s="93"/>
      <c r="DR288" s="93"/>
      <c r="DS288" s="93"/>
      <c r="DT288" s="93"/>
      <c r="DU288" s="93"/>
      <c r="DV288" s="93"/>
      <c r="DW288" s="93"/>
      <c r="DX288" s="93"/>
      <c r="DY288" s="93"/>
      <c r="DZ288" s="93"/>
      <c r="EA288" s="93"/>
      <c r="EB288" s="93"/>
      <c r="EC288" s="93"/>
      <c r="ED288" s="93"/>
      <c r="EE288" s="93"/>
      <c r="EF288" s="93"/>
      <c r="EG288" s="93"/>
      <c r="EH288" s="93"/>
      <c r="EI288" s="93"/>
      <c r="EJ288" s="93"/>
      <c r="EK288" s="93"/>
    </row>
    <row r="289" spans="89:141" x14ac:dyDescent="0.4">
      <c r="CK289" s="93"/>
      <c r="CL289" s="93"/>
      <c r="CM289" s="93"/>
      <c r="CN289" s="93"/>
      <c r="CO289" s="93"/>
      <c r="CP289" s="93"/>
      <c r="CQ289" s="93"/>
      <c r="CR289" s="93"/>
      <c r="CS289" s="93"/>
      <c r="CT289" s="93"/>
      <c r="CU289" s="93"/>
      <c r="CV289" s="93"/>
      <c r="CW289" s="93"/>
      <c r="CX289" s="93"/>
      <c r="CY289" s="93"/>
      <c r="CZ289" s="93"/>
      <c r="DA289" s="93"/>
      <c r="DB289" s="93"/>
      <c r="DC289" s="93"/>
      <c r="DD289" s="93"/>
      <c r="DE289" s="93"/>
      <c r="DF289" s="93"/>
      <c r="DG289" s="93"/>
      <c r="DH289" s="93"/>
      <c r="DI289" s="93"/>
      <c r="DJ289" s="93"/>
      <c r="DK289" s="93"/>
      <c r="DL289" s="93"/>
      <c r="DM289" s="93"/>
      <c r="DN289" s="93"/>
      <c r="DO289" s="93"/>
      <c r="DP289" s="93"/>
      <c r="DQ289" s="93"/>
      <c r="DR289" s="93"/>
      <c r="DS289" s="93"/>
      <c r="DT289" s="93"/>
      <c r="DU289" s="93"/>
      <c r="DV289" s="93"/>
      <c r="DW289" s="93"/>
      <c r="DX289" s="93"/>
      <c r="DY289" s="93"/>
      <c r="DZ289" s="93"/>
      <c r="EA289" s="93"/>
      <c r="EB289" s="93"/>
      <c r="EC289" s="93"/>
      <c r="ED289" s="93"/>
      <c r="EE289" s="93"/>
      <c r="EF289" s="93"/>
      <c r="EG289" s="93"/>
      <c r="EH289" s="93"/>
      <c r="EI289" s="93"/>
      <c r="EJ289" s="93"/>
      <c r="EK289" s="93"/>
    </row>
    <row r="290" spans="89:141" x14ac:dyDescent="0.4">
      <c r="CK290" s="93"/>
      <c r="CL290" s="93"/>
      <c r="CM290" s="93"/>
      <c r="CN290" s="93"/>
      <c r="CO290" s="93"/>
      <c r="CP290" s="93"/>
      <c r="CQ290" s="93"/>
      <c r="CR290" s="93"/>
      <c r="CS290" s="93"/>
      <c r="CT290" s="93"/>
      <c r="CU290" s="93"/>
      <c r="CV290" s="93"/>
      <c r="CW290" s="93"/>
      <c r="CX290" s="93"/>
      <c r="CY290" s="93"/>
      <c r="CZ290" s="93"/>
      <c r="DA290" s="93"/>
      <c r="DB290" s="93"/>
      <c r="DC290" s="93"/>
      <c r="DD290" s="93"/>
      <c r="DE290" s="93"/>
      <c r="DF290" s="93"/>
      <c r="DG290" s="93"/>
      <c r="DH290" s="93"/>
      <c r="DI290" s="93"/>
      <c r="DJ290" s="93"/>
      <c r="DK290" s="93"/>
      <c r="DL290" s="93"/>
      <c r="DM290" s="93"/>
      <c r="DN290" s="93"/>
      <c r="DO290" s="93"/>
      <c r="DP290" s="93"/>
      <c r="DQ290" s="93"/>
      <c r="DR290" s="93"/>
      <c r="DS290" s="93"/>
      <c r="DT290" s="93"/>
      <c r="DU290" s="93"/>
      <c r="DV290" s="93"/>
      <c r="DW290" s="93"/>
      <c r="DX290" s="93"/>
      <c r="DY290" s="93"/>
      <c r="DZ290" s="93"/>
      <c r="EA290" s="93"/>
      <c r="EB290" s="93"/>
      <c r="EC290" s="93"/>
      <c r="ED290" s="93"/>
      <c r="EE290" s="93"/>
      <c r="EF290" s="93"/>
      <c r="EG290" s="93"/>
      <c r="EH290" s="93"/>
      <c r="EI290" s="93"/>
      <c r="EJ290" s="93"/>
      <c r="EK290" s="93"/>
    </row>
    <row r="291" spans="89:141" x14ac:dyDescent="0.4">
      <c r="CK291" s="93"/>
      <c r="CL291" s="93"/>
      <c r="CM291" s="93"/>
      <c r="CN291" s="93"/>
      <c r="CO291" s="93"/>
      <c r="CP291" s="93"/>
      <c r="CQ291" s="93"/>
      <c r="CR291" s="93"/>
      <c r="CS291" s="93"/>
      <c r="CT291" s="93"/>
      <c r="CU291" s="93"/>
      <c r="CV291" s="93"/>
      <c r="CW291" s="93"/>
      <c r="CX291" s="93"/>
      <c r="CY291" s="93"/>
      <c r="CZ291" s="93"/>
      <c r="DA291" s="93"/>
      <c r="DB291" s="93"/>
      <c r="DC291" s="93"/>
      <c r="DD291" s="93"/>
      <c r="DE291" s="93"/>
      <c r="DF291" s="93"/>
      <c r="DG291" s="93"/>
      <c r="DH291" s="93"/>
      <c r="DI291" s="93"/>
      <c r="DJ291" s="93"/>
      <c r="DK291" s="93"/>
      <c r="DL291" s="93"/>
      <c r="DM291" s="93"/>
      <c r="DN291" s="93"/>
      <c r="DO291" s="93"/>
      <c r="DP291" s="93"/>
      <c r="DQ291" s="93"/>
      <c r="DR291" s="93"/>
      <c r="DS291" s="93"/>
      <c r="DT291" s="93"/>
      <c r="DU291" s="93"/>
      <c r="DV291" s="93"/>
      <c r="DW291" s="93"/>
      <c r="DX291" s="93"/>
      <c r="DY291" s="93"/>
      <c r="DZ291" s="93"/>
      <c r="EA291" s="93"/>
      <c r="EB291" s="93"/>
      <c r="EC291" s="93"/>
      <c r="ED291" s="93"/>
      <c r="EE291" s="93"/>
      <c r="EF291" s="93"/>
      <c r="EG291" s="93"/>
      <c r="EH291" s="93"/>
      <c r="EI291" s="93"/>
      <c r="EJ291" s="93"/>
      <c r="EK291" s="93"/>
    </row>
    <row r="292" spans="89:141" x14ac:dyDescent="0.4">
      <c r="CK292" s="93"/>
      <c r="CL292" s="93"/>
      <c r="CM292" s="93"/>
      <c r="CN292" s="93"/>
      <c r="CO292" s="93"/>
      <c r="CP292" s="93"/>
      <c r="CQ292" s="93"/>
      <c r="CR292" s="93"/>
      <c r="CS292" s="93"/>
      <c r="CT292" s="93"/>
      <c r="CU292" s="93"/>
      <c r="CV292" s="93"/>
      <c r="CW292" s="93"/>
      <c r="CX292" s="93"/>
      <c r="CY292" s="93"/>
      <c r="CZ292" s="93"/>
      <c r="DA292" s="93"/>
      <c r="DB292" s="93"/>
      <c r="DC292" s="93"/>
      <c r="DD292" s="93"/>
      <c r="DE292" s="93"/>
      <c r="DF292" s="93"/>
      <c r="DG292" s="93"/>
      <c r="DH292" s="93"/>
      <c r="DI292" s="93"/>
      <c r="DJ292" s="93"/>
      <c r="DK292" s="93"/>
      <c r="DL292" s="93"/>
      <c r="DM292" s="93"/>
      <c r="DN292" s="93"/>
      <c r="DO292" s="93"/>
      <c r="DP292" s="93"/>
      <c r="DQ292" s="93"/>
      <c r="DR292" s="93"/>
      <c r="DS292" s="93"/>
      <c r="DT292" s="93"/>
      <c r="DU292" s="93"/>
      <c r="DV292" s="93"/>
      <c r="DW292" s="93"/>
      <c r="DX292" s="93"/>
      <c r="DY292" s="93"/>
      <c r="DZ292" s="93"/>
      <c r="EA292" s="93"/>
      <c r="EB292" s="93"/>
      <c r="EC292" s="93"/>
      <c r="ED292" s="93"/>
      <c r="EE292" s="93"/>
      <c r="EF292" s="93"/>
      <c r="EG292" s="93"/>
      <c r="EH292" s="93"/>
      <c r="EI292" s="93"/>
      <c r="EJ292" s="93"/>
      <c r="EK292" s="93"/>
    </row>
    <row r="293" spans="89:141" x14ac:dyDescent="0.4">
      <c r="CK293" s="93"/>
      <c r="CL293" s="93"/>
      <c r="CM293" s="93"/>
      <c r="CN293" s="93"/>
      <c r="CO293" s="93"/>
      <c r="CP293" s="93"/>
      <c r="CQ293" s="93"/>
      <c r="CR293" s="93"/>
      <c r="CS293" s="93"/>
      <c r="CT293" s="93"/>
      <c r="CU293" s="93"/>
      <c r="CV293" s="93"/>
      <c r="CW293" s="93"/>
      <c r="CX293" s="93"/>
      <c r="CY293" s="93"/>
      <c r="CZ293" s="93"/>
      <c r="DA293" s="93"/>
      <c r="DB293" s="93"/>
      <c r="DC293" s="93"/>
      <c r="DD293" s="93"/>
      <c r="DE293" s="93"/>
      <c r="DF293" s="93"/>
      <c r="DG293" s="93"/>
      <c r="DH293" s="93"/>
      <c r="DI293" s="93"/>
      <c r="DJ293" s="93"/>
      <c r="DK293" s="93"/>
      <c r="DL293" s="93"/>
      <c r="DM293" s="93"/>
      <c r="DN293" s="93"/>
      <c r="DO293" s="93"/>
      <c r="DP293" s="93"/>
      <c r="DQ293" s="93"/>
      <c r="DR293" s="93"/>
      <c r="DS293" s="93"/>
      <c r="DT293" s="93"/>
      <c r="DU293" s="93"/>
      <c r="DV293" s="93"/>
      <c r="DW293" s="93"/>
      <c r="DX293" s="93"/>
      <c r="DY293" s="93"/>
      <c r="DZ293" s="93"/>
      <c r="EA293" s="93"/>
      <c r="EB293" s="93"/>
      <c r="EC293" s="93"/>
      <c r="ED293" s="93"/>
      <c r="EE293" s="93"/>
      <c r="EF293" s="93"/>
      <c r="EG293" s="93"/>
      <c r="EH293" s="93"/>
      <c r="EI293" s="93"/>
      <c r="EJ293" s="93"/>
      <c r="EK293" s="93"/>
    </row>
    <row r="294" spans="89:141" x14ac:dyDescent="0.4">
      <c r="CK294" s="93"/>
      <c r="CL294" s="93"/>
      <c r="CM294" s="93"/>
      <c r="CN294" s="93"/>
      <c r="CO294" s="93"/>
      <c r="CP294" s="93"/>
      <c r="CQ294" s="93"/>
      <c r="CR294" s="93"/>
      <c r="CS294" s="93"/>
      <c r="CT294" s="93"/>
      <c r="CU294" s="93"/>
      <c r="CV294" s="93"/>
      <c r="CW294" s="93"/>
      <c r="CX294" s="93"/>
      <c r="CY294" s="93"/>
      <c r="CZ294" s="93"/>
      <c r="DA294" s="93"/>
      <c r="DB294" s="93"/>
      <c r="DC294" s="93"/>
      <c r="DD294" s="93"/>
      <c r="DE294" s="93"/>
      <c r="DF294" s="93"/>
      <c r="DG294" s="93"/>
      <c r="DH294" s="93"/>
      <c r="DI294" s="93"/>
      <c r="DJ294" s="93"/>
      <c r="DK294" s="93"/>
      <c r="DL294" s="93"/>
      <c r="DM294" s="93"/>
      <c r="DN294" s="93"/>
      <c r="DO294" s="93"/>
      <c r="DP294" s="93"/>
      <c r="DQ294" s="93"/>
      <c r="DR294" s="93"/>
      <c r="DS294" s="93"/>
      <c r="DT294" s="93"/>
      <c r="DU294" s="93"/>
      <c r="DV294" s="93"/>
      <c r="DW294" s="93"/>
      <c r="DX294" s="93"/>
      <c r="DY294" s="93"/>
      <c r="DZ294" s="93"/>
      <c r="EA294" s="93"/>
      <c r="EB294" s="93"/>
      <c r="EC294" s="93"/>
      <c r="ED294" s="93"/>
      <c r="EE294" s="93"/>
      <c r="EF294" s="93"/>
      <c r="EG294" s="93"/>
      <c r="EH294" s="93"/>
      <c r="EI294" s="93"/>
      <c r="EJ294" s="93"/>
      <c r="EK294" s="93"/>
    </row>
    <row r="295" spans="89:141" x14ac:dyDescent="0.4">
      <c r="CK295" s="93"/>
      <c r="CL295" s="93"/>
      <c r="CM295" s="93"/>
      <c r="CN295" s="93"/>
      <c r="CO295" s="93"/>
      <c r="CP295" s="93"/>
      <c r="CQ295" s="93"/>
      <c r="CR295" s="93"/>
      <c r="CS295" s="93"/>
      <c r="CT295" s="93"/>
      <c r="CU295" s="93"/>
      <c r="CV295" s="93"/>
      <c r="CW295" s="93"/>
      <c r="CX295" s="93"/>
      <c r="CY295" s="93"/>
      <c r="CZ295" s="93"/>
      <c r="DA295" s="93"/>
      <c r="DB295" s="93"/>
      <c r="DC295" s="93"/>
      <c r="DD295" s="93"/>
      <c r="DE295" s="93"/>
      <c r="DF295" s="93"/>
      <c r="DG295" s="93"/>
      <c r="DH295" s="93"/>
      <c r="DI295" s="93"/>
      <c r="DJ295" s="93"/>
      <c r="DK295" s="93"/>
      <c r="DL295" s="93"/>
      <c r="DM295" s="93"/>
      <c r="DN295" s="93"/>
      <c r="DO295" s="93"/>
      <c r="DP295" s="93"/>
      <c r="DQ295" s="93"/>
      <c r="DR295" s="93"/>
      <c r="DS295" s="93"/>
      <c r="DT295" s="93"/>
      <c r="DU295" s="93"/>
      <c r="DV295" s="93"/>
      <c r="DW295" s="93"/>
      <c r="DX295" s="93"/>
      <c r="DY295" s="93"/>
      <c r="DZ295" s="93"/>
      <c r="EA295" s="93"/>
      <c r="EB295" s="93"/>
      <c r="EC295" s="93"/>
      <c r="ED295" s="93"/>
      <c r="EE295" s="93"/>
      <c r="EF295" s="93"/>
      <c r="EG295" s="93"/>
      <c r="EH295" s="93"/>
      <c r="EI295" s="93"/>
      <c r="EJ295" s="93"/>
      <c r="EK295" s="93"/>
    </row>
    <row r="296" spans="89:141" x14ac:dyDescent="0.4">
      <c r="CK296" s="93"/>
      <c r="CL296" s="93"/>
      <c r="CM296" s="93"/>
      <c r="CN296" s="93"/>
      <c r="CO296" s="93"/>
      <c r="CP296" s="93"/>
      <c r="CQ296" s="93"/>
      <c r="CR296" s="93"/>
      <c r="CS296" s="93"/>
      <c r="CT296" s="93"/>
      <c r="CU296" s="93"/>
      <c r="CV296" s="93"/>
      <c r="CW296" s="93"/>
      <c r="CX296" s="93"/>
      <c r="CY296" s="93"/>
      <c r="CZ296" s="93"/>
      <c r="DA296" s="93"/>
      <c r="DB296" s="93"/>
      <c r="DC296" s="93"/>
      <c r="DD296" s="93"/>
      <c r="DE296" s="93"/>
      <c r="DF296" s="93"/>
      <c r="DG296" s="93"/>
      <c r="DH296" s="93"/>
      <c r="DI296" s="93"/>
      <c r="DJ296" s="93"/>
      <c r="DK296" s="93"/>
      <c r="DL296" s="93"/>
      <c r="DM296" s="93"/>
      <c r="DN296" s="93"/>
      <c r="DO296" s="93"/>
      <c r="DP296" s="93"/>
      <c r="DQ296" s="93"/>
      <c r="DR296" s="93"/>
      <c r="DS296" s="93"/>
      <c r="DT296" s="93"/>
      <c r="DU296" s="93"/>
      <c r="DV296" s="93"/>
      <c r="DW296" s="93"/>
      <c r="DX296" s="93"/>
      <c r="DY296" s="93"/>
      <c r="DZ296" s="93"/>
      <c r="EA296" s="93"/>
      <c r="EB296" s="93"/>
      <c r="EC296" s="93"/>
      <c r="ED296" s="93"/>
      <c r="EE296" s="93"/>
      <c r="EF296" s="93"/>
      <c r="EG296" s="93"/>
      <c r="EH296" s="93"/>
      <c r="EI296" s="93"/>
      <c r="EJ296" s="93"/>
      <c r="EK296" s="93"/>
    </row>
    <row r="297" spans="89:141" x14ac:dyDescent="0.4">
      <c r="CK297" s="93"/>
      <c r="CL297" s="93"/>
      <c r="CM297" s="93"/>
      <c r="CN297" s="93"/>
      <c r="CO297" s="93"/>
      <c r="CP297" s="93"/>
      <c r="CQ297" s="93"/>
      <c r="CR297" s="93"/>
      <c r="CS297" s="93"/>
      <c r="CT297" s="93"/>
      <c r="CU297" s="93"/>
      <c r="CV297" s="93"/>
      <c r="CW297" s="93"/>
      <c r="CX297" s="93"/>
      <c r="CY297" s="93"/>
      <c r="CZ297" s="93"/>
      <c r="DA297" s="93"/>
      <c r="DB297" s="93"/>
      <c r="DC297" s="93"/>
      <c r="DD297" s="93"/>
      <c r="DE297" s="93"/>
      <c r="DF297" s="93"/>
      <c r="DG297" s="93"/>
      <c r="DH297" s="93"/>
      <c r="DI297" s="93"/>
      <c r="DJ297" s="93"/>
      <c r="DK297" s="93"/>
      <c r="DL297" s="93"/>
      <c r="DM297" s="93"/>
      <c r="DN297" s="93"/>
      <c r="DO297" s="93"/>
      <c r="DP297" s="93"/>
      <c r="DQ297" s="93"/>
      <c r="DR297" s="93"/>
      <c r="DS297" s="93"/>
      <c r="DT297" s="93"/>
      <c r="DU297" s="93"/>
      <c r="DV297" s="93"/>
      <c r="DW297" s="93"/>
      <c r="DX297" s="93"/>
      <c r="DY297" s="93"/>
      <c r="DZ297" s="93"/>
      <c r="EA297" s="93"/>
      <c r="EB297" s="93"/>
      <c r="EC297" s="93"/>
      <c r="ED297" s="93"/>
      <c r="EE297" s="93"/>
      <c r="EF297" s="93"/>
      <c r="EG297" s="93"/>
      <c r="EH297" s="93"/>
      <c r="EI297" s="93"/>
      <c r="EJ297" s="93"/>
      <c r="EK297" s="93"/>
    </row>
    <row r="298" spans="89:141" x14ac:dyDescent="0.4">
      <c r="CK298" s="93"/>
      <c r="CL298" s="93"/>
      <c r="CM298" s="93"/>
      <c r="CN298" s="93"/>
      <c r="CO298" s="93"/>
      <c r="CP298" s="93"/>
      <c r="CQ298" s="93"/>
      <c r="CR298" s="93"/>
      <c r="CS298" s="93"/>
      <c r="CT298" s="93"/>
      <c r="CU298" s="93"/>
      <c r="CV298" s="93"/>
      <c r="CW298" s="93"/>
      <c r="CX298" s="93"/>
      <c r="CY298" s="93"/>
      <c r="CZ298" s="93"/>
      <c r="DA298" s="93"/>
      <c r="DB298" s="93"/>
      <c r="DC298" s="93"/>
      <c r="DD298" s="93"/>
      <c r="DE298" s="93"/>
      <c r="DF298" s="93"/>
      <c r="DG298" s="93"/>
      <c r="DH298" s="93"/>
      <c r="DI298" s="93"/>
      <c r="DJ298" s="93"/>
      <c r="DK298" s="93"/>
      <c r="DL298" s="93"/>
      <c r="DM298" s="93"/>
      <c r="DN298" s="93"/>
      <c r="DO298" s="93"/>
      <c r="DP298" s="93"/>
      <c r="DQ298" s="93"/>
      <c r="DR298" s="93"/>
      <c r="DS298" s="93"/>
      <c r="DT298" s="93"/>
      <c r="DU298" s="93"/>
      <c r="DV298" s="93"/>
      <c r="DW298" s="93"/>
      <c r="DX298" s="93"/>
      <c r="DY298" s="93"/>
      <c r="DZ298" s="93"/>
      <c r="EA298" s="93"/>
      <c r="EB298" s="93"/>
      <c r="EC298" s="93"/>
      <c r="ED298" s="93"/>
      <c r="EE298" s="93"/>
      <c r="EF298" s="93"/>
      <c r="EG298" s="93"/>
      <c r="EH298" s="93"/>
      <c r="EI298" s="93"/>
      <c r="EJ298" s="93"/>
      <c r="EK298" s="93"/>
    </row>
    <row r="299" spans="89:141" x14ac:dyDescent="0.4">
      <c r="CK299" s="93"/>
      <c r="CL299" s="93"/>
      <c r="CM299" s="93"/>
      <c r="CN299" s="93"/>
      <c r="CO299" s="93"/>
      <c r="CP299" s="93"/>
      <c r="CQ299" s="93"/>
      <c r="CR299" s="93"/>
      <c r="CS299" s="93"/>
      <c r="CT299" s="93"/>
      <c r="CU299" s="93"/>
      <c r="CV299" s="93"/>
      <c r="CW299" s="93"/>
      <c r="CX299" s="93"/>
      <c r="CY299" s="93"/>
      <c r="CZ299" s="93"/>
      <c r="DA299" s="93"/>
      <c r="DB299" s="93"/>
      <c r="DC299" s="93"/>
      <c r="DD299" s="93"/>
      <c r="DE299" s="93"/>
      <c r="DF299" s="93"/>
      <c r="DG299" s="93"/>
      <c r="DH299" s="93"/>
      <c r="DI299" s="93"/>
      <c r="DJ299" s="93"/>
      <c r="DK299" s="93"/>
      <c r="DL299" s="93"/>
      <c r="DM299" s="93"/>
      <c r="DN299" s="93"/>
      <c r="DO299" s="93"/>
      <c r="DP299" s="93"/>
      <c r="DQ299" s="93"/>
      <c r="DR299" s="93"/>
      <c r="DS299" s="93"/>
      <c r="DT299" s="93"/>
      <c r="DU299" s="93"/>
      <c r="DV299" s="93"/>
      <c r="DW299" s="93"/>
      <c r="DX299" s="93"/>
      <c r="DY299" s="93"/>
      <c r="DZ299" s="93"/>
      <c r="EA299" s="93"/>
      <c r="EB299" s="93"/>
      <c r="EC299" s="93"/>
      <c r="ED299" s="93"/>
      <c r="EE299" s="93"/>
      <c r="EF299" s="93"/>
      <c r="EG299" s="93"/>
      <c r="EH299" s="93"/>
      <c r="EI299" s="93"/>
      <c r="EJ299" s="93"/>
      <c r="EK299" s="93"/>
    </row>
    <row r="300" spans="89:141" x14ac:dyDescent="0.4">
      <c r="CK300" s="93"/>
      <c r="CL300" s="93"/>
      <c r="CM300" s="93"/>
      <c r="CN300" s="93"/>
      <c r="CO300" s="93"/>
      <c r="CP300" s="93"/>
      <c r="CQ300" s="93"/>
      <c r="CR300" s="93"/>
      <c r="CS300" s="93"/>
      <c r="CT300" s="93"/>
      <c r="CU300" s="93"/>
      <c r="CV300" s="93"/>
      <c r="CW300" s="93"/>
      <c r="CX300" s="93"/>
      <c r="CY300" s="93"/>
      <c r="CZ300" s="93"/>
      <c r="DA300" s="93"/>
      <c r="DB300" s="93"/>
      <c r="DC300" s="93"/>
      <c r="DD300" s="93"/>
      <c r="DE300" s="93"/>
      <c r="DF300" s="93"/>
      <c r="DG300" s="93"/>
      <c r="DH300" s="93"/>
      <c r="DI300" s="93"/>
      <c r="DJ300" s="93"/>
      <c r="DK300" s="93"/>
      <c r="DL300" s="93"/>
      <c r="DM300" s="93"/>
      <c r="DN300" s="93"/>
      <c r="DO300" s="93"/>
      <c r="DP300" s="93"/>
      <c r="DQ300" s="93"/>
      <c r="DR300" s="93"/>
      <c r="DS300" s="93"/>
      <c r="DT300" s="93"/>
      <c r="DU300" s="93"/>
      <c r="DV300" s="93"/>
      <c r="DW300" s="93"/>
      <c r="DX300" s="93"/>
      <c r="DY300" s="93"/>
      <c r="DZ300" s="93"/>
      <c r="EA300" s="93"/>
      <c r="EB300" s="93"/>
      <c r="EC300" s="93"/>
      <c r="ED300" s="93"/>
      <c r="EE300" s="93"/>
      <c r="EF300" s="93"/>
      <c r="EG300" s="93"/>
      <c r="EH300" s="93"/>
      <c r="EI300" s="93"/>
      <c r="EJ300" s="93"/>
      <c r="EK300" s="93"/>
    </row>
    <row r="301" spans="89:141" x14ac:dyDescent="0.4">
      <c r="CK301" s="93"/>
      <c r="CL301" s="93"/>
      <c r="CM301" s="93"/>
      <c r="CN301" s="93"/>
      <c r="CO301" s="93"/>
      <c r="CP301" s="93"/>
      <c r="CQ301" s="93"/>
      <c r="CR301" s="93"/>
      <c r="CS301" s="93"/>
      <c r="CT301" s="93"/>
      <c r="CU301" s="93"/>
      <c r="CV301" s="93"/>
      <c r="CW301" s="93"/>
      <c r="CX301" s="93"/>
      <c r="CY301" s="93"/>
      <c r="CZ301" s="93"/>
      <c r="DA301" s="93"/>
      <c r="DB301" s="93"/>
      <c r="DC301" s="93"/>
      <c r="DD301" s="93"/>
      <c r="DE301" s="93"/>
      <c r="DF301" s="93"/>
      <c r="DG301" s="93"/>
      <c r="DH301" s="93"/>
      <c r="DI301" s="93"/>
      <c r="DJ301" s="93"/>
      <c r="DK301" s="93"/>
      <c r="DL301" s="93"/>
      <c r="DM301" s="93"/>
      <c r="DN301" s="93"/>
      <c r="DO301" s="93"/>
      <c r="DP301" s="93"/>
      <c r="DQ301" s="93"/>
      <c r="DR301" s="93"/>
      <c r="DS301" s="93"/>
      <c r="DT301" s="93"/>
      <c r="DU301" s="93"/>
      <c r="DV301" s="93"/>
      <c r="DW301" s="93"/>
      <c r="DX301" s="93"/>
      <c r="DY301" s="93"/>
      <c r="DZ301" s="93"/>
      <c r="EA301" s="93"/>
      <c r="EB301" s="93"/>
      <c r="EC301" s="93"/>
      <c r="ED301" s="93"/>
      <c r="EE301" s="93"/>
      <c r="EF301" s="93"/>
      <c r="EG301" s="93"/>
      <c r="EH301" s="93"/>
      <c r="EI301" s="93"/>
      <c r="EJ301" s="93"/>
      <c r="EK301" s="93"/>
    </row>
    <row r="302" spans="89:141" x14ac:dyDescent="0.4">
      <c r="CK302" s="93"/>
      <c r="CL302" s="93"/>
      <c r="CM302" s="93"/>
      <c r="CN302" s="93"/>
      <c r="CO302" s="93"/>
      <c r="CP302" s="93"/>
      <c r="CQ302" s="93"/>
      <c r="CR302" s="93"/>
      <c r="CS302" s="93"/>
      <c r="CT302" s="93"/>
      <c r="CU302" s="93"/>
      <c r="CV302" s="93"/>
      <c r="CW302" s="93"/>
      <c r="CX302" s="93"/>
      <c r="CY302" s="93"/>
      <c r="CZ302" s="93"/>
      <c r="DA302" s="93"/>
      <c r="DB302" s="93"/>
      <c r="DC302" s="93"/>
      <c r="DD302" s="93"/>
      <c r="DE302" s="93"/>
      <c r="DF302" s="93"/>
      <c r="DG302" s="93"/>
      <c r="DH302" s="93"/>
      <c r="DI302" s="93"/>
      <c r="DJ302" s="93"/>
      <c r="DK302" s="93"/>
      <c r="DL302" s="93"/>
      <c r="DM302" s="93"/>
      <c r="DN302" s="93"/>
      <c r="DO302" s="93"/>
      <c r="DP302" s="93"/>
      <c r="DQ302" s="93"/>
      <c r="DR302" s="93"/>
      <c r="DS302" s="93"/>
      <c r="DT302" s="93"/>
      <c r="DU302" s="93"/>
      <c r="DV302" s="93"/>
      <c r="DW302" s="93"/>
      <c r="DX302" s="93"/>
      <c r="DY302" s="93"/>
      <c r="DZ302" s="93"/>
      <c r="EA302" s="93"/>
      <c r="EB302" s="93"/>
      <c r="EC302" s="93"/>
      <c r="ED302" s="93"/>
      <c r="EE302" s="93"/>
      <c r="EF302" s="93"/>
      <c r="EG302" s="93"/>
      <c r="EH302" s="93"/>
      <c r="EI302" s="93"/>
      <c r="EJ302" s="93"/>
      <c r="EK302" s="93"/>
    </row>
    <row r="303" spans="89:141" x14ac:dyDescent="0.4">
      <c r="CK303" s="93"/>
      <c r="CL303" s="93"/>
      <c r="CM303" s="93"/>
      <c r="CN303" s="93"/>
      <c r="CO303" s="93"/>
      <c r="CP303" s="93"/>
      <c r="CQ303" s="93"/>
      <c r="CR303" s="93"/>
      <c r="CS303" s="93"/>
      <c r="CT303" s="93"/>
      <c r="CU303" s="93"/>
      <c r="CV303" s="93"/>
      <c r="CW303" s="93"/>
      <c r="CX303" s="93"/>
      <c r="CY303" s="93"/>
      <c r="CZ303" s="93"/>
      <c r="DA303" s="93"/>
      <c r="DB303" s="93"/>
      <c r="DC303" s="93"/>
      <c r="DD303" s="93"/>
      <c r="DE303" s="93"/>
      <c r="DF303" s="93"/>
      <c r="DG303" s="93"/>
      <c r="DH303" s="93"/>
      <c r="DI303" s="93"/>
      <c r="DJ303" s="93"/>
      <c r="DK303" s="93"/>
      <c r="DL303" s="93"/>
      <c r="DM303" s="93"/>
      <c r="DN303" s="93"/>
      <c r="DO303" s="93"/>
      <c r="DP303" s="93"/>
      <c r="DQ303" s="93"/>
      <c r="DR303" s="93"/>
      <c r="DS303" s="93"/>
      <c r="DT303" s="93"/>
      <c r="DU303" s="93"/>
      <c r="DV303" s="93"/>
      <c r="DW303" s="93"/>
      <c r="DX303" s="93"/>
      <c r="DY303" s="93"/>
      <c r="DZ303" s="93"/>
      <c r="EA303" s="93"/>
      <c r="EB303" s="93"/>
      <c r="EC303" s="93"/>
      <c r="ED303" s="93"/>
      <c r="EE303" s="93"/>
      <c r="EF303" s="93"/>
      <c r="EG303" s="93"/>
      <c r="EH303" s="93"/>
      <c r="EI303" s="93"/>
      <c r="EJ303" s="93"/>
      <c r="EK303" s="93"/>
    </row>
    <row r="304" spans="89:141" x14ac:dyDescent="0.4">
      <c r="CK304" s="93"/>
      <c r="CL304" s="93"/>
      <c r="CM304" s="93"/>
      <c r="CN304" s="93"/>
      <c r="CO304" s="93"/>
      <c r="CP304" s="93"/>
      <c r="CQ304" s="93"/>
      <c r="CR304" s="93"/>
      <c r="CS304" s="93"/>
      <c r="CT304" s="93"/>
      <c r="CU304" s="93"/>
      <c r="CV304" s="93"/>
      <c r="CW304" s="93"/>
      <c r="CX304" s="93"/>
      <c r="CY304" s="93"/>
      <c r="CZ304" s="93"/>
      <c r="DA304" s="93"/>
      <c r="DB304" s="93"/>
      <c r="DC304" s="93"/>
      <c r="DD304" s="93"/>
      <c r="DE304" s="93"/>
      <c r="DF304" s="93"/>
      <c r="DG304" s="93"/>
      <c r="DH304" s="93"/>
      <c r="DI304" s="93"/>
      <c r="DJ304" s="93"/>
      <c r="DK304" s="93"/>
      <c r="DL304" s="93"/>
      <c r="DM304" s="93"/>
      <c r="DN304" s="93"/>
      <c r="DO304" s="93"/>
      <c r="DP304" s="93"/>
      <c r="DQ304" s="93"/>
      <c r="DR304" s="93"/>
      <c r="DS304" s="93"/>
      <c r="DT304" s="93"/>
      <c r="DU304" s="93"/>
      <c r="DV304" s="93"/>
      <c r="DW304" s="93"/>
      <c r="DX304" s="93"/>
      <c r="DY304" s="93"/>
      <c r="DZ304" s="93"/>
      <c r="EA304" s="93"/>
      <c r="EB304" s="93"/>
      <c r="EC304" s="93"/>
      <c r="ED304" s="93"/>
      <c r="EE304" s="93"/>
      <c r="EF304" s="93"/>
      <c r="EG304" s="93"/>
      <c r="EH304" s="93"/>
      <c r="EI304" s="93"/>
      <c r="EJ304" s="93"/>
      <c r="EK304" s="93"/>
    </row>
    <row r="305" spans="89:141" x14ac:dyDescent="0.4">
      <c r="CK305" s="93"/>
      <c r="CL305" s="93"/>
      <c r="CM305" s="93"/>
      <c r="CN305" s="93"/>
      <c r="CO305" s="93"/>
      <c r="CP305" s="93"/>
      <c r="CQ305" s="93"/>
      <c r="CR305" s="93"/>
      <c r="CS305" s="93"/>
      <c r="CT305" s="93"/>
      <c r="CU305" s="93"/>
      <c r="CV305" s="93"/>
      <c r="CW305" s="93"/>
      <c r="CX305" s="93"/>
      <c r="CY305" s="93"/>
      <c r="CZ305" s="93"/>
      <c r="DA305" s="93"/>
      <c r="DB305" s="93"/>
      <c r="DC305" s="93"/>
      <c r="DD305" s="93"/>
      <c r="DE305" s="93"/>
      <c r="DF305" s="93"/>
      <c r="DG305" s="93"/>
      <c r="DH305" s="93"/>
      <c r="DI305" s="93"/>
      <c r="DJ305" s="93"/>
      <c r="DK305" s="93"/>
      <c r="DL305" s="93"/>
      <c r="DM305" s="93"/>
      <c r="DN305" s="93"/>
      <c r="DO305" s="93"/>
      <c r="DP305" s="93"/>
      <c r="DQ305" s="93"/>
      <c r="DR305" s="93"/>
      <c r="DS305" s="93"/>
      <c r="DT305" s="93"/>
      <c r="DU305" s="93"/>
      <c r="DV305" s="93"/>
      <c r="DW305" s="93"/>
      <c r="DX305" s="93"/>
      <c r="DY305" s="93"/>
      <c r="DZ305" s="93"/>
      <c r="EA305" s="93"/>
      <c r="EB305" s="93"/>
      <c r="EC305" s="93"/>
      <c r="ED305" s="93"/>
      <c r="EE305" s="93"/>
      <c r="EF305" s="93"/>
      <c r="EG305" s="93"/>
      <c r="EH305" s="93"/>
      <c r="EI305" s="93"/>
      <c r="EJ305" s="93"/>
      <c r="EK305" s="93"/>
    </row>
    <row r="306" spans="89:141" x14ac:dyDescent="0.4">
      <c r="CK306" s="93"/>
      <c r="CL306" s="93"/>
      <c r="CM306" s="93"/>
      <c r="CN306" s="93"/>
      <c r="CO306" s="93"/>
      <c r="CP306" s="93"/>
      <c r="CQ306" s="93"/>
      <c r="CR306" s="93"/>
      <c r="CS306" s="93"/>
      <c r="CT306" s="93"/>
      <c r="CU306" s="93"/>
      <c r="CV306" s="93"/>
      <c r="CW306" s="93"/>
      <c r="CX306" s="93"/>
      <c r="CY306" s="93"/>
      <c r="CZ306" s="93"/>
      <c r="DA306" s="93"/>
      <c r="DB306" s="93"/>
      <c r="DC306" s="93"/>
      <c r="DD306" s="93"/>
      <c r="DE306" s="93"/>
      <c r="DF306" s="93"/>
      <c r="DG306" s="93"/>
      <c r="DH306" s="93"/>
      <c r="DI306" s="93"/>
      <c r="DJ306" s="93"/>
      <c r="DK306" s="93"/>
      <c r="DL306" s="93"/>
      <c r="DM306" s="93"/>
      <c r="DN306" s="93"/>
      <c r="DO306" s="93"/>
      <c r="DP306" s="93"/>
      <c r="DQ306" s="93"/>
      <c r="DR306" s="93"/>
      <c r="DS306" s="93"/>
      <c r="DT306" s="93"/>
      <c r="DU306" s="93"/>
      <c r="DV306" s="93"/>
      <c r="DW306" s="93"/>
      <c r="DX306" s="93"/>
      <c r="DY306" s="93"/>
      <c r="DZ306" s="93"/>
      <c r="EA306" s="93"/>
      <c r="EB306" s="93"/>
      <c r="EC306" s="93"/>
      <c r="ED306" s="93"/>
      <c r="EE306" s="93"/>
      <c r="EF306" s="93"/>
      <c r="EG306" s="93"/>
      <c r="EH306" s="93"/>
      <c r="EI306" s="93"/>
      <c r="EJ306" s="93"/>
      <c r="EK306" s="93"/>
    </row>
    <row r="307" spans="89:141" x14ac:dyDescent="0.4">
      <c r="CK307" s="93"/>
      <c r="CL307" s="93"/>
      <c r="CM307" s="93"/>
      <c r="CN307" s="93"/>
      <c r="CO307" s="93"/>
      <c r="CP307" s="93"/>
      <c r="CQ307" s="93"/>
      <c r="CR307" s="93"/>
      <c r="CS307" s="93"/>
      <c r="CT307" s="93"/>
      <c r="CU307" s="93"/>
      <c r="CV307" s="93"/>
      <c r="CW307" s="93"/>
      <c r="CX307" s="93"/>
      <c r="CY307" s="93"/>
      <c r="CZ307" s="93"/>
      <c r="DA307" s="93"/>
      <c r="DB307" s="93"/>
      <c r="DC307" s="93"/>
      <c r="DD307" s="93"/>
      <c r="DE307" s="93"/>
      <c r="DF307" s="93"/>
      <c r="DG307" s="93"/>
      <c r="DH307" s="93"/>
      <c r="DI307" s="93"/>
      <c r="DJ307" s="93"/>
      <c r="DK307" s="93"/>
      <c r="DL307" s="93"/>
      <c r="DM307" s="93"/>
      <c r="DN307" s="93"/>
      <c r="DO307" s="93"/>
      <c r="DP307" s="93"/>
      <c r="DQ307" s="93"/>
      <c r="DR307" s="93"/>
      <c r="DS307" s="93"/>
      <c r="DT307" s="93"/>
      <c r="DU307" s="93"/>
      <c r="DV307" s="93"/>
      <c r="DW307" s="93"/>
      <c r="DX307" s="93"/>
      <c r="DY307" s="93"/>
      <c r="DZ307" s="93"/>
      <c r="EA307" s="93"/>
      <c r="EB307" s="93"/>
      <c r="EC307" s="93"/>
      <c r="ED307" s="93"/>
      <c r="EE307" s="93"/>
      <c r="EF307" s="93"/>
      <c r="EG307" s="93"/>
      <c r="EH307" s="93"/>
      <c r="EI307" s="93"/>
      <c r="EJ307" s="93"/>
      <c r="EK307" s="93"/>
    </row>
    <row r="308" spans="89:141" x14ac:dyDescent="0.4">
      <c r="CK308" s="93"/>
      <c r="CL308" s="93"/>
      <c r="CM308" s="93"/>
      <c r="CN308" s="93"/>
      <c r="CO308" s="93"/>
      <c r="CP308" s="93"/>
      <c r="CQ308" s="93"/>
      <c r="CR308" s="93"/>
      <c r="CS308" s="93"/>
      <c r="CT308" s="93"/>
      <c r="CU308" s="93"/>
      <c r="CV308" s="93"/>
      <c r="CW308" s="93"/>
      <c r="CX308" s="93"/>
      <c r="CY308" s="93"/>
      <c r="CZ308" s="93"/>
      <c r="DA308" s="93"/>
      <c r="DB308" s="93"/>
      <c r="DC308" s="93"/>
      <c r="DD308" s="93"/>
      <c r="DE308" s="93"/>
      <c r="DF308" s="93"/>
      <c r="DG308" s="93"/>
      <c r="DH308" s="93"/>
      <c r="DI308" s="93"/>
      <c r="DJ308" s="93"/>
      <c r="DK308" s="93"/>
      <c r="DL308" s="93"/>
      <c r="DM308" s="93"/>
      <c r="DN308" s="93"/>
      <c r="DO308" s="93"/>
      <c r="DP308" s="93"/>
      <c r="DQ308" s="93"/>
      <c r="DR308" s="93"/>
      <c r="DS308" s="93"/>
      <c r="DT308" s="93"/>
      <c r="DU308" s="93"/>
      <c r="DV308" s="93"/>
      <c r="DW308" s="93"/>
      <c r="DX308" s="93"/>
      <c r="DY308" s="93"/>
      <c r="DZ308" s="93"/>
      <c r="EA308" s="93"/>
      <c r="EB308" s="93"/>
      <c r="EC308" s="93"/>
      <c r="ED308" s="93"/>
      <c r="EE308" s="93"/>
      <c r="EF308" s="93"/>
      <c r="EG308" s="93"/>
      <c r="EH308" s="93"/>
      <c r="EI308" s="93"/>
      <c r="EJ308" s="93"/>
      <c r="EK308" s="93"/>
    </row>
    <row r="309" spans="89:141" x14ac:dyDescent="0.4">
      <c r="CK309" s="93"/>
      <c r="CL309" s="93"/>
      <c r="CM309" s="93"/>
      <c r="CN309" s="93"/>
      <c r="CO309" s="93"/>
      <c r="CP309" s="93"/>
      <c r="CQ309" s="93"/>
      <c r="CR309" s="93"/>
      <c r="CS309" s="93"/>
      <c r="CT309" s="93"/>
      <c r="CU309" s="93"/>
      <c r="CV309" s="93"/>
      <c r="CW309" s="93"/>
      <c r="CX309" s="93"/>
      <c r="CY309" s="93"/>
      <c r="CZ309" s="93"/>
      <c r="DA309" s="93"/>
      <c r="DB309" s="93"/>
      <c r="DC309" s="93"/>
      <c r="DD309" s="93"/>
      <c r="DE309" s="93"/>
      <c r="DF309" s="93"/>
      <c r="DG309" s="93"/>
      <c r="DH309" s="93"/>
      <c r="DI309" s="93"/>
      <c r="DJ309" s="93"/>
      <c r="DK309" s="93"/>
      <c r="DL309" s="93"/>
      <c r="DM309" s="93"/>
      <c r="DN309" s="93"/>
      <c r="DO309" s="93"/>
      <c r="DP309" s="93"/>
      <c r="DQ309" s="93"/>
      <c r="DR309" s="93"/>
      <c r="DS309" s="93"/>
      <c r="DT309" s="93"/>
      <c r="DU309" s="93"/>
      <c r="DV309" s="93"/>
      <c r="DW309" s="93"/>
      <c r="DX309" s="93"/>
      <c r="DY309" s="93"/>
      <c r="DZ309" s="93"/>
      <c r="EA309" s="93"/>
      <c r="EB309" s="93"/>
      <c r="EC309" s="93"/>
      <c r="ED309" s="93"/>
      <c r="EE309" s="93"/>
      <c r="EF309" s="93"/>
      <c r="EG309" s="93"/>
      <c r="EH309" s="93"/>
      <c r="EI309" s="93"/>
      <c r="EJ309" s="93"/>
      <c r="EK309" s="93"/>
    </row>
    <row r="310" spans="89:141" x14ac:dyDescent="0.4">
      <c r="CK310" s="93"/>
      <c r="CL310" s="93"/>
      <c r="CM310" s="93"/>
      <c r="CN310" s="93"/>
      <c r="CO310" s="93"/>
      <c r="CP310" s="93"/>
      <c r="CQ310" s="93"/>
      <c r="CR310" s="93"/>
      <c r="CS310" s="93"/>
      <c r="CT310" s="93"/>
      <c r="CU310" s="93"/>
      <c r="CV310" s="93"/>
      <c r="CW310" s="93"/>
      <c r="CX310" s="93"/>
      <c r="CY310" s="93"/>
      <c r="CZ310" s="93"/>
      <c r="DA310" s="93"/>
      <c r="DB310" s="93"/>
      <c r="DC310" s="93"/>
      <c r="DD310" s="93"/>
      <c r="DE310" s="93"/>
      <c r="DF310" s="93"/>
      <c r="DG310" s="93"/>
      <c r="DH310" s="93"/>
      <c r="DI310" s="93"/>
      <c r="DJ310" s="93"/>
      <c r="DK310" s="93"/>
      <c r="DL310" s="93"/>
      <c r="DM310" s="93"/>
      <c r="DN310" s="93"/>
      <c r="DO310" s="93"/>
      <c r="DP310" s="93"/>
      <c r="DQ310" s="93"/>
      <c r="DR310" s="93"/>
      <c r="DS310" s="93"/>
      <c r="DT310" s="93"/>
      <c r="DU310" s="93"/>
      <c r="DV310" s="93"/>
      <c r="DW310" s="93"/>
      <c r="DX310" s="93"/>
      <c r="DY310" s="93"/>
      <c r="DZ310" s="93"/>
      <c r="EA310" s="93"/>
      <c r="EB310" s="93"/>
      <c r="EC310" s="93"/>
      <c r="ED310" s="93"/>
      <c r="EE310" s="93"/>
      <c r="EF310" s="93"/>
      <c r="EG310" s="93"/>
      <c r="EH310" s="93"/>
      <c r="EI310" s="93"/>
      <c r="EJ310" s="93"/>
      <c r="EK310" s="93"/>
    </row>
    <row r="311" spans="89:141" x14ac:dyDescent="0.4">
      <c r="CK311" s="93"/>
      <c r="CL311" s="93"/>
      <c r="CM311" s="93"/>
      <c r="CN311" s="93"/>
      <c r="CO311" s="93"/>
      <c r="CP311" s="93"/>
      <c r="CQ311" s="93"/>
      <c r="CR311" s="93"/>
      <c r="CS311" s="93"/>
      <c r="CT311" s="93"/>
      <c r="CU311" s="93"/>
      <c r="CV311" s="93"/>
      <c r="CW311" s="93"/>
      <c r="CX311" s="93"/>
      <c r="CY311" s="93"/>
      <c r="CZ311" s="93"/>
      <c r="DA311" s="93"/>
      <c r="DB311" s="93"/>
      <c r="DC311" s="93"/>
      <c r="DD311" s="93"/>
      <c r="DE311" s="93"/>
      <c r="DF311" s="93"/>
      <c r="DG311" s="93"/>
      <c r="DH311" s="93"/>
      <c r="DI311" s="93"/>
      <c r="DJ311" s="93"/>
      <c r="DK311" s="93"/>
      <c r="DL311" s="93"/>
      <c r="DM311" s="93"/>
      <c r="DN311" s="93"/>
      <c r="DO311" s="93"/>
      <c r="DP311" s="93"/>
      <c r="DQ311" s="93"/>
      <c r="DR311" s="93"/>
      <c r="DS311" s="93"/>
      <c r="DT311" s="93"/>
      <c r="DU311" s="93"/>
      <c r="DV311" s="93"/>
      <c r="DW311" s="93"/>
      <c r="DX311" s="93"/>
      <c r="DY311" s="93"/>
      <c r="DZ311" s="93"/>
      <c r="EA311" s="93"/>
      <c r="EB311" s="93"/>
      <c r="EC311" s="93"/>
      <c r="ED311" s="93"/>
      <c r="EE311" s="93"/>
      <c r="EF311" s="93"/>
      <c r="EG311" s="93"/>
      <c r="EH311" s="93"/>
      <c r="EI311" s="93"/>
      <c r="EJ311" s="93"/>
      <c r="EK311" s="93"/>
    </row>
    <row r="312" spans="89:141" x14ac:dyDescent="0.4">
      <c r="CK312" s="93"/>
      <c r="CL312" s="93"/>
      <c r="CM312" s="93"/>
      <c r="CN312" s="93"/>
      <c r="CO312" s="93"/>
      <c r="CP312" s="93"/>
      <c r="CQ312" s="93"/>
      <c r="CR312" s="93"/>
      <c r="CS312" s="93"/>
      <c r="CT312" s="93"/>
      <c r="CU312" s="93"/>
      <c r="CV312" s="93"/>
      <c r="CW312" s="93"/>
      <c r="CX312" s="93"/>
      <c r="CY312" s="93"/>
      <c r="CZ312" s="93"/>
      <c r="DA312" s="93"/>
      <c r="DB312" s="93"/>
      <c r="DC312" s="93"/>
      <c r="DD312" s="93"/>
      <c r="DE312" s="93"/>
      <c r="DF312" s="93"/>
      <c r="DG312" s="93"/>
      <c r="DH312" s="93"/>
      <c r="DI312" s="93"/>
      <c r="DJ312" s="93"/>
      <c r="DK312" s="93"/>
      <c r="DL312" s="93"/>
      <c r="DM312" s="93"/>
      <c r="DN312" s="93"/>
      <c r="DO312" s="93"/>
      <c r="DP312" s="93"/>
      <c r="DQ312" s="93"/>
      <c r="DR312" s="93"/>
      <c r="DS312" s="93"/>
      <c r="DT312" s="93"/>
      <c r="DU312" s="93"/>
      <c r="DV312" s="93"/>
      <c r="DW312" s="93"/>
      <c r="DX312" s="93"/>
      <c r="DY312" s="93"/>
      <c r="DZ312" s="93"/>
      <c r="EA312" s="93"/>
      <c r="EB312" s="93"/>
      <c r="EC312" s="93"/>
      <c r="ED312" s="93"/>
      <c r="EE312" s="93"/>
      <c r="EF312" s="93"/>
      <c r="EG312" s="93"/>
      <c r="EH312" s="93"/>
      <c r="EI312" s="93"/>
      <c r="EJ312" s="93"/>
      <c r="EK312" s="93"/>
    </row>
    <row r="313" spans="89:141" x14ac:dyDescent="0.4">
      <c r="CK313" s="93"/>
      <c r="CL313" s="93"/>
      <c r="CM313" s="93"/>
      <c r="CN313" s="93"/>
      <c r="CO313" s="93"/>
      <c r="CP313" s="93"/>
      <c r="CQ313" s="93"/>
      <c r="CR313" s="93"/>
      <c r="CS313" s="93"/>
      <c r="CT313" s="93"/>
      <c r="CU313" s="93"/>
      <c r="CV313" s="93"/>
      <c r="CW313" s="93"/>
      <c r="CX313" s="93"/>
      <c r="CY313" s="93"/>
      <c r="CZ313" s="93"/>
      <c r="DA313" s="93"/>
      <c r="DB313" s="93"/>
      <c r="DC313" s="93"/>
      <c r="DD313" s="93"/>
      <c r="DE313" s="93"/>
      <c r="DF313" s="93"/>
      <c r="DG313" s="93"/>
      <c r="DH313" s="93"/>
      <c r="DI313" s="93"/>
      <c r="DJ313" s="93"/>
      <c r="DK313" s="93"/>
      <c r="DL313" s="93"/>
      <c r="DM313" s="93"/>
      <c r="DN313" s="93"/>
      <c r="DO313" s="93"/>
      <c r="DP313" s="93"/>
      <c r="DQ313" s="93"/>
      <c r="DR313" s="93"/>
      <c r="DS313" s="93"/>
      <c r="DT313" s="93"/>
      <c r="DU313" s="93"/>
      <c r="DV313" s="93"/>
      <c r="DW313" s="93"/>
      <c r="DX313" s="93"/>
      <c r="DY313" s="93"/>
      <c r="DZ313" s="93"/>
      <c r="EA313" s="93"/>
      <c r="EB313" s="93"/>
      <c r="EC313" s="93"/>
      <c r="ED313" s="93"/>
      <c r="EE313" s="93"/>
      <c r="EF313" s="93"/>
      <c r="EG313" s="93"/>
      <c r="EH313" s="93"/>
      <c r="EI313" s="93"/>
      <c r="EJ313" s="93"/>
      <c r="EK313" s="93"/>
    </row>
    <row r="314" spans="89:141" x14ac:dyDescent="0.4">
      <c r="CK314" s="93"/>
      <c r="CL314" s="93"/>
      <c r="CM314" s="93"/>
      <c r="CN314" s="93"/>
      <c r="CO314" s="93"/>
      <c r="CP314" s="93"/>
      <c r="CQ314" s="93"/>
      <c r="CR314" s="93"/>
      <c r="CS314" s="93"/>
      <c r="CT314" s="93"/>
      <c r="CU314" s="93"/>
      <c r="CV314" s="93"/>
      <c r="CW314" s="93"/>
      <c r="CX314" s="93"/>
      <c r="CY314" s="93"/>
      <c r="CZ314" s="93"/>
      <c r="DA314" s="93"/>
      <c r="DB314" s="93"/>
      <c r="DC314" s="93"/>
      <c r="DD314" s="93"/>
      <c r="DE314" s="93"/>
      <c r="DF314" s="93"/>
      <c r="DG314" s="93"/>
      <c r="DH314" s="93"/>
      <c r="DI314" s="93"/>
      <c r="DJ314" s="93"/>
      <c r="DK314" s="93"/>
      <c r="DL314" s="93"/>
      <c r="DM314" s="93"/>
      <c r="DN314" s="93"/>
      <c r="DO314" s="93"/>
      <c r="DP314" s="93"/>
      <c r="DQ314" s="93"/>
      <c r="DR314" s="93"/>
      <c r="DS314" s="93"/>
      <c r="DT314" s="93"/>
      <c r="DU314" s="93"/>
      <c r="DV314" s="93"/>
      <c r="DW314" s="93"/>
      <c r="DX314" s="93"/>
      <c r="DY314" s="93"/>
      <c r="DZ314" s="93"/>
      <c r="EA314" s="93"/>
      <c r="EB314" s="93"/>
      <c r="EC314" s="93"/>
      <c r="ED314" s="93"/>
      <c r="EE314" s="93"/>
      <c r="EF314" s="93"/>
      <c r="EG314" s="93"/>
      <c r="EH314" s="93"/>
      <c r="EI314" s="93"/>
      <c r="EJ314" s="93"/>
      <c r="EK314" s="93"/>
    </row>
    <row r="315" spans="89:141" x14ac:dyDescent="0.4">
      <c r="CK315" s="93"/>
      <c r="CL315" s="93"/>
      <c r="CM315" s="93"/>
      <c r="CN315" s="93"/>
      <c r="CO315" s="93"/>
      <c r="CP315" s="93"/>
      <c r="CQ315" s="93"/>
      <c r="CR315" s="93"/>
      <c r="CS315" s="93"/>
      <c r="CT315" s="93"/>
      <c r="CU315" s="93"/>
      <c r="CV315" s="93"/>
      <c r="CW315" s="93"/>
      <c r="CX315" s="93"/>
      <c r="CY315" s="93"/>
      <c r="CZ315" s="93"/>
      <c r="DA315" s="93"/>
      <c r="DB315" s="93"/>
      <c r="DC315" s="93"/>
      <c r="DD315" s="93"/>
      <c r="DE315" s="93"/>
      <c r="DF315" s="93"/>
      <c r="DG315" s="93"/>
      <c r="DH315" s="93"/>
      <c r="DI315" s="93"/>
      <c r="DJ315" s="93"/>
      <c r="DK315" s="93"/>
      <c r="DL315" s="93"/>
      <c r="DM315" s="93"/>
      <c r="DN315" s="93"/>
      <c r="DO315" s="93"/>
      <c r="DP315" s="93"/>
      <c r="DQ315" s="93"/>
      <c r="DR315" s="93"/>
      <c r="DS315" s="93"/>
      <c r="DT315" s="93"/>
      <c r="DU315" s="93"/>
      <c r="DV315" s="93"/>
      <c r="DW315" s="93"/>
      <c r="DX315" s="93"/>
      <c r="DY315" s="93"/>
      <c r="DZ315" s="93"/>
      <c r="EA315" s="93"/>
      <c r="EB315" s="93"/>
      <c r="EC315" s="93"/>
      <c r="ED315" s="93"/>
      <c r="EE315" s="93"/>
      <c r="EF315" s="93"/>
      <c r="EG315" s="93"/>
      <c r="EH315" s="93"/>
      <c r="EI315" s="93"/>
      <c r="EJ315" s="93"/>
      <c r="EK315" s="93"/>
    </row>
    <row r="316" spans="89:141" x14ac:dyDescent="0.4">
      <c r="CK316" s="93"/>
      <c r="CL316" s="93"/>
      <c r="CM316" s="93"/>
      <c r="CN316" s="93"/>
      <c r="CO316" s="93"/>
      <c r="CP316" s="93"/>
      <c r="CQ316" s="93"/>
      <c r="CR316" s="93"/>
      <c r="CS316" s="93"/>
      <c r="CT316" s="93"/>
      <c r="CU316" s="93"/>
      <c r="CV316" s="93"/>
      <c r="CW316" s="93"/>
      <c r="CX316" s="93"/>
      <c r="CY316" s="93"/>
      <c r="CZ316" s="93"/>
      <c r="DA316" s="93"/>
      <c r="DB316" s="93"/>
      <c r="DC316" s="93"/>
      <c r="DD316" s="93"/>
      <c r="DE316" s="93"/>
      <c r="DF316" s="93"/>
      <c r="DG316" s="93"/>
      <c r="DH316" s="93"/>
      <c r="DI316" s="93"/>
      <c r="DJ316" s="93"/>
      <c r="DK316" s="93"/>
      <c r="DL316" s="93"/>
      <c r="DM316" s="93"/>
      <c r="DN316" s="93"/>
      <c r="DO316" s="93"/>
      <c r="DP316" s="93"/>
      <c r="DQ316" s="93"/>
      <c r="DR316" s="93"/>
      <c r="DS316" s="93"/>
      <c r="DT316" s="93"/>
      <c r="DU316" s="93"/>
      <c r="DV316" s="93"/>
      <c r="DW316" s="93"/>
      <c r="DX316" s="93"/>
      <c r="DY316" s="93"/>
      <c r="DZ316" s="93"/>
      <c r="EA316" s="93"/>
      <c r="EB316" s="93"/>
      <c r="EC316" s="93"/>
      <c r="ED316" s="93"/>
      <c r="EE316" s="93"/>
      <c r="EF316" s="93"/>
      <c r="EG316" s="93"/>
      <c r="EH316" s="93"/>
      <c r="EI316" s="93"/>
      <c r="EJ316" s="93"/>
      <c r="EK316" s="93"/>
    </row>
    <row r="317" spans="89:141" x14ac:dyDescent="0.4">
      <c r="CK317" s="93"/>
      <c r="CL317" s="93"/>
      <c r="CM317" s="93"/>
      <c r="CN317" s="93"/>
      <c r="CO317" s="93"/>
      <c r="CP317" s="93"/>
      <c r="CQ317" s="93"/>
      <c r="CR317" s="93"/>
      <c r="CS317" s="93"/>
      <c r="CT317" s="93"/>
      <c r="CU317" s="93"/>
      <c r="CV317" s="93"/>
      <c r="CW317" s="93"/>
      <c r="CX317" s="93"/>
      <c r="CY317" s="93"/>
      <c r="CZ317" s="93"/>
      <c r="DA317" s="93"/>
      <c r="DB317" s="93"/>
      <c r="DC317" s="93"/>
      <c r="DD317" s="93"/>
      <c r="DE317" s="93"/>
      <c r="DF317" s="93"/>
      <c r="DG317" s="93"/>
      <c r="DH317" s="93"/>
      <c r="DI317" s="93"/>
      <c r="DJ317" s="93"/>
      <c r="DK317" s="93"/>
      <c r="DL317" s="93"/>
      <c r="DM317" s="93"/>
      <c r="DN317" s="93"/>
      <c r="DO317" s="93"/>
      <c r="DP317" s="93"/>
      <c r="DQ317" s="93"/>
      <c r="DR317" s="93"/>
      <c r="DS317" s="93"/>
      <c r="DT317" s="93"/>
      <c r="DU317" s="93"/>
      <c r="DV317" s="93"/>
      <c r="DW317" s="93"/>
      <c r="DX317" s="93"/>
      <c r="DY317" s="93"/>
      <c r="DZ317" s="93"/>
      <c r="EA317" s="93"/>
      <c r="EB317" s="93"/>
      <c r="EC317" s="93"/>
      <c r="ED317" s="93"/>
      <c r="EE317" s="93"/>
      <c r="EF317" s="93"/>
      <c r="EG317" s="93"/>
      <c r="EH317" s="93"/>
      <c r="EI317" s="93"/>
      <c r="EJ317" s="93"/>
      <c r="EK317" s="93"/>
    </row>
    <row r="318" spans="89:141" x14ac:dyDescent="0.4">
      <c r="CK318" s="93"/>
      <c r="CL318" s="93"/>
      <c r="CM318" s="93"/>
      <c r="CN318" s="93"/>
      <c r="CO318" s="93"/>
      <c r="CP318" s="93"/>
      <c r="CQ318" s="93"/>
      <c r="CR318" s="93"/>
      <c r="CS318" s="93"/>
      <c r="CT318" s="93"/>
      <c r="CU318" s="93"/>
      <c r="CV318" s="93"/>
      <c r="CW318" s="93"/>
      <c r="CX318" s="93"/>
      <c r="CY318" s="93"/>
      <c r="CZ318" s="93"/>
      <c r="DA318" s="93"/>
      <c r="DB318" s="93"/>
      <c r="DC318" s="93"/>
      <c r="DD318" s="93"/>
      <c r="DE318" s="93"/>
      <c r="DF318" s="93"/>
      <c r="DG318" s="93"/>
      <c r="DH318" s="93"/>
      <c r="DI318" s="93"/>
      <c r="DJ318" s="93"/>
      <c r="DK318" s="93"/>
      <c r="DL318" s="93"/>
      <c r="DM318" s="93"/>
      <c r="DN318" s="93"/>
      <c r="DO318" s="93"/>
      <c r="DP318" s="93"/>
      <c r="DQ318" s="93"/>
      <c r="DR318" s="93"/>
      <c r="DS318" s="93"/>
      <c r="DT318" s="93"/>
      <c r="DU318" s="93"/>
      <c r="DV318" s="93"/>
      <c r="DW318" s="93"/>
      <c r="DX318" s="93"/>
      <c r="DY318" s="93"/>
      <c r="DZ318" s="93"/>
      <c r="EA318" s="93"/>
      <c r="EB318" s="93"/>
      <c r="EC318" s="93"/>
      <c r="ED318" s="93"/>
      <c r="EE318" s="93"/>
      <c r="EF318" s="93"/>
      <c r="EG318" s="93"/>
      <c r="EH318" s="93"/>
      <c r="EI318" s="93"/>
      <c r="EJ318" s="93"/>
      <c r="EK318" s="93"/>
    </row>
    <row r="319" spans="89:141" x14ac:dyDescent="0.4">
      <c r="CK319" s="93"/>
      <c r="CL319" s="93"/>
      <c r="CM319" s="93"/>
      <c r="CN319" s="93"/>
      <c r="CO319" s="93"/>
      <c r="CP319" s="93"/>
      <c r="CQ319" s="93"/>
      <c r="CR319" s="93"/>
      <c r="CS319" s="93"/>
      <c r="CT319" s="93"/>
      <c r="CU319" s="93"/>
      <c r="CV319" s="93"/>
      <c r="CW319" s="93"/>
      <c r="CX319" s="93"/>
      <c r="CY319" s="93"/>
      <c r="CZ319" s="93"/>
      <c r="DA319" s="93"/>
      <c r="DB319" s="93"/>
      <c r="DC319" s="93"/>
      <c r="DD319" s="93"/>
      <c r="DE319" s="93"/>
      <c r="DF319" s="93"/>
      <c r="DG319" s="93"/>
      <c r="DH319" s="93"/>
      <c r="DI319" s="93"/>
      <c r="DJ319" s="93"/>
      <c r="DK319" s="93"/>
      <c r="DL319" s="93"/>
      <c r="DM319" s="93"/>
      <c r="DN319" s="93"/>
      <c r="DO319" s="93"/>
      <c r="DP319" s="93"/>
      <c r="DQ319" s="93"/>
      <c r="DR319" s="93"/>
      <c r="DS319" s="93"/>
      <c r="DT319" s="93"/>
      <c r="DU319" s="93"/>
      <c r="DV319" s="93"/>
      <c r="DW319" s="93"/>
      <c r="DX319" s="93"/>
      <c r="DY319" s="93"/>
      <c r="DZ319" s="93"/>
      <c r="EA319" s="93"/>
      <c r="EB319" s="93"/>
      <c r="EC319" s="93"/>
      <c r="ED319" s="93"/>
      <c r="EE319" s="93"/>
      <c r="EF319" s="93"/>
      <c r="EG319" s="93"/>
      <c r="EH319" s="93"/>
      <c r="EI319" s="93"/>
      <c r="EJ319" s="93"/>
      <c r="EK319" s="93"/>
    </row>
    <row r="320" spans="89:141" x14ac:dyDescent="0.4">
      <c r="CK320" s="93"/>
      <c r="CL320" s="93"/>
      <c r="CM320" s="93"/>
      <c r="CN320" s="93"/>
      <c r="CO320" s="93"/>
      <c r="CP320" s="93"/>
      <c r="CQ320" s="93"/>
      <c r="CR320" s="93"/>
      <c r="CS320" s="93"/>
      <c r="CT320" s="93"/>
      <c r="CU320" s="93"/>
      <c r="CV320" s="93"/>
      <c r="CW320" s="93"/>
      <c r="CX320" s="93"/>
      <c r="CY320" s="93"/>
      <c r="CZ320" s="93"/>
      <c r="DA320" s="93"/>
      <c r="DB320" s="93"/>
      <c r="DC320" s="93"/>
      <c r="DD320" s="93"/>
      <c r="DE320" s="93"/>
      <c r="DF320" s="93"/>
      <c r="DG320" s="93"/>
      <c r="DH320" s="93"/>
      <c r="DI320" s="93"/>
      <c r="DJ320" s="93"/>
      <c r="DK320" s="93"/>
      <c r="DL320" s="93"/>
      <c r="DM320" s="93"/>
      <c r="DN320" s="93"/>
      <c r="DO320" s="93"/>
      <c r="DP320" s="93"/>
      <c r="DQ320" s="93"/>
      <c r="DR320" s="93"/>
      <c r="DS320" s="93"/>
      <c r="DT320" s="93"/>
      <c r="DU320" s="93"/>
      <c r="DV320" s="93"/>
      <c r="DW320" s="93"/>
      <c r="DX320" s="93"/>
      <c r="DY320" s="93"/>
      <c r="DZ320" s="93"/>
      <c r="EA320" s="93"/>
      <c r="EB320" s="93"/>
      <c r="EC320" s="93"/>
      <c r="ED320" s="93"/>
      <c r="EE320" s="93"/>
      <c r="EF320" s="93"/>
      <c r="EG320" s="93"/>
      <c r="EH320" s="93"/>
      <c r="EI320" s="93"/>
      <c r="EJ320" s="93"/>
      <c r="EK320" s="93"/>
    </row>
    <row r="321" spans="89:141" x14ac:dyDescent="0.4">
      <c r="CK321" s="93"/>
      <c r="CL321" s="93"/>
      <c r="CM321" s="93"/>
      <c r="CN321" s="93"/>
      <c r="CO321" s="93"/>
      <c r="CP321" s="93"/>
      <c r="CQ321" s="93"/>
      <c r="CR321" s="93"/>
      <c r="CS321" s="93"/>
      <c r="CT321" s="93"/>
      <c r="CU321" s="93"/>
      <c r="CV321" s="93"/>
      <c r="CW321" s="93"/>
      <c r="CX321" s="93"/>
      <c r="CY321" s="93"/>
      <c r="CZ321" s="93"/>
      <c r="DA321" s="93"/>
      <c r="DB321" s="93"/>
      <c r="DC321" s="93"/>
      <c r="DD321" s="93"/>
      <c r="DE321" s="93"/>
      <c r="DF321" s="93"/>
      <c r="DG321" s="93"/>
      <c r="DH321" s="93"/>
      <c r="DI321" s="93"/>
      <c r="DJ321" s="93"/>
      <c r="DK321" s="93"/>
      <c r="DL321" s="93"/>
      <c r="DM321" s="93"/>
      <c r="DN321" s="93"/>
      <c r="DO321" s="93"/>
      <c r="DP321" s="93"/>
      <c r="DQ321" s="93"/>
      <c r="DR321" s="93"/>
      <c r="DS321" s="93"/>
      <c r="DT321" s="93"/>
      <c r="DU321" s="93"/>
      <c r="DV321" s="93"/>
      <c r="DW321" s="93"/>
      <c r="DX321" s="93"/>
      <c r="DY321" s="93"/>
      <c r="DZ321" s="93"/>
      <c r="EA321" s="93"/>
      <c r="EB321" s="93"/>
      <c r="EC321" s="93"/>
      <c r="ED321" s="93"/>
      <c r="EE321" s="93"/>
      <c r="EF321" s="93"/>
      <c r="EG321" s="93"/>
      <c r="EH321" s="93"/>
      <c r="EI321" s="93"/>
      <c r="EJ321" s="93"/>
      <c r="EK321" s="93"/>
    </row>
    <row r="322" spans="89:141" x14ac:dyDescent="0.4">
      <c r="CK322" s="93"/>
      <c r="CL322" s="93"/>
      <c r="CM322" s="93"/>
      <c r="CN322" s="93"/>
      <c r="CO322" s="93"/>
      <c r="CP322" s="93"/>
      <c r="CQ322" s="93"/>
      <c r="CR322" s="93"/>
      <c r="CS322" s="93"/>
      <c r="CT322" s="93"/>
      <c r="CU322" s="93"/>
      <c r="CV322" s="93"/>
      <c r="CW322" s="93"/>
      <c r="CX322" s="93"/>
      <c r="CY322" s="93"/>
      <c r="CZ322" s="93"/>
      <c r="DA322" s="93"/>
      <c r="DB322" s="93"/>
      <c r="DC322" s="93"/>
      <c r="DD322" s="93"/>
      <c r="DE322" s="93"/>
      <c r="DF322" s="93"/>
      <c r="DG322" s="93"/>
      <c r="DH322" s="93"/>
      <c r="DI322" s="93"/>
      <c r="DJ322" s="93"/>
      <c r="DK322" s="93"/>
      <c r="DL322" s="93"/>
      <c r="DM322" s="93"/>
      <c r="DN322" s="93"/>
      <c r="DO322" s="93"/>
      <c r="DP322" s="93"/>
      <c r="DQ322" s="93"/>
      <c r="DR322" s="93"/>
      <c r="DS322" s="93"/>
      <c r="DT322" s="93"/>
      <c r="DU322" s="93"/>
      <c r="DV322" s="93"/>
      <c r="DW322" s="93"/>
      <c r="DX322" s="93"/>
      <c r="DY322" s="93"/>
      <c r="DZ322" s="93"/>
      <c r="EA322" s="93"/>
      <c r="EB322" s="93"/>
      <c r="EC322" s="93"/>
      <c r="ED322" s="93"/>
      <c r="EE322" s="93"/>
      <c r="EF322" s="93"/>
      <c r="EG322" s="93"/>
      <c r="EH322" s="93"/>
      <c r="EI322" s="93"/>
      <c r="EJ322" s="93"/>
      <c r="EK322" s="93"/>
    </row>
    <row r="323" spans="89:141" x14ac:dyDescent="0.4">
      <c r="CK323" s="93"/>
      <c r="CL323" s="93"/>
      <c r="CM323" s="93"/>
      <c r="CN323" s="93"/>
      <c r="CO323" s="93"/>
      <c r="CP323" s="93"/>
      <c r="CQ323" s="93"/>
      <c r="CR323" s="93"/>
      <c r="CS323" s="93"/>
      <c r="CT323" s="93"/>
      <c r="CU323" s="93"/>
      <c r="CV323" s="93"/>
      <c r="CW323" s="93"/>
      <c r="CX323" s="93"/>
      <c r="CY323" s="93"/>
      <c r="CZ323" s="93"/>
      <c r="DA323" s="93"/>
      <c r="DB323" s="93"/>
      <c r="DC323" s="93"/>
      <c r="DD323" s="93"/>
      <c r="DE323" s="93"/>
      <c r="DF323" s="93"/>
      <c r="DG323" s="93"/>
      <c r="DH323" s="93"/>
      <c r="DI323" s="93"/>
      <c r="DJ323" s="93"/>
      <c r="DK323" s="93"/>
      <c r="DL323" s="93"/>
      <c r="DM323" s="93"/>
      <c r="DN323" s="93"/>
      <c r="DO323" s="93"/>
      <c r="DP323" s="93"/>
      <c r="DQ323" s="93"/>
      <c r="DR323" s="93"/>
      <c r="DS323" s="93"/>
      <c r="DT323" s="93"/>
      <c r="DU323" s="93"/>
      <c r="DV323" s="93"/>
      <c r="DW323" s="93"/>
      <c r="DX323" s="93"/>
      <c r="DY323" s="93"/>
      <c r="DZ323" s="93"/>
      <c r="EA323" s="93"/>
      <c r="EB323" s="93"/>
      <c r="EC323" s="93"/>
      <c r="ED323" s="93"/>
      <c r="EE323" s="93"/>
      <c r="EF323" s="93"/>
      <c r="EG323" s="93"/>
      <c r="EH323" s="93"/>
      <c r="EI323" s="93"/>
      <c r="EJ323" s="93"/>
      <c r="EK323" s="93"/>
    </row>
    <row r="324" spans="89:141" x14ac:dyDescent="0.4">
      <c r="CK324" s="93"/>
      <c r="CL324" s="93"/>
      <c r="CM324" s="93"/>
      <c r="CN324" s="93"/>
      <c r="CO324" s="93"/>
      <c r="CP324" s="93"/>
      <c r="CQ324" s="93"/>
      <c r="CR324" s="93"/>
      <c r="CS324" s="93"/>
      <c r="CT324" s="93"/>
      <c r="CU324" s="93"/>
      <c r="CV324" s="93"/>
      <c r="CW324" s="93"/>
      <c r="CX324" s="93"/>
      <c r="CY324" s="93"/>
      <c r="CZ324" s="93"/>
      <c r="DA324" s="93"/>
      <c r="DB324" s="93"/>
      <c r="DC324" s="93"/>
      <c r="DD324" s="93"/>
      <c r="DE324" s="93"/>
      <c r="DF324" s="93"/>
      <c r="DG324" s="93"/>
      <c r="DH324" s="93"/>
      <c r="DI324" s="93"/>
      <c r="DJ324" s="93"/>
      <c r="DK324" s="93"/>
      <c r="DL324" s="93"/>
      <c r="DM324" s="93"/>
      <c r="DN324" s="93"/>
      <c r="DO324" s="93"/>
      <c r="DP324" s="93"/>
      <c r="DQ324" s="93"/>
      <c r="DR324" s="93"/>
      <c r="DS324" s="93"/>
      <c r="DT324" s="93"/>
      <c r="DU324" s="93"/>
      <c r="DV324" s="93"/>
      <c r="DW324" s="93"/>
      <c r="DX324" s="93"/>
      <c r="DY324" s="93"/>
      <c r="DZ324" s="93"/>
      <c r="EA324" s="93"/>
      <c r="EB324" s="93"/>
      <c r="EC324" s="93"/>
      <c r="ED324" s="93"/>
      <c r="EE324" s="93"/>
      <c r="EF324" s="93"/>
      <c r="EG324" s="93"/>
      <c r="EH324" s="93"/>
      <c r="EI324" s="93"/>
      <c r="EJ324" s="93"/>
      <c r="EK324" s="93"/>
    </row>
    <row r="325" spans="89:141" x14ac:dyDescent="0.4">
      <c r="CK325" s="93"/>
      <c r="CL325" s="93"/>
      <c r="CM325" s="93"/>
      <c r="CN325" s="93"/>
      <c r="CO325" s="93"/>
      <c r="CP325" s="93"/>
      <c r="CQ325" s="93"/>
      <c r="CR325" s="93"/>
      <c r="CS325" s="93"/>
      <c r="CT325" s="93"/>
      <c r="CU325" s="93"/>
      <c r="CV325" s="93"/>
      <c r="CW325" s="93"/>
      <c r="CX325" s="93"/>
      <c r="CY325" s="93"/>
      <c r="CZ325" s="93"/>
      <c r="DA325" s="93"/>
      <c r="DB325" s="93"/>
      <c r="DC325" s="93"/>
      <c r="DD325" s="93"/>
      <c r="DE325" s="93"/>
      <c r="DF325" s="93"/>
      <c r="DG325" s="93"/>
      <c r="DH325" s="93"/>
      <c r="DI325" s="93"/>
      <c r="DJ325" s="93"/>
      <c r="DK325" s="93"/>
      <c r="DL325" s="93"/>
      <c r="DM325" s="93"/>
      <c r="DN325" s="93"/>
      <c r="DO325" s="93"/>
      <c r="DP325" s="93"/>
      <c r="DQ325" s="93"/>
      <c r="DR325" s="93"/>
      <c r="DS325" s="93"/>
      <c r="DT325" s="93"/>
      <c r="DU325" s="93"/>
      <c r="DV325" s="93"/>
      <c r="DW325" s="93"/>
      <c r="DX325" s="93"/>
      <c r="DY325" s="93"/>
      <c r="DZ325" s="93"/>
      <c r="EA325" s="93"/>
      <c r="EB325" s="93"/>
      <c r="EC325" s="93"/>
      <c r="ED325" s="93"/>
      <c r="EE325" s="93"/>
      <c r="EF325" s="93"/>
      <c r="EG325" s="93"/>
      <c r="EH325" s="93"/>
      <c r="EI325" s="93"/>
      <c r="EJ325" s="93"/>
      <c r="EK325" s="93"/>
    </row>
    <row r="326" spans="89:141" x14ac:dyDescent="0.4">
      <c r="CK326" s="93"/>
      <c r="CL326" s="93"/>
      <c r="CM326" s="93"/>
      <c r="CN326" s="93"/>
      <c r="CO326" s="93"/>
      <c r="CP326" s="93"/>
      <c r="CQ326" s="93"/>
      <c r="CR326" s="93"/>
      <c r="CS326" s="93"/>
      <c r="CT326" s="93"/>
      <c r="CU326" s="93"/>
      <c r="CV326" s="93"/>
      <c r="CW326" s="93"/>
      <c r="CX326" s="93"/>
      <c r="CY326" s="93"/>
      <c r="CZ326" s="93"/>
      <c r="DA326" s="93"/>
      <c r="DB326" s="93"/>
      <c r="DC326" s="93"/>
      <c r="DD326" s="93"/>
      <c r="DE326" s="93"/>
      <c r="DF326" s="93"/>
      <c r="DG326" s="93"/>
      <c r="DH326" s="93"/>
      <c r="DI326" s="93"/>
      <c r="DJ326" s="93"/>
      <c r="DK326" s="93"/>
      <c r="DL326" s="93"/>
      <c r="DM326" s="93"/>
      <c r="DN326" s="93"/>
      <c r="DO326" s="93"/>
      <c r="DP326" s="93"/>
      <c r="DQ326" s="93"/>
      <c r="DR326" s="93"/>
      <c r="DS326" s="93"/>
      <c r="DT326" s="93"/>
      <c r="DU326" s="93"/>
      <c r="DV326" s="93"/>
      <c r="DW326" s="93"/>
      <c r="DX326" s="93"/>
      <c r="DY326" s="93"/>
      <c r="DZ326" s="93"/>
      <c r="EA326" s="93"/>
      <c r="EB326" s="93"/>
      <c r="EC326" s="93"/>
      <c r="ED326" s="93"/>
      <c r="EE326" s="93"/>
      <c r="EF326" s="93"/>
      <c r="EG326" s="93"/>
      <c r="EH326" s="93"/>
      <c r="EI326" s="93"/>
      <c r="EJ326" s="93"/>
      <c r="EK326" s="93"/>
    </row>
    <row r="327" spans="89:141" x14ac:dyDescent="0.4">
      <c r="CK327" s="93"/>
      <c r="CL327" s="93"/>
      <c r="CM327" s="93"/>
      <c r="CN327" s="93"/>
      <c r="CO327" s="93"/>
      <c r="CP327" s="93"/>
      <c r="CQ327" s="93"/>
      <c r="CR327" s="93"/>
      <c r="CS327" s="93"/>
      <c r="CT327" s="93"/>
      <c r="CU327" s="93"/>
      <c r="CV327" s="93"/>
      <c r="CW327" s="93"/>
      <c r="CX327" s="93"/>
      <c r="CY327" s="93"/>
      <c r="CZ327" s="93"/>
      <c r="DA327" s="93"/>
      <c r="DB327" s="93"/>
      <c r="DC327" s="93"/>
      <c r="DD327" s="93"/>
      <c r="DE327" s="93"/>
      <c r="DF327" s="93"/>
      <c r="DG327" s="93"/>
      <c r="DH327" s="93"/>
      <c r="DI327" s="93"/>
      <c r="DJ327" s="93"/>
      <c r="DK327" s="93"/>
      <c r="DL327" s="93"/>
      <c r="DM327" s="93"/>
      <c r="DN327" s="93"/>
      <c r="DO327" s="93"/>
      <c r="DP327" s="93"/>
      <c r="DQ327" s="93"/>
      <c r="DR327" s="93"/>
      <c r="DS327" s="93"/>
      <c r="DT327" s="93"/>
      <c r="DU327" s="93"/>
      <c r="DV327" s="93"/>
      <c r="DW327" s="93"/>
      <c r="DX327" s="93"/>
      <c r="DY327" s="93"/>
      <c r="DZ327" s="93"/>
      <c r="EA327" s="93"/>
      <c r="EB327" s="93"/>
      <c r="EC327" s="93"/>
      <c r="ED327" s="93"/>
      <c r="EE327" s="93"/>
      <c r="EF327" s="93"/>
      <c r="EG327" s="93"/>
      <c r="EH327" s="93"/>
      <c r="EI327" s="93"/>
      <c r="EJ327" s="93"/>
      <c r="EK327" s="93"/>
    </row>
    <row r="328" spans="89:141" x14ac:dyDescent="0.4">
      <c r="CK328" s="93"/>
      <c r="CL328" s="93"/>
      <c r="CM328" s="93"/>
      <c r="CN328" s="93"/>
      <c r="CO328" s="93"/>
      <c r="CP328" s="93"/>
      <c r="CQ328" s="93"/>
      <c r="CR328" s="93"/>
      <c r="CS328" s="93"/>
      <c r="CT328" s="93"/>
      <c r="CU328" s="93"/>
      <c r="CV328" s="93"/>
      <c r="CW328" s="93"/>
      <c r="CX328" s="93"/>
      <c r="CY328" s="93"/>
      <c r="CZ328" s="93"/>
      <c r="DA328" s="93"/>
      <c r="DB328" s="93"/>
      <c r="DC328" s="93"/>
      <c r="DD328" s="93"/>
      <c r="DE328" s="93"/>
      <c r="DF328" s="93"/>
      <c r="DG328" s="93"/>
      <c r="DH328" s="93"/>
      <c r="DI328" s="93"/>
      <c r="DJ328" s="93"/>
      <c r="DK328" s="93"/>
      <c r="DL328" s="93"/>
      <c r="DM328" s="93"/>
      <c r="DN328" s="93"/>
      <c r="DO328" s="93"/>
      <c r="DP328" s="93"/>
      <c r="DQ328" s="93"/>
      <c r="DR328" s="93"/>
      <c r="DS328" s="93"/>
      <c r="DT328" s="93"/>
      <c r="DU328" s="93"/>
      <c r="DV328" s="93"/>
      <c r="DW328" s="93"/>
      <c r="DX328" s="93"/>
      <c r="DY328" s="93"/>
      <c r="DZ328" s="93"/>
      <c r="EA328" s="93"/>
      <c r="EB328" s="93"/>
      <c r="EC328" s="93"/>
      <c r="ED328" s="93"/>
      <c r="EE328" s="93"/>
      <c r="EF328" s="93"/>
      <c r="EG328" s="93"/>
      <c r="EH328" s="93"/>
      <c r="EI328" s="93"/>
      <c r="EJ328" s="93"/>
      <c r="EK328" s="93"/>
    </row>
    <row r="329" spans="89:141" x14ac:dyDescent="0.4">
      <c r="CK329" s="93"/>
      <c r="CL329" s="93"/>
      <c r="CM329" s="93"/>
      <c r="CN329" s="93"/>
      <c r="CO329" s="93"/>
      <c r="CP329" s="93"/>
      <c r="CQ329" s="93"/>
      <c r="CR329" s="93"/>
      <c r="CS329" s="93"/>
      <c r="CT329" s="93"/>
      <c r="CU329" s="93"/>
      <c r="CV329" s="93"/>
      <c r="CW329" s="93"/>
      <c r="CX329" s="93"/>
      <c r="CY329" s="93"/>
      <c r="CZ329" s="93"/>
      <c r="DA329" s="93"/>
      <c r="DB329" s="93"/>
      <c r="DC329" s="93"/>
      <c r="DD329" s="93"/>
      <c r="DE329" s="93"/>
      <c r="DF329" s="93"/>
      <c r="DG329" s="93"/>
      <c r="DH329" s="93"/>
      <c r="DI329" s="93"/>
      <c r="DJ329" s="93"/>
      <c r="DK329" s="93"/>
      <c r="DL329" s="93"/>
      <c r="DM329" s="93"/>
      <c r="DN329" s="93"/>
      <c r="DO329" s="93"/>
      <c r="DP329" s="93"/>
      <c r="DQ329" s="93"/>
      <c r="DR329" s="93"/>
      <c r="DS329" s="93"/>
      <c r="DT329" s="93"/>
      <c r="DU329" s="93"/>
      <c r="DV329" s="93"/>
      <c r="DW329" s="93"/>
      <c r="DX329" s="93"/>
      <c r="DY329" s="93"/>
      <c r="DZ329" s="93"/>
      <c r="EA329" s="93"/>
      <c r="EB329" s="93"/>
      <c r="EC329" s="93"/>
      <c r="ED329" s="93"/>
      <c r="EE329" s="93"/>
      <c r="EF329" s="93"/>
      <c r="EG329" s="93"/>
      <c r="EH329" s="93"/>
      <c r="EI329" s="93"/>
      <c r="EJ329" s="93"/>
      <c r="EK329" s="93"/>
    </row>
    <row r="330" spans="89:141" x14ac:dyDescent="0.4">
      <c r="CK330" s="93"/>
      <c r="CL330" s="93"/>
      <c r="CM330" s="93"/>
      <c r="CN330" s="93"/>
      <c r="CO330" s="93"/>
      <c r="CP330" s="93"/>
      <c r="CQ330" s="93"/>
      <c r="CR330" s="93"/>
      <c r="CS330" s="93"/>
      <c r="CT330" s="93"/>
      <c r="CU330" s="93"/>
      <c r="CV330" s="93"/>
      <c r="CW330" s="93"/>
      <c r="CX330" s="93"/>
      <c r="CY330" s="93"/>
      <c r="CZ330" s="93"/>
      <c r="DA330" s="93"/>
      <c r="DB330" s="93"/>
      <c r="DC330" s="93"/>
      <c r="DD330" s="93"/>
      <c r="DE330" s="93"/>
      <c r="DF330" s="93"/>
      <c r="DG330" s="93"/>
      <c r="DH330" s="93"/>
      <c r="DI330" s="93"/>
      <c r="DJ330" s="93"/>
      <c r="DK330" s="93"/>
      <c r="DL330" s="93"/>
      <c r="DM330" s="93"/>
      <c r="DN330" s="93"/>
      <c r="DO330" s="93"/>
      <c r="DP330" s="93"/>
      <c r="DQ330" s="93"/>
      <c r="DR330" s="93"/>
      <c r="DS330" s="93"/>
      <c r="DT330" s="93"/>
      <c r="DU330" s="93"/>
      <c r="DV330" s="93"/>
      <c r="DW330" s="93"/>
      <c r="DX330" s="93"/>
      <c r="DY330" s="93"/>
      <c r="DZ330" s="93"/>
      <c r="EA330" s="93"/>
      <c r="EB330" s="93"/>
      <c r="EC330" s="93"/>
      <c r="ED330" s="93"/>
      <c r="EE330" s="93"/>
      <c r="EF330" s="93"/>
      <c r="EG330" s="93"/>
      <c r="EH330" s="93"/>
      <c r="EI330" s="93"/>
      <c r="EJ330" s="93"/>
      <c r="EK330" s="93"/>
    </row>
    <row r="331" spans="89:141" x14ac:dyDescent="0.4">
      <c r="CK331" s="93"/>
      <c r="CL331" s="93"/>
      <c r="CM331" s="93"/>
      <c r="CN331" s="93"/>
      <c r="CO331" s="93"/>
      <c r="CP331" s="93"/>
      <c r="CQ331" s="93"/>
      <c r="CR331" s="93"/>
      <c r="CS331" s="93"/>
      <c r="CT331" s="93"/>
      <c r="CU331" s="93"/>
      <c r="CV331" s="93"/>
      <c r="CW331" s="93"/>
      <c r="CX331" s="93"/>
      <c r="CY331" s="93"/>
      <c r="CZ331" s="93"/>
      <c r="DA331" s="93"/>
      <c r="DB331" s="93"/>
      <c r="DC331" s="93"/>
      <c r="DD331" s="93"/>
      <c r="DE331" s="93"/>
      <c r="DF331" s="93"/>
      <c r="DG331" s="93"/>
      <c r="DH331" s="93"/>
      <c r="DI331" s="93"/>
      <c r="DJ331" s="93"/>
      <c r="DK331" s="93"/>
      <c r="DL331" s="93"/>
      <c r="DM331" s="93"/>
      <c r="DN331" s="93"/>
      <c r="DO331" s="93"/>
      <c r="DP331" s="93"/>
      <c r="DQ331" s="93"/>
      <c r="DR331" s="93"/>
      <c r="DS331" s="93"/>
      <c r="DT331" s="93"/>
      <c r="DU331" s="93"/>
      <c r="DV331" s="93"/>
      <c r="DW331" s="93"/>
      <c r="DX331" s="93"/>
      <c r="DY331" s="93"/>
      <c r="DZ331" s="93"/>
      <c r="EA331" s="93"/>
      <c r="EB331" s="93"/>
      <c r="EC331" s="93"/>
      <c r="ED331" s="93"/>
      <c r="EE331" s="93"/>
      <c r="EF331" s="93"/>
      <c r="EG331" s="93"/>
      <c r="EH331" s="93"/>
      <c r="EI331" s="93"/>
      <c r="EJ331" s="93"/>
      <c r="EK331" s="93"/>
    </row>
    <row r="332" spans="89:141" x14ac:dyDescent="0.4">
      <c r="CK332" s="93"/>
      <c r="CL332" s="93"/>
      <c r="CM332" s="93"/>
      <c r="CN332" s="93"/>
      <c r="CO332" s="93"/>
      <c r="CP332" s="93"/>
      <c r="CQ332" s="93"/>
      <c r="CR332" s="93"/>
      <c r="CS332" s="93"/>
      <c r="CT332" s="93"/>
      <c r="CU332" s="93"/>
      <c r="CV332" s="93"/>
      <c r="CW332" s="93"/>
      <c r="CX332" s="93"/>
      <c r="CY332" s="93"/>
      <c r="CZ332" s="93"/>
      <c r="DA332" s="93"/>
      <c r="DB332" s="93"/>
      <c r="DC332" s="93"/>
      <c r="DD332" s="93"/>
      <c r="DE332" s="93"/>
      <c r="DF332" s="93"/>
      <c r="DG332" s="93"/>
      <c r="DH332" s="93"/>
      <c r="DI332" s="93"/>
      <c r="DJ332" s="93"/>
      <c r="DK332" s="93"/>
      <c r="DL332" s="93"/>
      <c r="DM332" s="93"/>
      <c r="DN332" s="93"/>
      <c r="DO332" s="93"/>
      <c r="DP332" s="93"/>
      <c r="DQ332" s="93"/>
      <c r="DR332" s="93"/>
      <c r="DS332" s="93"/>
      <c r="DT332" s="93"/>
      <c r="DU332" s="93"/>
      <c r="DV332" s="93"/>
      <c r="DW332" s="93"/>
      <c r="DX332" s="93"/>
      <c r="DY332" s="93"/>
      <c r="DZ332" s="93"/>
      <c r="EA332" s="93"/>
      <c r="EB332" s="93"/>
      <c r="EC332" s="93"/>
      <c r="ED332" s="93"/>
      <c r="EE332" s="93"/>
      <c r="EF332" s="93"/>
      <c r="EG332" s="93"/>
      <c r="EH332" s="93"/>
      <c r="EI332" s="93"/>
      <c r="EJ332" s="93"/>
      <c r="EK332" s="93"/>
    </row>
    <row r="333" spans="89:141" x14ac:dyDescent="0.4">
      <c r="CK333" s="93"/>
      <c r="CL333" s="93"/>
      <c r="CM333" s="93"/>
      <c r="CN333" s="93"/>
      <c r="CO333" s="93"/>
      <c r="CP333" s="93"/>
      <c r="CQ333" s="93"/>
      <c r="CR333" s="93"/>
      <c r="CS333" s="93"/>
      <c r="CT333" s="93"/>
      <c r="CU333" s="93"/>
      <c r="CV333" s="93"/>
      <c r="CW333" s="93"/>
      <c r="CX333" s="93"/>
      <c r="CY333" s="93"/>
      <c r="CZ333" s="93"/>
      <c r="DA333" s="93"/>
      <c r="DB333" s="93"/>
      <c r="DC333" s="93"/>
      <c r="DD333" s="93"/>
      <c r="DE333" s="93"/>
      <c r="DF333" s="93"/>
      <c r="DG333" s="93"/>
      <c r="DH333" s="93"/>
      <c r="DI333" s="93"/>
      <c r="DJ333" s="93"/>
      <c r="DK333" s="93"/>
      <c r="DL333" s="93"/>
      <c r="DM333" s="93"/>
      <c r="DN333" s="93"/>
      <c r="DO333" s="93"/>
      <c r="DP333" s="93"/>
      <c r="DQ333" s="93"/>
      <c r="DR333" s="93"/>
      <c r="DS333" s="93"/>
      <c r="DT333" s="93"/>
      <c r="DU333" s="93"/>
      <c r="DV333" s="93"/>
      <c r="DW333" s="93"/>
      <c r="DX333" s="93"/>
      <c r="DY333" s="93"/>
      <c r="DZ333" s="93"/>
      <c r="EA333" s="93"/>
      <c r="EB333" s="93"/>
      <c r="EC333" s="93"/>
      <c r="ED333" s="93"/>
      <c r="EE333" s="93"/>
      <c r="EF333" s="93"/>
      <c r="EG333" s="93"/>
      <c r="EH333" s="93"/>
      <c r="EI333" s="93"/>
      <c r="EJ333" s="93"/>
      <c r="EK333" s="93"/>
    </row>
    <row r="334" spans="89:141" x14ac:dyDescent="0.4">
      <c r="CK334" s="93"/>
      <c r="CL334" s="93"/>
      <c r="CM334" s="93"/>
      <c r="CN334" s="93"/>
      <c r="CO334" s="93"/>
      <c r="CP334" s="93"/>
      <c r="CQ334" s="93"/>
      <c r="CR334" s="93"/>
      <c r="CS334" s="93"/>
      <c r="CT334" s="93"/>
      <c r="CU334" s="93"/>
      <c r="CV334" s="93"/>
      <c r="CW334" s="93"/>
      <c r="CX334" s="93"/>
      <c r="CY334" s="93"/>
      <c r="CZ334" s="93"/>
      <c r="DA334" s="93"/>
      <c r="DB334" s="93"/>
      <c r="DC334" s="93"/>
      <c r="DD334" s="93"/>
      <c r="DE334" s="93"/>
      <c r="DF334" s="93"/>
      <c r="DG334" s="93"/>
      <c r="DH334" s="93"/>
      <c r="DI334" s="93"/>
      <c r="DJ334" s="93"/>
      <c r="DK334" s="93"/>
      <c r="DL334" s="93"/>
      <c r="DM334" s="93"/>
      <c r="DN334" s="93"/>
      <c r="DO334" s="93"/>
      <c r="DP334" s="93"/>
      <c r="DQ334" s="93"/>
      <c r="DR334" s="93"/>
      <c r="DS334" s="93"/>
      <c r="DT334" s="93"/>
      <c r="DU334" s="93"/>
      <c r="DV334" s="93"/>
      <c r="DW334" s="93"/>
      <c r="DX334" s="93"/>
      <c r="DY334" s="93"/>
      <c r="DZ334" s="93"/>
      <c r="EA334" s="93"/>
      <c r="EB334" s="93"/>
      <c r="EC334" s="93"/>
      <c r="ED334" s="93"/>
      <c r="EE334" s="93"/>
      <c r="EF334" s="93"/>
      <c r="EG334" s="93"/>
      <c r="EH334" s="93"/>
      <c r="EI334" s="93"/>
      <c r="EJ334" s="93"/>
      <c r="EK334" s="93"/>
    </row>
    <row r="335" spans="89:141" x14ac:dyDescent="0.4">
      <c r="CK335" s="93"/>
      <c r="CL335" s="93"/>
      <c r="CM335" s="93"/>
      <c r="CN335" s="93"/>
      <c r="CO335" s="93"/>
      <c r="CP335" s="93"/>
      <c r="CQ335" s="93"/>
      <c r="CR335" s="93"/>
      <c r="CS335" s="93"/>
      <c r="CT335" s="93"/>
      <c r="CU335" s="93"/>
      <c r="CV335" s="93"/>
      <c r="CW335" s="93"/>
      <c r="CX335" s="93"/>
      <c r="CY335" s="93"/>
      <c r="CZ335" s="93"/>
      <c r="DA335" s="93"/>
      <c r="DB335" s="93"/>
      <c r="DC335" s="93"/>
      <c r="DD335" s="93"/>
      <c r="DE335" s="93"/>
      <c r="DF335" s="93"/>
      <c r="DG335" s="93"/>
      <c r="DH335" s="93"/>
      <c r="DI335" s="93"/>
      <c r="DJ335" s="93"/>
      <c r="DK335" s="93"/>
      <c r="DL335" s="93"/>
      <c r="DM335" s="93"/>
      <c r="DN335" s="93"/>
      <c r="DO335" s="93"/>
      <c r="DP335" s="93"/>
      <c r="DQ335" s="93"/>
      <c r="DR335" s="93"/>
      <c r="DS335" s="93"/>
      <c r="DT335" s="93"/>
      <c r="DU335" s="93"/>
      <c r="DV335" s="93"/>
      <c r="DW335" s="93"/>
      <c r="DX335" s="93"/>
      <c r="DY335" s="93"/>
      <c r="DZ335" s="93"/>
      <c r="EA335" s="93"/>
      <c r="EB335" s="93"/>
      <c r="EC335" s="93"/>
      <c r="ED335" s="93"/>
      <c r="EE335" s="93"/>
      <c r="EF335" s="93"/>
      <c r="EG335" s="93"/>
      <c r="EH335" s="93"/>
      <c r="EI335" s="93"/>
      <c r="EJ335" s="93"/>
      <c r="EK335" s="93"/>
    </row>
    <row r="336" spans="89:141" x14ac:dyDescent="0.4">
      <c r="CK336" s="93"/>
      <c r="CL336" s="93"/>
      <c r="CM336" s="93"/>
      <c r="CN336" s="93"/>
      <c r="CO336" s="93"/>
      <c r="CP336" s="93"/>
      <c r="CQ336" s="93"/>
      <c r="CR336" s="93"/>
      <c r="CS336" s="93"/>
      <c r="CT336" s="93"/>
      <c r="CU336" s="93"/>
      <c r="CV336" s="93"/>
      <c r="CW336" s="93"/>
      <c r="CX336" s="93"/>
      <c r="CY336" s="93"/>
      <c r="CZ336" s="93"/>
      <c r="DA336" s="93"/>
      <c r="DB336" s="93"/>
      <c r="DC336" s="93"/>
      <c r="DD336" s="93"/>
      <c r="DE336" s="93"/>
      <c r="DF336" s="93"/>
      <c r="DG336" s="93"/>
      <c r="DH336" s="93"/>
      <c r="DI336" s="93"/>
      <c r="DJ336" s="93"/>
      <c r="DK336" s="93"/>
      <c r="DL336" s="93"/>
      <c r="DM336" s="93"/>
      <c r="DN336" s="93"/>
      <c r="DO336" s="93"/>
      <c r="DP336" s="93"/>
      <c r="DQ336" s="93"/>
      <c r="DR336" s="93"/>
      <c r="DS336" s="93"/>
      <c r="DT336" s="93"/>
      <c r="DU336" s="93"/>
      <c r="DV336" s="93"/>
      <c r="DW336" s="93"/>
      <c r="DX336" s="93"/>
      <c r="DY336" s="93"/>
      <c r="DZ336" s="93"/>
      <c r="EA336" s="93"/>
      <c r="EB336" s="93"/>
      <c r="EC336" s="93"/>
      <c r="ED336" s="93"/>
      <c r="EE336" s="93"/>
      <c r="EF336" s="93"/>
      <c r="EG336" s="93"/>
      <c r="EH336" s="93"/>
      <c r="EI336" s="93"/>
      <c r="EJ336" s="93"/>
      <c r="EK336" s="93"/>
    </row>
    <row r="337" spans="89:141" x14ac:dyDescent="0.4">
      <c r="CK337" s="93"/>
      <c r="CL337" s="93"/>
      <c r="CM337" s="93"/>
      <c r="CN337" s="93"/>
      <c r="CO337" s="93"/>
      <c r="CP337" s="93"/>
      <c r="CQ337" s="93"/>
      <c r="CR337" s="93"/>
      <c r="CS337" s="93"/>
      <c r="CT337" s="93"/>
      <c r="CU337" s="93"/>
      <c r="CV337" s="93"/>
      <c r="CW337" s="93"/>
      <c r="CX337" s="93"/>
      <c r="CY337" s="93"/>
      <c r="CZ337" s="93"/>
      <c r="DA337" s="93"/>
      <c r="DB337" s="93"/>
      <c r="DC337" s="93"/>
      <c r="DD337" s="93"/>
      <c r="DE337" s="93"/>
      <c r="DF337" s="93"/>
      <c r="DG337" s="93"/>
      <c r="DH337" s="93"/>
      <c r="DI337" s="93"/>
      <c r="DJ337" s="93"/>
      <c r="DK337" s="93"/>
      <c r="DL337" s="93"/>
      <c r="DM337" s="93"/>
      <c r="DN337" s="93"/>
      <c r="DO337" s="93"/>
      <c r="DP337" s="93"/>
      <c r="DQ337" s="93"/>
      <c r="DR337" s="93"/>
      <c r="DS337" s="93"/>
      <c r="DT337" s="93"/>
      <c r="DU337" s="93"/>
      <c r="DV337" s="93"/>
      <c r="DW337" s="93"/>
      <c r="DX337" s="93"/>
      <c r="DY337" s="93"/>
      <c r="DZ337" s="93"/>
      <c r="EA337" s="93"/>
      <c r="EB337" s="93"/>
      <c r="EC337" s="93"/>
      <c r="ED337" s="93"/>
      <c r="EE337" s="93"/>
      <c r="EF337" s="93"/>
      <c r="EG337" s="93"/>
      <c r="EH337" s="93"/>
      <c r="EI337" s="93"/>
      <c r="EJ337" s="93"/>
      <c r="EK337" s="93"/>
    </row>
    <row r="338" spans="89:141" x14ac:dyDescent="0.4">
      <c r="CK338" s="93"/>
      <c r="CL338" s="93"/>
      <c r="CM338" s="93"/>
      <c r="CN338" s="93"/>
      <c r="CO338" s="93"/>
      <c r="CP338" s="93"/>
      <c r="CQ338" s="93"/>
      <c r="CR338" s="93"/>
      <c r="CS338" s="93"/>
      <c r="CT338" s="93"/>
      <c r="CU338" s="93"/>
      <c r="CV338" s="93"/>
      <c r="CW338" s="93"/>
      <c r="CX338" s="93"/>
      <c r="CY338" s="93"/>
      <c r="CZ338" s="93"/>
      <c r="DA338" s="93"/>
      <c r="DB338" s="93"/>
      <c r="DC338" s="93"/>
      <c r="DD338" s="93"/>
      <c r="DE338" s="93"/>
      <c r="DF338" s="93"/>
      <c r="DG338" s="93"/>
      <c r="DH338" s="93"/>
      <c r="DI338" s="93"/>
      <c r="DJ338" s="93"/>
      <c r="DK338" s="93"/>
      <c r="DL338" s="93"/>
      <c r="DM338" s="93"/>
      <c r="DN338" s="93"/>
      <c r="DO338" s="93"/>
      <c r="DP338" s="93"/>
      <c r="DQ338" s="93"/>
      <c r="DR338" s="93"/>
      <c r="DS338" s="93"/>
      <c r="DT338" s="93"/>
      <c r="DU338" s="93"/>
      <c r="DV338" s="93"/>
      <c r="DW338" s="93"/>
      <c r="DX338" s="93"/>
      <c r="DY338" s="93"/>
      <c r="DZ338" s="93"/>
      <c r="EA338" s="93"/>
      <c r="EB338" s="93"/>
      <c r="EC338" s="93"/>
      <c r="ED338" s="93"/>
      <c r="EE338" s="93"/>
      <c r="EF338" s="93"/>
      <c r="EG338" s="93"/>
      <c r="EH338" s="93"/>
      <c r="EI338" s="93"/>
      <c r="EJ338" s="93"/>
      <c r="EK338" s="93"/>
    </row>
    <row r="339" spans="89:141" x14ac:dyDescent="0.4">
      <c r="CK339" s="93"/>
      <c r="CL339" s="93"/>
      <c r="CM339" s="93"/>
      <c r="CN339" s="93"/>
      <c r="CO339" s="93"/>
      <c r="CP339" s="93"/>
      <c r="CQ339" s="93"/>
      <c r="CR339" s="93"/>
      <c r="CS339" s="93"/>
      <c r="CT339" s="93"/>
      <c r="CU339" s="93"/>
      <c r="CV339" s="93"/>
      <c r="CW339" s="93"/>
      <c r="CX339" s="93"/>
      <c r="CY339" s="93"/>
      <c r="CZ339" s="93"/>
      <c r="DA339" s="93"/>
      <c r="DB339" s="93"/>
      <c r="DC339" s="93"/>
      <c r="DD339" s="93"/>
      <c r="DE339" s="93"/>
      <c r="DF339" s="93"/>
      <c r="DG339" s="93"/>
      <c r="DH339" s="93"/>
      <c r="DI339" s="93"/>
      <c r="DJ339" s="93"/>
      <c r="DK339" s="93"/>
      <c r="DL339" s="93"/>
      <c r="DM339" s="93"/>
      <c r="DN339" s="93"/>
      <c r="DO339" s="93"/>
      <c r="DP339" s="93"/>
      <c r="DQ339" s="93"/>
      <c r="DR339" s="93"/>
      <c r="DS339" s="93"/>
      <c r="DT339" s="93"/>
      <c r="DU339" s="93"/>
      <c r="DV339" s="93"/>
      <c r="DW339" s="93"/>
      <c r="DX339" s="93"/>
      <c r="DY339" s="93"/>
      <c r="DZ339" s="93"/>
      <c r="EA339" s="93"/>
      <c r="EB339" s="93"/>
      <c r="EC339" s="93"/>
      <c r="ED339" s="93"/>
      <c r="EE339" s="93"/>
      <c r="EF339" s="93"/>
      <c r="EG339" s="93"/>
      <c r="EH339" s="93"/>
      <c r="EI339" s="93"/>
      <c r="EJ339" s="93"/>
      <c r="EK339" s="93"/>
    </row>
    <row r="340" spans="89:141" x14ac:dyDescent="0.4">
      <c r="CK340" s="93"/>
      <c r="CL340" s="93"/>
      <c r="CM340" s="93"/>
      <c r="CN340" s="93"/>
      <c r="CO340" s="93"/>
      <c r="CP340" s="93"/>
      <c r="CQ340" s="93"/>
      <c r="CR340" s="93"/>
      <c r="CS340" s="93"/>
      <c r="CT340" s="93"/>
      <c r="CU340" s="93"/>
      <c r="CV340" s="93"/>
      <c r="CW340" s="93"/>
      <c r="CX340" s="93"/>
      <c r="CY340" s="93"/>
      <c r="CZ340" s="93"/>
      <c r="DA340" s="93"/>
      <c r="DB340" s="93"/>
      <c r="DC340" s="93"/>
      <c r="DD340" s="93"/>
      <c r="DE340" s="93"/>
      <c r="DF340" s="93"/>
      <c r="DG340" s="93"/>
      <c r="DH340" s="93"/>
      <c r="DI340" s="93"/>
      <c r="DJ340" s="93"/>
      <c r="DK340" s="93"/>
      <c r="DL340" s="93"/>
      <c r="DM340" s="93"/>
      <c r="DN340" s="93"/>
      <c r="DO340" s="93"/>
      <c r="DP340" s="93"/>
      <c r="DQ340" s="93"/>
      <c r="DR340" s="93"/>
      <c r="DS340" s="93"/>
      <c r="DT340" s="93"/>
      <c r="DU340" s="93"/>
      <c r="DV340" s="93"/>
      <c r="DW340" s="93"/>
      <c r="DX340" s="93"/>
      <c r="DY340" s="93"/>
      <c r="DZ340" s="93"/>
      <c r="EA340" s="93"/>
      <c r="EB340" s="93"/>
      <c r="EC340" s="93"/>
      <c r="ED340" s="93"/>
      <c r="EE340" s="93"/>
      <c r="EF340" s="93"/>
      <c r="EG340" s="93"/>
      <c r="EH340" s="93"/>
      <c r="EI340" s="93"/>
      <c r="EJ340" s="93"/>
      <c r="EK340" s="93"/>
    </row>
    <row r="341" spans="89:141" x14ac:dyDescent="0.4">
      <c r="CK341" s="93"/>
      <c r="CL341" s="93"/>
      <c r="CM341" s="93"/>
      <c r="CN341" s="93"/>
      <c r="CO341" s="93"/>
      <c r="CP341" s="93"/>
      <c r="CQ341" s="93"/>
      <c r="CR341" s="93"/>
      <c r="CS341" s="93"/>
      <c r="CT341" s="93"/>
      <c r="CU341" s="93"/>
      <c r="CV341" s="93"/>
      <c r="CW341" s="93"/>
      <c r="CX341" s="93"/>
      <c r="CY341" s="93"/>
      <c r="CZ341" s="93"/>
      <c r="DA341" s="93"/>
      <c r="DB341" s="93"/>
      <c r="DC341" s="93"/>
      <c r="DD341" s="93"/>
      <c r="DE341" s="93"/>
      <c r="DF341" s="93"/>
      <c r="DG341" s="93"/>
      <c r="DH341" s="93"/>
      <c r="DI341" s="93"/>
      <c r="DJ341" s="93"/>
      <c r="DK341" s="93"/>
      <c r="DL341" s="93"/>
      <c r="DM341" s="93"/>
      <c r="DN341" s="93"/>
      <c r="DO341" s="93"/>
      <c r="DP341" s="93"/>
      <c r="DQ341" s="93"/>
      <c r="DR341" s="93"/>
      <c r="DS341" s="93"/>
      <c r="DT341" s="93"/>
      <c r="DU341" s="93"/>
      <c r="DV341" s="93"/>
      <c r="DW341" s="93"/>
      <c r="DX341" s="93"/>
      <c r="DY341" s="93"/>
      <c r="DZ341" s="93"/>
      <c r="EA341" s="93"/>
      <c r="EB341" s="93"/>
      <c r="EC341" s="93"/>
      <c r="ED341" s="93"/>
      <c r="EE341" s="93"/>
      <c r="EF341" s="93"/>
      <c r="EG341" s="93"/>
      <c r="EH341" s="93"/>
      <c r="EI341" s="93"/>
      <c r="EJ341" s="93"/>
      <c r="EK341" s="93"/>
    </row>
    <row r="342" spans="89:141" x14ac:dyDescent="0.4">
      <c r="CK342" s="93"/>
      <c r="CL342" s="93"/>
      <c r="CM342" s="93"/>
      <c r="CN342" s="93"/>
      <c r="CO342" s="93"/>
      <c r="CP342" s="93"/>
      <c r="CQ342" s="93"/>
      <c r="CR342" s="93"/>
      <c r="CS342" s="93"/>
      <c r="CT342" s="93"/>
      <c r="CU342" s="93"/>
      <c r="CV342" s="93"/>
      <c r="CW342" s="93"/>
      <c r="CX342" s="93"/>
      <c r="CY342" s="93"/>
      <c r="CZ342" s="93"/>
      <c r="DA342" s="93"/>
      <c r="DB342" s="93"/>
      <c r="DC342" s="93"/>
      <c r="DD342" s="93"/>
      <c r="DE342" s="93"/>
      <c r="DF342" s="93"/>
      <c r="DG342" s="93"/>
      <c r="DH342" s="93"/>
      <c r="DI342" s="93"/>
      <c r="DJ342" s="93"/>
      <c r="DK342" s="93"/>
      <c r="DL342" s="93"/>
      <c r="DM342" s="93"/>
      <c r="DN342" s="93"/>
      <c r="DO342" s="93"/>
      <c r="DP342" s="93"/>
      <c r="DQ342" s="93"/>
      <c r="DR342" s="93"/>
      <c r="DS342" s="93"/>
      <c r="DT342" s="93"/>
      <c r="DU342" s="93"/>
      <c r="DV342" s="93"/>
      <c r="DW342" s="93"/>
      <c r="DX342" s="93"/>
      <c r="DY342" s="93"/>
      <c r="DZ342" s="93"/>
      <c r="EA342" s="93"/>
      <c r="EB342" s="93"/>
      <c r="EC342" s="93"/>
      <c r="ED342" s="93"/>
      <c r="EE342" s="93"/>
      <c r="EF342" s="93"/>
      <c r="EG342" s="93"/>
      <c r="EH342" s="93"/>
      <c r="EI342" s="93"/>
      <c r="EJ342" s="93"/>
      <c r="EK342" s="93"/>
    </row>
    <row r="343" spans="89:141" x14ac:dyDescent="0.4">
      <c r="CK343" s="93"/>
      <c r="CL343" s="93"/>
      <c r="CM343" s="93"/>
      <c r="CN343" s="93"/>
      <c r="CO343" s="93"/>
      <c r="CP343" s="93"/>
      <c r="CQ343" s="93"/>
      <c r="CR343" s="93"/>
      <c r="CS343" s="93"/>
      <c r="CT343" s="93"/>
      <c r="CU343" s="93"/>
      <c r="CV343" s="93"/>
      <c r="CW343" s="93"/>
      <c r="CX343" s="93"/>
      <c r="CY343" s="93"/>
      <c r="CZ343" s="93"/>
      <c r="DA343" s="93"/>
      <c r="DB343" s="93"/>
      <c r="DC343" s="93"/>
      <c r="DD343" s="93"/>
      <c r="DE343" s="93"/>
      <c r="DF343" s="93"/>
      <c r="DG343" s="93"/>
      <c r="DH343" s="93"/>
      <c r="DI343" s="93"/>
      <c r="DJ343" s="93"/>
      <c r="DK343" s="93"/>
      <c r="DL343" s="93"/>
      <c r="DM343" s="93"/>
      <c r="DN343" s="93"/>
      <c r="DO343" s="93"/>
      <c r="DP343" s="93"/>
      <c r="DQ343" s="93"/>
      <c r="DR343" s="93"/>
      <c r="DS343" s="93"/>
      <c r="DT343" s="93"/>
      <c r="DU343" s="93"/>
      <c r="DV343" s="93"/>
      <c r="DW343" s="93"/>
      <c r="DX343" s="93"/>
      <c r="DY343" s="93"/>
      <c r="DZ343" s="93"/>
      <c r="EA343" s="93"/>
      <c r="EB343" s="93"/>
      <c r="EC343" s="93"/>
      <c r="ED343" s="93"/>
      <c r="EE343" s="93"/>
      <c r="EF343" s="93"/>
      <c r="EG343" s="93"/>
      <c r="EH343" s="93"/>
      <c r="EI343" s="93"/>
      <c r="EJ343" s="93"/>
      <c r="EK343" s="93"/>
    </row>
    <row r="344" spans="89:141" x14ac:dyDescent="0.4">
      <c r="CK344" s="93"/>
      <c r="CL344" s="93"/>
      <c r="CM344" s="93"/>
      <c r="CN344" s="93"/>
      <c r="CO344" s="93"/>
      <c r="CP344" s="93"/>
      <c r="CQ344" s="93"/>
      <c r="CR344" s="93"/>
      <c r="CS344" s="93"/>
      <c r="CT344" s="93"/>
      <c r="CU344" s="93"/>
      <c r="CV344" s="93"/>
      <c r="CW344" s="93"/>
      <c r="CX344" s="93"/>
      <c r="CY344" s="93"/>
      <c r="CZ344" s="93"/>
      <c r="DA344" s="93"/>
      <c r="DB344" s="93"/>
      <c r="DC344" s="93"/>
      <c r="DD344" s="93"/>
      <c r="DE344" s="93"/>
      <c r="DF344" s="93"/>
      <c r="DG344" s="93"/>
      <c r="DH344" s="93"/>
      <c r="DI344" s="93"/>
      <c r="DJ344" s="93"/>
      <c r="DK344" s="93"/>
      <c r="DL344" s="93"/>
      <c r="DM344" s="93"/>
      <c r="DN344" s="93"/>
      <c r="DO344" s="93"/>
      <c r="DP344" s="93"/>
      <c r="DQ344" s="93"/>
      <c r="DR344" s="93"/>
      <c r="DS344" s="93"/>
      <c r="DT344" s="93"/>
      <c r="DU344" s="93"/>
      <c r="DV344" s="93"/>
      <c r="DW344" s="93"/>
      <c r="DX344" s="93"/>
      <c r="DY344" s="93"/>
      <c r="DZ344" s="93"/>
      <c r="EA344" s="93"/>
      <c r="EB344" s="93"/>
      <c r="EC344" s="93"/>
      <c r="ED344" s="93"/>
      <c r="EE344" s="93"/>
      <c r="EF344" s="93"/>
      <c r="EG344" s="93"/>
      <c r="EH344" s="93"/>
      <c r="EI344" s="93"/>
      <c r="EJ344" s="93"/>
      <c r="EK344" s="93"/>
    </row>
    <row r="345" spans="89:141" x14ac:dyDescent="0.4">
      <c r="CK345" s="93"/>
      <c r="CL345" s="93"/>
      <c r="CM345" s="93"/>
      <c r="CN345" s="93"/>
      <c r="CO345" s="93"/>
      <c r="CP345" s="93"/>
      <c r="CQ345" s="93"/>
      <c r="CR345" s="93"/>
      <c r="CS345" s="93"/>
      <c r="CT345" s="93"/>
      <c r="CU345" s="93"/>
      <c r="CV345" s="93"/>
      <c r="CW345" s="93"/>
      <c r="CX345" s="93"/>
      <c r="CY345" s="93"/>
      <c r="CZ345" s="93"/>
      <c r="DA345" s="93"/>
      <c r="DB345" s="93"/>
      <c r="DC345" s="93"/>
      <c r="DD345" s="93"/>
      <c r="DE345" s="93"/>
      <c r="DF345" s="93"/>
      <c r="DG345" s="93"/>
      <c r="DH345" s="93"/>
      <c r="DI345" s="93"/>
      <c r="DJ345" s="93"/>
      <c r="DK345" s="93"/>
      <c r="DL345" s="93"/>
      <c r="DM345" s="93"/>
      <c r="DN345" s="93"/>
      <c r="DO345" s="93"/>
      <c r="DP345" s="93"/>
      <c r="DQ345" s="93"/>
      <c r="DR345" s="93"/>
      <c r="DS345" s="93"/>
      <c r="DT345" s="93"/>
      <c r="DU345" s="93"/>
      <c r="DV345" s="93"/>
      <c r="DW345" s="93"/>
      <c r="DX345" s="93"/>
      <c r="DY345" s="93"/>
      <c r="DZ345" s="93"/>
      <c r="EA345" s="93"/>
      <c r="EB345" s="93"/>
      <c r="EC345" s="93"/>
      <c r="ED345" s="93"/>
      <c r="EE345" s="93"/>
      <c r="EF345" s="93"/>
      <c r="EG345" s="93"/>
      <c r="EH345" s="93"/>
      <c r="EI345" s="93"/>
      <c r="EJ345" s="93"/>
      <c r="EK345" s="93"/>
    </row>
    <row r="346" spans="89:141" x14ac:dyDescent="0.4">
      <c r="CK346" s="93"/>
      <c r="CL346" s="93"/>
      <c r="CM346" s="93"/>
      <c r="CN346" s="93"/>
      <c r="CO346" s="93"/>
      <c r="CP346" s="93"/>
      <c r="CQ346" s="93"/>
      <c r="CR346" s="93"/>
      <c r="CS346" s="93"/>
      <c r="CT346" s="93"/>
      <c r="CU346" s="93"/>
      <c r="CV346" s="93"/>
      <c r="CW346" s="93"/>
      <c r="CX346" s="93"/>
      <c r="CY346" s="93"/>
      <c r="CZ346" s="93"/>
      <c r="DA346" s="93"/>
      <c r="DB346" s="93"/>
      <c r="DC346" s="93"/>
      <c r="DD346" s="93"/>
      <c r="DE346" s="93"/>
      <c r="DF346" s="93"/>
      <c r="DG346" s="93"/>
      <c r="DH346" s="93"/>
      <c r="DI346" s="93"/>
      <c r="DJ346" s="93"/>
      <c r="DK346" s="93"/>
      <c r="DL346" s="93"/>
      <c r="DM346" s="93"/>
      <c r="DN346" s="93"/>
      <c r="DO346" s="93"/>
      <c r="DP346" s="93"/>
      <c r="DQ346" s="93"/>
      <c r="DR346" s="93"/>
      <c r="DS346" s="93"/>
      <c r="DT346" s="93"/>
      <c r="DU346" s="93"/>
      <c r="DV346" s="93"/>
      <c r="DW346" s="93"/>
      <c r="DX346" s="93"/>
      <c r="DY346" s="93"/>
      <c r="DZ346" s="93"/>
      <c r="EA346" s="93"/>
      <c r="EB346" s="93"/>
      <c r="EC346" s="93"/>
      <c r="ED346" s="93"/>
      <c r="EE346" s="93"/>
      <c r="EF346" s="93"/>
      <c r="EG346" s="93"/>
      <c r="EH346" s="93"/>
      <c r="EI346" s="93"/>
      <c r="EJ346" s="93"/>
      <c r="EK346" s="93"/>
    </row>
    <row r="347" spans="89:141" x14ac:dyDescent="0.4">
      <c r="CK347" s="93"/>
      <c r="CL347" s="93"/>
      <c r="CM347" s="93"/>
      <c r="CN347" s="93"/>
      <c r="CO347" s="93"/>
      <c r="CP347" s="93"/>
      <c r="CQ347" s="93"/>
      <c r="CR347" s="93"/>
      <c r="CS347" s="93"/>
      <c r="CT347" s="93"/>
      <c r="CU347" s="93"/>
      <c r="CV347" s="93"/>
      <c r="CW347" s="93"/>
      <c r="CX347" s="93"/>
      <c r="CY347" s="93"/>
      <c r="CZ347" s="93"/>
      <c r="DA347" s="93"/>
      <c r="DB347" s="93"/>
      <c r="DC347" s="93"/>
      <c r="DD347" s="93"/>
      <c r="DE347" s="93"/>
      <c r="DF347" s="93"/>
      <c r="DG347" s="93"/>
      <c r="DH347" s="93"/>
      <c r="DI347" s="93"/>
      <c r="DJ347" s="93"/>
      <c r="DK347" s="93"/>
      <c r="DL347" s="93"/>
      <c r="DM347" s="93"/>
      <c r="DN347" s="93"/>
      <c r="DO347" s="93"/>
      <c r="DP347" s="93"/>
      <c r="DQ347" s="93"/>
      <c r="DR347" s="93"/>
      <c r="DS347" s="93"/>
      <c r="DT347" s="93"/>
      <c r="DU347" s="93"/>
      <c r="DV347" s="93"/>
      <c r="DW347" s="93"/>
      <c r="DX347" s="93"/>
      <c r="DY347" s="93"/>
      <c r="DZ347" s="93"/>
      <c r="EA347" s="93"/>
      <c r="EB347" s="93"/>
      <c r="EC347" s="93"/>
      <c r="ED347" s="93"/>
      <c r="EE347" s="93"/>
      <c r="EF347" s="93"/>
      <c r="EG347" s="93"/>
      <c r="EH347" s="93"/>
      <c r="EI347" s="93"/>
      <c r="EJ347" s="93"/>
      <c r="EK347" s="93"/>
    </row>
    <row r="348" spans="89:141" x14ac:dyDescent="0.4">
      <c r="CK348" s="93"/>
      <c r="CL348" s="93"/>
      <c r="CM348" s="93"/>
      <c r="CN348" s="93"/>
      <c r="CO348" s="93"/>
      <c r="CP348" s="93"/>
      <c r="CQ348" s="93"/>
      <c r="CR348" s="93"/>
      <c r="CS348" s="93"/>
      <c r="CT348" s="93"/>
      <c r="CU348" s="93"/>
      <c r="CV348" s="93"/>
      <c r="CW348" s="93"/>
      <c r="CX348" s="93"/>
      <c r="CY348" s="93"/>
      <c r="CZ348" s="93"/>
      <c r="DA348" s="93"/>
      <c r="DB348" s="93"/>
      <c r="DC348" s="93"/>
      <c r="DD348" s="93"/>
      <c r="DE348" s="93"/>
      <c r="DF348" s="93"/>
      <c r="DG348" s="93"/>
      <c r="DH348" s="93"/>
      <c r="DI348" s="93"/>
      <c r="DJ348" s="93"/>
      <c r="DK348" s="93"/>
      <c r="DL348" s="93"/>
      <c r="DM348" s="93"/>
      <c r="DN348" s="93"/>
      <c r="DO348" s="93"/>
      <c r="DP348" s="93"/>
      <c r="DQ348" s="93"/>
      <c r="DR348" s="93"/>
      <c r="DS348" s="93"/>
      <c r="DT348" s="93"/>
      <c r="DU348" s="93"/>
      <c r="DV348" s="93"/>
      <c r="DW348" s="93"/>
      <c r="DX348" s="93"/>
      <c r="DY348" s="93"/>
      <c r="DZ348" s="93"/>
      <c r="EA348" s="93"/>
      <c r="EB348" s="93"/>
      <c r="EC348" s="93"/>
      <c r="ED348" s="93"/>
      <c r="EE348" s="93"/>
      <c r="EF348" s="93"/>
      <c r="EG348" s="93"/>
      <c r="EH348" s="93"/>
      <c r="EI348" s="93"/>
      <c r="EJ348" s="93"/>
      <c r="EK348" s="93"/>
    </row>
    <row r="349" spans="89:141" x14ac:dyDescent="0.4">
      <c r="CK349" s="93"/>
      <c r="CL349" s="93"/>
      <c r="CM349" s="93"/>
      <c r="CN349" s="93"/>
      <c r="CO349" s="93"/>
      <c r="CP349" s="93"/>
      <c r="CQ349" s="93"/>
      <c r="CR349" s="93"/>
      <c r="CS349" s="93"/>
      <c r="CT349" s="93"/>
      <c r="CU349" s="93"/>
      <c r="CV349" s="93"/>
      <c r="CW349" s="93"/>
      <c r="CX349" s="93"/>
      <c r="CY349" s="93"/>
      <c r="CZ349" s="93"/>
      <c r="DA349" s="93"/>
      <c r="DB349" s="93"/>
      <c r="DC349" s="93"/>
      <c r="DD349" s="93"/>
      <c r="DE349" s="93"/>
      <c r="DF349" s="93"/>
      <c r="DG349" s="93"/>
      <c r="DH349" s="93"/>
      <c r="DI349" s="93"/>
      <c r="DJ349" s="93"/>
      <c r="DK349" s="93"/>
      <c r="DL349" s="93"/>
      <c r="DM349" s="93"/>
      <c r="DN349" s="93"/>
      <c r="DO349" s="93"/>
      <c r="DP349" s="93"/>
      <c r="DQ349" s="93"/>
      <c r="DR349" s="93"/>
      <c r="DS349" s="93"/>
      <c r="DT349" s="93"/>
      <c r="DU349" s="93"/>
      <c r="DV349" s="93"/>
      <c r="DW349" s="93"/>
      <c r="DX349" s="93"/>
      <c r="DY349" s="93"/>
      <c r="DZ349" s="93"/>
      <c r="EA349" s="93"/>
      <c r="EB349" s="93"/>
      <c r="EC349" s="93"/>
      <c r="ED349" s="93"/>
      <c r="EE349" s="93"/>
      <c r="EF349" s="93"/>
      <c r="EG349" s="93"/>
      <c r="EH349" s="93"/>
      <c r="EI349" s="93"/>
      <c r="EJ349" s="93"/>
      <c r="EK349" s="93"/>
    </row>
    <row r="350" spans="89:141" x14ac:dyDescent="0.4">
      <c r="CK350" s="93"/>
      <c r="CL350" s="93"/>
      <c r="CM350" s="93"/>
      <c r="CN350" s="93"/>
      <c r="CO350" s="93"/>
      <c r="CP350" s="93"/>
      <c r="CQ350" s="93"/>
      <c r="CR350" s="93"/>
      <c r="CS350" s="93"/>
      <c r="CT350" s="93"/>
      <c r="CU350" s="93"/>
      <c r="CV350" s="93"/>
      <c r="CW350" s="93"/>
      <c r="CX350" s="93"/>
      <c r="CY350" s="93"/>
      <c r="CZ350" s="93"/>
      <c r="DA350" s="93"/>
      <c r="DB350" s="93"/>
      <c r="DC350" s="93"/>
      <c r="DD350" s="93"/>
      <c r="DE350" s="93"/>
      <c r="DF350" s="93"/>
      <c r="DG350" s="93"/>
      <c r="DH350" s="93"/>
      <c r="DI350" s="93"/>
      <c r="DJ350" s="93"/>
      <c r="DK350" s="93"/>
      <c r="DL350" s="93"/>
      <c r="DM350" s="93"/>
      <c r="DN350" s="93"/>
      <c r="DO350" s="93"/>
      <c r="DP350" s="93"/>
      <c r="DQ350" s="93"/>
      <c r="DR350" s="93"/>
      <c r="DS350" s="93"/>
      <c r="DT350" s="93"/>
      <c r="DU350" s="93"/>
      <c r="DV350" s="93"/>
      <c r="DW350" s="93"/>
      <c r="DX350" s="93"/>
      <c r="DY350" s="93"/>
      <c r="DZ350" s="93"/>
      <c r="EA350" s="93"/>
      <c r="EB350" s="93"/>
      <c r="EC350" s="93"/>
      <c r="ED350" s="93"/>
      <c r="EE350" s="93"/>
      <c r="EF350" s="93"/>
      <c r="EG350" s="93"/>
      <c r="EH350" s="93"/>
      <c r="EI350" s="93"/>
      <c r="EJ350" s="93"/>
      <c r="EK350" s="93"/>
    </row>
    <row r="351" spans="89:141" x14ac:dyDescent="0.4">
      <c r="CK351" s="93"/>
      <c r="CL351" s="93"/>
      <c r="CM351" s="93"/>
      <c r="CN351" s="93"/>
      <c r="CO351" s="93"/>
      <c r="CP351" s="93"/>
      <c r="CQ351" s="93"/>
      <c r="CR351" s="93"/>
      <c r="CS351" s="93"/>
      <c r="CT351" s="93"/>
      <c r="CU351" s="93"/>
      <c r="CV351" s="93"/>
      <c r="CW351" s="93"/>
      <c r="CX351" s="93"/>
      <c r="CY351" s="93"/>
      <c r="CZ351" s="93"/>
      <c r="DA351" s="93"/>
      <c r="DB351" s="93"/>
      <c r="DC351" s="93"/>
      <c r="DD351" s="93"/>
      <c r="DE351" s="93"/>
      <c r="DF351" s="93"/>
      <c r="DG351" s="93"/>
      <c r="DH351" s="93"/>
      <c r="DI351" s="93"/>
      <c r="DJ351" s="93"/>
      <c r="DK351" s="93"/>
      <c r="DL351" s="93"/>
      <c r="DM351" s="93"/>
      <c r="DN351" s="93"/>
      <c r="DO351" s="93"/>
      <c r="DP351" s="93"/>
      <c r="DQ351" s="93"/>
      <c r="DR351" s="93"/>
      <c r="DS351" s="93"/>
      <c r="DT351" s="93"/>
      <c r="DU351" s="93"/>
      <c r="DV351" s="93"/>
      <c r="DW351" s="93"/>
      <c r="DX351" s="93"/>
      <c r="DY351" s="93"/>
      <c r="DZ351" s="93"/>
      <c r="EA351" s="93"/>
      <c r="EB351" s="93"/>
      <c r="EC351" s="93"/>
      <c r="ED351" s="93"/>
      <c r="EE351" s="93"/>
      <c r="EF351" s="93"/>
      <c r="EG351" s="93"/>
      <c r="EH351" s="93"/>
      <c r="EI351" s="93"/>
      <c r="EJ351" s="93"/>
      <c r="EK351" s="93"/>
    </row>
    <row r="352" spans="89:141" x14ac:dyDescent="0.4">
      <c r="CK352" s="93"/>
      <c r="CL352" s="93"/>
      <c r="CM352" s="93"/>
      <c r="CN352" s="93"/>
      <c r="CO352" s="93"/>
      <c r="CP352" s="93"/>
      <c r="CQ352" s="93"/>
      <c r="CR352" s="93"/>
      <c r="CS352" s="93"/>
      <c r="CT352" s="93"/>
      <c r="CU352" s="93"/>
      <c r="CV352" s="93"/>
      <c r="CW352" s="93"/>
      <c r="CX352" s="93"/>
      <c r="CY352" s="93"/>
      <c r="CZ352" s="93"/>
      <c r="DA352" s="93"/>
      <c r="DB352" s="93"/>
      <c r="DC352" s="93"/>
      <c r="DD352" s="93"/>
      <c r="DE352" s="93"/>
      <c r="DF352" s="93"/>
      <c r="DG352" s="93"/>
      <c r="DH352" s="93"/>
      <c r="DI352" s="93"/>
      <c r="DJ352" s="93"/>
      <c r="DK352" s="93"/>
      <c r="DL352" s="93"/>
      <c r="DM352" s="93"/>
      <c r="DN352" s="93"/>
      <c r="DO352" s="93"/>
      <c r="DP352" s="93"/>
      <c r="DQ352" s="93"/>
      <c r="DR352" s="93"/>
      <c r="DS352" s="93"/>
      <c r="DT352" s="93"/>
      <c r="DU352" s="93"/>
      <c r="DV352" s="93"/>
      <c r="DW352" s="93"/>
      <c r="DX352" s="93"/>
      <c r="DY352" s="93"/>
      <c r="DZ352" s="93"/>
      <c r="EA352" s="93"/>
      <c r="EB352" s="93"/>
      <c r="EC352" s="93"/>
      <c r="ED352" s="93"/>
      <c r="EE352" s="93"/>
      <c r="EF352" s="93"/>
      <c r="EG352" s="93"/>
      <c r="EH352" s="93"/>
      <c r="EI352" s="93"/>
      <c r="EJ352" s="93"/>
      <c r="EK352" s="93"/>
    </row>
    <row r="353" spans="89:141" x14ac:dyDescent="0.4">
      <c r="CK353" s="93"/>
      <c r="CL353" s="93"/>
      <c r="CM353" s="93"/>
      <c r="CN353" s="93"/>
      <c r="CO353" s="93"/>
      <c r="CP353" s="93"/>
      <c r="CQ353" s="93"/>
      <c r="CR353" s="93"/>
      <c r="CS353" s="93"/>
      <c r="CT353" s="93"/>
      <c r="CU353" s="93"/>
      <c r="CV353" s="93"/>
      <c r="CW353" s="93"/>
      <c r="CX353" s="93"/>
      <c r="CY353" s="93"/>
      <c r="CZ353" s="93"/>
      <c r="DA353" s="93"/>
      <c r="DB353" s="93"/>
      <c r="DC353" s="93"/>
      <c r="DD353" s="93"/>
      <c r="DE353" s="93"/>
      <c r="DF353" s="93"/>
      <c r="DG353" s="93"/>
      <c r="DH353" s="93"/>
      <c r="DI353" s="93"/>
      <c r="DJ353" s="93"/>
      <c r="DK353" s="93"/>
      <c r="DL353" s="93"/>
      <c r="DM353" s="93"/>
      <c r="DN353" s="93"/>
      <c r="DO353" s="93"/>
      <c r="DP353" s="93"/>
      <c r="DQ353" s="93"/>
      <c r="DR353" s="93"/>
      <c r="DS353" s="93"/>
      <c r="DT353" s="93"/>
      <c r="DU353" s="93"/>
      <c r="DV353" s="93"/>
      <c r="DW353" s="93"/>
      <c r="DX353" s="93"/>
      <c r="DY353" s="93"/>
      <c r="DZ353" s="93"/>
      <c r="EA353" s="93"/>
      <c r="EB353" s="93"/>
      <c r="EC353" s="93"/>
      <c r="ED353" s="93"/>
      <c r="EE353" s="93"/>
      <c r="EF353" s="93"/>
      <c r="EG353" s="93"/>
      <c r="EH353" s="93"/>
      <c r="EI353" s="93"/>
      <c r="EJ353" s="93"/>
      <c r="EK353" s="93"/>
    </row>
    <row r="354" spans="89:141" x14ac:dyDescent="0.4">
      <c r="CK354" s="93"/>
      <c r="CL354" s="93"/>
      <c r="CM354" s="93"/>
      <c r="CN354" s="93"/>
      <c r="CO354" s="93"/>
      <c r="CP354" s="93"/>
      <c r="CQ354" s="93"/>
      <c r="CR354" s="93"/>
      <c r="CS354" s="93"/>
      <c r="CT354" s="93"/>
      <c r="CU354" s="93"/>
      <c r="CV354" s="93"/>
      <c r="CW354" s="93"/>
      <c r="CX354" s="93"/>
      <c r="CY354" s="93"/>
      <c r="CZ354" s="93"/>
      <c r="DA354" s="93"/>
      <c r="DB354" s="93"/>
      <c r="DC354" s="93"/>
      <c r="DD354" s="93"/>
      <c r="DE354" s="93"/>
      <c r="DF354" s="93"/>
      <c r="DG354" s="93"/>
      <c r="DH354" s="93"/>
      <c r="DI354" s="93"/>
      <c r="DJ354" s="93"/>
      <c r="DK354" s="93"/>
      <c r="DL354" s="93"/>
      <c r="DM354" s="93"/>
      <c r="DN354" s="93"/>
      <c r="DO354" s="93"/>
      <c r="DP354" s="93"/>
      <c r="DQ354" s="93"/>
      <c r="DR354" s="93"/>
      <c r="DS354" s="93"/>
      <c r="DT354" s="93"/>
      <c r="DU354" s="93"/>
      <c r="DV354" s="93"/>
      <c r="DW354" s="93"/>
      <c r="DX354" s="93"/>
      <c r="DY354" s="93"/>
      <c r="DZ354" s="93"/>
      <c r="EA354" s="93"/>
      <c r="EB354" s="93"/>
      <c r="EC354" s="93"/>
      <c r="ED354" s="93"/>
      <c r="EE354" s="93"/>
      <c r="EF354" s="93"/>
      <c r="EG354" s="93"/>
      <c r="EH354" s="93"/>
      <c r="EI354" s="93"/>
      <c r="EJ354" s="93"/>
      <c r="EK354" s="93"/>
    </row>
    <row r="355" spans="89:141" x14ac:dyDescent="0.4">
      <c r="CK355" s="93"/>
      <c r="CL355" s="93"/>
      <c r="CM355" s="93"/>
      <c r="CN355" s="93"/>
      <c r="CO355" s="93"/>
      <c r="CP355" s="93"/>
      <c r="CQ355" s="93"/>
      <c r="CR355" s="93"/>
      <c r="CS355" s="93"/>
      <c r="CT355" s="93"/>
      <c r="CU355" s="93"/>
      <c r="CV355" s="93"/>
      <c r="CW355" s="93"/>
      <c r="CX355" s="93"/>
      <c r="CY355" s="93"/>
      <c r="CZ355" s="93"/>
      <c r="DA355" s="93"/>
      <c r="DB355" s="93"/>
      <c r="DC355" s="93"/>
      <c r="DD355" s="93"/>
      <c r="DE355" s="93"/>
      <c r="DF355" s="93"/>
      <c r="DG355" s="93"/>
      <c r="DH355" s="93"/>
      <c r="DI355" s="93"/>
      <c r="DJ355" s="93"/>
      <c r="DK355" s="93"/>
      <c r="DL355" s="93"/>
      <c r="DM355" s="93"/>
      <c r="DN355" s="93"/>
      <c r="DO355" s="93"/>
      <c r="DP355" s="93"/>
      <c r="DQ355" s="93"/>
      <c r="DR355" s="93"/>
      <c r="DS355" s="93"/>
      <c r="DT355" s="93"/>
      <c r="DU355" s="93"/>
      <c r="DV355" s="93"/>
      <c r="DW355" s="93"/>
      <c r="DX355" s="93"/>
      <c r="DY355" s="93"/>
      <c r="DZ355" s="93"/>
      <c r="EA355" s="93"/>
      <c r="EB355" s="93"/>
      <c r="EC355" s="93"/>
      <c r="ED355" s="93"/>
      <c r="EE355" s="93"/>
      <c r="EF355" s="93"/>
      <c r="EG355" s="93"/>
      <c r="EH355" s="93"/>
      <c r="EI355" s="93"/>
      <c r="EJ355" s="93"/>
      <c r="EK355" s="93"/>
    </row>
    <row r="356" spans="89:141" x14ac:dyDescent="0.4">
      <c r="CK356" s="93"/>
      <c r="CL356" s="93"/>
      <c r="CM356" s="93"/>
      <c r="CN356" s="93"/>
      <c r="CO356" s="93"/>
      <c r="CP356" s="93"/>
      <c r="CQ356" s="93"/>
      <c r="CR356" s="93"/>
      <c r="CS356" s="93"/>
      <c r="CT356" s="93"/>
      <c r="CU356" s="93"/>
      <c r="CV356" s="93"/>
      <c r="CW356" s="93"/>
      <c r="CX356" s="93"/>
      <c r="CY356" s="93"/>
      <c r="CZ356" s="93"/>
      <c r="DA356" s="93"/>
      <c r="DB356" s="93"/>
      <c r="DC356" s="93"/>
      <c r="DD356" s="93"/>
      <c r="DE356" s="93"/>
      <c r="DF356" s="93"/>
      <c r="DG356" s="93"/>
      <c r="DH356" s="93"/>
      <c r="DI356" s="93"/>
      <c r="DJ356" s="93"/>
      <c r="DK356" s="93"/>
      <c r="DL356" s="93"/>
      <c r="DM356" s="93"/>
      <c r="DN356" s="93"/>
      <c r="DO356" s="93"/>
      <c r="DP356" s="93"/>
      <c r="DQ356" s="93"/>
      <c r="DR356" s="93"/>
      <c r="DS356" s="93"/>
      <c r="DT356" s="93"/>
      <c r="DU356" s="93"/>
      <c r="DV356" s="93"/>
      <c r="DW356" s="93"/>
      <c r="DX356" s="93"/>
      <c r="DY356" s="93"/>
      <c r="DZ356" s="93"/>
      <c r="EA356" s="93"/>
      <c r="EB356" s="93"/>
      <c r="EC356" s="93"/>
      <c r="ED356" s="93"/>
      <c r="EE356" s="93"/>
      <c r="EF356" s="93"/>
      <c r="EG356" s="93"/>
      <c r="EH356" s="93"/>
      <c r="EI356" s="93"/>
      <c r="EJ356" s="93"/>
      <c r="EK356" s="93"/>
    </row>
    <row r="357" spans="89:141" x14ac:dyDescent="0.4">
      <c r="CK357" s="93"/>
      <c r="CL357" s="93"/>
      <c r="CM357" s="93"/>
      <c r="CN357" s="93"/>
      <c r="CO357" s="93"/>
      <c r="CP357" s="93"/>
      <c r="CQ357" s="93"/>
      <c r="CR357" s="93"/>
      <c r="CS357" s="93"/>
      <c r="CT357" s="93"/>
      <c r="CU357" s="93"/>
      <c r="CV357" s="93"/>
      <c r="CW357" s="93"/>
      <c r="CX357" s="93"/>
      <c r="CY357" s="93"/>
      <c r="CZ357" s="93"/>
      <c r="DA357" s="93"/>
      <c r="DB357" s="93"/>
      <c r="DC357" s="93"/>
      <c r="DD357" s="93"/>
      <c r="DE357" s="93"/>
      <c r="DF357" s="93"/>
      <c r="DG357" s="93"/>
      <c r="DH357" s="93"/>
      <c r="DI357" s="93"/>
      <c r="DJ357" s="93"/>
      <c r="DK357" s="93"/>
      <c r="DL357" s="93"/>
      <c r="DM357" s="93"/>
      <c r="DN357" s="93"/>
      <c r="DO357" s="93"/>
      <c r="DP357" s="93"/>
      <c r="DQ357" s="93"/>
      <c r="DR357" s="93"/>
      <c r="DS357" s="93"/>
      <c r="DT357" s="93"/>
      <c r="DU357" s="93"/>
      <c r="DV357" s="93"/>
      <c r="DW357" s="93"/>
      <c r="DX357" s="93"/>
      <c r="DY357" s="93"/>
      <c r="DZ357" s="93"/>
      <c r="EA357" s="93"/>
      <c r="EB357" s="93"/>
      <c r="EC357" s="93"/>
      <c r="ED357" s="93"/>
      <c r="EE357" s="93"/>
      <c r="EF357" s="93"/>
      <c r="EG357" s="93"/>
      <c r="EH357" s="93"/>
      <c r="EI357" s="93"/>
      <c r="EJ357" s="93"/>
      <c r="EK357" s="93"/>
    </row>
    <row r="358" spans="89:141" x14ac:dyDescent="0.4">
      <c r="CK358" s="93"/>
      <c r="CL358" s="93"/>
      <c r="CM358" s="93"/>
      <c r="CN358" s="93"/>
      <c r="CO358" s="93"/>
      <c r="CP358" s="93"/>
      <c r="CQ358" s="93"/>
      <c r="CR358" s="93"/>
      <c r="CS358" s="93"/>
      <c r="CT358" s="93"/>
      <c r="CU358" s="93"/>
      <c r="CV358" s="93"/>
      <c r="CW358" s="93"/>
      <c r="CX358" s="93"/>
      <c r="CY358" s="93"/>
      <c r="CZ358" s="93"/>
      <c r="DA358" s="93"/>
      <c r="DB358" s="93"/>
      <c r="DC358" s="93"/>
      <c r="DD358" s="93"/>
      <c r="DE358" s="93"/>
      <c r="DF358" s="93"/>
      <c r="DG358" s="93"/>
      <c r="DH358" s="93"/>
      <c r="DI358" s="93"/>
      <c r="DJ358" s="93"/>
      <c r="DK358" s="93"/>
      <c r="DL358" s="93"/>
      <c r="DM358" s="93"/>
      <c r="DN358" s="93"/>
      <c r="DO358" s="93"/>
      <c r="DP358" s="93"/>
      <c r="DQ358" s="93"/>
      <c r="DR358" s="93"/>
      <c r="DS358" s="93"/>
      <c r="DT358" s="93"/>
      <c r="DU358" s="93"/>
      <c r="DV358" s="93"/>
      <c r="DW358" s="93"/>
      <c r="DX358" s="93"/>
      <c r="DY358" s="93"/>
      <c r="DZ358" s="93"/>
      <c r="EA358" s="93"/>
      <c r="EB358" s="93"/>
      <c r="EC358" s="93"/>
      <c r="ED358" s="93"/>
      <c r="EE358" s="93"/>
      <c r="EF358" s="93"/>
      <c r="EG358" s="93"/>
      <c r="EH358" s="93"/>
      <c r="EI358" s="93"/>
      <c r="EJ358" s="93"/>
      <c r="EK358" s="93"/>
    </row>
    <row r="359" spans="89:141" x14ac:dyDescent="0.4">
      <c r="CK359" s="93"/>
      <c r="CL359" s="93"/>
      <c r="CM359" s="93"/>
      <c r="CN359" s="93"/>
      <c r="CO359" s="93"/>
      <c r="CP359" s="93"/>
      <c r="CQ359" s="93"/>
      <c r="CR359" s="93"/>
      <c r="CS359" s="93"/>
      <c r="CT359" s="93"/>
      <c r="CU359" s="93"/>
      <c r="CV359" s="93"/>
      <c r="CW359" s="93"/>
      <c r="CX359" s="93"/>
      <c r="CY359" s="93"/>
      <c r="CZ359" s="93"/>
      <c r="DA359" s="93"/>
      <c r="DB359" s="93"/>
      <c r="DC359" s="93"/>
      <c r="DD359" s="93"/>
      <c r="DE359" s="93"/>
      <c r="DF359" s="93"/>
      <c r="DG359" s="93"/>
      <c r="DH359" s="93"/>
      <c r="DI359" s="93"/>
      <c r="DJ359" s="93"/>
      <c r="DK359" s="93"/>
      <c r="DL359" s="93"/>
      <c r="DM359" s="93"/>
      <c r="DN359" s="93"/>
      <c r="DO359" s="93"/>
      <c r="DP359" s="93"/>
      <c r="DQ359" s="93"/>
      <c r="DR359" s="93"/>
      <c r="DS359" s="93"/>
      <c r="DT359" s="93"/>
      <c r="DU359" s="93"/>
      <c r="DV359" s="93"/>
      <c r="DW359" s="93"/>
      <c r="DX359" s="93"/>
      <c r="DY359" s="93"/>
      <c r="DZ359" s="93"/>
      <c r="EA359" s="93"/>
      <c r="EB359" s="93"/>
      <c r="EC359" s="93"/>
      <c r="ED359" s="93"/>
      <c r="EE359" s="93"/>
      <c r="EF359" s="93"/>
      <c r="EG359" s="93"/>
      <c r="EH359" s="93"/>
      <c r="EI359" s="93"/>
      <c r="EJ359" s="93"/>
      <c r="EK359" s="93"/>
    </row>
    <row r="360" spans="89:141" x14ac:dyDescent="0.4">
      <c r="CK360" s="93"/>
      <c r="CL360" s="93"/>
      <c r="CM360" s="93"/>
      <c r="CN360" s="93"/>
      <c r="CO360" s="93"/>
      <c r="CP360" s="93"/>
      <c r="CQ360" s="93"/>
      <c r="CR360" s="93"/>
      <c r="CS360" s="93"/>
      <c r="CT360" s="93"/>
      <c r="CU360" s="93"/>
      <c r="CV360" s="93"/>
      <c r="CW360" s="93"/>
      <c r="CX360" s="93"/>
      <c r="CY360" s="93"/>
      <c r="CZ360" s="93"/>
      <c r="DA360" s="93"/>
      <c r="DB360" s="93"/>
      <c r="DC360" s="93"/>
      <c r="DD360" s="93"/>
      <c r="DE360" s="93"/>
      <c r="DF360" s="93"/>
      <c r="DG360" s="93"/>
      <c r="DH360" s="93"/>
      <c r="DI360" s="93"/>
      <c r="DJ360" s="93"/>
      <c r="DK360" s="93"/>
      <c r="DL360" s="93"/>
      <c r="DM360" s="93"/>
      <c r="DN360" s="93"/>
      <c r="DO360" s="93"/>
      <c r="DP360" s="93"/>
      <c r="DQ360" s="93"/>
      <c r="DR360" s="93"/>
      <c r="DS360" s="93"/>
      <c r="DT360" s="93"/>
      <c r="DU360" s="93"/>
      <c r="DV360" s="93"/>
      <c r="DW360" s="93"/>
      <c r="DX360" s="93"/>
      <c r="DY360" s="93"/>
      <c r="DZ360" s="93"/>
      <c r="EA360" s="93"/>
      <c r="EB360" s="93"/>
      <c r="EC360" s="93"/>
      <c r="ED360" s="93"/>
      <c r="EE360" s="93"/>
      <c r="EF360" s="93"/>
      <c r="EG360" s="93"/>
      <c r="EH360" s="93"/>
      <c r="EI360" s="93"/>
      <c r="EJ360" s="93"/>
      <c r="EK360" s="93"/>
    </row>
    <row r="361" spans="89:141" x14ac:dyDescent="0.4">
      <c r="CK361" s="93"/>
      <c r="CL361" s="93"/>
      <c r="CM361" s="93"/>
      <c r="CN361" s="93"/>
      <c r="CO361" s="93"/>
      <c r="CP361" s="93"/>
      <c r="CQ361" s="93"/>
      <c r="CR361" s="93"/>
      <c r="CS361" s="93"/>
      <c r="CT361" s="93"/>
      <c r="CU361" s="93"/>
      <c r="CV361" s="93"/>
      <c r="CW361" s="93"/>
      <c r="CX361" s="93"/>
      <c r="CY361" s="93"/>
      <c r="CZ361" s="93"/>
      <c r="DA361" s="93"/>
      <c r="DB361" s="93"/>
      <c r="DC361" s="93"/>
      <c r="DD361" s="93"/>
      <c r="DE361" s="93"/>
      <c r="DF361" s="93"/>
      <c r="DG361" s="93"/>
      <c r="DH361" s="93"/>
      <c r="DI361" s="93"/>
      <c r="DJ361" s="93"/>
      <c r="DK361" s="93"/>
      <c r="DL361" s="93"/>
      <c r="DM361" s="93"/>
      <c r="DN361" s="93"/>
      <c r="DO361" s="93"/>
      <c r="DP361" s="93"/>
      <c r="DQ361" s="93"/>
      <c r="DR361" s="93"/>
      <c r="DS361" s="93"/>
      <c r="DT361" s="93"/>
      <c r="DU361" s="93"/>
      <c r="DV361" s="93"/>
      <c r="DW361" s="93"/>
      <c r="DX361" s="93"/>
      <c r="DY361" s="93"/>
      <c r="DZ361" s="93"/>
      <c r="EA361" s="93"/>
      <c r="EB361" s="93"/>
      <c r="EC361" s="93"/>
      <c r="ED361" s="93"/>
      <c r="EE361" s="93"/>
      <c r="EF361" s="93"/>
      <c r="EG361" s="93"/>
      <c r="EH361" s="93"/>
      <c r="EI361" s="93"/>
      <c r="EJ361" s="93"/>
      <c r="EK361" s="93"/>
    </row>
    <row r="362" spans="89:141" x14ac:dyDescent="0.4">
      <c r="CK362" s="93"/>
      <c r="CL362" s="93"/>
      <c r="CM362" s="93"/>
      <c r="CN362" s="93"/>
      <c r="CO362" s="93"/>
      <c r="CP362" s="93"/>
      <c r="CQ362" s="93"/>
      <c r="CR362" s="93"/>
      <c r="CS362" s="93"/>
      <c r="CT362" s="93"/>
      <c r="CU362" s="93"/>
      <c r="CV362" s="93"/>
      <c r="CW362" s="93"/>
      <c r="CX362" s="93"/>
      <c r="CY362" s="93"/>
      <c r="CZ362" s="93"/>
      <c r="DA362" s="93"/>
      <c r="DB362" s="93"/>
      <c r="DC362" s="93"/>
      <c r="DD362" s="93"/>
      <c r="DE362" s="93"/>
      <c r="DF362" s="93"/>
      <c r="DG362" s="93"/>
      <c r="DH362" s="93"/>
      <c r="DI362" s="93"/>
      <c r="DJ362" s="93"/>
      <c r="DK362" s="93"/>
      <c r="DL362" s="93"/>
      <c r="DM362" s="93"/>
      <c r="DN362" s="93"/>
      <c r="DO362" s="93"/>
      <c r="DP362" s="93"/>
      <c r="DQ362" s="93"/>
      <c r="DR362" s="93"/>
      <c r="DS362" s="93"/>
      <c r="DT362" s="93"/>
      <c r="DU362" s="93"/>
      <c r="DV362" s="93"/>
      <c r="DW362" s="93"/>
      <c r="DX362" s="93"/>
      <c r="DY362" s="93"/>
      <c r="DZ362" s="93"/>
      <c r="EA362" s="93"/>
      <c r="EB362" s="93"/>
      <c r="EC362" s="93"/>
      <c r="ED362" s="93"/>
      <c r="EE362" s="93"/>
      <c r="EF362" s="93"/>
      <c r="EG362" s="93"/>
      <c r="EH362" s="93"/>
      <c r="EI362" s="93"/>
      <c r="EJ362" s="93"/>
      <c r="EK362" s="93"/>
    </row>
    <row r="363" spans="89:141" x14ac:dyDescent="0.4">
      <c r="CK363" s="93"/>
      <c r="CL363" s="93"/>
      <c r="CM363" s="93"/>
      <c r="CN363" s="93"/>
      <c r="CO363" s="93"/>
      <c r="CP363" s="93"/>
      <c r="CQ363" s="93"/>
      <c r="CR363" s="93"/>
      <c r="CS363" s="93"/>
      <c r="CT363" s="93"/>
      <c r="CU363" s="93"/>
      <c r="CV363" s="93"/>
      <c r="CW363" s="93"/>
      <c r="CX363" s="93"/>
      <c r="CY363" s="93"/>
      <c r="CZ363" s="93"/>
      <c r="DA363" s="93"/>
      <c r="DB363" s="93"/>
      <c r="DC363" s="93"/>
      <c r="DD363" s="93"/>
      <c r="DE363" s="93"/>
      <c r="DF363" s="93"/>
      <c r="DG363" s="93"/>
      <c r="DH363" s="93"/>
      <c r="DI363" s="93"/>
      <c r="DJ363" s="93"/>
      <c r="DK363" s="93"/>
      <c r="DL363" s="93"/>
      <c r="DM363" s="93"/>
      <c r="DN363" s="93"/>
      <c r="DO363" s="93"/>
      <c r="DP363" s="93"/>
      <c r="DQ363" s="93"/>
      <c r="DR363" s="93"/>
      <c r="DS363" s="93"/>
      <c r="DT363" s="93"/>
      <c r="DU363" s="93"/>
      <c r="DV363" s="93"/>
      <c r="DW363" s="93"/>
      <c r="DX363" s="93"/>
      <c r="DY363" s="93"/>
      <c r="DZ363" s="93"/>
      <c r="EA363" s="93"/>
      <c r="EB363" s="93"/>
      <c r="EC363" s="93"/>
      <c r="ED363" s="93"/>
      <c r="EE363" s="93"/>
      <c r="EF363" s="93"/>
      <c r="EG363" s="93"/>
      <c r="EH363" s="93"/>
      <c r="EI363" s="93"/>
      <c r="EJ363" s="93"/>
      <c r="EK363" s="93"/>
    </row>
    <row r="364" spans="89:141" x14ac:dyDescent="0.4">
      <c r="CK364" s="93"/>
      <c r="CL364" s="93"/>
      <c r="CM364" s="93"/>
      <c r="CN364" s="93"/>
      <c r="CO364" s="93"/>
      <c r="CP364" s="93"/>
      <c r="CQ364" s="93"/>
      <c r="CR364" s="93"/>
      <c r="CS364" s="93"/>
      <c r="CT364" s="93"/>
      <c r="CU364" s="93"/>
      <c r="CV364" s="93"/>
      <c r="CW364" s="93"/>
      <c r="CX364" s="93"/>
      <c r="CY364" s="93"/>
      <c r="CZ364" s="93"/>
      <c r="DA364" s="93"/>
      <c r="DB364" s="93"/>
      <c r="DC364" s="93"/>
      <c r="DD364" s="93"/>
      <c r="DE364" s="93"/>
      <c r="DF364" s="93"/>
      <c r="DG364" s="93"/>
      <c r="DH364" s="93"/>
      <c r="DI364" s="93"/>
      <c r="DJ364" s="93"/>
      <c r="DK364" s="93"/>
      <c r="DL364" s="93"/>
      <c r="DM364" s="93"/>
      <c r="DN364" s="93"/>
      <c r="DO364" s="93"/>
      <c r="DP364" s="93"/>
      <c r="DQ364" s="93"/>
      <c r="DR364" s="93"/>
      <c r="DS364" s="93"/>
      <c r="DT364" s="93"/>
      <c r="DU364" s="93"/>
      <c r="DV364" s="93"/>
      <c r="DW364" s="93"/>
      <c r="DX364" s="93"/>
      <c r="DY364" s="93"/>
      <c r="DZ364" s="93"/>
      <c r="EA364" s="93"/>
      <c r="EB364" s="93"/>
      <c r="EC364" s="93"/>
      <c r="ED364" s="93"/>
      <c r="EE364" s="93"/>
      <c r="EF364" s="93"/>
      <c r="EG364" s="93"/>
      <c r="EH364" s="93"/>
      <c r="EI364" s="93"/>
      <c r="EJ364" s="93"/>
      <c r="EK364" s="93"/>
    </row>
    <row r="365" spans="89:141" x14ac:dyDescent="0.4">
      <c r="CK365" s="93"/>
      <c r="CL365" s="93"/>
      <c r="CM365" s="93"/>
      <c r="CN365" s="93"/>
      <c r="CO365" s="93"/>
      <c r="CP365" s="93"/>
      <c r="CQ365" s="93"/>
      <c r="CR365" s="93"/>
      <c r="CS365" s="93"/>
      <c r="CT365" s="93"/>
      <c r="CU365" s="93"/>
      <c r="CV365" s="93"/>
      <c r="CW365" s="93"/>
      <c r="CX365" s="93"/>
      <c r="CY365" s="93"/>
      <c r="CZ365" s="93"/>
      <c r="DA365" s="93"/>
      <c r="DB365" s="93"/>
      <c r="DC365" s="93"/>
      <c r="DD365" s="93"/>
      <c r="DE365" s="93"/>
      <c r="DF365" s="93"/>
      <c r="DG365" s="93"/>
      <c r="DH365" s="93"/>
      <c r="DI365" s="93"/>
      <c r="DJ365" s="93"/>
      <c r="DK365" s="93"/>
      <c r="DL365" s="93"/>
      <c r="DM365" s="93"/>
      <c r="DN365" s="93"/>
      <c r="DO365" s="93"/>
      <c r="DP365" s="93"/>
      <c r="DQ365" s="93"/>
      <c r="DR365" s="93"/>
      <c r="DS365" s="93"/>
      <c r="DT365" s="93"/>
      <c r="DU365" s="93"/>
      <c r="DV365" s="93"/>
      <c r="DW365" s="93"/>
      <c r="DX365" s="93"/>
      <c r="DY365" s="93"/>
      <c r="DZ365" s="93"/>
      <c r="EA365" s="93"/>
      <c r="EB365" s="93"/>
      <c r="EC365" s="93"/>
      <c r="ED365" s="93"/>
      <c r="EE365" s="93"/>
      <c r="EF365" s="93"/>
      <c r="EG365" s="93"/>
      <c r="EH365" s="93"/>
      <c r="EI365" s="93"/>
      <c r="EJ365" s="93"/>
      <c r="EK365" s="93"/>
    </row>
    <row r="366" spans="89:141" x14ac:dyDescent="0.4">
      <c r="CK366" s="93"/>
      <c r="CL366" s="93"/>
      <c r="CM366" s="93"/>
      <c r="CN366" s="93"/>
      <c r="CO366" s="93"/>
      <c r="CP366" s="93"/>
      <c r="CQ366" s="93"/>
      <c r="CR366" s="93"/>
      <c r="CS366" s="93"/>
      <c r="CT366" s="93"/>
      <c r="CU366" s="93"/>
      <c r="CV366" s="93"/>
      <c r="CW366" s="93"/>
      <c r="CX366" s="93"/>
      <c r="CY366" s="93"/>
      <c r="CZ366" s="93"/>
      <c r="DA366" s="93"/>
      <c r="DB366" s="93"/>
      <c r="DC366" s="93"/>
      <c r="DD366" s="93"/>
      <c r="DE366" s="93"/>
      <c r="DF366" s="93"/>
      <c r="DG366" s="93"/>
      <c r="DH366" s="93"/>
      <c r="DI366" s="93"/>
      <c r="DJ366" s="93"/>
      <c r="DK366" s="93"/>
      <c r="DL366" s="93"/>
      <c r="DM366" s="93"/>
      <c r="DN366" s="93"/>
      <c r="DO366" s="93"/>
      <c r="DP366" s="93"/>
      <c r="DQ366" s="93"/>
      <c r="DR366" s="93"/>
      <c r="DS366" s="93"/>
      <c r="DT366" s="93"/>
      <c r="DU366" s="93"/>
      <c r="DV366" s="93"/>
      <c r="DW366" s="93"/>
      <c r="DX366" s="93"/>
      <c r="DY366" s="93"/>
      <c r="DZ366" s="93"/>
      <c r="EA366" s="93"/>
      <c r="EB366" s="93"/>
      <c r="EC366" s="93"/>
      <c r="ED366" s="93"/>
      <c r="EE366" s="93"/>
      <c r="EF366" s="93"/>
      <c r="EG366" s="93"/>
      <c r="EH366" s="93"/>
      <c r="EI366" s="93"/>
      <c r="EJ366" s="93"/>
      <c r="EK366" s="93"/>
    </row>
    <row r="367" spans="89:141" x14ac:dyDescent="0.4">
      <c r="CK367" s="93"/>
      <c r="CL367" s="93"/>
      <c r="CM367" s="93"/>
      <c r="CN367" s="93"/>
      <c r="CO367" s="93"/>
      <c r="CP367" s="93"/>
      <c r="CQ367" s="93"/>
      <c r="CR367" s="93"/>
      <c r="CS367" s="93"/>
      <c r="CT367" s="93"/>
      <c r="CU367" s="93"/>
      <c r="CV367" s="93"/>
      <c r="CW367" s="93"/>
      <c r="CX367" s="93"/>
      <c r="CY367" s="93"/>
      <c r="CZ367" s="93"/>
      <c r="DA367" s="93"/>
      <c r="DB367" s="93"/>
      <c r="DC367" s="93"/>
      <c r="DD367" s="93"/>
      <c r="DE367" s="93"/>
      <c r="DF367" s="93"/>
      <c r="DG367" s="93"/>
      <c r="DH367" s="93"/>
      <c r="DI367" s="93"/>
      <c r="DJ367" s="93"/>
      <c r="DK367" s="93"/>
      <c r="DL367" s="93"/>
      <c r="DM367" s="93"/>
      <c r="DN367" s="93"/>
      <c r="DO367" s="93"/>
      <c r="DP367" s="93"/>
      <c r="DQ367" s="93"/>
      <c r="DR367" s="93"/>
      <c r="DS367" s="93"/>
      <c r="DT367" s="93"/>
      <c r="DU367" s="93"/>
      <c r="DV367" s="93"/>
      <c r="DW367" s="93"/>
      <c r="DX367" s="93"/>
      <c r="DY367" s="93"/>
      <c r="DZ367" s="93"/>
      <c r="EA367" s="93"/>
      <c r="EB367" s="93"/>
      <c r="EC367" s="93"/>
      <c r="ED367" s="93"/>
      <c r="EE367" s="93"/>
      <c r="EF367" s="93"/>
      <c r="EG367" s="93"/>
      <c r="EH367" s="93"/>
      <c r="EI367" s="93"/>
      <c r="EJ367" s="93"/>
      <c r="EK367" s="93"/>
    </row>
    <row r="368" spans="89:141" x14ac:dyDescent="0.4">
      <c r="CK368" s="93"/>
      <c r="CL368" s="93"/>
      <c r="CM368" s="93"/>
      <c r="CN368" s="93"/>
      <c r="CO368" s="93"/>
      <c r="CP368" s="93"/>
      <c r="CQ368" s="93"/>
      <c r="CR368" s="93"/>
      <c r="CS368" s="93"/>
      <c r="CT368" s="93"/>
      <c r="CU368" s="93"/>
      <c r="CV368" s="93"/>
      <c r="CW368" s="93"/>
      <c r="CX368" s="93"/>
      <c r="CY368" s="93"/>
      <c r="CZ368" s="93"/>
      <c r="DA368" s="93"/>
      <c r="DB368" s="93"/>
      <c r="DC368" s="93"/>
      <c r="DD368" s="93"/>
      <c r="DE368" s="93"/>
      <c r="DF368" s="93"/>
      <c r="DG368" s="93"/>
      <c r="DH368" s="93"/>
      <c r="DI368" s="93"/>
      <c r="DJ368" s="93"/>
      <c r="DK368" s="93"/>
      <c r="DL368" s="93"/>
      <c r="DM368" s="93"/>
      <c r="DN368" s="93"/>
      <c r="DO368" s="93"/>
      <c r="DP368" s="93"/>
      <c r="DQ368" s="93"/>
      <c r="DR368" s="93"/>
      <c r="DS368" s="93"/>
      <c r="DT368" s="93"/>
      <c r="DU368" s="93"/>
      <c r="DV368" s="93"/>
      <c r="DW368" s="93"/>
      <c r="DX368" s="93"/>
      <c r="DY368" s="93"/>
      <c r="DZ368" s="93"/>
      <c r="EA368" s="93"/>
      <c r="EB368" s="93"/>
      <c r="EC368" s="93"/>
      <c r="ED368" s="93"/>
      <c r="EE368" s="93"/>
      <c r="EF368" s="93"/>
      <c r="EG368" s="93"/>
      <c r="EH368" s="93"/>
      <c r="EI368" s="93"/>
      <c r="EJ368" s="93"/>
      <c r="EK368" s="93"/>
    </row>
    <row r="369" spans="89:141" x14ac:dyDescent="0.4">
      <c r="CK369" s="93"/>
      <c r="CL369" s="93"/>
      <c r="CM369" s="93"/>
      <c r="CN369" s="93"/>
      <c r="CO369" s="93"/>
      <c r="CP369" s="93"/>
      <c r="CQ369" s="93"/>
      <c r="CR369" s="93"/>
      <c r="CS369" s="93"/>
      <c r="CT369" s="93"/>
      <c r="CU369" s="93"/>
      <c r="CV369" s="93"/>
      <c r="CW369" s="93"/>
      <c r="CX369" s="93"/>
      <c r="CY369" s="93"/>
      <c r="CZ369" s="93"/>
      <c r="DA369" s="93"/>
      <c r="DB369" s="93"/>
      <c r="DC369" s="93"/>
      <c r="DD369" s="93"/>
      <c r="DE369" s="93"/>
      <c r="DF369" s="93"/>
      <c r="DG369" s="93"/>
      <c r="DH369" s="93"/>
      <c r="DI369" s="93"/>
      <c r="DJ369" s="93"/>
      <c r="DK369" s="93"/>
      <c r="DL369" s="93"/>
      <c r="DM369" s="93"/>
      <c r="DN369" s="93"/>
      <c r="DO369" s="93"/>
      <c r="DP369" s="93"/>
      <c r="DQ369" s="93"/>
      <c r="DR369" s="93"/>
      <c r="DS369" s="93"/>
      <c r="DT369" s="93"/>
      <c r="DU369" s="93"/>
      <c r="DV369" s="93"/>
      <c r="DW369" s="93"/>
      <c r="DX369" s="93"/>
      <c r="DY369" s="93"/>
      <c r="DZ369" s="93"/>
      <c r="EA369" s="93"/>
      <c r="EB369" s="93"/>
      <c r="EC369" s="93"/>
      <c r="ED369" s="93"/>
      <c r="EE369" s="93"/>
      <c r="EF369" s="93"/>
      <c r="EG369" s="93"/>
      <c r="EH369" s="93"/>
      <c r="EI369" s="93"/>
      <c r="EJ369" s="93"/>
      <c r="EK369" s="93"/>
    </row>
    <row r="370" spans="89:141" x14ac:dyDescent="0.4">
      <c r="CK370" s="93"/>
      <c r="CL370" s="93"/>
      <c r="CM370" s="93"/>
      <c r="CN370" s="93"/>
      <c r="CO370" s="93"/>
      <c r="CP370" s="93"/>
      <c r="CQ370" s="93"/>
      <c r="CR370" s="93"/>
      <c r="CS370" s="93"/>
      <c r="CT370" s="93"/>
      <c r="CU370" s="93"/>
      <c r="CV370" s="93"/>
      <c r="CW370" s="93"/>
      <c r="CX370" s="93"/>
      <c r="CY370" s="93"/>
      <c r="CZ370" s="93"/>
      <c r="DA370" s="93"/>
      <c r="DB370" s="93"/>
      <c r="DC370" s="93"/>
      <c r="DD370" s="93"/>
      <c r="DE370" s="93"/>
      <c r="DF370" s="93"/>
      <c r="DG370" s="93"/>
      <c r="DH370" s="93"/>
      <c r="DI370" s="93"/>
      <c r="DJ370" s="93"/>
      <c r="DK370" s="93"/>
      <c r="DL370" s="93"/>
      <c r="DM370" s="93"/>
      <c r="DN370" s="93"/>
      <c r="DO370" s="93"/>
      <c r="DP370" s="93"/>
      <c r="DQ370" s="93"/>
      <c r="DR370" s="93"/>
      <c r="DS370" s="93"/>
      <c r="DT370" s="93"/>
      <c r="DU370" s="93"/>
      <c r="DV370" s="93"/>
      <c r="DW370" s="93"/>
      <c r="DX370" s="93"/>
      <c r="DY370" s="93"/>
      <c r="DZ370" s="93"/>
      <c r="EA370" s="93"/>
      <c r="EB370" s="93"/>
      <c r="EC370" s="93"/>
      <c r="ED370" s="93"/>
      <c r="EE370" s="93"/>
      <c r="EF370" s="93"/>
      <c r="EG370" s="93"/>
      <c r="EH370" s="93"/>
      <c r="EI370" s="93"/>
      <c r="EJ370" s="93"/>
      <c r="EK370" s="93"/>
    </row>
    <row r="371" spans="89:141" x14ac:dyDescent="0.4">
      <c r="CK371" s="93"/>
      <c r="CL371" s="93"/>
      <c r="CM371" s="93"/>
      <c r="CN371" s="93"/>
      <c r="CO371" s="93"/>
      <c r="CP371" s="93"/>
      <c r="CQ371" s="93"/>
      <c r="CR371" s="93"/>
      <c r="CS371" s="93"/>
      <c r="CT371" s="93"/>
      <c r="CU371" s="93"/>
      <c r="CV371" s="93"/>
      <c r="CW371" s="93"/>
      <c r="CX371" s="93"/>
      <c r="CY371" s="93"/>
      <c r="CZ371" s="93"/>
      <c r="DA371" s="93"/>
      <c r="DB371" s="93"/>
      <c r="DC371" s="93"/>
      <c r="DD371" s="93"/>
      <c r="DE371" s="93"/>
      <c r="DF371" s="93"/>
      <c r="DG371" s="93"/>
      <c r="DH371" s="93"/>
      <c r="DI371" s="93"/>
      <c r="DJ371" s="93"/>
      <c r="DK371" s="93"/>
      <c r="DL371" s="93"/>
      <c r="DM371" s="93"/>
      <c r="DN371" s="93"/>
      <c r="DO371" s="93"/>
      <c r="DP371" s="93"/>
      <c r="DQ371" s="93"/>
      <c r="DR371" s="93"/>
      <c r="DS371" s="93"/>
      <c r="DT371" s="93"/>
      <c r="DU371" s="93"/>
      <c r="DV371" s="93"/>
      <c r="DW371" s="93"/>
      <c r="DX371" s="93"/>
      <c r="DY371" s="93"/>
      <c r="DZ371" s="93"/>
      <c r="EA371" s="93"/>
      <c r="EB371" s="93"/>
      <c r="EC371" s="93"/>
      <c r="ED371" s="93"/>
      <c r="EE371" s="93"/>
      <c r="EF371" s="93"/>
      <c r="EG371" s="93"/>
      <c r="EH371" s="93"/>
      <c r="EI371" s="93"/>
      <c r="EJ371" s="93"/>
      <c r="EK371" s="93"/>
    </row>
    <row r="372" spans="89:141" x14ac:dyDescent="0.4">
      <c r="CK372" s="93"/>
      <c r="CL372" s="93"/>
      <c r="CM372" s="93"/>
      <c r="CN372" s="93"/>
      <c r="CO372" s="93"/>
      <c r="CP372" s="93"/>
      <c r="CQ372" s="93"/>
      <c r="CR372" s="93"/>
      <c r="CS372" s="93"/>
      <c r="CT372" s="93"/>
      <c r="CU372" s="93"/>
      <c r="CV372" s="93"/>
      <c r="CW372" s="93"/>
      <c r="CX372" s="93"/>
      <c r="CY372" s="93"/>
      <c r="CZ372" s="93"/>
      <c r="DA372" s="93"/>
      <c r="DB372" s="93"/>
      <c r="DC372" s="93"/>
      <c r="DD372" s="93"/>
      <c r="DE372" s="93"/>
      <c r="DF372" s="93"/>
      <c r="DG372" s="93"/>
      <c r="DH372" s="93"/>
      <c r="DI372" s="93"/>
      <c r="DJ372" s="93"/>
      <c r="DK372" s="93"/>
      <c r="DL372" s="93"/>
      <c r="DM372" s="93"/>
      <c r="DN372" s="93"/>
      <c r="DO372" s="93"/>
      <c r="DP372" s="93"/>
      <c r="DQ372" s="93"/>
      <c r="DR372" s="93"/>
      <c r="DS372" s="93"/>
      <c r="DT372" s="93"/>
      <c r="DU372" s="93"/>
      <c r="DV372" s="93"/>
      <c r="DW372" s="93"/>
      <c r="DX372" s="93"/>
      <c r="DY372" s="93"/>
      <c r="DZ372" s="93"/>
      <c r="EA372" s="93"/>
      <c r="EB372" s="93"/>
      <c r="EC372" s="93"/>
      <c r="ED372" s="93"/>
      <c r="EE372" s="93"/>
      <c r="EF372" s="93"/>
      <c r="EG372" s="93"/>
      <c r="EH372" s="93"/>
      <c r="EI372" s="93"/>
      <c r="EJ372" s="93"/>
      <c r="EK372" s="93"/>
    </row>
    <row r="373" spans="89:141" x14ac:dyDescent="0.4">
      <c r="CK373" s="93"/>
      <c r="CL373" s="93"/>
      <c r="CM373" s="93"/>
      <c r="CN373" s="93"/>
      <c r="CO373" s="93"/>
      <c r="CP373" s="93"/>
      <c r="CQ373" s="93"/>
      <c r="CR373" s="93"/>
      <c r="CS373" s="93"/>
      <c r="CT373" s="93"/>
      <c r="CU373" s="93"/>
      <c r="CV373" s="93"/>
      <c r="CW373" s="93"/>
      <c r="CX373" s="93"/>
      <c r="CY373" s="93"/>
      <c r="CZ373" s="93"/>
      <c r="DA373" s="93"/>
      <c r="DB373" s="93"/>
      <c r="DC373" s="93"/>
      <c r="DD373" s="93"/>
      <c r="DE373" s="93"/>
      <c r="DF373" s="93"/>
      <c r="DG373" s="93"/>
      <c r="DH373" s="93"/>
      <c r="DI373" s="93"/>
      <c r="DJ373" s="93"/>
      <c r="DK373" s="93"/>
      <c r="DL373" s="93"/>
      <c r="DM373" s="93"/>
      <c r="DN373" s="93"/>
      <c r="DO373" s="93"/>
      <c r="DP373" s="93"/>
      <c r="DQ373" s="93"/>
      <c r="DR373" s="93"/>
      <c r="DS373" s="93"/>
      <c r="DT373" s="93"/>
      <c r="DU373" s="93"/>
      <c r="DV373" s="93"/>
      <c r="DW373" s="93"/>
      <c r="DX373" s="93"/>
      <c r="DY373" s="93"/>
      <c r="DZ373" s="93"/>
      <c r="EA373" s="93"/>
      <c r="EB373" s="93"/>
      <c r="EC373" s="93"/>
      <c r="ED373" s="93"/>
      <c r="EE373" s="93"/>
      <c r="EF373" s="93"/>
      <c r="EG373" s="93"/>
      <c r="EH373" s="93"/>
      <c r="EI373" s="93"/>
      <c r="EJ373" s="93"/>
      <c r="EK373" s="93"/>
    </row>
    <row r="374" spans="89:141" x14ac:dyDescent="0.4">
      <c r="CK374" s="93"/>
      <c r="CL374" s="93"/>
      <c r="CM374" s="93"/>
      <c r="CN374" s="93"/>
      <c r="CO374" s="93"/>
      <c r="CP374" s="93"/>
      <c r="CQ374" s="93"/>
      <c r="CR374" s="93"/>
      <c r="CS374" s="93"/>
      <c r="CT374" s="93"/>
      <c r="CU374" s="93"/>
      <c r="CV374" s="93"/>
      <c r="CW374" s="93"/>
      <c r="CX374" s="93"/>
      <c r="CY374" s="93"/>
      <c r="CZ374" s="93"/>
      <c r="DA374" s="93"/>
      <c r="DB374" s="93"/>
      <c r="DC374" s="93"/>
      <c r="DD374" s="93"/>
      <c r="DE374" s="93"/>
      <c r="DF374" s="93"/>
      <c r="DG374" s="93"/>
      <c r="DH374" s="93"/>
      <c r="DI374" s="93"/>
      <c r="DJ374" s="93"/>
      <c r="DK374" s="93"/>
      <c r="DL374" s="93"/>
      <c r="DM374" s="93"/>
      <c r="DN374" s="93"/>
      <c r="DO374" s="93"/>
      <c r="DP374" s="93"/>
      <c r="DQ374" s="93"/>
      <c r="DR374" s="93"/>
      <c r="DS374" s="93"/>
      <c r="DT374" s="93"/>
      <c r="DU374" s="93"/>
      <c r="DV374" s="93"/>
      <c r="DW374" s="93"/>
      <c r="DX374" s="93"/>
      <c r="DY374" s="93"/>
      <c r="DZ374" s="93"/>
      <c r="EA374" s="93"/>
      <c r="EB374" s="93"/>
      <c r="EC374" s="93"/>
      <c r="ED374" s="93"/>
      <c r="EE374" s="93"/>
      <c r="EF374" s="93"/>
      <c r="EG374" s="93"/>
      <c r="EH374" s="93"/>
      <c r="EI374" s="93"/>
      <c r="EJ374" s="93"/>
      <c r="EK374" s="93"/>
    </row>
    <row r="375" spans="89:141" x14ac:dyDescent="0.4">
      <c r="CK375" s="93"/>
      <c r="CL375" s="93"/>
      <c r="CM375" s="93"/>
      <c r="CN375" s="93"/>
      <c r="CO375" s="93"/>
      <c r="CP375" s="93"/>
      <c r="CQ375" s="93"/>
      <c r="CR375" s="93"/>
      <c r="CS375" s="93"/>
      <c r="CT375" s="93"/>
      <c r="CU375" s="93"/>
      <c r="CV375" s="93"/>
      <c r="CW375" s="93"/>
      <c r="CX375" s="93"/>
      <c r="CY375" s="93"/>
      <c r="CZ375" s="93"/>
      <c r="DA375" s="93"/>
      <c r="DB375" s="93"/>
      <c r="DC375" s="93"/>
      <c r="DD375" s="93"/>
      <c r="DE375" s="93"/>
      <c r="DF375" s="93"/>
      <c r="DG375" s="93"/>
      <c r="DH375" s="93"/>
      <c r="DI375" s="93"/>
      <c r="DJ375" s="93"/>
      <c r="DK375" s="93"/>
      <c r="DL375" s="93"/>
      <c r="DM375" s="93"/>
      <c r="DN375" s="93"/>
      <c r="DO375" s="93"/>
      <c r="DP375" s="93"/>
      <c r="DQ375" s="93"/>
      <c r="DR375" s="93"/>
      <c r="DS375" s="93"/>
      <c r="DT375" s="93"/>
      <c r="DU375" s="93"/>
      <c r="DV375" s="93"/>
      <c r="DW375" s="93"/>
      <c r="DX375" s="93"/>
      <c r="DY375" s="93"/>
      <c r="DZ375" s="93"/>
      <c r="EA375" s="93"/>
      <c r="EB375" s="93"/>
      <c r="EC375" s="93"/>
      <c r="ED375" s="93"/>
      <c r="EE375" s="93"/>
      <c r="EF375" s="93"/>
      <c r="EG375" s="93"/>
      <c r="EH375" s="93"/>
      <c r="EI375" s="93"/>
      <c r="EJ375" s="93"/>
      <c r="EK375" s="93"/>
    </row>
    <row r="376" spans="89:141" x14ac:dyDescent="0.4">
      <c r="CK376" s="93"/>
      <c r="CL376" s="93"/>
      <c r="CM376" s="93"/>
      <c r="CN376" s="93"/>
      <c r="CO376" s="93"/>
      <c r="CP376" s="93"/>
      <c r="CQ376" s="93"/>
      <c r="CR376" s="93"/>
      <c r="CS376" s="93"/>
      <c r="CT376" s="93"/>
      <c r="CU376" s="93"/>
      <c r="CV376" s="93"/>
      <c r="CW376" s="93"/>
      <c r="CX376" s="93"/>
      <c r="CY376" s="93"/>
      <c r="CZ376" s="93"/>
      <c r="DA376" s="93"/>
      <c r="DB376" s="93"/>
      <c r="DC376" s="93"/>
      <c r="DD376" s="93"/>
      <c r="DE376" s="93"/>
      <c r="DF376" s="93"/>
      <c r="DG376" s="93"/>
      <c r="DH376" s="93"/>
      <c r="DI376" s="93"/>
      <c r="DJ376" s="93"/>
      <c r="DK376" s="93"/>
      <c r="DL376" s="93"/>
      <c r="DM376" s="93"/>
      <c r="DN376" s="93"/>
      <c r="DO376" s="93"/>
      <c r="DP376" s="93"/>
      <c r="DQ376" s="93"/>
      <c r="DR376" s="93"/>
      <c r="DS376" s="93"/>
      <c r="DT376" s="93"/>
      <c r="DU376" s="93"/>
      <c r="DV376" s="93"/>
      <c r="DW376" s="93"/>
      <c r="DX376" s="93"/>
      <c r="DY376" s="93"/>
      <c r="DZ376" s="93"/>
      <c r="EA376" s="93"/>
      <c r="EB376" s="93"/>
      <c r="EC376" s="93"/>
      <c r="ED376" s="93"/>
      <c r="EE376" s="93"/>
      <c r="EF376" s="93"/>
      <c r="EG376" s="93"/>
      <c r="EH376" s="93"/>
      <c r="EI376" s="93"/>
      <c r="EJ376" s="93"/>
      <c r="EK376" s="93"/>
    </row>
    <row r="377" spans="89:141" x14ac:dyDescent="0.4">
      <c r="CK377" s="93"/>
      <c r="CL377" s="93"/>
      <c r="CM377" s="93"/>
      <c r="CN377" s="93"/>
      <c r="CO377" s="93"/>
      <c r="CP377" s="93"/>
      <c r="CQ377" s="93"/>
      <c r="CR377" s="93"/>
      <c r="CS377" s="93"/>
      <c r="CT377" s="93"/>
      <c r="CU377" s="93"/>
      <c r="CV377" s="93"/>
      <c r="CW377" s="93"/>
      <c r="CX377" s="93"/>
      <c r="CY377" s="93"/>
      <c r="CZ377" s="93"/>
      <c r="DA377" s="93"/>
      <c r="DB377" s="93"/>
      <c r="DC377" s="93"/>
      <c r="DD377" s="93"/>
      <c r="DE377" s="93"/>
      <c r="DF377" s="93"/>
      <c r="DG377" s="93"/>
      <c r="DH377" s="93"/>
      <c r="DI377" s="93"/>
      <c r="DJ377" s="93"/>
      <c r="DK377" s="93"/>
      <c r="DL377" s="93"/>
      <c r="DM377" s="93"/>
      <c r="DN377" s="93"/>
      <c r="DO377" s="93"/>
      <c r="DP377" s="93"/>
      <c r="DQ377" s="93"/>
      <c r="DR377" s="93"/>
      <c r="DS377" s="93"/>
      <c r="DT377" s="93"/>
      <c r="DU377" s="93"/>
      <c r="DV377" s="93"/>
      <c r="DW377" s="93"/>
      <c r="DX377" s="93"/>
      <c r="DY377" s="93"/>
      <c r="DZ377" s="93"/>
      <c r="EA377" s="93"/>
      <c r="EB377" s="93"/>
      <c r="EC377" s="93"/>
      <c r="ED377" s="93"/>
      <c r="EE377" s="93"/>
      <c r="EF377" s="93"/>
      <c r="EG377" s="93"/>
      <c r="EH377" s="93"/>
      <c r="EI377" s="93"/>
      <c r="EJ377" s="93"/>
      <c r="EK377" s="93"/>
    </row>
    <row r="378" spans="89:141" x14ac:dyDescent="0.4">
      <c r="CK378" s="93"/>
      <c r="CL378" s="93"/>
      <c r="CM378" s="93"/>
      <c r="CN378" s="93"/>
      <c r="CO378" s="93"/>
      <c r="CP378" s="93"/>
      <c r="CQ378" s="93"/>
      <c r="CR378" s="93"/>
      <c r="CS378" s="93"/>
      <c r="CT378" s="93"/>
      <c r="CU378" s="93"/>
      <c r="CV378" s="93"/>
      <c r="CW378" s="93"/>
      <c r="CX378" s="93"/>
      <c r="CY378" s="93"/>
      <c r="CZ378" s="93"/>
      <c r="DA378" s="93"/>
      <c r="DB378" s="93"/>
      <c r="DC378" s="93"/>
      <c r="DD378" s="93"/>
      <c r="DE378" s="93"/>
      <c r="DF378" s="93"/>
      <c r="DG378" s="93"/>
      <c r="DH378" s="93"/>
      <c r="DI378" s="93"/>
      <c r="DJ378" s="93"/>
      <c r="DK378" s="93"/>
      <c r="DL378" s="93"/>
      <c r="DM378" s="93"/>
      <c r="DN378" s="93"/>
      <c r="DO378" s="93"/>
      <c r="DP378" s="93"/>
      <c r="DQ378" s="93"/>
      <c r="DR378" s="93"/>
      <c r="DS378" s="93"/>
      <c r="DT378" s="93"/>
      <c r="DU378" s="93"/>
      <c r="DV378" s="93"/>
      <c r="DW378" s="93"/>
      <c r="DX378" s="93"/>
      <c r="DY378" s="93"/>
      <c r="DZ378" s="93"/>
      <c r="EA378" s="93"/>
      <c r="EB378" s="93"/>
      <c r="EC378" s="93"/>
      <c r="ED378" s="93"/>
      <c r="EE378" s="93"/>
      <c r="EF378" s="93"/>
      <c r="EG378" s="93"/>
      <c r="EH378" s="93"/>
      <c r="EI378" s="93"/>
      <c r="EJ378" s="93"/>
      <c r="EK378" s="93"/>
    </row>
    <row r="379" spans="89:141" x14ac:dyDescent="0.4">
      <c r="CK379" s="93"/>
      <c r="CL379" s="93"/>
      <c r="CM379" s="93"/>
      <c r="CN379" s="93"/>
      <c r="CO379" s="93"/>
      <c r="CP379" s="93"/>
      <c r="CQ379" s="93"/>
      <c r="CR379" s="93"/>
      <c r="CS379" s="93"/>
      <c r="CT379" s="93"/>
      <c r="CU379" s="93"/>
      <c r="CV379" s="93"/>
      <c r="CW379" s="93"/>
      <c r="CX379" s="93"/>
      <c r="CY379" s="93"/>
      <c r="CZ379" s="93"/>
      <c r="DA379" s="93"/>
      <c r="DB379" s="93"/>
      <c r="DC379" s="93"/>
      <c r="DD379" s="93"/>
      <c r="DE379" s="93"/>
      <c r="DF379" s="93"/>
      <c r="DG379" s="93"/>
      <c r="DH379" s="93"/>
      <c r="DI379" s="93"/>
      <c r="DJ379" s="93"/>
      <c r="DK379" s="93"/>
      <c r="DL379" s="93"/>
      <c r="DM379" s="93"/>
      <c r="DN379" s="93"/>
      <c r="DO379" s="93"/>
      <c r="DP379" s="93"/>
      <c r="DQ379" s="93"/>
      <c r="DR379" s="93"/>
      <c r="DS379" s="93"/>
      <c r="DT379" s="93"/>
      <c r="DU379" s="93"/>
      <c r="DV379" s="93"/>
      <c r="DW379" s="93"/>
      <c r="DX379" s="93"/>
      <c r="DY379" s="93"/>
      <c r="DZ379" s="93"/>
      <c r="EA379" s="93"/>
      <c r="EB379" s="93"/>
      <c r="EC379" s="93"/>
      <c r="ED379" s="93"/>
      <c r="EE379" s="93"/>
      <c r="EF379" s="93"/>
      <c r="EG379" s="93"/>
      <c r="EH379" s="93"/>
      <c r="EI379" s="93"/>
      <c r="EJ379" s="93"/>
      <c r="EK379" s="93"/>
    </row>
    <row r="380" spans="89:141" x14ac:dyDescent="0.4">
      <c r="CK380" s="93"/>
      <c r="CL380" s="93"/>
      <c r="CM380" s="93"/>
      <c r="CN380" s="93"/>
      <c r="CO380" s="93"/>
      <c r="CP380" s="93"/>
      <c r="CQ380" s="93"/>
      <c r="CR380" s="93"/>
      <c r="CS380" s="93"/>
      <c r="CT380" s="93"/>
      <c r="CU380" s="93"/>
      <c r="CV380" s="93"/>
      <c r="CW380" s="93"/>
      <c r="CX380" s="93"/>
      <c r="CY380" s="93"/>
      <c r="CZ380" s="93"/>
      <c r="DA380" s="93"/>
      <c r="DB380" s="93"/>
      <c r="DC380" s="93"/>
      <c r="DD380" s="93"/>
      <c r="DE380" s="93"/>
      <c r="DF380" s="93"/>
      <c r="DG380" s="93"/>
      <c r="DH380" s="93"/>
      <c r="DI380" s="93"/>
      <c r="DJ380" s="93"/>
      <c r="DK380" s="93"/>
      <c r="DL380" s="93"/>
      <c r="DM380" s="93"/>
      <c r="DN380" s="93"/>
      <c r="DO380" s="93"/>
      <c r="DP380" s="93"/>
      <c r="DQ380" s="93"/>
      <c r="DR380" s="93"/>
      <c r="DS380" s="93"/>
      <c r="DT380" s="93"/>
      <c r="DU380" s="93"/>
      <c r="DV380" s="93"/>
      <c r="DW380" s="93"/>
      <c r="DX380" s="93"/>
      <c r="DY380" s="93"/>
      <c r="DZ380" s="93"/>
      <c r="EA380" s="93"/>
      <c r="EB380" s="93"/>
      <c r="EC380" s="93"/>
      <c r="ED380" s="93"/>
      <c r="EE380" s="93"/>
      <c r="EF380" s="93"/>
      <c r="EG380" s="93"/>
      <c r="EH380" s="93"/>
      <c r="EI380" s="93"/>
      <c r="EJ380" s="93"/>
      <c r="EK380" s="93"/>
    </row>
    <row r="381" spans="89:141" x14ac:dyDescent="0.4">
      <c r="CK381" s="93"/>
      <c r="CL381" s="93"/>
      <c r="CM381" s="93"/>
      <c r="CN381" s="93"/>
      <c r="CO381" s="93"/>
      <c r="CP381" s="93"/>
      <c r="CQ381" s="93"/>
      <c r="CR381" s="93"/>
      <c r="CS381" s="93"/>
      <c r="CT381" s="93"/>
      <c r="CU381" s="93"/>
      <c r="CV381" s="93"/>
      <c r="CW381" s="93"/>
      <c r="CX381" s="93"/>
      <c r="CY381" s="93"/>
      <c r="CZ381" s="93"/>
      <c r="DA381" s="93"/>
      <c r="DB381" s="93"/>
      <c r="DC381" s="93"/>
      <c r="DD381" s="93"/>
      <c r="DE381" s="93"/>
      <c r="DF381" s="93"/>
      <c r="DG381" s="93"/>
      <c r="DH381" s="93"/>
      <c r="DI381" s="93"/>
      <c r="DJ381" s="93"/>
      <c r="DK381" s="93"/>
      <c r="DL381" s="93"/>
      <c r="DM381" s="93"/>
      <c r="DN381" s="93"/>
      <c r="DO381" s="93"/>
      <c r="DP381" s="93"/>
      <c r="DQ381" s="93"/>
      <c r="DR381" s="93"/>
      <c r="DS381" s="93"/>
      <c r="DT381" s="93"/>
      <c r="DU381" s="93"/>
      <c r="DV381" s="93"/>
      <c r="DW381" s="93"/>
      <c r="DX381" s="93"/>
      <c r="DY381" s="93"/>
      <c r="DZ381" s="93"/>
      <c r="EA381" s="93"/>
      <c r="EB381" s="93"/>
      <c r="EC381" s="93"/>
      <c r="ED381" s="93"/>
      <c r="EE381" s="93"/>
      <c r="EF381" s="93"/>
      <c r="EG381" s="93"/>
      <c r="EH381" s="93"/>
      <c r="EI381" s="93"/>
      <c r="EJ381" s="93"/>
      <c r="EK381" s="93"/>
    </row>
    <row r="382" spans="89:141" x14ac:dyDescent="0.4">
      <c r="CK382" s="93"/>
      <c r="CL382" s="93"/>
      <c r="CM382" s="93"/>
      <c r="CN382" s="93"/>
      <c r="CO382" s="93"/>
      <c r="CP382" s="93"/>
      <c r="CQ382" s="93"/>
      <c r="CR382" s="93"/>
      <c r="CS382" s="93"/>
      <c r="CT382" s="93"/>
      <c r="CU382" s="93"/>
      <c r="CV382" s="93"/>
      <c r="CW382" s="93"/>
      <c r="CX382" s="93"/>
      <c r="CY382" s="93"/>
      <c r="CZ382" s="93"/>
      <c r="DA382" s="93"/>
      <c r="DB382" s="93"/>
      <c r="DC382" s="93"/>
      <c r="DD382" s="93"/>
      <c r="DE382" s="93"/>
      <c r="DF382" s="93"/>
      <c r="DG382" s="93"/>
      <c r="DH382" s="93"/>
      <c r="DI382" s="93"/>
      <c r="DJ382" s="93"/>
      <c r="DK382" s="93"/>
      <c r="DL382" s="93"/>
      <c r="DM382" s="93"/>
      <c r="DN382" s="93"/>
      <c r="DO382" s="93"/>
      <c r="DP382" s="93"/>
      <c r="DQ382" s="93"/>
      <c r="DR382" s="93"/>
      <c r="DS382" s="93"/>
      <c r="DT382" s="93"/>
      <c r="DU382" s="93"/>
      <c r="DV382" s="93"/>
      <c r="DW382" s="93"/>
      <c r="DX382" s="93"/>
      <c r="DY382" s="93"/>
      <c r="DZ382" s="93"/>
      <c r="EA382" s="93"/>
      <c r="EB382" s="93"/>
      <c r="EC382" s="93"/>
      <c r="ED382" s="93"/>
      <c r="EE382" s="93"/>
      <c r="EF382" s="93"/>
      <c r="EG382" s="93"/>
      <c r="EH382" s="93"/>
      <c r="EI382" s="93"/>
      <c r="EJ382" s="93"/>
      <c r="EK382" s="93"/>
    </row>
    <row r="383" spans="89:141" x14ac:dyDescent="0.4">
      <c r="CK383" s="93"/>
      <c r="CL383" s="93"/>
      <c r="CM383" s="93"/>
      <c r="CN383" s="93"/>
      <c r="CO383" s="93"/>
      <c r="CP383" s="93"/>
      <c r="CQ383" s="93"/>
      <c r="CR383" s="93"/>
      <c r="CS383" s="93"/>
      <c r="CT383" s="93"/>
      <c r="CU383" s="93"/>
      <c r="CV383" s="93"/>
      <c r="CW383" s="93"/>
      <c r="CX383" s="93"/>
      <c r="CY383" s="93"/>
      <c r="CZ383" s="93"/>
      <c r="DA383" s="93"/>
      <c r="DB383" s="93"/>
      <c r="DC383" s="93"/>
      <c r="DD383" s="93"/>
      <c r="DE383" s="93"/>
      <c r="DF383" s="93"/>
      <c r="DG383" s="93"/>
      <c r="DH383" s="93"/>
      <c r="DI383" s="93"/>
      <c r="DJ383" s="93"/>
      <c r="DK383" s="93"/>
      <c r="DL383" s="93"/>
      <c r="DM383" s="93"/>
      <c r="DN383" s="93"/>
      <c r="DO383" s="93"/>
      <c r="DP383" s="93"/>
      <c r="DQ383" s="93"/>
      <c r="DR383" s="93"/>
      <c r="DS383" s="93"/>
      <c r="DT383" s="93"/>
      <c r="DU383" s="93"/>
      <c r="DV383" s="93"/>
      <c r="DW383" s="93"/>
      <c r="DX383" s="93"/>
      <c r="DY383" s="93"/>
      <c r="DZ383" s="93"/>
      <c r="EA383" s="93"/>
      <c r="EB383" s="93"/>
      <c r="EC383" s="93"/>
      <c r="ED383" s="93"/>
      <c r="EE383" s="93"/>
      <c r="EF383" s="93"/>
      <c r="EG383" s="93"/>
      <c r="EH383" s="93"/>
      <c r="EI383" s="93"/>
      <c r="EJ383" s="93"/>
      <c r="EK383" s="93"/>
    </row>
    <row r="384" spans="89:141" x14ac:dyDescent="0.4">
      <c r="CK384" s="93"/>
      <c r="CL384" s="93"/>
      <c r="CM384" s="93"/>
      <c r="CN384" s="93"/>
      <c r="CO384" s="93"/>
      <c r="CP384" s="93"/>
      <c r="CQ384" s="93"/>
      <c r="CR384" s="93"/>
      <c r="CS384" s="93"/>
      <c r="CT384" s="93"/>
      <c r="CU384" s="93"/>
      <c r="CV384" s="93"/>
      <c r="CW384" s="93"/>
      <c r="CX384" s="93"/>
      <c r="CY384" s="93"/>
      <c r="CZ384" s="93"/>
      <c r="DA384" s="93"/>
      <c r="DB384" s="93"/>
      <c r="DC384" s="93"/>
      <c r="DD384" s="93"/>
      <c r="DE384" s="93"/>
      <c r="DF384" s="93"/>
      <c r="DG384" s="93"/>
      <c r="DH384" s="93"/>
      <c r="DI384" s="93"/>
      <c r="DJ384" s="93"/>
      <c r="DK384" s="93"/>
      <c r="DL384" s="93"/>
      <c r="DM384" s="93"/>
      <c r="DN384" s="93"/>
      <c r="DO384" s="93"/>
      <c r="DP384" s="93"/>
      <c r="DQ384" s="93"/>
      <c r="DR384" s="93"/>
      <c r="DS384" s="93"/>
      <c r="DT384" s="93"/>
      <c r="DU384" s="93"/>
      <c r="DV384" s="93"/>
      <c r="DW384" s="93"/>
      <c r="DX384" s="93"/>
      <c r="DY384" s="93"/>
      <c r="DZ384" s="93"/>
      <c r="EA384" s="93"/>
      <c r="EB384" s="93"/>
      <c r="EC384" s="93"/>
      <c r="ED384" s="93"/>
      <c r="EE384" s="93"/>
      <c r="EF384" s="93"/>
      <c r="EG384" s="93"/>
      <c r="EH384" s="93"/>
      <c r="EI384" s="93"/>
      <c r="EJ384" s="93"/>
      <c r="EK384" s="93"/>
    </row>
    <row r="385" spans="89:141" x14ac:dyDescent="0.4">
      <c r="CK385" s="93"/>
      <c r="CL385" s="93"/>
      <c r="CM385" s="93"/>
      <c r="CN385" s="93"/>
      <c r="CO385" s="93"/>
      <c r="CP385" s="93"/>
      <c r="CQ385" s="93"/>
      <c r="CR385" s="93"/>
      <c r="CS385" s="93"/>
      <c r="CT385" s="93"/>
      <c r="CU385" s="93"/>
      <c r="CV385" s="93"/>
      <c r="CW385" s="93"/>
      <c r="CX385" s="93"/>
      <c r="CY385" s="93"/>
      <c r="CZ385" s="93"/>
      <c r="DA385" s="93"/>
      <c r="DB385" s="93"/>
      <c r="DC385" s="93"/>
      <c r="DD385" s="93"/>
      <c r="DE385" s="93"/>
      <c r="DF385" s="93"/>
      <c r="DG385" s="93"/>
      <c r="DH385" s="93"/>
      <c r="DI385" s="93"/>
      <c r="DJ385" s="93"/>
      <c r="DK385" s="93"/>
      <c r="DL385" s="93"/>
      <c r="DM385" s="93"/>
      <c r="DN385" s="93"/>
      <c r="DO385" s="93"/>
      <c r="DP385" s="93"/>
      <c r="DQ385" s="93"/>
      <c r="DR385" s="93"/>
      <c r="DS385" s="93"/>
      <c r="DT385" s="93"/>
      <c r="DU385" s="93"/>
      <c r="DV385" s="93"/>
      <c r="DW385" s="93"/>
      <c r="DX385" s="93"/>
      <c r="DY385" s="93"/>
      <c r="DZ385" s="93"/>
      <c r="EA385" s="93"/>
      <c r="EB385" s="93"/>
      <c r="EC385" s="93"/>
      <c r="ED385" s="93"/>
      <c r="EE385" s="93"/>
      <c r="EF385" s="93"/>
      <c r="EG385" s="93"/>
      <c r="EH385" s="93"/>
      <c r="EI385" s="93"/>
      <c r="EJ385" s="93"/>
      <c r="EK385" s="93"/>
    </row>
    <row r="386" spans="89:141" x14ac:dyDescent="0.4">
      <c r="CK386" s="93"/>
      <c r="CL386" s="93"/>
      <c r="CM386" s="93"/>
      <c r="CN386" s="93"/>
      <c r="CO386" s="93"/>
      <c r="CP386" s="93"/>
      <c r="CQ386" s="93"/>
      <c r="CR386" s="93"/>
      <c r="CS386" s="93"/>
      <c r="CT386" s="93"/>
      <c r="CU386" s="93"/>
      <c r="CV386" s="93"/>
      <c r="CW386" s="93"/>
      <c r="CX386" s="93"/>
      <c r="CY386" s="93"/>
      <c r="CZ386" s="93"/>
      <c r="DA386" s="93"/>
      <c r="DB386" s="93"/>
      <c r="DC386" s="93"/>
      <c r="DD386" s="93"/>
      <c r="DE386" s="93"/>
      <c r="DF386" s="93"/>
      <c r="DG386" s="93"/>
      <c r="DH386" s="93"/>
      <c r="DI386" s="93"/>
      <c r="DJ386" s="93"/>
      <c r="DK386" s="93"/>
      <c r="DL386" s="93"/>
      <c r="DM386" s="93"/>
      <c r="DN386" s="93"/>
      <c r="DO386" s="93"/>
      <c r="DP386" s="93"/>
      <c r="DQ386" s="93"/>
      <c r="DR386" s="93"/>
      <c r="DS386" s="93"/>
      <c r="DT386" s="93"/>
      <c r="DU386" s="93"/>
      <c r="DV386" s="93"/>
      <c r="DW386" s="93"/>
      <c r="DX386" s="93"/>
      <c r="DY386" s="93"/>
      <c r="DZ386" s="93"/>
      <c r="EA386" s="93"/>
      <c r="EB386" s="93"/>
      <c r="EC386" s="93"/>
      <c r="ED386" s="93"/>
      <c r="EE386" s="93"/>
      <c r="EF386" s="93"/>
      <c r="EG386" s="93"/>
      <c r="EH386" s="93"/>
      <c r="EI386" s="93"/>
      <c r="EJ386" s="93"/>
      <c r="EK386" s="93"/>
    </row>
    <row r="387" spans="89:141" x14ac:dyDescent="0.4">
      <c r="CK387" s="93"/>
      <c r="CL387" s="93"/>
      <c r="CM387" s="93"/>
      <c r="CN387" s="93"/>
      <c r="CO387" s="93"/>
      <c r="CP387" s="93"/>
      <c r="CQ387" s="93"/>
      <c r="CR387" s="93"/>
      <c r="CS387" s="93"/>
      <c r="CT387" s="93"/>
      <c r="CU387" s="93"/>
      <c r="CV387" s="93"/>
      <c r="CW387" s="93"/>
      <c r="CX387" s="93"/>
      <c r="CY387" s="93"/>
      <c r="CZ387" s="93"/>
      <c r="DA387" s="93"/>
      <c r="DB387" s="93"/>
      <c r="DC387" s="93"/>
      <c r="DD387" s="93"/>
      <c r="DE387" s="93"/>
      <c r="DF387" s="93"/>
      <c r="DG387" s="93"/>
      <c r="DH387" s="93"/>
      <c r="DI387" s="93"/>
      <c r="DJ387" s="93"/>
      <c r="DK387" s="93"/>
      <c r="DL387" s="93"/>
      <c r="DM387" s="93"/>
      <c r="DN387" s="93"/>
      <c r="DO387" s="93"/>
      <c r="DP387" s="93"/>
      <c r="DQ387" s="93"/>
      <c r="DR387" s="93"/>
      <c r="DS387" s="93"/>
      <c r="DT387" s="93"/>
      <c r="DU387" s="93"/>
      <c r="DV387" s="93"/>
      <c r="DW387" s="93"/>
      <c r="DX387" s="93"/>
      <c r="DY387" s="93"/>
      <c r="DZ387" s="93"/>
      <c r="EA387" s="93"/>
      <c r="EB387" s="93"/>
      <c r="EC387" s="93"/>
      <c r="ED387" s="93"/>
      <c r="EE387" s="93"/>
      <c r="EF387" s="93"/>
      <c r="EG387" s="93"/>
      <c r="EH387" s="93"/>
      <c r="EI387" s="93"/>
      <c r="EJ387" s="93"/>
      <c r="EK387" s="93"/>
    </row>
    <row r="388" spans="89:141" x14ac:dyDescent="0.4">
      <c r="CK388" s="93"/>
      <c r="CL388" s="93"/>
      <c r="CM388" s="93"/>
      <c r="CN388" s="93"/>
      <c r="CO388" s="93"/>
      <c r="CP388" s="93"/>
      <c r="CQ388" s="93"/>
      <c r="CR388" s="93"/>
      <c r="CS388" s="93"/>
      <c r="CT388" s="93"/>
      <c r="CU388" s="93"/>
      <c r="CV388" s="93"/>
      <c r="CW388" s="93"/>
      <c r="CX388" s="93"/>
      <c r="CY388" s="93"/>
      <c r="CZ388" s="93"/>
      <c r="DA388" s="93"/>
      <c r="DB388" s="93"/>
      <c r="DC388" s="93"/>
      <c r="DD388" s="93"/>
      <c r="DE388" s="93"/>
      <c r="DF388" s="93"/>
      <c r="DG388" s="93"/>
      <c r="DH388" s="93"/>
      <c r="DI388" s="93"/>
      <c r="DJ388" s="93"/>
      <c r="DK388" s="93"/>
      <c r="DL388" s="93"/>
      <c r="DM388" s="93"/>
      <c r="DN388" s="93"/>
      <c r="DO388" s="93"/>
      <c r="DP388" s="93"/>
      <c r="DQ388" s="93"/>
      <c r="DR388" s="93"/>
      <c r="DS388" s="93"/>
      <c r="DT388" s="93"/>
      <c r="DU388" s="93"/>
      <c r="DV388" s="93"/>
      <c r="DW388" s="93"/>
      <c r="DX388" s="93"/>
      <c r="DY388" s="93"/>
      <c r="DZ388" s="93"/>
      <c r="EA388" s="93"/>
      <c r="EB388" s="93"/>
      <c r="EC388" s="93"/>
      <c r="ED388" s="93"/>
      <c r="EE388" s="93"/>
      <c r="EF388" s="93"/>
      <c r="EG388" s="93"/>
      <c r="EH388" s="93"/>
      <c r="EI388" s="93"/>
      <c r="EJ388" s="93"/>
      <c r="EK388" s="93"/>
    </row>
    <row r="389" spans="89:141" x14ac:dyDescent="0.4">
      <c r="CK389" s="93"/>
      <c r="CL389" s="93"/>
      <c r="CM389" s="93"/>
      <c r="CN389" s="93"/>
      <c r="CO389" s="93"/>
      <c r="CP389" s="93"/>
      <c r="CQ389" s="93"/>
      <c r="CR389" s="93"/>
      <c r="CS389" s="93"/>
      <c r="CT389" s="93"/>
      <c r="CU389" s="93"/>
      <c r="CV389" s="93"/>
      <c r="CW389" s="93"/>
      <c r="CX389" s="93"/>
      <c r="CY389" s="93"/>
      <c r="CZ389" s="93"/>
      <c r="DA389" s="93"/>
      <c r="DB389" s="93"/>
      <c r="DC389" s="93"/>
      <c r="DD389" s="93"/>
      <c r="DE389" s="93"/>
      <c r="DF389" s="93"/>
      <c r="DG389" s="93"/>
      <c r="DH389" s="93"/>
      <c r="DI389" s="93"/>
      <c r="DJ389" s="93"/>
      <c r="DK389" s="93"/>
      <c r="DL389" s="93"/>
      <c r="DM389" s="93"/>
      <c r="DN389" s="93"/>
      <c r="DO389" s="93"/>
      <c r="DP389" s="93"/>
      <c r="DQ389" s="93"/>
      <c r="DR389" s="93"/>
      <c r="DS389" s="93"/>
      <c r="DT389" s="93"/>
      <c r="DU389" s="93"/>
      <c r="DV389" s="93"/>
      <c r="DW389" s="93"/>
      <c r="DX389" s="93"/>
      <c r="DY389" s="93"/>
      <c r="DZ389" s="93"/>
      <c r="EA389" s="93"/>
      <c r="EB389" s="93"/>
      <c r="EC389" s="93"/>
      <c r="ED389" s="93"/>
      <c r="EE389" s="93"/>
      <c r="EF389" s="93"/>
      <c r="EG389" s="93"/>
      <c r="EH389" s="93"/>
      <c r="EI389" s="93"/>
      <c r="EJ389" s="93"/>
      <c r="EK389" s="93"/>
    </row>
    <row r="390" spans="89:141" x14ac:dyDescent="0.4">
      <c r="CK390" s="93"/>
      <c r="CL390" s="93"/>
      <c r="CM390" s="93"/>
      <c r="CN390" s="93"/>
      <c r="CO390" s="93"/>
      <c r="CP390" s="93"/>
      <c r="CQ390" s="93"/>
      <c r="CR390" s="93"/>
      <c r="CS390" s="93"/>
      <c r="CT390" s="93"/>
      <c r="CU390" s="93"/>
      <c r="CV390" s="93"/>
      <c r="CW390" s="93"/>
      <c r="CX390" s="93"/>
      <c r="CY390" s="93"/>
      <c r="CZ390" s="93"/>
      <c r="DA390" s="93"/>
      <c r="DB390" s="93"/>
      <c r="DC390" s="93"/>
      <c r="DD390" s="93"/>
      <c r="DE390" s="93"/>
      <c r="DF390" s="93"/>
      <c r="DG390" s="93"/>
      <c r="DH390" s="93"/>
      <c r="DI390" s="93"/>
      <c r="DJ390" s="93"/>
      <c r="DK390" s="93"/>
      <c r="DL390" s="93"/>
      <c r="DM390" s="93"/>
      <c r="DN390" s="93"/>
      <c r="DO390" s="93"/>
      <c r="DP390" s="93"/>
      <c r="DQ390" s="93"/>
      <c r="DR390" s="93"/>
      <c r="DS390" s="93"/>
      <c r="DT390" s="93"/>
      <c r="DU390" s="93"/>
      <c r="DV390" s="93"/>
      <c r="DW390" s="93"/>
      <c r="DX390" s="93"/>
      <c r="DY390" s="93"/>
      <c r="DZ390" s="93"/>
      <c r="EA390" s="93"/>
      <c r="EB390" s="93"/>
      <c r="EC390" s="93"/>
      <c r="ED390" s="93"/>
      <c r="EE390" s="93"/>
      <c r="EF390" s="93"/>
      <c r="EG390" s="93"/>
      <c r="EH390" s="93"/>
      <c r="EI390" s="93"/>
      <c r="EJ390" s="93"/>
      <c r="EK390" s="93"/>
    </row>
    <row r="391" spans="89:141" x14ac:dyDescent="0.4">
      <c r="CK391" s="93"/>
      <c r="CL391" s="93"/>
      <c r="CM391" s="93"/>
      <c r="CN391" s="93"/>
      <c r="CO391" s="93"/>
      <c r="CP391" s="93"/>
      <c r="CQ391" s="93"/>
      <c r="CR391" s="93"/>
      <c r="CS391" s="93"/>
      <c r="CT391" s="93"/>
      <c r="CU391" s="93"/>
      <c r="CV391" s="93"/>
      <c r="CW391" s="93"/>
      <c r="CX391" s="93"/>
      <c r="CY391" s="93"/>
      <c r="CZ391" s="93"/>
      <c r="DA391" s="93"/>
      <c r="DB391" s="93"/>
      <c r="DC391" s="93"/>
      <c r="DD391" s="93"/>
      <c r="DE391" s="93"/>
      <c r="DF391" s="93"/>
      <c r="DG391" s="93"/>
      <c r="DH391" s="93"/>
      <c r="DI391" s="93"/>
      <c r="DJ391" s="93"/>
      <c r="DK391" s="93"/>
      <c r="DL391" s="93"/>
      <c r="DM391" s="93"/>
      <c r="DN391" s="93"/>
      <c r="DO391" s="93"/>
      <c r="DP391" s="93"/>
      <c r="DQ391" s="93"/>
      <c r="DR391" s="93"/>
      <c r="DS391" s="93"/>
      <c r="DT391" s="93"/>
      <c r="DU391" s="93"/>
      <c r="DV391" s="93"/>
      <c r="DW391" s="93"/>
      <c r="DX391" s="93"/>
      <c r="DY391" s="93"/>
      <c r="DZ391" s="93"/>
      <c r="EA391" s="93"/>
      <c r="EB391" s="93"/>
      <c r="EC391" s="93"/>
      <c r="ED391" s="93"/>
      <c r="EE391" s="93"/>
      <c r="EF391" s="93"/>
      <c r="EG391" s="93"/>
      <c r="EH391" s="93"/>
      <c r="EI391" s="93"/>
      <c r="EJ391" s="93"/>
      <c r="EK391" s="93"/>
    </row>
    <row r="392" spans="89:141" x14ac:dyDescent="0.4">
      <c r="CK392" s="93"/>
      <c r="CL392" s="93"/>
      <c r="CM392" s="93"/>
      <c r="CN392" s="93"/>
      <c r="CO392" s="93"/>
      <c r="CP392" s="93"/>
      <c r="CQ392" s="93"/>
      <c r="CR392" s="93"/>
      <c r="CS392" s="93"/>
      <c r="CT392" s="93"/>
      <c r="CU392" s="93"/>
      <c r="CV392" s="93"/>
      <c r="CW392" s="93"/>
      <c r="CX392" s="93"/>
      <c r="CY392" s="93"/>
      <c r="CZ392" s="93"/>
      <c r="DA392" s="93"/>
      <c r="DB392" s="93"/>
      <c r="DC392" s="93"/>
      <c r="DD392" s="93"/>
      <c r="DE392" s="93"/>
      <c r="DF392" s="93"/>
      <c r="DG392" s="93"/>
      <c r="DH392" s="93"/>
      <c r="DI392" s="93"/>
      <c r="DJ392" s="93"/>
      <c r="DK392" s="93"/>
      <c r="DL392" s="93"/>
      <c r="DM392" s="93"/>
      <c r="DN392" s="93"/>
      <c r="DO392" s="93"/>
      <c r="DP392" s="93"/>
      <c r="DQ392" s="93"/>
      <c r="DR392" s="93"/>
      <c r="DS392" s="93"/>
      <c r="DT392" s="93"/>
      <c r="DU392" s="93"/>
      <c r="DV392" s="93"/>
      <c r="DW392" s="93"/>
      <c r="DX392" s="93"/>
      <c r="DY392" s="93"/>
      <c r="DZ392" s="93"/>
      <c r="EA392" s="93"/>
      <c r="EB392" s="93"/>
      <c r="EC392" s="93"/>
      <c r="ED392" s="93"/>
      <c r="EE392" s="93"/>
      <c r="EF392" s="93"/>
      <c r="EG392" s="93"/>
      <c r="EH392" s="93"/>
      <c r="EI392" s="93"/>
      <c r="EJ392" s="93"/>
      <c r="EK392" s="93"/>
    </row>
    <row r="393" spans="89:141" x14ac:dyDescent="0.4">
      <c r="CK393" s="93"/>
      <c r="CL393" s="93"/>
      <c r="CM393" s="93"/>
      <c r="CN393" s="93"/>
      <c r="CO393" s="93"/>
      <c r="CP393" s="93"/>
      <c r="CQ393" s="93"/>
      <c r="CR393" s="93"/>
      <c r="CS393" s="93"/>
      <c r="CT393" s="93"/>
      <c r="CU393" s="93"/>
      <c r="CV393" s="93"/>
      <c r="CW393" s="93"/>
      <c r="CX393" s="93"/>
      <c r="CY393" s="93"/>
      <c r="CZ393" s="93"/>
      <c r="DA393" s="93"/>
      <c r="DB393" s="93"/>
      <c r="DC393" s="93"/>
      <c r="DD393" s="93"/>
      <c r="DE393" s="93"/>
      <c r="DF393" s="93"/>
      <c r="DG393" s="93"/>
      <c r="DH393" s="93"/>
      <c r="DI393" s="93"/>
      <c r="DJ393" s="93"/>
      <c r="DK393" s="93"/>
      <c r="DL393" s="93"/>
      <c r="DM393" s="93"/>
      <c r="DN393" s="93"/>
      <c r="DO393" s="93"/>
      <c r="DP393" s="93"/>
      <c r="DQ393" s="93"/>
      <c r="DR393" s="93"/>
      <c r="DS393" s="93"/>
      <c r="DT393" s="93"/>
      <c r="DU393" s="93"/>
      <c r="DV393" s="93"/>
      <c r="DW393" s="93"/>
      <c r="DX393" s="93"/>
      <c r="DY393" s="93"/>
      <c r="DZ393" s="93"/>
      <c r="EA393" s="93"/>
      <c r="EB393" s="93"/>
      <c r="EC393" s="93"/>
      <c r="ED393" s="93"/>
      <c r="EE393" s="93"/>
      <c r="EF393" s="93"/>
      <c r="EG393" s="93"/>
      <c r="EH393" s="93"/>
      <c r="EI393" s="93"/>
      <c r="EJ393" s="93"/>
      <c r="EK393" s="93"/>
    </row>
    <row r="394" spans="89:141" x14ac:dyDescent="0.4">
      <c r="CK394" s="93"/>
      <c r="CL394" s="93"/>
      <c r="CM394" s="93"/>
      <c r="CN394" s="93"/>
      <c r="CO394" s="93"/>
      <c r="CP394" s="93"/>
      <c r="CQ394" s="93"/>
      <c r="CR394" s="93"/>
      <c r="CS394" s="93"/>
      <c r="CT394" s="93"/>
      <c r="CU394" s="93"/>
      <c r="CV394" s="93"/>
      <c r="CW394" s="93"/>
      <c r="CX394" s="93"/>
      <c r="CY394" s="93"/>
      <c r="CZ394" s="93"/>
      <c r="DA394" s="93"/>
      <c r="DB394" s="93"/>
      <c r="DC394" s="93"/>
      <c r="DD394" s="93"/>
      <c r="DE394" s="93"/>
      <c r="DF394" s="93"/>
      <c r="DG394" s="93"/>
      <c r="DH394" s="93"/>
      <c r="DI394" s="93"/>
      <c r="DJ394" s="93"/>
      <c r="DK394" s="93"/>
      <c r="DL394" s="93"/>
      <c r="DM394" s="93"/>
      <c r="DN394" s="93"/>
      <c r="DO394" s="93"/>
      <c r="DP394" s="93"/>
      <c r="DQ394" s="93"/>
      <c r="DR394" s="93"/>
      <c r="DS394" s="93"/>
      <c r="DT394" s="93"/>
      <c r="DU394" s="93"/>
      <c r="DV394" s="93"/>
      <c r="DW394" s="93"/>
      <c r="DX394" s="93"/>
      <c r="DY394" s="93"/>
      <c r="DZ394" s="93"/>
      <c r="EA394" s="93"/>
      <c r="EB394" s="93"/>
      <c r="EC394" s="93"/>
      <c r="ED394" s="93"/>
      <c r="EE394" s="93"/>
      <c r="EF394" s="93"/>
      <c r="EG394" s="93"/>
      <c r="EH394" s="93"/>
      <c r="EI394" s="93"/>
      <c r="EJ394" s="93"/>
      <c r="EK394" s="93"/>
    </row>
    <row r="395" spans="89:141" x14ac:dyDescent="0.4">
      <c r="CK395" s="93"/>
      <c r="CL395" s="93"/>
      <c r="CM395" s="93"/>
      <c r="CN395" s="93"/>
      <c r="CO395" s="93"/>
      <c r="CP395" s="93"/>
      <c r="CQ395" s="93"/>
      <c r="CR395" s="93"/>
      <c r="CS395" s="93"/>
      <c r="CT395" s="93"/>
      <c r="CU395" s="93"/>
      <c r="CV395" s="93"/>
      <c r="CW395" s="93"/>
      <c r="CX395" s="93"/>
      <c r="CY395" s="93"/>
      <c r="CZ395" s="93"/>
      <c r="DA395" s="93"/>
      <c r="DB395" s="93"/>
      <c r="DC395" s="93"/>
      <c r="DD395" s="93"/>
      <c r="DE395" s="93"/>
      <c r="DF395" s="93"/>
      <c r="DG395" s="93"/>
      <c r="DH395" s="93"/>
      <c r="DI395" s="93"/>
      <c r="DJ395" s="93"/>
      <c r="DK395" s="93"/>
      <c r="DL395" s="93"/>
      <c r="DM395" s="93"/>
      <c r="DN395" s="93"/>
      <c r="DO395" s="93"/>
      <c r="DP395" s="93"/>
      <c r="DQ395" s="93"/>
      <c r="DR395" s="93"/>
      <c r="DS395" s="93"/>
      <c r="DT395" s="93"/>
      <c r="DU395" s="93"/>
      <c r="DV395" s="93"/>
      <c r="DW395" s="93"/>
      <c r="DX395" s="93"/>
      <c r="DY395" s="93"/>
      <c r="DZ395" s="93"/>
      <c r="EA395" s="93"/>
      <c r="EB395" s="93"/>
      <c r="EC395" s="93"/>
      <c r="ED395" s="93"/>
      <c r="EE395" s="93"/>
      <c r="EF395" s="93"/>
      <c r="EG395" s="93"/>
      <c r="EH395" s="93"/>
      <c r="EI395" s="93"/>
      <c r="EJ395" s="93"/>
      <c r="EK395" s="93"/>
    </row>
    <row r="396" spans="89:141" x14ac:dyDescent="0.4">
      <c r="CK396" s="93"/>
      <c r="CL396" s="93"/>
      <c r="CM396" s="93"/>
      <c r="CN396" s="93"/>
      <c r="CO396" s="93"/>
      <c r="CP396" s="93"/>
      <c r="CQ396" s="93"/>
      <c r="CR396" s="93"/>
      <c r="CS396" s="93"/>
      <c r="CT396" s="93"/>
      <c r="CU396" s="93"/>
      <c r="CV396" s="93"/>
      <c r="CW396" s="93"/>
      <c r="CX396" s="93"/>
      <c r="CY396" s="93"/>
      <c r="CZ396" s="93"/>
      <c r="DA396" s="93"/>
      <c r="DB396" s="93"/>
      <c r="DC396" s="93"/>
      <c r="DD396" s="93"/>
      <c r="DE396" s="93"/>
      <c r="DF396" s="93"/>
      <c r="DG396" s="93"/>
      <c r="DH396" s="93"/>
      <c r="DI396" s="93"/>
      <c r="DJ396" s="93"/>
      <c r="DK396" s="93"/>
      <c r="DL396" s="93"/>
      <c r="DM396" s="93"/>
      <c r="DN396" s="93"/>
      <c r="DO396" s="93"/>
      <c r="DP396" s="93"/>
      <c r="DQ396" s="93"/>
      <c r="DR396" s="93"/>
      <c r="DS396" s="93"/>
      <c r="DT396" s="93"/>
      <c r="DU396" s="93"/>
      <c r="DV396" s="93"/>
      <c r="DW396" s="93"/>
      <c r="DX396" s="93"/>
      <c r="DY396" s="93"/>
      <c r="DZ396" s="93"/>
      <c r="EA396" s="93"/>
      <c r="EB396" s="93"/>
      <c r="EC396" s="93"/>
      <c r="ED396" s="93"/>
      <c r="EE396" s="93"/>
      <c r="EF396" s="93"/>
      <c r="EG396" s="93"/>
      <c r="EH396" s="93"/>
      <c r="EI396" s="93"/>
      <c r="EJ396" s="93"/>
      <c r="EK396" s="93"/>
    </row>
    <row r="397" spans="89:141" x14ac:dyDescent="0.4">
      <c r="CK397" s="93"/>
      <c r="CL397" s="93"/>
      <c r="CM397" s="93"/>
      <c r="CN397" s="93"/>
      <c r="CO397" s="93"/>
      <c r="CP397" s="93"/>
      <c r="CQ397" s="93"/>
      <c r="CR397" s="93"/>
      <c r="CS397" s="93"/>
      <c r="CT397" s="93"/>
      <c r="CU397" s="93"/>
      <c r="CV397" s="93"/>
      <c r="CW397" s="93"/>
      <c r="CX397" s="93"/>
      <c r="CY397" s="93"/>
      <c r="CZ397" s="93"/>
      <c r="DA397" s="93"/>
      <c r="DB397" s="93"/>
      <c r="DC397" s="93"/>
      <c r="DD397" s="93"/>
      <c r="DE397" s="93"/>
      <c r="DF397" s="93"/>
      <c r="DG397" s="93"/>
      <c r="DH397" s="93"/>
      <c r="DI397" s="93"/>
      <c r="DJ397" s="93"/>
      <c r="DK397" s="93"/>
      <c r="DL397" s="93"/>
      <c r="DM397" s="93"/>
      <c r="DN397" s="93"/>
      <c r="DO397" s="93"/>
      <c r="DP397" s="93"/>
      <c r="DQ397" s="93"/>
      <c r="DR397" s="93"/>
      <c r="DS397" s="93"/>
      <c r="DT397" s="93"/>
      <c r="DU397" s="93"/>
      <c r="DV397" s="93"/>
      <c r="DW397" s="93"/>
      <c r="DX397" s="93"/>
      <c r="DY397" s="93"/>
      <c r="DZ397" s="93"/>
      <c r="EA397" s="93"/>
      <c r="EB397" s="93"/>
      <c r="EC397" s="93"/>
      <c r="ED397" s="93"/>
      <c r="EE397" s="93"/>
      <c r="EF397" s="93"/>
      <c r="EG397" s="93"/>
      <c r="EH397" s="93"/>
      <c r="EI397" s="93"/>
      <c r="EJ397" s="93"/>
      <c r="EK397" s="93"/>
    </row>
    <row r="398" spans="89:141" x14ac:dyDescent="0.4">
      <c r="CK398" s="93"/>
      <c r="CL398" s="93"/>
      <c r="CM398" s="93"/>
      <c r="CN398" s="93"/>
      <c r="CO398" s="93"/>
      <c r="CP398" s="93"/>
      <c r="CQ398" s="93"/>
      <c r="CR398" s="93"/>
      <c r="CS398" s="93"/>
      <c r="CT398" s="93"/>
      <c r="CU398" s="93"/>
      <c r="CV398" s="93"/>
      <c r="CW398" s="93"/>
      <c r="CX398" s="93"/>
      <c r="CY398" s="93"/>
      <c r="CZ398" s="93"/>
      <c r="DA398" s="93"/>
      <c r="DB398" s="93"/>
      <c r="DC398" s="93"/>
      <c r="DD398" s="93"/>
      <c r="DE398" s="93"/>
      <c r="DF398" s="93"/>
      <c r="DG398" s="93"/>
      <c r="DH398" s="93"/>
      <c r="DI398" s="93"/>
      <c r="DJ398" s="93"/>
      <c r="DK398" s="93"/>
      <c r="DL398" s="93"/>
      <c r="DM398" s="93"/>
      <c r="DN398" s="93"/>
      <c r="DO398" s="93"/>
      <c r="DP398" s="93"/>
      <c r="DQ398" s="93"/>
      <c r="DR398" s="93"/>
      <c r="DS398" s="93"/>
      <c r="DT398" s="93"/>
      <c r="DU398" s="93"/>
      <c r="DV398" s="93"/>
      <c r="DW398" s="93"/>
      <c r="DX398" s="93"/>
      <c r="DY398" s="93"/>
      <c r="DZ398" s="93"/>
      <c r="EA398" s="93"/>
      <c r="EB398" s="93"/>
      <c r="EC398" s="93"/>
      <c r="ED398" s="93"/>
      <c r="EE398" s="93"/>
      <c r="EF398" s="93"/>
      <c r="EG398" s="93"/>
      <c r="EH398" s="93"/>
      <c r="EI398" s="93"/>
      <c r="EJ398" s="93"/>
      <c r="EK398" s="93"/>
    </row>
    <row r="399" spans="89:141" x14ac:dyDescent="0.4">
      <c r="CK399" s="93"/>
      <c r="CL399" s="93"/>
      <c r="CM399" s="93"/>
      <c r="CN399" s="93"/>
      <c r="CO399" s="93"/>
      <c r="CP399" s="93"/>
      <c r="CQ399" s="93"/>
      <c r="CR399" s="93"/>
      <c r="CS399" s="93"/>
      <c r="CT399" s="93"/>
      <c r="CU399" s="93"/>
      <c r="CV399" s="93"/>
      <c r="CW399" s="93"/>
      <c r="CX399" s="93"/>
      <c r="CY399" s="93"/>
      <c r="CZ399" s="93"/>
      <c r="DA399" s="93"/>
      <c r="DB399" s="93"/>
      <c r="DC399" s="93"/>
      <c r="DD399" s="93"/>
      <c r="DE399" s="93"/>
      <c r="DF399" s="93"/>
      <c r="DG399" s="93"/>
      <c r="DH399" s="93"/>
      <c r="DI399" s="93"/>
      <c r="DJ399" s="93"/>
      <c r="DK399" s="93"/>
      <c r="DL399" s="93"/>
      <c r="DM399" s="93"/>
      <c r="DN399" s="93"/>
      <c r="DO399" s="93"/>
      <c r="DP399" s="93"/>
      <c r="DQ399" s="93"/>
      <c r="DR399" s="93"/>
      <c r="DS399" s="93"/>
      <c r="DT399" s="93"/>
      <c r="DU399" s="93"/>
      <c r="DV399" s="93"/>
      <c r="DW399" s="93"/>
      <c r="DX399" s="93"/>
      <c r="DY399" s="93"/>
      <c r="DZ399" s="93"/>
      <c r="EA399" s="93"/>
      <c r="EB399" s="93"/>
      <c r="EC399" s="93"/>
      <c r="ED399" s="93"/>
      <c r="EE399" s="93"/>
      <c r="EF399" s="93"/>
      <c r="EG399" s="93"/>
      <c r="EH399" s="93"/>
      <c r="EI399" s="93"/>
      <c r="EJ399" s="93"/>
      <c r="EK399" s="93"/>
    </row>
    <row r="400" spans="89:141" x14ac:dyDescent="0.4">
      <c r="CK400" s="93"/>
      <c r="CL400" s="93"/>
      <c r="CM400" s="93"/>
      <c r="CN400" s="93"/>
      <c r="CO400" s="93"/>
      <c r="CP400" s="93"/>
      <c r="CQ400" s="93"/>
      <c r="CR400" s="93"/>
      <c r="CS400" s="93"/>
      <c r="CT400" s="93"/>
      <c r="CU400" s="93"/>
      <c r="CV400" s="93"/>
      <c r="CW400" s="93"/>
      <c r="CX400" s="93"/>
      <c r="CY400" s="93"/>
      <c r="CZ400" s="93"/>
      <c r="DA400" s="93"/>
      <c r="DB400" s="93"/>
      <c r="DC400" s="93"/>
      <c r="DD400" s="93"/>
      <c r="DE400" s="93"/>
      <c r="DF400" s="93"/>
      <c r="DG400" s="93"/>
      <c r="DH400" s="93"/>
      <c r="DI400" s="93"/>
      <c r="DJ400" s="93"/>
      <c r="DK400" s="93"/>
      <c r="DL400" s="93"/>
      <c r="DM400" s="93"/>
      <c r="DN400" s="93"/>
      <c r="DO400" s="93"/>
      <c r="DP400" s="93"/>
      <c r="DQ400" s="93"/>
      <c r="DR400" s="93"/>
      <c r="DS400" s="93"/>
      <c r="DT400" s="93"/>
      <c r="DU400" s="93"/>
      <c r="DV400" s="93"/>
      <c r="DW400" s="93"/>
      <c r="DX400" s="93"/>
      <c r="DY400" s="93"/>
      <c r="DZ400" s="93"/>
      <c r="EA400" s="93"/>
      <c r="EB400" s="93"/>
      <c r="EC400" s="93"/>
      <c r="ED400" s="93"/>
      <c r="EE400" s="93"/>
      <c r="EF400" s="93"/>
      <c r="EG400" s="93"/>
      <c r="EH400" s="93"/>
      <c r="EI400" s="93"/>
      <c r="EJ400" s="93"/>
      <c r="EK400" s="93"/>
    </row>
    <row r="401" spans="89:141" x14ac:dyDescent="0.4">
      <c r="CK401" s="93"/>
      <c r="CL401" s="93"/>
      <c r="CM401" s="93"/>
      <c r="CN401" s="93"/>
      <c r="CO401" s="93"/>
      <c r="CP401" s="93"/>
      <c r="CQ401" s="93"/>
      <c r="CR401" s="93"/>
      <c r="CS401" s="93"/>
      <c r="CT401" s="93"/>
      <c r="CU401" s="93"/>
      <c r="CV401" s="93"/>
      <c r="CW401" s="93"/>
      <c r="CX401" s="93"/>
      <c r="CY401" s="93"/>
      <c r="CZ401" s="93"/>
      <c r="DA401" s="93"/>
      <c r="DB401" s="93"/>
      <c r="DC401" s="93"/>
      <c r="DD401" s="93"/>
      <c r="DE401" s="93"/>
      <c r="DF401" s="93"/>
      <c r="DG401" s="93"/>
      <c r="DH401" s="93"/>
      <c r="DI401" s="93"/>
      <c r="DJ401" s="93"/>
      <c r="DK401" s="93"/>
      <c r="DL401" s="93"/>
      <c r="DM401" s="93"/>
      <c r="DN401" s="93"/>
      <c r="DO401" s="93"/>
      <c r="DP401" s="93"/>
      <c r="DQ401" s="93"/>
      <c r="DR401" s="93"/>
      <c r="DS401" s="93"/>
      <c r="DT401" s="93"/>
      <c r="DU401" s="93"/>
      <c r="DV401" s="93"/>
      <c r="DW401" s="93"/>
      <c r="DX401" s="93"/>
      <c r="DY401" s="93"/>
      <c r="DZ401" s="93"/>
      <c r="EA401" s="93"/>
      <c r="EB401" s="93"/>
      <c r="EC401" s="93"/>
      <c r="ED401" s="93"/>
      <c r="EE401" s="93"/>
      <c r="EF401" s="93"/>
      <c r="EG401" s="93"/>
      <c r="EH401" s="93"/>
      <c r="EI401" s="93"/>
      <c r="EJ401" s="93"/>
      <c r="EK401" s="93"/>
    </row>
    <row r="402" spans="89:141" x14ac:dyDescent="0.4">
      <c r="CK402" s="93"/>
      <c r="CL402" s="93"/>
      <c r="CM402" s="93"/>
      <c r="CN402" s="93"/>
      <c r="CO402" s="93"/>
      <c r="CP402" s="93"/>
      <c r="CQ402" s="93"/>
      <c r="CR402" s="93"/>
      <c r="CS402" s="93"/>
      <c r="CT402" s="93"/>
      <c r="CU402" s="93"/>
      <c r="CV402" s="93"/>
      <c r="CW402" s="93"/>
      <c r="CX402" s="93"/>
      <c r="CY402" s="93"/>
      <c r="CZ402" s="93"/>
      <c r="DA402" s="93"/>
      <c r="DB402" s="93"/>
      <c r="DC402" s="93"/>
      <c r="DD402" s="93"/>
      <c r="DE402" s="93"/>
      <c r="DF402" s="93"/>
      <c r="DG402" s="93"/>
      <c r="DH402" s="93"/>
      <c r="DI402" s="93"/>
      <c r="DJ402" s="93"/>
      <c r="DK402" s="93"/>
      <c r="DL402" s="93"/>
      <c r="DM402" s="93"/>
      <c r="DN402" s="93"/>
      <c r="DO402" s="93"/>
      <c r="DP402" s="93"/>
      <c r="DQ402" s="93"/>
      <c r="DR402" s="93"/>
      <c r="DS402" s="93"/>
      <c r="DT402" s="93"/>
      <c r="DU402" s="93"/>
      <c r="DV402" s="93"/>
      <c r="DW402" s="93"/>
      <c r="DX402" s="93"/>
      <c r="DY402" s="93"/>
      <c r="DZ402" s="93"/>
      <c r="EA402" s="93"/>
      <c r="EB402" s="93"/>
      <c r="EC402" s="93"/>
      <c r="ED402" s="93"/>
      <c r="EE402" s="93"/>
      <c r="EF402" s="93"/>
      <c r="EG402" s="93"/>
      <c r="EH402" s="93"/>
      <c r="EI402" s="93"/>
      <c r="EJ402" s="93"/>
      <c r="EK402" s="93"/>
    </row>
    <row r="403" spans="89:141" x14ac:dyDescent="0.4">
      <c r="CK403" s="93"/>
      <c r="CL403" s="93"/>
      <c r="CM403" s="93"/>
      <c r="CN403" s="93"/>
      <c r="CO403" s="93"/>
      <c r="CP403" s="93"/>
      <c r="CQ403" s="93"/>
      <c r="CR403" s="93"/>
      <c r="CS403" s="93"/>
      <c r="CT403" s="93"/>
      <c r="CU403" s="93"/>
      <c r="CV403" s="93"/>
      <c r="CW403" s="93"/>
      <c r="CX403" s="93"/>
      <c r="CY403" s="93"/>
      <c r="CZ403" s="93"/>
      <c r="DA403" s="93"/>
      <c r="DB403" s="93"/>
      <c r="DC403" s="93"/>
      <c r="DD403" s="93"/>
      <c r="DE403" s="93"/>
      <c r="DF403" s="93"/>
      <c r="DG403" s="93"/>
      <c r="DH403" s="93"/>
      <c r="DI403" s="93"/>
      <c r="DJ403" s="93"/>
      <c r="DK403" s="93"/>
      <c r="DL403" s="93"/>
      <c r="DM403" s="93"/>
      <c r="DN403" s="93"/>
      <c r="DO403" s="93"/>
      <c r="DP403" s="93"/>
      <c r="DQ403" s="93"/>
      <c r="DR403" s="93"/>
      <c r="DS403" s="93"/>
      <c r="DT403" s="93"/>
      <c r="DU403" s="93"/>
      <c r="DV403" s="93"/>
      <c r="DW403" s="93"/>
      <c r="DX403" s="93"/>
      <c r="DY403" s="93"/>
      <c r="DZ403" s="93"/>
      <c r="EA403" s="93"/>
      <c r="EB403" s="93"/>
      <c r="EC403" s="93"/>
      <c r="ED403" s="93"/>
      <c r="EE403" s="93"/>
      <c r="EF403" s="93"/>
      <c r="EG403" s="93"/>
      <c r="EH403" s="93"/>
      <c r="EI403" s="93"/>
      <c r="EJ403" s="93"/>
      <c r="EK403" s="93"/>
    </row>
    <row r="404" spans="89:141" x14ac:dyDescent="0.4">
      <c r="CK404" s="93"/>
      <c r="CL404" s="93"/>
      <c r="CM404" s="93"/>
      <c r="CN404" s="93"/>
      <c r="CO404" s="93"/>
      <c r="CP404" s="93"/>
      <c r="CQ404" s="93"/>
      <c r="CR404" s="93"/>
      <c r="CS404" s="93"/>
      <c r="CT404" s="93"/>
      <c r="CU404" s="93"/>
      <c r="CV404" s="93"/>
      <c r="CW404" s="93"/>
      <c r="CX404" s="93"/>
      <c r="CY404" s="93"/>
      <c r="CZ404" s="93"/>
      <c r="DA404" s="93"/>
      <c r="DB404" s="93"/>
      <c r="DC404" s="93"/>
      <c r="DD404" s="93"/>
      <c r="DE404" s="93"/>
      <c r="DF404" s="93"/>
      <c r="DG404" s="93"/>
      <c r="DH404" s="93"/>
      <c r="DI404" s="93"/>
      <c r="DJ404" s="93"/>
      <c r="DK404" s="93"/>
      <c r="DL404" s="93"/>
      <c r="DM404" s="93"/>
      <c r="DN404" s="93"/>
      <c r="DO404" s="93"/>
      <c r="DP404" s="93"/>
      <c r="DQ404" s="93"/>
      <c r="DR404" s="93"/>
      <c r="DS404" s="93"/>
      <c r="DT404" s="93"/>
      <c r="DU404" s="93"/>
      <c r="DV404" s="93"/>
      <c r="DW404" s="93"/>
      <c r="DX404" s="93"/>
      <c r="DY404" s="93"/>
      <c r="DZ404" s="93"/>
      <c r="EA404" s="93"/>
      <c r="EB404" s="93"/>
      <c r="EC404" s="93"/>
      <c r="ED404" s="93"/>
      <c r="EE404" s="93"/>
      <c r="EF404" s="93"/>
      <c r="EG404" s="93"/>
      <c r="EH404" s="93"/>
      <c r="EI404" s="93"/>
      <c r="EJ404" s="93"/>
      <c r="EK404" s="93"/>
    </row>
    <row r="405" spans="89:141" x14ac:dyDescent="0.4">
      <c r="CK405" s="93"/>
      <c r="CL405" s="93"/>
      <c r="CM405" s="93"/>
      <c r="CN405" s="93"/>
      <c r="CO405" s="93"/>
      <c r="CP405" s="93"/>
      <c r="CQ405" s="93"/>
      <c r="CR405" s="93"/>
      <c r="CS405" s="93"/>
      <c r="CT405" s="93"/>
      <c r="CU405" s="93"/>
      <c r="CV405" s="93"/>
      <c r="CW405" s="93"/>
      <c r="CX405" s="93"/>
      <c r="CY405" s="93"/>
      <c r="CZ405" s="93"/>
      <c r="DA405" s="93"/>
      <c r="DB405" s="93"/>
      <c r="DC405" s="93"/>
      <c r="DD405" s="93"/>
      <c r="DE405" s="93"/>
      <c r="DF405" s="93"/>
      <c r="DG405" s="93"/>
      <c r="DH405" s="93"/>
      <c r="DI405" s="93"/>
      <c r="DJ405" s="93"/>
      <c r="DK405" s="93"/>
      <c r="DL405" s="93"/>
      <c r="DM405" s="93"/>
      <c r="DN405" s="93"/>
      <c r="DO405" s="93"/>
      <c r="DP405" s="93"/>
      <c r="DQ405" s="93"/>
      <c r="DR405" s="93"/>
      <c r="DS405" s="93"/>
      <c r="DT405" s="93"/>
      <c r="DU405" s="93"/>
      <c r="DV405" s="93"/>
      <c r="DW405" s="93"/>
      <c r="DX405" s="93"/>
      <c r="DY405" s="93"/>
      <c r="DZ405" s="93"/>
      <c r="EA405" s="93"/>
      <c r="EB405" s="93"/>
      <c r="EC405" s="93"/>
      <c r="ED405" s="93"/>
      <c r="EE405" s="93"/>
      <c r="EF405" s="93"/>
      <c r="EG405" s="93"/>
      <c r="EH405" s="93"/>
      <c r="EI405" s="93"/>
      <c r="EJ405" s="93"/>
      <c r="EK405" s="93"/>
    </row>
    <row r="406" spans="89:141" x14ac:dyDescent="0.4">
      <c r="CK406" s="93"/>
      <c r="CL406" s="93"/>
      <c r="CM406" s="93"/>
      <c r="CN406" s="93"/>
      <c r="CO406" s="93"/>
      <c r="CP406" s="93"/>
      <c r="CQ406" s="93"/>
      <c r="CR406" s="93"/>
      <c r="CS406" s="93"/>
      <c r="CT406" s="93"/>
      <c r="CU406" s="93"/>
      <c r="CV406" s="93"/>
      <c r="CW406" s="93"/>
      <c r="CX406" s="93"/>
      <c r="CY406" s="93"/>
      <c r="CZ406" s="93"/>
      <c r="DA406" s="93"/>
      <c r="DB406" s="93"/>
      <c r="DC406" s="93"/>
      <c r="DD406" s="93"/>
      <c r="DE406" s="93"/>
      <c r="DF406" s="93"/>
      <c r="DG406" s="93"/>
      <c r="DH406" s="93"/>
      <c r="DI406" s="93"/>
      <c r="DJ406" s="93"/>
      <c r="DK406" s="93"/>
      <c r="DL406" s="93"/>
      <c r="DM406" s="93"/>
      <c r="DN406" s="93"/>
      <c r="DO406" s="93"/>
      <c r="DP406" s="93"/>
      <c r="DQ406" s="93"/>
      <c r="DR406" s="93"/>
      <c r="DS406" s="93"/>
      <c r="DT406" s="93"/>
      <c r="DU406" s="93"/>
      <c r="DV406" s="93"/>
      <c r="DW406" s="93"/>
      <c r="DX406" s="93"/>
      <c r="DY406" s="93"/>
      <c r="DZ406" s="93"/>
      <c r="EA406" s="93"/>
      <c r="EB406" s="93"/>
      <c r="EC406" s="93"/>
      <c r="ED406" s="93"/>
      <c r="EE406" s="93"/>
      <c r="EF406" s="93"/>
      <c r="EG406" s="93"/>
      <c r="EH406" s="93"/>
      <c r="EI406" s="93"/>
      <c r="EJ406" s="93"/>
      <c r="EK406" s="93"/>
    </row>
    <row r="407" spans="89:141" x14ac:dyDescent="0.4">
      <c r="CK407" s="93"/>
      <c r="CL407" s="93"/>
      <c r="CM407" s="93"/>
      <c r="CN407" s="93"/>
      <c r="CO407" s="93"/>
      <c r="CP407" s="93"/>
      <c r="CQ407" s="93"/>
      <c r="CR407" s="93"/>
      <c r="CS407" s="93"/>
      <c r="CT407" s="93"/>
      <c r="CU407" s="93"/>
      <c r="CV407" s="93"/>
      <c r="CW407" s="93"/>
      <c r="CX407" s="93"/>
      <c r="CY407" s="93"/>
      <c r="CZ407" s="93"/>
      <c r="DA407" s="93"/>
      <c r="DB407" s="93"/>
      <c r="DC407" s="93"/>
      <c r="DD407" s="93"/>
      <c r="DE407" s="93"/>
      <c r="DF407" s="93"/>
      <c r="DG407" s="93"/>
      <c r="DH407" s="93"/>
      <c r="DI407" s="93"/>
      <c r="DJ407" s="93"/>
      <c r="DK407" s="93"/>
      <c r="DL407" s="93"/>
      <c r="DM407" s="93"/>
      <c r="DN407" s="93"/>
      <c r="DO407" s="93"/>
      <c r="DP407" s="93"/>
      <c r="DQ407" s="93"/>
      <c r="DR407" s="93"/>
      <c r="DS407" s="93"/>
      <c r="DT407" s="93"/>
      <c r="DU407" s="93"/>
      <c r="DV407" s="93"/>
      <c r="DW407" s="93"/>
      <c r="DX407" s="93"/>
      <c r="DY407" s="93"/>
      <c r="DZ407" s="93"/>
      <c r="EA407" s="93"/>
      <c r="EB407" s="93"/>
      <c r="EC407" s="93"/>
      <c r="ED407" s="93"/>
      <c r="EE407" s="93"/>
      <c r="EF407" s="93"/>
      <c r="EG407" s="93"/>
      <c r="EH407" s="93"/>
      <c r="EI407" s="93"/>
      <c r="EJ407" s="93"/>
      <c r="EK407" s="93"/>
    </row>
    <row r="408" spans="89:141" x14ac:dyDescent="0.4">
      <c r="CK408" s="93"/>
      <c r="CL408" s="93"/>
      <c r="CM408" s="93"/>
      <c r="CN408" s="93"/>
      <c r="CO408" s="93"/>
      <c r="CP408" s="93"/>
      <c r="CQ408" s="93"/>
      <c r="CR408" s="93"/>
      <c r="CS408" s="93"/>
      <c r="CT408" s="93"/>
      <c r="CU408" s="93"/>
      <c r="CV408" s="93"/>
      <c r="CW408" s="93"/>
      <c r="CX408" s="93"/>
      <c r="CY408" s="93"/>
      <c r="CZ408" s="93"/>
      <c r="DA408" s="93"/>
      <c r="DB408" s="93"/>
      <c r="DC408" s="93"/>
      <c r="DD408" s="93"/>
      <c r="DE408" s="93"/>
      <c r="DF408" s="93"/>
      <c r="DG408" s="93"/>
      <c r="DH408" s="93"/>
      <c r="DI408" s="93"/>
      <c r="DJ408" s="93"/>
      <c r="DK408" s="93"/>
      <c r="DL408" s="93"/>
      <c r="DM408" s="93"/>
      <c r="DN408" s="93"/>
      <c r="DO408" s="93"/>
      <c r="DP408" s="93"/>
      <c r="DQ408" s="93"/>
      <c r="DR408" s="93"/>
      <c r="DS408" s="93"/>
      <c r="DT408" s="93"/>
      <c r="DU408" s="93"/>
      <c r="DV408" s="93"/>
      <c r="DW408" s="93"/>
      <c r="DX408" s="93"/>
      <c r="DY408" s="93"/>
      <c r="DZ408" s="93"/>
      <c r="EA408" s="93"/>
      <c r="EB408" s="93"/>
      <c r="EC408" s="93"/>
      <c r="ED408" s="93"/>
      <c r="EE408" s="93"/>
      <c r="EF408" s="93"/>
      <c r="EG408" s="93"/>
      <c r="EH408" s="93"/>
      <c r="EI408" s="93"/>
      <c r="EJ408" s="93"/>
      <c r="EK408" s="93"/>
    </row>
    <row r="409" spans="89:141" x14ac:dyDescent="0.4">
      <c r="CK409" s="93"/>
      <c r="CL409" s="93"/>
      <c r="CM409" s="93"/>
      <c r="CN409" s="93"/>
      <c r="CO409" s="93"/>
      <c r="CP409" s="93"/>
      <c r="CQ409" s="93"/>
      <c r="CR409" s="93"/>
      <c r="CS409" s="93"/>
      <c r="CT409" s="93"/>
      <c r="CU409" s="93"/>
      <c r="CV409" s="93"/>
      <c r="CW409" s="93"/>
      <c r="CX409" s="93"/>
      <c r="CY409" s="93"/>
      <c r="CZ409" s="93"/>
      <c r="DA409" s="93"/>
      <c r="DB409" s="93"/>
      <c r="DC409" s="93"/>
      <c r="DD409" s="93"/>
      <c r="DE409" s="93"/>
      <c r="DF409" s="93"/>
      <c r="DG409" s="93"/>
      <c r="DH409" s="93"/>
      <c r="DI409" s="93"/>
      <c r="DJ409" s="93"/>
      <c r="DK409" s="93"/>
      <c r="DL409" s="93"/>
      <c r="DM409" s="93"/>
      <c r="DN409" s="93"/>
      <c r="DO409" s="93"/>
      <c r="DP409" s="93"/>
      <c r="DQ409" s="93"/>
      <c r="DR409" s="93"/>
      <c r="DS409" s="93"/>
      <c r="DT409" s="93"/>
      <c r="DU409" s="93"/>
      <c r="DV409" s="93"/>
      <c r="DW409" s="93"/>
      <c r="DX409" s="93"/>
      <c r="DY409" s="93"/>
      <c r="DZ409" s="93"/>
      <c r="EA409" s="93"/>
      <c r="EB409" s="93"/>
      <c r="EC409" s="93"/>
      <c r="ED409" s="93"/>
      <c r="EE409" s="93"/>
      <c r="EF409" s="93"/>
      <c r="EG409" s="93"/>
      <c r="EH409" s="93"/>
      <c r="EI409" s="93"/>
      <c r="EJ409" s="93"/>
      <c r="EK409" s="93"/>
    </row>
    <row r="410" spans="89:141" x14ac:dyDescent="0.4">
      <c r="CK410" s="93"/>
      <c r="CL410" s="93"/>
      <c r="CM410" s="93"/>
      <c r="CN410" s="93"/>
      <c r="CO410" s="93"/>
      <c r="CP410" s="93"/>
      <c r="CQ410" s="93"/>
      <c r="CR410" s="93"/>
      <c r="CS410" s="93"/>
      <c r="CT410" s="93"/>
      <c r="CU410" s="93"/>
      <c r="CV410" s="93"/>
      <c r="CW410" s="93"/>
      <c r="CX410" s="93"/>
      <c r="CY410" s="93"/>
      <c r="CZ410" s="93"/>
      <c r="DA410" s="93"/>
      <c r="DB410" s="93"/>
      <c r="DC410" s="93"/>
      <c r="DD410" s="93"/>
      <c r="DE410" s="93"/>
      <c r="DF410" s="93"/>
      <c r="DG410" s="93"/>
      <c r="DH410" s="93"/>
      <c r="DI410" s="93"/>
      <c r="DJ410" s="93"/>
      <c r="DK410" s="93"/>
      <c r="DL410" s="93"/>
      <c r="DM410" s="93"/>
      <c r="DN410" s="93"/>
      <c r="DO410" s="93"/>
      <c r="DP410" s="93"/>
      <c r="DQ410" s="93"/>
      <c r="DR410" s="93"/>
      <c r="DS410" s="93"/>
      <c r="DT410" s="93"/>
      <c r="DU410" s="93"/>
      <c r="DV410" s="93"/>
      <c r="DW410" s="93"/>
      <c r="DX410" s="93"/>
      <c r="DY410" s="93"/>
      <c r="DZ410" s="93"/>
      <c r="EA410" s="93"/>
      <c r="EB410" s="93"/>
      <c r="EC410" s="93"/>
      <c r="ED410" s="93"/>
      <c r="EE410" s="93"/>
      <c r="EF410" s="93"/>
      <c r="EG410" s="93"/>
      <c r="EH410" s="93"/>
      <c r="EI410" s="93"/>
      <c r="EJ410" s="93"/>
      <c r="EK410" s="93"/>
    </row>
    <row r="411" spans="89:141" x14ac:dyDescent="0.4">
      <c r="CK411" s="93"/>
      <c r="CL411" s="93"/>
      <c r="CM411" s="93"/>
      <c r="CN411" s="93"/>
      <c r="CO411" s="93"/>
      <c r="CP411" s="93"/>
      <c r="CQ411" s="93"/>
      <c r="CR411" s="93"/>
      <c r="CS411" s="93"/>
      <c r="CT411" s="93"/>
      <c r="CU411" s="93"/>
      <c r="CV411" s="93"/>
      <c r="CW411" s="93"/>
      <c r="CX411" s="93"/>
      <c r="CY411" s="93"/>
      <c r="CZ411" s="93"/>
      <c r="DA411" s="93"/>
      <c r="DB411" s="93"/>
      <c r="DC411" s="93"/>
      <c r="DD411" s="93"/>
      <c r="DE411" s="93"/>
      <c r="DF411" s="93"/>
      <c r="DG411" s="93"/>
      <c r="DH411" s="93"/>
      <c r="DI411" s="93"/>
      <c r="DJ411" s="93"/>
      <c r="DK411" s="93"/>
      <c r="DL411" s="93"/>
      <c r="DM411" s="93"/>
      <c r="DN411" s="93"/>
      <c r="DO411" s="93"/>
      <c r="DP411" s="93"/>
      <c r="DQ411" s="93"/>
      <c r="DR411" s="93"/>
      <c r="DS411" s="93"/>
      <c r="DT411" s="93"/>
      <c r="DU411" s="93"/>
      <c r="DV411" s="93"/>
      <c r="DW411" s="93"/>
      <c r="DX411" s="93"/>
      <c r="DY411" s="93"/>
      <c r="DZ411" s="93"/>
      <c r="EA411" s="93"/>
      <c r="EB411" s="93"/>
      <c r="EC411" s="93"/>
      <c r="ED411" s="93"/>
      <c r="EE411" s="93"/>
      <c r="EF411" s="93"/>
      <c r="EG411" s="93"/>
      <c r="EH411" s="93"/>
      <c r="EI411" s="93"/>
      <c r="EJ411" s="93"/>
      <c r="EK411" s="93"/>
    </row>
    <row r="412" spans="89:141" x14ac:dyDescent="0.4">
      <c r="CK412" s="93"/>
      <c r="CL412" s="93"/>
      <c r="CM412" s="93"/>
      <c r="CN412" s="93"/>
      <c r="CO412" s="93"/>
      <c r="CP412" s="93"/>
      <c r="CQ412" s="93"/>
      <c r="CR412" s="93"/>
      <c r="CS412" s="93"/>
      <c r="CT412" s="93"/>
      <c r="CU412" s="93"/>
      <c r="CV412" s="93"/>
      <c r="CW412" s="93"/>
      <c r="CX412" s="93"/>
      <c r="CY412" s="93"/>
      <c r="CZ412" s="93"/>
      <c r="DA412" s="93"/>
      <c r="DB412" s="93"/>
      <c r="DC412" s="93"/>
      <c r="DD412" s="93"/>
      <c r="DE412" s="93"/>
      <c r="DF412" s="93"/>
      <c r="DG412" s="93"/>
      <c r="DH412" s="93"/>
      <c r="DI412" s="93"/>
      <c r="DJ412" s="93"/>
      <c r="DK412" s="93"/>
      <c r="DL412" s="93"/>
      <c r="DM412" s="93"/>
      <c r="DN412" s="93"/>
      <c r="DO412" s="93"/>
      <c r="DP412" s="93"/>
      <c r="DQ412" s="93"/>
      <c r="DR412" s="93"/>
      <c r="DS412" s="93"/>
      <c r="DT412" s="93"/>
      <c r="DU412" s="93"/>
      <c r="DV412" s="93"/>
      <c r="DW412" s="93"/>
      <c r="DX412" s="93"/>
      <c r="DY412" s="93"/>
      <c r="DZ412" s="93"/>
      <c r="EA412" s="93"/>
      <c r="EB412" s="93"/>
      <c r="EC412" s="93"/>
      <c r="ED412" s="93"/>
      <c r="EE412" s="93"/>
      <c r="EF412" s="93"/>
      <c r="EG412" s="93"/>
      <c r="EH412" s="93"/>
      <c r="EI412" s="93"/>
      <c r="EJ412" s="93"/>
      <c r="EK412" s="93"/>
    </row>
    <row r="413" spans="89:141" x14ac:dyDescent="0.4">
      <c r="CK413" s="93"/>
      <c r="CL413" s="93"/>
      <c r="CM413" s="93"/>
      <c r="CN413" s="93"/>
      <c r="CO413" s="93"/>
      <c r="CP413" s="93"/>
      <c r="CQ413" s="93"/>
      <c r="CR413" s="93"/>
      <c r="CS413" s="93"/>
      <c r="CT413" s="93"/>
      <c r="CU413" s="93"/>
      <c r="CV413" s="93"/>
      <c r="CW413" s="93"/>
      <c r="CX413" s="93"/>
      <c r="CY413" s="93"/>
      <c r="CZ413" s="93"/>
      <c r="DA413" s="93"/>
      <c r="DB413" s="93"/>
      <c r="DC413" s="93"/>
      <c r="DD413" s="93"/>
      <c r="DE413" s="93"/>
      <c r="DF413" s="93"/>
      <c r="DG413" s="93"/>
      <c r="DH413" s="93"/>
      <c r="DI413" s="93"/>
      <c r="DJ413" s="93"/>
      <c r="DK413" s="93"/>
      <c r="DL413" s="93"/>
      <c r="DM413" s="93"/>
      <c r="DN413" s="93"/>
      <c r="DO413" s="93"/>
      <c r="DP413" s="93"/>
      <c r="DQ413" s="93"/>
      <c r="DR413" s="93"/>
      <c r="DS413" s="93"/>
      <c r="DT413" s="93"/>
      <c r="DU413" s="93"/>
      <c r="DV413" s="93"/>
      <c r="DW413" s="93"/>
      <c r="DX413" s="93"/>
      <c r="DY413" s="93"/>
      <c r="DZ413" s="93"/>
      <c r="EA413" s="93"/>
      <c r="EB413" s="93"/>
      <c r="EC413" s="93"/>
      <c r="ED413" s="93"/>
      <c r="EE413" s="93"/>
      <c r="EF413" s="93"/>
      <c r="EG413" s="93"/>
      <c r="EH413" s="93"/>
      <c r="EI413" s="93"/>
      <c r="EJ413" s="93"/>
      <c r="EK413" s="93"/>
    </row>
    <row r="414" spans="89:141" x14ac:dyDescent="0.4">
      <c r="CK414" s="93"/>
      <c r="CL414" s="93"/>
      <c r="CM414" s="93"/>
      <c r="CN414" s="93"/>
      <c r="CO414" s="93"/>
      <c r="CP414" s="93"/>
      <c r="CQ414" s="93"/>
      <c r="CR414" s="93"/>
      <c r="CS414" s="93"/>
      <c r="CT414" s="93"/>
      <c r="CU414" s="93"/>
      <c r="CV414" s="93"/>
      <c r="CW414" s="93"/>
      <c r="CX414" s="93"/>
      <c r="CY414" s="93"/>
      <c r="CZ414" s="93"/>
      <c r="DA414" s="93"/>
      <c r="DB414" s="93"/>
      <c r="DC414" s="93"/>
      <c r="DD414" s="93"/>
      <c r="DE414" s="93"/>
      <c r="DF414" s="93"/>
      <c r="DG414" s="93"/>
      <c r="DH414" s="93"/>
      <c r="DI414" s="93"/>
      <c r="DJ414" s="93"/>
      <c r="DK414" s="93"/>
      <c r="DL414" s="93"/>
      <c r="DM414" s="93"/>
      <c r="DN414" s="93"/>
      <c r="DO414" s="93"/>
      <c r="DP414" s="93"/>
      <c r="DQ414" s="93"/>
      <c r="DR414" s="93"/>
      <c r="DS414" s="93"/>
      <c r="DT414" s="93"/>
      <c r="DU414" s="93"/>
      <c r="DV414" s="93"/>
      <c r="DW414" s="93"/>
      <c r="DX414" s="93"/>
      <c r="DY414" s="93"/>
      <c r="DZ414" s="93"/>
      <c r="EA414" s="93"/>
      <c r="EB414" s="93"/>
      <c r="EC414" s="93"/>
      <c r="ED414" s="93"/>
      <c r="EE414" s="93"/>
      <c r="EF414" s="93"/>
      <c r="EG414" s="93"/>
      <c r="EH414" s="93"/>
      <c r="EI414" s="93"/>
      <c r="EJ414" s="93"/>
      <c r="EK414" s="93"/>
    </row>
    <row r="415" spans="89:141" x14ac:dyDescent="0.4">
      <c r="CK415" s="93"/>
      <c r="CL415" s="93"/>
      <c r="CM415" s="93"/>
      <c r="CN415" s="93"/>
      <c r="CO415" s="93"/>
      <c r="CP415" s="93"/>
      <c r="CQ415" s="93"/>
      <c r="CR415" s="93"/>
      <c r="CS415" s="93"/>
      <c r="CT415" s="93"/>
      <c r="CU415" s="93"/>
      <c r="CV415" s="93"/>
      <c r="CW415" s="93"/>
      <c r="CX415" s="93"/>
      <c r="CY415" s="93"/>
      <c r="CZ415" s="93"/>
      <c r="DA415" s="93"/>
      <c r="DB415" s="93"/>
      <c r="DC415" s="93"/>
      <c r="DD415" s="93"/>
      <c r="DE415" s="93"/>
      <c r="DF415" s="93"/>
      <c r="DG415" s="93"/>
      <c r="DH415" s="93"/>
      <c r="DI415" s="93"/>
      <c r="DJ415" s="93"/>
      <c r="DK415" s="93"/>
      <c r="DL415" s="93"/>
      <c r="DM415" s="93"/>
      <c r="DN415" s="93"/>
      <c r="DO415" s="93"/>
      <c r="DP415" s="93"/>
      <c r="DQ415" s="93"/>
      <c r="DR415" s="93"/>
      <c r="DS415" s="93"/>
      <c r="DT415" s="93"/>
      <c r="DU415" s="93"/>
      <c r="DV415" s="93"/>
      <c r="DW415" s="93"/>
      <c r="DX415" s="93"/>
      <c r="DY415" s="93"/>
      <c r="DZ415" s="93"/>
      <c r="EA415" s="93"/>
      <c r="EB415" s="93"/>
      <c r="EC415" s="93"/>
      <c r="ED415" s="93"/>
      <c r="EE415" s="93"/>
      <c r="EF415" s="93"/>
      <c r="EG415" s="93"/>
      <c r="EH415" s="93"/>
      <c r="EI415" s="93"/>
      <c r="EJ415" s="93"/>
      <c r="EK415" s="93"/>
    </row>
    <row r="416" spans="89:141" x14ac:dyDescent="0.4">
      <c r="CK416" s="93"/>
      <c r="CL416" s="93"/>
      <c r="CM416" s="93"/>
      <c r="CN416" s="93"/>
      <c r="CO416" s="93"/>
      <c r="CP416" s="93"/>
      <c r="CQ416" s="93"/>
      <c r="CR416" s="93"/>
      <c r="CS416" s="93"/>
      <c r="CT416" s="93"/>
      <c r="CU416" s="93"/>
      <c r="CV416" s="93"/>
      <c r="CW416" s="93"/>
      <c r="CX416" s="93"/>
      <c r="CY416" s="93"/>
      <c r="CZ416" s="93"/>
      <c r="DA416" s="93"/>
      <c r="DB416" s="93"/>
      <c r="DC416" s="93"/>
      <c r="DD416" s="93"/>
      <c r="DE416" s="93"/>
      <c r="DF416" s="93"/>
      <c r="DG416" s="93"/>
      <c r="DH416" s="93"/>
      <c r="DI416" s="93"/>
      <c r="DJ416" s="93"/>
      <c r="DK416" s="93"/>
      <c r="DL416" s="93"/>
      <c r="DM416" s="93"/>
      <c r="DN416" s="93"/>
      <c r="DO416" s="93"/>
      <c r="DP416" s="93"/>
      <c r="DQ416" s="93"/>
      <c r="DR416" s="93"/>
      <c r="DS416" s="93"/>
      <c r="DT416" s="93"/>
      <c r="DU416" s="93"/>
      <c r="DV416" s="93"/>
      <c r="DW416" s="93"/>
      <c r="DX416" s="93"/>
      <c r="DY416" s="93"/>
      <c r="DZ416" s="93"/>
      <c r="EA416" s="93"/>
      <c r="EB416" s="93"/>
      <c r="EC416" s="93"/>
      <c r="ED416" s="93"/>
      <c r="EE416" s="93"/>
      <c r="EF416" s="93"/>
      <c r="EG416" s="93"/>
      <c r="EH416" s="93"/>
      <c r="EI416" s="93"/>
      <c r="EJ416" s="93"/>
      <c r="EK416" s="93"/>
    </row>
    <row r="417" spans="89:141" x14ac:dyDescent="0.4">
      <c r="CK417" s="93"/>
      <c r="CL417" s="93"/>
      <c r="CM417" s="93"/>
      <c r="CN417" s="93"/>
      <c r="CO417" s="93"/>
      <c r="CP417" s="93"/>
      <c r="CQ417" s="93"/>
      <c r="CR417" s="93"/>
      <c r="CS417" s="93"/>
      <c r="CT417" s="93"/>
      <c r="CU417" s="93"/>
      <c r="CV417" s="93"/>
      <c r="CW417" s="93"/>
      <c r="CX417" s="93"/>
      <c r="CY417" s="93"/>
      <c r="CZ417" s="93"/>
      <c r="DA417" s="93"/>
      <c r="DB417" s="93"/>
      <c r="DC417" s="93"/>
      <c r="DD417" s="93"/>
      <c r="DE417" s="93"/>
      <c r="DF417" s="93"/>
      <c r="DG417" s="93"/>
      <c r="DH417" s="93"/>
      <c r="DI417" s="93"/>
      <c r="DJ417" s="93"/>
      <c r="DK417" s="93"/>
      <c r="DL417" s="93"/>
      <c r="DM417" s="93"/>
      <c r="DN417" s="93"/>
      <c r="DO417" s="93"/>
      <c r="DP417" s="93"/>
      <c r="DQ417" s="93"/>
      <c r="DR417" s="93"/>
      <c r="DS417" s="93"/>
      <c r="DT417" s="93"/>
      <c r="DU417" s="93"/>
      <c r="DV417" s="93"/>
      <c r="DW417" s="93"/>
      <c r="DX417" s="93"/>
      <c r="DY417" s="93"/>
      <c r="DZ417" s="93"/>
      <c r="EA417" s="93"/>
      <c r="EB417" s="93"/>
      <c r="EC417" s="93"/>
      <c r="ED417" s="93"/>
      <c r="EE417" s="93"/>
      <c r="EF417" s="93"/>
      <c r="EG417" s="93"/>
      <c r="EH417" s="93"/>
      <c r="EI417" s="93"/>
      <c r="EJ417" s="93"/>
      <c r="EK417" s="93"/>
    </row>
    <row r="418" spans="89:141" x14ac:dyDescent="0.4">
      <c r="CK418" s="93"/>
      <c r="CL418" s="93"/>
      <c r="CM418" s="93"/>
      <c r="CN418" s="93"/>
      <c r="CO418" s="93"/>
      <c r="CP418" s="93"/>
      <c r="CQ418" s="93"/>
      <c r="CR418" s="93"/>
      <c r="CS418" s="93"/>
      <c r="CT418" s="93"/>
      <c r="CU418" s="93"/>
      <c r="CV418" s="93"/>
      <c r="CW418" s="93"/>
      <c r="CX418" s="93"/>
      <c r="CY418" s="93"/>
      <c r="CZ418" s="93"/>
      <c r="DA418" s="93"/>
      <c r="DB418" s="93"/>
      <c r="DC418" s="93"/>
      <c r="DD418" s="93"/>
      <c r="DE418" s="93"/>
      <c r="DF418" s="93"/>
      <c r="DG418" s="93"/>
      <c r="DH418" s="93"/>
      <c r="DI418" s="93"/>
      <c r="DJ418" s="93"/>
      <c r="DK418" s="93"/>
      <c r="DL418" s="93"/>
      <c r="DM418" s="93"/>
      <c r="DN418" s="93"/>
      <c r="DO418" s="93"/>
      <c r="DP418" s="93"/>
      <c r="DQ418" s="93"/>
      <c r="DR418" s="93"/>
      <c r="DS418" s="93"/>
      <c r="DT418" s="93"/>
      <c r="DU418" s="93"/>
      <c r="DV418" s="93"/>
      <c r="DW418" s="93"/>
      <c r="DX418" s="93"/>
      <c r="DY418" s="93"/>
      <c r="DZ418" s="93"/>
      <c r="EA418" s="93"/>
      <c r="EB418" s="93"/>
      <c r="EC418" s="93"/>
      <c r="ED418" s="93"/>
      <c r="EE418" s="93"/>
      <c r="EF418" s="93"/>
      <c r="EG418" s="93"/>
      <c r="EH418" s="93"/>
      <c r="EI418" s="93"/>
      <c r="EJ418" s="93"/>
      <c r="EK418" s="93"/>
    </row>
    <row r="419" spans="89:141" x14ac:dyDescent="0.4">
      <c r="CK419" s="93"/>
      <c r="CL419" s="93"/>
      <c r="CM419" s="93"/>
      <c r="CN419" s="93"/>
      <c r="CO419" s="93"/>
      <c r="CP419" s="93"/>
      <c r="CQ419" s="93"/>
      <c r="CR419" s="93"/>
      <c r="CS419" s="93"/>
      <c r="CT419" s="93"/>
      <c r="CU419" s="93"/>
      <c r="CV419" s="93"/>
      <c r="CW419" s="93"/>
      <c r="CX419" s="93"/>
      <c r="CY419" s="93"/>
      <c r="CZ419" s="93"/>
      <c r="DA419" s="93"/>
      <c r="DB419" s="93"/>
      <c r="DC419" s="93"/>
      <c r="DD419" s="93"/>
      <c r="DE419" s="93"/>
      <c r="DF419" s="93"/>
      <c r="DG419" s="93"/>
      <c r="DH419" s="93"/>
      <c r="DI419" s="93"/>
      <c r="DJ419" s="93"/>
      <c r="DK419" s="93"/>
      <c r="DL419" s="93"/>
      <c r="DM419" s="93"/>
      <c r="DN419" s="93"/>
      <c r="DO419" s="93"/>
      <c r="DP419" s="93"/>
      <c r="DQ419" s="93"/>
      <c r="DR419" s="93"/>
      <c r="DS419" s="93"/>
      <c r="DT419" s="93"/>
      <c r="DU419" s="93"/>
      <c r="DV419" s="93"/>
      <c r="DW419" s="93"/>
      <c r="DX419" s="93"/>
      <c r="DY419" s="93"/>
      <c r="DZ419" s="93"/>
      <c r="EA419" s="93"/>
      <c r="EB419" s="93"/>
      <c r="EC419" s="93"/>
      <c r="ED419" s="93"/>
      <c r="EE419" s="93"/>
      <c r="EF419" s="93"/>
      <c r="EG419" s="93"/>
      <c r="EH419" s="93"/>
      <c r="EI419" s="93"/>
      <c r="EJ419" s="93"/>
      <c r="EK419" s="93"/>
    </row>
    <row r="420" spans="89:141" x14ac:dyDescent="0.4">
      <c r="CK420" s="93"/>
      <c r="CL420" s="93"/>
      <c r="CM420" s="93"/>
      <c r="CN420" s="93"/>
      <c r="CO420" s="93"/>
      <c r="CP420" s="93"/>
      <c r="CQ420" s="93"/>
      <c r="CR420" s="93"/>
      <c r="CS420" s="93"/>
      <c r="CT420" s="93"/>
      <c r="CU420" s="93"/>
      <c r="CV420" s="93"/>
      <c r="CW420" s="93"/>
      <c r="CX420" s="93"/>
      <c r="CY420" s="93"/>
      <c r="CZ420" s="93"/>
      <c r="DA420" s="93"/>
      <c r="DB420" s="93"/>
      <c r="DC420" s="93"/>
      <c r="DD420" s="93"/>
      <c r="DE420" s="93"/>
      <c r="DF420" s="93"/>
      <c r="DG420" s="93"/>
      <c r="DH420" s="93"/>
      <c r="DI420" s="93"/>
      <c r="DJ420" s="93"/>
      <c r="DK420" s="93"/>
      <c r="DL420" s="93"/>
      <c r="DM420" s="93"/>
      <c r="DN420" s="93"/>
      <c r="DO420" s="93"/>
      <c r="DP420" s="93"/>
      <c r="DQ420" s="93"/>
      <c r="DR420" s="93"/>
      <c r="DS420" s="93"/>
      <c r="DT420" s="93"/>
      <c r="DU420" s="93"/>
      <c r="DV420" s="93"/>
      <c r="DW420" s="93"/>
      <c r="DX420" s="93"/>
      <c r="DY420" s="93"/>
      <c r="DZ420" s="93"/>
      <c r="EA420" s="93"/>
      <c r="EB420" s="93"/>
      <c r="EC420" s="93"/>
      <c r="ED420" s="93"/>
      <c r="EE420" s="93"/>
      <c r="EF420" s="93"/>
      <c r="EG420" s="93"/>
      <c r="EH420" s="93"/>
      <c r="EI420" s="93"/>
      <c r="EJ420" s="93"/>
      <c r="EK420" s="93"/>
    </row>
    <row r="421" spans="89:141" x14ac:dyDescent="0.4">
      <c r="CK421" s="93"/>
      <c r="CL421" s="93"/>
      <c r="CM421" s="93"/>
      <c r="CN421" s="93"/>
      <c r="CO421" s="93"/>
      <c r="CP421" s="93"/>
      <c r="CQ421" s="93"/>
      <c r="CR421" s="93"/>
      <c r="CS421" s="93"/>
      <c r="CT421" s="93"/>
      <c r="CU421" s="93"/>
      <c r="CV421" s="93"/>
      <c r="CW421" s="93"/>
      <c r="CX421" s="93"/>
      <c r="CY421" s="93"/>
      <c r="CZ421" s="93"/>
      <c r="DA421" s="93"/>
      <c r="DB421" s="93"/>
      <c r="DC421" s="93"/>
      <c r="DD421" s="93"/>
      <c r="DE421" s="93"/>
      <c r="DF421" s="93"/>
      <c r="DG421" s="93"/>
      <c r="DH421" s="93"/>
      <c r="DI421" s="93"/>
      <c r="DJ421" s="93"/>
      <c r="DK421" s="93"/>
      <c r="DL421" s="93"/>
      <c r="DM421" s="93"/>
      <c r="DN421" s="93"/>
      <c r="DO421" s="93"/>
      <c r="DP421" s="93"/>
      <c r="DQ421" s="93"/>
      <c r="DR421" s="93"/>
      <c r="DS421" s="93"/>
      <c r="DT421" s="93"/>
      <c r="DU421" s="93"/>
      <c r="DV421" s="93"/>
      <c r="DW421" s="93"/>
      <c r="DX421" s="93"/>
      <c r="DY421" s="93"/>
      <c r="DZ421" s="93"/>
      <c r="EA421" s="93"/>
      <c r="EB421" s="93"/>
      <c r="EC421" s="93"/>
      <c r="ED421" s="93"/>
      <c r="EE421" s="93"/>
      <c r="EF421" s="93"/>
      <c r="EG421" s="93"/>
      <c r="EH421" s="93"/>
      <c r="EI421" s="93"/>
      <c r="EJ421" s="93"/>
      <c r="EK421" s="93"/>
    </row>
    <row r="422" spans="89:141" x14ac:dyDescent="0.4">
      <c r="CK422" s="93"/>
      <c r="CL422" s="93"/>
      <c r="CM422" s="93"/>
      <c r="CN422" s="93"/>
      <c r="CO422" s="93"/>
      <c r="CP422" s="93"/>
      <c r="CQ422" s="93"/>
      <c r="CR422" s="93"/>
      <c r="CS422" s="93"/>
      <c r="CT422" s="93"/>
      <c r="CU422" s="93"/>
      <c r="CV422" s="93"/>
      <c r="CW422" s="93"/>
      <c r="CX422" s="93"/>
      <c r="CY422" s="93"/>
      <c r="CZ422" s="93"/>
      <c r="DA422" s="93"/>
      <c r="DB422" s="93"/>
      <c r="DC422" s="93"/>
      <c r="DD422" s="93"/>
      <c r="DE422" s="93"/>
      <c r="DF422" s="93"/>
      <c r="DG422" s="93"/>
      <c r="DH422" s="93"/>
      <c r="DI422" s="93"/>
      <c r="DJ422" s="93"/>
      <c r="DK422" s="93"/>
      <c r="DL422" s="93"/>
      <c r="DM422" s="93"/>
      <c r="DN422" s="93"/>
      <c r="DO422" s="93"/>
      <c r="DP422" s="93"/>
      <c r="DQ422" s="93"/>
      <c r="DR422" s="93"/>
      <c r="DS422" s="93"/>
      <c r="DT422" s="93"/>
      <c r="DU422" s="93"/>
      <c r="DV422" s="93"/>
      <c r="DW422" s="93"/>
      <c r="DX422" s="93"/>
      <c r="DY422" s="93"/>
      <c r="DZ422" s="93"/>
      <c r="EA422" s="93"/>
      <c r="EB422" s="93"/>
      <c r="EC422" s="93"/>
      <c r="ED422" s="93"/>
      <c r="EE422" s="93"/>
      <c r="EF422" s="93"/>
      <c r="EG422" s="93"/>
      <c r="EH422" s="93"/>
      <c r="EI422" s="93"/>
      <c r="EJ422" s="93"/>
      <c r="EK422" s="93"/>
    </row>
    <row r="423" spans="89:141" x14ac:dyDescent="0.4">
      <c r="CK423" s="93"/>
      <c r="CL423" s="93"/>
      <c r="CM423" s="93"/>
      <c r="CN423" s="93"/>
      <c r="CO423" s="93"/>
      <c r="CP423" s="93"/>
      <c r="CQ423" s="93"/>
      <c r="CR423" s="93"/>
      <c r="CS423" s="93"/>
      <c r="CT423" s="93"/>
      <c r="CU423" s="93"/>
      <c r="CV423" s="93"/>
      <c r="CW423" s="93"/>
      <c r="CX423" s="93"/>
      <c r="CY423" s="93"/>
      <c r="CZ423" s="93"/>
      <c r="DA423" s="93"/>
      <c r="DB423" s="93"/>
      <c r="DC423" s="93"/>
      <c r="DD423" s="93"/>
      <c r="DE423" s="93"/>
      <c r="DF423" s="93"/>
      <c r="DG423" s="93"/>
      <c r="DH423" s="93"/>
      <c r="DI423" s="93"/>
      <c r="DJ423" s="93"/>
      <c r="DK423" s="93"/>
      <c r="DL423" s="93"/>
      <c r="DM423" s="93"/>
      <c r="DN423" s="93"/>
      <c r="DO423" s="93"/>
      <c r="DP423" s="93"/>
      <c r="DQ423" s="93"/>
      <c r="DR423" s="93"/>
      <c r="DS423" s="93"/>
      <c r="DT423" s="93"/>
      <c r="DU423" s="93"/>
      <c r="DV423" s="93"/>
      <c r="DW423" s="93"/>
      <c r="DX423" s="93"/>
      <c r="DY423" s="93"/>
      <c r="DZ423" s="93"/>
      <c r="EA423" s="93"/>
      <c r="EB423" s="93"/>
      <c r="EC423" s="93"/>
      <c r="ED423" s="93"/>
      <c r="EE423" s="93"/>
      <c r="EF423" s="93"/>
      <c r="EG423" s="93"/>
      <c r="EH423" s="93"/>
      <c r="EI423" s="93"/>
      <c r="EJ423" s="93"/>
      <c r="EK423" s="93"/>
    </row>
    <row r="424" spans="89:141" x14ac:dyDescent="0.4">
      <c r="CK424" s="93"/>
      <c r="CL424" s="93"/>
      <c r="CM424" s="93"/>
      <c r="CN424" s="93"/>
      <c r="CO424" s="93"/>
      <c r="CP424" s="93"/>
      <c r="CQ424" s="93"/>
      <c r="CR424" s="93"/>
      <c r="CS424" s="93"/>
      <c r="CT424" s="93"/>
      <c r="CU424" s="93"/>
      <c r="CV424" s="93"/>
      <c r="CW424" s="93"/>
      <c r="CX424" s="93"/>
      <c r="CY424" s="93"/>
      <c r="CZ424" s="93"/>
      <c r="DA424" s="93"/>
      <c r="DB424" s="93"/>
      <c r="DC424" s="93"/>
      <c r="DD424" s="93"/>
      <c r="DE424" s="93"/>
      <c r="DF424" s="93"/>
      <c r="DG424" s="93"/>
      <c r="DH424" s="93"/>
      <c r="DI424" s="93"/>
      <c r="DJ424" s="93"/>
      <c r="DK424" s="93"/>
      <c r="DL424" s="93"/>
      <c r="DM424" s="93"/>
      <c r="DN424" s="93"/>
      <c r="DO424" s="93"/>
      <c r="DP424" s="93"/>
      <c r="DQ424" s="93"/>
      <c r="DR424" s="93"/>
      <c r="DS424" s="93"/>
      <c r="DT424" s="93"/>
      <c r="DU424" s="93"/>
      <c r="DV424" s="93"/>
      <c r="DW424" s="93"/>
      <c r="DX424" s="93"/>
      <c r="DY424" s="93"/>
      <c r="DZ424" s="93"/>
      <c r="EA424" s="93"/>
      <c r="EB424" s="93"/>
      <c r="EC424" s="93"/>
      <c r="ED424" s="93"/>
      <c r="EE424" s="93"/>
      <c r="EF424" s="93"/>
      <c r="EG424" s="93"/>
      <c r="EH424" s="93"/>
      <c r="EI424" s="93"/>
      <c r="EJ424" s="93"/>
      <c r="EK424" s="93"/>
    </row>
    <row r="425" spans="89:141" x14ac:dyDescent="0.4">
      <c r="CK425" s="93"/>
      <c r="CL425" s="93"/>
      <c r="CM425" s="93"/>
      <c r="CN425" s="93"/>
      <c r="CO425" s="93"/>
      <c r="CP425" s="93"/>
      <c r="CQ425" s="93"/>
      <c r="CR425" s="93"/>
      <c r="CS425" s="93"/>
      <c r="CT425" s="93"/>
      <c r="CU425" s="93"/>
      <c r="CV425" s="93"/>
      <c r="CW425" s="93"/>
      <c r="CX425" s="93"/>
      <c r="CY425" s="93"/>
      <c r="CZ425" s="93"/>
      <c r="DA425" s="93"/>
      <c r="DB425" s="93"/>
      <c r="DC425" s="93"/>
      <c r="DD425" s="93"/>
      <c r="DE425" s="93"/>
      <c r="DF425" s="93"/>
      <c r="DG425" s="93"/>
      <c r="DH425" s="93"/>
      <c r="DI425" s="93"/>
      <c r="DJ425" s="93"/>
      <c r="DK425" s="93"/>
      <c r="DL425" s="93"/>
      <c r="DM425" s="93"/>
      <c r="DN425" s="93"/>
      <c r="DO425" s="93"/>
      <c r="DP425" s="93"/>
      <c r="DQ425" s="93"/>
      <c r="DR425" s="93"/>
      <c r="DS425" s="93"/>
      <c r="DT425" s="93"/>
      <c r="DU425" s="93"/>
      <c r="DV425" s="93"/>
      <c r="DW425" s="93"/>
      <c r="DX425" s="93"/>
      <c r="DY425" s="93"/>
      <c r="DZ425" s="93"/>
      <c r="EA425" s="93"/>
      <c r="EB425" s="93"/>
      <c r="EC425" s="93"/>
      <c r="ED425" s="93"/>
      <c r="EE425" s="93"/>
      <c r="EF425" s="93"/>
      <c r="EG425" s="93"/>
      <c r="EH425" s="93"/>
      <c r="EI425" s="93"/>
      <c r="EJ425" s="93"/>
      <c r="EK425" s="93"/>
    </row>
    <row r="426" spans="89:141" x14ac:dyDescent="0.4">
      <c r="CK426" s="93"/>
      <c r="CL426" s="93"/>
      <c r="CM426" s="93"/>
      <c r="CN426" s="93"/>
      <c r="CO426" s="93"/>
      <c r="CP426" s="93"/>
      <c r="CQ426" s="93"/>
      <c r="CR426" s="93"/>
      <c r="CS426" s="93"/>
      <c r="CT426" s="93"/>
      <c r="CU426" s="93"/>
      <c r="CV426" s="93"/>
      <c r="CW426" s="93"/>
      <c r="CX426" s="93"/>
      <c r="CY426" s="93"/>
      <c r="CZ426" s="93"/>
      <c r="DA426" s="93"/>
      <c r="DB426" s="93"/>
      <c r="DC426" s="93"/>
      <c r="DD426" s="93"/>
      <c r="DE426" s="93"/>
      <c r="DF426" s="93"/>
      <c r="DG426" s="93"/>
      <c r="DH426" s="93"/>
      <c r="DI426" s="93"/>
      <c r="DJ426" s="93"/>
      <c r="DK426" s="93"/>
      <c r="DL426" s="93"/>
      <c r="DM426" s="93"/>
      <c r="DN426" s="93"/>
      <c r="DO426" s="93"/>
      <c r="DP426" s="93"/>
      <c r="DQ426" s="93"/>
      <c r="DR426" s="93"/>
      <c r="DS426" s="93"/>
      <c r="DT426" s="93"/>
      <c r="DU426" s="93"/>
      <c r="DV426" s="93"/>
      <c r="DW426" s="93"/>
      <c r="DX426" s="93"/>
      <c r="DY426" s="93"/>
      <c r="DZ426" s="93"/>
      <c r="EA426" s="93"/>
      <c r="EB426" s="93"/>
      <c r="EC426" s="93"/>
      <c r="ED426" s="93"/>
      <c r="EE426" s="93"/>
      <c r="EF426" s="93"/>
      <c r="EG426" s="93"/>
      <c r="EH426" s="93"/>
      <c r="EI426" s="93"/>
      <c r="EJ426" s="93"/>
      <c r="EK426" s="93"/>
    </row>
    <row r="427" spans="89:141" x14ac:dyDescent="0.4">
      <c r="CK427" s="93"/>
      <c r="CL427" s="93"/>
      <c r="CM427" s="93"/>
      <c r="CN427" s="93"/>
      <c r="CO427" s="93"/>
      <c r="CP427" s="93"/>
      <c r="CQ427" s="93"/>
      <c r="CR427" s="93"/>
      <c r="CS427" s="93"/>
      <c r="CT427" s="93"/>
      <c r="CU427" s="93"/>
      <c r="CV427" s="93"/>
      <c r="CW427" s="93"/>
      <c r="CX427" s="93"/>
      <c r="CY427" s="93"/>
      <c r="CZ427" s="93"/>
      <c r="DA427" s="93"/>
      <c r="DB427" s="93"/>
      <c r="DC427" s="93"/>
      <c r="DD427" s="93"/>
      <c r="DE427" s="93"/>
      <c r="DF427" s="93"/>
      <c r="DG427" s="93"/>
      <c r="DH427" s="93"/>
      <c r="DI427" s="93"/>
      <c r="DJ427" s="93"/>
      <c r="DK427" s="93"/>
      <c r="DL427" s="93"/>
      <c r="DM427" s="93"/>
      <c r="DN427" s="93"/>
      <c r="DO427" s="93"/>
      <c r="DP427" s="93"/>
      <c r="DQ427" s="93"/>
      <c r="DR427" s="93"/>
      <c r="DS427" s="93"/>
      <c r="DT427" s="93"/>
      <c r="DU427" s="93"/>
      <c r="DV427" s="93"/>
      <c r="DW427" s="93"/>
      <c r="DX427" s="93"/>
      <c r="DY427" s="93"/>
      <c r="DZ427" s="93"/>
      <c r="EA427" s="93"/>
      <c r="EB427" s="93"/>
      <c r="EC427" s="93"/>
      <c r="ED427" s="93"/>
      <c r="EE427" s="93"/>
      <c r="EF427" s="93"/>
      <c r="EG427" s="93"/>
      <c r="EH427" s="93"/>
      <c r="EI427" s="93"/>
      <c r="EJ427" s="93"/>
      <c r="EK427" s="93"/>
    </row>
    <row r="428" spans="89:141" x14ac:dyDescent="0.4">
      <c r="CK428" s="93"/>
      <c r="CL428" s="93"/>
      <c r="CM428" s="93"/>
      <c r="CN428" s="93"/>
      <c r="CO428" s="93"/>
      <c r="CP428" s="93"/>
      <c r="CQ428" s="93"/>
      <c r="CR428" s="93"/>
      <c r="CS428" s="93"/>
      <c r="CT428" s="93"/>
      <c r="CU428" s="93"/>
      <c r="CV428" s="93"/>
      <c r="CW428" s="93"/>
      <c r="CX428" s="93"/>
      <c r="CY428" s="93"/>
      <c r="CZ428" s="93"/>
      <c r="DA428" s="93"/>
      <c r="DB428" s="93"/>
      <c r="DC428" s="93"/>
      <c r="DD428" s="93"/>
      <c r="DE428" s="93"/>
      <c r="DF428" s="93"/>
      <c r="DG428" s="93"/>
      <c r="DH428" s="93"/>
      <c r="DI428" s="93"/>
      <c r="DJ428" s="93"/>
      <c r="DK428" s="93"/>
      <c r="DL428" s="93"/>
      <c r="DM428" s="93"/>
      <c r="DN428" s="93"/>
      <c r="DO428" s="93"/>
      <c r="DP428" s="93"/>
      <c r="DQ428" s="93"/>
      <c r="DR428" s="93"/>
      <c r="DS428" s="93"/>
      <c r="DT428" s="93"/>
      <c r="DU428" s="93"/>
      <c r="DV428" s="93"/>
      <c r="DW428" s="93"/>
      <c r="DX428" s="93"/>
      <c r="DY428" s="93"/>
      <c r="DZ428" s="93"/>
      <c r="EA428" s="93"/>
      <c r="EB428" s="93"/>
      <c r="EC428" s="93"/>
      <c r="ED428" s="93"/>
      <c r="EE428" s="93"/>
      <c r="EF428" s="93"/>
      <c r="EG428" s="93"/>
      <c r="EH428" s="93"/>
      <c r="EI428" s="93"/>
      <c r="EJ428" s="93"/>
      <c r="EK428" s="93"/>
    </row>
    <row r="429" spans="89:141" x14ac:dyDescent="0.4">
      <c r="CK429" s="93"/>
      <c r="CL429" s="93"/>
      <c r="CM429" s="93"/>
      <c r="CN429" s="93"/>
      <c r="CO429" s="93"/>
      <c r="CP429" s="93"/>
      <c r="CQ429" s="93"/>
      <c r="CR429" s="93"/>
      <c r="CS429" s="93"/>
      <c r="CT429" s="93"/>
      <c r="CU429" s="93"/>
      <c r="CV429" s="93"/>
      <c r="CW429" s="93"/>
      <c r="CX429" s="93"/>
      <c r="CY429" s="93"/>
      <c r="CZ429" s="93"/>
      <c r="DA429" s="93"/>
      <c r="DB429" s="93"/>
      <c r="DC429" s="93"/>
      <c r="DD429" s="93"/>
      <c r="DE429" s="93"/>
      <c r="DF429" s="93"/>
      <c r="DG429" s="93"/>
      <c r="DH429" s="93"/>
      <c r="DI429" s="93"/>
      <c r="DJ429" s="93"/>
      <c r="DK429" s="93"/>
      <c r="DL429" s="93"/>
      <c r="DM429" s="93"/>
      <c r="DN429" s="93"/>
      <c r="DO429" s="93"/>
      <c r="DP429" s="93"/>
      <c r="DQ429" s="93"/>
      <c r="DR429" s="93"/>
      <c r="DS429" s="93"/>
      <c r="DT429" s="93"/>
      <c r="DU429" s="93"/>
      <c r="DV429" s="93"/>
      <c r="DW429" s="93"/>
      <c r="DX429" s="93"/>
      <c r="DY429" s="93"/>
      <c r="DZ429" s="93"/>
      <c r="EA429" s="93"/>
      <c r="EB429" s="93"/>
      <c r="EC429" s="93"/>
      <c r="ED429" s="93"/>
      <c r="EE429" s="93"/>
      <c r="EF429" s="93"/>
      <c r="EG429" s="93"/>
      <c r="EH429" s="93"/>
      <c r="EI429" s="93"/>
      <c r="EJ429" s="93"/>
      <c r="EK429" s="93"/>
    </row>
    <row r="430" spans="89:141" x14ac:dyDescent="0.4">
      <c r="CK430" s="93"/>
      <c r="CL430" s="93"/>
      <c r="CM430" s="93"/>
      <c r="CN430" s="93"/>
      <c r="CO430" s="93"/>
      <c r="CP430" s="93"/>
      <c r="CQ430" s="93"/>
      <c r="CR430" s="93"/>
      <c r="CS430" s="93"/>
      <c r="CT430" s="93"/>
      <c r="CU430" s="93"/>
      <c r="CV430" s="93"/>
      <c r="CW430" s="93"/>
      <c r="CX430" s="93"/>
      <c r="CY430" s="93"/>
      <c r="CZ430" s="93"/>
      <c r="DA430" s="93"/>
      <c r="DB430" s="93"/>
      <c r="DC430" s="93"/>
      <c r="DD430" s="93"/>
      <c r="DE430" s="93"/>
      <c r="DF430" s="93"/>
      <c r="DG430" s="93"/>
      <c r="DH430" s="93"/>
      <c r="DI430" s="93"/>
      <c r="DJ430" s="93"/>
      <c r="DK430" s="93"/>
      <c r="DL430" s="93"/>
      <c r="DM430" s="93"/>
      <c r="DN430" s="93"/>
      <c r="DO430" s="93"/>
      <c r="DP430" s="93"/>
      <c r="DQ430" s="93"/>
      <c r="DR430" s="93"/>
      <c r="DS430" s="93"/>
      <c r="DT430" s="93"/>
      <c r="DU430" s="93"/>
      <c r="DV430" s="93"/>
      <c r="DW430" s="93"/>
      <c r="DX430" s="93"/>
      <c r="DY430" s="93"/>
      <c r="DZ430" s="93"/>
      <c r="EA430" s="93"/>
      <c r="EB430" s="93"/>
      <c r="EC430" s="93"/>
      <c r="ED430" s="93"/>
      <c r="EE430" s="93"/>
      <c r="EF430" s="93"/>
      <c r="EG430" s="93"/>
      <c r="EH430" s="93"/>
      <c r="EI430" s="93"/>
      <c r="EJ430" s="93"/>
      <c r="EK430" s="93"/>
    </row>
    <row r="431" spans="89:141" x14ac:dyDescent="0.4">
      <c r="CK431" s="93"/>
      <c r="CL431" s="93"/>
      <c r="CM431" s="93"/>
      <c r="CN431" s="93"/>
      <c r="CO431" s="93"/>
      <c r="CP431" s="93"/>
      <c r="CQ431" s="93"/>
      <c r="CR431" s="93"/>
      <c r="CS431" s="93"/>
      <c r="CT431" s="93"/>
      <c r="CU431" s="93"/>
      <c r="CV431" s="93"/>
      <c r="CW431" s="93"/>
      <c r="CX431" s="93"/>
      <c r="CY431" s="93"/>
      <c r="CZ431" s="93"/>
      <c r="DA431" s="93"/>
      <c r="DB431" s="93"/>
      <c r="DC431" s="93"/>
      <c r="DD431" s="93"/>
      <c r="DE431" s="93"/>
      <c r="DF431" s="93"/>
      <c r="DG431" s="93"/>
      <c r="DH431" s="93"/>
      <c r="DI431" s="93"/>
      <c r="DJ431" s="93"/>
      <c r="DK431" s="93"/>
      <c r="DL431" s="93"/>
      <c r="DM431" s="93"/>
      <c r="DN431" s="93"/>
      <c r="DO431" s="93"/>
      <c r="DP431" s="93"/>
      <c r="DQ431" s="93"/>
      <c r="DR431" s="93"/>
      <c r="DS431" s="93"/>
      <c r="DT431" s="93"/>
      <c r="DU431" s="93"/>
      <c r="DV431" s="93"/>
      <c r="DW431" s="93"/>
      <c r="DX431" s="93"/>
      <c r="DY431" s="93"/>
      <c r="DZ431" s="93"/>
      <c r="EA431" s="93"/>
      <c r="EB431" s="93"/>
      <c r="EC431" s="93"/>
      <c r="ED431" s="93"/>
      <c r="EE431" s="93"/>
      <c r="EF431" s="93"/>
      <c r="EG431" s="93"/>
      <c r="EH431" s="93"/>
      <c r="EI431" s="93"/>
      <c r="EJ431" s="93"/>
      <c r="EK431" s="93"/>
    </row>
    <row r="432" spans="89:141" x14ac:dyDescent="0.4">
      <c r="CK432" s="93"/>
      <c r="CL432" s="93"/>
      <c r="CM432" s="93"/>
      <c r="CN432" s="93"/>
      <c r="CO432" s="93"/>
      <c r="CP432" s="93"/>
      <c r="CQ432" s="93"/>
      <c r="CR432" s="93"/>
      <c r="CS432" s="93"/>
      <c r="CT432" s="93"/>
      <c r="CU432" s="93"/>
      <c r="CV432" s="93"/>
      <c r="CW432" s="93"/>
      <c r="CX432" s="93"/>
      <c r="CY432" s="93"/>
      <c r="CZ432" s="93"/>
      <c r="DA432" s="93"/>
      <c r="DB432" s="93"/>
      <c r="DC432" s="93"/>
      <c r="DD432" s="93"/>
      <c r="DE432" s="93"/>
      <c r="DF432" s="93"/>
      <c r="DG432" s="93"/>
      <c r="DH432" s="93"/>
      <c r="DI432" s="93"/>
      <c r="DJ432" s="93"/>
      <c r="DK432" s="93"/>
      <c r="DL432" s="93"/>
      <c r="DM432" s="93"/>
      <c r="DN432" s="93"/>
      <c r="DO432" s="93"/>
      <c r="DP432" s="93"/>
      <c r="DQ432" s="93"/>
      <c r="DR432" s="93"/>
      <c r="DS432" s="93"/>
      <c r="DT432" s="93"/>
      <c r="DU432" s="93"/>
      <c r="DV432" s="93"/>
      <c r="DW432" s="93"/>
      <c r="DX432" s="93"/>
      <c r="DY432" s="93"/>
      <c r="DZ432" s="93"/>
      <c r="EA432" s="93"/>
      <c r="EB432" s="93"/>
      <c r="EC432" s="93"/>
      <c r="ED432" s="93"/>
      <c r="EE432" s="93"/>
      <c r="EF432" s="93"/>
      <c r="EG432" s="93"/>
      <c r="EH432" s="93"/>
      <c r="EI432" s="93"/>
      <c r="EJ432" s="93"/>
      <c r="EK432" s="93"/>
    </row>
    <row r="433" spans="89:141" x14ac:dyDescent="0.4">
      <c r="CK433" s="93"/>
      <c r="CL433" s="93"/>
      <c r="CM433" s="93"/>
      <c r="CN433" s="93"/>
      <c r="CO433" s="93"/>
      <c r="CP433" s="93"/>
      <c r="CQ433" s="93"/>
      <c r="CR433" s="93"/>
      <c r="CS433" s="93"/>
      <c r="CT433" s="93"/>
      <c r="CU433" s="93"/>
      <c r="CV433" s="93"/>
      <c r="CW433" s="93"/>
      <c r="CX433" s="93"/>
      <c r="CY433" s="93"/>
      <c r="CZ433" s="93"/>
      <c r="DA433" s="93"/>
      <c r="DB433" s="93"/>
      <c r="DC433" s="93"/>
      <c r="DD433" s="93"/>
      <c r="DE433" s="93"/>
      <c r="DF433" s="93"/>
      <c r="DG433" s="93"/>
      <c r="DH433" s="93"/>
      <c r="DI433" s="93"/>
      <c r="DJ433" s="93"/>
      <c r="DK433" s="93"/>
      <c r="DL433" s="93"/>
      <c r="DM433" s="93"/>
      <c r="DN433" s="93"/>
      <c r="DO433" s="93"/>
      <c r="DP433" s="93"/>
      <c r="DQ433" s="93"/>
      <c r="DR433" s="93"/>
      <c r="DS433" s="93"/>
      <c r="DT433" s="93"/>
      <c r="DU433" s="93"/>
      <c r="DV433" s="93"/>
      <c r="DW433" s="93"/>
      <c r="DX433" s="93"/>
      <c r="DY433" s="93"/>
      <c r="DZ433" s="93"/>
      <c r="EA433" s="93"/>
      <c r="EB433" s="93"/>
      <c r="EC433" s="93"/>
      <c r="ED433" s="93"/>
      <c r="EE433" s="93"/>
      <c r="EF433" s="93"/>
      <c r="EG433" s="93"/>
      <c r="EH433" s="93"/>
      <c r="EI433" s="93"/>
      <c r="EJ433" s="93"/>
      <c r="EK433" s="93"/>
    </row>
    <row r="434" spans="89:141" x14ac:dyDescent="0.4">
      <c r="CK434" s="93"/>
      <c r="CL434" s="93"/>
      <c r="CM434" s="93"/>
      <c r="CN434" s="93"/>
      <c r="CO434" s="93"/>
      <c r="CP434" s="93"/>
      <c r="CQ434" s="93"/>
      <c r="CR434" s="93"/>
      <c r="CS434" s="93"/>
      <c r="CT434" s="93"/>
      <c r="CU434" s="93"/>
      <c r="CV434" s="93"/>
      <c r="CW434" s="93"/>
      <c r="CX434" s="93"/>
      <c r="CY434" s="93"/>
      <c r="CZ434" s="93"/>
      <c r="DA434" s="93"/>
      <c r="DB434" s="93"/>
      <c r="DC434" s="93"/>
      <c r="DD434" s="93"/>
      <c r="DE434" s="93"/>
      <c r="DF434" s="93"/>
      <c r="DG434" s="93"/>
      <c r="DH434" s="93"/>
      <c r="DI434" s="93"/>
      <c r="DJ434" s="93"/>
      <c r="DK434" s="93"/>
      <c r="DL434" s="93"/>
      <c r="DM434" s="93"/>
      <c r="DN434" s="93"/>
      <c r="DO434" s="93"/>
      <c r="DP434" s="93"/>
      <c r="DQ434" s="93"/>
      <c r="DR434" s="93"/>
      <c r="DS434" s="93"/>
      <c r="DT434" s="93"/>
      <c r="DU434" s="93"/>
      <c r="DV434" s="93"/>
      <c r="DW434" s="93"/>
      <c r="DX434" s="93"/>
      <c r="DY434" s="93"/>
      <c r="DZ434" s="93"/>
      <c r="EA434" s="93"/>
      <c r="EB434" s="93"/>
      <c r="EC434" s="93"/>
      <c r="ED434" s="93"/>
      <c r="EE434" s="93"/>
      <c r="EF434" s="93"/>
      <c r="EG434" s="93"/>
      <c r="EH434" s="93"/>
      <c r="EI434" s="93"/>
      <c r="EJ434" s="93"/>
      <c r="EK434" s="93"/>
    </row>
    <row r="435" spans="89:141" x14ac:dyDescent="0.4">
      <c r="CK435" s="93"/>
      <c r="CL435" s="93"/>
      <c r="CM435" s="93"/>
      <c r="CN435" s="93"/>
      <c r="CO435" s="93"/>
      <c r="CP435" s="93"/>
      <c r="CQ435" s="93"/>
      <c r="CR435" s="93"/>
      <c r="CS435" s="93"/>
      <c r="CT435" s="93"/>
      <c r="CU435" s="93"/>
      <c r="CV435" s="93"/>
      <c r="CW435" s="93"/>
      <c r="CX435" s="93"/>
      <c r="CY435" s="93"/>
      <c r="CZ435" s="93"/>
      <c r="DA435" s="93"/>
      <c r="DB435" s="93"/>
      <c r="DC435" s="93"/>
      <c r="DD435" s="93"/>
      <c r="DE435" s="93"/>
      <c r="DF435" s="93"/>
      <c r="DG435" s="93"/>
      <c r="DH435" s="93"/>
      <c r="DI435" s="93"/>
      <c r="DJ435" s="93"/>
      <c r="DK435" s="93"/>
      <c r="DL435" s="93"/>
      <c r="DM435" s="93"/>
      <c r="DN435" s="93"/>
      <c r="DO435" s="93"/>
      <c r="DP435" s="93"/>
      <c r="DQ435" s="93"/>
      <c r="DR435" s="93"/>
      <c r="DS435" s="93"/>
      <c r="DT435" s="93"/>
      <c r="DU435" s="93"/>
      <c r="DV435" s="93"/>
      <c r="DW435" s="93"/>
      <c r="DX435" s="93"/>
      <c r="DY435" s="93"/>
      <c r="DZ435" s="93"/>
      <c r="EA435" s="93"/>
      <c r="EB435" s="93"/>
      <c r="EC435" s="93"/>
      <c r="ED435" s="93"/>
      <c r="EE435" s="93"/>
      <c r="EF435" s="93"/>
      <c r="EG435" s="93"/>
      <c r="EH435" s="93"/>
      <c r="EI435" s="93"/>
      <c r="EJ435" s="93"/>
      <c r="EK435" s="93"/>
    </row>
    <row r="436" spans="89:141" x14ac:dyDescent="0.4">
      <c r="CK436" s="93"/>
      <c r="CL436" s="93"/>
      <c r="CM436" s="93"/>
      <c r="CN436" s="93"/>
      <c r="CO436" s="93"/>
      <c r="CP436" s="93"/>
      <c r="CQ436" s="93"/>
      <c r="CR436" s="93"/>
      <c r="CS436" s="93"/>
      <c r="CT436" s="93"/>
      <c r="CU436" s="93"/>
      <c r="CV436" s="93"/>
      <c r="CW436" s="93"/>
      <c r="CX436" s="93"/>
      <c r="CY436" s="93"/>
      <c r="CZ436" s="93"/>
      <c r="DA436" s="93"/>
      <c r="DB436" s="93"/>
      <c r="DC436" s="93"/>
      <c r="DD436" s="93"/>
      <c r="DE436" s="93"/>
      <c r="DF436" s="93"/>
      <c r="DG436" s="93"/>
      <c r="DH436" s="93"/>
      <c r="DI436" s="93"/>
      <c r="DJ436" s="93"/>
      <c r="DK436" s="93"/>
      <c r="DL436" s="93"/>
      <c r="DM436" s="93"/>
      <c r="DN436" s="93"/>
      <c r="DO436" s="93"/>
      <c r="DP436" s="93"/>
      <c r="DQ436" s="93"/>
      <c r="DR436" s="93"/>
      <c r="DS436" s="93"/>
      <c r="DT436" s="93"/>
      <c r="DU436" s="93"/>
      <c r="DV436" s="93"/>
      <c r="DW436" s="93"/>
      <c r="DX436" s="93"/>
      <c r="DY436" s="93"/>
      <c r="DZ436" s="93"/>
      <c r="EA436" s="93"/>
      <c r="EB436" s="93"/>
      <c r="EC436" s="93"/>
      <c r="ED436" s="93"/>
      <c r="EE436" s="93"/>
      <c r="EF436" s="93"/>
      <c r="EG436" s="93"/>
      <c r="EH436" s="93"/>
      <c r="EI436" s="93"/>
      <c r="EJ436" s="93"/>
      <c r="EK436" s="93"/>
    </row>
    <row r="437" spans="89:141" x14ac:dyDescent="0.4">
      <c r="CK437" s="93"/>
      <c r="CL437" s="93"/>
      <c r="CM437" s="93"/>
      <c r="CN437" s="93"/>
      <c r="CO437" s="93"/>
      <c r="CP437" s="93"/>
      <c r="CQ437" s="93"/>
      <c r="CR437" s="93"/>
      <c r="CS437" s="93"/>
      <c r="CT437" s="93"/>
      <c r="CU437" s="93"/>
      <c r="CV437" s="93"/>
      <c r="CW437" s="93"/>
      <c r="CX437" s="93"/>
      <c r="CY437" s="93"/>
      <c r="CZ437" s="93"/>
      <c r="DA437" s="93"/>
      <c r="DB437" s="93"/>
      <c r="DC437" s="93"/>
      <c r="DD437" s="93"/>
      <c r="DE437" s="93"/>
      <c r="DF437" s="93"/>
      <c r="DG437" s="93"/>
      <c r="DH437" s="93"/>
      <c r="DI437" s="93"/>
      <c r="DJ437" s="93"/>
      <c r="DK437" s="93"/>
      <c r="DL437" s="93"/>
      <c r="DM437" s="93"/>
      <c r="DN437" s="93"/>
      <c r="DO437" s="93"/>
      <c r="DP437" s="93"/>
      <c r="DQ437" s="93"/>
      <c r="DR437" s="93"/>
      <c r="DS437" s="93"/>
      <c r="DT437" s="93"/>
      <c r="DU437" s="93"/>
      <c r="DV437" s="93"/>
      <c r="DW437" s="93"/>
      <c r="DX437" s="93"/>
      <c r="DY437" s="93"/>
      <c r="DZ437" s="93"/>
      <c r="EA437" s="93"/>
      <c r="EB437" s="93"/>
      <c r="EC437" s="93"/>
      <c r="ED437" s="93"/>
      <c r="EE437" s="93"/>
      <c r="EF437" s="93"/>
      <c r="EG437" s="93"/>
      <c r="EH437" s="93"/>
      <c r="EI437" s="93"/>
      <c r="EJ437" s="93"/>
      <c r="EK437" s="93"/>
    </row>
    <row r="438" spans="89:141" x14ac:dyDescent="0.4">
      <c r="CK438" s="93"/>
      <c r="CL438" s="93"/>
      <c r="CM438" s="93"/>
      <c r="CN438" s="93"/>
      <c r="CO438" s="93"/>
      <c r="CP438" s="93"/>
      <c r="CQ438" s="93"/>
      <c r="CR438" s="93"/>
      <c r="CS438" s="93"/>
      <c r="CT438" s="93"/>
      <c r="CU438" s="93"/>
      <c r="CV438" s="93"/>
      <c r="CW438" s="93"/>
      <c r="CX438" s="93"/>
      <c r="CY438" s="93"/>
      <c r="CZ438" s="93"/>
      <c r="DA438" s="93"/>
      <c r="DB438" s="93"/>
      <c r="DC438" s="93"/>
      <c r="DD438" s="93"/>
      <c r="DE438" s="93"/>
      <c r="DF438" s="93"/>
      <c r="DG438" s="93"/>
      <c r="DH438" s="93"/>
      <c r="DI438" s="93"/>
      <c r="DJ438" s="93"/>
      <c r="DK438" s="93"/>
      <c r="DL438" s="93"/>
      <c r="DM438" s="93"/>
      <c r="DN438" s="93"/>
      <c r="DO438" s="93"/>
      <c r="DP438" s="93"/>
      <c r="DQ438" s="93"/>
      <c r="DR438" s="93"/>
      <c r="DS438" s="93"/>
      <c r="DT438" s="93"/>
      <c r="DU438" s="93"/>
      <c r="DV438" s="93"/>
      <c r="DW438" s="93"/>
      <c r="DX438" s="93"/>
      <c r="DY438" s="93"/>
      <c r="DZ438" s="93"/>
      <c r="EA438" s="93"/>
      <c r="EB438" s="93"/>
      <c r="EC438" s="93"/>
      <c r="ED438" s="93"/>
      <c r="EE438" s="93"/>
      <c r="EF438" s="93"/>
      <c r="EG438" s="93"/>
      <c r="EH438" s="93"/>
      <c r="EI438" s="93"/>
      <c r="EJ438" s="93"/>
      <c r="EK438" s="93"/>
    </row>
    <row r="439" spans="89:141" x14ac:dyDescent="0.4">
      <c r="CK439" s="93"/>
      <c r="CL439" s="93"/>
      <c r="CM439" s="93"/>
      <c r="CN439" s="93"/>
      <c r="CO439" s="93"/>
      <c r="CP439" s="93"/>
      <c r="CQ439" s="93"/>
      <c r="CR439" s="93"/>
      <c r="CS439" s="93"/>
      <c r="CT439" s="93"/>
      <c r="CU439" s="93"/>
      <c r="CV439" s="93"/>
      <c r="CW439" s="93"/>
      <c r="CX439" s="93"/>
      <c r="CY439" s="93"/>
      <c r="CZ439" s="93"/>
      <c r="DA439" s="93"/>
      <c r="DB439" s="93"/>
      <c r="DC439" s="93"/>
      <c r="DD439" s="93"/>
      <c r="DE439" s="93"/>
      <c r="DF439" s="93"/>
      <c r="DG439" s="93"/>
      <c r="DH439" s="93"/>
      <c r="DI439" s="93"/>
      <c r="DJ439" s="93"/>
      <c r="DK439" s="93"/>
      <c r="DL439" s="93"/>
      <c r="DM439" s="93"/>
      <c r="DN439" s="93"/>
      <c r="DO439" s="93"/>
      <c r="DP439" s="93"/>
      <c r="DQ439" s="93"/>
      <c r="DR439" s="93"/>
      <c r="DS439" s="93"/>
      <c r="DT439" s="93"/>
      <c r="DU439" s="93"/>
      <c r="DV439" s="93"/>
      <c r="DW439" s="93"/>
      <c r="DX439" s="93"/>
      <c r="DY439" s="93"/>
      <c r="DZ439" s="93"/>
      <c r="EA439" s="93"/>
      <c r="EB439" s="93"/>
      <c r="EC439" s="93"/>
      <c r="ED439" s="93"/>
      <c r="EE439" s="93"/>
      <c r="EF439" s="93"/>
      <c r="EG439" s="93"/>
      <c r="EH439" s="93"/>
      <c r="EI439" s="93"/>
      <c r="EJ439" s="93"/>
      <c r="EK439" s="93"/>
    </row>
    <row r="440" spans="89:141" x14ac:dyDescent="0.4">
      <c r="CK440" s="93"/>
      <c r="CL440" s="93"/>
      <c r="CM440" s="93"/>
      <c r="CN440" s="93"/>
      <c r="CO440" s="93"/>
      <c r="CP440" s="93"/>
      <c r="CQ440" s="93"/>
      <c r="CR440" s="93"/>
      <c r="CS440" s="93"/>
      <c r="CT440" s="93"/>
      <c r="CU440" s="93"/>
      <c r="CV440" s="93"/>
      <c r="CW440" s="93"/>
      <c r="CX440" s="93"/>
      <c r="CY440" s="93"/>
      <c r="CZ440" s="93"/>
      <c r="DA440" s="93"/>
      <c r="DB440" s="93"/>
      <c r="DC440" s="93"/>
      <c r="DD440" s="93"/>
      <c r="DE440" s="93"/>
      <c r="DF440" s="93"/>
      <c r="DG440" s="93"/>
      <c r="DH440" s="93"/>
      <c r="DI440" s="93"/>
      <c r="DJ440" s="93"/>
      <c r="DK440" s="93"/>
      <c r="DL440" s="93"/>
      <c r="DM440" s="93"/>
      <c r="DN440" s="93"/>
      <c r="DO440" s="93"/>
      <c r="DP440" s="93"/>
      <c r="DQ440" s="93"/>
      <c r="DR440" s="93"/>
      <c r="DS440" s="93"/>
      <c r="DT440" s="93"/>
      <c r="DU440" s="93"/>
      <c r="DV440" s="93"/>
      <c r="DW440" s="93"/>
      <c r="DX440" s="93"/>
      <c r="DY440" s="93"/>
      <c r="DZ440" s="93"/>
      <c r="EA440" s="93"/>
      <c r="EB440" s="93"/>
      <c r="EC440" s="93"/>
      <c r="ED440" s="93"/>
      <c r="EE440" s="93"/>
      <c r="EF440" s="93"/>
      <c r="EG440" s="93"/>
      <c r="EH440" s="93"/>
      <c r="EI440" s="93"/>
      <c r="EJ440" s="93"/>
      <c r="EK440" s="93"/>
    </row>
    <row r="441" spans="89:141" x14ac:dyDescent="0.4">
      <c r="CK441" s="93"/>
      <c r="CL441" s="93"/>
      <c r="CM441" s="93"/>
      <c r="CN441" s="93"/>
      <c r="CO441" s="93"/>
      <c r="CP441" s="93"/>
      <c r="CQ441" s="93"/>
      <c r="CR441" s="93"/>
      <c r="CS441" s="93"/>
      <c r="CT441" s="93"/>
      <c r="CU441" s="93"/>
      <c r="CV441" s="93"/>
      <c r="CW441" s="93"/>
      <c r="CX441" s="93"/>
      <c r="CY441" s="93"/>
      <c r="CZ441" s="93"/>
      <c r="DA441" s="93"/>
      <c r="DB441" s="93"/>
      <c r="DC441" s="93"/>
      <c r="DD441" s="93"/>
      <c r="DE441" s="93"/>
      <c r="DF441" s="93"/>
      <c r="DG441" s="93"/>
      <c r="DH441" s="93"/>
      <c r="DI441" s="93"/>
      <c r="DJ441" s="93"/>
      <c r="DK441" s="93"/>
      <c r="DL441" s="93"/>
      <c r="DM441" s="93"/>
      <c r="DN441" s="93"/>
      <c r="DO441" s="93"/>
      <c r="DP441" s="93"/>
      <c r="DQ441" s="93"/>
      <c r="DR441" s="93"/>
      <c r="DS441" s="93"/>
      <c r="DT441" s="93"/>
      <c r="DU441" s="93"/>
      <c r="DV441" s="93"/>
      <c r="DW441" s="93"/>
      <c r="DX441" s="93"/>
      <c r="DY441" s="93"/>
      <c r="DZ441" s="93"/>
      <c r="EA441" s="93"/>
      <c r="EB441" s="93"/>
      <c r="EC441" s="93"/>
      <c r="ED441" s="93"/>
      <c r="EE441" s="93"/>
      <c r="EF441" s="93"/>
      <c r="EG441" s="93"/>
      <c r="EH441" s="93"/>
      <c r="EI441" s="93"/>
      <c r="EJ441" s="93"/>
      <c r="EK441" s="93"/>
    </row>
    <row r="442" spans="89:141" x14ac:dyDescent="0.4">
      <c r="CK442" s="93"/>
      <c r="CL442" s="93"/>
      <c r="CM442" s="93"/>
      <c r="CN442" s="93"/>
      <c r="CO442" s="93"/>
      <c r="CP442" s="93"/>
      <c r="CQ442" s="93"/>
      <c r="CR442" s="93"/>
      <c r="CS442" s="93"/>
      <c r="CT442" s="93"/>
      <c r="CU442" s="93"/>
      <c r="CV442" s="93"/>
      <c r="CW442" s="93"/>
      <c r="CX442" s="93"/>
      <c r="CY442" s="93"/>
      <c r="CZ442" s="93"/>
      <c r="DA442" s="93"/>
      <c r="DB442" s="93"/>
      <c r="DC442" s="93"/>
      <c r="DD442" s="93"/>
      <c r="DE442" s="93"/>
      <c r="DF442" s="93"/>
      <c r="DG442" s="93"/>
      <c r="DH442" s="93"/>
      <c r="DI442" s="93"/>
      <c r="DJ442" s="93"/>
      <c r="DK442" s="93"/>
      <c r="DL442" s="93"/>
      <c r="DM442" s="93"/>
      <c r="DN442" s="93"/>
      <c r="DO442" s="93"/>
      <c r="DP442" s="93"/>
      <c r="DQ442" s="93"/>
      <c r="DR442" s="93"/>
      <c r="DS442" s="93"/>
      <c r="DT442" s="93"/>
      <c r="DU442" s="93"/>
      <c r="DV442" s="93"/>
      <c r="DW442" s="93"/>
      <c r="DX442" s="93"/>
      <c r="DY442" s="93"/>
      <c r="DZ442" s="93"/>
      <c r="EA442" s="93"/>
      <c r="EB442" s="93"/>
      <c r="EC442" s="93"/>
      <c r="ED442" s="93"/>
      <c r="EE442" s="93"/>
      <c r="EF442" s="93"/>
      <c r="EG442" s="93"/>
      <c r="EH442" s="93"/>
      <c r="EI442" s="93"/>
      <c r="EJ442" s="93"/>
      <c r="EK442" s="93"/>
    </row>
    <row r="443" spans="89:141" x14ac:dyDescent="0.4">
      <c r="CK443" s="93"/>
      <c r="CL443" s="93"/>
      <c r="CM443" s="93"/>
      <c r="CN443" s="93"/>
      <c r="CO443" s="93"/>
      <c r="CP443" s="93"/>
      <c r="CQ443" s="93"/>
      <c r="CR443" s="93"/>
      <c r="CS443" s="93"/>
      <c r="CT443" s="93"/>
      <c r="CU443" s="93"/>
      <c r="CV443" s="93"/>
      <c r="CW443" s="93"/>
      <c r="CX443" s="93"/>
      <c r="CY443" s="93"/>
      <c r="CZ443" s="93"/>
      <c r="DA443" s="93"/>
      <c r="DB443" s="93"/>
      <c r="DC443" s="93"/>
      <c r="DD443" s="93"/>
      <c r="DE443" s="93"/>
      <c r="DF443" s="93"/>
      <c r="DG443" s="93"/>
      <c r="DH443" s="93"/>
      <c r="DI443" s="93"/>
      <c r="DJ443" s="93"/>
      <c r="DK443" s="93"/>
      <c r="DL443" s="93"/>
      <c r="DM443" s="93"/>
      <c r="DN443" s="93"/>
      <c r="DO443" s="93"/>
      <c r="DP443" s="93"/>
      <c r="DQ443" s="93"/>
      <c r="DR443" s="93"/>
      <c r="DS443" s="93"/>
      <c r="DT443" s="93"/>
      <c r="DU443" s="93"/>
      <c r="DV443" s="93"/>
      <c r="DW443" s="93"/>
      <c r="DX443" s="93"/>
      <c r="DY443" s="93"/>
      <c r="DZ443" s="93"/>
      <c r="EA443" s="93"/>
      <c r="EB443" s="93"/>
      <c r="EC443" s="93"/>
      <c r="ED443" s="93"/>
      <c r="EE443" s="93"/>
      <c r="EF443" s="93"/>
      <c r="EG443" s="93"/>
      <c r="EH443" s="93"/>
      <c r="EI443" s="93"/>
      <c r="EJ443" s="93"/>
      <c r="EK443" s="93"/>
    </row>
    <row r="444" spans="89:141" x14ac:dyDescent="0.4">
      <c r="CK444" s="93"/>
      <c r="CL444" s="93"/>
      <c r="CM444" s="93"/>
      <c r="CN444" s="93"/>
      <c r="CO444" s="93"/>
      <c r="CP444" s="93"/>
      <c r="CQ444" s="93"/>
      <c r="CR444" s="93"/>
      <c r="CS444" s="93"/>
      <c r="CT444" s="93"/>
      <c r="CU444" s="93"/>
      <c r="CV444" s="93"/>
      <c r="CW444" s="93"/>
      <c r="CX444" s="93"/>
      <c r="CY444" s="93"/>
      <c r="CZ444" s="93"/>
      <c r="DA444" s="93"/>
      <c r="DB444" s="93"/>
      <c r="DC444" s="93"/>
      <c r="DD444" s="93"/>
      <c r="DE444" s="93"/>
      <c r="DF444" s="93"/>
      <c r="DG444" s="93"/>
      <c r="DH444" s="93"/>
      <c r="DI444" s="93"/>
      <c r="DJ444" s="93"/>
      <c r="DK444" s="93"/>
      <c r="DL444" s="93"/>
      <c r="DM444" s="93"/>
      <c r="DN444" s="93"/>
      <c r="DO444" s="93"/>
      <c r="DP444" s="93"/>
      <c r="DQ444" s="93"/>
      <c r="DR444" s="93"/>
      <c r="DS444" s="93"/>
      <c r="DT444" s="93"/>
      <c r="DU444" s="93"/>
      <c r="DV444" s="93"/>
      <c r="DW444" s="93"/>
      <c r="DX444" s="93"/>
      <c r="DY444" s="93"/>
      <c r="DZ444" s="93"/>
      <c r="EA444" s="93"/>
      <c r="EB444" s="93"/>
      <c r="EC444" s="93"/>
      <c r="ED444" s="93"/>
      <c r="EE444" s="93"/>
      <c r="EF444" s="93"/>
      <c r="EG444" s="93"/>
      <c r="EH444" s="93"/>
      <c r="EI444" s="93"/>
      <c r="EJ444" s="93"/>
      <c r="EK444" s="93"/>
    </row>
    <row r="445" spans="89:141" x14ac:dyDescent="0.4">
      <c r="CK445" s="93"/>
      <c r="CL445" s="93"/>
      <c r="CM445" s="93"/>
      <c r="CN445" s="93"/>
      <c r="CO445" s="93"/>
      <c r="CP445" s="93"/>
      <c r="CQ445" s="93"/>
      <c r="CR445" s="93"/>
      <c r="CS445" s="93"/>
      <c r="CT445" s="93"/>
      <c r="CU445" s="93"/>
      <c r="CV445" s="93"/>
      <c r="CW445" s="93"/>
      <c r="CX445" s="93"/>
      <c r="CY445" s="93"/>
      <c r="CZ445" s="93"/>
      <c r="DA445" s="93"/>
      <c r="DB445" s="93"/>
      <c r="DC445" s="93"/>
      <c r="DD445" s="93"/>
      <c r="DE445" s="93"/>
      <c r="DF445" s="93"/>
      <c r="DG445" s="93"/>
      <c r="DH445" s="93"/>
      <c r="DI445" s="93"/>
      <c r="DJ445" s="93"/>
      <c r="DK445" s="93"/>
      <c r="DL445" s="93"/>
      <c r="DM445" s="93"/>
      <c r="DN445" s="93"/>
      <c r="DO445" s="93"/>
      <c r="DP445" s="93"/>
      <c r="DQ445" s="93"/>
      <c r="DR445" s="93"/>
      <c r="DS445" s="93"/>
      <c r="DT445" s="93"/>
      <c r="DU445" s="93"/>
      <c r="DV445" s="93"/>
      <c r="DW445" s="93"/>
      <c r="DX445" s="93"/>
      <c r="DY445" s="93"/>
      <c r="DZ445" s="93"/>
      <c r="EA445" s="93"/>
      <c r="EB445" s="93"/>
      <c r="EC445" s="93"/>
      <c r="ED445" s="93"/>
      <c r="EE445" s="93"/>
      <c r="EF445" s="93"/>
      <c r="EG445" s="93"/>
      <c r="EH445" s="93"/>
      <c r="EI445" s="93"/>
      <c r="EJ445" s="93"/>
      <c r="EK445" s="93"/>
    </row>
    <row r="446" spans="89:141" x14ac:dyDescent="0.4">
      <c r="CK446" s="93"/>
      <c r="CL446" s="93"/>
      <c r="CM446" s="93"/>
      <c r="CN446" s="93"/>
      <c r="CO446" s="93"/>
      <c r="CP446" s="93"/>
      <c r="CQ446" s="93"/>
      <c r="CR446" s="93"/>
      <c r="CS446" s="93"/>
      <c r="CT446" s="93"/>
      <c r="CU446" s="93"/>
      <c r="CV446" s="93"/>
      <c r="CW446" s="93"/>
      <c r="CX446" s="93"/>
      <c r="CY446" s="93"/>
      <c r="CZ446" s="93"/>
      <c r="DA446" s="93"/>
      <c r="DB446" s="93"/>
      <c r="DC446" s="93"/>
      <c r="DD446" s="93"/>
      <c r="DE446" s="93"/>
      <c r="DF446" s="93"/>
      <c r="DG446" s="93"/>
      <c r="DH446" s="93"/>
      <c r="DI446" s="93"/>
      <c r="DJ446" s="93"/>
      <c r="DK446" s="93"/>
      <c r="DL446" s="93"/>
      <c r="DM446" s="93"/>
      <c r="DN446" s="93"/>
      <c r="DO446" s="93"/>
      <c r="DP446" s="93"/>
      <c r="DQ446" s="93"/>
      <c r="DR446" s="93"/>
      <c r="DS446" s="93"/>
      <c r="DT446" s="93"/>
      <c r="DU446" s="93"/>
      <c r="DV446" s="93"/>
      <c r="DW446" s="93"/>
      <c r="DX446" s="93"/>
      <c r="DY446" s="93"/>
      <c r="DZ446" s="93"/>
      <c r="EA446" s="93"/>
      <c r="EB446" s="93"/>
      <c r="EC446" s="93"/>
      <c r="ED446" s="93"/>
      <c r="EE446" s="93"/>
      <c r="EF446" s="93"/>
      <c r="EG446" s="93"/>
      <c r="EH446" s="93"/>
      <c r="EI446" s="93"/>
      <c r="EJ446" s="93"/>
      <c r="EK446" s="93"/>
    </row>
    <row r="447" spans="89:141" x14ac:dyDescent="0.4">
      <c r="CK447" s="93"/>
      <c r="CL447" s="93"/>
      <c r="CM447" s="93"/>
      <c r="CN447" s="93"/>
      <c r="CO447" s="93"/>
      <c r="CP447" s="93"/>
      <c r="CQ447" s="93"/>
      <c r="CR447" s="93"/>
      <c r="CS447" s="93"/>
      <c r="CT447" s="93"/>
      <c r="CU447" s="93"/>
      <c r="CV447" s="93"/>
      <c r="CW447" s="93"/>
      <c r="CX447" s="93"/>
      <c r="CY447" s="93"/>
      <c r="CZ447" s="93"/>
      <c r="DA447" s="93"/>
      <c r="DB447" s="93"/>
      <c r="DC447" s="93"/>
      <c r="DD447" s="93"/>
      <c r="DE447" s="93"/>
      <c r="DF447" s="93"/>
      <c r="DG447" s="93"/>
      <c r="DH447" s="93"/>
      <c r="DI447" s="93"/>
      <c r="DJ447" s="93"/>
      <c r="DK447" s="93"/>
      <c r="DL447" s="93"/>
      <c r="DM447" s="93"/>
      <c r="DN447" s="93"/>
      <c r="DO447" s="93"/>
      <c r="DP447" s="93"/>
      <c r="DQ447" s="93"/>
      <c r="DR447" s="93"/>
      <c r="DS447" s="93"/>
      <c r="DT447" s="93"/>
      <c r="DU447" s="93"/>
      <c r="DV447" s="93"/>
      <c r="DW447" s="93"/>
      <c r="DX447" s="93"/>
      <c r="DY447" s="93"/>
      <c r="DZ447" s="93"/>
      <c r="EA447" s="93"/>
      <c r="EB447" s="93"/>
      <c r="EC447" s="93"/>
      <c r="ED447" s="93"/>
      <c r="EE447" s="93"/>
      <c r="EF447" s="93"/>
      <c r="EG447" s="93"/>
      <c r="EH447" s="93"/>
      <c r="EI447" s="93"/>
      <c r="EJ447" s="93"/>
      <c r="EK447" s="93"/>
    </row>
    <row r="448" spans="89:141" x14ac:dyDescent="0.4">
      <c r="CK448" s="93"/>
      <c r="CL448" s="93"/>
      <c r="CM448" s="93"/>
      <c r="CN448" s="93"/>
      <c r="CO448" s="93"/>
      <c r="CP448" s="93"/>
      <c r="CQ448" s="93"/>
      <c r="CR448" s="93"/>
      <c r="CS448" s="93"/>
      <c r="CT448" s="93"/>
      <c r="CU448" s="93"/>
      <c r="CV448" s="93"/>
      <c r="CW448" s="93"/>
      <c r="CX448" s="93"/>
      <c r="CY448" s="93"/>
      <c r="CZ448" s="93"/>
      <c r="DA448" s="93"/>
      <c r="DB448" s="93"/>
      <c r="DC448" s="93"/>
      <c r="DD448" s="93"/>
      <c r="DE448" s="93"/>
      <c r="DF448" s="93"/>
      <c r="DG448" s="93"/>
      <c r="DH448" s="93"/>
      <c r="DI448" s="93"/>
      <c r="DJ448" s="93"/>
      <c r="DK448" s="93"/>
      <c r="DL448" s="93"/>
      <c r="DM448" s="93"/>
      <c r="DN448" s="93"/>
      <c r="DO448" s="93"/>
      <c r="DP448" s="93"/>
      <c r="DQ448" s="93"/>
      <c r="DR448" s="93"/>
      <c r="DS448" s="93"/>
      <c r="DT448" s="93"/>
      <c r="DU448" s="93"/>
      <c r="DV448" s="93"/>
      <c r="DW448" s="93"/>
      <c r="DX448" s="93"/>
      <c r="DY448" s="93"/>
      <c r="DZ448" s="93"/>
      <c r="EA448" s="93"/>
      <c r="EB448" s="93"/>
      <c r="EC448" s="93"/>
      <c r="ED448" s="93"/>
      <c r="EE448" s="93"/>
      <c r="EF448" s="93"/>
      <c r="EG448" s="93"/>
      <c r="EH448" s="93"/>
      <c r="EI448" s="93"/>
      <c r="EJ448" s="93"/>
      <c r="EK448" s="93"/>
    </row>
    <row r="449" spans="89:141" x14ac:dyDescent="0.4">
      <c r="CK449" s="93"/>
      <c r="CL449" s="93"/>
      <c r="CM449" s="93"/>
      <c r="CN449" s="93"/>
      <c r="CO449" s="93"/>
      <c r="CP449" s="93"/>
      <c r="CQ449" s="93"/>
      <c r="CR449" s="93"/>
      <c r="CS449" s="93"/>
      <c r="CT449" s="93"/>
      <c r="CU449" s="93"/>
      <c r="CV449" s="93"/>
      <c r="CW449" s="93"/>
      <c r="CX449" s="93"/>
      <c r="CY449" s="93"/>
      <c r="CZ449" s="93"/>
      <c r="DA449" s="93"/>
      <c r="DB449" s="93"/>
      <c r="DC449" s="93"/>
      <c r="DD449" s="93"/>
      <c r="DE449" s="93"/>
      <c r="DF449" s="93"/>
      <c r="DG449" s="93"/>
      <c r="DH449" s="93"/>
      <c r="DI449" s="93"/>
      <c r="DJ449" s="93"/>
      <c r="DK449" s="93"/>
      <c r="DL449" s="93"/>
      <c r="DM449" s="93"/>
      <c r="DN449" s="93"/>
      <c r="DO449" s="93"/>
      <c r="DP449" s="93"/>
      <c r="DQ449" s="93"/>
      <c r="DR449" s="93"/>
      <c r="DS449" s="93"/>
      <c r="DT449" s="93"/>
      <c r="DU449" s="93"/>
      <c r="DV449" s="93"/>
      <c r="DW449" s="93"/>
      <c r="DX449" s="93"/>
      <c r="DY449" s="93"/>
      <c r="DZ449" s="93"/>
      <c r="EA449" s="93"/>
      <c r="EB449" s="93"/>
      <c r="EC449" s="93"/>
      <c r="ED449" s="93"/>
      <c r="EE449" s="93"/>
      <c r="EF449" s="93"/>
      <c r="EG449" s="93"/>
      <c r="EH449" s="93"/>
      <c r="EI449" s="93"/>
      <c r="EJ449" s="93"/>
      <c r="EK449" s="93"/>
    </row>
    <row r="450" spans="89:141" x14ac:dyDescent="0.4">
      <c r="CK450" s="93"/>
      <c r="CL450" s="93"/>
      <c r="CM450" s="93"/>
      <c r="CN450" s="93"/>
      <c r="CO450" s="93"/>
      <c r="CP450" s="93"/>
      <c r="CQ450" s="93"/>
      <c r="CR450" s="93"/>
      <c r="CS450" s="93"/>
      <c r="CT450" s="93"/>
      <c r="CU450" s="93"/>
      <c r="CV450" s="93"/>
      <c r="CW450" s="93"/>
      <c r="CX450" s="93"/>
      <c r="CY450" s="93"/>
      <c r="CZ450" s="93"/>
      <c r="DA450" s="93"/>
      <c r="DB450" s="93"/>
      <c r="DC450" s="93"/>
      <c r="DD450" s="93"/>
      <c r="DE450" s="93"/>
      <c r="DF450" s="93"/>
      <c r="DG450" s="93"/>
      <c r="DH450" s="93"/>
      <c r="DI450" s="93"/>
      <c r="DJ450" s="93"/>
      <c r="DK450" s="93"/>
      <c r="DL450" s="93"/>
      <c r="DM450" s="93"/>
      <c r="DN450" s="93"/>
      <c r="DO450" s="93"/>
      <c r="DP450" s="93"/>
      <c r="DQ450" s="93"/>
      <c r="DR450" s="93"/>
      <c r="DS450" s="93"/>
      <c r="DT450" s="93"/>
      <c r="DU450" s="93"/>
      <c r="DV450" s="93"/>
      <c r="DW450" s="93"/>
      <c r="DX450" s="93"/>
      <c r="DY450" s="93"/>
      <c r="DZ450" s="93"/>
      <c r="EA450" s="93"/>
      <c r="EB450" s="93"/>
      <c r="EC450" s="93"/>
      <c r="ED450" s="93"/>
      <c r="EE450" s="93"/>
      <c r="EF450" s="93"/>
      <c r="EG450" s="93"/>
      <c r="EH450" s="93"/>
      <c r="EI450" s="93"/>
      <c r="EJ450" s="93"/>
      <c r="EK450" s="93"/>
    </row>
    <row r="451" spans="89:141" x14ac:dyDescent="0.4">
      <c r="CK451" s="93"/>
      <c r="CL451" s="93"/>
      <c r="CM451" s="93"/>
      <c r="CN451" s="93"/>
      <c r="CO451" s="93"/>
      <c r="CP451" s="93"/>
      <c r="CQ451" s="93"/>
      <c r="CR451" s="93"/>
      <c r="CS451" s="93"/>
      <c r="CT451" s="93"/>
      <c r="CU451" s="93"/>
      <c r="CV451" s="93"/>
      <c r="CW451" s="93"/>
      <c r="CX451" s="93"/>
      <c r="CY451" s="93"/>
      <c r="CZ451" s="93"/>
      <c r="DA451" s="93"/>
      <c r="DB451" s="93"/>
      <c r="DC451" s="93"/>
      <c r="DD451" s="93"/>
      <c r="DE451" s="93"/>
      <c r="DF451" s="93"/>
      <c r="DG451" s="93"/>
      <c r="DH451" s="93"/>
      <c r="DI451" s="93"/>
      <c r="DJ451" s="93"/>
      <c r="DK451" s="93"/>
      <c r="DL451" s="93"/>
      <c r="DM451" s="93"/>
      <c r="DN451" s="93"/>
      <c r="DO451" s="93"/>
      <c r="DP451" s="93"/>
      <c r="DQ451" s="93"/>
      <c r="DR451" s="93"/>
      <c r="DS451" s="93"/>
      <c r="DT451" s="93"/>
      <c r="DU451" s="93"/>
      <c r="DV451" s="93"/>
      <c r="DW451" s="93"/>
      <c r="DX451" s="93"/>
      <c r="DY451" s="93"/>
      <c r="DZ451" s="93"/>
      <c r="EA451" s="93"/>
      <c r="EB451" s="93"/>
      <c r="EC451" s="93"/>
      <c r="ED451" s="93"/>
      <c r="EE451" s="93"/>
      <c r="EF451" s="93"/>
      <c r="EG451" s="93"/>
      <c r="EH451" s="93"/>
      <c r="EI451" s="93"/>
      <c r="EJ451" s="93"/>
      <c r="EK451" s="93"/>
    </row>
    <row r="452" spans="89:141" x14ac:dyDescent="0.4">
      <c r="CK452" s="93"/>
      <c r="CL452" s="93"/>
      <c r="CM452" s="93"/>
      <c r="CN452" s="93"/>
      <c r="CO452" s="93"/>
      <c r="CP452" s="93"/>
      <c r="CQ452" s="93"/>
      <c r="CR452" s="93"/>
      <c r="CS452" s="93"/>
      <c r="CT452" s="93"/>
      <c r="CU452" s="93"/>
      <c r="CV452" s="93"/>
      <c r="CW452" s="93"/>
      <c r="CX452" s="93"/>
      <c r="CY452" s="93"/>
      <c r="CZ452" s="93"/>
      <c r="DA452" s="93"/>
      <c r="DB452" s="93"/>
      <c r="DC452" s="93"/>
      <c r="DD452" s="93"/>
      <c r="DE452" s="93"/>
      <c r="DF452" s="93"/>
      <c r="DG452" s="93"/>
      <c r="DH452" s="93"/>
      <c r="DI452" s="93"/>
      <c r="DJ452" s="93"/>
      <c r="DK452" s="93"/>
      <c r="DL452" s="93"/>
      <c r="DM452" s="93"/>
      <c r="DN452" s="93"/>
      <c r="DO452" s="93"/>
      <c r="DP452" s="93"/>
      <c r="DQ452" s="93"/>
      <c r="DR452" s="93"/>
      <c r="DS452" s="93"/>
      <c r="DT452" s="93"/>
      <c r="DU452" s="93"/>
      <c r="DV452" s="93"/>
      <c r="DW452" s="93"/>
      <c r="DX452" s="93"/>
      <c r="DY452" s="93"/>
      <c r="DZ452" s="93"/>
      <c r="EA452" s="93"/>
      <c r="EB452" s="93"/>
      <c r="EC452" s="93"/>
      <c r="ED452" s="93"/>
      <c r="EE452" s="93"/>
      <c r="EF452" s="93"/>
      <c r="EG452" s="93"/>
      <c r="EH452" s="93"/>
      <c r="EI452" s="93"/>
      <c r="EJ452" s="93"/>
      <c r="EK452" s="93"/>
    </row>
    <row r="453" spans="89:141" x14ac:dyDescent="0.4">
      <c r="CK453" s="93"/>
      <c r="CL453" s="93"/>
      <c r="CM453" s="93"/>
      <c r="CN453" s="93"/>
      <c r="CO453" s="93"/>
      <c r="CP453" s="93"/>
      <c r="CQ453" s="93"/>
      <c r="CR453" s="93"/>
      <c r="CS453" s="93"/>
      <c r="CT453" s="93"/>
      <c r="CU453" s="93"/>
      <c r="CV453" s="93"/>
      <c r="CW453" s="93"/>
      <c r="CX453" s="93"/>
      <c r="CY453" s="93"/>
      <c r="CZ453" s="93"/>
      <c r="DA453" s="93"/>
      <c r="DB453" s="93"/>
      <c r="DC453" s="93"/>
      <c r="DD453" s="93"/>
      <c r="DE453" s="93"/>
      <c r="DF453" s="93"/>
      <c r="DG453" s="93"/>
      <c r="DH453" s="93"/>
      <c r="DI453" s="93"/>
      <c r="DJ453" s="93"/>
      <c r="DK453" s="93"/>
      <c r="DL453" s="93"/>
      <c r="DM453" s="93"/>
      <c r="DN453" s="93"/>
      <c r="DO453" s="93"/>
      <c r="DP453" s="93"/>
      <c r="DQ453" s="93"/>
      <c r="DR453" s="93"/>
      <c r="DS453" s="93"/>
      <c r="DT453" s="93"/>
      <c r="DU453" s="93"/>
      <c r="DV453" s="93"/>
      <c r="DW453" s="93"/>
      <c r="DX453" s="93"/>
      <c r="DY453" s="93"/>
      <c r="DZ453" s="93"/>
      <c r="EA453" s="93"/>
      <c r="EB453" s="93"/>
      <c r="EC453" s="93"/>
      <c r="ED453" s="93"/>
      <c r="EE453" s="93"/>
      <c r="EF453" s="93"/>
      <c r="EG453" s="93"/>
      <c r="EH453" s="93"/>
      <c r="EI453" s="93"/>
      <c r="EJ453" s="93"/>
      <c r="EK453" s="93"/>
    </row>
    <row r="454" spans="89:141" x14ac:dyDescent="0.4">
      <c r="CK454" s="93"/>
      <c r="CL454" s="93"/>
      <c r="CM454" s="93"/>
      <c r="CN454" s="93"/>
      <c r="CO454" s="93"/>
      <c r="CP454" s="93"/>
      <c r="CQ454" s="93"/>
      <c r="CR454" s="93"/>
      <c r="CS454" s="93"/>
      <c r="CT454" s="93"/>
      <c r="CU454" s="93"/>
      <c r="CV454" s="93"/>
      <c r="CW454" s="93"/>
      <c r="CX454" s="93"/>
      <c r="CY454" s="93"/>
      <c r="CZ454" s="93"/>
      <c r="DA454" s="93"/>
      <c r="DB454" s="93"/>
      <c r="DC454" s="93"/>
      <c r="DD454" s="93"/>
      <c r="DE454" s="93"/>
      <c r="DF454" s="93"/>
      <c r="DG454" s="93"/>
      <c r="DH454" s="93"/>
      <c r="DI454" s="93"/>
      <c r="DJ454" s="93"/>
      <c r="DK454" s="93"/>
      <c r="DL454" s="93"/>
      <c r="DM454" s="93"/>
      <c r="DN454" s="93"/>
      <c r="DO454" s="93"/>
      <c r="DP454" s="93"/>
      <c r="DQ454" s="93"/>
      <c r="DR454" s="93"/>
      <c r="DS454" s="93"/>
      <c r="DT454" s="93"/>
      <c r="DU454" s="93"/>
      <c r="DV454" s="93"/>
      <c r="DW454" s="93"/>
      <c r="DX454" s="93"/>
      <c r="DY454" s="93"/>
      <c r="DZ454" s="93"/>
      <c r="EA454" s="93"/>
      <c r="EB454" s="93"/>
      <c r="EC454" s="93"/>
      <c r="ED454" s="93"/>
      <c r="EE454" s="93"/>
      <c r="EF454" s="93"/>
      <c r="EG454" s="93"/>
      <c r="EH454" s="93"/>
      <c r="EI454" s="93"/>
      <c r="EJ454" s="93"/>
      <c r="EK454" s="93"/>
    </row>
    <row r="455" spans="89:141" x14ac:dyDescent="0.4">
      <c r="CK455" s="93"/>
      <c r="CL455" s="93"/>
      <c r="CM455" s="93"/>
      <c r="CN455" s="93"/>
      <c r="CO455" s="93"/>
      <c r="CP455" s="93"/>
      <c r="CQ455" s="93"/>
      <c r="CR455" s="93"/>
      <c r="CS455" s="93"/>
      <c r="CT455" s="93"/>
      <c r="CU455" s="93"/>
      <c r="CV455" s="93"/>
      <c r="CW455" s="93"/>
      <c r="CX455" s="93"/>
      <c r="CY455" s="93"/>
      <c r="CZ455" s="93"/>
      <c r="DA455" s="93"/>
      <c r="DB455" s="93"/>
      <c r="DC455" s="93"/>
      <c r="DD455" s="93"/>
      <c r="DE455" s="93"/>
      <c r="DF455" s="93"/>
      <c r="DG455" s="93"/>
      <c r="DH455" s="93"/>
      <c r="DI455" s="93"/>
      <c r="DJ455" s="93"/>
      <c r="DK455" s="93"/>
      <c r="DL455" s="93"/>
      <c r="DM455" s="93"/>
      <c r="DN455" s="93"/>
      <c r="DO455" s="93"/>
      <c r="DP455" s="93"/>
      <c r="DQ455" s="93"/>
      <c r="DR455" s="93"/>
      <c r="DS455" s="93"/>
      <c r="DT455" s="93"/>
      <c r="DU455" s="93"/>
      <c r="DV455" s="93"/>
      <c r="DW455" s="93"/>
      <c r="DX455" s="93"/>
      <c r="DY455" s="93"/>
      <c r="DZ455" s="93"/>
      <c r="EA455" s="93"/>
      <c r="EB455" s="93"/>
      <c r="EC455" s="93"/>
      <c r="ED455" s="93"/>
      <c r="EE455" s="93"/>
      <c r="EF455" s="93"/>
      <c r="EG455" s="93"/>
      <c r="EH455" s="93"/>
      <c r="EI455" s="93"/>
      <c r="EJ455" s="93"/>
      <c r="EK455" s="93"/>
    </row>
    <row r="456" spans="89:141" x14ac:dyDescent="0.4">
      <c r="CK456" s="93"/>
      <c r="CL456" s="93"/>
      <c r="CM456" s="93"/>
      <c r="CN456" s="93"/>
      <c r="CO456" s="93"/>
      <c r="CP456" s="93"/>
      <c r="CQ456" s="93"/>
      <c r="CR456" s="93"/>
      <c r="CS456" s="93"/>
      <c r="CT456" s="93"/>
      <c r="CU456" s="93"/>
      <c r="CV456" s="93"/>
      <c r="CW456" s="93"/>
      <c r="CX456" s="93"/>
      <c r="CY456" s="93"/>
      <c r="CZ456" s="93"/>
      <c r="DA456" s="93"/>
      <c r="DB456" s="93"/>
      <c r="DC456" s="93"/>
      <c r="DD456" s="93"/>
      <c r="DE456" s="93"/>
      <c r="DF456" s="93"/>
      <c r="DG456" s="93"/>
      <c r="DH456" s="93"/>
      <c r="DI456" s="93"/>
      <c r="DJ456" s="93"/>
      <c r="DK456" s="93"/>
      <c r="DL456" s="93"/>
      <c r="DM456" s="93"/>
      <c r="DN456" s="93"/>
      <c r="DO456" s="93"/>
      <c r="DP456" s="93"/>
      <c r="DQ456" s="93"/>
      <c r="DR456" s="93"/>
      <c r="DS456" s="93"/>
      <c r="DT456" s="93"/>
      <c r="DU456" s="93"/>
      <c r="DV456" s="93"/>
      <c r="DW456" s="93"/>
      <c r="DX456" s="93"/>
      <c r="DY456" s="93"/>
      <c r="DZ456" s="93"/>
      <c r="EA456" s="93"/>
      <c r="EB456" s="93"/>
      <c r="EC456" s="93"/>
      <c r="ED456" s="93"/>
      <c r="EE456" s="93"/>
      <c r="EF456" s="93"/>
      <c r="EG456" s="93"/>
      <c r="EH456" s="93"/>
      <c r="EI456" s="93"/>
      <c r="EJ456" s="93"/>
      <c r="EK456" s="93"/>
    </row>
    <row r="457" spans="89:141" x14ac:dyDescent="0.4">
      <c r="CK457" s="93"/>
      <c r="CL457" s="93"/>
      <c r="CM457" s="93"/>
      <c r="CN457" s="93"/>
      <c r="CO457" s="93"/>
      <c r="CP457" s="93"/>
      <c r="CQ457" s="93"/>
      <c r="CR457" s="93"/>
      <c r="CS457" s="93"/>
      <c r="CT457" s="93"/>
      <c r="CU457" s="93"/>
      <c r="CV457" s="93"/>
      <c r="CW457" s="93"/>
      <c r="CX457" s="93"/>
      <c r="CY457" s="93"/>
      <c r="CZ457" s="93"/>
      <c r="DA457" s="93"/>
      <c r="DB457" s="93"/>
      <c r="DC457" s="93"/>
      <c r="DD457" s="93"/>
      <c r="DE457" s="93"/>
      <c r="DF457" s="93"/>
      <c r="DG457" s="93"/>
      <c r="DH457" s="93"/>
      <c r="DI457" s="93"/>
      <c r="DJ457" s="93"/>
      <c r="DK457" s="93"/>
      <c r="DL457" s="93"/>
      <c r="DM457" s="93"/>
      <c r="DN457" s="93"/>
      <c r="DO457" s="93"/>
      <c r="DP457" s="93"/>
      <c r="DQ457" s="93"/>
      <c r="DR457" s="93"/>
      <c r="DS457" s="93"/>
      <c r="DT457" s="93"/>
      <c r="DU457" s="93"/>
      <c r="DV457" s="93"/>
      <c r="DW457" s="93"/>
      <c r="DX457" s="93"/>
      <c r="DY457" s="93"/>
      <c r="DZ457" s="93"/>
      <c r="EA457" s="93"/>
      <c r="EB457" s="93"/>
      <c r="EC457" s="93"/>
      <c r="ED457" s="93"/>
      <c r="EE457" s="93"/>
      <c r="EF457" s="93"/>
      <c r="EG457" s="93"/>
      <c r="EH457" s="93"/>
      <c r="EI457" s="93"/>
      <c r="EJ457" s="93"/>
      <c r="EK457" s="93"/>
    </row>
    <row r="458" spans="89:141" x14ac:dyDescent="0.4">
      <c r="CK458" s="93"/>
      <c r="CL458" s="93"/>
      <c r="CM458" s="93"/>
      <c r="CN458" s="93"/>
      <c r="CO458" s="93"/>
      <c r="CP458" s="93"/>
      <c r="CQ458" s="93"/>
      <c r="CR458" s="93"/>
      <c r="CS458" s="93"/>
      <c r="CT458" s="93"/>
      <c r="CU458" s="93"/>
      <c r="CV458" s="93"/>
      <c r="CW458" s="93"/>
      <c r="CX458" s="93"/>
      <c r="CY458" s="93"/>
      <c r="CZ458" s="93"/>
      <c r="DA458" s="93"/>
      <c r="DB458" s="93"/>
      <c r="DC458" s="93"/>
      <c r="DD458" s="93"/>
      <c r="DE458" s="93"/>
      <c r="DF458" s="93"/>
      <c r="DG458" s="93"/>
      <c r="DH458" s="93"/>
      <c r="DI458" s="93"/>
      <c r="DJ458" s="93"/>
      <c r="DK458" s="93"/>
      <c r="DL458" s="93"/>
      <c r="DM458" s="93"/>
      <c r="DN458" s="93"/>
      <c r="DO458" s="93"/>
      <c r="DP458" s="93"/>
      <c r="DQ458" s="93"/>
      <c r="DR458" s="93"/>
      <c r="DS458" s="93"/>
      <c r="DT458" s="93"/>
      <c r="DU458" s="93"/>
      <c r="DV458" s="93"/>
      <c r="DW458" s="93"/>
      <c r="DX458" s="93"/>
      <c r="DY458" s="93"/>
      <c r="DZ458" s="93"/>
      <c r="EA458" s="93"/>
      <c r="EB458" s="93"/>
      <c r="EC458" s="93"/>
      <c r="ED458" s="93"/>
      <c r="EE458" s="93"/>
      <c r="EF458" s="93"/>
      <c r="EG458" s="93"/>
      <c r="EH458" s="93"/>
      <c r="EI458" s="93"/>
      <c r="EJ458" s="93"/>
      <c r="EK458" s="93"/>
    </row>
    <row r="459" spans="89:141" x14ac:dyDescent="0.4">
      <c r="CK459" s="93"/>
      <c r="CL459" s="93"/>
      <c r="CM459" s="93"/>
      <c r="CN459" s="93"/>
      <c r="CO459" s="93"/>
      <c r="CP459" s="93"/>
      <c r="CQ459" s="93"/>
      <c r="CR459" s="93"/>
      <c r="CS459" s="93"/>
      <c r="CT459" s="93"/>
      <c r="CU459" s="93"/>
      <c r="CV459" s="93"/>
      <c r="CW459" s="93"/>
      <c r="CX459" s="93"/>
      <c r="CY459" s="93"/>
      <c r="CZ459" s="93"/>
      <c r="DA459" s="93"/>
      <c r="DB459" s="93"/>
      <c r="DC459" s="93"/>
      <c r="DD459" s="93"/>
      <c r="DE459" s="93"/>
      <c r="DF459" s="93"/>
      <c r="DG459" s="93"/>
      <c r="DH459" s="93"/>
      <c r="DI459" s="93"/>
      <c r="DJ459" s="93"/>
      <c r="DK459" s="93"/>
      <c r="DL459" s="93"/>
      <c r="DM459" s="93"/>
      <c r="DN459" s="93"/>
      <c r="DO459" s="93"/>
      <c r="DP459" s="93"/>
      <c r="DQ459" s="93"/>
      <c r="DR459" s="93"/>
      <c r="DS459" s="93"/>
      <c r="DT459" s="93"/>
      <c r="DU459" s="93"/>
      <c r="DV459" s="93"/>
      <c r="DW459" s="93"/>
      <c r="DX459" s="93"/>
      <c r="DY459" s="93"/>
      <c r="DZ459" s="93"/>
      <c r="EA459" s="93"/>
      <c r="EB459" s="93"/>
      <c r="EC459" s="93"/>
      <c r="ED459" s="93"/>
      <c r="EE459" s="93"/>
      <c r="EF459" s="93"/>
      <c r="EG459" s="93"/>
      <c r="EH459" s="93"/>
      <c r="EI459" s="93"/>
      <c r="EJ459" s="93"/>
      <c r="EK459" s="93"/>
    </row>
    <row r="460" spans="89:141" x14ac:dyDescent="0.4">
      <c r="CK460" s="93"/>
      <c r="CL460" s="93"/>
      <c r="CM460" s="93"/>
      <c r="CN460" s="93"/>
      <c r="CO460" s="93"/>
      <c r="CP460" s="93"/>
      <c r="CQ460" s="93"/>
      <c r="CR460" s="93"/>
      <c r="CS460" s="93"/>
      <c r="CT460" s="93"/>
      <c r="CU460" s="93"/>
      <c r="CV460" s="93"/>
      <c r="CW460" s="93"/>
      <c r="CX460" s="93"/>
      <c r="CY460" s="93"/>
      <c r="CZ460" s="93"/>
      <c r="DA460" s="93"/>
      <c r="DB460" s="93"/>
      <c r="DC460" s="93"/>
      <c r="DD460" s="93"/>
      <c r="DE460" s="93"/>
      <c r="DF460" s="93"/>
      <c r="DG460" s="93"/>
      <c r="DH460" s="93"/>
      <c r="DI460" s="93"/>
      <c r="DJ460" s="93"/>
      <c r="DK460" s="93"/>
      <c r="DL460" s="93"/>
      <c r="DM460" s="93"/>
      <c r="DN460" s="93"/>
      <c r="DO460" s="93"/>
      <c r="DP460" s="93"/>
      <c r="DQ460" s="93"/>
      <c r="DR460" s="93"/>
      <c r="DS460" s="93"/>
      <c r="DT460" s="93"/>
      <c r="DU460" s="93"/>
      <c r="DV460" s="93"/>
      <c r="DW460" s="93"/>
      <c r="DX460" s="93"/>
      <c r="DY460" s="93"/>
      <c r="DZ460" s="93"/>
      <c r="EA460" s="93"/>
      <c r="EB460" s="93"/>
      <c r="EC460" s="93"/>
      <c r="ED460" s="93"/>
      <c r="EE460" s="93"/>
      <c r="EF460" s="93"/>
      <c r="EG460" s="93"/>
      <c r="EH460" s="93"/>
      <c r="EI460" s="93"/>
      <c r="EJ460" s="93"/>
      <c r="EK460" s="93"/>
    </row>
    <row r="461" spans="89:141" x14ac:dyDescent="0.4">
      <c r="CK461" s="93"/>
      <c r="CL461" s="93"/>
      <c r="CM461" s="93"/>
      <c r="CN461" s="93"/>
      <c r="CO461" s="93"/>
      <c r="CP461" s="93"/>
      <c r="CQ461" s="93"/>
      <c r="CR461" s="93"/>
      <c r="CS461" s="93"/>
      <c r="CT461" s="93"/>
      <c r="CU461" s="93"/>
      <c r="CV461" s="93"/>
      <c r="CW461" s="93"/>
      <c r="CX461" s="93"/>
      <c r="CY461" s="93"/>
      <c r="CZ461" s="93"/>
      <c r="DA461" s="93"/>
      <c r="DB461" s="93"/>
      <c r="DC461" s="93"/>
      <c r="DD461" s="93"/>
      <c r="DE461" s="93"/>
      <c r="DF461" s="93"/>
      <c r="DG461" s="93"/>
      <c r="DH461" s="93"/>
      <c r="DI461" s="93"/>
      <c r="DJ461" s="93"/>
      <c r="DK461" s="93"/>
      <c r="DL461" s="93"/>
      <c r="DM461" s="93"/>
      <c r="DN461" s="93"/>
      <c r="DO461" s="93"/>
      <c r="DP461" s="93"/>
      <c r="DQ461" s="93"/>
      <c r="DR461" s="93"/>
      <c r="DS461" s="93"/>
      <c r="DT461" s="93"/>
      <c r="DU461" s="93"/>
      <c r="DV461" s="93"/>
      <c r="DW461" s="93"/>
      <c r="DX461" s="93"/>
      <c r="DY461" s="93"/>
      <c r="DZ461" s="93"/>
      <c r="EA461" s="93"/>
      <c r="EB461" s="93"/>
      <c r="EC461" s="93"/>
      <c r="ED461" s="93"/>
      <c r="EE461" s="93"/>
      <c r="EF461" s="93"/>
      <c r="EG461" s="93"/>
      <c r="EH461" s="93"/>
      <c r="EI461" s="93"/>
      <c r="EJ461" s="93"/>
      <c r="EK461" s="93"/>
    </row>
    <row r="462" spans="89:141" x14ac:dyDescent="0.4">
      <c r="CK462" s="93"/>
      <c r="CL462" s="93"/>
      <c r="CM462" s="93"/>
      <c r="CN462" s="93"/>
      <c r="CO462" s="93"/>
      <c r="CP462" s="93"/>
      <c r="CQ462" s="93"/>
      <c r="CR462" s="93"/>
      <c r="CS462" s="93"/>
      <c r="CT462" s="93"/>
      <c r="CU462" s="93"/>
      <c r="CV462" s="93"/>
      <c r="CW462" s="93"/>
      <c r="CX462" s="93"/>
      <c r="CY462" s="93"/>
      <c r="CZ462" s="93"/>
      <c r="DA462" s="93"/>
      <c r="DB462" s="93"/>
      <c r="DC462" s="93"/>
      <c r="DD462" s="93"/>
      <c r="DE462" s="93"/>
      <c r="DF462" s="93"/>
      <c r="DG462" s="93"/>
      <c r="DH462" s="93"/>
      <c r="DI462" s="93"/>
      <c r="DJ462" s="93"/>
      <c r="DK462" s="93"/>
      <c r="DL462" s="93"/>
      <c r="DM462" s="93"/>
      <c r="DN462" s="93"/>
      <c r="DO462" s="93"/>
      <c r="DP462" s="93"/>
      <c r="DQ462" s="93"/>
      <c r="DR462" s="93"/>
      <c r="DS462" s="93"/>
      <c r="DT462" s="93"/>
      <c r="DU462" s="93"/>
      <c r="DV462" s="93"/>
      <c r="DW462" s="93"/>
      <c r="DX462" s="93"/>
      <c r="DY462" s="93"/>
      <c r="DZ462" s="93"/>
      <c r="EA462" s="93"/>
      <c r="EB462" s="93"/>
      <c r="EC462" s="93"/>
      <c r="ED462" s="93"/>
      <c r="EE462" s="93"/>
      <c r="EF462" s="93"/>
      <c r="EG462" s="93"/>
      <c r="EH462" s="93"/>
      <c r="EI462" s="93"/>
      <c r="EJ462" s="93"/>
      <c r="EK462" s="93"/>
    </row>
    <row r="463" spans="89:141" x14ac:dyDescent="0.4">
      <c r="CK463" s="93"/>
      <c r="CL463" s="93"/>
      <c r="CM463" s="93"/>
      <c r="CN463" s="93"/>
      <c r="CO463" s="93"/>
      <c r="CP463" s="93"/>
      <c r="CQ463" s="93"/>
      <c r="CR463" s="93"/>
      <c r="CS463" s="93"/>
      <c r="CT463" s="93"/>
      <c r="CU463" s="93"/>
      <c r="CV463" s="93"/>
      <c r="CW463" s="93"/>
      <c r="CX463" s="93"/>
      <c r="CY463" s="93"/>
      <c r="CZ463" s="93"/>
      <c r="DA463" s="93"/>
      <c r="DB463" s="93"/>
      <c r="DC463" s="93"/>
      <c r="DD463" s="93"/>
      <c r="DE463" s="93"/>
      <c r="DF463" s="93"/>
      <c r="DG463" s="93"/>
      <c r="DH463" s="93"/>
      <c r="DI463" s="93"/>
      <c r="DJ463" s="93"/>
      <c r="DK463" s="93"/>
      <c r="DL463" s="93"/>
      <c r="DM463" s="93"/>
      <c r="DN463" s="93"/>
      <c r="DO463" s="93"/>
      <c r="DP463" s="93"/>
      <c r="DQ463" s="93"/>
      <c r="DR463" s="93"/>
      <c r="DS463" s="93"/>
      <c r="DT463" s="93"/>
      <c r="DU463" s="93"/>
      <c r="DV463" s="93"/>
      <c r="DW463" s="93"/>
      <c r="DX463" s="93"/>
      <c r="DY463" s="93"/>
      <c r="DZ463" s="93"/>
      <c r="EA463" s="93"/>
      <c r="EB463" s="93"/>
      <c r="EC463" s="93"/>
      <c r="ED463" s="93"/>
      <c r="EE463" s="93"/>
      <c r="EF463" s="93"/>
      <c r="EG463" s="93"/>
      <c r="EH463" s="93"/>
      <c r="EI463" s="93"/>
      <c r="EJ463" s="93"/>
      <c r="EK463" s="93"/>
    </row>
    <row r="464" spans="89:141" x14ac:dyDescent="0.4">
      <c r="CK464" s="93"/>
      <c r="CL464" s="93"/>
      <c r="CM464" s="93"/>
      <c r="CN464" s="93"/>
      <c r="CO464" s="93"/>
      <c r="CP464" s="93"/>
      <c r="CQ464" s="93"/>
      <c r="CR464" s="93"/>
      <c r="CS464" s="93"/>
      <c r="CT464" s="93"/>
      <c r="CU464" s="93"/>
      <c r="CV464" s="93"/>
      <c r="CW464" s="93"/>
      <c r="CX464" s="93"/>
      <c r="CY464" s="93"/>
      <c r="CZ464" s="93"/>
      <c r="DA464" s="93"/>
      <c r="DB464" s="93"/>
      <c r="DC464" s="93"/>
      <c r="DD464" s="93"/>
      <c r="DE464" s="93"/>
      <c r="DF464" s="93"/>
      <c r="DG464" s="93"/>
      <c r="DH464" s="93"/>
      <c r="DI464" s="93"/>
      <c r="DJ464" s="93"/>
      <c r="DK464" s="93"/>
      <c r="DL464" s="93"/>
      <c r="DM464" s="93"/>
      <c r="DN464" s="93"/>
      <c r="DO464" s="93"/>
      <c r="DP464" s="93"/>
      <c r="DQ464" s="93"/>
      <c r="DR464" s="93"/>
      <c r="DS464" s="93"/>
      <c r="DT464" s="93"/>
      <c r="DU464" s="93"/>
      <c r="DV464" s="93"/>
      <c r="DW464" s="93"/>
      <c r="DX464" s="93"/>
      <c r="DY464" s="93"/>
      <c r="DZ464" s="93"/>
      <c r="EA464" s="93"/>
      <c r="EB464" s="93"/>
      <c r="EC464" s="93"/>
      <c r="ED464" s="93"/>
      <c r="EE464" s="93"/>
      <c r="EF464" s="93"/>
      <c r="EG464" s="93"/>
      <c r="EH464" s="93"/>
      <c r="EI464" s="93"/>
      <c r="EJ464" s="93"/>
      <c r="EK464" s="93"/>
    </row>
    <row r="465" spans="89:141" x14ac:dyDescent="0.4">
      <c r="CK465" s="93"/>
      <c r="CL465" s="93"/>
      <c r="CM465" s="93"/>
      <c r="CN465" s="93"/>
      <c r="CO465" s="93"/>
      <c r="CP465" s="93"/>
      <c r="CQ465" s="93"/>
      <c r="CR465" s="93"/>
      <c r="CS465" s="93"/>
      <c r="CT465" s="93"/>
      <c r="CU465" s="93"/>
      <c r="CV465" s="93"/>
      <c r="CW465" s="93"/>
      <c r="CX465" s="93"/>
      <c r="CY465" s="93"/>
      <c r="CZ465" s="93"/>
      <c r="DA465" s="93"/>
      <c r="DB465" s="93"/>
      <c r="DC465" s="93"/>
      <c r="DD465" s="93"/>
      <c r="DE465" s="93"/>
      <c r="DF465" s="93"/>
      <c r="DG465" s="93"/>
      <c r="DH465" s="93"/>
      <c r="DI465" s="93"/>
      <c r="DJ465" s="93"/>
      <c r="DK465" s="93"/>
      <c r="DL465" s="93"/>
      <c r="DM465" s="93"/>
      <c r="DN465" s="93"/>
      <c r="DO465" s="93"/>
      <c r="DP465" s="93"/>
      <c r="DQ465" s="93"/>
      <c r="DR465" s="93"/>
      <c r="DS465" s="93"/>
      <c r="DT465" s="93"/>
      <c r="DU465" s="93"/>
      <c r="DV465" s="93"/>
      <c r="DW465" s="93"/>
      <c r="DX465" s="93"/>
      <c r="DY465" s="93"/>
      <c r="DZ465" s="93"/>
      <c r="EA465" s="93"/>
      <c r="EB465" s="93"/>
      <c r="EC465" s="93"/>
      <c r="ED465" s="93"/>
      <c r="EE465" s="93"/>
      <c r="EF465" s="93"/>
      <c r="EG465" s="93"/>
      <c r="EH465" s="93"/>
      <c r="EI465" s="93"/>
      <c r="EJ465" s="93"/>
      <c r="EK465" s="93"/>
    </row>
    <row r="466" spans="89:141" x14ac:dyDescent="0.4">
      <c r="CK466" s="93"/>
      <c r="CL466" s="93"/>
      <c r="CM466" s="93"/>
      <c r="CN466" s="93"/>
      <c r="CO466" s="93"/>
      <c r="CP466" s="93"/>
      <c r="CQ466" s="93"/>
      <c r="CR466" s="93"/>
      <c r="CS466" s="93"/>
      <c r="CT466" s="93"/>
      <c r="CU466" s="93"/>
      <c r="CV466" s="93"/>
      <c r="CW466" s="93"/>
      <c r="CX466" s="93"/>
      <c r="CY466" s="93"/>
      <c r="CZ466" s="93"/>
      <c r="DA466" s="93"/>
      <c r="DB466" s="93"/>
      <c r="DC466" s="93"/>
      <c r="DD466" s="93"/>
      <c r="DE466" s="93"/>
      <c r="DF466" s="93"/>
      <c r="DG466" s="93"/>
      <c r="DH466" s="93"/>
      <c r="DI466" s="93"/>
      <c r="DJ466" s="93"/>
      <c r="DK466" s="93"/>
      <c r="DL466" s="93"/>
      <c r="DM466" s="93"/>
      <c r="DN466" s="93"/>
      <c r="DO466" s="93"/>
      <c r="DP466" s="93"/>
      <c r="DQ466" s="93"/>
      <c r="DR466" s="93"/>
      <c r="DS466" s="93"/>
      <c r="DT466" s="93"/>
      <c r="DU466" s="93"/>
      <c r="DV466" s="93"/>
      <c r="DW466" s="93"/>
      <c r="DX466" s="93"/>
      <c r="DY466" s="93"/>
      <c r="DZ466" s="93"/>
      <c r="EA466" s="93"/>
      <c r="EB466" s="93"/>
      <c r="EC466" s="93"/>
      <c r="ED466" s="93"/>
      <c r="EE466" s="93"/>
      <c r="EF466" s="93"/>
      <c r="EG466" s="93"/>
      <c r="EH466" s="93"/>
      <c r="EI466" s="93"/>
      <c r="EJ466" s="93"/>
      <c r="EK466" s="93"/>
    </row>
    <row r="467" spans="89:141" x14ac:dyDescent="0.4">
      <c r="CK467" s="93"/>
      <c r="CL467" s="93"/>
      <c r="CM467" s="93"/>
      <c r="CN467" s="93"/>
      <c r="CO467" s="93"/>
      <c r="CP467" s="93"/>
      <c r="CQ467" s="93"/>
      <c r="CR467" s="93"/>
      <c r="CS467" s="93"/>
      <c r="CT467" s="93"/>
      <c r="CU467" s="93"/>
      <c r="CV467" s="93"/>
      <c r="CW467" s="93"/>
      <c r="CX467" s="93"/>
      <c r="CY467" s="93"/>
      <c r="CZ467" s="93"/>
      <c r="DA467" s="93"/>
      <c r="DB467" s="93"/>
      <c r="DC467" s="93"/>
      <c r="DD467" s="93"/>
      <c r="DE467" s="93"/>
      <c r="DF467" s="93"/>
      <c r="DG467" s="93"/>
      <c r="DH467" s="93"/>
      <c r="DI467" s="93"/>
      <c r="DJ467" s="93"/>
      <c r="DK467" s="93"/>
      <c r="DL467" s="93"/>
      <c r="DM467" s="93"/>
      <c r="DN467" s="93"/>
      <c r="DO467" s="93"/>
      <c r="DP467" s="93"/>
      <c r="DQ467" s="93"/>
      <c r="DR467" s="93"/>
      <c r="DS467" s="93"/>
      <c r="DT467" s="93"/>
      <c r="DU467" s="93"/>
      <c r="DV467" s="93"/>
      <c r="DW467" s="93"/>
      <c r="DX467" s="93"/>
      <c r="DY467" s="93"/>
      <c r="DZ467" s="93"/>
      <c r="EA467" s="93"/>
      <c r="EB467" s="93"/>
      <c r="EC467" s="93"/>
      <c r="ED467" s="93"/>
      <c r="EE467" s="93"/>
      <c r="EF467" s="93"/>
      <c r="EG467" s="93"/>
      <c r="EH467" s="93"/>
      <c r="EI467" s="93"/>
      <c r="EJ467" s="93"/>
      <c r="EK467" s="93"/>
    </row>
    <row r="468" spans="89:141" x14ac:dyDescent="0.4">
      <c r="CK468" s="93"/>
      <c r="CL468" s="93"/>
      <c r="CM468" s="93"/>
      <c r="CN468" s="93"/>
      <c r="CO468" s="93"/>
      <c r="CP468" s="93"/>
      <c r="CQ468" s="93"/>
      <c r="CR468" s="93"/>
      <c r="CS468" s="93"/>
      <c r="CT468" s="93"/>
      <c r="CU468" s="93"/>
      <c r="CV468" s="93"/>
      <c r="CW468" s="93"/>
      <c r="CX468" s="93"/>
      <c r="CY468" s="93"/>
      <c r="CZ468" s="93"/>
      <c r="DA468" s="93"/>
      <c r="DB468" s="93"/>
      <c r="DC468" s="93"/>
      <c r="DD468" s="93"/>
      <c r="DE468" s="93"/>
      <c r="DF468" s="93"/>
      <c r="DG468" s="93"/>
      <c r="DH468" s="93"/>
      <c r="DI468" s="93"/>
      <c r="DJ468" s="93"/>
      <c r="DK468" s="93"/>
      <c r="DL468" s="93"/>
      <c r="DM468" s="93"/>
      <c r="DN468" s="93"/>
      <c r="DO468" s="93"/>
      <c r="DP468" s="93"/>
      <c r="DQ468" s="93"/>
      <c r="DR468" s="93"/>
      <c r="DS468" s="93"/>
      <c r="DT468" s="93"/>
      <c r="DU468" s="93"/>
      <c r="DV468" s="93"/>
      <c r="DW468" s="93"/>
      <c r="DX468" s="93"/>
      <c r="DY468" s="93"/>
      <c r="DZ468" s="93"/>
      <c r="EA468" s="93"/>
      <c r="EB468" s="93"/>
      <c r="EC468" s="93"/>
      <c r="ED468" s="93"/>
      <c r="EE468" s="93"/>
      <c r="EF468" s="93"/>
      <c r="EG468" s="93"/>
      <c r="EH468" s="93"/>
      <c r="EI468" s="93"/>
      <c r="EJ468" s="93"/>
      <c r="EK468" s="93"/>
    </row>
    <row r="469" spans="89:141" x14ac:dyDescent="0.4">
      <c r="CK469" s="93"/>
      <c r="CL469" s="93"/>
      <c r="CM469" s="93"/>
      <c r="CN469" s="93"/>
      <c r="CO469" s="93"/>
      <c r="CP469" s="93"/>
      <c r="CQ469" s="93"/>
      <c r="CR469" s="93"/>
      <c r="CS469" s="93"/>
      <c r="CT469" s="93"/>
      <c r="CU469" s="93"/>
      <c r="CV469" s="93"/>
      <c r="CW469" s="93"/>
      <c r="CX469" s="93"/>
      <c r="CY469" s="93"/>
      <c r="CZ469" s="93"/>
      <c r="DA469" s="93"/>
      <c r="DB469" s="93"/>
      <c r="DC469" s="93"/>
      <c r="DD469" s="93"/>
      <c r="DE469" s="93"/>
      <c r="DF469" s="93"/>
      <c r="DG469" s="93"/>
      <c r="DH469" s="93"/>
      <c r="DI469" s="93"/>
      <c r="DJ469" s="93"/>
      <c r="DK469" s="93"/>
      <c r="DL469" s="93"/>
      <c r="DM469" s="93"/>
      <c r="DN469" s="93"/>
      <c r="DO469" s="93"/>
      <c r="DP469" s="93"/>
      <c r="DQ469" s="93"/>
      <c r="DR469" s="93"/>
      <c r="DS469" s="93"/>
      <c r="DT469" s="93"/>
      <c r="DU469" s="93"/>
      <c r="DV469" s="93"/>
      <c r="DW469" s="93"/>
      <c r="DX469" s="93"/>
      <c r="DY469" s="93"/>
      <c r="DZ469" s="93"/>
      <c r="EA469" s="93"/>
      <c r="EB469" s="93"/>
      <c r="EC469" s="93"/>
      <c r="ED469" s="93"/>
      <c r="EE469" s="93"/>
      <c r="EF469" s="93"/>
      <c r="EG469" s="93"/>
      <c r="EH469" s="93"/>
      <c r="EI469" s="93"/>
      <c r="EJ469" s="93"/>
      <c r="EK469" s="93"/>
    </row>
    <row r="470" spans="89:141" x14ac:dyDescent="0.4">
      <c r="CK470" s="93"/>
      <c r="CL470" s="93"/>
      <c r="CM470" s="93"/>
      <c r="CN470" s="93"/>
      <c r="CO470" s="93"/>
      <c r="CP470" s="93"/>
      <c r="CQ470" s="93"/>
      <c r="CR470" s="93"/>
      <c r="CS470" s="93"/>
      <c r="CT470" s="93"/>
      <c r="CU470" s="93"/>
      <c r="CV470" s="93"/>
      <c r="CW470" s="93"/>
      <c r="CX470" s="93"/>
      <c r="CY470" s="93"/>
      <c r="CZ470" s="93"/>
      <c r="DA470" s="93"/>
      <c r="DB470" s="93"/>
      <c r="DC470" s="93"/>
      <c r="DD470" s="93"/>
      <c r="DE470" s="93"/>
      <c r="DF470" s="93"/>
      <c r="DG470" s="93"/>
      <c r="DH470" s="93"/>
      <c r="DI470" s="93"/>
      <c r="DJ470" s="93"/>
      <c r="DK470" s="93"/>
      <c r="DL470" s="93"/>
      <c r="DM470" s="93"/>
      <c r="DN470" s="93"/>
      <c r="DO470" s="93"/>
      <c r="DP470" s="93"/>
      <c r="DQ470" s="93"/>
      <c r="DR470" s="93"/>
      <c r="DS470" s="93"/>
      <c r="DT470" s="93"/>
      <c r="DU470" s="93"/>
      <c r="DV470" s="93"/>
      <c r="DW470" s="93"/>
      <c r="DX470" s="93"/>
      <c r="DY470" s="93"/>
      <c r="DZ470" s="93"/>
      <c r="EA470" s="93"/>
      <c r="EB470" s="93"/>
      <c r="EC470" s="93"/>
      <c r="ED470" s="93"/>
      <c r="EE470" s="93"/>
      <c r="EF470" s="93"/>
      <c r="EG470" s="93"/>
      <c r="EH470" s="93"/>
      <c r="EI470" s="93"/>
      <c r="EJ470" s="93"/>
      <c r="EK470" s="93"/>
    </row>
    <row r="471" spans="89:141" x14ac:dyDescent="0.4">
      <c r="CK471" s="93"/>
      <c r="CL471" s="93"/>
      <c r="CM471" s="93"/>
      <c r="CN471" s="93"/>
      <c r="CO471" s="93"/>
      <c r="CP471" s="93"/>
      <c r="CQ471" s="93"/>
      <c r="CR471" s="93"/>
      <c r="CS471" s="93"/>
      <c r="CT471" s="93"/>
      <c r="CU471" s="93"/>
      <c r="CV471" s="93"/>
      <c r="CW471" s="93"/>
      <c r="CX471" s="93"/>
      <c r="CY471" s="93"/>
      <c r="CZ471" s="93"/>
      <c r="DA471" s="93"/>
      <c r="DB471" s="93"/>
      <c r="DC471" s="93"/>
      <c r="DD471" s="93"/>
      <c r="DE471" s="93"/>
      <c r="DF471" s="93"/>
      <c r="DG471" s="93"/>
      <c r="DH471" s="93"/>
      <c r="DI471" s="93"/>
      <c r="DJ471" s="93"/>
      <c r="DK471" s="93"/>
      <c r="DL471" s="93"/>
      <c r="DM471" s="93"/>
      <c r="DN471" s="93"/>
      <c r="DO471" s="93"/>
      <c r="DP471" s="93"/>
      <c r="DQ471" s="93"/>
      <c r="DR471" s="93"/>
      <c r="DS471" s="93"/>
      <c r="DT471" s="93"/>
      <c r="DU471" s="93"/>
      <c r="DV471" s="93"/>
      <c r="DW471" s="93"/>
      <c r="DX471" s="93"/>
      <c r="DY471" s="93"/>
      <c r="DZ471" s="93"/>
      <c r="EA471" s="93"/>
      <c r="EB471" s="93"/>
      <c r="EC471" s="93"/>
      <c r="ED471" s="93"/>
      <c r="EE471" s="93"/>
      <c r="EF471" s="93"/>
      <c r="EG471" s="93"/>
      <c r="EH471" s="93"/>
      <c r="EI471" s="93"/>
      <c r="EJ471" s="93"/>
      <c r="EK471" s="93"/>
    </row>
    <row r="472" spans="89:141" x14ac:dyDescent="0.4">
      <c r="CK472" s="93"/>
      <c r="CL472" s="93"/>
      <c r="CM472" s="93"/>
      <c r="CN472" s="93"/>
      <c r="CO472" s="93"/>
      <c r="CP472" s="93"/>
      <c r="CQ472" s="93"/>
      <c r="CR472" s="93"/>
      <c r="CS472" s="93"/>
      <c r="CT472" s="93"/>
      <c r="CU472" s="93"/>
      <c r="CV472" s="93"/>
      <c r="CW472" s="93"/>
      <c r="CX472" s="93"/>
      <c r="CY472" s="93"/>
      <c r="CZ472" s="93"/>
      <c r="DA472" s="93"/>
      <c r="DB472" s="93"/>
      <c r="DC472" s="93"/>
      <c r="DD472" s="93"/>
      <c r="DE472" s="93"/>
      <c r="DF472" s="93"/>
      <c r="DG472" s="93"/>
      <c r="DH472" s="93"/>
      <c r="DI472" s="93"/>
      <c r="DJ472" s="93"/>
      <c r="DK472" s="93"/>
      <c r="DL472" s="93"/>
      <c r="DM472" s="93"/>
      <c r="DN472" s="93"/>
      <c r="DO472" s="93"/>
      <c r="DP472" s="93"/>
      <c r="DQ472" s="93"/>
      <c r="DR472" s="93"/>
      <c r="DS472" s="93"/>
      <c r="DT472" s="93"/>
      <c r="DU472" s="93"/>
      <c r="DV472" s="93"/>
      <c r="DW472" s="93"/>
      <c r="DX472" s="93"/>
      <c r="DY472" s="93"/>
      <c r="DZ472" s="93"/>
      <c r="EA472" s="93"/>
      <c r="EB472" s="93"/>
      <c r="EC472" s="93"/>
      <c r="ED472" s="93"/>
      <c r="EE472" s="93"/>
      <c r="EF472" s="93"/>
      <c r="EG472" s="93"/>
      <c r="EH472" s="93"/>
      <c r="EI472" s="93"/>
      <c r="EJ472" s="93"/>
      <c r="EK472" s="93"/>
    </row>
    <row r="473" spans="89:141" x14ac:dyDescent="0.4">
      <c r="CK473" s="93"/>
      <c r="CL473" s="93"/>
      <c r="CM473" s="93"/>
      <c r="CN473" s="93"/>
      <c r="CO473" s="93"/>
      <c r="CP473" s="93"/>
      <c r="CQ473" s="93"/>
      <c r="CR473" s="93"/>
      <c r="CS473" s="93"/>
      <c r="CT473" s="93"/>
      <c r="CU473" s="93"/>
      <c r="CV473" s="93"/>
      <c r="CW473" s="93"/>
      <c r="CX473" s="93"/>
      <c r="CY473" s="93"/>
      <c r="CZ473" s="93"/>
      <c r="DA473" s="93"/>
      <c r="DB473" s="93"/>
      <c r="DC473" s="93"/>
      <c r="DD473" s="93"/>
      <c r="DE473" s="93"/>
      <c r="DF473" s="93"/>
      <c r="DG473" s="93"/>
      <c r="DH473" s="93"/>
      <c r="DI473" s="93"/>
      <c r="DJ473" s="93"/>
      <c r="DK473" s="93"/>
      <c r="DL473" s="93"/>
      <c r="DM473" s="93"/>
      <c r="DN473" s="93"/>
      <c r="DO473" s="93"/>
      <c r="DP473" s="93"/>
      <c r="DQ473" s="93"/>
      <c r="DR473" s="93"/>
      <c r="DS473" s="93"/>
      <c r="DT473" s="93"/>
      <c r="DU473" s="93"/>
      <c r="DV473" s="93"/>
      <c r="DW473" s="93"/>
      <c r="DX473" s="93"/>
      <c r="DY473" s="93"/>
      <c r="DZ473" s="93"/>
      <c r="EA473" s="93"/>
      <c r="EB473" s="93"/>
      <c r="EC473" s="93"/>
      <c r="ED473" s="93"/>
      <c r="EE473" s="93"/>
      <c r="EF473" s="93"/>
      <c r="EG473" s="93"/>
      <c r="EH473" s="93"/>
      <c r="EI473" s="93"/>
      <c r="EJ473" s="93"/>
      <c r="EK473" s="93"/>
    </row>
    <row r="474" spans="89:141" x14ac:dyDescent="0.4">
      <c r="CK474" s="93"/>
      <c r="CL474" s="93"/>
      <c r="CM474" s="93"/>
      <c r="CN474" s="93"/>
      <c r="CO474" s="93"/>
      <c r="CP474" s="93"/>
      <c r="CQ474" s="93"/>
      <c r="CR474" s="93"/>
      <c r="CS474" s="93"/>
      <c r="CT474" s="93"/>
      <c r="CU474" s="93"/>
      <c r="CV474" s="93"/>
      <c r="CW474" s="93"/>
      <c r="CX474" s="93"/>
      <c r="CY474" s="93"/>
      <c r="CZ474" s="93"/>
      <c r="DA474" s="93"/>
      <c r="DB474" s="93"/>
      <c r="DC474" s="93"/>
      <c r="DD474" s="93"/>
      <c r="DE474" s="93"/>
      <c r="DF474" s="93"/>
      <c r="DG474" s="93"/>
      <c r="DH474" s="93"/>
      <c r="DI474" s="93"/>
      <c r="DJ474" s="93"/>
      <c r="DK474" s="93"/>
      <c r="DL474" s="93"/>
      <c r="DM474" s="93"/>
      <c r="DN474" s="93"/>
      <c r="DO474" s="93"/>
      <c r="DP474" s="93"/>
      <c r="DQ474" s="93"/>
      <c r="DR474" s="93"/>
      <c r="DS474" s="93"/>
      <c r="DT474" s="93"/>
      <c r="DU474" s="93"/>
      <c r="DV474" s="93"/>
      <c r="DW474" s="93"/>
      <c r="DX474" s="93"/>
      <c r="DY474" s="93"/>
      <c r="DZ474" s="93"/>
      <c r="EA474" s="93"/>
      <c r="EB474" s="93"/>
      <c r="EC474" s="93"/>
      <c r="ED474" s="93"/>
      <c r="EE474" s="93"/>
      <c r="EF474" s="93"/>
      <c r="EG474" s="93"/>
      <c r="EH474" s="93"/>
      <c r="EI474" s="93"/>
      <c r="EJ474" s="93"/>
      <c r="EK474" s="93"/>
    </row>
    <row r="475" spans="89:141" x14ac:dyDescent="0.4">
      <c r="CK475" s="93"/>
      <c r="CL475" s="93"/>
      <c r="CM475" s="93"/>
      <c r="CN475" s="93"/>
      <c r="CO475" s="93"/>
      <c r="CP475" s="93"/>
      <c r="CQ475" s="93"/>
      <c r="CR475" s="93"/>
      <c r="CS475" s="93"/>
      <c r="CT475" s="93"/>
      <c r="CU475" s="93"/>
      <c r="CV475" s="93"/>
      <c r="CW475" s="93"/>
      <c r="CX475" s="93"/>
      <c r="CY475" s="93"/>
      <c r="CZ475" s="93"/>
      <c r="DA475" s="93"/>
      <c r="DB475" s="93"/>
      <c r="DC475" s="93"/>
      <c r="DD475" s="93"/>
      <c r="DE475" s="93"/>
      <c r="DF475" s="93"/>
      <c r="DG475" s="93"/>
      <c r="DH475" s="93"/>
      <c r="DI475" s="93"/>
      <c r="DJ475" s="93"/>
      <c r="DK475" s="93"/>
      <c r="DL475" s="93"/>
      <c r="DM475" s="93"/>
      <c r="DN475" s="93"/>
      <c r="DO475" s="93"/>
      <c r="DP475" s="93"/>
      <c r="DQ475" s="93"/>
      <c r="DR475" s="93"/>
      <c r="DS475" s="93"/>
      <c r="DT475" s="93"/>
      <c r="DU475" s="93"/>
      <c r="DV475" s="93"/>
      <c r="DW475" s="93"/>
      <c r="DX475" s="93"/>
      <c r="DY475" s="93"/>
      <c r="DZ475" s="93"/>
      <c r="EA475" s="93"/>
      <c r="EB475" s="93"/>
      <c r="EC475" s="93"/>
      <c r="ED475" s="93"/>
      <c r="EE475" s="93"/>
      <c r="EF475" s="93"/>
      <c r="EG475" s="93"/>
      <c r="EH475" s="93"/>
      <c r="EI475" s="93"/>
      <c r="EJ475" s="93"/>
      <c r="EK475" s="93"/>
    </row>
    <row r="476" spans="89:141" x14ac:dyDescent="0.4">
      <c r="CK476" s="93"/>
      <c r="CL476" s="93"/>
      <c r="CM476" s="93"/>
      <c r="CN476" s="93"/>
      <c r="CO476" s="93"/>
      <c r="CP476" s="93"/>
      <c r="CQ476" s="93"/>
      <c r="CR476" s="93"/>
      <c r="CS476" s="93"/>
      <c r="CT476" s="93"/>
      <c r="CU476" s="93"/>
      <c r="CV476" s="93"/>
      <c r="CW476" s="93"/>
      <c r="CX476" s="93"/>
      <c r="CY476" s="93"/>
      <c r="CZ476" s="93"/>
      <c r="DA476" s="93"/>
      <c r="DB476" s="93"/>
      <c r="DC476" s="93"/>
      <c r="DD476" s="93"/>
      <c r="DE476" s="93"/>
      <c r="DF476" s="93"/>
      <c r="DG476" s="93"/>
      <c r="DH476" s="93"/>
      <c r="DI476" s="93"/>
      <c r="DJ476" s="93"/>
      <c r="DK476" s="93"/>
      <c r="DL476" s="93"/>
      <c r="DM476" s="93"/>
      <c r="DN476" s="93"/>
      <c r="DO476" s="93"/>
      <c r="DP476" s="93"/>
      <c r="DQ476" s="93"/>
      <c r="DR476" s="93"/>
      <c r="DS476" s="93"/>
      <c r="DT476" s="93"/>
      <c r="DU476" s="93"/>
      <c r="DV476" s="93"/>
      <c r="DW476" s="93"/>
      <c r="DX476" s="93"/>
      <c r="DY476" s="93"/>
      <c r="DZ476" s="93"/>
      <c r="EA476" s="93"/>
      <c r="EB476" s="93"/>
      <c r="EC476" s="93"/>
      <c r="ED476" s="93"/>
      <c r="EE476" s="93"/>
      <c r="EF476" s="93"/>
      <c r="EG476" s="93"/>
      <c r="EH476" s="93"/>
      <c r="EI476" s="93"/>
      <c r="EJ476" s="93"/>
      <c r="EK476" s="93"/>
    </row>
    <row r="477" spans="89:141" x14ac:dyDescent="0.4">
      <c r="CK477" s="93"/>
      <c r="CL477" s="93"/>
      <c r="CM477" s="93"/>
      <c r="CN477" s="93"/>
      <c r="CO477" s="93"/>
      <c r="CP477" s="93"/>
      <c r="CQ477" s="93"/>
      <c r="CR477" s="93"/>
      <c r="CS477" s="93"/>
      <c r="CT477" s="93"/>
      <c r="CU477" s="93"/>
      <c r="CV477" s="93"/>
      <c r="CW477" s="93"/>
      <c r="CX477" s="93"/>
      <c r="CY477" s="93"/>
      <c r="CZ477" s="93"/>
      <c r="DA477" s="93"/>
      <c r="DB477" s="93"/>
      <c r="DC477" s="93"/>
      <c r="DD477" s="93"/>
      <c r="DE477" s="93"/>
      <c r="DF477" s="93"/>
      <c r="DG477" s="93"/>
      <c r="DH477" s="93"/>
      <c r="DI477" s="93"/>
      <c r="DJ477" s="93"/>
      <c r="DK477" s="93"/>
      <c r="DL477" s="93"/>
      <c r="DM477" s="93"/>
      <c r="DN477" s="93"/>
      <c r="DO477" s="93"/>
      <c r="DP477" s="93"/>
      <c r="DQ477" s="93"/>
      <c r="DR477" s="93"/>
      <c r="DS477" s="93"/>
      <c r="DT477" s="93"/>
      <c r="DU477" s="93"/>
      <c r="DV477" s="93"/>
      <c r="DW477" s="93"/>
      <c r="DX477" s="93"/>
      <c r="DY477" s="93"/>
      <c r="DZ477" s="93"/>
      <c r="EA477" s="93"/>
      <c r="EB477" s="93"/>
      <c r="EC477" s="93"/>
      <c r="ED477" s="93"/>
      <c r="EE477" s="93"/>
      <c r="EF477" s="93"/>
      <c r="EG477" s="93"/>
      <c r="EH477" s="93"/>
      <c r="EI477" s="93"/>
      <c r="EJ477" s="93"/>
      <c r="EK477" s="93"/>
    </row>
    <row r="478" spans="89:141" x14ac:dyDescent="0.4">
      <c r="CK478" s="93"/>
      <c r="CL478" s="93"/>
      <c r="CM478" s="93"/>
      <c r="CN478" s="93"/>
      <c r="CO478" s="93"/>
      <c r="CP478" s="93"/>
      <c r="CQ478" s="93"/>
      <c r="CR478" s="93"/>
      <c r="CS478" s="93"/>
      <c r="CT478" s="93"/>
      <c r="CU478" s="93"/>
      <c r="CV478" s="93"/>
      <c r="CW478" s="93"/>
      <c r="CX478" s="93"/>
      <c r="CY478" s="93"/>
      <c r="CZ478" s="93"/>
      <c r="DA478" s="93"/>
      <c r="DB478" s="93"/>
      <c r="DC478" s="93"/>
      <c r="DD478" s="93"/>
      <c r="DE478" s="93"/>
      <c r="DF478" s="93"/>
      <c r="DG478" s="93"/>
      <c r="DH478" s="93"/>
      <c r="DI478" s="93"/>
      <c r="DJ478" s="93"/>
      <c r="DK478" s="93"/>
      <c r="DL478" s="93"/>
      <c r="DM478" s="93"/>
      <c r="DN478" s="93"/>
      <c r="DO478" s="93"/>
      <c r="DP478" s="93"/>
      <c r="DQ478" s="93"/>
      <c r="DR478" s="93"/>
      <c r="DS478" s="93"/>
      <c r="DT478" s="93"/>
      <c r="DU478" s="93"/>
      <c r="DV478" s="93"/>
      <c r="DW478" s="93"/>
      <c r="DX478" s="93"/>
      <c r="DY478" s="93"/>
      <c r="DZ478" s="93"/>
      <c r="EA478" s="93"/>
      <c r="EB478" s="93"/>
      <c r="EC478" s="93"/>
      <c r="ED478" s="93"/>
      <c r="EE478" s="93"/>
      <c r="EF478" s="93"/>
      <c r="EG478" s="93"/>
      <c r="EH478" s="93"/>
      <c r="EI478" s="93"/>
      <c r="EJ478" s="93"/>
      <c r="EK478" s="93"/>
    </row>
    <row r="479" spans="89:141" x14ac:dyDescent="0.4">
      <c r="CK479" s="93"/>
      <c r="CL479" s="93"/>
      <c r="CM479" s="93"/>
      <c r="CN479" s="93"/>
      <c r="CO479" s="93"/>
      <c r="CP479" s="93"/>
      <c r="CQ479" s="93"/>
      <c r="CR479" s="93"/>
      <c r="CS479" s="93"/>
      <c r="CT479" s="93"/>
      <c r="CU479" s="93"/>
      <c r="CV479" s="93"/>
      <c r="CW479" s="93"/>
      <c r="CX479" s="93"/>
      <c r="CY479" s="93"/>
      <c r="CZ479" s="93"/>
      <c r="DA479" s="93"/>
      <c r="DB479" s="93"/>
      <c r="DC479" s="93"/>
      <c r="DD479" s="93"/>
      <c r="DE479" s="93"/>
      <c r="DF479" s="93"/>
      <c r="DG479" s="93"/>
      <c r="DH479" s="93"/>
      <c r="DI479" s="93"/>
      <c r="DJ479" s="93"/>
      <c r="DK479" s="93"/>
      <c r="DL479" s="93"/>
      <c r="DM479" s="93"/>
      <c r="DN479" s="93"/>
      <c r="DO479" s="93"/>
      <c r="DP479" s="93"/>
      <c r="DQ479" s="93"/>
      <c r="DR479" s="93"/>
      <c r="DS479" s="93"/>
      <c r="DT479" s="93"/>
      <c r="DU479" s="93"/>
      <c r="DV479" s="93"/>
      <c r="DW479" s="93"/>
      <c r="DX479" s="93"/>
      <c r="DY479" s="93"/>
      <c r="DZ479" s="93"/>
      <c r="EA479" s="93"/>
      <c r="EB479" s="93"/>
      <c r="EC479" s="93"/>
      <c r="ED479" s="93"/>
      <c r="EE479" s="93"/>
      <c r="EF479" s="93"/>
      <c r="EG479" s="93"/>
      <c r="EH479" s="93"/>
      <c r="EI479" s="93"/>
      <c r="EJ479" s="93"/>
      <c r="EK479" s="93"/>
    </row>
    <row r="480" spans="89:141" x14ac:dyDescent="0.4">
      <c r="CK480" s="93"/>
      <c r="CL480" s="93"/>
      <c r="CM480" s="93"/>
      <c r="CN480" s="93"/>
      <c r="CO480" s="93"/>
      <c r="CP480" s="93"/>
      <c r="CQ480" s="93"/>
      <c r="CR480" s="93"/>
      <c r="CS480" s="93"/>
      <c r="CT480" s="93"/>
      <c r="CU480" s="93"/>
      <c r="CV480" s="93"/>
      <c r="CW480" s="93"/>
      <c r="CX480" s="93"/>
      <c r="CY480" s="93"/>
      <c r="CZ480" s="93"/>
      <c r="DA480" s="93"/>
      <c r="DB480" s="93"/>
      <c r="DC480" s="93"/>
      <c r="DD480" s="93"/>
      <c r="DE480" s="93"/>
      <c r="DF480" s="93"/>
      <c r="DG480" s="93"/>
      <c r="DH480" s="93"/>
      <c r="DI480" s="93"/>
      <c r="DJ480" s="93"/>
      <c r="DK480" s="93"/>
      <c r="DL480" s="93"/>
      <c r="DM480" s="93"/>
      <c r="DN480" s="93"/>
      <c r="DO480" s="93"/>
      <c r="DP480" s="93"/>
      <c r="DQ480" s="93"/>
      <c r="DR480" s="93"/>
      <c r="DS480" s="93"/>
      <c r="DT480" s="93"/>
      <c r="DU480" s="93"/>
      <c r="DV480" s="93"/>
      <c r="DW480" s="93"/>
      <c r="DX480" s="93"/>
      <c r="DY480" s="93"/>
      <c r="DZ480" s="93"/>
      <c r="EA480" s="93"/>
      <c r="EB480" s="93"/>
      <c r="EC480" s="93"/>
      <c r="ED480" s="93"/>
      <c r="EE480" s="93"/>
      <c r="EF480" s="93"/>
      <c r="EG480" s="93"/>
      <c r="EH480" s="93"/>
      <c r="EI480" s="93"/>
      <c r="EJ480" s="93"/>
      <c r="EK480" s="93"/>
    </row>
    <row r="481" spans="89:141" x14ac:dyDescent="0.4">
      <c r="CK481" s="93"/>
      <c r="CL481" s="93"/>
      <c r="CM481" s="93"/>
      <c r="CN481" s="93"/>
      <c r="CO481" s="93"/>
      <c r="CP481" s="93"/>
      <c r="CQ481" s="93"/>
      <c r="CR481" s="93"/>
      <c r="CS481" s="93"/>
      <c r="CT481" s="93"/>
      <c r="CU481" s="93"/>
      <c r="CV481" s="93"/>
      <c r="CW481" s="93"/>
      <c r="CX481" s="93"/>
      <c r="CY481" s="93"/>
      <c r="CZ481" s="93"/>
      <c r="DA481" s="93"/>
      <c r="DB481" s="93"/>
      <c r="DC481" s="93"/>
      <c r="DD481" s="93"/>
      <c r="DE481" s="93"/>
      <c r="DF481" s="93"/>
      <c r="DG481" s="93"/>
      <c r="DH481" s="93"/>
      <c r="DI481" s="93"/>
      <c r="DJ481" s="93"/>
      <c r="DK481" s="93"/>
      <c r="DL481" s="93"/>
      <c r="DM481" s="93"/>
      <c r="DN481" s="93"/>
      <c r="DO481" s="93"/>
      <c r="DP481" s="93"/>
      <c r="DQ481" s="93"/>
      <c r="DR481" s="93"/>
      <c r="DS481" s="93"/>
      <c r="DT481" s="93"/>
      <c r="DU481" s="93"/>
      <c r="DV481" s="93"/>
      <c r="DW481" s="93"/>
      <c r="DX481" s="93"/>
      <c r="DY481" s="93"/>
      <c r="DZ481" s="93"/>
      <c r="EA481" s="93"/>
      <c r="EB481" s="93"/>
      <c r="EC481" s="93"/>
      <c r="ED481" s="93"/>
      <c r="EE481" s="93"/>
      <c r="EF481" s="93"/>
      <c r="EG481" s="93"/>
      <c r="EH481" s="93"/>
      <c r="EI481" s="93"/>
      <c r="EJ481" s="93"/>
      <c r="EK481" s="93"/>
    </row>
    <row r="482" spans="89:141" x14ac:dyDescent="0.4">
      <c r="CK482" s="93"/>
      <c r="CL482" s="93"/>
      <c r="CM482" s="93"/>
      <c r="CN482" s="93"/>
      <c r="CO482" s="93"/>
      <c r="CP482" s="93"/>
      <c r="CQ482" s="93"/>
      <c r="CR482" s="93"/>
      <c r="CS482" s="93"/>
      <c r="CT482" s="93"/>
      <c r="CU482" s="93"/>
      <c r="CV482" s="93"/>
      <c r="CW482" s="93"/>
      <c r="CX482" s="93"/>
      <c r="CY482" s="93"/>
      <c r="CZ482" s="93"/>
      <c r="DA482" s="93"/>
      <c r="DB482" s="93"/>
      <c r="DC482" s="93"/>
      <c r="DD482" s="93"/>
      <c r="DE482" s="93"/>
      <c r="DF482" s="93"/>
      <c r="DG482" s="93"/>
      <c r="DH482" s="93"/>
      <c r="DI482" s="93"/>
      <c r="DJ482" s="93"/>
      <c r="DK482" s="93"/>
      <c r="DL482" s="93"/>
      <c r="DM482" s="93"/>
      <c r="DN482" s="93"/>
      <c r="DO482" s="93"/>
      <c r="DP482" s="93"/>
      <c r="DQ482" s="93"/>
      <c r="DR482" s="93"/>
      <c r="DS482" s="93"/>
      <c r="DT482" s="93"/>
      <c r="DU482" s="93"/>
      <c r="DV482" s="93"/>
      <c r="DW482" s="93"/>
      <c r="DX482" s="93"/>
      <c r="DY482" s="93"/>
      <c r="DZ482" s="93"/>
      <c r="EA482" s="93"/>
      <c r="EB482" s="93"/>
      <c r="EC482" s="93"/>
      <c r="ED482" s="93"/>
      <c r="EE482" s="93"/>
      <c r="EF482" s="93"/>
      <c r="EG482" s="93"/>
      <c r="EH482" s="93"/>
      <c r="EI482" s="93"/>
      <c r="EJ482" s="93"/>
      <c r="EK482" s="93"/>
    </row>
    <row r="483" spans="89:141" x14ac:dyDescent="0.4">
      <c r="CK483" s="93"/>
      <c r="CL483" s="93"/>
      <c r="CM483" s="93"/>
      <c r="CN483" s="93"/>
      <c r="CO483" s="93"/>
      <c r="CP483" s="93"/>
      <c r="CQ483" s="93"/>
      <c r="CR483" s="93"/>
      <c r="CS483" s="93"/>
      <c r="CT483" s="93"/>
      <c r="CU483" s="93"/>
      <c r="CV483" s="93"/>
      <c r="CW483" s="93"/>
      <c r="CX483" s="93"/>
      <c r="CY483" s="93"/>
      <c r="CZ483" s="93"/>
      <c r="DA483" s="93"/>
      <c r="DB483" s="93"/>
      <c r="DC483" s="93"/>
      <c r="DD483" s="93"/>
      <c r="DE483" s="93"/>
      <c r="DF483" s="93"/>
      <c r="DG483" s="93"/>
      <c r="DH483" s="93"/>
      <c r="DI483" s="93"/>
      <c r="DJ483" s="93"/>
      <c r="DK483" s="93"/>
      <c r="DL483" s="93"/>
      <c r="DM483" s="93"/>
      <c r="DN483" s="93"/>
      <c r="DO483" s="93"/>
      <c r="DP483" s="93"/>
      <c r="DQ483" s="93"/>
      <c r="DR483" s="93"/>
      <c r="DS483" s="93"/>
      <c r="DT483" s="93"/>
      <c r="DU483" s="93"/>
      <c r="DV483" s="93"/>
      <c r="DW483" s="93"/>
      <c r="DX483" s="93"/>
      <c r="DY483" s="93"/>
      <c r="DZ483" s="93"/>
      <c r="EA483" s="93"/>
      <c r="EB483" s="93"/>
      <c r="EC483" s="93"/>
      <c r="ED483" s="93"/>
      <c r="EE483" s="93"/>
      <c r="EF483" s="93"/>
      <c r="EG483" s="93"/>
      <c r="EH483" s="93"/>
      <c r="EI483" s="93"/>
      <c r="EJ483" s="93"/>
      <c r="EK483" s="93"/>
    </row>
  </sheetData>
  <sheetProtection algorithmName="SHA-512" hashValue="p83H83ufkjVcA0um+6mACXZYsoHTayN+cmQx+wGkIdqSLYt/otG8YG4lzB3v/PzqJH2eD+UBHgowTMw9uSZqTQ==" saltValue="oOc7fgA2FDTr7+3ZGC/Qpw==" spinCount="100000" sheet="1" objects="1" scenarios="1" selectLockedCells="1"/>
  <mergeCells count="1182">
    <mergeCell ref="AZ16:AZ18"/>
    <mergeCell ref="J106:J107"/>
    <mergeCell ref="J108:J109"/>
    <mergeCell ref="J110:J111"/>
    <mergeCell ref="J112:J113"/>
    <mergeCell ref="J114:J115"/>
    <mergeCell ref="J152:J153"/>
    <mergeCell ref="J154:J155"/>
    <mergeCell ref="J156:J157"/>
    <mergeCell ref="J158:J159"/>
    <mergeCell ref="J118:J119"/>
    <mergeCell ref="J120:J121"/>
    <mergeCell ref="J122:J123"/>
    <mergeCell ref="J124:J125"/>
    <mergeCell ref="F71:F72"/>
    <mergeCell ref="G71:G72"/>
    <mergeCell ref="G67:G68"/>
    <mergeCell ref="H67:H68"/>
    <mergeCell ref="I61:I62"/>
    <mergeCell ref="F69:F70"/>
    <mergeCell ref="G69:G70"/>
    <mergeCell ref="H69:H70"/>
    <mergeCell ref="I39:I40"/>
    <mergeCell ref="I41:I42"/>
    <mergeCell ref="I43:I44"/>
    <mergeCell ref="J126:J127"/>
    <mergeCell ref="J128:J129"/>
    <mergeCell ref="AZ19:AZ20"/>
    <mergeCell ref="AZ21:AZ22"/>
    <mergeCell ref="AZ23:AZ24"/>
    <mergeCell ref="AZ25:AZ26"/>
    <mergeCell ref="F19:F20"/>
    <mergeCell ref="F67:F68"/>
    <mergeCell ref="F55:F56"/>
    <mergeCell ref="G55:G56"/>
    <mergeCell ref="H55:H56"/>
    <mergeCell ref="F63:F64"/>
    <mergeCell ref="G63:G64"/>
    <mergeCell ref="H63:H64"/>
    <mergeCell ref="E77:E78"/>
    <mergeCell ref="BA190:BC190"/>
    <mergeCell ref="I77:I78"/>
    <mergeCell ref="E71:E72"/>
    <mergeCell ref="I71:I72"/>
    <mergeCell ref="E73:E74"/>
    <mergeCell ref="I73:I74"/>
    <mergeCell ref="E75:E76"/>
    <mergeCell ref="I75:I76"/>
    <mergeCell ref="H73:H74"/>
    <mergeCell ref="F75:F76"/>
    <mergeCell ref="G75:G76"/>
    <mergeCell ref="H75:H76"/>
    <mergeCell ref="BA161:CH161"/>
    <mergeCell ref="H71:H72"/>
    <mergeCell ref="I57:I58"/>
    <mergeCell ref="E59:E60"/>
    <mergeCell ref="I59:I60"/>
    <mergeCell ref="E63:E64"/>
    <mergeCell ref="E57:E58"/>
    <mergeCell ref="I63:I64"/>
    <mergeCell ref="F73:F74"/>
    <mergeCell ref="G61:G62"/>
    <mergeCell ref="H61:H62"/>
    <mergeCell ref="F102:H102"/>
    <mergeCell ref="H29:H30"/>
    <mergeCell ref="F23:F24"/>
    <mergeCell ref="G23:G24"/>
    <mergeCell ref="F65:F66"/>
    <mergeCell ref="G65:G66"/>
    <mergeCell ref="H65:H66"/>
    <mergeCell ref="F39:F40"/>
    <mergeCell ref="G39:G40"/>
    <mergeCell ref="H39:H40"/>
    <mergeCell ref="F41:F42"/>
    <mergeCell ref="G41:G42"/>
    <mergeCell ref="H41:H42"/>
    <mergeCell ref="F43:F44"/>
    <mergeCell ref="G43:G44"/>
    <mergeCell ref="H43:H44"/>
    <mergeCell ref="E51:E52"/>
    <mergeCell ref="H57:H58"/>
    <mergeCell ref="F59:F60"/>
    <mergeCell ref="G59:G60"/>
    <mergeCell ref="H59:H60"/>
    <mergeCell ref="F61:F62"/>
    <mergeCell ref="K10:AO10"/>
    <mergeCell ref="I11:J11"/>
    <mergeCell ref="G33:G34"/>
    <mergeCell ref="H33:H34"/>
    <mergeCell ref="I37:I38"/>
    <mergeCell ref="E69:E70"/>
    <mergeCell ref="I69:I70"/>
    <mergeCell ref="E65:E66"/>
    <mergeCell ref="I65:I66"/>
    <mergeCell ref="E67:E68"/>
    <mergeCell ref="I67:I68"/>
    <mergeCell ref="I51:I52"/>
    <mergeCell ref="E53:E54"/>
    <mergeCell ref="I53:I54"/>
    <mergeCell ref="E55:E56"/>
    <mergeCell ref="I55:I56"/>
    <mergeCell ref="F51:F52"/>
    <mergeCell ref="G51:G52"/>
    <mergeCell ref="H51:H52"/>
    <mergeCell ref="F53:F54"/>
    <mergeCell ref="G53:G54"/>
    <mergeCell ref="H53:H54"/>
    <mergeCell ref="E41:E42"/>
    <mergeCell ref="G19:G20"/>
    <mergeCell ref="H19:H20"/>
    <mergeCell ref="F21:F22"/>
    <mergeCell ref="G21:G22"/>
    <mergeCell ref="H21:H22"/>
    <mergeCell ref="F27:F28"/>
    <mergeCell ref="G27:G28"/>
    <mergeCell ref="H27:H28"/>
    <mergeCell ref="F29:F30"/>
    <mergeCell ref="AW17:AW18"/>
    <mergeCell ref="AX17:AX18"/>
    <mergeCell ref="AP16:AX16"/>
    <mergeCell ref="AP17:AP18"/>
    <mergeCell ref="AQ17:AR17"/>
    <mergeCell ref="D19:D78"/>
    <mergeCell ref="E19:E20"/>
    <mergeCell ref="I19:I20"/>
    <mergeCell ref="E21:E22"/>
    <mergeCell ref="I21:I22"/>
    <mergeCell ref="E23:E24"/>
    <mergeCell ref="I23:I24"/>
    <mergeCell ref="E25:E26"/>
    <mergeCell ref="I25:I26"/>
    <mergeCell ref="E27:E28"/>
    <mergeCell ref="I27:I28"/>
    <mergeCell ref="E29:E30"/>
    <mergeCell ref="I29:I30"/>
    <mergeCell ref="E31:E32"/>
    <mergeCell ref="I31:I32"/>
    <mergeCell ref="E35:E36"/>
    <mergeCell ref="E43:E44"/>
    <mergeCell ref="G45:G46"/>
    <mergeCell ref="H45:H46"/>
    <mergeCell ref="F47:F48"/>
    <mergeCell ref="G47:G48"/>
    <mergeCell ref="H47:H48"/>
    <mergeCell ref="F49:F50"/>
    <mergeCell ref="G49:G50"/>
    <mergeCell ref="H49:H50"/>
    <mergeCell ref="E45:E46"/>
    <mergeCell ref="G29:G30"/>
    <mergeCell ref="F77:F78"/>
    <mergeCell ref="G77:G78"/>
    <mergeCell ref="H77:H78"/>
    <mergeCell ref="G73:G74"/>
    <mergeCell ref="I33:I34"/>
    <mergeCell ref="F35:F36"/>
    <mergeCell ref="G35:G36"/>
    <mergeCell ref="H35:H36"/>
    <mergeCell ref="A1:C1"/>
    <mergeCell ref="I13:I14"/>
    <mergeCell ref="A5:A8"/>
    <mergeCell ref="B4:C4"/>
    <mergeCell ref="B3:C3"/>
    <mergeCell ref="A3:A4"/>
    <mergeCell ref="A9:C9"/>
    <mergeCell ref="I10:J10"/>
    <mergeCell ref="A2:C2"/>
    <mergeCell ref="B5:C5"/>
    <mergeCell ref="B6:C6"/>
    <mergeCell ref="B7:C7"/>
    <mergeCell ref="B8:C8"/>
    <mergeCell ref="A11:C13"/>
    <mergeCell ref="A14:C17"/>
    <mergeCell ref="E37:E38"/>
    <mergeCell ref="E39:E40"/>
    <mergeCell ref="G17:H17"/>
    <mergeCell ref="F16:H16"/>
    <mergeCell ref="E33:E34"/>
    <mergeCell ref="H23:H24"/>
    <mergeCell ref="F25:F26"/>
    <mergeCell ref="G25:G26"/>
    <mergeCell ref="H25:H26"/>
    <mergeCell ref="D16:D18"/>
    <mergeCell ref="E16:E18"/>
    <mergeCell ref="I16:I18"/>
    <mergeCell ref="J16:J18"/>
    <mergeCell ref="I49:I50"/>
    <mergeCell ref="F45:F46"/>
    <mergeCell ref="H37:H38"/>
    <mergeCell ref="E61:E62"/>
    <mergeCell ref="F57:F58"/>
    <mergeCell ref="G57:G58"/>
    <mergeCell ref="AZ27:AZ28"/>
    <mergeCell ref="AZ29:AZ30"/>
    <mergeCell ref="AZ31:AZ32"/>
    <mergeCell ref="AZ33:AZ34"/>
    <mergeCell ref="AZ35:AZ36"/>
    <mergeCell ref="AZ37:AZ38"/>
    <mergeCell ref="AZ39:AZ40"/>
    <mergeCell ref="AZ41:AZ42"/>
    <mergeCell ref="AZ43:AZ44"/>
    <mergeCell ref="F31:F32"/>
    <mergeCell ref="G31:G32"/>
    <mergeCell ref="I35:I36"/>
    <mergeCell ref="H31:H32"/>
    <mergeCell ref="F33:F34"/>
    <mergeCell ref="I45:I46"/>
    <mergeCell ref="E47:E48"/>
    <mergeCell ref="I47:I48"/>
    <mergeCell ref="E49:E50"/>
    <mergeCell ref="K16:AO16"/>
    <mergeCell ref="F37:F38"/>
    <mergeCell ref="G37:G38"/>
    <mergeCell ref="AS17:AV17"/>
    <mergeCell ref="F103:H103"/>
    <mergeCell ref="E106:H106"/>
    <mergeCell ref="J99:AO99"/>
    <mergeCell ref="J144:J145"/>
    <mergeCell ref="J146:J147"/>
    <mergeCell ref="J148:J149"/>
    <mergeCell ref="J150:J151"/>
    <mergeCell ref="J116:J117"/>
    <mergeCell ref="J100:J101"/>
    <mergeCell ref="J102:J103"/>
    <mergeCell ref="J104:J105"/>
    <mergeCell ref="J130:J131"/>
    <mergeCell ref="J132:J133"/>
    <mergeCell ref="J134:J135"/>
    <mergeCell ref="J136:J137"/>
    <mergeCell ref="J138:J139"/>
    <mergeCell ref="J140:J141"/>
    <mergeCell ref="J142:J143"/>
    <mergeCell ref="F100:H100"/>
    <mergeCell ref="F101:H101"/>
    <mergeCell ref="AI100:AI101"/>
    <mergeCell ref="AJ100:AJ101"/>
    <mergeCell ref="AK100:AK101"/>
    <mergeCell ref="T100:T101"/>
    <mergeCell ref="U100:U101"/>
    <mergeCell ref="V100:V101"/>
    <mergeCell ref="W100:W101"/>
    <mergeCell ref="X100:X101"/>
    <mergeCell ref="Y100:Y101"/>
    <mergeCell ref="Z100:Z101"/>
    <mergeCell ref="AA100:AA101"/>
    <mergeCell ref="AB100:AB101"/>
    <mergeCell ref="AZ63:AZ64"/>
    <mergeCell ref="AZ65:AZ66"/>
    <mergeCell ref="AZ67:AZ68"/>
    <mergeCell ref="AZ69:AZ70"/>
    <mergeCell ref="AZ71:AZ72"/>
    <mergeCell ref="AZ73:AZ74"/>
    <mergeCell ref="AZ75:AZ76"/>
    <mergeCell ref="AZ77:AZ78"/>
    <mergeCell ref="AZ45:AZ46"/>
    <mergeCell ref="AZ47:AZ48"/>
    <mergeCell ref="AZ49:AZ50"/>
    <mergeCell ref="AZ51:AZ52"/>
    <mergeCell ref="AZ53:AZ54"/>
    <mergeCell ref="AZ55:AZ56"/>
    <mergeCell ref="AZ57:AZ58"/>
    <mergeCell ref="AZ59:AZ60"/>
    <mergeCell ref="AZ61:AZ62"/>
    <mergeCell ref="N100:N101"/>
    <mergeCell ref="O100:O101"/>
    <mergeCell ref="P100:P101"/>
    <mergeCell ref="Q100:Q101"/>
    <mergeCell ref="R100:R101"/>
    <mergeCell ref="S100:S101"/>
    <mergeCell ref="AL102:AL103"/>
    <mergeCell ref="AM102:AM103"/>
    <mergeCell ref="AL100:AL101"/>
    <mergeCell ref="AM100:AM101"/>
    <mergeCell ref="AN100:AN101"/>
    <mergeCell ref="AO100:AO101"/>
    <mergeCell ref="K102:K103"/>
    <mergeCell ref="L102:L103"/>
    <mergeCell ref="M102:M103"/>
    <mergeCell ref="N102:N103"/>
    <mergeCell ref="O102:O103"/>
    <mergeCell ref="P102:P103"/>
    <mergeCell ref="Q102:Q103"/>
    <mergeCell ref="R102:R103"/>
    <mergeCell ref="S102:S103"/>
    <mergeCell ref="T102:T103"/>
    <mergeCell ref="U102:U103"/>
    <mergeCell ref="V102:V103"/>
    <mergeCell ref="W102:W103"/>
    <mergeCell ref="X102:X103"/>
    <mergeCell ref="Y102:Y103"/>
    <mergeCell ref="Z102:Z103"/>
    <mergeCell ref="AA102:AA103"/>
    <mergeCell ref="AC100:AC101"/>
    <mergeCell ref="AD100:AD101"/>
    <mergeCell ref="AE100:AE101"/>
    <mergeCell ref="AF100:AF101"/>
    <mergeCell ref="AG100:AG101"/>
    <mergeCell ref="AH100:AH101"/>
    <mergeCell ref="AO104:AO105"/>
    <mergeCell ref="AN102:AN103"/>
    <mergeCell ref="AO102:AO103"/>
    <mergeCell ref="K104:K105"/>
    <mergeCell ref="L104:L105"/>
    <mergeCell ref="M104:M105"/>
    <mergeCell ref="N104:N105"/>
    <mergeCell ref="O104:O105"/>
    <mergeCell ref="P104:P105"/>
    <mergeCell ref="Q104:Q105"/>
    <mergeCell ref="R104:R105"/>
    <mergeCell ref="S104:S105"/>
    <mergeCell ref="T104:T105"/>
    <mergeCell ref="U104:U105"/>
    <mergeCell ref="V104:V105"/>
    <mergeCell ref="W104:W105"/>
    <mergeCell ref="X104:X105"/>
    <mergeCell ref="Y104:Y105"/>
    <mergeCell ref="Z104:Z105"/>
    <mergeCell ref="AA104:AA105"/>
    <mergeCell ref="AB104:AB105"/>
    <mergeCell ref="AC104:AC105"/>
    <mergeCell ref="AD104:AD105"/>
    <mergeCell ref="K100:K101"/>
    <mergeCell ref="L100:L101"/>
    <mergeCell ref="M100:M101"/>
    <mergeCell ref="AE102:AE103"/>
    <mergeCell ref="AF102:AF103"/>
    <mergeCell ref="AG102:AG103"/>
    <mergeCell ref="AH102:AH103"/>
    <mergeCell ref="AI102:AI103"/>
    <mergeCell ref="AJ102:AJ103"/>
    <mergeCell ref="AK102:AK103"/>
    <mergeCell ref="K106:K107"/>
    <mergeCell ref="L106:L107"/>
    <mergeCell ref="M106:M107"/>
    <mergeCell ref="N106:N107"/>
    <mergeCell ref="O106:O107"/>
    <mergeCell ref="P106:P107"/>
    <mergeCell ref="Q106:Q107"/>
    <mergeCell ref="R106:R107"/>
    <mergeCell ref="S106:S107"/>
    <mergeCell ref="AG104:AG105"/>
    <mergeCell ref="AH104:AH105"/>
    <mergeCell ref="AI104:AI105"/>
    <mergeCell ref="AJ104:AJ105"/>
    <mergeCell ref="AK104:AK105"/>
    <mergeCell ref="AB102:AB103"/>
    <mergeCell ref="AC102:AC103"/>
    <mergeCell ref="AD102:AD103"/>
    <mergeCell ref="AL104:AL105"/>
    <mergeCell ref="AM104:AM105"/>
    <mergeCell ref="AN104:AN105"/>
    <mergeCell ref="AC108:AC109"/>
    <mergeCell ref="AD108:AD109"/>
    <mergeCell ref="AC106:AC107"/>
    <mergeCell ref="AD106:AD107"/>
    <mergeCell ref="AE106:AE107"/>
    <mergeCell ref="AF106:AF107"/>
    <mergeCell ref="AG106:AG107"/>
    <mergeCell ref="AH106:AH107"/>
    <mergeCell ref="AI106:AI107"/>
    <mergeCell ref="AJ106:AJ107"/>
    <mergeCell ref="AK106:AK107"/>
    <mergeCell ref="T106:T107"/>
    <mergeCell ref="U106:U107"/>
    <mergeCell ref="V106:V107"/>
    <mergeCell ref="W106:W107"/>
    <mergeCell ref="X106:X107"/>
    <mergeCell ref="Y106:Y107"/>
    <mergeCell ref="Z106:Z107"/>
    <mergeCell ref="AA106:AA107"/>
    <mergeCell ref="AB106:AB107"/>
    <mergeCell ref="AE104:AE105"/>
    <mergeCell ref="AF104:AF105"/>
    <mergeCell ref="AF110:AF111"/>
    <mergeCell ref="AE108:AE109"/>
    <mergeCell ref="AF108:AF109"/>
    <mergeCell ref="AG108:AG109"/>
    <mergeCell ref="AH108:AH109"/>
    <mergeCell ref="AI108:AI109"/>
    <mergeCell ref="AJ108:AJ109"/>
    <mergeCell ref="AK108:AK109"/>
    <mergeCell ref="AL108:AL109"/>
    <mergeCell ref="AM108:AM109"/>
    <mergeCell ref="AL106:AL107"/>
    <mergeCell ref="AM106:AM107"/>
    <mergeCell ref="AN106:AN107"/>
    <mergeCell ref="AO106:AO107"/>
    <mergeCell ref="K108:K109"/>
    <mergeCell ref="L108:L109"/>
    <mergeCell ref="M108:M109"/>
    <mergeCell ref="N108:N109"/>
    <mergeCell ref="O108:O109"/>
    <mergeCell ref="P108:P109"/>
    <mergeCell ref="Q108:Q109"/>
    <mergeCell ref="R108:R109"/>
    <mergeCell ref="S108:S109"/>
    <mergeCell ref="T108:T109"/>
    <mergeCell ref="U108:U109"/>
    <mergeCell ref="V108:V109"/>
    <mergeCell ref="W108:W109"/>
    <mergeCell ref="X108:X109"/>
    <mergeCell ref="Y108:Y109"/>
    <mergeCell ref="Z108:Z109"/>
    <mergeCell ref="AA108:AA109"/>
    <mergeCell ref="AB108:AB109"/>
    <mergeCell ref="AG110:AG111"/>
    <mergeCell ref="AH110:AH111"/>
    <mergeCell ref="AI110:AI111"/>
    <mergeCell ref="AJ110:AJ111"/>
    <mergeCell ref="AK110:AK111"/>
    <mergeCell ref="AL110:AL111"/>
    <mergeCell ref="AM110:AM111"/>
    <mergeCell ref="AN110:AN111"/>
    <mergeCell ref="AO110:AO111"/>
    <mergeCell ref="AN108:AN109"/>
    <mergeCell ref="AO108:AO109"/>
    <mergeCell ref="K110:K111"/>
    <mergeCell ref="L110:L111"/>
    <mergeCell ref="M110:M111"/>
    <mergeCell ref="N110:N111"/>
    <mergeCell ref="O110:O111"/>
    <mergeCell ref="P110:P111"/>
    <mergeCell ref="Q110:Q111"/>
    <mergeCell ref="R110:R111"/>
    <mergeCell ref="S110:S111"/>
    <mergeCell ref="T110:T111"/>
    <mergeCell ref="U110:U111"/>
    <mergeCell ref="V110:V111"/>
    <mergeCell ref="W110:W111"/>
    <mergeCell ref="X110:X111"/>
    <mergeCell ref="Y110:Y111"/>
    <mergeCell ref="Z110:Z111"/>
    <mergeCell ref="AA110:AA111"/>
    <mergeCell ref="AB110:AB111"/>
    <mergeCell ref="AC110:AC111"/>
    <mergeCell ref="AD110:AD111"/>
    <mergeCell ref="AE110:AE111"/>
    <mergeCell ref="AI112:AI113"/>
    <mergeCell ref="AJ112:AJ113"/>
    <mergeCell ref="AK112:AK113"/>
    <mergeCell ref="T112:T113"/>
    <mergeCell ref="U112:U113"/>
    <mergeCell ref="V112:V113"/>
    <mergeCell ref="W112:W113"/>
    <mergeCell ref="X112:X113"/>
    <mergeCell ref="Y112:Y113"/>
    <mergeCell ref="Z112:Z113"/>
    <mergeCell ref="AA112:AA113"/>
    <mergeCell ref="AB112:AB113"/>
    <mergeCell ref="K112:K113"/>
    <mergeCell ref="L112:L113"/>
    <mergeCell ref="M112:M113"/>
    <mergeCell ref="N112:N113"/>
    <mergeCell ref="O112:O113"/>
    <mergeCell ref="P112:P113"/>
    <mergeCell ref="Q112:Q113"/>
    <mergeCell ref="R112:R113"/>
    <mergeCell ref="S112:S113"/>
    <mergeCell ref="AL114:AL115"/>
    <mergeCell ref="AM114:AM115"/>
    <mergeCell ref="AL112:AL113"/>
    <mergeCell ref="AM112:AM113"/>
    <mergeCell ref="AN112:AN113"/>
    <mergeCell ref="AO112:AO113"/>
    <mergeCell ref="K114:K115"/>
    <mergeCell ref="L114:L115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U114:U115"/>
    <mergeCell ref="V114:V115"/>
    <mergeCell ref="W114:W115"/>
    <mergeCell ref="X114:X115"/>
    <mergeCell ref="Y114:Y115"/>
    <mergeCell ref="Z114:Z115"/>
    <mergeCell ref="AA114:AA115"/>
    <mergeCell ref="AB114:AB115"/>
    <mergeCell ref="AC114:AC115"/>
    <mergeCell ref="AD114:AD115"/>
    <mergeCell ref="AC112:AC113"/>
    <mergeCell ref="AD112:AD113"/>
    <mergeCell ref="AE112:AE113"/>
    <mergeCell ref="AF112:AF113"/>
    <mergeCell ref="AG112:AG113"/>
    <mergeCell ref="AH112:AH113"/>
    <mergeCell ref="AO116:AO117"/>
    <mergeCell ref="AN114:AN115"/>
    <mergeCell ref="AO114:AO115"/>
    <mergeCell ref="K116:K117"/>
    <mergeCell ref="L116:L117"/>
    <mergeCell ref="M116:M117"/>
    <mergeCell ref="N116:N117"/>
    <mergeCell ref="O116:O117"/>
    <mergeCell ref="P116:P117"/>
    <mergeCell ref="Q116:Q117"/>
    <mergeCell ref="R116:R117"/>
    <mergeCell ref="S116:S117"/>
    <mergeCell ref="T116:T117"/>
    <mergeCell ref="U116:U117"/>
    <mergeCell ref="V116:V117"/>
    <mergeCell ref="W116:W117"/>
    <mergeCell ref="X116:X117"/>
    <mergeCell ref="Y116:Y117"/>
    <mergeCell ref="Z116:Z117"/>
    <mergeCell ref="AA116:AA117"/>
    <mergeCell ref="AB116:AB117"/>
    <mergeCell ref="AC116:AC117"/>
    <mergeCell ref="AD116:AD117"/>
    <mergeCell ref="AE116:AE117"/>
    <mergeCell ref="AF116:AF117"/>
    <mergeCell ref="AE114:AE115"/>
    <mergeCell ref="AF114:AF115"/>
    <mergeCell ref="AG114:AG115"/>
    <mergeCell ref="AH114:AH115"/>
    <mergeCell ref="AI114:AI115"/>
    <mergeCell ref="AJ114:AJ115"/>
    <mergeCell ref="AK114:AK115"/>
    <mergeCell ref="K118:K119"/>
    <mergeCell ref="L118:L119"/>
    <mergeCell ref="M118:M119"/>
    <mergeCell ref="N118:N119"/>
    <mergeCell ref="O118:O119"/>
    <mergeCell ref="P118:P119"/>
    <mergeCell ref="Q118:Q119"/>
    <mergeCell ref="R118:R119"/>
    <mergeCell ref="S118:S119"/>
    <mergeCell ref="AG116:AG117"/>
    <mergeCell ref="AH116:AH117"/>
    <mergeCell ref="AI116:AI117"/>
    <mergeCell ref="AJ116:AJ117"/>
    <mergeCell ref="AK116:AK117"/>
    <mergeCell ref="AL116:AL117"/>
    <mergeCell ref="AM116:AM117"/>
    <mergeCell ref="AN116:AN117"/>
    <mergeCell ref="AC120:AC121"/>
    <mergeCell ref="AD120:AD121"/>
    <mergeCell ref="AC118:AC119"/>
    <mergeCell ref="AD118:AD119"/>
    <mergeCell ref="AE118:AE119"/>
    <mergeCell ref="AF118:AF119"/>
    <mergeCell ref="AG118:AG119"/>
    <mergeCell ref="AH118:AH119"/>
    <mergeCell ref="AI118:AI119"/>
    <mergeCell ref="AJ118:AJ119"/>
    <mergeCell ref="AK118:AK119"/>
    <mergeCell ref="T118:T119"/>
    <mergeCell ref="U118:U119"/>
    <mergeCell ref="V118:V119"/>
    <mergeCell ref="W118:W119"/>
    <mergeCell ref="X118:X119"/>
    <mergeCell ref="Y118:Y119"/>
    <mergeCell ref="Z118:Z119"/>
    <mergeCell ref="AA118:AA119"/>
    <mergeCell ref="AB118:AB119"/>
    <mergeCell ref="AF122:AF123"/>
    <mergeCell ref="AE120:AE121"/>
    <mergeCell ref="AF120:AF121"/>
    <mergeCell ref="AG120:AG121"/>
    <mergeCell ref="AH120:AH121"/>
    <mergeCell ref="AI120:AI121"/>
    <mergeCell ref="AJ120:AJ121"/>
    <mergeCell ref="AK120:AK121"/>
    <mergeCell ref="AL120:AL121"/>
    <mergeCell ref="AM120:AM121"/>
    <mergeCell ref="AL118:AL119"/>
    <mergeCell ref="AM118:AM119"/>
    <mergeCell ref="AN118:AN119"/>
    <mergeCell ref="AO118:AO119"/>
    <mergeCell ref="K120:K121"/>
    <mergeCell ref="L120:L121"/>
    <mergeCell ref="M120:M121"/>
    <mergeCell ref="N120:N121"/>
    <mergeCell ref="O120:O121"/>
    <mergeCell ref="P120:P121"/>
    <mergeCell ref="Q120:Q121"/>
    <mergeCell ref="R120:R121"/>
    <mergeCell ref="S120:S121"/>
    <mergeCell ref="T120:T121"/>
    <mergeCell ref="U120:U121"/>
    <mergeCell ref="V120:V121"/>
    <mergeCell ref="W120:W121"/>
    <mergeCell ref="X120:X121"/>
    <mergeCell ref="Y120:Y121"/>
    <mergeCell ref="Z120:Z121"/>
    <mergeCell ref="AA120:AA121"/>
    <mergeCell ref="AB120:AB121"/>
    <mergeCell ref="AG122:AG123"/>
    <mergeCell ref="AH122:AH123"/>
    <mergeCell ref="AI122:AI123"/>
    <mergeCell ref="AJ122:AJ123"/>
    <mergeCell ref="AK122:AK123"/>
    <mergeCell ref="AL122:AL123"/>
    <mergeCell ref="AM122:AM123"/>
    <mergeCell ref="AN122:AN123"/>
    <mergeCell ref="AO122:AO123"/>
    <mergeCell ref="AN120:AN121"/>
    <mergeCell ref="AO120:AO121"/>
    <mergeCell ref="K122:K123"/>
    <mergeCell ref="L122:L123"/>
    <mergeCell ref="M122:M123"/>
    <mergeCell ref="N122:N123"/>
    <mergeCell ref="O122:O123"/>
    <mergeCell ref="P122:P123"/>
    <mergeCell ref="Q122:Q123"/>
    <mergeCell ref="R122:R123"/>
    <mergeCell ref="S122:S123"/>
    <mergeCell ref="T122:T123"/>
    <mergeCell ref="U122:U123"/>
    <mergeCell ref="V122:V123"/>
    <mergeCell ref="W122:W123"/>
    <mergeCell ref="X122:X123"/>
    <mergeCell ref="Y122:Y123"/>
    <mergeCell ref="Z122:Z123"/>
    <mergeCell ref="AA122:AA123"/>
    <mergeCell ref="AB122:AB123"/>
    <mergeCell ref="AC122:AC123"/>
    <mergeCell ref="AD122:AD123"/>
    <mergeCell ref="AE122:AE123"/>
    <mergeCell ref="AI124:AI125"/>
    <mergeCell ref="AJ124:AJ125"/>
    <mergeCell ref="AK124:AK125"/>
    <mergeCell ref="T124:T125"/>
    <mergeCell ref="U124:U125"/>
    <mergeCell ref="V124:V125"/>
    <mergeCell ref="W124:W125"/>
    <mergeCell ref="X124:X125"/>
    <mergeCell ref="Y124:Y125"/>
    <mergeCell ref="Z124:Z125"/>
    <mergeCell ref="AA124:AA125"/>
    <mergeCell ref="AB124:AB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AL126:AL127"/>
    <mergeCell ref="AM126:AM127"/>
    <mergeCell ref="AL124:AL125"/>
    <mergeCell ref="AM124:AM125"/>
    <mergeCell ref="AN124:AN125"/>
    <mergeCell ref="AO124:AO125"/>
    <mergeCell ref="K126:K127"/>
    <mergeCell ref="L126:L127"/>
    <mergeCell ref="M126:M127"/>
    <mergeCell ref="N126:N127"/>
    <mergeCell ref="O126:O127"/>
    <mergeCell ref="P126:P127"/>
    <mergeCell ref="Q126:Q127"/>
    <mergeCell ref="R126:R127"/>
    <mergeCell ref="S126:S127"/>
    <mergeCell ref="T126:T127"/>
    <mergeCell ref="U126:U127"/>
    <mergeCell ref="V126:V127"/>
    <mergeCell ref="W126:W127"/>
    <mergeCell ref="X126:X127"/>
    <mergeCell ref="Y126:Y127"/>
    <mergeCell ref="Z126:Z127"/>
    <mergeCell ref="AA126:AA127"/>
    <mergeCell ref="AB126:AB127"/>
    <mergeCell ref="AC126:AC127"/>
    <mergeCell ref="AD126:AD127"/>
    <mergeCell ref="AC124:AC125"/>
    <mergeCell ref="AD124:AD125"/>
    <mergeCell ref="AE124:AE125"/>
    <mergeCell ref="AF124:AF125"/>
    <mergeCell ref="AG124:AG125"/>
    <mergeCell ref="AH124:AH125"/>
    <mergeCell ref="AO128:AO129"/>
    <mergeCell ref="AN126:AN127"/>
    <mergeCell ref="AO126:AO127"/>
    <mergeCell ref="K128:K129"/>
    <mergeCell ref="L128:L129"/>
    <mergeCell ref="M128:M129"/>
    <mergeCell ref="N128:N129"/>
    <mergeCell ref="O128:O129"/>
    <mergeCell ref="P128:P129"/>
    <mergeCell ref="Q128:Q129"/>
    <mergeCell ref="R128:R129"/>
    <mergeCell ref="S128:S129"/>
    <mergeCell ref="T128:T129"/>
    <mergeCell ref="U128:U129"/>
    <mergeCell ref="V128:V129"/>
    <mergeCell ref="W128:W129"/>
    <mergeCell ref="X128:X129"/>
    <mergeCell ref="Y128:Y129"/>
    <mergeCell ref="Z128:Z129"/>
    <mergeCell ref="AA128:AA129"/>
    <mergeCell ref="AB128:AB129"/>
    <mergeCell ref="AC128:AC129"/>
    <mergeCell ref="AD128:AD129"/>
    <mergeCell ref="AE128:AE129"/>
    <mergeCell ref="AF128:AF129"/>
    <mergeCell ref="AE126:AE127"/>
    <mergeCell ref="AF126:AF127"/>
    <mergeCell ref="AG126:AG127"/>
    <mergeCell ref="AH126:AH127"/>
    <mergeCell ref="AI126:AI127"/>
    <mergeCell ref="AJ126:AJ127"/>
    <mergeCell ref="AK126:AK127"/>
    <mergeCell ref="K130:K131"/>
    <mergeCell ref="L130:L131"/>
    <mergeCell ref="M130:M131"/>
    <mergeCell ref="N130:N131"/>
    <mergeCell ref="O130:O131"/>
    <mergeCell ref="P130:P131"/>
    <mergeCell ref="Q130:Q131"/>
    <mergeCell ref="R130:R131"/>
    <mergeCell ref="S130:S131"/>
    <mergeCell ref="AG128:AG129"/>
    <mergeCell ref="AH128:AH129"/>
    <mergeCell ref="AI128:AI129"/>
    <mergeCell ref="AJ128:AJ129"/>
    <mergeCell ref="AK128:AK129"/>
    <mergeCell ref="AL128:AL129"/>
    <mergeCell ref="AM128:AM129"/>
    <mergeCell ref="AN128:AN129"/>
    <mergeCell ref="AC132:AC133"/>
    <mergeCell ref="AD132:AD133"/>
    <mergeCell ref="AC130:AC131"/>
    <mergeCell ref="AD130:AD131"/>
    <mergeCell ref="AE130:AE131"/>
    <mergeCell ref="AF130:AF131"/>
    <mergeCell ref="AG130:AG131"/>
    <mergeCell ref="AH130:AH131"/>
    <mergeCell ref="AI130:AI131"/>
    <mergeCell ref="AJ130:AJ131"/>
    <mergeCell ref="AK130:AK131"/>
    <mergeCell ref="T130:T131"/>
    <mergeCell ref="U130:U131"/>
    <mergeCell ref="V130:V131"/>
    <mergeCell ref="W130:W131"/>
    <mergeCell ref="X130:X131"/>
    <mergeCell ref="Y130:Y131"/>
    <mergeCell ref="Z130:Z131"/>
    <mergeCell ref="AA130:AA131"/>
    <mergeCell ref="AB130:AB131"/>
    <mergeCell ref="AF134:AF135"/>
    <mergeCell ref="AE132:AE133"/>
    <mergeCell ref="AF132:AF133"/>
    <mergeCell ref="AG132:AG133"/>
    <mergeCell ref="AH132:AH133"/>
    <mergeCell ref="AI132:AI133"/>
    <mergeCell ref="AJ132:AJ133"/>
    <mergeCell ref="AK132:AK133"/>
    <mergeCell ref="AL132:AL133"/>
    <mergeCell ref="AM132:AM133"/>
    <mergeCell ref="AL130:AL131"/>
    <mergeCell ref="AM130:AM131"/>
    <mergeCell ref="AN130:AN131"/>
    <mergeCell ref="AO130:AO131"/>
    <mergeCell ref="K132:K133"/>
    <mergeCell ref="L132:L133"/>
    <mergeCell ref="M132:M133"/>
    <mergeCell ref="N132:N133"/>
    <mergeCell ref="O132:O133"/>
    <mergeCell ref="P132:P133"/>
    <mergeCell ref="Q132:Q133"/>
    <mergeCell ref="R132:R133"/>
    <mergeCell ref="S132:S133"/>
    <mergeCell ref="T132:T133"/>
    <mergeCell ref="U132:U133"/>
    <mergeCell ref="V132:V133"/>
    <mergeCell ref="W132:W133"/>
    <mergeCell ref="X132:X133"/>
    <mergeCell ref="Y132:Y133"/>
    <mergeCell ref="Z132:Z133"/>
    <mergeCell ref="AA132:AA133"/>
    <mergeCell ref="AB132:AB133"/>
    <mergeCell ref="AG134:AG135"/>
    <mergeCell ref="AH134:AH135"/>
    <mergeCell ref="AI134:AI135"/>
    <mergeCell ref="AJ134:AJ135"/>
    <mergeCell ref="AK134:AK135"/>
    <mergeCell ref="AL134:AL135"/>
    <mergeCell ref="AM134:AM135"/>
    <mergeCell ref="AN134:AN135"/>
    <mergeCell ref="AO134:AO135"/>
    <mergeCell ref="AN132:AN133"/>
    <mergeCell ref="AO132:AO133"/>
    <mergeCell ref="K134:K135"/>
    <mergeCell ref="L134:L135"/>
    <mergeCell ref="M134:M135"/>
    <mergeCell ref="N134:N135"/>
    <mergeCell ref="O134:O135"/>
    <mergeCell ref="P134:P135"/>
    <mergeCell ref="Q134:Q135"/>
    <mergeCell ref="R134:R135"/>
    <mergeCell ref="S134:S135"/>
    <mergeCell ref="T134:T135"/>
    <mergeCell ref="U134:U135"/>
    <mergeCell ref="V134:V135"/>
    <mergeCell ref="W134:W135"/>
    <mergeCell ref="X134:X135"/>
    <mergeCell ref="Y134:Y135"/>
    <mergeCell ref="Z134:Z135"/>
    <mergeCell ref="AA134:AA135"/>
    <mergeCell ref="AB134:AB135"/>
    <mergeCell ref="AC134:AC135"/>
    <mergeCell ref="AD134:AD135"/>
    <mergeCell ref="AE134:AE135"/>
    <mergeCell ref="AI136:AI137"/>
    <mergeCell ref="AJ136:AJ137"/>
    <mergeCell ref="AK136:AK137"/>
    <mergeCell ref="T136:T137"/>
    <mergeCell ref="U136:U137"/>
    <mergeCell ref="V136:V137"/>
    <mergeCell ref="W136:W137"/>
    <mergeCell ref="X136:X137"/>
    <mergeCell ref="Y136:Y137"/>
    <mergeCell ref="Z136:Z137"/>
    <mergeCell ref="AA136:AA137"/>
    <mergeCell ref="AB136:AB137"/>
    <mergeCell ref="K136:K137"/>
    <mergeCell ref="L136:L137"/>
    <mergeCell ref="M136:M137"/>
    <mergeCell ref="N136:N137"/>
    <mergeCell ref="O136:O137"/>
    <mergeCell ref="P136:P137"/>
    <mergeCell ref="Q136:Q137"/>
    <mergeCell ref="R136:R137"/>
    <mergeCell ref="S136:S137"/>
    <mergeCell ref="AL138:AL139"/>
    <mergeCell ref="AM138:AM139"/>
    <mergeCell ref="AL136:AL137"/>
    <mergeCell ref="AM136:AM137"/>
    <mergeCell ref="AN136:AN137"/>
    <mergeCell ref="AO136:AO137"/>
    <mergeCell ref="K138:K139"/>
    <mergeCell ref="L138:L139"/>
    <mergeCell ref="M138:M139"/>
    <mergeCell ref="N138:N139"/>
    <mergeCell ref="O138:O139"/>
    <mergeCell ref="P138:P139"/>
    <mergeCell ref="Q138:Q139"/>
    <mergeCell ref="R138:R139"/>
    <mergeCell ref="S138:S139"/>
    <mergeCell ref="T138:T139"/>
    <mergeCell ref="U138:U139"/>
    <mergeCell ref="V138:V139"/>
    <mergeCell ref="W138:W139"/>
    <mergeCell ref="X138:X139"/>
    <mergeCell ref="Y138:Y139"/>
    <mergeCell ref="Z138:Z139"/>
    <mergeCell ref="AA138:AA139"/>
    <mergeCell ref="AB138:AB139"/>
    <mergeCell ref="AC138:AC139"/>
    <mergeCell ref="AD138:AD139"/>
    <mergeCell ref="AC136:AC137"/>
    <mergeCell ref="AD136:AD137"/>
    <mergeCell ref="AE136:AE137"/>
    <mergeCell ref="AF136:AF137"/>
    <mergeCell ref="AG136:AG137"/>
    <mergeCell ref="AH136:AH137"/>
    <mergeCell ref="AO140:AO141"/>
    <mergeCell ref="AN138:AN139"/>
    <mergeCell ref="AO138:AO139"/>
    <mergeCell ref="K140:K141"/>
    <mergeCell ref="L140:L141"/>
    <mergeCell ref="M140:M141"/>
    <mergeCell ref="N140:N141"/>
    <mergeCell ref="O140:O141"/>
    <mergeCell ref="P140:P141"/>
    <mergeCell ref="Q140:Q141"/>
    <mergeCell ref="R140:R141"/>
    <mergeCell ref="S140:S141"/>
    <mergeCell ref="T140:T141"/>
    <mergeCell ref="U140:U141"/>
    <mergeCell ref="V140:V141"/>
    <mergeCell ref="W140:W141"/>
    <mergeCell ref="X140:X141"/>
    <mergeCell ref="Y140:Y141"/>
    <mergeCell ref="Z140:Z141"/>
    <mergeCell ref="AA140:AA141"/>
    <mergeCell ref="AB140:AB141"/>
    <mergeCell ref="AC140:AC141"/>
    <mergeCell ref="AD140:AD141"/>
    <mergeCell ref="AE140:AE141"/>
    <mergeCell ref="AF140:AF141"/>
    <mergeCell ref="AE138:AE139"/>
    <mergeCell ref="AF138:AF139"/>
    <mergeCell ref="AG138:AG139"/>
    <mergeCell ref="AH138:AH139"/>
    <mergeCell ref="AI138:AI139"/>
    <mergeCell ref="AJ138:AJ139"/>
    <mergeCell ref="AK138:AK139"/>
    <mergeCell ref="K142:K143"/>
    <mergeCell ref="L142:L143"/>
    <mergeCell ref="M142:M143"/>
    <mergeCell ref="N142:N143"/>
    <mergeCell ref="O142:O143"/>
    <mergeCell ref="P142:P143"/>
    <mergeCell ref="Q142:Q143"/>
    <mergeCell ref="R142:R143"/>
    <mergeCell ref="S142:S143"/>
    <mergeCell ref="AG140:AG141"/>
    <mergeCell ref="AH140:AH141"/>
    <mergeCell ref="AI140:AI141"/>
    <mergeCell ref="AJ140:AJ141"/>
    <mergeCell ref="AK140:AK141"/>
    <mergeCell ref="AL140:AL141"/>
    <mergeCell ref="AM140:AM141"/>
    <mergeCell ref="AN140:AN141"/>
    <mergeCell ref="AC144:AC145"/>
    <mergeCell ref="AD144:AD145"/>
    <mergeCell ref="AC142:AC143"/>
    <mergeCell ref="AD142:AD143"/>
    <mergeCell ref="AE142:AE143"/>
    <mergeCell ref="AF142:AF143"/>
    <mergeCell ref="AG142:AG143"/>
    <mergeCell ref="AH142:AH143"/>
    <mergeCell ref="AI142:AI143"/>
    <mergeCell ref="AJ142:AJ143"/>
    <mergeCell ref="AK142:AK143"/>
    <mergeCell ref="T142:T143"/>
    <mergeCell ref="U142:U143"/>
    <mergeCell ref="V142:V143"/>
    <mergeCell ref="W142:W143"/>
    <mergeCell ref="X142:X143"/>
    <mergeCell ref="Y142:Y143"/>
    <mergeCell ref="Z142:Z143"/>
    <mergeCell ref="AA142:AA143"/>
    <mergeCell ref="AB142:AB143"/>
    <mergeCell ref="AF146:AF147"/>
    <mergeCell ref="AE144:AE145"/>
    <mergeCell ref="AF144:AF145"/>
    <mergeCell ref="AG144:AG145"/>
    <mergeCell ref="AH144:AH145"/>
    <mergeCell ref="AI144:AI145"/>
    <mergeCell ref="AJ144:AJ145"/>
    <mergeCell ref="AK144:AK145"/>
    <mergeCell ref="AL144:AL145"/>
    <mergeCell ref="AM144:AM145"/>
    <mergeCell ref="AL142:AL143"/>
    <mergeCell ref="AM142:AM143"/>
    <mergeCell ref="AN142:AN143"/>
    <mergeCell ref="AO142:AO143"/>
    <mergeCell ref="K144:K145"/>
    <mergeCell ref="L144:L145"/>
    <mergeCell ref="M144:M145"/>
    <mergeCell ref="N144:N145"/>
    <mergeCell ref="O144:O145"/>
    <mergeCell ref="P144:P145"/>
    <mergeCell ref="Q144:Q145"/>
    <mergeCell ref="R144:R145"/>
    <mergeCell ref="S144:S145"/>
    <mergeCell ref="T144:T145"/>
    <mergeCell ref="U144:U145"/>
    <mergeCell ref="V144:V145"/>
    <mergeCell ref="W144:W145"/>
    <mergeCell ref="X144:X145"/>
    <mergeCell ref="Y144:Y145"/>
    <mergeCell ref="Z144:Z145"/>
    <mergeCell ref="AA144:AA145"/>
    <mergeCell ref="AB144:AB145"/>
    <mergeCell ref="AG146:AG147"/>
    <mergeCell ref="AH146:AH147"/>
    <mergeCell ref="AI146:AI147"/>
    <mergeCell ref="AJ146:AJ147"/>
    <mergeCell ref="AK146:AK147"/>
    <mergeCell ref="AL146:AL147"/>
    <mergeCell ref="AM146:AM147"/>
    <mergeCell ref="AN146:AN147"/>
    <mergeCell ref="AO146:AO147"/>
    <mergeCell ref="AN144:AN145"/>
    <mergeCell ref="AO144:AO145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W146:W147"/>
    <mergeCell ref="X146:X147"/>
    <mergeCell ref="Y146:Y147"/>
    <mergeCell ref="Z146:Z147"/>
    <mergeCell ref="AA146:AA147"/>
    <mergeCell ref="AB146:AB147"/>
    <mergeCell ref="AC146:AC147"/>
    <mergeCell ref="AD146:AD147"/>
    <mergeCell ref="AE146:AE147"/>
    <mergeCell ref="AI148:AI149"/>
    <mergeCell ref="AJ148:AJ149"/>
    <mergeCell ref="AK148:AK149"/>
    <mergeCell ref="T148:T149"/>
    <mergeCell ref="U148:U149"/>
    <mergeCell ref="V148:V149"/>
    <mergeCell ref="W148:W149"/>
    <mergeCell ref="X148:X149"/>
    <mergeCell ref="Y148:Y149"/>
    <mergeCell ref="Z148:Z149"/>
    <mergeCell ref="AA148:AA149"/>
    <mergeCell ref="AB148:AB149"/>
    <mergeCell ref="K148:K149"/>
    <mergeCell ref="L148:L149"/>
    <mergeCell ref="M148:M149"/>
    <mergeCell ref="N148:N149"/>
    <mergeCell ref="O148:O149"/>
    <mergeCell ref="P148:P149"/>
    <mergeCell ref="Q148:Q149"/>
    <mergeCell ref="R148:R149"/>
    <mergeCell ref="S148:S149"/>
    <mergeCell ref="AL150:AL151"/>
    <mergeCell ref="AM150:AM151"/>
    <mergeCell ref="AL148:AL149"/>
    <mergeCell ref="AM148:AM149"/>
    <mergeCell ref="AN148:AN149"/>
    <mergeCell ref="AO148:AO149"/>
    <mergeCell ref="K150:K151"/>
    <mergeCell ref="L150:L151"/>
    <mergeCell ref="M150:M151"/>
    <mergeCell ref="N150:N151"/>
    <mergeCell ref="O150:O151"/>
    <mergeCell ref="P150:P151"/>
    <mergeCell ref="Q150:Q151"/>
    <mergeCell ref="R150:R151"/>
    <mergeCell ref="S150:S151"/>
    <mergeCell ref="T150:T151"/>
    <mergeCell ref="U150:U151"/>
    <mergeCell ref="V150:V151"/>
    <mergeCell ref="W150:W151"/>
    <mergeCell ref="X150:X151"/>
    <mergeCell ref="Y150:Y151"/>
    <mergeCell ref="Z150:Z151"/>
    <mergeCell ref="AA150:AA151"/>
    <mergeCell ref="AB150:AB151"/>
    <mergeCell ref="AC150:AC151"/>
    <mergeCell ref="AD150:AD151"/>
    <mergeCell ref="AC148:AC149"/>
    <mergeCell ref="AD148:AD149"/>
    <mergeCell ref="AE148:AE149"/>
    <mergeCell ref="AF148:AF149"/>
    <mergeCell ref="AG148:AG149"/>
    <mergeCell ref="AH148:AH149"/>
    <mergeCell ref="AO152:AO153"/>
    <mergeCell ref="AN150:AN151"/>
    <mergeCell ref="AO150:AO151"/>
    <mergeCell ref="K152:K153"/>
    <mergeCell ref="L152:L153"/>
    <mergeCell ref="M152:M153"/>
    <mergeCell ref="N152:N153"/>
    <mergeCell ref="O152:O153"/>
    <mergeCell ref="P152:P153"/>
    <mergeCell ref="Q152:Q153"/>
    <mergeCell ref="R152:R153"/>
    <mergeCell ref="S152:S153"/>
    <mergeCell ref="T152:T153"/>
    <mergeCell ref="U152:U153"/>
    <mergeCell ref="V152:V153"/>
    <mergeCell ref="W152:W153"/>
    <mergeCell ref="X152:X153"/>
    <mergeCell ref="Y152:Y153"/>
    <mergeCell ref="Z152:Z153"/>
    <mergeCell ref="AA152:AA153"/>
    <mergeCell ref="AB152:AB153"/>
    <mergeCell ref="AC152:AC153"/>
    <mergeCell ref="AD152:AD153"/>
    <mergeCell ref="AE152:AE153"/>
    <mergeCell ref="AF152:AF153"/>
    <mergeCell ref="AE150:AE151"/>
    <mergeCell ref="AF150:AF151"/>
    <mergeCell ref="AG150:AG151"/>
    <mergeCell ref="AH150:AH151"/>
    <mergeCell ref="AI150:AI151"/>
    <mergeCell ref="AJ150:AJ151"/>
    <mergeCell ref="AK150:AK151"/>
    <mergeCell ref="K154:K155"/>
    <mergeCell ref="L154:L155"/>
    <mergeCell ref="M154:M155"/>
    <mergeCell ref="N154:N155"/>
    <mergeCell ref="O154:O155"/>
    <mergeCell ref="P154:P155"/>
    <mergeCell ref="Q154:Q155"/>
    <mergeCell ref="R154:R155"/>
    <mergeCell ref="S154:S155"/>
    <mergeCell ref="AG152:AG153"/>
    <mergeCell ref="AH152:AH153"/>
    <mergeCell ref="AI152:AI153"/>
    <mergeCell ref="AJ152:AJ153"/>
    <mergeCell ref="AK152:AK153"/>
    <mergeCell ref="AL152:AL153"/>
    <mergeCell ref="AM152:AM153"/>
    <mergeCell ref="AN152:AN153"/>
    <mergeCell ref="AA156:AA157"/>
    <mergeCell ref="AB156:AB157"/>
    <mergeCell ref="AC156:AC157"/>
    <mergeCell ref="AD156:AD157"/>
    <mergeCell ref="AC154:AC155"/>
    <mergeCell ref="AD154:AD155"/>
    <mergeCell ref="AE154:AE155"/>
    <mergeCell ref="AF154:AF155"/>
    <mergeCell ref="AG154:AG155"/>
    <mergeCell ref="AH154:AH155"/>
    <mergeCell ref="AI154:AI155"/>
    <mergeCell ref="AJ154:AJ155"/>
    <mergeCell ref="AK154:AK155"/>
    <mergeCell ref="T154:T155"/>
    <mergeCell ref="U154:U155"/>
    <mergeCell ref="V154:V155"/>
    <mergeCell ref="W154:W155"/>
    <mergeCell ref="X154:X155"/>
    <mergeCell ref="Y154:Y155"/>
    <mergeCell ref="Z154:Z155"/>
    <mergeCell ref="AA154:AA155"/>
    <mergeCell ref="AB154:AB155"/>
    <mergeCell ref="AD158:AD159"/>
    <mergeCell ref="AE158:AE159"/>
    <mergeCell ref="AF158:AF159"/>
    <mergeCell ref="AE156:AE157"/>
    <mergeCell ref="AF156:AF157"/>
    <mergeCell ref="AG156:AG157"/>
    <mergeCell ref="AH156:AH157"/>
    <mergeCell ref="AI156:AI157"/>
    <mergeCell ref="AJ156:AJ157"/>
    <mergeCell ref="AK156:AK157"/>
    <mergeCell ref="AL156:AL157"/>
    <mergeCell ref="AM156:AM157"/>
    <mergeCell ref="AL154:AL155"/>
    <mergeCell ref="AM154:AM155"/>
    <mergeCell ref="AN154:AN155"/>
    <mergeCell ref="AO154:AO155"/>
    <mergeCell ref="K156:K157"/>
    <mergeCell ref="L156:L157"/>
    <mergeCell ref="M156:M157"/>
    <mergeCell ref="N156:N157"/>
    <mergeCell ref="O156:O157"/>
    <mergeCell ref="P156:P157"/>
    <mergeCell ref="Q156:Q157"/>
    <mergeCell ref="R156:R157"/>
    <mergeCell ref="S156:S157"/>
    <mergeCell ref="T156:T157"/>
    <mergeCell ref="U156:U157"/>
    <mergeCell ref="V156:V157"/>
    <mergeCell ref="W156:W157"/>
    <mergeCell ref="X156:X157"/>
    <mergeCell ref="Y156:Y157"/>
    <mergeCell ref="Z156:Z157"/>
    <mergeCell ref="D100:D103"/>
    <mergeCell ref="E100:E103"/>
    <mergeCell ref="AG158:AG159"/>
    <mergeCell ref="AH158:AH159"/>
    <mergeCell ref="AI158:AI159"/>
    <mergeCell ref="AJ158:AJ159"/>
    <mergeCell ref="AK158:AK159"/>
    <mergeCell ref="AL158:AL159"/>
    <mergeCell ref="AM158:AM159"/>
    <mergeCell ref="AN158:AN159"/>
    <mergeCell ref="AO158:AO159"/>
    <mergeCell ref="AN156:AN157"/>
    <mergeCell ref="AO156:AO157"/>
    <mergeCell ref="K158:K159"/>
    <mergeCell ref="L158:L159"/>
    <mergeCell ref="M158:M159"/>
    <mergeCell ref="N158:N159"/>
    <mergeCell ref="O158:O159"/>
    <mergeCell ref="P158:P159"/>
    <mergeCell ref="Q158:Q159"/>
    <mergeCell ref="R158:R159"/>
    <mergeCell ref="S158:S159"/>
    <mergeCell ref="T158:T159"/>
    <mergeCell ref="U158:U159"/>
    <mergeCell ref="V158:V159"/>
    <mergeCell ref="W158:W159"/>
    <mergeCell ref="X158:X159"/>
    <mergeCell ref="Y158:Y159"/>
    <mergeCell ref="Z158:Z159"/>
    <mergeCell ref="AA158:AA159"/>
    <mergeCell ref="AB158:AB159"/>
    <mergeCell ref="AC158:AC159"/>
  </mergeCells>
  <phoneticPr fontId="1"/>
  <conditionalFormatting sqref="BA19:BF19 BA21:BF21 BA23:BF23 BA25:BF25 BA27:BF27 BA29:BF29 BA31:BF31 BA33:BF33 BA35:BF35 BA37:BF37 BA39:BF39 BA41:BF41 BA43:BF43 BA45:BF45 BA47:BF47 BA49:BF49 BA51:BF51 BA53:BF53 BA55:BF55 BA57:BF57 BA59:BF59 BA61:BF61 BA63:BF63 BA65:BF65 BA67:BF67 BA69:BF69 BA71:BF71 BA73:BF73 BA75:BF75 BA77:BF77">
    <cfRule type="containsText" dxfId="112" priority="2608" operator="containsText" text="不足しています">
      <formula>NOT(ISERROR(SEARCH("不足しています",BA19)))</formula>
    </cfRule>
  </conditionalFormatting>
  <conditionalFormatting sqref="D1">
    <cfRule type="containsText" dxfId="111" priority="2604" stopIfTrue="1" operator="containsText" text="二交代制">
      <formula>NOT(ISERROR(SEARCH("二交代制",D1)))</formula>
    </cfRule>
    <cfRule type="containsText" dxfId="110" priority="2605" stopIfTrue="1" operator="containsText" text="三交代制">
      <formula>NOT(ISERROR(SEARCH("三交代制",D1)))</formula>
    </cfRule>
  </conditionalFormatting>
  <conditionalFormatting sqref="BA19:BF19 BA21:BF21 BA23:BF23 BA25:BF25 BA27:BF27 BA29:BF29 BA31:BF31 BA33:BF33 BA35:BF35 BA37:BF37 BA39:BF39 BA41:BF41 BA43:BF43 BA45:BF45 BA47:BF47 BA49:BF49 BA51:BF51 BA53:BF53 BA55:BF55 BA57:BF57 BA59:BF59 BA61:BF61 BA63:BF63 BA65:BF65 BA67:BF67 BA69:BF69 BA71:BF71 BA73:BF73 BA75:BF75 BA77:BF77">
    <cfRule type="containsBlanks" dxfId="109" priority="696">
      <formula>LEN(TRIM(BA19))=0</formula>
    </cfRule>
  </conditionalFormatting>
  <conditionalFormatting sqref="K18:AO18">
    <cfRule type="containsText" dxfId="108" priority="705" stopIfTrue="1" operator="containsText" text="土">
      <formula>NOT(ISERROR(SEARCH("土",K18)))</formula>
    </cfRule>
    <cfRule type="containsText" dxfId="107" priority="706" stopIfTrue="1" operator="containsText" text="日">
      <formula>NOT(ISERROR(SEARCH("日",K18)))</formula>
    </cfRule>
  </conditionalFormatting>
  <conditionalFormatting sqref="K17:AO17">
    <cfRule type="expression" dxfId="106" priority="4" stopIfTrue="1">
      <formula>K$18="土"</formula>
    </cfRule>
    <cfRule type="expression" dxfId="105" priority="5" stopIfTrue="1">
      <formula>K$18="日"</formula>
    </cfRule>
  </conditionalFormatting>
  <conditionalFormatting sqref="CI126:CJ126 BD190:CH190">
    <cfRule type="cellIs" dxfId="104" priority="707" operator="greaterThan">
      <formula>0</formula>
    </cfRule>
  </conditionalFormatting>
  <conditionalFormatting sqref="K11:AO14">
    <cfRule type="containsBlanks" dxfId="103" priority="3" stopIfTrue="1">
      <formula>LEN(TRIM(K11))=0</formula>
    </cfRule>
    <cfRule type="containsText" dxfId="102" priority="690" stopIfTrue="1" operator="containsText" text="無">
      <formula>NOT(ISERROR(SEARCH("無",K11)))</formula>
    </cfRule>
    <cfRule type="cellIs" dxfId="101" priority="2597" stopIfTrue="1" operator="greaterThan">
      <formula>0</formula>
    </cfRule>
    <cfRule type="cellIs" dxfId="100" priority="2598" stopIfTrue="1" operator="lessThan">
      <formula>0</formula>
    </cfRule>
  </conditionalFormatting>
  <conditionalFormatting sqref="K19:AX78">
    <cfRule type="expression" dxfId="99" priority="6" stopIfTrue="1">
      <formula>MOD(ROW(),2)=0</formula>
    </cfRule>
  </conditionalFormatting>
  <conditionalFormatting sqref="K19:AO78">
    <cfRule type="containsText" dxfId="98" priority="8" stopIfTrue="1" operator="containsText" text="日">
      <formula>NOT(ISERROR(SEARCH("日",K19)))</formula>
    </cfRule>
    <cfRule type="containsText" dxfId="97" priority="9" stopIfTrue="1" operator="containsText" text="当">
      <formula>NOT(ISERROR(SEARCH("当",K19)))</formula>
    </cfRule>
    <cfRule type="containsText" dxfId="96" priority="10" stopIfTrue="1" operator="containsText" text="明">
      <formula>NOT(ISERROR(SEARCH("明",K19)))</formula>
    </cfRule>
    <cfRule type="containsText" dxfId="95" priority="11" stopIfTrue="1" operator="containsText" text="準">
      <formula>NOT(ISERROR(SEARCH("準",K19)))</formula>
    </cfRule>
    <cfRule type="containsText" dxfId="94" priority="12" stopIfTrue="1" operator="containsText" text="深">
      <formula>NOT(ISERROR(SEARCH("深",K19)))</formula>
    </cfRule>
  </conditionalFormatting>
  <conditionalFormatting sqref="AQ19:AX78">
    <cfRule type="containsText" dxfId="93" priority="7" stopIfTrue="1" operator="containsText" text="不足しています">
      <formula>NOT(ISERROR(SEARCH("不足しています",AQ19)))</formula>
    </cfRule>
  </conditionalFormatting>
  <conditionalFormatting sqref="K17:AO18">
    <cfRule type="expression" dxfId="92" priority="708" stopIfTrue="1">
      <formula>BD$190&gt;0</formula>
    </cfRule>
  </conditionalFormatting>
  <conditionalFormatting sqref="AZ162">
    <cfRule type="containsText" dxfId="91" priority="1" stopIfTrue="1" operator="containsText" text="対象年と記載されている祝日の年が異なります。">
      <formula>NOT(ISERROR(SEARCH("対象年と記載されている祝日の年が異なります。",AZ162)))</formula>
    </cfRule>
  </conditionalFormatting>
  <dataValidations count="11">
    <dataValidation type="list" showInputMessage="1" showErrorMessage="1" errorTitle="設定者の方へのメッセージ" error="勤務制度は「二交代制」, 「三交代制」のどちらかをらお選び下さい！" sqref="D1" xr:uid="{F6BDA6B0-43C0-4931-86B0-69DA6B112082}">
      <formula1>"二交代制, 三交代制"</formula1>
    </dataValidation>
    <dataValidation type="list" allowBlank="1" showInputMessage="1" showErrorMessage="1" errorTitle="設定者の方へのメッセージ" error="勤務希望を「休」, 「日」, 「当」, 「明」「準」, 「深」のどれかを選択し設定して下さい！希望がない日は空欄にして下さい！" sqref="K77:AO77 K21:AO21 K23:AO23 K25:AO25 K27:AO27 K29:AO29 K31:AO31 K33:AO33 K35:AO35 K37:AO37 K39:AO39 K41:AO41 K43:AO43 K45:AO45 K47:AO47 K49:AO49 K51:AO51 K53:AO53 K55:AO55 K57:AO57 K59:AO59 K61:AO61 K63:AO63 K65:AO65 K67:AO67 K69:AO69 K71:AO71 K73:AO73 K75:AO75 K19:AO19" xr:uid="{7ED1B744-06BD-49CE-887A-820601A22110}">
      <formula1>"休, 日, 当, 明, 準, 深"</formula1>
    </dataValidation>
    <dataValidation type="whole" allowBlank="1" showInputMessage="1" showErrorMessage="1" sqref="D8" xr:uid="{774C82F0-F942-4C84-B658-B212DA752C49}">
      <formula1>0</formula1>
      <formula2>60</formula2>
    </dataValidation>
    <dataValidation type="date" showInputMessage="1" showErrorMessage="1" errorTitle="設定者の方へのメッセージ" error="勤務表の対象年月を記載して下さい！(範囲:2000/1/1～2500/12/31)" sqref="D9" xr:uid="{ED936CDA-0F5F-424E-A664-F0378550C1C8}">
      <formula1>36526</formula1>
      <formula2>219512</formula2>
    </dataValidation>
    <dataValidation type="textLength" allowBlank="1" showInputMessage="1" showErrorMessage="1" errorTitle="設定者の方へのメッセージ" error="勤務者の氏名を書いて下さい！(氏名の長さの範囲:1～25文字)" sqref="E21:E78" xr:uid="{8938D80D-3B5F-4C31-A153-3E75F8620DDA}">
      <formula1>1</formula1>
      <formula2>25</formula2>
    </dataValidation>
    <dataValidation type="whole" allowBlank="1" showInputMessage="1" showErrorMessage="1" errorTitle="設定者の方へのメッセージ" error="個人の1カ月当たりの夜勤(当直, 準, 深夜勤), 休みの最低回数を0～31日の範囲で設定して下さい！" sqref="F19:I78" xr:uid="{4B3670FE-EFD3-4CBF-B9AD-B411006B43CF}">
      <formula1>0</formula1>
      <formula2>31</formula2>
    </dataValidation>
    <dataValidation type="whole" showInputMessage="1" showErrorMessage="1" errorTitle="設定者の方へのメッセージ" error="Aチームの1日当たりの日勤の人数を0～30人の範囲で設定して下さい！" sqref="D2" xr:uid="{93FDC9F0-7163-4DD0-8572-0A4300151F29}">
      <formula1>0</formula1>
      <formula2>30</formula2>
    </dataValidation>
    <dataValidation type="whole" showInputMessage="1" showErrorMessage="1" errorTitle="設定者の方へのメッセージ" error="Aチームの1日当たりの当直の人数を0～30人の範囲で設定して下さい！_x000a__x000a_" sqref="D3" xr:uid="{CEC0CB3C-51DC-48EA-88D8-297CF9573C21}">
      <formula1>0</formula1>
      <formula2>30</formula2>
    </dataValidation>
    <dataValidation type="whole" showInputMessage="1" showErrorMessage="1" errorTitle="設定者の方へのメッセージ" error="Aチームの1日当たりの準夜勤の人数を0～30人の範囲で設定して下さい！" sqref="D5" xr:uid="{C5D458A5-DBAD-4F6D-B4CD-A3338ABC1239}">
      <formula1>0</formula1>
      <formula2>30</formula2>
    </dataValidation>
    <dataValidation type="whole" showInputMessage="1" showErrorMessage="1" errorTitle="設定者の方へのメッセージ" error="Aチームの1日当たりの深夜勤の人数を0～30人で設定して下さい！" sqref="D6" xr:uid="{4B910186-77A5-43FE-850D-426DD5029911}">
      <formula1>0</formula1>
      <formula2>30</formula2>
    </dataValidation>
    <dataValidation type="textLength" allowBlank="1" showInputMessage="1" showErrorMessage="1" errorTitle="設定者の方へのメッセージ" error="勤務者の氏名を入力して下さい！(氏名の長さの範囲:1～25文字)" sqref="E19:E20" xr:uid="{B3549021-BF2B-4521-AE70-BDE9ACD01DD5}">
      <formula1>1</formula1>
      <formula2>25</formula2>
    </dataValidation>
  </dataValidations>
  <pageMargins left="0.7" right="0.7" top="0.75" bottom="0.75" header="0.3" footer="0.3"/>
  <pageSetup paperSize="9" scale="3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チーム用勤務希望書き込み前確認">
                <anchor moveWithCells="1">
                  <from>
                    <xdr:col>0</xdr:col>
                    <xdr:colOff>523875</xdr:colOff>
                    <xdr:row>17</xdr:row>
                    <xdr:rowOff>66675</xdr:rowOff>
                  </from>
                  <to>
                    <xdr:col>2</xdr:col>
                    <xdr:colOff>1104900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チーム用勤務表自動作成実行">
                <anchor moveWithCells="1">
                  <from>
                    <xdr:col>0</xdr:col>
                    <xdr:colOff>866775</xdr:colOff>
                    <xdr:row>24</xdr:row>
                    <xdr:rowOff>200025</xdr:rowOff>
                  </from>
                  <to>
                    <xdr:col>2</xdr:col>
                    <xdr:colOff>866775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025BE-B529-477D-AF91-10A970AB914A}">
  <sheetPr codeName="Sheet2">
    <pageSetUpPr fitToPage="1"/>
  </sheetPr>
  <dimension ref="A1:CP285"/>
  <sheetViews>
    <sheetView zoomScale="57" zoomScaleNormal="57" workbookViewId="0">
      <selection activeCell="U19" sqref="U19"/>
    </sheetView>
  </sheetViews>
  <sheetFormatPr defaultColWidth="9" defaultRowHeight="18.75" x14ac:dyDescent="0.4"/>
  <cols>
    <col min="1" max="1" width="20.625" style="54" customWidth="1"/>
    <col min="2" max="3" width="23.625" style="54" customWidth="1"/>
    <col min="4" max="4" width="13" style="54" bestFit="1" customWidth="1"/>
    <col min="5" max="5" width="8.875" style="54" bestFit="1" customWidth="1"/>
    <col min="6" max="8" width="15.625" style="54" customWidth="1"/>
    <col min="9" max="9" width="23.875" style="54" bestFit="1" customWidth="1"/>
    <col min="10" max="10" width="6.875" style="54" bestFit="1" customWidth="1"/>
    <col min="11" max="11" width="4.375" style="54" bestFit="1" customWidth="1"/>
    <col min="12" max="12" width="4.875" style="54" bestFit="1" customWidth="1"/>
    <col min="13" max="16" width="4.375" style="54" bestFit="1" customWidth="1"/>
    <col min="17" max="17" width="5.375" style="54" bestFit="1" customWidth="1"/>
    <col min="18" max="25" width="4.375" style="54" bestFit="1" customWidth="1"/>
    <col min="26" max="26" width="5.125" style="54" bestFit="1" customWidth="1"/>
    <col min="27" max="37" width="4.375" style="54" bestFit="1" customWidth="1"/>
    <col min="38" max="41" width="5" style="54" bestFit="1" customWidth="1"/>
    <col min="42" max="43" width="6.875" style="54" bestFit="1" customWidth="1"/>
    <col min="44" max="44" width="21.5" style="54" bestFit="1" customWidth="1"/>
    <col min="45" max="45" width="8.75" style="54" bestFit="1" customWidth="1"/>
    <col min="46" max="46" width="23.75" style="54" bestFit="1" customWidth="1"/>
    <col min="47" max="47" width="8.75" style="54" bestFit="1" customWidth="1"/>
    <col min="48" max="48" width="23.75" style="54" bestFit="1" customWidth="1"/>
    <col min="49" max="49" width="11.875" style="54" bestFit="1" customWidth="1"/>
    <col min="50" max="50" width="28" style="54" bestFit="1" customWidth="1"/>
    <col min="51" max="51" width="10.25" style="54" bestFit="1" customWidth="1"/>
    <col min="52" max="52" width="117.625" style="54" customWidth="1"/>
    <col min="53" max="53" width="13.75" style="54" bestFit="1" customWidth="1"/>
    <col min="54" max="54" width="10.5" style="54" bestFit="1" customWidth="1"/>
    <col min="55" max="55" width="6" style="54" bestFit="1" customWidth="1"/>
    <col min="56" max="64" width="12" style="54" bestFit="1" customWidth="1"/>
    <col min="65" max="86" width="13.375" style="54" bestFit="1" customWidth="1"/>
    <col min="87" max="87" width="12.375" style="54" bestFit="1" customWidth="1"/>
    <col min="88" max="88" width="8.875" style="54" bestFit="1" customWidth="1"/>
    <col min="89" max="89" width="13.25" style="54" bestFit="1" customWidth="1"/>
    <col min="90" max="90" width="9.25" style="54" bestFit="1" customWidth="1"/>
    <col min="91" max="91" width="5.625" style="54" bestFit="1" customWidth="1"/>
    <col min="92" max="92" width="28.125" style="54" bestFit="1" customWidth="1"/>
    <col min="93" max="93" width="12.875" style="54" bestFit="1" customWidth="1"/>
    <col min="94" max="94" width="9.375" style="54" bestFit="1" customWidth="1"/>
    <col min="95" max="95" width="27.375" style="54" bestFit="1" customWidth="1"/>
    <col min="96" max="96" width="13.25" style="54" bestFit="1" customWidth="1"/>
    <col min="97" max="97" width="9.625" style="54" bestFit="1" customWidth="1"/>
    <col min="98" max="98" width="28.25" style="54" bestFit="1" customWidth="1"/>
    <col min="99" max="99" width="13.25" style="54" bestFit="1" customWidth="1"/>
    <col min="100" max="100" width="9.625" style="54" bestFit="1" customWidth="1"/>
    <col min="101" max="101" width="28.25" style="54" bestFit="1" customWidth="1"/>
    <col min="102" max="16384" width="9" style="54"/>
  </cols>
  <sheetData>
    <row r="1" spans="1:52" x14ac:dyDescent="0.4">
      <c r="A1" s="228" t="s">
        <v>10</v>
      </c>
      <c r="B1" s="229"/>
      <c r="C1" s="229"/>
      <c r="D1" s="166" t="str">
        <f>Aチーム用勤務希望表!$D$1</f>
        <v>三交代制</v>
      </c>
      <c r="E1" s="53" t="s">
        <v>157</v>
      </c>
      <c r="F1" s="53"/>
      <c r="G1" s="53"/>
      <c r="H1" s="53"/>
    </row>
    <row r="2" spans="1:52" x14ac:dyDescent="0.4">
      <c r="A2" s="244" t="s">
        <v>68</v>
      </c>
      <c r="B2" s="245"/>
      <c r="C2" s="246"/>
      <c r="D2" s="118">
        <v>4</v>
      </c>
      <c r="E2" s="54" t="s">
        <v>103</v>
      </c>
      <c r="M2" s="56"/>
    </row>
    <row r="3" spans="1:52" x14ac:dyDescent="0.4">
      <c r="A3" s="237" t="s">
        <v>11</v>
      </c>
      <c r="B3" s="235" t="s">
        <v>64</v>
      </c>
      <c r="C3" s="236"/>
      <c r="D3" s="122">
        <v>2</v>
      </c>
      <c r="M3" s="56"/>
    </row>
    <row r="4" spans="1:52" x14ac:dyDescent="0.4">
      <c r="A4" s="238"/>
      <c r="B4" s="235" t="s">
        <v>98</v>
      </c>
      <c r="C4" s="236"/>
      <c r="D4" s="57">
        <v>1</v>
      </c>
    </row>
    <row r="5" spans="1:52" x14ac:dyDescent="0.4">
      <c r="A5" s="232" t="s">
        <v>12</v>
      </c>
      <c r="B5" s="247" t="s">
        <v>26</v>
      </c>
      <c r="C5" s="248"/>
      <c r="D5" s="123">
        <v>2</v>
      </c>
      <c r="M5" s="56"/>
    </row>
    <row r="6" spans="1:52" x14ac:dyDescent="0.4">
      <c r="A6" s="233"/>
      <c r="B6" s="249" t="s">
        <v>27</v>
      </c>
      <c r="C6" s="250"/>
      <c r="D6" s="124">
        <v>2</v>
      </c>
      <c r="M6" s="56"/>
    </row>
    <row r="7" spans="1:52" x14ac:dyDescent="0.4">
      <c r="A7" s="233"/>
      <c r="B7" s="247" t="s">
        <v>101</v>
      </c>
      <c r="C7" s="248"/>
      <c r="D7" s="58">
        <v>2</v>
      </c>
      <c r="M7" s="56"/>
    </row>
    <row r="8" spans="1:52" x14ac:dyDescent="0.4">
      <c r="A8" s="234"/>
      <c r="B8" s="249" t="s">
        <v>102</v>
      </c>
      <c r="C8" s="250"/>
      <c r="D8" s="59">
        <v>2</v>
      </c>
      <c r="M8" s="56"/>
    </row>
    <row r="9" spans="1:52" ht="18" customHeight="1" thickBot="1" x14ac:dyDescent="0.45">
      <c r="A9" s="239" t="s">
        <v>69</v>
      </c>
      <c r="B9" s="240"/>
      <c r="C9" s="241"/>
      <c r="D9" s="60">
        <f>Aチーム用勤務希望表!$D$9</f>
        <v>44927</v>
      </c>
      <c r="E9" s="53" t="s">
        <v>156</v>
      </c>
      <c r="F9" s="53"/>
      <c r="G9" s="53"/>
      <c r="H9" s="53"/>
      <c r="M9" s="56"/>
    </row>
    <row r="10" spans="1:52" ht="19.5" thickBot="1" x14ac:dyDescent="0.45">
      <c r="A10" s="61"/>
      <c r="B10" s="62"/>
      <c r="C10" s="63"/>
      <c r="D10" s="53"/>
      <c r="I10" s="242"/>
      <c r="J10" s="243"/>
      <c r="K10" s="277" t="s">
        <v>9</v>
      </c>
      <c r="L10" s="278"/>
      <c r="M10" s="278"/>
      <c r="N10" s="278"/>
      <c r="O10" s="278"/>
      <c r="P10" s="278"/>
      <c r="Q10" s="278"/>
      <c r="R10" s="278"/>
      <c r="S10" s="278"/>
      <c r="T10" s="278"/>
      <c r="U10" s="278"/>
      <c r="V10" s="278"/>
      <c r="W10" s="278"/>
      <c r="X10" s="278"/>
      <c r="Y10" s="278"/>
      <c r="Z10" s="278"/>
      <c r="AA10" s="278"/>
      <c r="AB10" s="278"/>
      <c r="AC10" s="278"/>
      <c r="AD10" s="278"/>
      <c r="AE10" s="278"/>
      <c r="AF10" s="278"/>
      <c r="AG10" s="278"/>
      <c r="AH10" s="278"/>
      <c r="AI10" s="278"/>
      <c r="AJ10" s="278"/>
      <c r="AK10" s="278"/>
      <c r="AL10" s="278"/>
      <c r="AM10" s="278"/>
      <c r="AN10" s="278"/>
      <c r="AO10" s="279"/>
    </row>
    <row r="11" spans="1:52" x14ac:dyDescent="0.4">
      <c r="A11" s="251" t="s">
        <v>71</v>
      </c>
      <c r="B11" s="252"/>
      <c r="C11" s="253"/>
      <c r="D11" s="53"/>
      <c r="I11" s="280" t="s">
        <v>6</v>
      </c>
      <c r="J11" s="281"/>
      <c r="K11" s="181">
        <f>SUMPRODUCT((MOD(ROW(K19:K78),2)=1)*(K19:K78="日"))-$D$2</f>
        <v>-4</v>
      </c>
      <c r="L11" s="109">
        <f t="shared" ref="L11:AL11" si="0">SUMPRODUCT((MOD(ROW(L19:L78),2)=1)*(L19:L78="日"))-$D$2</f>
        <v>-4</v>
      </c>
      <c r="M11" s="109">
        <f>SUMPRODUCT((MOD(ROW(M19:M78),2)=1)*(M19:M78="日"))-$D$2</f>
        <v>-4</v>
      </c>
      <c r="N11" s="109">
        <f t="shared" si="0"/>
        <v>-4</v>
      </c>
      <c r="O11" s="109">
        <f t="shared" si="0"/>
        <v>-4</v>
      </c>
      <c r="P11" s="109">
        <f t="shared" si="0"/>
        <v>-4</v>
      </c>
      <c r="Q11" s="109">
        <f t="shared" si="0"/>
        <v>-4</v>
      </c>
      <c r="R11" s="109">
        <f t="shared" si="0"/>
        <v>-4</v>
      </c>
      <c r="S11" s="109">
        <f t="shared" si="0"/>
        <v>-4</v>
      </c>
      <c r="T11" s="109">
        <f t="shared" si="0"/>
        <v>-4</v>
      </c>
      <c r="U11" s="109">
        <f t="shared" si="0"/>
        <v>-4</v>
      </c>
      <c r="V11" s="109">
        <f t="shared" si="0"/>
        <v>-4</v>
      </c>
      <c r="W11" s="109">
        <f t="shared" si="0"/>
        <v>-4</v>
      </c>
      <c r="X11" s="109">
        <f t="shared" si="0"/>
        <v>-4</v>
      </c>
      <c r="Y11" s="109">
        <f t="shared" si="0"/>
        <v>-4</v>
      </c>
      <c r="Z11" s="109">
        <f t="shared" si="0"/>
        <v>-4</v>
      </c>
      <c r="AA11" s="109">
        <f t="shared" si="0"/>
        <v>-4</v>
      </c>
      <c r="AB11" s="109">
        <f t="shared" si="0"/>
        <v>-4</v>
      </c>
      <c r="AC11" s="109">
        <f t="shared" si="0"/>
        <v>-4</v>
      </c>
      <c r="AD11" s="109">
        <f t="shared" si="0"/>
        <v>-4</v>
      </c>
      <c r="AE11" s="109">
        <f t="shared" si="0"/>
        <v>-4</v>
      </c>
      <c r="AF11" s="109">
        <f t="shared" si="0"/>
        <v>-4</v>
      </c>
      <c r="AG11" s="109">
        <f t="shared" si="0"/>
        <v>-4</v>
      </c>
      <c r="AH11" s="109">
        <f t="shared" si="0"/>
        <v>-4</v>
      </c>
      <c r="AI11" s="109">
        <f t="shared" si="0"/>
        <v>-4</v>
      </c>
      <c r="AJ11" s="109">
        <f t="shared" si="0"/>
        <v>-4</v>
      </c>
      <c r="AK11" s="109">
        <f t="shared" si="0"/>
        <v>-4</v>
      </c>
      <c r="AL11" s="109">
        <f t="shared" si="0"/>
        <v>-4</v>
      </c>
      <c r="AM11" s="109">
        <f>IF(AM$18="×","",SUMPRODUCT((MOD(ROW(AM19:AM78),2)=1)*(AM19:AM78="日"))-$D$2)</f>
        <v>-4</v>
      </c>
      <c r="AN11" s="109">
        <f t="shared" ref="AN11:AO11" si="1">IF(AN$18="×","",SUMPRODUCT((MOD(ROW(AN19:AN78),2)=1)*(AN19:AN78="日"))-$D$2)</f>
        <v>-4</v>
      </c>
      <c r="AO11" s="110">
        <f t="shared" si="1"/>
        <v>-4</v>
      </c>
      <c r="AP11" s="64"/>
      <c r="AQ11" s="64"/>
      <c r="AR11" s="64"/>
    </row>
    <row r="12" spans="1:52" x14ac:dyDescent="0.4">
      <c r="A12" s="254"/>
      <c r="B12" s="255"/>
      <c r="C12" s="256"/>
      <c r="D12" s="53"/>
      <c r="I12" s="65" t="s">
        <v>13</v>
      </c>
      <c r="J12" s="168" t="s">
        <v>17</v>
      </c>
      <c r="K12" s="182" t="str">
        <f>IF($D$1="二交代制",SUMPRODUCT((MOD(ROW(K19:K78),2)=1)*(K19:K78="当"))-$D$3,"無")</f>
        <v>無</v>
      </c>
      <c r="L12" s="66" t="str">
        <f t="shared" ref="L12:AK12" si="2">IF($D$1="二交代制",SUMPRODUCT((MOD(ROW(L19:L78),2)=1)*(L19:L78="当"))-$D$3,"無")</f>
        <v>無</v>
      </c>
      <c r="M12" s="66" t="str">
        <f t="shared" si="2"/>
        <v>無</v>
      </c>
      <c r="N12" s="66" t="str">
        <f t="shared" si="2"/>
        <v>無</v>
      </c>
      <c r="O12" s="66" t="str">
        <f t="shared" si="2"/>
        <v>無</v>
      </c>
      <c r="P12" s="66" t="str">
        <f t="shared" si="2"/>
        <v>無</v>
      </c>
      <c r="Q12" s="66" t="str">
        <f t="shared" si="2"/>
        <v>無</v>
      </c>
      <c r="R12" s="66" t="str">
        <f t="shared" si="2"/>
        <v>無</v>
      </c>
      <c r="S12" s="66" t="str">
        <f t="shared" si="2"/>
        <v>無</v>
      </c>
      <c r="T12" s="66" t="str">
        <f t="shared" si="2"/>
        <v>無</v>
      </c>
      <c r="U12" s="66" t="str">
        <f t="shared" si="2"/>
        <v>無</v>
      </c>
      <c r="V12" s="66" t="str">
        <f t="shared" si="2"/>
        <v>無</v>
      </c>
      <c r="W12" s="66" t="str">
        <f t="shared" si="2"/>
        <v>無</v>
      </c>
      <c r="X12" s="66" t="str">
        <f t="shared" si="2"/>
        <v>無</v>
      </c>
      <c r="Y12" s="66" t="str">
        <f t="shared" si="2"/>
        <v>無</v>
      </c>
      <c r="Z12" s="66" t="str">
        <f t="shared" si="2"/>
        <v>無</v>
      </c>
      <c r="AA12" s="66" t="str">
        <f t="shared" si="2"/>
        <v>無</v>
      </c>
      <c r="AB12" s="66" t="str">
        <f t="shared" si="2"/>
        <v>無</v>
      </c>
      <c r="AC12" s="66" t="str">
        <f t="shared" si="2"/>
        <v>無</v>
      </c>
      <c r="AD12" s="66" t="str">
        <f t="shared" si="2"/>
        <v>無</v>
      </c>
      <c r="AE12" s="66" t="str">
        <f t="shared" si="2"/>
        <v>無</v>
      </c>
      <c r="AF12" s="66" t="str">
        <f t="shared" si="2"/>
        <v>無</v>
      </c>
      <c r="AG12" s="66" t="str">
        <f t="shared" si="2"/>
        <v>無</v>
      </c>
      <c r="AH12" s="66" t="str">
        <f t="shared" si="2"/>
        <v>無</v>
      </c>
      <c r="AI12" s="66" t="str">
        <f t="shared" si="2"/>
        <v>無</v>
      </c>
      <c r="AJ12" s="66" t="str">
        <f t="shared" si="2"/>
        <v>無</v>
      </c>
      <c r="AK12" s="66" t="str">
        <f t="shared" si="2"/>
        <v>無</v>
      </c>
      <c r="AL12" s="66" t="str">
        <f>IF($D$1="二交代制",SUMPRODUCT((MOD(ROW(AL19:AL78),2)=1)*(AL19:AL78="当"))-$D$3,"無")</f>
        <v>無</v>
      </c>
      <c r="AM12" s="66" t="str">
        <f>IF(AM$18="×","",IF($D$1="二交代制",SUMPRODUCT((MOD(ROW(AM19:AM78),2)=1)*(AM19:AM78="当"))-$D$3,"無"))</f>
        <v>無</v>
      </c>
      <c r="AN12" s="66" t="str">
        <f t="shared" ref="AN12:AO12" si="3">IF(AN$18="×","",IF($D$1="二交代制",SUMPRODUCT((MOD(ROW(AN19:AN78),2)=1)*(AN19:AN78="当"))-$D$3,"無"))</f>
        <v>無</v>
      </c>
      <c r="AO12" s="67" t="str">
        <f t="shared" si="3"/>
        <v>無</v>
      </c>
      <c r="AP12" s="64"/>
      <c r="AQ12" s="64"/>
      <c r="AR12" s="64"/>
    </row>
    <row r="13" spans="1:52" ht="19.5" thickBot="1" x14ac:dyDescent="0.45">
      <c r="A13" s="254"/>
      <c r="B13" s="255"/>
      <c r="C13" s="256"/>
      <c r="D13" s="53"/>
      <c r="I13" s="230" t="s">
        <v>16</v>
      </c>
      <c r="J13" s="168" t="s">
        <v>7</v>
      </c>
      <c r="K13" s="182">
        <f>IF($D$1="三交代制",SUMPRODUCT((MOD(ROW(K19:K78),2)=1)*(K19:K78="準"))-$D$5,"無")</f>
        <v>-2</v>
      </c>
      <c r="L13" s="66">
        <f t="shared" ref="L13:AK13" si="4">IF($D$1="三交代制",SUMPRODUCT((MOD(ROW(L19:L78),2)=1)*(L19:L78="準"))-$D$5,"無")</f>
        <v>-2</v>
      </c>
      <c r="M13" s="66">
        <f t="shared" si="4"/>
        <v>-2</v>
      </c>
      <c r="N13" s="66">
        <f t="shared" si="4"/>
        <v>-2</v>
      </c>
      <c r="O13" s="66">
        <f t="shared" si="4"/>
        <v>-2</v>
      </c>
      <c r="P13" s="66">
        <f t="shared" si="4"/>
        <v>-2</v>
      </c>
      <c r="Q13" s="66">
        <f t="shared" si="4"/>
        <v>-2</v>
      </c>
      <c r="R13" s="66">
        <f t="shared" si="4"/>
        <v>-2</v>
      </c>
      <c r="S13" s="66">
        <f t="shared" si="4"/>
        <v>-2</v>
      </c>
      <c r="T13" s="66">
        <f t="shared" si="4"/>
        <v>-2</v>
      </c>
      <c r="U13" s="66">
        <f t="shared" si="4"/>
        <v>-2</v>
      </c>
      <c r="V13" s="66">
        <f t="shared" si="4"/>
        <v>-2</v>
      </c>
      <c r="W13" s="66">
        <f t="shared" si="4"/>
        <v>-2</v>
      </c>
      <c r="X13" s="66">
        <f t="shared" si="4"/>
        <v>-2</v>
      </c>
      <c r="Y13" s="66">
        <f t="shared" si="4"/>
        <v>-2</v>
      </c>
      <c r="Z13" s="66">
        <f t="shared" si="4"/>
        <v>-2</v>
      </c>
      <c r="AA13" s="66">
        <f t="shared" si="4"/>
        <v>-2</v>
      </c>
      <c r="AB13" s="66">
        <f t="shared" si="4"/>
        <v>-2</v>
      </c>
      <c r="AC13" s="66">
        <f t="shared" si="4"/>
        <v>-2</v>
      </c>
      <c r="AD13" s="66">
        <f t="shared" si="4"/>
        <v>-2</v>
      </c>
      <c r="AE13" s="66">
        <f t="shared" si="4"/>
        <v>-2</v>
      </c>
      <c r="AF13" s="66">
        <f t="shared" si="4"/>
        <v>-2</v>
      </c>
      <c r="AG13" s="66">
        <f t="shared" si="4"/>
        <v>-2</v>
      </c>
      <c r="AH13" s="66">
        <f t="shared" si="4"/>
        <v>-2</v>
      </c>
      <c r="AI13" s="66">
        <f t="shared" si="4"/>
        <v>-2</v>
      </c>
      <c r="AJ13" s="66">
        <f t="shared" si="4"/>
        <v>-2</v>
      </c>
      <c r="AK13" s="66">
        <f t="shared" si="4"/>
        <v>-2</v>
      </c>
      <c r="AL13" s="66">
        <f>IF($D$1="三交代制",SUMPRODUCT((MOD(ROW(AL19:AL78),2)=1)*(AL19:AL78="準"))-$D$5,"無")</f>
        <v>-2</v>
      </c>
      <c r="AM13" s="66">
        <f>IF(AM$18="×","",IF($D$1="三交代制",SUMPRODUCT((MOD(ROW(AM19:AM78),2)=1)*(AM19:AM78="準"))-$D$5,"無"))</f>
        <v>-2</v>
      </c>
      <c r="AN13" s="66">
        <f t="shared" ref="AN13" si="5">IF(AN$18="×","",IF($D$1="三交代制",SUMPRODUCT((MOD(ROW(AN19:AN78),2)=1)*(AN19:AN78="準"))-$D$5,"無"))</f>
        <v>-2</v>
      </c>
      <c r="AO13" s="67">
        <f>IF(AO$18="×","",IF($D$1="三交代制",SUMPRODUCT((MOD(ROW(AO19:AO78),2)=1)*(AO19:AO78="準"))-$D$5,"無"))</f>
        <v>-2</v>
      </c>
      <c r="AP13" s="64"/>
      <c r="AQ13" s="64"/>
      <c r="AR13" s="64"/>
    </row>
    <row r="14" spans="1:52" ht="19.5" thickBot="1" x14ac:dyDescent="0.45">
      <c r="A14" s="257" t="s">
        <v>86</v>
      </c>
      <c r="B14" s="252"/>
      <c r="C14" s="253"/>
      <c r="D14" s="53"/>
      <c r="I14" s="231"/>
      <c r="J14" s="180" t="s">
        <v>8</v>
      </c>
      <c r="K14" s="183">
        <f>IF($D$1="三交代制",SUMPRODUCT((MOD(ROW(K19:K78),2)=1)*(K19:K78="深"))-$D$6,"無")</f>
        <v>-2</v>
      </c>
      <c r="L14" s="69">
        <f t="shared" ref="L14:AL14" si="6">IF($D$1="三交代制",SUMPRODUCT((MOD(ROW(L19:L78),2)=1)*(L19:L78="深"))-$D$6,"無")</f>
        <v>-2</v>
      </c>
      <c r="M14" s="69">
        <f t="shared" si="6"/>
        <v>-2</v>
      </c>
      <c r="N14" s="69">
        <f t="shared" si="6"/>
        <v>-2</v>
      </c>
      <c r="O14" s="69">
        <f t="shared" si="6"/>
        <v>-2</v>
      </c>
      <c r="P14" s="69">
        <f t="shared" si="6"/>
        <v>-2</v>
      </c>
      <c r="Q14" s="69">
        <f t="shared" si="6"/>
        <v>-2</v>
      </c>
      <c r="R14" s="69">
        <f t="shared" si="6"/>
        <v>-2</v>
      </c>
      <c r="S14" s="69">
        <f t="shared" si="6"/>
        <v>-2</v>
      </c>
      <c r="T14" s="69">
        <f t="shared" si="6"/>
        <v>-2</v>
      </c>
      <c r="U14" s="69">
        <f t="shared" si="6"/>
        <v>-2</v>
      </c>
      <c r="V14" s="69">
        <f t="shared" si="6"/>
        <v>-2</v>
      </c>
      <c r="W14" s="69">
        <f t="shared" si="6"/>
        <v>-2</v>
      </c>
      <c r="X14" s="69">
        <f t="shared" si="6"/>
        <v>-2</v>
      </c>
      <c r="Y14" s="69">
        <f t="shared" si="6"/>
        <v>-2</v>
      </c>
      <c r="Z14" s="69">
        <f t="shared" si="6"/>
        <v>-2</v>
      </c>
      <c r="AA14" s="69">
        <f t="shared" si="6"/>
        <v>-2</v>
      </c>
      <c r="AB14" s="69">
        <f t="shared" si="6"/>
        <v>-2</v>
      </c>
      <c r="AC14" s="69">
        <f t="shared" si="6"/>
        <v>-2</v>
      </c>
      <c r="AD14" s="69">
        <f t="shared" si="6"/>
        <v>-2</v>
      </c>
      <c r="AE14" s="69">
        <f t="shared" si="6"/>
        <v>-2</v>
      </c>
      <c r="AF14" s="69">
        <f t="shared" si="6"/>
        <v>-2</v>
      </c>
      <c r="AG14" s="69">
        <f t="shared" si="6"/>
        <v>-2</v>
      </c>
      <c r="AH14" s="69">
        <f t="shared" si="6"/>
        <v>-2</v>
      </c>
      <c r="AI14" s="69">
        <f t="shared" si="6"/>
        <v>-2</v>
      </c>
      <c r="AJ14" s="69">
        <f t="shared" si="6"/>
        <v>-2</v>
      </c>
      <c r="AK14" s="69">
        <f t="shared" si="6"/>
        <v>-2</v>
      </c>
      <c r="AL14" s="69">
        <f t="shared" si="6"/>
        <v>-2</v>
      </c>
      <c r="AM14" s="69">
        <f>IF(AM$18="×","",IF($D$1="三交代制",SUMPRODUCT((MOD(ROW(AM19:AM78),2)=1)*(AM19:AM78="深"))-$D$6,"無"))</f>
        <v>-2</v>
      </c>
      <c r="AN14" s="69">
        <f t="shared" ref="AN14" si="7">IF(AN$18="×","",IF($D$1="三交代制",SUMPRODUCT((MOD(ROW(AN19:AN78),2)=1)*(AN19:AN78="深"))-$D$6,"無"))</f>
        <v>-2</v>
      </c>
      <c r="AO14" s="70">
        <f>IF(AO$18="×","",IF($D$1="三交代制",SUMPRODUCT((MOD(ROW(AO19:AO78),2)=1)*(AO19:AO78="深"))-$D$6,"無"))</f>
        <v>-2</v>
      </c>
      <c r="AP14" s="64"/>
      <c r="AQ14" s="64"/>
      <c r="AR14" s="64"/>
    </row>
    <row r="15" spans="1:52" ht="19.5" thickBot="1" x14ac:dyDescent="0.45">
      <c r="A15" s="254"/>
      <c r="B15" s="255"/>
      <c r="C15" s="256"/>
      <c r="D15" s="53"/>
      <c r="L15" s="56"/>
    </row>
    <row r="16" spans="1:52" ht="18.75" customHeight="1" x14ac:dyDescent="0.4">
      <c r="A16" s="254"/>
      <c r="B16" s="255"/>
      <c r="C16" s="258"/>
      <c r="D16" s="203" t="s">
        <v>2</v>
      </c>
      <c r="E16" s="206" t="s">
        <v>0</v>
      </c>
      <c r="F16" s="263" t="s">
        <v>66</v>
      </c>
      <c r="G16" s="264"/>
      <c r="H16" s="265"/>
      <c r="I16" s="209" t="s">
        <v>67</v>
      </c>
      <c r="J16" s="302" t="s">
        <v>4</v>
      </c>
      <c r="K16" s="222" t="s">
        <v>1</v>
      </c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  <c r="AI16" s="223"/>
      <c r="AJ16" s="223"/>
      <c r="AK16" s="223"/>
      <c r="AL16" s="223"/>
      <c r="AM16" s="223"/>
      <c r="AN16" s="223"/>
      <c r="AO16" s="223"/>
      <c r="AP16" s="269" t="s">
        <v>163</v>
      </c>
      <c r="AQ16" s="270"/>
      <c r="AR16" s="270"/>
      <c r="AS16" s="270"/>
      <c r="AT16" s="270"/>
      <c r="AU16" s="270"/>
      <c r="AV16" s="270"/>
      <c r="AW16" s="270"/>
      <c r="AX16" s="271"/>
      <c r="AZ16" s="291" t="s">
        <v>65</v>
      </c>
    </row>
    <row r="17" spans="1:58" ht="19.5" thickBot="1" x14ac:dyDescent="0.45">
      <c r="A17" s="259"/>
      <c r="B17" s="260"/>
      <c r="C17" s="260"/>
      <c r="D17" s="204"/>
      <c r="E17" s="207"/>
      <c r="F17" s="71" t="s">
        <v>21</v>
      </c>
      <c r="G17" s="261" t="s">
        <v>22</v>
      </c>
      <c r="H17" s="262"/>
      <c r="I17" s="210"/>
      <c r="J17" s="303"/>
      <c r="K17" s="72">
        <v>1</v>
      </c>
      <c r="L17" s="72">
        <v>2</v>
      </c>
      <c r="M17" s="72">
        <v>3</v>
      </c>
      <c r="N17" s="72">
        <v>4</v>
      </c>
      <c r="O17" s="72">
        <v>5</v>
      </c>
      <c r="P17" s="72">
        <v>6</v>
      </c>
      <c r="Q17" s="72">
        <v>7</v>
      </c>
      <c r="R17" s="72">
        <v>8</v>
      </c>
      <c r="S17" s="72">
        <v>9</v>
      </c>
      <c r="T17" s="72">
        <v>10</v>
      </c>
      <c r="U17" s="72">
        <v>11</v>
      </c>
      <c r="V17" s="72">
        <v>12</v>
      </c>
      <c r="W17" s="72">
        <v>13</v>
      </c>
      <c r="X17" s="72">
        <v>14</v>
      </c>
      <c r="Y17" s="72">
        <v>15</v>
      </c>
      <c r="Z17" s="72">
        <v>16</v>
      </c>
      <c r="AA17" s="72">
        <v>17</v>
      </c>
      <c r="AB17" s="72">
        <v>18</v>
      </c>
      <c r="AC17" s="72">
        <v>19</v>
      </c>
      <c r="AD17" s="72">
        <v>20</v>
      </c>
      <c r="AE17" s="72">
        <v>21</v>
      </c>
      <c r="AF17" s="72">
        <v>22</v>
      </c>
      <c r="AG17" s="72">
        <v>23</v>
      </c>
      <c r="AH17" s="72">
        <v>24</v>
      </c>
      <c r="AI17" s="72">
        <v>25</v>
      </c>
      <c r="AJ17" s="72">
        <v>26</v>
      </c>
      <c r="AK17" s="72">
        <v>27</v>
      </c>
      <c r="AL17" s="72">
        <v>28</v>
      </c>
      <c r="AM17" s="72">
        <v>29</v>
      </c>
      <c r="AN17" s="72">
        <v>30</v>
      </c>
      <c r="AO17" s="105">
        <v>31</v>
      </c>
      <c r="AP17" s="230" t="s">
        <v>6</v>
      </c>
      <c r="AQ17" s="272" t="s">
        <v>20</v>
      </c>
      <c r="AR17" s="273"/>
      <c r="AS17" s="225" t="s">
        <v>19</v>
      </c>
      <c r="AT17" s="225"/>
      <c r="AU17" s="225"/>
      <c r="AV17" s="225"/>
      <c r="AW17" s="201" t="s">
        <v>62</v>
      </c>
      <c r="AX17" s="267" t="s">
        <v>63</v>
      </c>
      <c r="AZ17" s="292"/>
      <c r="BA17" s="62"/>
      <c r="BB17" s="62"/>
      <c r="BC17" s="62"/>
      <c r="BD17" s="62"/>
      <c r="BE17" s="62"/>
      <c r="BF17" s="62"/>
    </row>
    <row r="18" spans="1:58" ht="19.5" thickBot="1" x14ac:dyDescent="0.45">
      <c r="D18" s="205"/>
      <c r="E18" s="208"/>
      <c r="F18" s="74" t="s">
        <v>17</v>
      </c>
      <c r="G18" s="75" t="s">
        <v>24</v>
      </c>
      <c r="H18" s="76" t="s">
        <v>25</v>
      </c>
      <c r="I18" s="211"/>
      <c r="J18" s="304"/>
      <c r="K18" s="77" t="str">
        <f>TEXT(D9,"aaa")</f>
        <v>日</v>
      </c>
      <c r="L18" s="77" t="str">
        <f>TEXT(D9+1,"aaa")</f>
        <v>月</v>
      </c>
      <c r="M18" s="77" t="str">
        <f>TEXT(D9+2,"aaa")</f>
        <v>火</v>
      </c>
      <c r="N18" s="77" t="str">
        <f>TEXT(D9+3,"aaa")</f>
        <v>水</v>
      </c>
      <c r="O18" s="77" t="str">
        <f>TEXT(D9+4,"aaa")</f>
        <v>木</v>
      </c>
      <c r="P18" s="77" t="str">
        <f>TEXT(D9+5,"aaa")</f>
        <v>金</v>
      </c>
      <c r="Q18" s="77" t="str">
        <f>TEXT(D9+6,"aaa")</f>
        <v>土</v>
      </c>
      <c r="R18" s="77" t="str">
        <f>TEXT(D9+7,"aaa")</f>
        <v>日</v>
      </c>
      <c r="S18" s="77" t="str">
        <f>TEXT(D9+8,"aaa")</f>
        <v>月</v>
      </c>
      <c r="T18" s="77" t="str">
        <f>TEXT(D9+9,"aaa")</f>
        <v>火</v>
      </c>
      <c r="U18" s="77" t="str">
        <f>TEXT(D9+10,"aaa")</f>
        <v>水</v>
      </c>
      <c r="V18" s="77" t="str">
        <f>TEXT(D9+11,"aaa")</f>
        <v>木</v>
      </c>
      <c r="W18" s="77" t="str">
        <f>TEXT(D9+12,"aaa")</f>
        <v>金</v>
      </c>
      <c r="X18" s="77" t="str">
        <f>TEXT(D9+13,"aaa")</f>
        <v>土</v>
      </c>
      <c r="Y18" s="77" t="str">
        <f>TEXT(D9+14,"aaa")</f>
        <v>日</v>
      </c>
      <c r="Z18" s="77" t="str">
        <f>TEXT(D9+15,"aaa")</f>
        <v>月</v>
      </c>
      <c r="AA18" s="77" t="str">
        <f>TEXT(D9+16,"aaa")</f>
        <v>火</v>
      </c>
      <c r="AB18" s="77" t="str">
        <f>TEXT(D9+17,"aaa")</f>
        <v>水</v>
      </c>
      <c r="AC18" s="77" t="str">
        <f>TEXT(D9+18,"aaa")</f>
        <v>木</v>
      </c>
      <c r="AD18" s="77" t="str">
        <f>TEXT(D9+19,"aaa")</f>
        <v>金</v>
      </c>
      <c r="AE18" s="77" t="str">
        <f>TEXT(D9+20,"aaa")</f>
        <v>土</v>
      </c>
      <c r="AF18" s="77" t="str">
        <f>TEXT(D9+21,"aaa")</f>
        <v>日</v>
      </c>
      <c r="AG18" s="77" t="str">
        <f>TEXT(D9+22,"aaa")</f>
        <v>月</v>
      </c>
      <c r="AH18" s="77" t="str">
        <f>TEXT(D9+23,"aaa")</f>
        <v>火</v>
      </c>
      <c r="AI18" s="77" t="str">
        <f>TEXT(D9+24,"aaa")</f>
        <v>水</v>
      </c>
      <c r="AJ18" s="77" t="str">
        <f>TEXT(D9+25,"aaa")</f>
        <v>木</v>
      </c>
      <c r="AK18" s="77" t="str">
        <f>TEXT(D9+26,"aaa")</f>
        <v>金</v>
      </c>
      <c r="AL18" s="77" t="str">
        <f>TEXT(D9+27,"aaa")</f>
        <v>土</v>
      </c>
      <c r="AM18" s="77" t="str">
        <f>IF(VALUE(MID(TEXT(D9+28,"MMDDYY"),3,2))&lt;=3,"×",TEXT(D9+28,"aaa"))</f>
        <v>日</v>
      </c>
      <c r="AN18" s="77" t="str">
        <f>IF(VALUE(MID(TEXT(D9+29,"MMDDYY"),3,2))&lt;=3,"×",TEXT(D9+29,"aaa"))</f>
        <v>月</v>
      </c>
      <c r="AO18" s="106" t="str">
        <f>IF(VALUE(MID(TEXT(D9+30,"MMDDYY"),3,2))&lt;=3,"×",TEXT(D9+30,"aaa"))</f>
        <v>火</v>
      </c>
      <c r="AP18" s="231"/>
      <c r="AQ18" s="79" t="s">
        <v>17</v>
      </c>
      <c r="AR18" s="80" t="s">
        <v>59</v>
      </c>
      <c r="AS18" s="81" t="s">
        <v>15</v>
      </c>
      <c r="AT18" s="80" t="s">
        <v>60</v>
      </c>
      <c r="AU18" s="82" t="s">
        <v>14</v>
      </c>
      <c r="AV18" s="80" t="s">
        <v>61</v>
      </c>
      <c r="AW18" s="266"/>
      <c r="AX18" s="268"/>
      <c r="AZ18" s="293"/>
      <c r="BA18" s="62"/>
      <c r="BB18" s="62"/>
      <c r="BC18" s="62"/>
      <c r="BD18" s="62"/>
      <c r="BE18" s="62"/>
      <c r="BF18" s="62"/>
    </row>
    <row r="19" spans="1:58" x14ac:dyDescent="0.4">
      <c r="D19" s="300" t="s">
        <v>72</v>
      </c>
      <c r="E19" s="275" t="s">
        <v>135</v>
      </c>
      <c r="F19" s="295">
        <v>2</v>
      </c>
      <c r="G19" s="282">
        <v>2</v>
      </c>
      <c r="H19" s="282">
        <v>2</v>
      </c>
      <c r="I19" s="301">
        <v>6</v>
      </c>
      <c r="J19" s="86" t="s">
        <v>58</v>
      </c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116"/>
      <c r="AG19" s="116"/>
      <c r="AH19" s="116"/>
      <c r="AI19" s="116"/>
      <c r="AJ19" s="116"/>
      <c r="AK19" s="116"/>
      <c r="AL19" s="116"/>
      <c r="AM19" s="116"/>
      <c r="AN19" s="116"/>
      <c r="AO19" s="125"/>
      <c r="AP19" s="83">
        <f>IF(E19="","",COUNTIF(K19:AO19,"日"))</f>
        <v>0</v>
      </c>
      <c r="AQ19" s="84" t="str">
        <f>IF($D$1="二交代制",IF(E19="","",COUNTIF(K19:AO19,"当")),"")</f>
        <v/>
      </c>
      <c r="AR19" s="84" t="str">
        <f>IF($D$1="二交代制",IF(E19="","",IF(($F19-AQ19)&gt;0,TEXT(($F19-AQ19),"@")&amp;"日, 不足しています",IF(($F19-AQ19)=0,"指定日数に等しいです",IF(($F19-AQ19)&lt;0,TEXT(-($F19-AQ19),"@")&amp;"日, 余っています","")))),"")</f>
        <v/>
      </c>
      <c r="AS19" s="84">
        <f>IF($D$1="三交代制",IF(E19="","",COUNTIF(K19:AO19,"準")),"")</f>
        <v>0</v>
      </c>
      <c r="AT19" s="84" t="str">
        <f>IF($D$1="三交代制",IF(E19="","",IF(($G19-AS19)&gt;0,TEXT(($G19-AS19),"@")&amp;"日, 不足しています",IF(($G19-AS19)=0,"指定日数に等しいです",IF(($G19-AS19)&lt;0,TEXT(-($G19-AS19),"@")&amp;"日, 余っています","")))),"")</f>
        <v>2日, 不足しています</v>
      </c>
      <c r="AU19" s="84">
        <f>IF($D$1="三交代制",IF(E19="","",COUNTIF(K19:AO19,"深")),"")</f>
        <v>0</v>
      </c>
      <c r="AV19" s="84" t="str">
        <f>IF($D$1="三交代制",IF(E19="","",IF(($H19-AU19)&gt;0,TEXT(($H19-AU19),"@")&amp;"日, 不足しています",IF(($H19-AU19)=0,"指定日数に等しいです",IF(($H19-AU19)&lt;0,TEXT(-($H19-AU19),"@")&amp;"日, 余っています","")))),"")</f>
        <v>2日, 不足しています</v>
      </c>
      <c r="AW19" s="84">
        <f>IF(E19="","",COUNTIF(K19:AO19,"休"))</f>
        <v>0</v>
      </c>
      <c r="AX19" s="85" t="str">
        <f>IF(E19="","",IF(($I19-AW19)&gt;0,TEXT(($I19-AW19),"@")&amp;"日, 不足しています",IF(($I19-AW19)=0,"指定日数に等しいです",IF(($I19-AW19)&lt;0,TEXT(-($I19-AW19),"@")&amp;"日, 余っています",""))))</f>
        <v>6日, 不足しています</v>
      </c>
      <c r="AZ19" s="294" t="str">
        <f>IF(AND((COUNTIF(K19:AO19,"日")+COUNTIF(K19:AO19,"当")+COUNTIF(K19:AO19,"明")+COUNTIF(K19:AO19,"準")+COUNTIF(K19:AO19,"深")+COUNTIF(K19:AO19,"休"))&gt;0,$E19=""),"氏名を入力して下さい！勤務希望が入力されているのに, 氏名が入力されていません！",IF(
OR(AND($AM$18="×",AM19&lt;&gt;""),AND($AN$18="×",AN19&lt;&gt;""),AND($AO$18="×",AO19&lt;&gt;"")),TEXT($D$9,"m月")&amp;"に含まれない日の希望欄は空白にして下さい！",IF(
AND($D$1="二交代制", COUNTIF(K19:AO19,"準")&gt;0),"「準」夜勤を消して下さい！", IF(AND($D$1="二交代制", COUNTIF(K19:AO19,"深")&gt;0),"「深」夜勤を消して下さい！",IF(AND($D$1="三交代制", COUNTIF(K19:AO19,"当")&gt;0),"「当」直を消して下さい！",IF(AND($D$1="三交代制", COUNTIF(K19:AO19,"明")&gt;0),"「明」けを消して下さい！",
IF(COUNTIF(K100:AO101,10)&gt;0,"「当直→明け→休み」を2回以上, "&amp;CHAR(10)&amp;"連続させないで下さい！",IF(COUNTIF(K100:AO101,20)&gt;0,"「準, 深夜勤務」は3回以上, "&amp;CHAR(10)&amp;"連続させないようにして下さい！",
IF(COUNTIF(K100:AO101,30)&gt;0,"「当直→明け→休み」"&amp;CHAR(10)&amp;"にして下さい！",IF(COUNTIF(K100:AO101,40)&gt;0,"「日(休)→準→休」「日(休)→準→準→休」,「休→深→休」,"&amp;CHAR(10)&amp;"「休→深→準(深)→休」のどれかにして下さい！",""))))))))))</f>
        <v/>
      </c>
    </row>
    <row r="20" spans="1:58" x14ac:dyDescent="0.4">
      <c r="D20" s="204"/>
      <c r="E20" s="221"/>
      <c r="F20" s="217"/>
      <c r="G20" s="219"/>
      <c r="H20" s="219"/>
      <c r="I20" s="299"/>
      <c r="J20" s="88" t="s">
        <v>5</v>
      </c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26"/>
      <c r="AP20" s="65"/>
      <c r="AQ20" s="87"/>
      <c r="AR20" s="87"/>
      <c r="AS20" s="87"/>
      <c r="AT20" s="87"/>
      <c r="AU20" s="87"/>
      <c r="AV20" s="87"/>
      <c r="AW20" s="87"/>
      <c r="AX20" s="55"/>
      <c r="AZ20" s="194"/>
    </row>
    <row r="21" spans="1:58" ht="18.75" customHeight="1" x14ac:dyDescent="0.4">
      <c r="D21" s="204"/>
      <c r="E21" s="220" t="s">
        <v>136</v>
      </c>
      <c r="F21" s="216">
        <v>2</v>
      </c>
      <c r="G21" s="218">
        <v>2</v>
      </c>
      <c r="H21" s="218">
        <v>2</v>
      </c>
      <c r="I21" s="297">
        <v>6</v>
      </c>
      <c r="J21" s="88" t="s">
        <v>58</v>
      </c>
      <c r="K21" s="117"/>
      <c r="L21" s="117"/>
      <c r="M21" s="117"/>
      <c r="N21" s="117"/>
      <c r="O21" s="117"/>
      <c r="P21" s="117"/>
      <c r="Q21" s="117"/>
      <c r="R21" s="117"/>
      <c r="S21" s="117"/>
      <c r="T21" s="117"/>
      <c r="U21" s="117"/>
      <c r="V21" s="117"/>
      <c r="W21" s="117"/>
      <c r="X21" s="117"/>
      <c r="Y21" s="117"/>
      <c r="Z21" s="117"/>
      <c r="AA21" s="117"/>
      <c r="AB21" s="117"/>
      <c r="AC21" s="117"/>
      <c r="AD21" s="117"/>
      <c r="AE21" s="117"/>
      <c r="AF21" s="117"/>
      <c r="AG21" s="117"/>
      <c r="AH21" s="117"/>
      <c r="AI21" s="117"/>
      <c r="AJ21" s="117"/>
      <c r="AK21" s="117"/>
      <c r="AL21" s="117"/>
      <c r="AM21" s="117"/>
      <c r="AN21" s="117"/>
      <c r="AO21" s="126"/>
      <c r="AP21" s="65">
        <f>IF(E21="","",COUNTIF(K21:AO21,"日"))</f>
        <v>0</v>
      </c>
      <c r="AQ21" s="84" t="str">
        <f>IF($D$1="二交代制",IF(E21="","",COUNTIF(K21:AO21,"当")),"")</f>
        <v/>
      </c>
      <c r="AR21" s="84" t="str">
        <f t="shared" ref="AR21" si="8">IF($D$1="二交代制",IF(E21="","",IF(($F21-AQ21)&gt;0,TEXT(($F21-AQ21),"@")&amp;"日, 不足しています",IF(($F21-AQ21)=0,"指定日数に等しいです",IF(($F21-AQ21)&lt;0,TEXT(-($F21-AQ21),"@")&amp;"日, 余っています","")))),"")</f>
        <v/>
      </c>
      <c r="AS21" s="84">
        <f>IF($D$1="三交代制",IF(E21="","",COUNTIF(K21:AO21,"準")),"")</f>
        <v>0</v>
      </c>
      <c r="AT21" s="87" t="str">
        <f t="shared" ref="AT21" si="9">IF($D$1="三交代制",IF(E21="","",IF(($G21-AS21)&gt;0,TEXT(($G21-AS21),"@")&amp;"日, 不足しています",IF(($G21-AS21)=0,"指定日数に等しいです",IF(($G21-AS21)&lt;0,TEXT(-($G21-AS21),"@")&amp;"日, 余っています","")))),"")</f>
        <v>2日, 不足しています</v>
      </c>
      <c r="AU21" s="84">
        <f>IF($D$1="三交代制",IF(E21="","",COUNTIF(K21:AO21,"深")),"")</f>
        <v>0</v>
      </c>
      <c r="AV21" s="84" t="str">
        <f t="shared" ref="AV21" si="10">IF($D$1="三交代制",IF(E21="","",IF(($H21-AU21)&gt;0,TEXT(($H21-AU21),"@")&amp;"日, 不足しています",IF(($H21-AU21)=0,"指定日数に等しいです",IF(($H21-AU21)&lt;0,TEXT(-($H21-AU21),"@")&amp;"日, 余っています","")))),"")</f>
        <v>2日, 不足しています</v>
      </c>
      <c r="AW21" s="84">
        <f>IF(E21="","",COUNTIF(K21:AO21,"休"))</f>
        <v>0</v>
      </c>
      <c r="AX21" s="85" t="str">
        <f t="shared" ref="AX21" si="11">IF(E21="","",IF(($I21-AW21)&gt;0,TEXT(($I21-AW21),"@")&amp;"日, 不足しています",IF(($I21-AW21)=0,"指定日数に等しいです",IF(($I21-AW21)&lt;0,TEXT(-($I21-AW21),"@")&amp;"日, 余っています",""))))</f>
        <v>6日, 不足しています</v>
      </c>
      <c r="AZ21" s="194" t="str">
        <f t="shared" ref="AZ21" si="12">IF(AND((COUNTIF(K21:AO21,"日")+COUNTIF(K21:AO21,"当")+COUNTIF(K21:AO21,"明")+COUNTIF(K21:AO21,"準")+COUNTIF(K21:AO21,"深")+COUNTIF(K21:AO21,"休"))&gt;0,$E21=""),"氏名を入力して下さい！勤務希望が入力されているのに, 氏名が入力されていません！",IF(
OR(AND($AM$18="×",AM21&lt;&gt;""),AND($AN$18="×",AN21&lt;&gt;""),AND($AO$18="×",AO21&lt;&gt;"")),TEXT($D$9,"m月")&amp;"に含まれない日の希望欄は空白にして下さい！",IF(
AND($D$1="二交代制", COUNTIF(K21:AO21,"準")&gt;0),"「準」夜勤を消して下さい！", IF(AND($D$1="二交代制", COUNTIF(K21:AO21,"深")&gt;0),"「深」夜勤を消して下さい！",IF(AND($D$1="三交代制", COUNTIF(K21:AO21,"当")&gt;0),"「当」直を消して下さい！",IF(AND($D$1="三交代制", COUNTIF(K21:AO21,"明")&gt;0),"「明」けを消して下さい！",
IF(COUNTIF(K102:AO103,10)&gt;0,"「当直→明け→休み」を2回以上, "&amp;CHAR(10)&amp;"連続させないで下さい！",IF(COUNTIF(K102:AO103,20)&gt;0,"「準, 深夜勤務」は3回以上, "&amp;CHAR(10)&amp;"連続させないようにして下さい！",
IF(COUNTIF(K102:AO103,30)&gt;0,"「当直→明け→休み」"&amp;CHAR(10)&amp;"にして下さい！",IF(COUNTIF(K102:AO103,40)&gt;0,"「日(休)→準→休」「日(休)→準→準→休」,「休→深→休」,"&amp;CHAR(10)&amp;"「休→深→準(深)→休」のどれかにして下さい！",""))))))))))</f>
        <v/>
      </c>
    </row>
    <row r="22" spans="1:58" x14ac:dyDescent="0.4">
      <c r="D22" s="204"/>
      <c r="E22" s="221"/>
      <c r="F22" s="217"/>
      <c r="G22" s="219"/>
      <c r="H22" s="219"/>
      <c r="I22" s="299"/>
      <c r="J22" s="88" t="s">
        <v>5</v>
      </c>
      <c r="K22" s="117"/>
      <c r="L22" s="117"/>
      <c r="M22" s="117"/>
      <c r="N22" s="117"/>
      <c r="O22" s="117"/>
      <c r="P22" s="117"/>
      <c r="Q22" s="117"/>
      <c r="R22" s="117"/>
      <c r="S22" s="117"/>
      <c r="T22" s="117"/>
      <c r="U22" s="117"/>
      <c r="V22" s="117"/>
      <c r="W22" s="117"/>
      <c r="X22" s="117"/>
      <c r="Y22" s="117"/>
      <c r="Z22" s="117"/>
      <c r="AA22" s="117"/>
      <c r="AB22" s="117"/>
      <c r="AC22" s="117"/>
      <c r="AD22" s="117"/>
      <c r="AE22" s="117"/>
      <c r="AF22" s="117"/>
      <c r="AG22" s="117"/>
      <c r="AH22" s="117"/>
      <c r="AI22" s="117"/>
      <c r="AJ22" s="117"/>
      <c r="AK22" s="117"/>
      <c r="AL22" s="117"/>
      <c r="AM22" s="117"/>
      <c r="AN22" s="117"/>
      <c r="AO22" s="126"/>
      <c r="AP22" s="65"/>
      <c r="AQ22" s="87"/>
      <c r="AR22" s="87"/>
      <c r="AS22" s="87"/>
      <c r="AT22" s="87"/>
      <c r="AU22" s="87"/>
      <c r="AV22" s="87"/>
      <c r="AW22" s="87"/>
      <c r="AX22" s="55"/>
      <c r="AZ22" s="194"/>
    </row>
    <row r="23" spans="1:58" ht="18.75" customHeight="1" x14ac:dyDescent="0.4">
      <c r="D23" s="204"/>
      <c r="E23" s="220" t="s">
        <v>137</v>
      </c>
      <c r="F23" s="216">
        <v>2</v>
      </c>
      <c r="G23" s="218">
        <v>2</v>
      </c>
      <c r="H23" s="218">
        <v>2</v>
      </c>
      <c r="I23" s="297">
        <v>6</v>
      </c>
      <c r="J23" s="88" t="s">
        <v>58</v>
      </c>
      <c r="K23" s="117"/>
      <c r="L23" s="117"/>
      <c r="M23" s="117"/>
      <c r="N23" s="117"/>
      <c r="O23" s="117"/>
      <c r="P23" s="117"/>
      <c r="Q23" s="117"/>
      <c r="R23" s="117"/>
      <c r="S23" s="117"/>
      <c r="T23" s="117"/>
      <c r="U23" s="117"/>
      <c r="V23" s="117"/>
      <c r="W23" s="117"/>
      <c r="X23" s="117"/>
      <c r="Y23" s="117"/>
      <c r="Z23" s="117"/>
      <c r="AA23" s="117"/>
      <c r="AB23" s="117"/>
      <c r="AC23" s="117"/>
      <c r="AD23" s="117"/>
      <c r="AE23" s="117"/>
      <c r="AF23" s="117"/>
      <c r="AG23" s="117"/>
      <c r="AH23" s="117"/>
      <c r="AI23" s="117"/>
      <c r="AJ23" s="117"/>
      <c r="AK23" s="117"/>
      <c r="AL23" s="117"/>
      <c r="AM23" s="117"/>
      <c r="AN23" s="117"/>
      <c r="AO23" s="126"/>
      <c r="AP23" s="65">
        <f>IF(E23="","",COUNTIF(K23:AO23,"日"))</f>
        <v>0</v>
      </c>
      <c r="AQ23" s="84" t="str">
        <f>IF($D$1="二交代制",IF(E23="","",COUNTIF(K23:AO23,"当")),"")</f>
        <v/>
      </c>
      <c r="AR23" s="84" t="str">
        <f t="shared" ref="AR23" si="13">IF($D$1="二交代制",IF(E23="","",IF(($F23-AQ23)&gt;0,TEXT(($F23-AQ23),"@")&amp;"日, 不足しています",IF(($F23-AQ23)=0,"指定日数に等しいです",IF(($F23-AQ23)&lt;0,TEXT(-($F23-AQ23),"@")&amp;"日, 余っています","")))),"")</f>
        <v/>
      </c>
      <c r="AS23" s="84">
        <f>IF($D$1="三交代制",IF(E23="","",COUNTIF(K23:AO23,"準")),"")</f>
        <v>0</v>
      </c>
      <c r="AT23" s="87" t="str">
        <f t="shared" ref="AT23" si="14">IF($D$1="三交代制",IF(E23="","",IF(($G23-AS23)&gt;0,TEXT(($G23-AS23),"@")&amp;"日, 不足しています",IF(($G23-AS23)=0,"指定日数に等しいです",IF(($G23-AS23)&lt;0,TEXT(-($G23-AS23),"@")&amp;"日, 余っています","")))),"")</f>
        <v>2日, 不足しています</v>
      </c>
      <c r="AU23" s="84">
        <f>IF($D$1="三交代制",IF(E23="","",COUNTIF(K23:AO23,"深")),"")</f>
        <v>0</v>
      </c>
      <c r="AV23" s="84" t="str">
        <f t="shared" ref="AV23" si="15">IF($D$1="三交代制",IF(E23="","",IF(($H23-AU23)&gt;0,TEXT(($H23-AU23),"@")&amp;"日, 不足しています",IF(($H23-AU23)=0,"指定日数に等しいです",IF(($H23-AU23)&lt;0,TEXT(-($H23-AU23),"@")&amp;"日, 余っています","")))),"")</f>
        <v>2日, 不足しています</v>
      </c>
      <c r="AW23" s="84">
        <f>IF(E23="","",COUNTIF(K23:AO23,"休"))</f>
        <v>0</v>
      </c>
      <c r="AX23" s="85" t="str">
        <f t="shared" ref="AX23" si="16">IF(E23="","",IF(($I23-AW23)&gt;0,TEXT(($I23-AW23),"@")&amp;"日, 不足しています",IF(($I23-AW23)=0,"指定日数に等しいです",IF(($I23-AW23)&lt;0,TEXT(-($I23-AW23),"@")&amp;"日, 余っています",""))))</f>
        <v>6日, 不足しています</v>
      </c>
      <c r="AZ23" s="194" t="str">
        <f t="shared" ref="AZ23" si="17">IF(AND((COUNTIF(K23:AO23,"日")+COUNTIF(K23:AO23,"当")+COUNTIF(K23:AO23,"明")+COUNTIF(K23:AO23,"準")+COUNTIF(K23:AO23,"深")+COUNTIF(K23:AO23,"休"))&gt;0,$E23=""),"氏名を入力して下さい！勤務希望が入力されているのに, 氏名が入力されていません！",IF(
OR(AND($AM$18="×",AM23&lt;&gt;""),AND($AN$18="×",AN23&lt;&gt;""),AND($AO$18="×",AO23&lt;&gt;"")),TEXT($D$9,"m月")&amp;"に含まれない日の希望欄は空白にして下さい！",IF(
AND($D$1="二交代制", COUNTIF(K23:AO23,"準")&gt;0),"「準」夜勤を消して下さい！", IF(AND($D$1="二交代制", COUNTIF(K23:AO23,"深")&gt;0),"「深」夜勤を消して下さい！",IF(AND($D$1="三交代制", COUNTIF(K23:AO23,"当")&gt;0),"「当」直を消して下さい！",IF(AND($D$1="三交代制", COUNTIF(K23:AO23,"明")&gt;0),"「明」けを消して下さい！",
IF(COUNTIF(K104:AO105,10)&gt;0,"「当直→明け→休み」を2回以上, "&amp;CHAR(10)&amp;"連続させないで下さい！",IF(COUNTIF(K104:AO105,20)&gt;0,"「準, 深夜勤務」は3回以上, "&amp;CHAR(10)&amp;"連続させないようにして下さい！",
IF(COUNTIF(K104:AO105,30)&gt;0,"「当直→明け→休み」"&amp;CHAR(10)&amp;"にして下さい！",IF(COUNTIF(K104:AO105,40)&gt;0,"「日(休)→準→休」「日(休)→準→準→休」,「休→深→休」,"&amp;CHAR(10)&amp;"「休→深→準(深)→休」のどれかにして下さい！",""))))))))))</f>
        <v/>
      </c>
    </row>
    <row r="24" spans="1:58" x14ac:dyDescent="0.4">
      <c r="D24" s="204"/>
      <c r="E24" s="221"/>
      <c r="F24" s="217"/>
      <c r="G24" s="219"/>
      <c r="H24" s="219"/>
      <c r="I24" s="299"/>
      <c r="J24" s="88" t="s">
        <v>5</v>
      </c>
      <c r="K24" s="117"/>
      <c r="L24" s="117"/>
      <c r="M24" s="117"/>
      <c r="N24" s="117"/>
      <c r="O24" s="117"/>
      <c r="P24" s="117"/>
      <c r="Q24" s="117"/>
      <c r="R24" s="117"/>
      <c r="S24" s="117"/>
      <c r="T24" s="117"/>
      <c r="U24" s="117"/>
      <c r="V24" s="117"/>
      <c r="W24" s="117"/>
      <c r="X24" s="117"/>
      <c r="Y24" s="117"/>
      <c r="Z24" s="117"/>
      <c r="AA24" s="117"/>
      <c r="AB24" s="117"/>
      <c r="AC24" s="117"/>
      <c r="AD24" s="117"/>
      <c r="AE24" s="117"/>
      <c r="AF24" s="117"/>
      <c r="AG24" s="117"/>
      <c r="AH24" s="117"/>
      <c r="AI24" s="117"/>
      <c r="AJ24" s="117"/>
      <c r="AK24" s="117"/>
      <c r="AL24" s="117"/>
      <c r="AM24" s="117"/>
      <c r="AN24" s="117"/>
      <c r="AO24" s="126"/>
      <c r="AP24" s="65"/>
      <c r="AQ24" s="87"/>
      <c r="AR24" s="87"/>
      <c r="AS24" s="87"/>
      <c r="AT24" s="87"/>
      <c r="AU24" s="87"/>
      <c r="AV24" s="87"/>
      <c r="AW24" s="87"/>
      <c r="AX24" s="55"/>
      <c r="AZ24" s="194"/>
    </row>
    <row r="25" spans="1:58" ht="18.75" customHeight="1" x14ac:dyDescent="0.4">
      <c r="D25" s="204"/>
      <c r="E25" s="220" t="s">
        <v>138</v>
      </c>
      <c r="F25" s="216">
        <v>2</v>
      </c>
      <c r="G25" s="218">
        <v>2</v>
      </c>
      <c r="H25" s="218">
        <v>2</v>
      </c>
      <c r="I25" s="297">
        <v>7</v>
      </c>
      <c r="J25" s="88" t="s">
        <v>58</v>
      </c>
      <c r="K25" s="117"/>
      <c r="L25" s="117"/>
      <c r="M25" s="117"/>
      <c r="N25" s="117"/>
      <c r="O25" s="117"/>
      <c r="P25" s="117"/>
      <c r="Q25" s="117"/>
      <c r="R25" s="117"/>
      <c r="S25" s="117"/>
      <c r="T25" s="117"/>
      <c r="U25" s="117"/>
      <c r="V25" s="117"/>
      <c r="W25" s="117"/>
      <c r="X25" s="117"/>
      <c r="Y25" s="117"/>
      <c r="Z25" s="117"/>
      <c r="AA25" s="117"/>
      <c r="AB25" s="117"/>
      <c r="AC25" s="117"/>
      <c r="AD25" s="117"/>
      <c r="AE25" s="117"/>
      <c r="AF25" s="117"/>
      <c r="AG25" s="117"/>
      <c r="AH25" s="117"/>
      <c r="AI25" s="117"/>
      <c r="AJ25" s="117"/>
      <c r="AK25" s="117"/>
      <c r="AL25" s="117"/>
      <c r="AM25" s="117"/>
      <c r="AN25" s="117"/>
      <c r="AO25" s="126"/>
      <c r="AP25" s="65">
        <f>IF(E25="","",COUNTIF(K25:AO25,"日"))</f>
        <v>0</v>
      </c>
      <c r="AQ25" s="84" t="str">
        <f>IF($D$1="二交代制",IF(E25="","",COUNTIF(K25:AO25,"当")),"")</f>
        <v/>
      </c>
      <c r="AR25" s="84" t="str">
        <f t="shared" ref="AR25" si="18">IF($D$1="二交代制",IF(E25="","",IF(($F25-AQ25)&gt;0,TEXT(($F25-AQ25),"@")&amp;"日, 不足しています",IF(($F25-AQ25)=0,"指定日数に等しいです",IF(($F25-AQ25)&lt;0,TEXT(-($F25-AQ25),"@")&amp;"日, 余っています","")))),"")</f>
        <v/>
      </c>
      <c r="AS25" s="84">
        <f>IF($D$1="三交代制",IF(E25="","",COUNTIF(K25:AO25,"準")),"")</f>
        <v>0</v>
      </c>
      <c r="AT25" s="87" t="str">
        <f t="shared" ref="AT25" si="19">IF($D$1="三交代制",IF(E25="","",IF(($G25-AS25)&gt;0,TEXT(($G25-AS25),"@")&amp;"日, 不足しています",IF(($G25-AS25)=0,"指定日数に等しいです",IF(($G25-AS25)&lt;0,TEXT(-($G25-AS25),"@")&amp;"日, 余っています","")))),"")</f>
        <v>2日, 不足しています</v>
      </c>
      <c r="AU25" s="84">
        <f>IF($D$1="三交代制",IF(E25="","",COUNTIF(K25:AO25,"深")),"")</f>
        <v>0</v>
      </c>
      <c r="AV25" s="84" t="str">
        <f t="shared" ref="AV25" si="20">IF($D$1="三交代制",IF(E25="","",IF(($H25-AU25)&gt;0,TEXT(($H25-AU25),"@")&amp;"日, 不足しています",IF(($H25-AU25)=0,"指定日数に等しいです",IF(($H25-AU25)&lt;0,TEXT(-($H25-AU25),"@")&amp;"日, 余っています","")))),"")</f>
        <v>2日, 不足しています</v>
      </c>
      <c r="AW25" s="84">
        <f>IF(E25="","",COUNTIF(K25:AO25,"休"))</f>
        <v>0</v>
      </c>
      <c r="AX25" s="85" t="str">
        <f t="shared" ref="AX25" si="21">IF(E25="","",IF(($I25-AW25)&gt;0,TEXT(($I25-AW25),"@")&amp;"日, 不足しています",IF(($I25-AW25)=0,"指定日数に等しいです",IF(($I25-AW25)&lt;0,TEXT(-($I25-AW25),"@")&amp;"日, 余っています",""))))</f>
        <v>7日, 不足しています</v>
      </c>
      <c r="AZ25" s="194" t="str">
        <f t="shared" ref="AZ25" si="22">IF(AND((COUNTIF(K25:AO25,"日")+COUNTIF(K25:AO25,"当")+COUNTIF(K25:AO25,"明")+COUNTIF(K25:AO25,"準")+COUNTIF(K25:AO25,"深")+COUNTIF(K25:AO25,"休"))&gt;0,$E25=""),"氏名を入力して下さい！勤務希望が入力されているのに, 氏名が入力されていません！",IF(
OR(AND($AM$18="×",AM25&lt;&gt;""),AND($AN$18="×",AN25&lt;&gt;""),AND($AO$18="×",AO25&lt;&gt;"")),TEXT($D$9,"m月")&amp;"に含まれない日の希望欄は空白にして下さい！",IF(
AND($D$1="二交代制", COUNTIF(K25:AO25,"準")&gt;0),"「準」夜勤を消して下さい！", IF(AND($D$1="二交代制", COUNTIF(K25:AO25,"深")&gt;0),"「深」夜勤を消して下さい！",IF(AND($D$1="三交代制", COUNTIF(K25:AO25,"当")&gt;0),"「当」直を消して下さい！",IF(AND($D$1="三交代制", COUNTIF(K25:AO25,"明")&gt;0),"「明」けを消して下さい！",
IF(COUNTIF(K106:AO107,10)&gt;0,"「当直→明け→休み」を2回以上, "&amp;CHAR(10)&amp;"連続させないで下さい！",IF(COUNTIF(K106:AO107,20)&gt;0,"「準, 深夜勤務」は3回以上, "&amp;CHAR(10)&amp;"連続させないようにして下さい！",
IF(COUNTIF(K106:AO107,30)&gt;0,"「当直→明け→休み」"&amp;CHAR(10)&amp;"にして下さい！",IF(COUNTIF(K106:AO107,40)&gt;0,"「日(休)→準→休」「日(休)→準→準→休」,「休→深→休」,"&amp;CHAR(10)&amp;"「休→深→準(深)→休」のどれかにして下さい！",""))))))))))</f>
        <v/>
      </c>
    </row>
    <row r="26" spans="1:58" x14ac:dyDescent="0.4">
      <c r="D26" s="204"/>
      <c r="E26" s="221"/>
      <c r="F26" s="217"/>
      <c r="G26" s="219"/>
      <c r="H26" s="219"/>
      <c r="I26" s="299"/>
      <c r="J26" s="88" t="s">
        <v>5</v>
      </c>
      <c r="K26" s="117"/>
      <c r="L26" s="117"/>
      <c r="M26" s="117"/>
      <c r="N26" s="117"/>
      <c r="O26" s="117"/>
      <c r="P26" s="117"/>
      <c r="Q26" s="117"/>
      <c r="R26" s="117"/>
      <c r="S26" s="117"/>
      <c r="T26" s="117"/>
      <c r="U26" s="117"/>
      <c r="V26" s="117"/>
      <c r="W26" s="117"/>
      <c r="X26" s="117"/>
      <c r="Y26" s="117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26"/>
      <c r="AP26" s="65"/>
      <c r="AQ26" s="87"/>
      <c r="AR26" s="87"/>
      <c r="AS26" s="87"/>
      <c r="AT26" s="87"/>
      <c r="AU26" s="87"/>
      <c r="AV26" s="87"/>
      <c r="AW26" s="87"/>
      <c r="AX26" s="55"/>
      <c r="AZ26" s="194"/>
    </row>
    <row r="27" spans="1:58" ht="18" customHeight="1" x14ac:dyDescent="0.4">
      <c r="D27" s="204"/>
      <c r="E27" s="220" t="s">
        <v>139</v>
      </c>
      <c r="F27" s="216">
        <v>2</v>
      </c>
      <c r="G27" s="218">
        <v>2</v>
      </c>
      <c r="H27" s="218">
        <v>2</v>
      </c>
      <c r="I27" s="297">
        <v>7</v>
      </c>
      <c r="J27" s="88" t="s">
        <v>58</v>
      </c>
      <c r="K27" s="117"/>
      <c r="L27" s="117"/>
      <c r="M27" s="117"/>
      <c r="N27" s="117"/>
      <c r="O27" s="117"/>
      <c r="P27" s="117"/>
      <c r="Q27" s="117"/>
      <c r="R27" s="117"/>
      <c r="S27" s="117"/>
      <c r="T27" s="117"/>
      <c r="U27" s="117"/>
      <c r="V27" s="117"/>
      <c r="W27" s="117"/>
      <c r="X27" s="117"/>
      <c r="Y27" s="117"/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26"/>
      <c r="AP27" s="65">
        <f>IF(E27="","",COUNTIF(K27:AO27,"日"))</f>
        <v>0</v>
      </c>
      <c r="AQ27" s="84" t="str">
        <f>IF($D$1="二交代制",IF(E27="","",COUNTIF(K27:AO27,"当")),"")</f>
        <v/>
      </c>
      <c r="AR27" s="84" t="str">
        <f t="shared" ref="AR27" si="23">IF($D$1="二交代制",IF(E27="","",IF(($F27-AQ27)&gt;0,TEXT(($F27-AQ27),"@")&amp;"日, 不足しています",IF(($F27-AQ27)=0,"指定日数に等しいです",IF(($F27-AQ27)&lt;0,TEXT(-($F27-AQ27),"@")&amp;"日, 余っています","")))),"")</f>
        <v/>
      </c>
      <c r="AS27" s="84">
        <f>IF($D$1="三交代制",IF(E27="","",COUNTIF(K27:AO27,"準")),"")</f>
        <v>0</v>
      </c>
      <c r="AT27" s="87" t="str">
        <f t="shared" ref="AT27" si="24">IF($D$1="三交代制",IF(E27="","",IF(($G27-AS27)&gt;0,TEXT(($G27-AS27),"@")&amp;"日, 不足しています",IF(($G27-AS27)=0,"指定日数に等しいです",IF(($G27-AS27)&lt;0,TEXT(-($G27-AS27),"@")&amp;"日, 余っています","")))),"")</f>
        <v>2日, 不足しています</v>
      </c>
      <c r="AU27" s="84">
        <f>IF($D$1="三交代制",IF(E27="","",COUNTIF(K27:AO27,"深")),"")</f>
        <v>0</v>
      </c>
      <c r="AV27" s="84" t="str">
        <f t="shared" ref="AV27" si="25">IF($D$1="三交代制",IF(E27="","",IF(($H27-AU27)&gt;0,TEXT(($H27-AU27),"@")&amp;"日, 不足しています",IF(($H27-AU27)=0,"指定日数に等しいです",IF(($H27-AU27)&lt;0,TEXT(-($H27-AU27),"@")&amp;"日, 余っています","")))),"")</f>
        <v>2日, 不足しています</v>
      </c>
      <c r="AW27" s="84">
        <f>IF(E27="","",COUNTIF(K27:AO27,"休"))</f>
        <v>0</v>
      </c>
      <c r="AX27" s="85" t="str">
        <f t="shared" ref="AX27" si="26">IF(E27="","",IF(($I27-AW27)&gt;0,TEXT(($I27-AW27),"@")&amp;"日, 不足しています",IF(($I27-AW27)=0,"指定日数に等しいです",IF(($I27-AW27)&lt;0,TEXT(-($I27-AW27),"@")&amp;"日, 余っています",""))))</f>
        <v>7日, 不足しています</v>
      </c>
      <c r="AZ27" s="194" t="str">
        <f t="shared" ref="AZ27" si="27">IF(AND((COUNTIF(K27:AO27,"日")+COUNTIF(K27:AO27,"当")+COUNTIF(K27:AO27,"明")+COUNTIF(K27:AO27,"準")+COUNTIF(K27:AO27,"深")+COUNTIF(K27:AO27,"休"))&gt;0,$E27=""),"氏名を入力して下さい！勤務希望が入力されているのに, 氏名が入力されていません！",IF(
OR(AND($AM$18="×",AM27&lt;&gt;""),AND($AN$18="×",AN27&lt;&gt;""),AND($AO$18="×",AO27&lt;&gt;"")),TEXT($D$9,"m月")&amp;"に含まれない日の希望欄は空白にして下さい！",IF(
AND($D$1="二交代制", COUNTIF(K27:AO27,"準")&gt;0),"「準」夜勤を消して下さい！", IF(AND($D$1="二交代制", COUNTIF(K27:AO27,"深")&gt;0),"「深」夜勤を消して下さい！",IF(AND($D$1="三交代制", COUNTIF(K27:AO27,"当")&gt;0),"「当」直を消して下さい！",IF(AND($D$1="三交代制", COUNTIF(K27:AO27,"明")&gt;0),"「明」けを消して下さい！",
IF(COUNTIF(K108:AO109,10)&gt;0,"「当直→明け→休み」を2回以上, "&amp;CHAR(10)&amp;"連続させないで下さい！",IF(COUNTIF(K108:AO109,20)&gt;0,"「準, 深夜勤務」は3回以上, "&amp;CHAR(10)&amp;"連続させないようにして下さい！",
IF(COUNTIF(K108:AO109,30)&gt;0,"「当直→明け→休み」"&amp;CHAR(10)&amp;"にして下さい！",IF(COUNTIF(K108:AO109,40)&gt;0,"「日(休)→準→休」「日(休)→準→準→休」,「休→深→休」,"&amp;CHAR(10)&amp;"「休→深→準(深)→休」のどれかにして下さい！",""))))))))))</f>
        <v/>
      </c>
    </row>
    <row r="28" spans="1:58" x14ac:dyDescent="0.4">
      <c r="D28" s="204"/>
      <c r="E28" s="221"/>
      <c r="F28" s="217"/>
      <c r="G28" s="219"/>
      <c r="H28" s="219"/>
      <c r="I28" s="299"/>
      <c r="J28" s="88" t="s">
        <v>5</v>
      </c>
      <c r="K28" s="117"/>
      <c r="L28" s="117"/>
      <c r="M28" s="117"/>
      <c r="N28" s="117"/>
      <c r="O28" s="117"/>
      <c r="P28" s="117"/>
      <c r="Q28" s="117"/>
      <c r="R28" s="117"/>
      <c r="S28" s="117"/>
      <c r="T28" s="117"/>
      <c r="U28" s="117"/>
      <c r="V28" s="117"/>
      <c r="W28" s="117"/>
      <c r="X28" s="117"/>
      <c r="Y28" s="117"/>
      <c r="Z28" s="117"/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26"/>
      <c r="AP28" s="65"/>
      <c r="AQ28" s="87"/>
      <c r="AR28" s="87"/>
      <c r="AS28" s="87"/>
      <c r="AT28" s="87"/>
      <c r="AU28" s="87"/>
      <c r="AV28" s="87"/>
      <c r="AW28" s="87"/>
      <c r="AX28" s="55"/>
      <c r="AZ28" s="194"/>
    </row>
    <row r="29" spans="1:58" ht="18.75" customHeight="1" x14ac:dyDescent="0.4">
      <c r="D29" s="204"/>
      <c r="E29" s="220" t="s">
        <v>140</v>
      </c>
      <c r="F29" s="216">
        <v>2</v>
      </c>
      <c r="G29" s="218">
        <v>2</v>
      </c>
      <c r="H29" s="218">
        <v>2</v>
      </c>
      <c r="I29" s="297">
        <v>7</v>
      </c>
      <c r="J29" s="88" t="s">
        <v>58</v>
      </c>
      <c r="K29" s="117"/>
      <c r="L29" s="117"/>
      <c r="M29" s="117"/>
      <c r="N29" s="117"/>
      <c r="O29" s="117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26"/>
      <c r="AP29" s="65">
        <f>IF(E29="","",COUNTIF(K29:AO29,"日"))</f>
        <v>0</v>
      </c>
      <c r="AQ29" s="84" t="str">
        <f>IF($D$1="二交代制",IF(E29="","",COUNTIF(K29:AO29,"当")),"")</f>
        <v/>
      </c>
      <c r="AR29" s="84" t="str">
        <f t="shared" ref="AR29" si="28">IF($D$1="二交代制",IF(E29="","",IF(($F29-AQ29)&gt;0,TEXT(($F29-AQ29),"@")&amp;"日, 不足しています",IF(($F29-AQ29)=0,"指定日数に等しいです",IF(($F29-AQ29)&lt;0,TEXT(-($F29-AQ29),"@")&amp;"日, 余っています","")))),"")</f>
        <v/>
      </c>
      <c r="AS29" s="84">
        <f>IF($D$1="三交代制",IF(E29="","",COUNTIF(K29:AO29,"準")),"")</f>
        <v>0</v>
      </c>
      <c r="AT29" s="87" t="str">
        <f t="shared" ref="AT29" si="29">IF($D$1="三交代制",IF(E29="","",IF(($G29-AS29)&gt;0,TEXT(($G29-AS29),"@")&amp;"日, 不足しています",IF(($G29-AS29)=0,"指定日数に等しいです",IF(($G29-AS29)&lt;0,TEXT(-($G29-AS29),"@")&amp;"日, 余っています","")))),"")</f>
        <v>2日, 不足しています</v>
      </c>
      <c r="AU29" s="84">
        <f>IF($D$1="三交代制",IF(E29="","",COUNTIF(K29:AO29,"深")),"")</f>
        <v>0</v>
      </c>
      <c r="AV29" s="84" t="str">
        <f t="shared" ref="AV29" si="30">IF($D$1="三交代制",IF(E29="","",IF(($H29-AU29)&gt;0,TEXT(($H29-AU29),"@")&amp;"日, 不足しています",IF(($H29-AU29)=0,"指定日数に等しいです",IF(($H29-AU29)&lt;0,TEXT(-($H29-AU29),"@")&amp;"日, 余っています","")))),"")</f>
        <v>2日, 不足しています</v>
      </c>
      <c r="AW29" s="84">
        <f>IF(E29="","",COUNTIF(K29:AO29,"休"))</f>
        <v>0</v>
      </c>
      <c r="AX29" s="85" t="str">
        <f t="shared" ref="AX29" si="31">IF(E29="","",IF(($I29-AW29)&gt;0,TEXT(($I29-AW29),"@")&amp;"日, 不足しています",IF(($I29-AW29)=0,"指定日数に等しいです",IF(($I29-AW29)&lt;0,TEXT(-($I29-AW29),"@")&amp;"日, 余っています",""))))</f>
        <v>7日, 不足しています</v>
      </c>
      <c r="AZ29" s="194" t="str">
        <f t="shared" ref="AZ29" si="32">IF(AND((COUNTIF(K29:AO29,"日")+COUNTIF(K29:AO29,"当")+COUNTIF(K29:AO29,"明")+COUNTIF(K29:AO29,"準")+COUNTIF(K29:AO29,"深")+COUNTIF(K29:AO29,"休"))&gt;0,$E29=""),"氏名を入力して下さい！勤務希望が入力されているのに, 氏名が入力されていません！",IF(
OR(AND($AM$18="×",AM29&lt;&gt;""),AND($AN$18="×",AN29&lt;&gt;""),AND($AO$18="×",AO29&lt;&gt;"")),TEXT($D$9,"m月")&amp;"に含まれない日の希望欄は空白にして下さい！",IF(
AND($D$1="二交代制", COUNTIF(K29:AO29,"準")&gt;0),"「準」夜勤を消して下さい！", IF(AND($D$1="二交代制", COUNTIF(K29:AO29,"深")&gt;0),"「深」夜勤を消して下さい！",IF(AND($D$1="三交代制", COUNTIF(K29:AO29,"当")&gt;0),"「当」直を消して下さい！",IF(AND($D$1="三交代制", COUNTIF(K29:AO29,"明")&gt;0),"「明」けを消して下さい！",
IF(COUNTIF(K110:AO111,10)&gt;0,"「当直→明け→休み」を2回以上, "&amp;CHAR(10)&amp;"連続させないで下さい！",IF(COUNTIF(K110:AO111,20)&gt;0,"「準, 深夜勤務」は3回以上, "&amp;CHAR(10)&amp;"連続させないようにして下さい！",
IF(COUNTIF(K110:AO111,30)&gt;0,"「当直→明け→休み」"&amp;CHAR(10)&amp;"にして下さい！",IF(COUNTIF(K110:AO111,40)&gt;0,"「日(休)→準→休」「日(休)→準→準→休」,「休→深→休」,"&amp;CHAR(10)&amp;"「休→深→準(深)→休」のどれかにして下さい！",""))))))))))</f>
        <v/>
      </c>
    </row>
    <row r="30" spans="1:58" x14ac:dyDescent="0.4">
      <c r="D30" s="204"/>
      <c r="E30" s="221"/>
      <c r="F30" s="217"/>
      <c r="G30" s="219"/>
      <c r="H30" s="219"/>
      <c r="I30" s="299"/>
      <c r="J30" s="88" t="s">
        <v>5</v>
      </c>
      <c r="K30" s="117"/>
      <c r="L30" s="117"/>
      <c r="M30" s="117"/>
      <c r="N30" s="117"/>
      <c r="O30" s="117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7"/>
      <c r="AD30" s="117"/>
      <c r="AE30" s="117"/>
      <c r="AF30" s="117"/>
      <c r="AG30" s="117"/>
      <c r="AH30" s="117"/>
      <c r="AI30" s="117"/>
      <c r="AJ30" s="117"/>
      <c r="AK30" s="117"/>
      <c r="AL30" s="117"/>
      <c r="AM30" s="117"/>
      <c r="AN30" s="117"/>
      <c r="AO30" s="126"/>
      <c r="AP30" s="65"/>
      <c r="AQ30" s="87"/>
      <c r="AR30" s="87"/>
      <c r="AS30" s="87"/>
      <c r="AT30" s="87"/>
      <c r="AU30" s="87"/>
      <c r="AV30" s="87"/>
      <c r="AW30" s="87"/>
      <c r="AX30" s="55"/>
      <c r="AZ30" s="194"/>
    </row>
    <row r="31" spans="1:58" ht="18.75" customHeight="1" x14ac:dyDescent="0.4">
      <c r="D31" s="204"/>
      <c r="E31" s="220" t="s">
        <v>141</v>
      </c>
      <c r="F31" s="216">
        <v>2</v>
      </c>
      <c r="G31" s="218">
        <v>2</v>
      </c>
      <c r="H31" s="218">
        <v>2</v>
      </c>
      <c r="I31" s="297">
        <v>8</v>
      </c>
      <c r="J31" s="88" t="s">
        <v>58</v>
      </c>
      <c r="K31" s="117"/>
      <c r="L31" s="117"/>
      <c r="M31" s="117"/>
      <c r="N31" s="117"/>
      <c r="O31" s="117"/>
      <c r="P31" s="117"/>
      <c r="Q31" s="117"/>
      <c r="R31" s="117"/>
      <c r="S31" s="117"/>
      <c r="T31" s="117"/>
      <c r="U31" s="117"/>
      <c r="V31" s="117"/>
      <c r="W31" s="117"/>
      <c r="X31" s="117"/>
      <c r="Y31" s="117"/>
      <c r="Z31" s="117"/>
      <c r="AA31" s="117"/>
      <c r="AB31" s="117"/>
      <c r="AC31" s="117"/>
      <c r="AD31" s="117"/>
      <c r="AE31" s="117"/>
      <c r="AF31" s="117"/>
      <c r="AG31" s="117"/>
      <c r="AH31" s="117"/>
      <c r="AI31" s="117"/>
      <c r="AJ31" s="117"/>
      <c r="AK31" s="117"/>
      <c r="AL31" s="117"/>
      <c r="AM31" s="117"/>
      <c r="AN31" s="117"/>
      <c r="AO31" s="126"/>
      <c r="AP31" s="65">
        <f>IF(E31="","",COUNTIF(K31:AO31,"日"))</f>
        <v>0</v>
      </c>
      <c r="AQ31" s="84" t="str">
        <f>IF($D$1="二交代制",IF(E31="","",COUNTIF(K31:AO31,"当")),"")</f>
        <v/>
      </c>
      <c r="AR31" s="84" t="str">
        <f t="shared" ref="AR31" si="33">IF($D$1="二交代制",IF(E31="","",IF(($F31-AQ31)&gt;0,TEXT(($F31-AQ31),"@")&amp;"日, 不足しています",IF(($F31-AQ31)=0,"指定日数に等しいです",IF(($F31-AQ31)&lt;0,TEXT(-($F31-AQ31),"@")&amp;"日, 余っています","")))),"")</f>
        <v/>
      </c>
      <c r="AS31" s="84">
        <f>IF($D$1="三交代制",IF(E31="","",COUNTIF(K31:AO31,"準")),"")</f>
        <v>0</v>
      </c>
      <c r="AT31" s="87" t="str">
        <f t="shared" ref="AT31" si="34">IF($D$1="三交代制",IF(E31="","",IF(($G31-AS31)&gt;0,TEXT(($G31-AS31),"@")&amp;"日, 不足しています",IF(($G31-AS31)=0,"指定日数に等しいです",IF(($G31-AS31)&lt;0,TEXT(-($G31-AS31),"@")&amp;"日, 余っています","")))),"")</f>
        <v>2日, 不足しています</v>
      </c>
      <c r="AU31" s="84">
        <f>IF($D$1="三交代制",IF(E31="","",COUNTIF(K31:AO31,"深")),"")</f>
        <v>0</v>
      </c>
      <c r="AV31" s="84" t="str">
        <f t="shared" ref="AV31" si="35">IF($D$1="三交代制",IF(E31="","",IF(($H31-AU31)&gt;0,TEXT(($H31-AU31),"@")&amp;"日, 不足しています",IF(($H31-AU31)=0,"指定日数に等しいです",IF(($H31-AU31)&lt;0,TEXT(-($H31-AU31),"@")&amp;"日, 余っています","")))),"")</f>
        <v>2日, 不足しています</v>
      </c>
      <c r="AW31" s="84">
        <f>IF(E31="","",COUNTIF(K31:AO31,"休"))</f>
        <v>0</v>
      </c>
      <c r="AX31" s="85" t="str">
        <f t="shared" ref="AX31" si="36">IF(E31="","",IF(($I31-AW31)&gt;0,TEXT(($I31-AW31),"@")&amp;"日, 不足しています",IF(($I31-AW31)=0,"指定日数に等しいです",IF(($I31-AW31)&lt;0,TEXT(-($I31-AW31),"@")&amp;"日, 余っています",""))))</f>
        <v>8日, 不足しています</v>
      </c>
      <c r="AZ31" s="194" t="str">
        <f t="shared" ref="AZ31" si="37">IF(AND((COUNTIF(K31:AO31,"日")+COUNTIF(K31:AO31,"当")+COUNTIF(K31:AO31,"明")+COUNTIF(K31:AO31,"準")+COUNTIF(K31:AO31,"深")+COUNTIF(K31:AO31,"休"))&gt;0,$E31=""),"氏名を入力して下さい！勤務希望が入力されているのに, 氏名が入力されていません！",IF(
OR(AND($AM$18="×",AM31&lt;&gt;""),AND($AN$18="×",AN31&lt;&gt;""),AND($AO$18="×",AO31&lt;&gt;"")),TEXT($D$9,"m月")&amp;"に含まれない日の希望欄は空白にして下さい！",IF(
AND($D$1="二交代制", COUNTIF(K31:AO31,"準")&gt;0),"「準」夜勤を消して下さい！", IF(AND($D$1="二交代制", COUNTIF(K31:AO31,"深")&gt;0),"「深」夜勤を消して下さい！",IF(AND($D$1="三交代制", COUNTIF(K31:AO31,"当")&gt;0),"「当」直を消して下さい！",IF(AND($D$1="三交代制", COUNTIF(K31:AO31,"明")&gt;0),"「明」けを消して下さい！",
IF(COUNTIF(K112:AO113,10)&gt;0,"「当直→明け→休み」を2回以上, "&amp;CHAR(10)&amp;"連続させないで下さい！",IF(COUNTIF(K112:AO113,20)&gt;0,"「準, 深夜勤務」は3回以上, "&amp;CHAR(10)&amp;"連続させないようにして下さい！",
IF(COUNTIF(K112:AO113,30)&gt;0,"「当直→明け→休み」"&amp;CHAR(10)&amp;"にして下さい！",IF(COUNTIF(K112:AO113,40)&gt;0,"「日(休)→準→休」「日(休)→準→準→休」,「休→深→休」,"&amp;CHAR(10)&amp;"「休→深→準(深)→休」のどれかにして下さい！",""))))))))))</f>
        <v/>
      </c>
    </row>
    <row r="32" spans="1:58" x14ac:dyDescent="0.4">
      <c r="D32" s="204"/>
      <c r="E32" s="221"/>
      <c r="F32" s="217"/>
      <c r="G32" s="219"/>
      <c r="H32" s="219"/>
      <c r="I32" s="299"/>
      <c r="J32" s="88" t="s">
        <v>5</v>
      </c>
      <c r="K32" s="117"/>
      <c r="L32" s="117"/>
      <c r="M32" s="117"/>
      <c r="N32" s="117"/>
      <c r="O32" s="117"/>
      <c r="P32" s="117"/>
      <c r="Q32" s="117"/>
      <c r="R32" s="117"/>
      <c r="S32" s="117"/>
      <c r="T32" s="117"/>
      <c r="U32" s="117"/>
      <c r="V32" s="117"/>
      <c r="W32" s="117"/>
      <c r="X32" s="117"/>
      <c r="Y32" s="117"/>
      <c r="Z32" s="117"/>
      <c r="AA32" s="117"/>
      <c r="AB32" s="117"/>
      <c r="AC32" s="117"/>
      <c r="AD32" s="117"/>
      <c r="AE32" s="117"/>
      <c r="AF32" s="117"/>
      <c r="AG32" s="117"/>
      <c r="AH32" s="117"/>
      <c r="AI32" s="117"/>
      <c r="AJ32" s="117"/>
      <c r="AK32" s="117"/>
      <c r="AL32" s="117"/>
      <c r="AM32" s="117"/>
      <c r="AN32" s="117"/>
      <c r="AO32" s="126"/>
      <c r="AP32" s="65"/>
      <c r="AQ32" s="87"/>
      <c r="AR32" s="87"/>
      <c r="AS32" s="87"/>
      <c r="AT32" s="87"/>
      <c r="AU32" s="87"/>
      <c r="AV32" s="87"/>
      <c r="AW32" s="87"/>
      <c r="AX32" s="55"/>
      <c r="AZ32" s="194"/>
    </row>
    <row r="33" spans="4:52" ht="18.75" customHeight="1" x14ac:dyDescent="0.4">
      <c r="D33" s="204"/>
      <c r="E33" s="220" t="s">
        <v>142</v>
      </c>
      <c r="F33" s="216">
        <v>2</v>
      </c>
      <c r="G33" s="218">
        <v>2</v>
      </c>
      <c r="H33" s="218">
        <v>2</v>
      </c>
      <c r="I33" s="297">
        <v>8</v>
      </c>
      <c r="J33" s="88" t="s">
        <v>58</v>
      </c>
      <c r="K33" s="117"/>
      <c r="L33" s="117"/>
      <c r="M33" s="117"/>
      <c r="N33" s="117"/>
      <c r="O33" s="117"/>
      <c r="P33" s="117"/>
      <c r="Q33" s="117"/>
      <c r="R33" s="117"/>
      <c r="S33" s="117"/>
      <c r="T33" s="117"/>
      <c r="U33" s="117"/>
      <c r="V33" s="117"/>
      <c r="W33" s="117"/>
      <c r="X33" s="117"/>
      <c r="Y33" s="117"/>
      <c r="Z33" s="117"/>
      <c r="AA33" s="117"/>
      <c r="AB33" s="117"/>
      <c r="AC33" s="117"/>
      <c r="AD33" s="117"/>
      <c r="AE33" s="117"/>
      <c r="AF33" s="117"/>
      <c r="AG33" s="117"/>
      <c r="AH33" s="117"/>
      <c r="AI33" s="117"/>
      <c r="AJ33" s="117"/>
      <c r="AK33" s="117"/>
      <c r="AL33" s="117"/>
      <c r="AM33" s="117"/>
      <c r="AN33" s="117"/>
      <c r="AO33" s="126"/>
      <c r="AP33" s="65">
        <f>IF(E33="","",COUNTIF(K33:AO33,"日"))</f>
        <v>0</v>
      </c>
      <c r="AQ33" s="84" t="str">
        <f>IF($D$1="二交代制",IF(E33="","",COUNTIF(K33:AO33,"当")),"")</f>
        <v/>
      </c>
      <c r="AR33" s="84" t="str">
        <f t="shared" ref="AR33" si="38">IF($D$1="二交代制",IF(E33="","",IF(($F33-AQ33)&gt;0,TEXT(($F33-AQ33),"@")&amp;"日, 不足しています",IF(($F33-AQ33)=0,"指定日数に等しいです",IF(($F33-AQ33)&lt;0,TEXT(-($F33-AQ33),"@")&amp;"日, 余っています","")))),"")</f>
        <v/>
      </c>
      <c r="AS33" s="84">
        <f>IF($D$1="三交代制",IF(E33="","",COUNTIF(K33:AO33,"準")),"")</f>
        <v>0</v>
      </c>
      <c r="AT33" s="87" t="str">
        <f t="shared" ref="AT33" si="39">IF($D$1="三交代制",IF(E33="","",IF(($G33-AS33)&gt;0,TEXT(($G33-AS33),"@")&amp;"日, 不足しています",IF(($G33-AS33)=0,"指定日数に等しいです",IF(($G33-AS33)&lt;0,TEXT(-($G33-AS33),"@")&amp;"日, 余っています","")))),"")</f>
        <v>2日, 不足しています</v>
      </c>
      <c r="AU33" s="84">
        <f>IF($D$1="三交代制",IF(E33="","",COUNTIF(K33:AO33,"深")),"")</f>
        <v>0</v>
      </c>
      <c r="AV33" s="84" t="str">
        <f t="shared" ref="AV33" si="40">IF($D$1="三交代制",IF(E33="","",IF(($H33-AU33)&gt;0,TEXT(($H33-AU33),"@")&amp;"日, 不足しています",IF(($H33-AU33)=0,"指定日数に等しいです",IF(($H33-AU33)&lt;0,TEXT(-($H33-AU33),"@")&amp;"日, 余っています","")))),"")</f>
        <v>2日, 不足しています</v>
      </c>
      <c r="AW33" s="84">
        <f>IF(E33="","",COUNTIF(K33:AO33,"休"))</f>
        <v>0</v>
      </c>
      <c r="AX33" s="85" t="str">
        <f t="shared" ref="AX33" si="41">IF(E33="","",IF(($I33-AW33)&gt;0,TEXT(($I33-AW33),"@")&amp;"日, 不足しています",IF(($I33-AW33)=0,"指定日数に等しいです",IF(($I33-AW33)&lt;0,TEXT(-($I33-AW33),"@")&amp;"日, 余っています",""))))</f>
        <v>8日, 不足しています</v>
      </c>
      <c r="AZ33" s="194" t="str">
        <f t="shared" ref="AZ33" si="42">IF(AND((COUNTIF(K33:AO33,"日")+COUNTIF(K33:AO33,"当")+COUNTIF(K33:AO33,"明")+COUNTIF(K33:AO33,"準")+COUNTIF(K33:AO33,"深")+COUNTIF(K33:AO33,"休"))&gt;0,$E33=""),"氏名を入力して下さい！勤務希望が入力されているのに, 氏名が入力されていません！",IF(
OR(AND($AM$18="×",AM33&lt;&gt;""),AND($AN$18="×",AN33&lt;&gt;""),AND($AO$18="×",AO33&lt;&gt;"")),TEXT($D$9,"m月")&amp;"に含まれない日の希望欄は空白にして下さい！",IF(
AND($D$1="二交代制", COUNTIF(K33:AO33,"準")&gt;0),"「準」夜勤を消して下さい！", IF(AND($D$1="二交代制", COUNTIF(K33:AO33,"深")&gt;0),"「深」夜勤を消して下さい！",IF(AND($D$1="三交代制", COUNTIF(K33:AO33,"当")&gt;0),"「当」直を消して下さい！",IF(AND($D$1="三交代制", COUNTIF(K33:AO33,"明")&gt;0),"「明」けを消して下さい！",
IF(COUNTIF(K114:AO115,10)&gt;0,"「当直→明け→休み」を2回以上, "&amp;CHAR(10)&amp;"連続させないで下さい！",IF(COUNTIF(K114:AO115,20)&gt;0,"「準, 深夜勤務」は3回以上, "&amp;CHAR(10)&amp;"連続させないようにして下さい！",
IF(COUNTIF(K114:AO115,30)&gt;0,"「当直→明け→休み」"&amp;CHAR(10)&amp;"にして下さい！",IF(COUNTIF(K114:AO115,40)&gt;0,"「日(休)→準→休」「日(休)→準→準→休」,「休→深→休」,"&amp;CHAR(10)&amp;"「休→深→準(深)→休」のどれかにして下さい！",""))))))))))</f>
        <v/>
      </c>
    </row>
    <row r="34" spans="4:52" x14ac:dyDescent="0.4">
      <c r="D34" s="204"/>
      <c r="E34" s="221"/>
      <c r="F34" s="217"/>
      <c r="G34" s="219"/>
      <c r="H34" s="219"/>
      <c r="I34" s="299"/>
      <c r="J34" s="88" t="s">
        <v>5</v>
      </c>
      <c r="K34" s="117"/>
      <c r="L34" s="117"/>
      <c r="M34" s="117"/>
      <c r="N34" s="117"/>
      <c r="O34" s="117"/>
      <c r="P34" s="117"/>
      <c r="Q34" s="117"/>
      <c r="R34" s="117"/>
      <c r="S34" s="117"/>
      <c r="T34" s="117"/>
      <c r="U34" s="117"/>
      <c r="V34" s="117"/>
      <c r="W34" s="117"/>
      <c r="X34" s="117"/>
      <c r="Y34" s="117"/>
      <c r="Z34" s="117"/>
      <c r="AA34" s="117"/>
      <c r="AB34" s="117"/>
      <c r="AC34" s="117"/>
      <c r="AD34" s="117"/>
      <c r="AE34" s="117"/>
      <c r="AF34" s="117"/>
      <c r="AG34" s="117"/>
      <c r="AH34" s="117"/>
      <c r="AI34" s="117"/>
      <c r="AJ34" s="117"/>
      <c r="AK34" s="117"/>
      <c r="AL34" s="117"/>
      <c r="AM34" s="117"/>
      <c r="AN34" s="117"/>
      <c r="AO34" s="126"/>
      <c r="AP34" s="65"/>
      <c r="AQ34" s="87"/>
      <c r="AR34" s="87"/>
      <c r="AS34" s="87"/>
      <c r="AT34" s="87"/>
      <c r="AU34" s="87"/>
      <c r="AV34" s="87"/>
      <c r="AW34" s="87"/>
      <c r="AX34" s="55"/>
      <c r="AZ34" s="194"/>
    </row>
    <row r="35" spans="4:52" ht="18.75" customHeight="1" x14ac:dyDescent="0.4">
      <c r="D35" s="204"/>
      <c r="E35" s="220" t="s">
        <v>143</v>
      </c>
      <c r="F35" s="216">
        <v>2</v>
      </c>
      <c r="G35" s="218">
        <v>2</v>
      </c>
      <c r="H35" s="218">
        <v>2</v>
      </c>
      <c r="I35" s="297">
        <v>8</v>
      </c>
      <c r="J35" s="88" t="s">
        <v>58</v>
      </c>
      <c r="K35" s="117"/>
      <c r="L35" s="117"/>
      <c r="M35" s="117"/>
      <c r="N35" s="117"/>
      <c r="O35" s="117"/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  <c r="AA35" s="117"/>
      <c r="AB35" s="117"/>
      <c r="AC35" s="117"/>
      <c r="AD35" s="117"/>
      <c r="AE35" s="117"/>
      <c r="AF35" s="117"/>
      <c r="AG35" s="117"/>
      <c r="AH35" s="117"/>
      <c r="AI35" s="117"/>
      <c r="AJ35" s="117"/>
      <c r="AK35" s="117"/>
      <c r="AL35" s="117"/>
      <c r="AM35" s="117"/>
      <c r="AN35" s="117"/>
      <c r="AO35" s="126"/>
      <c r="AP35" s="65">
        <f>IF(E35="","",COUNTIF(K35:AO35,"日"))</f>
        <v>0</v>
      </c>
      <c r="AQ35" s="84" t="str">
        <f>IF($D$1="二交代制",IF(E35="","",COUNTIF(K35:AO35,"当")),"")</f>
        <v/>
      </c>
      <c r="AR35" s="84" t="str">
        <f t="shared" ref="AR35" si="43">IF($D$1="二交代制",IF(E35="","",IF(($F35-AQ35)&gt;0,TEXT(($F35-AQ35),"@")&amp;"日, 不足しています",IF(($F35-AQ35)=0,"指定日数に等しいです",IF(($F35-AQ35)&lt;0,TEXT(-($F35-AQ35),"@")&amp;"日, 余っています","")))),"")</f>
        <v/>
      </c>
      <c r="AS35" s="84">
        <f>IF($D$1="三交代制",IF(E35="","",COUNTIF(K35:AO35,"準")),"")</f>
        <v>0</v>
      </c>
      <c r="AT35" s="87" t="str">
        <f t="shared" ref="AT35" si="44">IF($D$1="三交代制",IF(E35="","",IF(($G35-AS35)&gt;0,TEXT(($G35-AS35),"@")&amp;"日, 不足しています",IF(($G35-AS35)=0,"指定日数に等しいです",IF(($G35-AS35)&lt;0,TEXT(-($G35-AS35),"@")&amp;"日, 余っています","")))),"")</f>
        <v>2日, 不足しています</v>
      </c>
      <c r="AU35" s="84">
        <f>IF($D$1="三交代制",IF(E35="","",COUNTIF(K35:AO35,"深")),"")</f>
        <v>0</v>
      </c>
      <c r="AV35" s="84" t="str">
        <f t="shared" ref="AV35" si="45">IF($D$1="三交代制",IF(E35="","",IF(($H35-AU35)&gt;0,TEXT(($H35-AU35),"@")&amp;"日, 不足しています",IF(($H35-AU35)=0,"指定日数に等しいです",IF(($H35-AU35)&lt;0,TEXT(-($H35-AU35),"@")&amp;"日, 余っています","")))),"")</f>
        <v>2日, 不足しています</v>
      </c>
      <c r="AW35" s="84">
        <f>IF(E35="","",COUNTIF(K35:AO35,"休"))</f>
        <v>0</v>
      </c>
      <c r="AX35" s="85" t="str">
        <f t="shared" ref="AX35" si="46">IF(E35="","",IF(($I35-AW35)&gt;0,TEXT(($I35-AW35),"@")&amp;"日, 不足しています",IF(($I35-AW35)=0,"指定日数に等しいです",IF(($I35-AW35)&lt;0,TEXT(-($I35-AW35),"@")&amp;"日, 余っています",""))))</f>
        <v>8日, 不足しています</v>
      </c>
      <c r="AZ35" s="194" t="str">
        <f t="shared" ref="AZ35" si="47">IF(AND((COUNTIF(K35:AO35,"日")+COUNTIF(K35:AO35,"当")+COUNTIF(K35:AO35,"明")+COUNTIF(K35:AO35,"準")+COUNTIF(K35:AO35,"深")+COUNTIF(K35:AO35,"休"))&gt;0,$E35=""),"氏名を入力して下さい！勤務希望が入力されているのに, 氏名が入力されていません！",IF(
OR(AND($AM$18="×",AM35&lt;&gt;""),AND($AN$18="×",AN35&lt;&gt;""),AND($AO$18="×",AO35&lt;&gt;"")),TEXT($D$9,"m月")&amp;"に含まれない日の希望欄は空白にして下さい！",IF(
AND($D$1="二交代制", COUNTIF(K35:AO35,"準")&gt;0),"「準」夜勤を消して下さい！", IF(AND($D$1="二交代制", COUNTIF(K35:AO35,"深")&gt;0),"「深」夜勤を消して下さい！",IF(AND($D$1="三交代制", COUNTIF(K35:AO35,"当")&gt;0),"「当」直を消して下さい！",IF(AND($D$1="三交代制", COUNTIF(K35:AO35,"明")&gt;0),"「明」けを消して下さい！",
IF(COUNTIF(K116:AO117,10)&gt;0,"「当直→明け→休み」を2回以上, "&amp;CHAR(10)&amp;"連続させないで下さい！",IF(COUNTIF(K116:AO117,20)&gt;0,"「準, 深夜勤務」は3回以上, "&amp;CHAR(10)&amp;"連続させないようにして下さい！",
IF(COUNTIF(K116:AO117,30)&gt;0,"「当直→明け→休み」"&amp;CHAR(10)&amp;"にして下さい！",IF(COUNTIF(K116:AO117,40)&gt;0,"「日(休)→準→休」「日(休)→準→準→休」,「休→深→休」,"&amp;CHAR(10)&amp;"「休→深→準(深)→休」のどれかにして下さい！",""))))))))))</f>
        <v/>
      </c>
    </row>
    <row r="36" spans="4:52" x14ac:dyDescent="0.4">
      <c r="D36" s="204"/>
      <c r="E36" s="221"/>
      <c r="F36" s="217"/>
      <c r="G36" s="219"/>
      <c r="H36" s="219"/>
      <c r="I36" s="299"/>
      <c r="J36" s="88" t="s">
        <v>5</v>
      </c>
      <c r="K36" s="117"/>
      <c r="L36" s="117"/>
      <c r="M36" s="117"/>
      <c r="N36" s="117"/>
      <c r="O36" s="117"/>
      <c r="P36" s="117"/>
      <c r="Q36" s="117"/>
      <c r="R36" s="117"/>
      <c r="S36" s="117"/>
      <c r="T36" s="117"/>
      <c r="U36" s="117"/>
      <c r="V36" s="117"/>
      <c r="W36" s="117"/>
      <c r="X36" s="117"/>
      <c r="Y36" s="117"/>
      <c r="Z36" s="117"/>
      <c r="AA36" s="117"/>
      <c r="AB36" s="117"/>
      <c r="AC36" s="117"/>
      <c r="AD36" s="117"/>
      <c r="AE36" s="117"/>
      <c r="AF36" s="117"/>
      <c r="AG36" s="117"/>
      <c r="AH36" s="117"/>
      <c r="AI36" s="117"/>
      <c r="AJ36" s="117"/>
      <c r="AK36" s="117"/>
      <c r="AL36" s="117"/>
      <c r="AM36" s="117"/>
      <c r="AN36" s="117"/>
      <c r="AO36" s="126"/>
      <c r="AP36" s="65"/>
      <c r="AQ36" s="87"/>
      <c r="AR36" s="87"/>
      <c r="AS36" s="87"/>
      <c r="AT36" s="87"/>
      <c r="AU36" s="87"/>
      <c r="AV36" s="87"/>
      <c r="AW36" s="87"/>
      <c r="AX36" s="55"/>
      <c r="AZ36" s="194"/>
    </row>
    <row r="37" spans="4:52" ht="18.75" customHeight="1" x14ac:dyDescent="0.4">
      <c r="D37" s="204"/>
      <c r="E37" s="220" t="s">
        <v>144</v>
      </c>
      <c r="F37" s="216">
        <v>2</v>
      </c>
      <c r="G37" s="218">
        <v>2</v>
      </c>
      <c r="H37" s="218">
        <v>2</v>
      </c>
      <c r="I37" s="297">
        <v>8</v>
      </c>
      <c r="J37" s="88" t="s">
        <v>58</v>
      </c>
      <c r="K37" s="117"/>
      <c r="L37" s="117"/>
      <c r="M37" s="117"/>
      <c r="N37" s="117"/>
      <c r="O37" s="117"/>
      <c r="P37" s="117"/>
      <c r="Q37" s="117"/>
      <c r="R37" s="117"/>
      <c r="S37" s="117"/>
      <c r="T37" s="117"/>
      <c r="U37" s="117"/>
      <c r="V37" s="117"/>
      <c r="W37" s="117"/>
      <c r="X37" s="117"/>
      <c r="Y37" s="117"/>
      <c r="Z37" s="117"/>
      <c r="AA37" s="117"/>
      <c r="AB37" s="117"/>
      <c r="AC37" s="117"/>
      <c r="AD37" s="117"/>
      <c r="AE37" s="117"/>
      <c r="AF37" s="117"/>
      <c r="AG37" s="117"/>
      <c r="AH37" s="117"/>
      <c r="AI37" s="117"/>
      <c r="AJ37" s="117"/>
      <c r="AK37" s="117"/>
      <c r="AL37" s="117"/>
      <c r="AM37" s="117"/>
      <c r="AN37" s="117"/>
      <c r="AO37" s="126"/>
      <c r="AP37" s="65">
        <f>IF(E37="","",COUNTIF(K37:AO37,"日"))</f>
        <v>0</v>
      </c>
      <c r="AQ37" s="84" t="str">
        <f>IF($D$1="二交代制",IF(E37="","",COUNTIF(K37:AO37,"当")),"")</f>
        <v/>
      </c>
      <c r="AR37" s="84" t="str">
        <f t="shared" ref="AR37" si="48">IF($D$1="二交代制",IF(E37="","",IF(($F37-AQ37)&gt;0,TEXT(($F37-AQ37),"@")&amp;"日, 不足しています",IF(($F37-AQ37)=0,"指定日数に等しいです",IF(($F37-AQ37)&lt;0,TEXT(-($F37-AQ37),"@")&amp;"日, 余っています","")))),"")</f>
        <v/>
      </c>
      <c r="AS37" s="84">
        <f>IF($D$1="三交代制",IF(E37="","",COUNTIF(K37:AO37,"準")),"")</f>
        <v>0</v>
      </c>
      <c r="AT37" s="87" t="str">
        <f t="shared" ref="AT37" si="49">IF($D$1="三交代制",IF(E37="","",IF(($G37-AS37)&gt;0,TEXT(($G37-AS37),"@")&amp;"日, 不足しています",IF(($G37-AS37)=0,"指定日数に等しいです",IF(($G37-AS37)&lt;0,TEXT(-($G37-AS37),"@")&amp;"日, 余っています","")))),"")</f>
        <v>2日, 不足しています</v>
      </c>
      <c r="AU37" s="84">
        <f>IF($D$1="三交代制",IF(E37="","",COUNTIF(K37:AO37,"深")),"")</f>
        <v>0</v>
      </c>
      <c r="AV37" s="84" t="str">
        <f t="shared" ref="AV37" si="50">IF($D$1="三交代制",IF(E37="","",IF(($H37-AU37)&gt;0,TEXT(($H37-AU37),"@")&amp;"日, 不足しています",IF(($H37-AU37)=0,"指定日数に等しいです",IF(($H37-AU37)&lt;0,TEXT(-($H37-AU37),"@")&amp;"日, 余っています","")))),"")</f>
        <v>2日, 不足しています</v>
      </c>
      <c r="AW37" s="84">
        <f>IF(E37="","",COUNTIF(K37:AO37,"休"))</f>
        <v>0</v>
      </c>
      <c r="AX37" s="85" t="str">
        <f t="shared" ref="AX37" si="51">IF(E37="","",IF(($I37-AW37)&gt;0,TEXT(($I37-AW37),"@")&amp;"日, 不足しています",IF(($I37-AW37)=0,"指定日数に等しいです",IF(($I37-AW37)&lt;0,TEXT(-($I37-AW37),"@")&amp;"日, 余っています",""))))</f>
        <v>8日, 不足しています</v>
      </c>
      <c r="AZ37" s="194" t="str">
        <f t="shared" ref="AZ37" si="52">IF(AND((COUNTIF(K37:AO37,"日")+COUNTIF(K37:AO37,"当")+COUNTIF(K37:AO37,"明")+COUNTIF(K37:AO37,"準")+COUNTIF(K37:AO37,"深")+COUNTIF(K37:AO37,"休"))&gt;0,$E37=""),"氏名を入力して下さい！勤務希望が入力されているのに, 氏名が入力されていません！",IF(
OR(AND($AM$18="×",AM37&lt;&gt;""),AND($AN$18="×",AN37&lt;&gt;""),AND($AO$18="×",AO37&lt;&gt;"")),TEXT($D$9,"m月")&amp;"に含まれない日の希望欄は空白にして下さい！",IF(
AND($D$1="二交代制", COUNTIF(K37:AO37,"準")&gt;0),"「準」夜勤を消して下さい！", IF(AND($D$1="二交代制", COUNTIF(K37:AO37,"深")&gt;0),"「深」夜勤を消して下さい！",IF(AND($D$1="三交代制", COUNTIF(K37:AO37,"当")&gt;0),"「当」直を消して下さい！",IF(AND($D$1="三交代制", COUNTIF(K37:AO37,"明")&gt;0),"「明」けを消して下さい！",
IF(COUNTIF(K118:AO119,10)&gt;0,"「当直→明け→休み」を2回以上, "&amp;CHAR(10)&amp;"連続させないで下さい！",IF(COUNTIF(K118:AO119,20)&gt;0,"「準, 深夜勤務」は3回以上, "&amp;CHAR(10)&amp;"連続させないようにして下さい！",
IF(COUNTIF(K118:AO119,30)&gt;0,"「当直→明け→休み」"&amp;CHAR(10)&amp;"にして下さい！",IF(COUNTIF(K118:AO119,40)&gt;0,"「日(休)→準→休」「日(休)→準→準→休」,「休→深→休」,"&amp;CHAR(10)&amp;"「休→深→準(深)→休」のどれかにして下さい！",""))))))))))</f>
        <v/>
      </c>
    </row>
    <row r="38" spans="4:52" x14ac:dyDescent="0.4">
      <c r="D38" s="204"/>
      <c r="E38" s="221"/>
      <c r="F38" s="217"/>
      <c r="G38" s="219"/>
      <c r="H38" s="219"/>
      <c r="I38" s="299"/>
      <c r="J38" s="88" t="s">
        <v>5</v>
      </c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7"/>
      <c r="X38" s="117"/>
      <c r="Y38" s="117"/>
      <c r="Z38" s="117"/>
      <c r="AA38" s="117"/>
      <c r="AB38" s="117"/>
      <c r="AC38" s="117"/>
      <c r="AD38" s="117"/>
      <c r="AE38" s="117"/>
      <c r="AF38" s="117"/>
      <c r="AG38" s="117"/>
      <c r="AH38" s="117"/>
      <c r="AI38" s="117"/>
      <c r="AJ38" s="117"/>
      <c r="AK38" s="117"/>
      <c r="AL38" s="117"/>
      <c r="AM38" s="117"/>
      <c r="AN38" s="117"/>
      <c r="AO38" s="126"/>
      <c r="AP38" s="65"/>
      <c r="AQ38" s="87"/>
      <c r="AR38" s="87"/>
      <c r="AS38" s="87"/>
      <c r="AT38" s="87"/>
      <c r="AU38" s="87"/>
      <c r="AV38" s="87"/>
      <c r="AW38" s="87"/>
      <c r="AX38" s="55"/>
      <c r="AZ38" s="194"/>
    </row>
    <row r="39" spans="4:52" ht="18" customHeight="1" x14ac:dyDescent="0.4">
      <c r="D39" s="204"/>
      <c r="E39" s="220" t="s">
        <v>145</v>
      </c>
      <c r="F39" s="216">
        <v>2</v>
      </c>
      <c r="G39" s="218">
        <v>2</v>
      </c>
      <c r="H39" s="218">
        <v>2</v>
      </c>
      <c r="I39" s="297">
        <v>6</v>
      </c>
      <c r="J39" s="88" t="s">
        <v>58</v>
      </c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17"/>
      <c r="AJ39" s="117"/>
      <c r="AK39" s="117"/>
      <c r="AL39" s="117"/>
      <c r="AM39" s="117"/>
      <c r="AN39" s="117"/>
      <c r="AO39" s="126"/>
      <c r="AP39" s="65">
        <f>IF(E39="","",COUNTIF(K39:AO39,"日"))</f>
        <v>0</v>
      </c>
      <c r="AQ39" s="84" t="str">
        <f>IF($D$1="二交代制",IF(E39="","",COUNTIF(K39:AO39,"当")),"")</f>
        <v/>
      </c>
      <c r="AR39" s="84" t="str">
        <f t="shared" ref="AR39" si="53">IF($D$1="二交代制",IF(E39="","",IF(($F39-AQ39)&gt;0,TEXT(($F39-AQ39),"@")&amp;"日, 不足しています",IF(($F39-AQ39)=0,"指定日数に等しいです",IF(($F39-AQ39)&lt;0,TEXT(-($F39-AQ39),"@")&amp;"日, 余っています","")))),"")</f>
        <v/>
      </c>
      <c r="AS39" s="84">
        <f>IF($D$1="三交代制",IF(E39="","",COUNTIF(K39:AO39,"準")),"")</f>
        <v>0</v>
      </c>
      <c r="AT39" s="87" t="str">
        <f t="shared" ref="AT39" si="54">IF($D$1="三交代制",IF(E39="","",IF(($G39-AS39)&gt;0,TEXT(($G39-AS39),"@")&amp;"日, 不足しています",IF(($G39-AS39)=0,"指定日数に等しいです",IF(($G39-AS39)&lt;0,TEXT(-($G39-AS39),"@")&amp;"日, 余っています","")))),"")</f>
        <v>2日, 不足しています</v>
      </c>
      <c r="AU39" s="84">
        <f>IF($D$1="三交代制",IF(E39="","",COUNTIF(K39:AO39,"深")),"")</f>
        <v>0</v>
      </c>
      <c r="AV39" s="84" t="str">
        <f t="shared" ref="AV39" si="55">IF($D$1="三交代制",IF(E39="","",IF(($H39-AU39)&gt;0,TEXT(($H39-AU39),"@")&amp;"日, 不足しています",IF(($H39-AU39)=0,"指定日数に等しいです",IF(($H39-AU39)&lt;0,TEXT(-($H39-AU39),"@")&amp;"日, 余っています","")))),"")</f>
        <v>2日, 不足しています</v>
      </c>
      <c r="AW39" s="84">
        <f>IF(E39="","",COUNTIF(K39:AO39,"休"))</f>
        <v>0</v>
      </c>
      <c r="AX39" s="85" t="str">
        <f t="shared" ref="AX39" si="56">IF(E39="","",IF(($I39-AW39)&gt;0,TEXT(($I39-AW39),"@")&amp;"日, 不足しています",IF(($I39-AW39)=0,"指定日数に等しいです",IF(($I39-AW39)&lt;0,TEXT(-($I39-AW39),"@")&amp;"日, 余っています",""))))</f>
        <v>6日, 不足しています</v>
      </c>
      <c r="AZ39" s="194" t="str">
        <f t="shared" ref="AZ39" si="57">IF(AND((COUNTIF(K39:AO39,"日")+COUNTIF(K39:AO39,"当")+COUNTIF(K39:AO39,"明")+COUNTIF(K39:AO39,"準")+COUNTIF(K39:AO39,"深")+COUNTIF(K39:AO39,"休"))&gt;0,$E39=""),"氏名を入力して下さい！勤務希望が入力されているのに, 氏名が入力されていません！",IF(
OR(AND($AM$18="×",AM39&lt;&gt;""),AND($AN$18="×",AN39&lt;&gt;""),AND($AO$18="×",AO39&lt;&gt;"")),TEXT($D$9,"m月")&amp;"に含まれない日の希望欄は空白にして下さい！",IF(
AND($D$1="二交代制", COUNTIF(K39:AO39,"準")&gt;0),"「準」夜勤を消して下さい！", IF(AND($D$1="二交代制", COUNTIF(K39:AO39,"深")&gt;0),"「深」夜勤を消して下さい！",IF(AND($D$1="三交代制", COUNTIF(K39:AO39,"当")&gt;0),"「当」直を消して下さい！",IF(AND($D$1="三交代制", COUNTIF(K39:AO39,"明")&gt;0),"「明」けを消して下さい！",
IF(COUNTIF(K120:AO121,10)&gt;0,"「当直→明け→休み」を2回以上, "&amp;CHAR(10)&amp;"連続させないで下さい！",IF(COUNTIF(K120:AO121,20)&gt;0,"「準, 深夜勤務」は3回以上, "&amp;CHAR(10)&amp;"連続させないようにして下さい！",
IF(COUNTIF(K120:AO121,30)&gt;0,"「当直→明け→休み」"&amp;CHAR(10)&amp;"にして下さい！",IF(COUNTIF(K120:AO121,40)&gt;0,"「日(休)→準→休」「日(休)→準→準→休」,「休→深→休」,"&amp;CHAR(10)&amp;"「休→深→準(深)→休」のどれかにして下さい！",""))))))))))</f>
        <v/>
      </c>
    </row>
    <row r="40" spans="4:52" x14ac:dyDescent="0.4">
      <c r="D40" s="204"/>
      <c r="E40" s="221"/>
      <c r="F40" s="217"/>
      <c r="G40" s="219"/>
      <c r="H40" s="219"/>
      <c r="I40" s="299"/>
      <c r="J40" s="88" t="s">
        <v>5</v>
      </c>
      <c r="K40" s="117"/>
      <c r="L40" s="117"/>
      <c r="M40" s="117"/>
      <c r="N40" s="117"/>
      <c r="O40" s="117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17"/>
      <c r="AH40" s="117"/>
      <c r="AI40" s="117"/>
      <c r="AJ40" s="117"/>
      <c r="AK40" s="117"/>
      <c r="AL40" s="117"/>
      <c r="AM40" s="117"/>
      <c r="AN40" s="117"/>
      <c r="AO40" s="126"/>
      <c r="AP40" s="65"/>
      <c r="AQ40" s="87"/>
      <c r="AR40" s="87"/>
      <c r="AS40" s="87"/>
      <c r="AT40" s="87"/>
      <c r="AU40" s="87"/>
      <c r="AV40" s="87"/>
      <c r="AW40" s="87"/>
      <c r="AX40" s="55"/>
      <c r="AZ40" s="194"/>
    </row>
    <row r="41" spans="4:52" ht="18.75" customHeight="1" x14ac:dyDescent="0.4">
      <c r="D41" s="204"/>
      <c r="E41" s="220" t="s">
        <v>146</v>
      </c>
      <c r="F41" s="216">
        <v>2</v>
      </c>
      <c r="G41" s="218">
        <v>2</v>
      </c>
      <c r="H41" s="218">
        <v>2</v>
      </c>
      <c r="I41" s="297">
        <v>6</v>
      </c>
      <c r="J41" s="88" t="s">
        <v>58</v>
      </c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26"/>
      <c r="AP41" s="65">
        <f>IF(E41="","",COUNTIF(K41:AO41,"日"))</f>
        <v>0</v>
      </c>
      <c r="AQ41" s="84" t="str">
        <f>IF($D$1="二交代制",IF(E41="","",COUNTIF(K41:AO41,"当")),"")</f>
        <v/>
      </c>
      <c r="AR41" s="84" t="str">
        <f t="shared" ref="AR41" si="58">IF($D$1="二交代制",IF(E41="","",IF(($F41-AQ41)&gt;0,TEXT(($F41-AQ41),"@")&amp;"日, 不足しています",IF(($F41-AQ41)=0,"指定日数に等しいです",IF(($F41-AQ41)&lt;0,TEXT(-($F41-AQ41),"@")&amp;"日, 余っています","")))),"")</f>
        <v/>
      </c>
      <c r="AS41" s="84">
        <f>IF($D$1="三交代制",IF(E41="","",COUNTIF(K41:AO41,"準")),"")</f>
        <v>0</v>
      </c>
      <c r="AT41" s="87" t="str">
        <f t="shared" ref="AT41" si="59">IF($D$1="三交代制",IF(E41="","",IF(($G41-AS41)&gt;0,TEXT(($G41-AS41),"@")&amp;"日, 不足しています",IF(($G41-AS41)=0,"指定日数に等しいです",IF(($G41-AS41)&lt;0,TEXT(-($G41-AS41),"@")&amp;"日, 余っています","")))),"")</f>
        <v>2日, 不足しています</v>
      </c>
      <c r="AU41" s="84">
        <f>IF($D$1="三交代制",IF(E41="","",COUNTIF(K41:AO41,"深")),"")</f>
        <v>0</v>
      </c>
      <c r="AV41" s="84" t="str">
        <f t="shared" ref="AV41" si="60">IF($D$1="三交代制",IF(E41="","",IF(($H41-AU41)&gt;0,TEXT(($H41-AU41),"@")&amp;"日, 不足しています",IF(($H41-AU41)=0,"指定日数に等しいです",IF(($H41-AU41)&lt;0,TEXT(-($H41-AU41),"@")&amp;"日, 余っています","")))),"")</f>
        <v>2日, 不足しています</v>
      </c>
      <c r="AW41" s="84">
        <f>IF(E41="","",COUNTIF(K41:AO41,"休"))</f>
        <v>0</v>
      </c>
      <c r="AX41" s="85" t="str">
        <f t="shared" ref="AX41" si="61">IF(E41="","",IF(($I41-AW41)&gt;0,TEXT(($I41-AW41),"@")&amp;"日, 不足しています",IF(($I41-AW41)=0,"指定日数に等しいです",IF(($I41-AW41)&lt;0,TEXT(-($I41-AW41),"@")&amp;"日, 余っています",""))))</f>
        <v>6日, 不足しています</v>
      </c>
      <c r="AZ41" s="194" t="str">
        <f t="shared" ref="AZ41" si="62">IF(AND((COUNTIF(K41:AO41,"日")+COUNTIF(K41:AO41,"当")+COUNTIF(K41:AO41,"明")+COUNTIF(K41:AO41,"準")+COUNTIF(K41:AO41,"深")+COUNTIF(K41:AO41,"休"))&gt;0,$E41=""),"氏名を入力して下さい！勤務希望が入力されているのに, 氏名が入力されていません！",IF(
OR(AND($AM$18="×",AM41&lt;&gt;""),AND($AN$18="×",AN41&lt;&gt;""),AND($AO$18="×",AO41&lt;&gt;"")),TEXT($D$9,"m月")&amp;"に含まれない日の希望欄は空白にして下さい！",IF(
AND($D$1="二交代制", COUNTIF(K41:AO41,"準")&gt;0),"「準」夜勤を消して下さい！", IF(AND($D$1="二交代制", COUNTIF(K41:AO41,"深")&gt;0),"「深」夜勤を消して下さい！",IF(AND($D$1="三交代制", COUNTIF(K41:AO41,"当")&gt;0),"「当」直を消して下さい！",IF(AND($D$1="三交代制", COUNTIF(K41:AO41,"明")&gt;0),"「明」けを消して下さい！",
IF(COUNTIF(K122:AO123,10)&gt;0,"「当直→明け→休み」を2回以上, "&amp;CHAR(10)&amp;"連続させないで下さい！",IF(COUNTIF(K122:AO123,20)&gt;0,"「準, 深夜勤務」は3回以上, "&amp;CHAR(10)&amp;"連続させないようにして下さい！",
IF(COUNTIF(K122:AO123,30)&gt;0,"「当直→明け→休み」"&amp;CHAR(10)&amp;"にして下さい！",IF(COUNTIF(K122:AO123,40)&gt;0,"「日(休)→準→休」「日(休)→準→準→休」,「休→深→休」,"&amp;CHAR(10)&amp;"「休→深→準(深)→休」のどれかにして下さい！",""))))))))))</f>
        <v/>
      </c>
    </row>
    <row r="42" spans="4:52" x14ac:dyDescent="0.4">
      <c r="D42" s="204"/>
      <c r="E42" s="221"/>
      <c r="F42" s="217"/>
      <c r="G42" s="219"/>
      <c r="H42" s="219"/>
      <c r="I42" s="299"/>
      <c r="J42" s="88" t="s">
        <v>5</v>
      </c>
      <c r="K42" s="117"/>
      <c r="L42" s="117"/>
      <c r="M42" s="117"/>
      <c r="N42" s="117"/>
      <c r="O42" s="117"/>
      <c r="P42" s="117"/>
      <c r="Q42" s="117"/>
      <c r="R42" s="117"/>
      <c r="S42" s="117"/>
      <c r="T42" s="117"/>
      <c r="U42" s="117"/>
      <c r="V42" s="117"/>
      <c r="W42" s="117"/>
      <c r="X42" s="117"/>
      <c r="Y42" s="117"/>
      <c r="Z42" s="117"/>
      <c r="AA42" s="117"/>
      <c r="AB42" s="117"/>
      <c r="AC42" s="117"/>
      <c r="AD42" s="117"/>
      <c r="AE42" s="117"/>
      <c r="AF42" s="117"/>
      <c r="AG42" s="117"/>
      <c r="AH42" s="117"/>
      <c r="AI42" s="117"/>
      <c r="AJ42" s="117"/>
      <c r="AK42" s="117"/>
      <c r="AL42" s="117"/>
      <c r="AM42" s="117"/>
      <c r="AN42" s="117"/>
      <c r="AO42" s="126"/>
      <c r="AP42" s="65"/>
      <c r="AQ42" s="87"/>
      <c r="AR42" s="87"/>
      <c r="AS42" s="87"/>
      <c r="AT42" s="87"/>
      <c r="AU42" s="87"/>
      <c r="AV42" s="87"/>
      <c r="AW42" s="87"/>
      <c r="AX42" s="55"/>
      <c r="AZ42" s="194"/>
    </row>
    <row r="43" spans="4:52" ht="18.75" customHeight="1" x14ac:dyDescent="0.4">
      <c r="D43" s="204"/>
      <c r="E43" s="220" t="s">
        <v>147</v>
      </c>
      <c r="F43" s="216">
        <v>2</v>
      </c>
      <c r="G43" s="218">
        <v>2</v>
      </c>
      <c r="H43" s="218">
        <v>2</v>
      </c>
      <c r="I43" s="297">
        <v>6</v>
      </c>
      <c r="J43" s="88" t="s">
        <v>58</v>
      </c>
      <c r="K43" s="117"/>
      <c r="L43" s="117"/>
      <c r="M43" s="117"/>
      <c r="N43" s="117"/>
      <c r="O43" s="117"/>
      <c r="P43" s="117"/>
      <c r="Q43" s="117"/>
      <c r="R43" s="117"/>
      <c r="S43" s="117"/>
      <c r="T43" s="117"/>
      <c r="U43" s="117"/>
      <c r="V43" s="117"/>
      <c r="W43" s="117"/>
      <c r="X43" s="117"/>
      <c r="Y43" s="117"/>
      <c r="Z43" s="117"/>
      <c r="AA43" s="117"/>
      <c r="AB43" s="117"/>
      <c r="AC43" s="117"/>
      <c r="AD43" s="117"/>
      <c r="AE43" s="117"/>
      <c r="AF43" s="117"/>
      <c r="AG43" s="117"/>
      <c r="AH43" s="117"/>
      <c r="AI43" s="117"/>
      <c r="AJ43" s="117"/>
      <c r="AK43" s="117"/>
      <c r="AL43" s="117"/>
      <c r="AM43" s="117"/>
      <c r="AN43" s="117"/>
      <c r="AO43" s="126"/>
      <c r="AP43" s="65">
        <f>IF(E43="","",COUNTIF(K43:AO43,"日"))</f>
        <v>0</v>
      </c>
      <c r="AQ43" s="84" t="str">
        <f>IF($D$1="二交代制",IF(E43="","",COUNTIF(K43:AO43,"当")),"")</f>
        <v/>
      </c>
      <c r="AR43" s="84" t="str">
        <f t="shared" ref="AR43" si="63">IF($D$1="二交代制",IF(E43="","",IF(($F43-AQ43)&gt;0,TEXT(($F43-AQ43),"@")&amp;"日, 不足しています",IF(($F43-AQ43)=0,"指定日数に等しいです",IF(($F43-AQ43)&lt;0,TEXT(-($F43-AQ43),"@")&amp;"日, 余っています","")))),"")</f>
        <v/>
      </c>
      <c r="AS43" s="84">
        <f>IF($D$1="三交代制",IF(E43="","",COUNTIF(K43:AO43,"準")),"")</f>
        <v>0</v>
      </c>
      <c r="AT43" s="87" t="str">
        <f t="shared" ref="AT43" si="64">IF($D$1="三交代制",IF(E43="","",IF(($G43-AS43)&gt;0,TEXT(($G43-AS43),"@")&amp;"日, 不足しています",IF(($G43-AS43)=0,"指定日数に等しいです",IF(($G43-AS43)&lt;0,TEXT(-($G43-AS43),"@")&amp;"日, 余っています","")))),"")</f>
        <v>2日, 不足しています</v>
      </c>
      <c r="AU43" s="84">
        <f>IF($D$1="三交代制",IF(E43="","",COUNTIF(K43:AO43,"深")),"")</f>
        <v>0</v>
      </c>
      <c r="AV43" s="84" t="str">
        <f t="shared" ref="AV43" si="65">IF($D$1="三交代制",IF(E43="","",IF(($H43-AU43)&gt;0,TEXT(($H43-AU43),"@")&amp;"日, 不足しています",IF(($H43-AU43)=0,"指定日数に等しいです",IF(($H43-AU43)&lt;0,TEXT(-($H43-AU43),"@")&amp;"日, 余っています","")))),"")</f>
        <v>2日, 不足しています</v>
      </c>
      <c r="AW43" s="84">
        <f>IF(E43="","",COUNTIF(K43:AO43,"休"))</f>
        <v>0</v>
      </c>
      <c r="AX43" s="85" t="str">
        <f t="shared" ref="AX43" si="66">IF(E43="","",IF(($I43-AW43)&gt;0,TEXT(($I43-AW43),"@")&amp;"日, 不足しています",IF(($I43-AW43)=0,"指定日数に等しいです",IF(($I43-AW43)&lt;0,TEXT(-($I43-AW43),"@")&amp;"日, 余っています",""))))</f>
        <v>6日, 不足しています</v>
      </c>
      <c r="AZ43" s="194" t="str">
        <f t="shared" ref="AZ43" si="67">IF(AND((COUNTIF(K43:AO43,"日")+COUNTIF(K43:AO43,"当")+COUNTIF(K43:AO43,"明")+COUNTIF(K43:AO43,"準")+COUNTIF(K43:AO43,"深")+COUNTIF(K43:AO43,"休"))&gt;0,$E43=""),"氏名を入力して下さい！勤務希望が入力されているのに, 氏名が入力されていません！",IF(
OR(AND($AM$18="×",AM43&lt;&gt;""),AND($AN$18="×",AN43&lt;&gt;""),AND($AO$18="×",AO43&lt;&gt;"")),TEXT($D$9,"m月")&amp;"に含まれない日の希望欄は空白にして下さい！",IF(
AND($D$1="二交代制", COUNTIF(K43:AO43,"準")&gt;0),"「準」夜勤を消して下さい！", IF(AND($D$1="二交代制", COUNTIF(K43:AO43,"深")&gt;0),"「深」夜勤を消して下さい！",IF(AND($D$1="三交代制", COUNTIF(K43:AO43,"当")&gt;0),"「当」直を消して下さい！",IF(AND($D$1="三交代制", COUNTIF(K43:AO43,"明")&gt;0),"「明」けを消して下さい！",
IF(COUNTIF(K124:AO125,10)&gt;0,"「当直→明け→休み」を2回以上, "&amp;CHAR(10)&amp;"連続させないで下さい！",IF(COUNTIF(K124:AO125,20)&gt;0,"「準, 深夜勤務」は3回以上, "&amp;CHAR(10)&amp;"連続させないようにして下さい！",
IF(COUNTIF(K124:AO125,30)&gt;0,"「当直→明け→休み」"&amp;CHAR(10)&amp;"にして下さい！",IF(COUNTIF(K124:AO125,40)&gt;0,"「日(休)→準→休」「日(休)→準→準→休」,「休→深→休」,"&amp;CHAR(10)&amp;"「休→深→準(深)→休」のどれかにして下さい！",""))))))))))</f>
        <v/>
      </c>
    </row>
    <row r="44" spans="4:52" x14ac:dyDescent="0.4">
      <c r="D44" s="204"/>
      <c r="E44" s="221"/>
      <c r="F44" s="217"/>
      <c r="G44" s="219"/>
      <c r="H44" s="219"/>
      <c r="I44" s="299"/>
      <c r="J44" s="88" t="s">
        <v>5</v>
      </c>
      <c r="K44" s="117"/>
      <c r="L44" s="117"/>
      <c r="M44" s="117"/>
      <c r="N44" s="117"/>
      <c r="O44" s="117"/>
      <c r="P44" s="117"/>
      <c r="Q44" s="117"/>
      <c r="R44" s="117"/>
      <c r="S44" s="117"/>
      <c r="T44" s="117"/>
      <c r="U44" s="117"/>
      <c r="V44" s="117"/>
      <c r="W44" s="117"/>
      <c r="X44" s="117"/>
      <c r="Y44" s="117"/>
      <c r="Z44" s="117"/>
      <c r="AA44" s="117"/>
      <c r="AB44" s="117"/>
      <c r="AC44" s="117"/>
      <c r="AD44" s="117"/>
      <c r="AE44" s="117"/>
      <c r="AF44" s="117"/>
      <c r="AG44" s="117"/>
      <c r="AH44" s="117"/>
      <c r="AI44" s="117"/>
      <c r="AJ44" s="117"/>
      <c r="AK44" s="117"/>
      <c r="AL44" s="117"/>
      <c r="AM44" s="117"/>
      <c r="AN44" s="117"/>
      <c r="AO44" s="126"/>
      <c r="AP44" s="65"/>
      <c r="AQ44" s="87"/>
      <c r="AR44" s="87"/>
      <c r="AS44" s="87"/>
      <c r="AT44" s="87"/>
      <c r="AU44" s="87"/>
      <c r="AV44" s="87"/>
      <c r="AW44" s="87"/>
      <c r="AX44" s="55"/>
      <c r="AZ44" s="194"/>
    </row>
    <row r="45" spans="4:52" ht="18" customHeight="1" x14ac:dyDescent="0.4">
      <c r="D45" s="204"/>
      <c r="E45" s="220" t="s">
        <v>148</v>
      </c>
      <c r="F45" s="216">
        <v>2</v>
      </c>
      <c r="G45" s="218">
        <v>2</v>
      </c>
      <c r="H45" s="218">
        <v>2</v>
      </c>
      <c r="I45" s="297">
        <v>7</v>
      </c>
      <c r="J45" s="88" t="s">
        <v>58</v>
      </c>
      <c r="K45" s="117"/>
      <c r="L45" s="117"/>
      <c r="M45" s="117"/>
      <c r="N45" s="117"/>
      <c r="O45" s="117"/>
      <c r="P45" s="117"/>
      <c r="Q45" s="117"/>
      <c r="R45" s="117"/>
      <c r="S45" s="117"/>
      <c r="T45" s="117"/>
      <c r="U45" s="117"/>
      <c r="V45" s="117"/>
      <c r="W45" s="117"/>
      <c r="X45" s="117"/>
      <c r="Y45" s="117"/>
      <c r="Z45" s="117"/>
      <c r="AA45" s="117"/>
      <c r="AB45" s="117"/>
      <c r="AC45" s="117"/>
      <c r="AD45" s="117"/>
      <c r="AE45" s="117"/>
      <c r="AF45" s="117"/>
      <c r="AG45" s="117"/>
      <c r="AH45" s="117"/>
      <c r="AI45" s="117"/>
      <c r="AJ45" s="117"/>
      <c r="AK45" s="117"/>
      <c r="AL45" s="117"/>
      <c r="AM45" s="117"/>
      <c r="AN45" s="117"/>
      <c r="AO45" s="126"/>
      <c r="AP45" s="65">
        <f>IF(E45="","",COUNTIF(K45:AO45,"日"))</f>
        <v>0</v>
      </c>
      <c r="AQ45" s="84" t="str">
        <f>IF($D$1="二交代制",IF(E45="","",COUNTIF(K45:AO45,"当")),"")</f>
        <v/>
      </c>
      <c r="AR45" s="84" t="str">
        <f t="shared" ref="AR45" si="68">IF($D$1="二交代制",IF(E45="","",IF(($F45-AQ45)&gt;0,TEXT(($F45-AQ45),"@")&amp;"日, 不足しています",IF(($F45-AQ45)=0,"指定日数に等しいです",IF(($F45-AQ45)&lt;0,TEXT(-($F45-AQ45),"@")&amp;"日, 余っています","")))),"")</f>
        <v/>
      </c>
      <c r="AS45" s="84">
        <f>IF($D$1="三交代制",IF(E45="","",COUNTIF(K45:AO45,"準")),"")</f>
        <v>0</v>
      </c>
      <c r="AT45" s="87" t="str">
        <f t="shared" ref="AT45" si="69">IF($D$1="三交代制",IF(E45="","",IF(($G45-AS45)&gt;0,TEXT(($G45-AS45),"@")&amp;"日, 不足しています",IF(($G45-AS45)=0,"指定日数に等しいです",IF(($G45-AS45)&lt;0,TEXT(-($G45-AS45),"@")&amp;"日, 余っています","")))),"")</f>
        <v>2日, 不足しています</v>
      </c>
      <c r="AU45" s="84">
        <f>IF($D$1="三交代制",IF(E45="","",COUNTIF(K45:AO45,"深")),"")</f>
        <v>0</v>
      </c>
      <c r="AV45" s="84" t="str">
        <f t="shared" ref="AV45" si="70">IF($D$1="三交代制",IF(E45="","",IF(($H45-AU45)&gt;0,TEXT(($H45-AU45),"@")&amp;"日, 不足しています",IF(($H45-AU45)=0,"指定日数に等しいです",IF(($H45-AU45)&lt;0,TEXT(-($H45-AU45),"@")&amp;"日, 余っています","")))),"")</f>
        <v>2日, 不足しています</v>
      </c>
      <c r="AW45" s="84">
        <f>IF(E45="","",COUNTIF(K45:AO45,"休"))</f>
        <v>0</v>
      </c>
      <c r="AX45" s="85" t="str">
        <f t="shared" ref="AX45" si="71">IF(E45="","",IF(($I45-AW45)&gt;0,TEXT(($I45-AW45),"@")&amp;"日, 不足しています",IF(($I45-AW45)=0,"指定日数に等しいです",IF(($I45-AW45)&lt;0,TEXT(-($I45-AW45),"@")&amp;"日, 余っています",""))))</f>
        <v>7日, 不足しています</v>
      </c>
      <c r="AZ45" s="194" t="str">
        <f t="shared" ref="AZ45" si="72">IF(AND((COUNTIF(K45:AO45,"日")+COUNTIF(K45:AO45,"当")+COUNTIF(K45:AO45,"明")+COUNTIF(K45:AO45,"準")+COUNTIF(K45:AO45,"深")+COUNTIF(K45:AO45,"休"))&gt;0,$E45=""),"氏名を入力して下さい！勤務希望が入力されているのに, 氏名が入力されていません！",IF(
OR(AND($AM$18="×",AM45&lt;&gt;""),AND($AN$18="×",AN45&lt;&gt;""),AND($AO$18="×",AO45&lt;&gt;"")),TEXT($D$9,"m月")&amp;"に含まれない日の希望欄は空白にして下さい！",IF(
AND($D$1="二交代制", COUNTIF(K45:AO45,"準")&gt;0),"「準」夜勤を消して下さい！", IF(AND($D$1="二交代制", COUNTIF(K45:AO45,"深")&gt;0),"「深」夜勤を消して下さい！",IF(AND($D$1="三交代制", COUNTIF(K45:AO45,"当")&gt;0),"「当」直を消して下さい！",IF(AND($D$1="三交代制", COUNTIF(K45:AO45,"明")&gt;0),"「明」けを消して下さい！",
IF(COUNTIF(K126:AO127,10)&gt;0,"「当直→明け→休み」を2回以上, "&amp;CHAR(10)&amp;"連続させないで下さい！",IF(COUNTIF(K126:AO127,20)&gt;0,"「準, 深夜勤務」は3回以上, "&amp;CHAR(10)&amp;"連続させないようにして下さい！",
IF(COUNTIF(K126:AO127,30)&gt;0,"「当直→明け→休み」"&amp;CHAR(10)&amp;"にして下さい！",IF(COUNTIF(K126:AO127,40)&gt;0,"「日(休)→準→休」「日(休)→準→準→休」,「休→深→休」,"&amp;CHAR(10)&amp;"「休→深→準(深)→休」のどれかにして下さい！",""))))))))))</f>
        <v/>
      </c>
    </row>
    <row r="46" spans="4:52" x14ac:dyDescent="0.4">
      <c r="D46" s="204"/>
      <c r="E46" s="221"/>
      <c r="F46" s="217"/>
      <c r="G46" s="219"/>
      <c r="H46" s="219"/>
      <c r="I46" s="299"/>
      <c r="J46" s="88" t="s">
        <v>5</v>
      </c>
      <c r="K46" s="117"/>
      <c r="L46" s="117"/>
      <c r="M46" s="117"/>
      <c r="N46" s="117"/>
      <c r="O46" s="117"/>
      <c r="P46" s="117"/>
      <c r="Q46" s="117"/>
      <c r="R46" s="117"/>
      <c r="S46" s="117"/>
      <c r="T46" s="117"/>
      <c r="U46" s="117"/>
      <c r="V46" s="117"/>
      <c r="W46" s="117"/>
      <c r="X46" s="117"/>
      <c r="Y46" s="117"/>
      <c r="Z46" s="117"/>
      <c r="AA46" s="117"/>
      <c r="AB46" s="117"/>
      <c r="AC46" s="117"/>
      <c r="AD46" s="117"/>
      <c r="AE46" s="117"/>
      <c r="AF46" s="117"/>
      <c r="AG46" s="117"/>
      <c r="AH46" s="117"/>
      <c r="AI46" s="117"/>
      <c r="AJ46" s="117"/>
      <c r="AK46" s="117"/>
      <c r="AL46" s="117"/>
      <c r="AM46" s="117"/>
      <c r="AN46" s="117"/>
      <c r="AO46" s="126"/>
      <c r="AP46" s="65"/>
      <c r="AQ46" s="87"/>
      <c r="AR46" s="87"/>
      <c r="AS46" s="87"/>
      <c r="AT46" s="87"/>
      <c r="AU46" s="87"/>
      <c r="AV46" s="87"/>
      <c r="AW46" s="87"/>
      <c r="AX46" s="55"/>
      <c r="AZ46" s="194"/>
    </row>
    <row r="47" spans="4:52" ht="18.75" customHeight="1" x14ac:dyDescent="0.4">
      <c r="D47" s="204"/>
      <c r="E47" s="220" t="s">
        <v>149</v>
      </c>
      <c r="F47" s="216">
        <v>2</v>
      </c>
      <c r="G47" s="218">
        <v>2</v>
      </c>
      <c r="H47" s="218">
        <v>2</v>
      </c>
      <c r="I47" s="297">
        <v>7</v>
      </c>
      <c r="J47" s="88" t="s">
        <v>58</v>
      </c>
      <c r="K47" s="117"/>
      <c r="L47" s="117"/>
      <c r="M47" s="117"/>
      <c r="N47" s="117"/>
      <c r="O47" s="117"/>
      <c r="P47" s="117"/>
      <c r="Q47" s="117"/>
      <c r="R47" s="117"/>
      <c r="S47" s="117"/>
      <c r="T47" s="117"/>
      <c r="U47" s="117"/>
      <c r="V47" s="117"/>
      <c r="W47" s="117"/>
      <c r="X47" s="117"/>
      <c r="Y47" s="117"/>
      <c r="Z47" s="117"/>
      <c r="AA47" s="117"/>
      <c r="AB47" s="117"/>
      <c r="AC47" s="117"/>
      <c r="AD47" s="117"/>
      <c r="AE47" s="117"/>
      <c r="AF47" s="117"/>
      <c r="AG47" s="117"/>
      <c r="AH47" s="117"/>
      <c r="AI47" s="117"/>
      <c r="AJ47" s="117"/>
      <c r="AK47" s="117"/>
      <c r="AL47" s="117"/>
      <c r="AM47" s="117"/>
      <c r="AN47" s="117"/>
      <c r="AO47" s="126"/>
      <c r="AP47" s="65">
        <f>IF(E47="","",COUNTIF(K47:AO47,"日"))</f>
        <v>0</v>
      </c>
      <c r="AQ47" s="84" t="str">
        <f>IF($D$1="二交代制",IF(E47="","",COUNTIF(K47:AO47,"当")),"")</f>
        <v/>
      </c>
      <c r="AR47" s="84" t="str">
        <f t="shared" ref="AR47" si="73">IF($D$1="二交代制",IF(E47="","",IF(($F47-AQ47)&gt;0,TEXT(($F47-AQ47),"@")&amp;"日, 不足しています",IF(($F47-AQ47)=0,"指定日数に等しいです",IF(($F47-AQ47)&lt;0,TEXT(-($F47-AQ47),"@")&amp;"日, 余っています","")))),"")</f>
        <v/>
      </c>
      <c r="AS47" s="84">
        <f>IF($D$1="三交代制",IF(E47="","",COUNTIF(K47:AO47,"準")),"")</f>
        <v>0</v>
      </c>
      <c r="AT47" s="87" t="str">
        <f t="shared" ref="AT47" si="74">IF($D$1="三交代制",IF(E47="","",IF(($G47-AS47)&gt;0,TEXT(($G47-AS47),"@")&amp;"日, 不足しています",IF(($G47-AS47)=0,"指定日数に等しいです",IF(($G47-AS47)&lt;0,TEXT(-($G47-AS47),"@")&amp;"日, 余っています","")))),"")</f>
        <v>2日, 不足しています</v>
      </c>
      <c r="AU47" s="84">
        <f>IF($D$1="三交代制",IF(E47="","",COUNTIF(K47:AO47,"深")),"")</f>
        <v>0</v>
      </c>
      <c r="AV47" s="84" t="str">
        <f t="shared" ref="AV47" si="75">IF($D$1="三交代制",IF(E47="","",IF(($H47-AU47)&gt;0,TEXT(($H47-AU47),"@")&amp;"日, 不足しています",IF(($H47-AU47)=0,"指定日数に等しいです",IF(($H47-AU47)&lt;0,TEXT(-($H47-AU47),"@")&amp;"日, 余っています","")))),"")</f>
        <v>2日, 不足しています</v>
      </c>
      <c r="AW47" s="84">
        <f>IF(E47="","",COUNTIF(K47:AO47,"休"))</f>
        <v>0</v>
      </c>
      <c r="AX47" s="85" t="str">
        <f t="shared" ref="AX47" si="76">IF(E47="","",IF(($I47-AW47)&gt;0,TEXT(($I47-AW47),"@")&amp;"日, 不足しています",IF(($I47-AW47)=0,"指定日数に等しいです",IF(($I47-AW47)&lt;0,TEXT(-($I47-AW47),"@")&amp;"日, 余っています",""))))</f>
        <v>7日, 不足しています</v>
      </c>
      <c r="AZ47" s="194" t="str">
        <f t="shared" ref="AZ47" si="77">IF(AND((COUNTIF(K47:AO47,"日")+COUNTIF(K47:AO47,"当")+COUNTIF(K47:AO47,"明")+COUNTIF(K47:AO47,"準")+COUNTIF(K47:AO47,"深")+COUNTIF(K47:AO47,"休"))&gt;0,$E47=""),"氏名を入力して下さい！勤務希望が入力されているのに, 氏名が入力されていません！",IF(
OR(AND($AM$18="×",AM47&lt;&gt;""),AND($AN$18="×",AN47&lt;&gt;""),AND($AO$18="×",AO47&lt;&gt;"")),TEXT($D$9,"m月")&amp;"に含まれない日の希望欄は空白にして下さい！",IF(
AND($D$1="二交代制", COUNTIF(K47:AO47,"準")&gt;0),"「準」夜勤を消して下さい！", IF(AND($D$1="二交代制", COUNTIF(K47:AO47,"深")&gt;0),"「深」夜勤を消して下さい！",IF(AND($D$1="三交代制", COUNTIF(K47:AO47,"当")&gt;0),"「当」直を消して下さい！",IF(AND($D$1="三交代制", COUNTIF(K47:AO47,"明")&gt;0),"「明」けを消して下さい！",
IF(COUNTIF(K128:AO129,10)&gt;0,"「当直→明け→休み」を2回以上, "&amp;CHAR(10)&amp;"連続させないで下さい！",IF(COUNTIF(K128:AO129,20)&gt;0,"「準, 深夜勤務」は3回以上, "&amp;CHAR(10)&amp;"連続させないようにして下さい！",
IF(COUNTIF(K128:AO129,30)&gt;0,"「当直→明け→休み」"&amp;CHAR(10)&amp;"にして下さい！",IF(COUNTIF(K128:AO129,40)&gt;0,"「日(休)→準→休」「日(休)→準→準→休」,「休→深→休」,"&amp;CHAR(10)&amp;"「休→深→準(深)→休」のどれかにして下さい！",""))))))))))</f>
        <v/>
      </c>
    </row>
    <row r="48" spans="4:52" x14ac:dyDescent="0.4">
      <c r="D48" s="204"/>
      <c r="E48" s="221"/>
      <c r="F48" s="217"/>
      <c r="G48" s="219"/>
      <c r="H48" s="219"/>
      <c r="I48" s="299"/>
      <c r="J48" s="88" t="s">
        <v>5</v>
      </c>
      <c r="K48" s="117"/>
      <c r="L48" s="117"/>
      <c r="M48" s="117"/>
      <c r="N48" s="117"/>
      <c r="O48" s="117"/>
      <c r="P48" s="117"/>
      <c r="Q48" s="117"/>
      <c r="R48" s="117"/>
      <c r="S48" s="117"/>
      <c r="T48" s="117"/>
      <c r="U48" s="117"/>
      <c r="V48" s="117"/>
      <c r="W48" s="117"/>
      <c r="X48" s="117"/>
      <c r="Y48" s="117"/>
      <c r="Z48" s="117"/>
      <c r="AA48" s="117"/>
      <c r="AB48" s="117"/>
      <c r="AC48" s="117"/>
      <c r="AD48" s="117"/>
      <c r="AE48" s="117"/>
      <c r="AF48" s="117"/>
      <c r="AG48" s="117"/>
      <c r="AH48" s="117"/>
      <c r="AI48" s="117"/>
      <c r="AJ48" s="117"/>
      <c r="AK48" s="117"/>
      <c r="AL48" s="117"/>
      <c r="AM48" s="117"/>
      <c r="AN48" s="117"/>
      <c r="AO48" s="126"/>
      <c r="AP48" s="65"/>
      <c r="AQ48" s="87"/>
      <c r="AR48" s="87"/>
      <c r="AS48" s="87"/>
      <c r="AT48" s="87"/>
      <c r="AU48" s="87"/>
      <c r="AV48" s="87"/>
      <c r="AW48" s="87"/>
      <c r="AX48" s="55"/>
      <c r="AZ48" s="194"/>
    </row>
    <row r="49" spans="4:52" ht="18.75" customHeight="1" x14ac:dyDescent="0.4">
      <c r="D49" s="204"/>
      <c r="E49" s="220" t="s">
        <v>150</v>
      </c>
      <c r="F49" s="216">
        <v>2</v>
      </c>
      <c r="G49" s="218">
        <v>2</v>
      </c>
      <c r="H49" s="218">
        <v>2</v>
      </c>
      <c r="I49" s="297">
        <v>7</v>
      </c>
      <c r="J49" s="88" t="s">
        <v>58</v>
      </c>
      <c r="K49" s="117"/>
      <c r="L49" s="117"/>
      <c r="M49" s="117"/>
      <c r="N49" s="117"/>
      <c r="O49" s="117"/>
      <c r="P49" s="117"/>
      <c r="Q49" s="117"/>
      <c r="R49" s="117"/>
      <c r="S49" s="117"/>
      <c r="T49" s="117"/>
      <c r="U49" s="117"/>
      <c r="V49" s="117"/>
      <c r="W49" s="117"/>
      <c r="X49" s="117"/>
      <c r="Y49" s="117"/>
      <c r="Z49" s="117"/>
      <c r="AA49" s="117"/>
      <c r="AB49" s="117"/>
      <c r="AC49" s="117"/>
      <c r="AD49" s="117"/>
      <c r="AE49" s="117"/>
      <c r="AF49" s="117"/>
      <c r="AG49" s="117"/>
      <c r="AH49" s="117"/>
      <c r="AI49" s="117"/>
      <c r="AJ49" s="117"/>
      <c r="AK49" s="117"/>
      <c r="AL49" s="117"/>
      <c r="AM49" s="117"/>
      <c r="AN49" s="117"/>
      <c r="AO49" s="126"/>
      <c r="AP49" s="65">
        <f>IF(E49="","",COUNTIF(K49:AO49,"日"))</f>
        <v>0</v>
      </c>
      <c r="AQ49" s="84" t="str">
        <f>IF($D$1="二交代制",IF(E49="","",COUNTIF(K49:AO49,"当")),"")</f>
        <v/>
      </c>
      <c r="AR49" s="84" t="str">
        <f t="shared" ref="AR49" si="78">IF($D$1="二交代制",IF(E49="","",IF(($F49-AQ49)&gt;0,TEXT(($F49-AQ49),"@")&amp;"日, 不足しています",IF(($F49-AQ49)=0,"指定日数に等しいです",IF(($F49-AQ49)&lt;0,TEXT(-($F49-AQ49),"@")&amp;"日, 余っています","")))),"")</f>
        <v/>
      </c>
      <c r="AS49" s="84">
        <f>IF($D$1="三交代制",IF(E49="","",COUNTIF(K49:AO49,"準")),"")</f>
        <v>0</v>
      </c>
      <c r="AT49" s="87" t="str">
        <f t="shared" ref="AT49" si="79">IF($D$1="三交代制",IF(E49="","",IF(($G49-AS49)&gt;0,TEXT(($G49-AS49),"@")&amp;"日, 不足しています",IF(($G49-AS49)=0,"指定日数に等しいです",IF(($G49-AS49)&lt;0,TEXT(-($G49-AS49),"@")&amp;"日, 余っています","")))),"")</f>
        <v>2日, 不足しています</v>
      </c>
      <c r="AU49" s="84">
        <f>IF($D$1="三交代制",IF(E49="","",COUNTIF(K49:AO49,"深")),"")</f>
        <v>0</v>
      </c>
      <c r="AV49" s="84" t="str">
        <f t="shared" ref="AV49" si="80">IF($D$1="三交代制",IF(E49="","",IF(($H49-AU49)&gt;0,TEXT(($H49-AU49),"@")&amp;"日, 不足しています",IF(($H49-AU49)=0,"指定日数に等しいです",IF(($H49-AU49)&lt;0,TEXT(-($H49-AU49),"@")&amp;"日, 余っています","")))),"")</f>
        <v>2日, 不足しています</v>
      </c>
      <c r="AW49" s="84">
        <f>IF(E49="","",COUNTIF(K49:AO49,"休"))</f>
        <v>0</v>
      </c>
      <c r="AX49" s="85" t="str">
        <f t="shared" ref="AX49" si="81">IF(E49="","",IF(($I49-AW49)&gt;0,TEXT(($I49-AW49),"@")&amp;"日, 不足しています",IF(($I49-AW49)=0,"指定日数に等しいです",IF(($I49-AW49)&lt;0,TEXT(-($I49-AW49),"@")&amp;"日, 余っています",""))))</f>
        <v>7日, 不足しています</v>
      </c>
      <c r="AZ49" s="194" t="str">
        <f t="shared" ref="AZ49" si="82">IF(AND((COUNTIF(K49:AO49,"日")+COUNTIF(K49:AO49,"当")+COUNTIF(K49:AO49,"明")+COUNTIF(K49:AO49,"準")+COUNTIF(K49:AO49,"深")+COUNTIF(K49:AO49,"休"))&gt;0,$E49=""),"氏名を入力して下さい！勤務希望が入力されているのに, 氏名が入力されていません！",IF(
OR(AND($AM$18="×",AM49&lt;&gt;""),AND($AN$18="×",AN49&lt;&gt;""),AND($AO$18="×",AO49&lt;&gt;"")),TEXT($D$9,"m月")&amp;"に含まれない日の希望欄は空白にして下さい！",IF(
AND($D$1="二交代制", COUNTIF(K49:AO49,"準")&gt;0),"「準」夜勤を消して下さい！", IF(AND($D$1="二交代制", COUNTIF(K49:AO49,"深")&gt;0),"「深」夜勤を消して下さい！",IF(AND($D$1="三交代制", COUNTIF(K49:AO49,"当")&gt;0),"「当」直を消して下さい！",IF(AND($D$1="三交代制", COUNTIF(K49:AO49,"明")&gt;0),"「明」けを消して下さい！",
IF(COUNTIF(K130:AO131,10)&gt;0,"「当直→明け→休み」を2回以上, "&amp;CHAR(10)&amp;"連続させないで下さい！",IF(COUNTIF(K130:AO131,20)&gt;0,"「準, 深夜勤務」は3回以上, "&amp;CHAR(10)&amp;"連続させないようにして下さい！",
IF(COUNTIF(K130:AO131,30)&gt;0,"「当直→明け→休み」"&amp;CHAR(10)&amp;"にして下さい！",IF(COUNTIF(K130:AO131,40)&gt;0,"「日(休)→準→休」「日(休)→準→準→休」,「休→深→休」,"&amp;CHAR(10)&amp;"「休→深→準(深)→休」のどれかにして下さい！",""))))))))))</f>
        <v/>
      </c>
    </row>
    <row r="50" spans="4:52" x14ac:dyDescent="0.4">
      <c r="D50" s="204"/>
      <c r="E50" s="221"/>
      <c r="F50" s="217"/>
      <c r="G50" s="219"/>
      <c r="H50" s="219"/>
      <c r="I50" s="299"/>
      <c r="J50" s="88" t="s">
        <v>5</v>
      </c>
      <c r="K50" s="117"/>
      <c r="L50" s="117"/>
      <c r="M50" s="117"/>
      <c r="N50" s="117"/>
      <c r="O50" s="117"/>
      <c r="P50" s="117"/>
      <c r="Q50" s="117"/>
      <c r="R50" s="117"/>
      <c r="S50" s="117"/>
      <c r="T50" s="117"/>
      <c r="U50" s="117"/>
      <c r="V50" s="117"/>
      <c r="W50" s="117"/>
      <c r="X50" s="117"/>
      <c r="Y50" s="117"/>
      <c r="Z50" s="117"/>
      <c r="AA50" s="117"/>
      <c r="AB50" s="117"/>
      <c r="AC50" s="117"/>
      <c r="AD50" s="117"/>
      <c r="AE50" s="117"/>
      <c r="AF50" s="117"/>
      <c r="AG50" s="117"/>
      <c r="AH50" s="117"/>
      <c r="AI50" s="117"/>
      <c r="AJ50" s="117"/>
      <c r="AK50" s="117"/>
      <c r="AL50" s="117"/>
      <c r="AM50" s="117"/>
      <c r="AN50" s="117"/>
      <c r="AO50" s="126"/>
      <c r="AP50" s="65"/>
      <c r="AQ50" s="87"/>
      <c r="AR50" s="87"/>
      <c r="AS50" s="87"/>
      <c r="AT50" s="87"/>
      <c r="AU50" s="87"/>
      <c r="AV50" s="87"/>
      <c r="AW50" s="87"/>
      <c r="AX50" s="55"/>
      <c r="AZ50" s="194"/>
    </row>
    <row r="51" spans="4:52" ht="18.75" customHeight="1" x14ac:dyDescent="0.4">
      <c r="D51" s="204"/>
      <c r="E51" s="220" t="s">
        <v>151</v>
      </c>
      <c r="F51" s="216">
        <v>2</v>
      </c>
      <c r="G51" s="218">
        <v>2</v>
      </c>
      <c r="H51" s="218">
        <v>2</v>
      </c>
      <c r="I51" s="297">
        <v>8</v>
      </c>
      <c r="J51" s="88" t="s">
        <v>58</v>
      </c>
      <c r="K51" s="117"/>
      <c r="L51" s="117"/>
      <c r="M51" s="117"/>
      <c r="N51" s="117"/>
      <c r="O51" s="117"/>
      <c r="P51" s="117"/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117"/>
      <c r="AB51" s="117"/>
      <c r="AC51" s="117"/>
      <c r="AD51" s="117"/>
      <c r="AE51" s="117"/>
      <c r="AF51" s="117"/>
      <c r="AG51" s="117"/>
      <c r="AH51" s="117"/>
      <c r="AI51" s="117"/>
      <c r="AJ51" s="117"/>
      <c r="AK51" s="117"/>
      <c r="AL51" s="117"/>
      <c r="AM51" s="117"/>
      <c r="AN51" s="117"/>
      <c r="AO51" s="126"/>
      <c r="AP51" s="65">
        <f>IF(E51="","",COUNTIF(K51:AO51,"日"))</f>
        <v>0</v>
      </c>
      <c r="AQ51" s="84" t="str">
        <f>IF($D$1="二交代制",IF(E51="","",COUNTIF(K51:AO51,"当")),"")</f>
        <v/>
      </c>
      <c r="AR51" s="84" t="str">
        <f t="shared" ref="AR51" si="83">IF($D$1="二交代制",IF(E51="","",IF(($F51-AQ51)&gt;0,TEXT(($F51-AQ51),"@")&amp;"日, 不足しています",IF(($F51-AQ51)=0,"指定日数に等しいです",IF(($F51-AQ51)&lt;0,TEXT(-($F51-AQ51),"@")&amp;"日, 余っています","")))),"")</f>
        <v/>
      </c>
      <c r="AS51" s="84">
        <f>IF($D$1="三交代制",IF(E51="","",COUNTIF(K51:AO51,"準")),"")</f>
        <v>0</v>
      </c>
      <c r="AT51" s="87" t="str">
        <f t="shared" ref="AT51" si="84">IF($D$1="三交代制",IF(E51="","",IF(($G51-AS51)&gt;0,TEXT(($G51-AS51),"@")&amp;"日, 不足しています",IF(($G51-AS51)=0,"指定日数に等しいです",IF(($G51-AS51)&lt;0,TEXT(-($G51-AS51),"@")&amp;"日, 余っています","")))),"")</f>
        <v>2日, 不足しています</v>
      </c>
      <c r="AU51" s="84">
        <f>IF($D$1="三交代制",IF(E51="","",COUNTIF(K51:AO51,"深")),"")</f>
        <v>0</v>
      </c>
      <c r="AV51" s="84" t="str">
        <f t="shared" ref="AV51" si="85">IF($D$1="三交代制",IF(E51="","",IF(($H51-AU51)&gt;0,TEXT(($H51-AU51),"@")&amp;"日, 不足しています",IF(($H51-AU51)=0,"指定日数に等しいです",IF(($H51-AU51)&lt;0,TEXT(-($H51-AU51),"@")&amp;"日, 余っています","")))),"")</f>
        <v>2日, 不足しています</v>
      </c>
      <c r="AW51" s="84">
        <f>IF(E51="","",COUNTIF(K51:AO51,"休"))</f>
        <v>0</v>
      </c>
      <c r="AX51" s="85" t="str">
        <f t="shared" ref="AX51" si="86">IF(E51="","",IF(($I51-AW51)&gt;0,TEXT(($I51-AW51),"@")&amp;"日, 不足しています",IF(($I51-AW51)=0,"指定日数に等しいです",IF(($I51-AW51)&lt;0,TEXT(-($I51-AW51),"@")&amp;"日, 余っています",""))))</f>
        <v>8日, 不足しています</v>
      </c>
      <c r="AZ51" s="194" t="str">
        <f t="shared" ref="AZ51" si="87">IF(AND((COUNTIF(K51:AO51,"日")+COUNTIF(K51:AO51,"当")+COUNTIF(K51:AO51,"明")+COUNTIF(K51:AO51,"準")+COUNTIF(K51:AO51,"深")+COUNTIF(K51:AO51,"休"))&gt;0,$E51=""),"氏名を入力して下さい！勤務希望が入力されているのに, 氏名が入力されていません！",IF(
OR(AND($AM$18="×",AM51&lt;&gt;""),AND($AN$18="×",AN51&lt;&gt;""),AND($AO$18="×",AO51&lt;&gt;"")),TEXT($D$9,"m月")&amp;"に含まれない日の希望欄は空白にして下さい！",IF(
AND($D$1="二交代制", COUNTIF(K51:AO51,"準")&gt;0),"「準」夜勤を消して下さい！", IF(AND($D$1="二交代制", COUNTIF(K51:AO51,"深")&gt;0),"「深」夜勤を消して下さい！",IF(AND($D$1="三交代制", COUNTIF(K51:AO51,"当")&gt;0),"「当」直を消して下さい！",IF(AND($D$1="三交代制", COUNTIF(K51:AO51,"明")&gt;0),"「明」けを消して下さい！",
IF(COUNTIF(K132:AO133,10)&gt;0,"「当直→明け→休み」を2回以上, "&amp;CHAR(10)&amp;"連続させないで下さい！",IF(COUNTIF(K132:AO133,20)&gt;0,"「準, 深夜勤務」は3回以上, "&amp;CHAR(10)&amp;"連続させないようにして下さい！",
IF(COUNTIF(K132:AO133,30)&gt;0,"「当直→明け→休み」"&amp;CHAR(10)&amp;"にして下さい！",IF(COUNTIF(K132:AO133,40)&gt;0,"「日(休)→準→休」「日(休)→準→準→休」,「休→深→休」,"&amp;CHAR(10)&amp;"「休→深→準(深)→休」のどれかにして下さい！",""))))))))))</f>
        <v/>
      </c>
    </row>
    <row r="52" spans="4:52" x14ac:dyDescent="0.4">
      <c r="D52" s="204"/>
      <c r="E52" s="221"/>
      <c r="F52" s="217"/>
      <c r="G52" s="219"/>
      <c r="H52" s="219"/>
      <c r="I52" s="299"/>
      <c r="J52" s="88" t="s">
        <v>5</v>
      </c>
      <c r="K52" s="117"/>
      <c r="L52" s="117"/>
      <c r="M52" s="117"/>
      <c r="N52" s="117"/>
      <c r="O52" s="117"/>
      <c r="P52" s="117"/>
      <c r="Q52" s="117"/>
      <c r="R52" s="117"/>
      <c r="S52" s="117"/>
      <c r="T52" s="117"/>
      <c r="U52" s="117"/>
      <c r="V52" s="117"/>
      <c r="W52" s="117"/>
      <c r="X52" s="117"/>
      <c r="Y52" s="117"/>
      <c r="Z52" s="117"/>
      <c r="AA52" s="117"/>
      <c r="AB52" s="117"/>
      <c r="AC52" s="117"/>
      <c r="AD52" s="117"/>
      <c r="AE52" s="117"/>
      <c r="AF52" s="117"/>
      <c r="AG52" s="117"/>
      <c r="AH52" s="117"/>
      <c r="AI52" s="117"/>
      <c r="AJ52" s="117"/>
      <c r="AK52" s="117"/>
      <c r="AL52" s="117"/>
      <c r="AM52" s="117"/>
      <c r="AN52" s="117"/>
      <c r="AO52" s="126"/>
      <c r="AP52" s="65"/>
      <c r="AQ52" s="87"/>
      <c r="AR52" s="87"/>
      <c r="AS52" s="87"/>
      <c r="AT52" s="87"/>
      <c r="AU52" s="87"/>
      <c r="AV52" s="87"/>
      <c r="AW52" s="87"/>
      <c r="AX52" s="55"/>
      <c r="AZ52" s="194"/>
    </row>
    <row r="53" spans="4:52" ht="18.75" customHeight="1" x14ac:dyDescent="0.4">
      <c r="D53" s="204"/>
      <c r="E53" s="220" t="s">
        <v>152</v>
      </c>
      <c r="F53" s="216">
        <v>2</v>
      </c>
      <c r="G53" s="218">
        <v>2</v>
      </c>
      <c r="H53" s="218">
        <v>2</v>
      </c>
      <c r="I53" s="297">
        <v>8</v>
      </c>
      <c r="J53" s="88" t="s">
        <v>58</v>
      </c>
      <c r="K53" s="117"/>
      <c r="L53" s="117"/>
      <c r="M53" s="117"/>
      <c r="N53" s="117"/>
      <c r="O53" s="117"/>
      <c r="P53" s="117"/>
      <c r="Q53" s="117"/>
      <c r="R53" s="117"/>
      <c r="S53" s="117"/>
      <c r="T53" s="117"/>
      <c r="U53" s="117"/>
      <c r="V53" s="117"/>
      <c r="W53" s="117"/>
      <c r="X53" s="117"/>
      <c r="Y53" s="117"/>
      <c r="Z53" s="117"/>
      <c r="AA53" s="117"/>
      <c r="AB53" s="117"/>
      <c r="AC53" s="117"/>
      <c r="AD53" s="117"/>
      <c r="AE53" s="117"/>
      <c r="AF53" s="117"/>
      <c r="AG53" s="117"/>
      <c r="AH53" s="117"/>
      <c r="AI53" s="117"/>
      <c r="AJ53" s="117"/>
      <c r="AK53" s="117"/>
      <c r="AL53" s="117"/>
      <c r="AM53" s="117"/>
      <c r="AN53" s="117"/>
      <c r="AO53" s="126"/>
      <c r="AP53" s="65">
        <f>IF(E53="","",COUNTIF(K53:AO53,"日"))</f>
        <v>0</v>
      </c>
      <c r="AQ53" s="84" t="str">
        <f>IF($D$1="二交代制",IF(E53="","",COUNTIF(K53:AO53,"当")),"")</f>
        <v/>
      </c>
      <c r="AR53" s="84" t="str">
        <f t="shared" ref="AR53" si="88">IF($D$1="二交代制",IF(E53="","",IF(($F53-AQ53)&gt;0,TEXT(($F53-AQ53),"@")&amp;"日, 不足しています",IF(($F53-AQ53)=0,"指定日数に等しいです",IF(($F53-AQ53)&lt;0,TEXT(-($F53-AQ53),"@")&amp;"日, 余っています","")))),"")</f>
        <v/>
      </c>
      <c r="AS53" s="84">
        <f>IF($D$1="三交代制",IF(E53="","",COUNTIF(K53:AO53,"準")),"")</f>
        <v>0</v>
      </c>
      <c r="AT53" s="87" t="str">
        <f t="shared" ref="AT53" si="89">IF($D$1="三交代制",IF(E53="","",IF(($G53-AS53)&gt;0,TEXT(($G53-AS53),"@")&amp;"日, 不足しています",IF(($G53-AS53)=0,"指定日数に等しいです",IF(($G53-AS53)&lt;0,TEXT(-($G53-AS53),"@")&amp;"日, 余っています","")))),"")</f>
        <v>2日, 不足しています</v>
      </c>
      <c r="AU53" s="84">
        <f>IF($D$1="三交代制",IF(E53="","",COUNTIF(K53:AO53,"深")),"")</f>
        <v>0</v>
      </c>
      <c r="AV53" s="84" t="str">
        <f t="shared" ref="AV53" si="90">IF($D$1="三交代制",IF(E53="","",IF(($H53-AU53)&gt;0,TEXT(($H53-AU53),"@")&amp;"日, 不足しています",IF(($H53-AU53)=0,"指定日数に等しいです",IF(($H53-AU53)&lt;0,TEXT(-($H53-AU53),"@")&amp;"日, 余っています","")))),"")</f>
        <v>2日, 不足しています</v>
      </c>
      <c r="AW53" s="84">
        <f>IF(E53="","",COUNTIF(K53:AO53,"休"))</f>
        <v>0</v>
      </c>
      <c r="AX53" s="85" t="str">
        <f t="shared" ref="AX53" si="91">IF(E53="","",IF(($I53-AW53)&gt;0,TEXT(($I53-AW53),"@")&amp;"日, 不足しています",IF(($I53-AW53)=0,"指定日数に等しいです",IF(($I53-AW53)&lt;0,TEXT(-($I53-AW53),"@")&amp;"日, 余っています",""))))</f>
        <v>8日, 不足しています</v>
      </c>
      <c r="AZ53" s="194" t="str">
        <f t="shared" ref="AZ53" si="92">IF(AND((COUNTIF(K53:AO53,"日")+COUNTIF(K53:AO53,"当")+COUNTIF(K53:AO53,"明")+COUNTIF(K53:AO53,"準")+COUNTIF(K53:AO53,"深")+COUNTIF(K53:AO53,"休"))&gt;0,$E53=""),"氏名を入力して下さい！勤務希望が入力されているのに, 氏名が入力されていません！",IF(
OR(AND($AM$18="×",AM53&lt;&gt;""),AND($AN$18="×",AN53&lt;&gt;""),AND($AO$18="×",AO53&lt;&gt;"")),TEXT($D$9,"m月")&amp;"に含まれない日の希望欄は空白にして下さい！",IF(
AND($D$1="二交代制", COUNTIF(K53:AO53,"準")&gt;0),"「準」夜勤を消して下さい！", IF(AND($D$1="二交代制", COUNTIF(K53:AO53,"深")&gt;0),"「深」夜勤を消して下さい！",IF(AND($D$1="三交代制", COUNTIF(K53:AO53,"当")&gt;0),"「当」直を消して下さい！",IF(AND($D$1="三交代制", COUNTIF(K53:AO53,"明")&gt;0),"「明」けを消して下さい！",
IF(COUNTIF(K134:AO135,10)&gt;0,"「当直→明け→休み」を2回以上, "&amp;CHAR(10)&amp;"連続させないで下さい！",IF(COUNTIF(K134:AO135,20)&gt;0,"「準, 深夜勤務」は3回以上, "&amp;CHAR(10)&amp;"連続させないようにして下さい！",
IF(COUNTIF(K134:AO135,30)&gt;0,"「当直→明け→休み」"&amp;CHAR(10)&amp;"にして下さい！",IF(COUNTIF(K134:AO135,40)&gt;0,"「日(休)→準→休」「日(休)→準→準→休」,「休→深→休」,"&amp;CHAR(10)&amp;"「休→深→準(深)→休」のどれかにして下さい！",""))))))))))</f>
        <v/>
      </c>
    </row>
    <row r="54" spans="4:52" x14ac:dyDescent="0.4">
      <c r="D54" s="204"/>
      <c r="E54" s="221"/>
      <c r="F54" s="217"/>
      <c r="G54" s="219"/>
      <c r="H54" s="219"/>
      <c r="I54" s="299"/>
      <c r="J54" s="88" t="s">
        <v>5</v>
      </c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7"/>
      <c r="V54" s="117"/>
      <c r="W54" s="117"/>
      <c r="X54" s="117"/>
      <c r="Y54" s="117"/>
      <c r="Z54" s="117"/>
      <c r="AA54" s="117"/>
      <c r="AB54" s="117"/>
      <c r="AC54" s="117"/>
      <c r="AD54" s="117"/>
      <c r="AE54" s="117"/>
      <c r="AF54" s="117"/>
      <c r="AG54" s="117"/>
      <c r="AH54" s="117"/>
      <c r="AI54" s="117"/>
      <c r="AJ54" s="117"/>
      <c r="AK54" s="117"/>
      <c r="AL54" s="117"/>
      <c r="AM54" s="117"/>
      <c r="AN54" s="117"/>
      <c r="AO54" s="126"/>
      <c r="AP54" s="65"/>
      <c r="AQ54" s="87"/>
      <c r="AR54" s="87"/>
      <c r="AS54" s="87"/>
      <c r="AT54" s="87"/>
      <c r="AU54" s="87"/>
      <c r="AV54" s="87"/>
      <c r="AW54" s="87"/>
      <c r="AX54" s="55"/>
      <c r="AZ54" s="194"/>
    </row>
    <row r="55" spans="4:52" ht="18" customHeight="1" x14ac:dyDescent="0.4">
      <c r="D55" s="204"/>
      <c r="E55" s="220" t="s">
        <v>153</v>
      </c>
      <c r="F55" s="216">
        <v>2</v>
      </c>
      <c r="G55" s="218">
        <v>2</v>
      </c>
      <c r="H55" s="218">
        <v>2</v>
      </c>
      <c r="I55" s="297">
        <v>8</v>
      </c>
      <c r="J55" s="88" t="s">
        <v>58</v>
      </c>
      <c r="K55" s="117"/>
      <c r="L55" s="117"/>
      <c r="M55" s="117"/>
      <c r="N55" s="117"/>
      <c r="O55" s="117"/>
      <c r="P55" s="117"/>
      <c r="Q55" s="117"/>
      <c r="R55" s="117"/>
      <c r="S55" s="117"/>
      <c r="T55" s="117"/>
      <c r="U55" s="117"/>
      <c r="V55" s="117"/>
      <c r="W55" s="117"/>
      <c r="X55" s="117"/>
      <c r="Y55" s="117"/>
      <c r="Z55" s="117"/>
      <c r="AA55" s="117"/>
      <c r="AB55" s="117"/>
      <c r="AC55" s="117"/>
      <c r="AD55" s="117"/>
      <c r="AE55" s="117"/>
      <c r="AF55" s="117"/>
      <c r="AG55" s="117"/>
      <c r="AH55" s="117"/>
      <c r="AI55" s="117"/>
      <c r="AJ55" s="117"/>
      <c r="AK55" s="117"/>
      <c r="AL55" s="117"/>
      <c r="AM55" s="117"/>
      <c r="AN55" s="117"/>
      <c r="AO55" s="126"/>
      <c r="AP55" s="65">
        <f>IF(E55="","",COUNTIF(K55:AO55,"日"))</f>
        <v>0</v>
      </c>
      <c r="AQ55" s="84" t="str">
        <f>IF($D$1="二交代制",IF(E55="","",COUNTIF(K55:AO55,"当")),"")</f>
        <v/>
      </c>
      <c r="AR55" s="84" t="str">
        <f t="shared" ref="AR55" si="93">IF($D$1="二交代制",IF(E55="","",IF(($F55-AQ55)&gt;0,TEXT(($F55-AQ55),"@")&amp;"日, 不足しています",IF(($F55-AQ55)=0,"指定日数に等しいです",IF(($F55-AQ55)&lt;0,TEXT(-($F55-AQ55),"@")&amp;"日, 余っています","")))),"")</f>
        <v/>
      </c>
      <c r="AS55" s="84">
        <f>IF($D$1="三交代制",IF(E55="","",COUNTIF(K55:AO55,"準")),"")</f>
        <v>0</v>
      </c>
      <c r="AT55" s="87" t="str">
        <f t="shared" ref="AT55" si="94">IF($D$1="三交代制",IF(E55="","",IF(($G55-AS55)&gt;0,TEXT(($G55-AS55),"@")&amp;"日, 不足しています",IF(($G55-AS55)=0,"指定日数に等しいです",IF(($G55-AS55)&lt;0,TEXT(-($G55-AS55),"@")&amp;"日, 余っています","")))),"")</f>
        <v>2日, 不足しています</v>
      </c>
      <c r="AU55" s="84">
        <f>IF($D$1="三交代制",IF(E55="","",COUNTIF(K55:AO55,"深")),"")</f>
        <v>0</v>
      </c>
      <c r="AV55" s="84" t="str">
        <f t="shared" ref="AV55" si="95">IF($D$1="三交代制",IF(E55="","",IF(($H55-AU55)&gt;0,TEXT(($H55-AU55),"@")&amp;"日, 不足しています",IF(($H55-AU55)=0,"指定日数に等しいです",IF(($H55-AU55)&lt;0,TEXT(-($H55-AU55),"@")&amp;"日, 余っています","")))),"")</f>
        <v>2日, 不足しています</v>
      </c>
      <c r="AW55" s="84">
        <f>IF(E55="","",COUNTIF(K55:AO55,"休"))</f>
        <v>0</v>
      </c>
      <c r="AX55" s="85" t="str">
        <f t="shared" ref="AX55" si="96">IF(E55="","",IF(($I55-AW55)&gt;0,TEXT(($I55-AW55),"@")&amp;"日, 不足しています",IF(($I55-AW55)=0,"指定日数に等しいです",IF(($I55-AW55)&lt;0,TEXT(-($I55-AW55),"@")&amp;"日, 余っています",""))))</f>
        <v>8日, 不足しています</v>
      </c>
      <c r="AZ55" s="194" t="str">
        <f t="shared" ref="AZ55" si="97">IF(AND((COUNTIF(K55:AO55,"日")+COUNTIF(K55:AO55,"当")+COUNTIF(K55:AO55,"明")+COUNTIF(K55:AO55,"準")+COUNTIF(K55:AO55,"深")+COUNTIF(K55:AO55,"休"))&gt;0,$E55=""),"氏名を入力して下さい！勤務希望が入力されているのに, 氏名が入力されていません！",IF(
OR(AND($AM$18="×",AM55&lt;&gt;""),AND($AN$18="×",AN55&lt;&gt;""),AND($AO$18="×",AO55&lt;&gt;"")),TEXT($D$9,"m月")&amp;"に含まれない日の希望欄は空白にして下さい！",IF(
AND($D$1="二交代制", COUNTIF(K55:AO55,"準")&gt;0),"「準」夜勤を消して下さい！", IF(AND($D$1="二交代制", COUNTIF(K55:AO55,"深")&gt;0),"「深」夜勤を消して下さい！",IF(AND($D$1="三交代制", COUNTIF(K55:AO55,"当")&gt;0),"「当」直を消して下さい！",IF(AND($D$1="三交代制", COUNTIF(K55:AO55,"明")&gt;0),"「明」けを消して下さい！",
IF(COUNTIF(K136:AO137,10)&gt;0,"「当直→明け→休み」を2回以上, "&amp;CHAR(10)&amp;"連続させないで下さい！",IF(COUNTIF(K136:AO137,20)&gt;0,"「準, 深夜勤務」は3回以上, "&amp;CHAR(10)&amp;"連続させないようにして下さい！",
IF(COUNTIF(K136:AO137,30)&gt;0,"「当直→明け→休み」"&amp;CHAR(10)&amp;"にして下さい！",IF(COUNTIF(K136:AO137,40)&gt;0,"「日(休)→準→休」「日(休)→準→準→休」,「休→深→休」,"&amp;CHAR(10)&amp;"「休→深→準(深)→休」のどれかにして下さい！",""))))))))))</f>
        <v/>
      </c>
    </row>
    <row r="56" spans="4:52" x14ac:dyDescent="0.4">
      <c r="D56" s="204"/>
      <c r="E56" s="221"/>
      <c r="F56" s="217"/>
      <c r="G56" s="219"/>
      <c r="H56" s="219"/>
      <c r="I56" s="299"/>
      <c r="J56" s="88" t="s">
        <v>5</v>
      </c>
      <c r="K56" s="117"/>
      <c r="L56" s="117"/>
      <c r="M56" s="117"/>
      <c r="N56" s="117"/>
      <c r="O56" s="117"/>
      <c r="P56" s="117"/>
      <c r="Q56" s="117"/>
      <c r="R56" s="117"/>
      <c r="S56" s="117"/>
      <c r="T56" s="117"/>
      <c r="U56" s="117"/>
      <c r="V56" s="117"/>
      <c r="W56" s="117"/>
      <c r="X56" s="117"/>
      <c r="Y56" s="117"/>
      <c r="Z56" s="117"/>
      <c r="AA56" s="117"/>
      <c r="AB56" s="117"/>
      <c r="AC56" s="117"/>
      <c r="AD56" s="117"/>
      <c r="AE56" s="117"/>
      <c r="AF56" s="117"/>
      <c r="AG56" s="117"/>
      <c r="AH56" s="117"/>
      <c r="AI56" s="117"/>
      <c r="AJ56" s="117"/>
      <c r="AK56" s="117"/>
      <c r="AL56" s="117"/>
      <c r="AM56" s="117"/>
      <c r="AN56" s="117"/>
      <c r="AO56" s="126"/>
      <c r="AP56" s="65"/>
      <c r="AQ56" s="87"/>
      <c r="AR56" s="87"/>
      <c r="AS56" s="87"/>
      <c r="AT56" s="87"/>
      <c r="AU56" s="87"/>
      <c r="AV56" s="87"/>
      <c r="AW56" s="87"/>
      <c r="AX56" s="55"/>
      <c r="AZ56" s="194"/>
    </row>
    <row r="57" spans="4:52" ht="18" customHeight="1" x14ac:dyDescent="0.4">
      <c r="D57" s="204"/>
      <c r="E57" s="220" t="s">
        <v>154</v>
      </c>
      <c r="F57" s="216">
        <v>2</v>
      </c>
      <c r="G57" s="218">
        <v>2</v>
      </c>
      <c r="H57" s="218">
        <v>5</v>
      </c>
      <c r="I57" s="297">
        <v>10</v>
      </c>
      <c r="J57" s="88" t="s">
        <v>58</v>
      </c>
      <c r="K57" s="117"/>
      <c r="L57" s="117"/>
      <c r="M57" s="117"/>
      <c r="N57" s="117"/>
      <c r="O57" s="117"/>
      <c r="P57" s="117"/>
      <c r="Q57" s="117"/>
      <c r="R57" s="117"/>
      <c r="S57" s="117"/>
      <c r="T57" s="117"/>
      <c r="U57" s="117"/>
      <c r="V57" s="117"/>
      <c r="W57" s="117"/>
      <c r="X57" s="117"/>
      <c r="Y57" s="117"/>
      <c r="Z57" s="117"/>
      <c r="AA57" s="117"/>
      <c r="AB57" s="117"/>
      <c r="AC57" s="117"/>
      <c r="AD57" s="117"/>
      <c r="AE57" s="117"/>
      <c r="AF57" s="117"/>
      <c r="AG57" s="117"/>
      <c r="AH57" s="117"/>
      <c r="AI57" s="117"/>
      <c r="AJ57" s="117"/>
      <c r="AK57" s="117"/>
      <c r="AL57" s="117"/>
      <c r="AM57" s="117"/>
      <c r="AN57" s="117"/>
      <c r="AO57" s="126"/>
      <c r="AP57" s="65">
        <f>IF(E57="","",COUNTIF(K57:AO57,"日"))</f>
        <v>0</v>
      </c>
      <c r="AQ57" s="84" t="str">
        <f>IF($D$1="二交代制",IF(E57="","",COUNTIF(K57:AO57,"当")),"")</f>
        <v/>
      </c>
      <c r="AR57" s="84" t="str">
        <f t="shared" ref="AR57" si="98">IF($D$1="二交代制",IF(E57="","",IF(($F57-AQ57)&gt;0,TEXT(($F57-AQ57),"@")&amp;"日, 不足しています",IF(($F57-AQ57)=0,"指定日数に等しいです",IF(($F57-AQ57)&lt;0,TEXT(-($F57-AQ57),"@")&amp;"日, 余っています","")))),"")</f>
        <v/>
      </c>
      <c r="AS57" s="84">
        <f>IF($D$1="三交代制",IF(E57="","",COUNTIF(K57:AO57,"準")),"")</f>
        <v>0</v>
      </c>
      <c r="AT57" s="87" t="str">
        <f t="shared" ref="AT57" si="99">IF($D$1="三交代制",IF(E57="","",IF(($G57-AS57)&gt;0,TEXT(($G57-AS57),"@")&amp;"日, 不足しています",IF(($G57-AS57)=0,"指定日数に等しいです",IF(($G57-AS57)&lt;0,TEXT(-($G57-AS57),"@")&amp;"日, 余っています","")))),"")</f>
        <v>2日, 不足しています</v>
      </c>
      <c r="AU57" s="84">
        <f>IF($D$1="三交代制",IF(E57="","",COUNTIF(K57:AO57,"深")),"")</f>
        <v>0</v>
      </c>
      <c r="AV57" s="84" t="str">
        <f t="shared" ref="AV57" si="100">IF($D$1="三交代制",IF(E57="","",IF(($H57-AU57)&gt;0,TEXT(($H57-AU57),"@")&amp;"日, 不足しています",IF(($H57-AU57)=0,"指定日数に等しいです",IF(($H57-AU57)&lt;0,TEXT(-($H57-AU57),"@")&amp;"日, 余っています","")))),"")</f>
        <v>5日, 不足しています</v>
      </c>
      <c r="AW57" s="84">
        <f>IF(E57="","",COUNTIF(K57:AO57,"休"))</f>
        <v>0</v>
      </c>
      <c r="AX57" s="85" t="str">
        <f t="shared" ref="AX57" si="101">IF(E57="","",IF(($I57-AW57)&gt;0,TEXT(($I57-AW57),"@")&amp;"日, 不足しています",IF(($I57-AW57)=0,"指定日数に等しいです",IF(($I57-AW57)&lt;0,TEXT(-($I57-AW57),"@")&amp;"日, 余っています",""))))</f>
        <v>10日, 不足しています</v>
      </c>
      <c r="AZ57" s="194" t="str">
        <f t="shared" ref="AZ57" si="102">IF(AND((COUNTIF(K57:AO57,"日")+COUNTIF(K57:AO57,"当")+COUNTIF(K57:AO57,"明")+COUNTIF(K57:AO57,"準")+COUNTIF(K57:AO57,"深")+COUNTIF(K57:AO57,"休"))&gt;0,$E57=""),"氏名を入力して下さい！勤務希望が入力されているのに, 氏名が入力されていません！",IF(
OR(AND($AM$18="×",AM57&lt;&gt;""),AND($AN$18="×",AN57&lt;&gt;""),AND($AO$18="×",AO57&lt;&gt;"")),TEXT($D$9,"m月")&amp;"に含まれない日の希望欄は空白にして下さい！",IF(
AND($D$1="二交代制", COUNTIF(K57:AO57,"準")&gt;0),"「準」夜勤を消して下さい！", IF(AND($D$1="二交代制", COUNTIF(K57:AO57,"深")&gt;0),"「深」夜勤を消して下さい！",IF(AND($D$1="三交代制", COUNTIF(K57:AO57,"当")&gt;0),"「当」直を消して下さい！",IF(AND($D$1="三交代制", COUNTIF(K57:AO57,"明")&gt;0),"「明」けを消して下さい！",
IF(COUNTIF(K138:AO139,10)&gt;0,"「当直→明け→休み」を2回以上, "&amp;CHAR(10)&amp;"連続させないで下さい！",IF(COUNTIF(K138:AO139,20)&gt;0,"「準, 深夜勤務」は3回以上, "&amp;CHAR(10)&amp;"連続させないようにして下さい！",
IF(COUNTIF(K138:AO139,30)&gt;0,"「当直→明け→休み」"&amp;CHAR(10)&amp;"にして下さい！",IF(COUNTIF(K138:AO139,40)&gt;0,"「日(休)→準→休」「日(休)→準→準→休」,「休→深→休」,"&amp;CHAR(10)&amp;"「休→深→準(深)→休」のどれかにして下さい！",""))))))))))</f>
        <v/>
      </c>
    </row>
    <row r="58" spans="4:52" x14ac:dyDescent="0.4">
      <c r="D58" s="204"/>
      <c r="E58" s="221"/>
      <c r="F58" s="217"/>
      <c r="G58" s="219"/>
      <c r="H58" s="219"/>
      <c r="I58" s="299"/>
      <c r="J58" s="88" t="s">
        <v>5</v>
      </c>
      <c r="K58" s="117"/>
      <c r="L58" s="117"/>
      <c r="M58" s="117"/>
      <c r="N58" s="117"/>
      <c r="O58" s="117"/>
      <c r="P58" s="117"/>
      <c r="Q58" s="117"/>
      <c r="R58" s="117"/>
      <c r="S58" s="117"/>
      <c r="T58" s="117"/>
      <c r="U58" s="117"/>
      <c r="V58" s="117"/>
      <c r="W58" s="117"/>
      <c r="X58" s="117"/>
      <c r="Y58" s="117"/>
      <c r="Z58" s="117"/>
      <c r="AA58" s="117"/>
      <c r="AB58" s="117"/>
      <c r="AC58" s="117"/>
      <c r="AD58" s="117"/>
      <c r="AE58" s="117"/>
      <c r="AF58" s="117"/>
      <c r="AG58" s="117"/>
      <c r="AH58" s="117"/>
      <c r="AI58" s="117"/>
      <c r="AJ58" s="117"/>
      <c r="AK58" s="117"/>
      <c r="AL58" s="117"/>
      <c r="AM58" s="117"/>
      <c r="AN58" s="117"/>
      <c r="AO58" s="126"/>
      <c r="AP58" s="65"/>
      <c r="AQ58" s="87"/>
      <c r="AR58" s="87"/>
      <c r="AS58" s="87"/>
      <c r="AT58" s="87"/>
      <c r="AU58" s="87"/>
      <c r="AV58" s="87"/>
      <c r="AW58" s="87"/>
      <c r="AX58" s="55"/>
      <c r="AZ58" s="194"/>
    </row>
    <row r="59" spans="4:52" x14ac:dyDescent="0.4">
      <c r="D59" s="204"/>
      <c r="E59" s="220"/>
      <c r="F59" s="216"/>
      <c r="G59" s="218"/>
      <c r="H59" s="218"/>
      <c r="I59" s="297"/>
      <c r="J59" s="88" t="s">
        <v>58</v>
      </c>
      <c r="K59" s="117"/>
      <c r="L59" s="117"/>
      <c r="M59" s="117"/>
      <c r="N59" s="117"/>
      <c r="O59" s="117"/>
      <c r="P59" s="117"/>
      <c r="Q59" s="117"/>
      <c r="R59" s="117"/>
      <c r="S59" s="117"/>
      <c r="T59" s="117"/>
      <c r="U59" s="117"/>
      <c r="V59" s="117"/>
      <c r="W59" s="117"/>
      <c r="X59" s="117"/>
      <c r="Y59" s="117"/>
      <c r="Z59" s="117"/>
      <c r="AA59" s="117"/>
      <c r="AB59" s="117"/>
      <c r="AC59" s="117"/>
      <c r="AD59" s="117"/>
      <c r="AE59" s="117"/>
      <c r="AF59" s="117"/>
      <c r="AG59" s="117"/>
      <c r="AH59" s="117"/>
      <c r="AI59" s="117"/>
      <c r="AJ59" s="117"/>
      <c r="AK59" s="117"/>
      <c r="AL59" s="117"/>
      <c r="AM59" s="117"/>
      <c r="AN59" s="117"/>
      <c r="AO59" s="126"/>
      <c r="AP59" s="65" t="str">
        <f>IF(E59="","",COUNTIF(K59:AO59,"日"))</f>
        <v/>
      </c>
      <c r="AQ59" s="84" t="str">
        <f>IF($D$1="二交代制",IF(E59="","",COUNTIF(K59:AO59,"当")),"")</f>
        <v/>
      </c>
      <c r="AR59" s="84" t="str">
        <f t="shared" ref="AR59" si="103">IF($D$1="二交代制",IF(E59="","",IF(($F59-AQ59)&gt;0,TEXT(($F59-AQ59),"@")&amp;"日, 不足しています",IF(($F59-AQ59)=0,"指定日数に等しいです",IF(($F59-AQ59)&lt;0,TEXT(-($F59-AQ59),"@")&amp;"日, 余っています","")))),"")</f>
        <v/>
      </c>
      <c r="AS59" s="84" t="str">
        <f>IF($D$1="三交代制",IF(E59="","",COUNTIF(K59:AO59,"準")),"")</f>
        <v/>
      </c>
      <c r="AT59" s="87" t="str">
        <f t="shared" ref="AT59" si="104">IF($D$1="三交代制",IF(E59="","",IF(($G59-AS59)&gt;0,TEXT(($G59-AS59),"@")&amp;"日, 不足しています",IF(($G59-AS59)=0,"指定日数に等しいです",IF(($G59-AS59)&lt;0,TEXT(-($G59-AS59),"@")&amp;"日, 余っています","")))),"")</f>
        <v/>
      </c>
      <c r="AU59" s="84" t="str">
        <f>IF($D$1="三交代制",IF(E59="","",COUNTIF(K59:AO59,"深")),"")</f>
        <v/>
      </c>
      <c r="AV59" s="84" t="str">
        <f t="shared" ref="AV59" si="105">IF($D$1="三交代制",IF(E59="","",IF(($H59-AU59)&gt;0,TEXT(($H59-AU59),"@")&amp;"日, 不足しています",IF(($H59-AU59)=0,"指定日数に等しいです",IF(($H59-AU59)&lt;0,TEXT(-($H59-AU59),"@")&amp;"日, 余っています","")))),"")</f>
        <v/>
      </c>
      <c r="AW59" s="84" t="str">
        <f>IF(E59="","",COUNTIF(K59:AO59,"休"))</f>
        <v/>
      </c>
      <c r="AX59" s="85" t="str">
        <f t="shared" ref="AX59" si="106">IF(E59="","",IF(($I59-AW59)&gt;0,TEXT(($I59-AW59),"@")&amp;"日, 不足しています",IF(($I59-AW59)=0,"指定日数に等しいです",IF(($I59-AW59)&lt;0,TEXT(-($I59-AW59),"@")&amp;"日, 余っています",""))))</f>
        <v/>
      </c>
      <c r="AZ59" s="194" t="str">
        <f t="shared" ref="AZ59" si="107">IF(AND((COUNTIF(K59:AO59,"日")+COUNTIF(K59:AO59,"当")+COUNTIF(K59:AO59,"明")+COUNTIF(K59:AO59,"準")+COUNTIF(K59:AO59,"深")+COUNTIF(K59:AO59,"休"))&gt;0,$E59=""),"氏名を入力して下さい！勤務希望が入力されているのに, 氏名が入力されていません！",IF(
OR(AND($AM$18="×",AM59&lt;&gt;""),AND($AN$18="×",AN59&lt;&gt;""),AND($AO$18="×",AO59&lt;&gt;"")),TEXT($D$9,"m月")&amp;"に含まれない日の希望欄は空白にして下さい！",IF(
AND($D$1="二交代制", COUNTIF(K59:AO59,"準")&gt;0),"「準」夜勤を消して下さい！", IF(AND($D$1="二交代制", COUNTIF(K59:AO59,"深")&gt;0),"「深」夜勤を消して下さい！",IF(AND($D$1="三交代制", COUNTIF(K59:AO59,"当")&gt;0),"「当」直を消して下さい！",IF(AND($D$1="三交代制", COUNTIF(K59:AO59,"明")&gt;0),"「明」けを消して下さい！",
IF(COUNTIF(K140:AO141,10)&gt;0,"「当直→明け→休み」を2回以上, "&amp;CHAR(10)&amp;"連続させないで下さい！",IF(COUNTIF(K140:AO141,20)&gt;0,"「準, 深夜勤務」は3回以上, "&amp;CHAR(10)&amp;"連続させないようにして下さい！",
IF(COUNTIF(K140:AO141,30)&gt;0,"「当直→明け→休み」"&amp;CHAR(10)&amp;"にして下さい！",IF(COUNTIF(K140:AO141,40)&gt;0,"「日(休)→準→休」「日(休)→準→準→休」,「休→深→休」,"&amp;CHAR(10)&amp;"「休→深→準(深)→休」のどれかにして下さい！",""))))))))))</f>
        <v/>
      </c>
    </row>
    <row r="60" spans="4:52" x14ac:dyDescent="0.4">
      <c r="D60" s="204"/>
      <c r="E60" s="221"/>
      <c r="F60" s="217"/>
      <c r="G60" s="219"/>
      <c r="H60" s="219"/>
      <c r="I60" s="299"/>
      <c r="J60" s="88" t="s">
        <v>5</v>
      </c>
      <c r="K60" s="117"/>
      <c r="L60" s="117"/>
      <c r="M60" s="117"/>
      <c r="N60" s="117"/>
      <c r="O60" s="117"/>
      <c r="P60" s="117"/>
      <c r="Q60" s="117"/>
      <c r="R60" s="117"/>
      <c r="S60" s="117"/>
      <c r="T60" s="117"/>
      <c r="U60" s="117"/>
      <c r="V60" s="117"/>
      <c r="W60" s="117"/>
      <c r="X60" s="117"/>
      <c r="Y60" s="117"/>
      <c r="Z60" s="117"/>
      <c r="AA60" s="117"/>
      <c r="AB60" s="117"/>
      <c r="AC60" s="117"/>
      <c r="AD60" s="117"/>
      <c r="AE60" s="117"/>
      <c r="AF60" s="117"/>
      <c r="AG60" s="117"/>
      <c r="AH60" s="117"/>
      <c r="AI60" s="117"/>
      <c r="AJ60" s="117"/>
      <c r="AK60" s="117"/>
      <c r="AL60" s="117"/>
      <c r="AM60" s="117"/>
      <c r="AN60" s="117"/>
      <c r="AO60" s="126"/>
      <c r="AP60" s="65"/>
      <c r="AQ60" s="87"/>
      <c r="AR60" s="87"/>
      <c r="AS60" s="87"/>
      <c r="AT60" s="87"/>
      <c r="AU60" s="87"/>
      <c r="AV60" s="87"/>
      <c r="AW60" s="87"/>
      <c r="AX60" s="55"/>
      <c r="AZ60" s="194"/>
    </row>
    <row r="61" spans="4:52" x14ac:dyDescent="0.4">
      <c r="D61" s="204"/>
      <c r="E61" s="220"/>
      <c r="F61" s="216"/>
      <c r="G61" s="218"/>
      <c r="H61" s="218"/>
      <c r="I61" s="297"/>
      <c r="J61" s="88" t="s">
        <v>58</v>
      </c>
      <c r="K61" s="117"/>
      <c r="L61" s="117"/>
      <c r="M61" s="117"/>
      <c r="N61" s="117"/>
      <c r="O61" s="117"/>
      <c r="P61" s="117"/>
      <c r="Q61" s="117"/>
      <c r="R61" s="117"/>
      <c r="S61" s="117"/>
      <c r="T61" s="117"/>
      <c r="U61" s="117"/>
      <c r="V61" s="117"/>
      <c r="W61" s="117"/>
      <c r="X61" s="117"/>
      <c r="Y61" s="117"/>
      <c r="Z61" s="117"/>
      <c r="AA61" s="117"/>
      <c r="AB61" s="117"/>
      <c r="AC61" s="117"/>
      <c r="AD61" s="117"/>
      <c r="AE61" s="117"/>
      <c r="AF61" s="117"/>
      <c r="AG61" s="117"/>
      <c r="AH61" s="117"/>
      <c r="AI61" s="117"/>
      <c r="AJ61" s="117"/>
      <c r="AK61" s="117"/>
      <c r="AL61" s="117"/>
      <c r="AM61" s="117"/>
      <c r="AN61" s="117"/>
      <c r="AO61" s="126"/>
      <c r="AP61" s="65" t="str">
        <f>IF(E61="","",COUNTIF(K61:AO61,"日"))</f>
        <v/>
      </c>
      <c r="AQ61" s="84" t="str">
        <f>IF($D$1="二交代制",IF(E61="","",COUNTIF(K61:AO61,"当")),"")</f>
        <v/>
      </c>
      <c r="AR61" s="84" t="str">
        <f t="shared" ref="AR61" si="108">IF($D$1="二交代制",IF(E61="","",IF(($F61-AQ61)&gt;0,TEXT(($F61-AQ61),"@")&amp;"日, 不足しています",IF(($F61-AQ61)=0,"指定日数に等しいです",IF(($F61-AQ61)&lt;0,TEXT(-($F61-AQ61),"@")&amp;"日, 余っています","")))),"")</f>
        <v/>
      </c>
      <c r="AS61" s="84" t="str">
        <f>IF($D$1="三交代制",IF(E61="","",COUNTIF(K61:AO61,"準")),"")</f>
        <v/>
      </c>
      <c r="AT61" s="87" t="str">
        <f t="shared" ref="AT61" si="109">IF($D$1="三交代制",IF(E61="","",IF(($G61-AS61)&gt;0,TEXT(($G61-AS61),"@")&amp;"日, 不足しています",IF(($G61-AS61)=0,"指定日数に等しいです",IF(($G61-AS61)&lt;0,TEXT(-($G61-AS61),"@")&amp;"日, 余っています","")))),"")</f>
        <v/>
      </c>
      <c r="AU61" s="84" t="str">
        <f>IF($D$1="三交代制",IF(E61="","",COUNTIF(K61:AO61,"深")),"")</f>
        <v/>
      </c>
      <c r="AV61" s="84" t="str">
        <f t="shared" ref="AV61" si="110">IF($D$1="三交代制",IF(E61="","",IF(($H61-AU61)&gt;0,TEXT(($H61-AU61),"@")&amp;"日, 不足しています",IF(($H61-AU61)=0,"指定日数に等しいです",IF(($H61-AU61)&lt;0,TEXT(-($H61-AU61),"@")&amp;"日, 余っています","")))),"")</f>
        <v/>
      </c>
      <c r="AW61" s="84" t="str">
        <f>IF(E61="","",COUNTIF(K61:AO61,"休"))</f>
        <v/>
      </c>
      <c r="AX61" s="85" t="str">
        <f t="shared" ref="AX61" si="111">IF(E61="","",IF(($I61-AW61)&gt;0,TEXT(($I61-AW61),"@")&amp;"日, 不足しています",IF(($I61-AW61)=0,"指定日数に等しいです",IF(($I61-AW61)&lt;0,TEXT(-($I61-AW61),"@")&amp;"日, 余っています",""))))</f>
        <v/>
      </c>
      <c r="AZ61" s="194" t="str">
        <f t="shared" ref="AZ61" si="112">IF(AND((COUNTIF(K61:AO61,"日")+COUNTIF(K61:AO61,"当")+COUNTIF(K61:AO61,"明")+COUNTIF(K61:AO61,"準")+COUNTIF(K61:AO61,"深")+COUNTIF(K61:AO61,"休"))&gt;0,$E61=""),"氏名を入力して下さい！勤務希望が入力されているのに, 氏名が入力されていません！",IF(
OR(AND($AM$18="×",AM61&lt;&gt;""),AND($AN$18="×",AN61&lt;&gt;""),AND($AO$18="×",AO61&lt;&gt;"")),TEXT($D$9,"m月")&amp;"に含まれない日の希望欄は空白にして下さい！",IF(
AND($D$1="二交代制", COUNTIF(K61:AO61,"準")&gt;0),"「準」夜勤を消して下さい！", IF(AND($D$1="二交代制", COUNTIF(K61:AO61,"深")&gt;0),"「深」夜勤を消して下さい！",IF(AND($D$1="三交代制", COUNTIF(K61:AO61,"当")&gt;0),"「当」直を消して下さい！",IF(AND($D$1="三交代制", COUNTIF(K61:AO61,"明")&gt;0),"「明」けを消して下さい！",
IF(COUNTIF(K142:AO143,10)&gt;0,"「当直→明け→休み」を2回以上, "&amp;CHAR(10)&amp;"連続させないで下さい！",IF(COUNTIF(K142:AO143,20)&gt;0,"「準, 深夜勤務」は3回以上, "&amp;CHAR(10)&amp;"連続させないようにして下さい！",
IF(COUNTIF(K142:AO143,30)&gt;0,"「当直→明け→休み」"&amp;CHAR(10)&amp;"にして下さい！",IF(COUNTIF(K142:AO143,40)&gt;0,"「日(休)→準→休」「日(休)→準→準→休」,「休→深→休」,"&amp;CHAR(10)&amp;"「休→深→準(深)→休」のどれかにして下さい！",""))))))))))</f>
        <v/>
      </c>
    </row>
    <row r="62" spans="4:52" x14ac:dyDescent="0.4">
      <c r="D62" s="204"/>
      <c r="E62" s="221"/>
      <c r="F62" s="217"/>
      <c r="G62" s="219"/>
      <c r="H62" s="219"/>
      <c r="I62" s="299"/>
      <c r="J62" s="88" t="s">
        <v>5</v>
      </c>
      <c r="K62" s="117"/>
      <c r="L62" s="117"/>
      <c r="M62" s="117"/>
      <c r="N62" s="117"/>
      <c r="O62" s="117"/>
      <c r="P62" s="117"/>
      <c r="Q62" s="117"/>
      <c r="R62" s="117"/>
      <c r="S62" s="117"/>
      <c r="T62" s="117"/>
      <c r="U62" s="117"/>
      <c r="V62" s="117"/>
      <c r="W62" s="117"/>
      <c r="X62" s="117"/>
      <c r="Y62" s="117"/>
      <c r="Z62" s="117"/>
      <c r="AA62" s="117"/>
      <c r="AB62" s="117"/>
      <c r="AC62" s="117"/>
      <c r="AD62" s="117"/>
      <c r="AE62" s="117"/>
      <c r="AF62" s="117"/>
      <c r="AG62" s="117"/>
      <c r="AH62" s="117"/>
      <c r="AI62" s="117"/>
      <c r="AJ62" s="117"/>
      <c r="AK62" s="117"/>
      <c r="AL62" s="117"/>
      <c r="AM62" s="117"/>
      <c r="AN62" s="117"/>
      <c r="AO62" s="126"/>
      <c r="AP62" s="65"/>
      <c r="AQ62" s="87"/>
      <c r="AR62" s="87"/>
      <c r="AS62" s="87"/>
      <c r="AT62" s="87"/>
      <c r="AU62" s="87"/>
      <c r="AV62" s="87"/>
      <c r="AW62" s="87"/>
      <c r="AX62" s="55"/>
      <c r="AZ62" s="194"/>
    </row>
    <row r="63" spans="4:52" x14ac:dyDescent="0.4">
      <c r="D63" s="204"/>
      <c r="E63" s="220"/>
      <c r="F63" s="216"/>
      <c r="G63" s="218"/>
      <c r="H63" s="218"/>
      <c r="I63" s="297"/>
      <c r="J63" s="88" t="s">
        <v>58</v>
      </c>
      <c r="K63" s="117"/>
      <c r="L63" s="117"/>
      <c r="M63" s="117"/>
      <c r="N63" s="117"/>
      <c r="O63" s="117"/>
      <c r="P63" s="117"/>
      <c r="Q63" s="117"/>
      <c r="R63" s="117"/>
      <c r="S63" s="117"/>
      <c r="T63" s="117"/>
      <c r="U63" s="117"/>
      <c r="V63" s="117"/>
      <c r="W63" s="117"/>
      <c r="X63" s="117"/>
      <c r="Y63" s="117"/>
      <c r="Z63" s="117"/>
      <c r="AA63" s="117"/>
      <c r="AB63" s="117"/>
      <c r="AC63" s="117"/>
      <c r="AD63" s="117"/>
      <c r="AE63" s="117"/>
      <c r="AF63" s="117"/>
      <c r="AG63" s="117"/>
      <c r="AH63" s="117"/>
      <c r="AI63" s="117"/>
      <c r="AJ63" s="117"/>
      <c r="AK63" s="117"/>
      <c r="AL63" s="117"/>
      <c r="AM63" s="117"/>
      <c r="AN63" s="117"/>
      <c r="AO63" s="126"/>
      <c r="AP63" s="65" t="str">
        <f>IF(E63="","",COUNTIF(K63:AO63,"日"))</f>
        <v/>
      </c>
      <c r="AQ63" s="84" t="str">
        <f>IF($D$1="二交代制",IF(E63="","",COUNTIF(K63:AO63,"当")),"")</f>
        <v/>
      </c>
      <c r="AR63" s="84" t="str">
        <f t="shared" ref="AR63" si="113">IF($D$1="二交代制",IF(E63="","",IF(($F63-AQ63)&gt;0,TEXT(($F63-AQ63),"@")&amp;"日, 不足しています",IF(($F63-AQ63)=0,"指定日数に等しいです",IF(($F63-AQ63)&lt;0,TEXT(-($F63-AQ63),"@")&amp;"日, 余っています","")))),"")</f>
        <v/>
      </c>
      <c r="AS63" s="84" t="str">
        <f>IF($D$1="三交代制",IF(E63="","",COUNTIF(K63:AO63,"準")),"")</f>
        <v/>
      </c>
      <c r="AT63" s="87" t="str">
        <f t="shared" ref="AT63" si="114">IF($D$1="三交代制",IF(E63="","",IF(($G63-AS63)&gt;0,TEXT(($G63-AS63),"@")&amp;"日, 不足しています",IF(($G63-AS63)=0,"指定日数に等しいです",IF(($G63-AS63)&lt;0,TEXT(-($G63-AS63),"@")&amp;"日, 余っています","")))),"")</f>
        <v/>
      </c>
      <c r="AU63" s="84" t="str">
        <f>IF($D$1="三交代制",IF(E63="","",COUNTIF(K63:AO63,"深")),"")</f>
        <v/>
      </c>
      <c r="AV63" s="84" t="str">
        <f t="shared" ref="AV63" si="115">IF($D$1="三交代制",IF(E63="","",IF(($H63-AU63)&gt;0,TEXT(($H63-AU63),"@")&amp;"日, 不足しています",IF(($H63-AU63)=0,"指定日数に等しいです",IF(($H63-AU63)&lt;0,TEXT(-($H63-AU63),"@")&amp;"日, 余っています","")))),"")</f>
        <v/>
      </c>
      <c r="AW63" s="84" t="str">
        <f>IF(E63="","",COUNTIF(K63:AO63,"休"))</f>
        <v/>
      </c>
      <c r="AX63" s="85" t="str">
        <f t="shared" ref="AX63" si="116">IF(E63="","",IF(($I63-AW63)&gt;0,TEXT(($I63-AW63),"@")&amp;"日, 不足しています",IF(($I63-AW63)=0,"指定日数に等しいです",IF(($I63-AW63)&lt;0,TEXT(-($I63-AW63),"@")&amp;"日, 余っています",""))))</f>
        <v/>
      </c>
      <c r="AZ63" s="194" t="str">
        <f t="shared" ref="AZ63" si="117">IF(AND((COUNTIF(K63:AO63,"日")+COUNTIF(K63:AO63,"当")+COUNTIF(K63:AO63,"明")+COUNTIF(K63:AO63,"準")+COUNTIF(K63:AO63,"深")+COUNTIF(K63:AO63,"休"))&gt;0,$E63=""),"氏名を入力して下さい！勤務希望が入力されているのに, 氏名が入力されていません！",IF(
OR(AND($AM$18="×",AM63&lt;&gt;""),AND($AN$18="×",AN63&lt;&gt;""),AND($AO$18="×",AO63&lt;&gt;"")),TEXT($D$9,"m月")&amp;"に含まれない日の希望欄は空白にして下さい！",IF(
AND($D$1="二交代制", COUNTIF(K63:AO63,"準")&gt;0),"「準」夜勤を消して下さい！", IF(AND($D$1="二交代制", COUNTIF(K63:AO63,"深")&gt;0),"「深」夜勤を消して下さい！",IF(AND($D$1="三交代制", COUNTIF(K63:AO63,"当")&gt;0),"「当」直を消して下さい！",IF(AND($D$1="三交代制", COUNTIF(K63:AO63,"明")&gt;0),"「明」けを消して下さい！",
IF(COUNTIF(K144:AO145,10)&gt;0,"「当直→明け→休み」を2回以上, "&amp;CHAR(10)&amp;"連続させないで下さい！",IF(COUNTIF(K144:AO145,20)&gt;0,"「準, 深夜勤務」は3回以上, "&amp;CHAR(10)&amp;"連続させないようにして下さい！",
IF(COUNTIF(K144:AO145,30)&gt;0,"「当直→明け→休み」"&amp;CHAR(10)&amp;"にして下さい！",IF(COUNTIF(K144:AO145,40)&gt;0,"「日(休)→準→休」「日(休)→準→準→休」,「休→深→休」,"&amp;CHAR(10)&amp;"「休→深→準(深)→休」のどれかにして下さい！",""))))))))))</f>
        <v/>
      </c>
    </row>
    <row r="64" spans="4:52" x14ac:dyDescent="0.4">
      <c r="D64" s="204"/>
      <c r="E64" s="221"/>
      <c r="F64" s="217"/>
      <c r="G64" s="219"/>
      <c r="H64" s="219"/>
      <c r="I64" s="299"/>
      <c r="J64" s="88" t="s">
        <v>5</v>
      </c>
      <c r="K64" s="117"/>
      <c r="L64" s="117"/>
      <c r="M64" s="117"/>
      <c r="N64" s="117"/>
      <c r="O64" s="117"/>
      <c r="P64" s="117"/>
      <c r="Q64" s="117"/>
      <c r="R64" s="117"/>
      <c r="S64" s="117"/>
      <c r="T64" s="117"/>
      <c r="U64" s="117"/>
      <c r="V64" s="117"/>
      <c r="W64" s="117"/>
      <c r="X64" s="117"/>
      <c r="Y64" s="117"/>
      <c r="Z64" s="117"/>
      <c r="AA64" s="117"/>
      <c r="AB64" s="117"/>
      <c r="AC64" s="117"/>
      <c r="AD64" s="117"/>
      <c r="AE64" s="117"/>
      <c r="AF64" s="117"/>
      <c r="AG64" s="117"/>
      <c r="AH64" s="117"/>
      <c r="AI64" s="117"/>
      <c r="AJ64" s="117"/>
      <c r="AK64" s="117"/>
      <c r="AL64" s="117"/>
      <c r="AM64" s="117"/>
      <c r="AN64" s="117"/>
      <c r="AO64" s="126"/>
      <c r="AP64" s="65"/>
      <c r="AQ64" s="87"/>
      <c r="AR64" s="87"/>
      <c r="AS64" s="87"/>
      <c r="AT64" s="87"/>
      <c r="AU64" s="87"/>
      <c r="AV64" s="87"/>
      <c r="AW64" s="87"/>
      <c r="AX64" s="55"/>
      <c r="AZ64" s="194"/>
    </row>
    <row r="65" spans="4:52" x14ac:dyDescent="0.4">
      <c r="D65" s="204"/>
      <c r="E65" s="220"/>
      <c r="F65" s="216"/>
      <c r="G65" s="218"/>
      <c r="H65" s="218"/>
      <c r="I65" s="297"/>
      <c r="J65" s="88" t="s">
        <v>58</v>
      </c>
      <c r="K65" s="117"/>
      <c r="L65" s="117"/>
      <c r="M65" s="117"/>
      <c r="N65" s="117"/>
      <c r="O65" s="117"/>
      <c r="P65" s="117"/>
      <c r="Q65" s="117"/>
      <c r="R65" s="117"/>
      <c r="S65" s="117"/>
      <c r="T65" s="117"/>
      <c r="U65" s="117"/>
      <c r="V65" s="117"/>
      <c r="W65" s="117"/>
      <c r="X65" s="117"/>
      <c r="Y65" s="117"/>
      <c r="Z65" s="117"/>
      <c r="AA65" s="117"/>
      <c r="AB65" s="117"/>
      <c r="AC65" s="117"/>
      <c r="AD65" s="117"/>
      <c r="AE65" s="117"/>
      <c r="AF65" s="117"/>
      <c r="AG65" s="117"/>
      <c r="AH65" s="117"/>
      <c r="AI65" s="117"/>
      <c r="AJ65" s="117"/>
      <c r="AK65" s="117"/>
      <c r="AL65" s="117"/>
      <c r="AM65" s="117"/>
      <c r="AN65" s="117"/>
      <c r="AO65" s="126"/>
      <c r="AP65" s="65" t="str">
        <f>IF(E65="","",COUNTIF(K65:AO65,"日"))</f>
        <v/>
      </c>
      <c r="AQ65" s="84" t="str">
        <f>IF($D$1="二交代制",IF(E65="","",COUNTIF(K65:AO65,"当")),"")</f>
        <v/>
      </c>
      <c r="AR65" s="84" t="str">
        <f t="shared" ref="AR65" si="118">IF($D$1="二交代制",IF(E65="","",IF(($F65-AQ65)&gt;0,TEXT(($F65-AQ65),"@")&amp;"日, 不足しています",IF(($F65-AQ65)=0,"指定日数に等しいです",IF(($F65-AQ65)&lt;0,TEXT(-($F65-AQ65),"@")&amp;"日, 余っています","")))),"")</f>
        <v/>
      </c>
      <c r="AS65" s="84" t="str">
        <f>IF($D$1="三交代制",IF(E65="","",COUNTIF(K65:AO65,"準")),"")</f>
        <v/>
      </c>
      <c r="AT65" s="87" t="str">
        <f t="shared" ref="AT65" si="119">IF($D$1="三交代制",IF(E65="","",IF(($G65-AS65)&gt;0,TEXT(($G65-AS65),"@")&amp;"日, 不足しています",IF(($G65-AS65)=0,"指定日数に等しいです",IF(($G65-AS65)&lt;0,TEXT(-($G65-AS65),"@")&amp;"日, 余っています","")))),"")</f>
        <v/>
      </c>
      <c r="AU65" s="84" t="str">
        <f>IF($D$1="三交代制",IF(E65="","",COUNTIF(K65:AO65,"深")),"")</f>
        <v/>
      </c>
      <c r="AV65" s="84" t="str">
        <f t="shared" ref="AV65" si="120">IF($D$1="三交代制",IF(E65="","",IF(($H65-AU65)&gt;0,TEXT(($H65-AU65),"@")&amp;"日, 不足しています",IF(($H65-AU65)=0,"指定日数に等しいです",IF(($H65-AU65)&lt;0,TEXT(-($H65-AU65),"@")&amp;"日, 余っています","")))),"")</f>
        <v/>
      </c>
      <c r="AW65" s="84" t="str">
        <f>IF(E65="","",COUNTIF(K65:AO65,"休"))</f>
        <v/>
      </c>
      <c r="AX65" s="85" t="str">
        <f t="shared" ref="AX65" si="121">IF(E65="","",IF(($I65-AW65)&gt;0,TEXT(($I65-AW65),"@")&amp;"日, 不足しています",IF(($I65-AW65)=0,"指定日数に等しいです",IF(($I65-AW65)&lt;0,TEXT(-($I65-AW65),"@")&amp;"日, 余っています",""))))</f>
        <v/>
      </c>
      <c r="AZ65" s="194" t="str">
        <f t="shared" ref="AZ65" si="122">IF(AND((COUNTIF(K65:AO65,"日")+COUNTIF(K65:AO65,"当")+COUNTIF(K65:AO65,"明")+COUNTIF(K65:AO65,"準")+COUNTIF(K65:AO65,"深")+COUNTIF(K65:AO65,"休"))&gt;0,$E65=""),"氏名を入力して下さい！勤務希望が入力されているのに, 氏名が入力されていません！",IF(
OR(AND($AM$18="×",AM65&lt;&gt;""),AND($AN$18="×",AN65&lt;&gt;""),AND($AO$18="×",AO65&lt;&gt;"")),TEXT($D$9,"m月")&amp;"に含まれない日の希望欄は空白にして下さい！",IF(
AND($D$1="二交代制", COUNTIF(K65:AO65,"準")&gt;0),"「準」夜勤を消して下さい！", IF(AND($D$1="二交代制", COUNTIF(K65:AO65,"深")&gt;0),"「深」夜勤を消して下さい！",IF(AND($D$1="三交代制", COUNTIF(K65:AO65,"当")&gt;0),"「当」直を消して下さい！",IF(AND($D$1="三交代制", COUNTIF(K65:AO65,"明")&gt;0),"「明」けを消して下さい！",
IF(COUNTIF(K146:AO147,10)&gt;0,"「当直→明け→休み」を2回以上, "&amp;CHAR(10)&amp;"連続させないで下さい！",IF(COUNTIF(K146:AO147,20)&gt;0,"「準, 深夜勤務」は3回以上, "&amp;CHAR(10)&amp;"連続させないようにして下さい！",
IF(COUNTIF(K146:AO147,30)&gt;0,"「当直→明け→休み」"&amp;CHAR(10)&amp;"にして下さい！",IF(COUNTIF(K146:AO147,40)&gt;0,"「日(休)→準→休」「日(休)→準→準→休」,「休→深→休」,"&amp;CHAR(10)&amp;"「休→深→準(深)→休」のどれかにして下さい！",""))))))))))</f>
        <v/>
      </c>
    </row>
    <row r="66" spans="4:52" x14ac:dyDescent="0.4">
      <c r="D66" s="204"/>
      <c r="E66" s="221"/>
      <c r="F66" s="217"/>
      <c r="G66" s="219"/>
      <c r="H66" s="219"/>
      <c r="I66" s="299"/>
      <c r="J66" s="88" t="s">
        <v>5</v>
      </c>
      <c r="K66" s="117"/>
      <c r="L66" s="117"/>
      <c r="M66" s="117"/>
      <c r="N66" s="117"/>
      <c r="O66" s="117"/>
      <c r="P66" s="117"/>
      <c r="Q66" s="117"/>
      <c r="R66" s="117"/>
      <c r="S66" s="117"/>
      <c r="T66" s="117"/>
      <c r="U66" s="117"/>
      <c r="V66" s="117"/>
      <c r="W66" s="117"/>
      <c r="X66" s="117"/>
      <c r="Y66" s="117"/>
      <c r="Z66" s="117"/>
      <c r="AA66" s="117"/>
      <c r="AB66" s="117"/>
      <c r="AC66" s="117"/>
      <c r="AD66" s="117"/>
      <c r="AE66" s="117"/>
      <c r="AF66" s="117"/>
      <c r="AG66" s="117"/>
      <c r="AH66" s="117"/>
      <c r="AI66" s="117"/>
      <c r="AJ66" s="117"/>
      <c r="AK66" s="117"/>
      <c r="AL66" s="117"/>
      <c r="AM66" s="117"/>
      <c r="AN66" s="117"/>
      <c r="AO66" s="126"/>
      <c r="AP66" s="65"/>
      <c r="AQ66" s="87"/>
      <c r="AR66" s="87"/>
      <c r="AS66" s="87"/>
      <c r="AT66" s="87"/>
      <c r="AU66" s="87"/>
      <c r="AV66" s="87"/>
      <c r="AW66" s="87"/>
      <c r="AX66" s="55"/>
      <c r="AZ66" s="194"/>
    </row>
    <row r="67" spans="4:52" x14ac:dyDescent="0.4">
      <c r="D67" s="204"/>
      <c r="E67" s="220"/>
      <c r="F67" s="216"/>
      <c r="G67" s="218"/>
      <c r="H67" s="218"/>
      <c r="I67" s="297"/>
      <c r="J67" s="88" t="s">
        <v>58</v>
      </c>
      <c r="K67" s="117"/>
      <c r="L67" s="117"/>
      <c r="M67" s="117"/>
      <c r="N67" s="117"/>
      <c r="O67" s="117"/>
      <c r="P67" s="117"/>
      <c r="Q67" s="117"/>
      <c r="R67" s="117"/>
      <c r="S67" s="117"/>
      <c r="T67" s="117"/>
      <c r="U67" s="117"/>
      <c r="V67" s="117"/>
      <c r="W67" s="117"/>
      <c r="X67" s="117"/>
      <c r="Y67" s="117"/>
      <c r="Z67" s="117"/>
      <c r="AA67" s="117"/>
      <c r="AB67" s="117"/>
      <c r="AC67" s="117"/>
      <c r="AD67" s="117"/>
      <c r="AE67" s="117"/>
      <c r="AF67" s="117"/>
      <c r="AG67" s="117"/>
      <c r="AH67" s="117"/>
      <c r="AI67" s="117"/>
      <c r="AJ67" s="117"/>
      <c r="AK67" s="117"/>
      <c r="AL67" s="117"/>
      <c r="AM67" s="117"/>
      <c r="AN67" s="117"/>
      <c r="AO67" s="126"/>
      <c r="AP67" s="65" t="str">
        <f>IF(E67="","",COUNTIF(K67:AO67,"日"))</f>
        <v/>
      </c>
      <c r="AQ67" s="84" t="str">
        <f>IF($D$1="二交代制",IF(E67="","",COUNTIF(K67:AO67,"当")),"")</f>
        <v/>
      </c>
      <c r="AR67" s="84" t="str">
        <f t="shared" ref="AR67" si="123">IF($D$1="二交代制",IF(E67="","",IF(($F67-AQ67)&gt;0,TEXT(($F67-AQ67),"@")&amp;"日, 不足しています",IF(($F67-AQ67)=0,"指定日数に等しいです",IF(($F67-AQ67)&lt;0,TEXT(-($F67-AQ67),"@")&amp;"日, 余っています","")))),"")</f>
        <v/>
      </c>
      <c r="AS67" s="84" t="str">
        <f>IF($D$1="三交代制",IF(E67="","",COUNTIF(K67:AO67,"準")),"")</f>
        <v/>
      </c>
      <c r="AT67" s="87" t="str">
        <f t="shared" ref="AT67" si="124">IF($D$1="三交代制",IF(E67="","",IF(($G67-AS67)&gt;0,TEXT(($G67-AS67),"@")&amp;"日, 不足しています",IF(($G67-AS67)=0,"指定日数に等しいです",IF(($G67-AS67)&lt;0,TEXT(-($G67-AS67),"@")&amp;"日, 余っています","")))),"")</f>
        <v/>
      </c>
      <c r="AU67" s="84" t="str">
        <f>IF($D$1="三交代制",IF(E67="","",COUNTIF(K67:AO67,"深")),"")</f>
        <v/>
      </c>
      <c r="AV67" s="84" t="str">
        <f t="shared" ref="AV67" si="125">IF($D$1="三交代制",IF(E67="","",IF(($H67-AU67)&gt;0,TEXT(($H67-AU67),"@")&amp;"日, 不足しています",IF(($H67-AU67)=0,"指定日数に等しいです",IF(($H67-AU67)&lt;0,TEXT(-($H67-AU67),"@")&amp;"日, 余っています","")))),"")</f>
        <v/>
      </c>
      <c r="AW67" s="84" t="str">
        <f>IF(E67="","",COUNTIF(K67:AO67,"休"))</f>
        <v/>
      </c>
      <c r="AX67" s="85" t="str">
        <f t="shared" ref="AX67" si="126">IF(E67="","",IF(($I67-AW67)&gt;0,TEXT(($I67-AW67),"@")&amp;"日, 不足しています",IF(($I67-AW67)=0,"指定日数に等しいです",IF(($I67-AW67)&lt;0,TEXT(-($I67-AW67),"@")&amp;"日, 余っています",""))))</f>
        <v/>
      </c>
      <c r="AZ67" s="194" t="str">
        <f t="shared" ref="AZ67" si="127">IF(AND((COUNTIF(K67:AO67,"日")+COUNTIF(K67:AO67,"当")+COUNTIF(K67:AO67,"明")+COUNTIF(K67:AO67,"準")+COUNTIF(K67:AO67,"深")+COUNTIF(K67:AO67,"休"))&gt;0,$E67=""),"氏名を入力して下さい！勤務希望が入力されているのに, 氏名が入力されていません！",IF(
OR(AND($AM$18="×",AM67&lt;&gt;""),AND($AN$18="×",AN67&lt;&gt;""),AND($AO$18="×",AO67&lt;&gt;"")),TEXT($D$9,"m月")&amp;"に含まれない日の希望欄は空白にして下さい！",IF(
AND($D$1="二交代制", COUNTIF(K67:AO67,"準")&gt;0),"「準」夜勤を消して下さい！", IF(AND($D$1="二交代制", COUNTIF(K67:AO67,"深")&gt;0),"「深」夜勤を消して下さい！",IF(AND($D$1="三交代制", COUNTIF(K67:AO67,"当")&gt;0),"「当」直を消して下さい！",IF(AND($D$1="三交代制", COUNTIF(K67:AO67,"明")&gt;0),"「明」けを消して下さい！",
IF(COUNTIF(K148:AO149,10)&gt;0,"「当直→明け→休み」を2回以上, "&amp;CHAR(10)&amp;"連続させないで下さい！",IF(COUNTIF(K148:AO149,20)&gt;0,"「準, 深夜勤務」は3回以上, "&amp;CHAR(10)&amp;"連続させないようにして下さい！",
IF(COUNTIF(K148:AO149,30)&gt;0,"「当直→明け→休み」"&amp;CHAR(10)&amp;"にして下さい！",IF(COUNTIF(K148:AO149,40)&gt;0,"「日(休)→準→休」「日(休)→準→準→休」,「休→深→休」,"&amp;CHAR(10)&amp;"「休→深→準(深)→休」のどれかにして下さい！",""))))))))))</f>
        <v/>
      </c>
    </row>
    <row r="68" spans="4:52" x14ac:dyDescent="0.4">
      <c r="D68" s="204"/>
      <c r="E68" s="221"/>
      <c r="F68" s="217"/>
      <c r="G68" s="219"/>
      <c r="H68" s="219"/>
      <c r="I68" s="299"/>
      <c r="J68" s="88" t="s">
        <v>5</v>
      </c>
      <c r="K68" s="117"/>
      <c r="L68" s="117"/>
      <c r="M68" s="117"/>
      <c r="N68" s="117"/>
      <c r="O68" s="117"/>
      <c r="P68" s="117"/>
      <c r="Q68" s="117"/>
      <c r="R68" s="117"/>
      <c r="S68" s="117"/>
      <c r="T68" s="117"/>
      <c r="U68" s="117"/>
      <c r="V68" s="117"/>
      <c r="W68" s="117"/>
      <c r="X68" s="117"/>
      <c r="Y68" s="117"/>
      <c r="Z68" s="117"/>
      <c r="AA68" s="117"/>
      <c r="AB68" s="117"/>
      <c r="AC68" s="117"/>
      <c r="AD68" s="117"/>
      <c r="AE68" s="117"/>
      <c r="AF68" s="117"/>
      <c r="AG68" s="117"/>
      <c r="AH68" s="117"/>
      <c r="AI68" s="117"/>
      <c r="AJ68" s="117"/>
      <c r="AK68" s="117"/>
      <c r="AL68" s="117"/>
      <c r="AM68" s="117"/>
      <c r="AN68" s="117"/>
      <c r="AO68" s="126"/>
      <c r="AP68" s="65"/>
      <c r="AQ68" s="87"/>
      <c r="AR68" s="87"/>
      <c r="AS68" s="87"/>
      <c r="AT68" s="87"/>
      <c r="AU68" s="87"/>
      <c r="AV68" s="87"/>
      <c r="AW68" s="87"/>
      <c r="AX68" s="55"/>
      <c r="AZ68" s="194"/>
    </row>
    <row r="69" spans="4:52" x14ac:dyDescent="0.4">
      <c r="D69" s="204"/>
      <c r="E69" s="220"/>
      <c r="F69" s="216"/>
      <c r="G69" s="218"/>
      <c r="H69" s="218"/>
      <c r="I69" s="297"/>
      <c r="J69" s="88" t="s">
        <v>58</v>
      </c>
      <c r="K69" s="117"/>
      <c r="L69" s="117"/>
      <c r="M69" s="117"/>
      <c r="N69" s="117"/>
      <c r="O69" s="117"/>
      <c r="P69" s="117"/>
      <c r="Q69" s="117"/>
      <c r="R69" s="117"/>
      <c r="S69" s="117"/>
      <c r="T69" s="117"/>
      <c r="U69" s="117"/>
      <c r="V69" s="117"/>
      <c r="W69" s="117"/>
      <c r="X69" s="117"/>
      <c r="Y69" s="117"/>
      <c r="Z69" s="117"/>
      <c r="AA69" s="117"/>
      <c r="AB69" s="117"/>
      <c r="AC69" s="117"/>
      <c r="AD69" s="117"/>
      <c r="AE69" s="117"/>
      <c r="AF69" s="117"/>
      <c r="AG69" s="117"/>
      <c r="AH69" s="117"/>
      <c r="AI69" s="117"/>
      <c r="AJ69" s="117"/>
      <c r="AK69" s="117"/>
      <c r="AL69" s="117"/>
      <c r="AM69" s="117"/>
      <c r="AN69" s="117"/>
      <c r="AO69" s="126"/>
      <c r="AP69" s="65" t="str">
        <f>IF(E69="","",COUNTIF(K69:AO69,"日"))</f>
        <v/>
      </c>
      <c r="AQ69" s="84" t="str">
        <f>IF($D$1="二交代制",IF(E69="","",COUNTIF(K69:AO69,"当")),"")</f>
        <v/>
      </c>
      <c r="AR69" s="84" t="str">
        <f t="shared" ref="AR69" si="128">IF($D$1="二交代制",IF(E69="","",IF(($F69-AQ69)&gt;0,TEXT(($F69-AQ69),"@")&amp;"日, 不足しています",IF(($F69-AQ69)=0,"指定日数に等しいです",IF(($F69-AQ69)&lt;0,TEXT(-($F69-AQ69),"@")&amp;"日, 余っています","")))),"")</f>
        <v/>
      </c>
      <c r="AS69" s="84" t="str">
        <f>IF($D$1="三交代制",IF(E69="","",COUNTIF(K69:AO69,"準")),"")</f>
        <v/>
      </c>
      <c r="AT69" s="87" t="str">
        <f t="shared" ref="AT69" si="129">IF($D$1="三交代制",IF(E69="","",IF(($G69-AS69)&gt;0,TEXT(($G69-AS69),"@")&amp;"日, 不足しています",IF(($G69-AS69)=0,"指定日数に等しいです",IF(($G69-AS69)&lt;0,TEXT(-($G69-AS69),"@")&amp;"日, 余っています","")))),"")</f>
        <v/>
      </c>
      <c r="AU69" s="84" t="str">
        <f>IF($D$1="三交代制",IF(E69="","",COUNTIF(K69:AO69,"深")),"")</f>
        <v/>
      </c>
      <c r="AV69" s="84" t="str">
        <f t="shared" ref="AV69" si="130">IF($D$1="三交代制",IF(E69="","",IF(($H69-AU69)&gt;0,TEXT(($H69-AU69),"@")&amp;"日, 不足しています",IF(($H69-AU69)=0,"指定日数に等しいです",IF(($H69-AU69)&lt;0,TEXT(-($H69-AU69),"@")&amp;"日, 余っています","")))),"")</f>
        <v/>
      </c>
      <c r="AW69" s="84" t="str">
        <f>IF(E69="","",COUNTIF(K69:AO69,"休"))</f>
        <v/>
      </c>
      <c r="AX69" s="85" t="str">
        <f t="shared" ref="AX69" si="131">IF(E69="","",IF(($I69-AW69)&gt;0,TEXT(($I69-AW69),"@")&amp;"日, 不足しています",IF(($I69-AW69)=0,"指定日数に等しいです",IF(($I69-AW69)&lt;0,TEXT(-($I69-AW69),"@")&amp;"日, 余っています",""))))</f>
        <v/>
      </c>
      <c r="AZ69" s="194" t="str">
        <f t="shared" ref="AZ69" si="132">IF(AND((COUNTIF(K69:AO69,"日")+COUNTIF(K69:AO69,"当")+COUNTIF(K69:AO69,"明")+COUNTIF(K69:AO69,"準")+COUNTIF(K69:AO69,"深")+COUNTIF(K69:AO69,"休"))&gt;0,$E69=""),"氏名を入力して下さい！勤務希望が入力されているのに, 氏名が入力されていません！",IF(
OR(AND($AM$18="×",AM69&lt;&gt;""),AND($AN$18="×",AN69&lt;&gt;""),AND($AO$18="×",AO69&lt;&gt;"")),TEXT($D$9,"m月")&amp;"に含まれない日の希望欄は空白にして下さい！",IF(
AND($D$1="二交代制", COUNTIF(K69:AO69,"準")&gt;0),"「準」夜勤を消して下さい！", IF(AND($D$1="二交代制", COUNTIF(K69:AO69,"深")&gt;0),"「深」夜勤を消して下さい！",IF(AND($D$1="三交代制", COUNTIF(K69:AO69,"当")&gt;0),"「当」直を消して下さい！",IF(AND($D$1="三交代制", COUNTIF(K69:AO69,"明")&gt;0),"「明」けを消して下さい！",
IF(COUNTIF(K150:AO151,10)&gt;0,"「当直→明け→休み」を2回以上, "&amp;CHAR(10)&amp;"連続させないで下さい！",IF(COUNTIF(K150:AO151,20)&gt;0,"「準, 深夜勤務」は3回以上, "&amp;CHAR(10)&amp;"連続させないようにして下さい！",
IF(COUNTIF(K150:AO151,30)&gt;0,"「当直→明け→休み」"&amp;CHAR(10)&amp;"にして下さい！",IF(COUNTIF(K150:AO151,40)&gt;0,"「日(休)→準→休」「日(休)→準→準→休」,「休→深→休」,"&amp;CHAR(10)&amp;"「休→深→準(深)→休」のどれかにして下さい！",""))))))))))</f>
        <v/>
      </c>
    </row>
    <row r="70" spans="4:52" x14ac:dyDescent="0.4">
      <c r="D70" s="204"/>
      <c r="E70" s="221"/>
      <c r="F70" s="217"/>
      <c r="G70" s="219"/>
      <c r="H70" s="219"/>
      <c r="I70" s="299"/>
      <c r="J70" s="88" t="s">
        <v>5</v>
      </c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26"/>
      <c r="AP70" s="65"/>
      <c r="AQ70" s="87"/>
      <c r="AR70" s="87"/>
      <c r="AS70" s="87"/>
      <c r="AT70" s="87"/>
      <c r="AU70" s="87"/>
      <c r="AV70" s="87"/>
      <c r="AW70" s="87"/>
      <c r="AX70" s="55"/>
      <c r="AZ70" s="194"/>
    </row>
    <row r="71" spans="4:52" x14ac:dyDescent="0.4">
      <c r="D71" s="204"/>
      <c r="E71" s="220"/>
      <c r="F71" s="216"/>
      <c r="G71" s="218"/>
      <c r="H71" s="218"/>
      <c r="I71" s="297"/>
      <c r="J71" s="88" t="s">
        <v>58</v>
      </c>
      <c r="K71" s="117"/>
      <c r="L71" s="117"/>
      <c r="M71" s="117"/>
      <c r="N71" s="117"/>
      <c r="O71" s="117"/>
      <c r="P71" s="117"/>
      <c r="Q71" s="117"/>
      <c r="R71" s="117"/>
      <c r="S71" s="117"/>
      <c r="T71" s="117"/>
      <c r="U71" s="117"/>
      <c r="V71" s="117"/>
      <c r="W71" s="117"/>
      <c r="X71" s="117"/>
      <c r="Y71" s="117"/>
      <c r="Z71" s="117"/>
      <c r="AA71" s="117"/>
      <c r="AB71" s="117"/>
      <c r="AC71" s="117"/>
      <c r="AD71" s="117"/>
      <c r="AE71" s="117"/>
      <c r="AF71" s="117"/>
      <c r="AG71" s="117"/>
      <c r="AH71" s="117"/>
      <c r="AI71" s="117"/>
      <c r="AJ71" s="117"/>
      <c r="AK71" s="117"/>
      <c r="AL71" s="117"/>
      <c r="AM71" s="117"/>
      <c r="AN71" s="117"/>
      <c r="AO71" s="126"/>
      <c r="AP71" s="65" t="str">
        <f>IF(E71="","",COUNTIF(K71:AO71,"日"))</f>
        <v/>
      </c>
      <c r="AQ71" s="84" t="str">
        <f>IF($D$1="二交代制",IF(E71="","",COUNTIF(K71:AO71,"当")),"")</f>
        <v/>
      </c>
      <c r="AR71" s="84" t="str">
        <f t="shared" ref="AR71" si="133">IF($D$1="二交代制",IF(E71="","",IF(($F71-AQ71)&gt;0,TEXT(($F71-AQ71),"@")&amp;"日, 不足しています",IF(($F71-AQ71)=0,"指定日数に等しいです",IF(($F71-AQ71)&lt;0,TEXT(-($F71-AQ71),"@")&amp;"日, 余っています","")))),"")</f>
        <v/>
      </c>
      <c r="AS71" s="84" t="str">
        <f>IF($D$1="三交代制",IF(E71="","",COUNTIF(K71:AO71,"準")),"")</f>
        <v/>
      </c>
      <c r="AT71" s="87" t="str">
        <f t="shared" ref="AT71" si="134">IF($D$1="三交代制",IF(E71="","",IF(($G71-AS71)&gt;0,TEXT(($G71-AS71),"@")&amp;"日, 不足しています",IF(($G71-AS71)=0,"指定日数に等しいです",IF(($G71-AS71)&lt;0,TEXT(-($G71-AS71),"@")&amp;"日, 余っています","")))),"")</f>
        <v/>
      </c>
      <c r="AU71" s="84" t="str">
        <f>IF($D$1="三交代制",IF(E71="","",COUNTIF(K71:AO71,"深")),"")</f>
        <v/>
      </c>
      <c r="AV71" s="84" t="str">
        <f t="shared" ref="AV71" si="135">IF($D$1="三交代制",IF(E71="","",IF(($H71-AU71)&gt;0,TEXT(($H71-AU71),"@")&amp;"日, 不足しています",IF(($H71-AU71)=0,"指定日数に等しいです",IF(($H71-AU71)&lt;0,TEXT(-($H71-AU71),"@")&amp;"日, 余っています","")))),"")</f>
        <v/>
      </c>
      <c r="AW71" s="84" t="str">
        <f>IF(E71="","",COUNTIF(K71:AO71,"休"))</f>
        <v/>
      </c>
      <c r="AX71" s="85" t="str">
        <f t="shared" ref="AX71" si="136">IF(E71="","",IF(($I71-AW71)&gt;0,TEXT(($I71-AW71),"@")&amp;"日, 不足しています",IF(($I71-AW71)=0,"指定日数に等しいです",IF(($I71-AW71)&lt;0,TEXT(-($I71-AW71),"@")&amp;"日, 余っています",""))))</f>
        <v/>
      </c>
      <c r="AZ71" s="194" t="str">
        <f t="shared" ref="AZ71" si="137">IF(AND((COUNTIF(K71:AO71,"日")+COUNTIF(K71:AO71,"当")+COUNTIF(K71:AO71,"明")+COUNTIF(K71:AO71,"準")+COUNTIF(K71:AO71,"深")+COUNTIF(K71:AO71,"休"))&gt;0,$E71=""),"氏名を入力して下さい！勤務希望が入力されているのに, 氏名が入力されていません！",IF(
OR(AND($AM$18="×",AM71&lt;&gt;""),AND($AN$18="×",AN71&lt;&gt;""),AND($AO$18="×",AO71&lt;&gt;"")),TEXT($D$9,"m月")&amp;"に含まれない日の希望欄は空白にして下さい！",IF(
AND($D$1="二交代制", COUNTIF(K71:AO71,"準")&gt;0),"「準」夜勤を消して下さい！", IF(AND($D$1="二交代制", COUNTIF(K71:AO71,"深")&gt;0),"「深」夜勤を消して下さい！",IF(AND($D$1="三交代制", COUNTIF(K71:AO71,"当")&gt;0),"「当」直を消して下さい！",IF(AND($D$1="三交代制", COUNTIF(K71:AO71,"明")&gt;0),"「明」けを消して下さい！",
IF(COUNTIF(K152:AO153,10)&gt;0,"「当直→明け→休み」を2回以上, "&amp;CHAR(10)&amp;"連続させないで下さい！",IF(COUNTIF(K152:AO153,20)&gt;0,"「準, 深夜勤務」は3回以上, "&amp;CHAR(10)&amp;"連続させないようにして下さい！",
IF(COUNTIF(K152:AO153,30)&gt;0,"「当直→明け→休み」"&amp;CHAR(10)&amp;"にして下さい！",IF(COUNTIF(K152:AO153,40)&gt;0,"「日(休)→準→休」「日(休)→準→準→休」,「休→深→休」,"&amp;CHAR(10)&amp;"「休→深→準(深)→休」のどれかにして下さい！",""))))))))))</f>
        <v/>
      </c>
    </row>
    <row r="72" spans="4:52" x14ac:dyDescent="0.4">
      <c r="D72" s="204"/>
      <c r="E72" s="221"/>
      <c r="F72" s="217"/>
      <c r="G72" s="219"/>
      <c r="H72" s="219"/>
      <c r="I72" s="299"/>
      <c r="J72" s="88" t="s">
        <v>5</v>
      </c>
      <c r="K72" s="117"/>
      <c r="L72" s="117"/>
      <c r="M72" s="117"/>
      <c r="N72" s="117"/>
      <c r="O72" s="117"/>
      <c r="P72" s="117"/>
      <c r="Q72" s="117"/>
      <c r="R72" s="117"/>
      <c r="S72" s="117"/>
      <c r="T72" s="117"/>
      <c r="U72" s="117"/>
      <c r="V72" s="117"/>
      <c r="W72" s="117"/>
      <c r="X72" s="117"/>
      <c r="Y72" s="117"/>
      <c r="Z72" s="117"/>
      <c r="AA72" s="117"/>
      <c r="AB72" s="117"/>
      <c r="AC72" s="117"/>
      <c r="AD72" s="117"/>
      <c r="AE72" s="117"/>
      <c r="AF72" s="117"/>
      <c r="AG72" s="117"/>
      <c r="AH72" s="117"/>
      <c r="AI72" s="117"/>
      <c r="AJ72" s="117"/>
      <c r="AK72" s="117"/>
      <c r="AL72" s="117"/>
      <c r="AM72" s="117"/>
      <c r="AN72" s="117"/>
      <c r="AO72" s="126"/>
      <c r="AP72" s="65"/>
      <c r="AQ72" s="87"/>
      <c r="AR72" s="87"/>
      <c r="AS72" s="87"/>
      <c r="AT72" s="87"/>
      <c r="AU72" s="87"/>
      <c r="AV72" s="87"/>
      <c r="AW72" s="87"/>
      <c r="AX72" s="55"/>
      <c r="AZ72" s="194"/>
    </row>
    <row r="73" spans="4:52" x14ac:dyDescent="0.4">
      <c r="D73" s="204"/>
      <c r="E73" s="220"/>
      <c r="F73" s="216"/>
      <c r="G73" s="218"/>
      <c r="H73" s="218"/>
      <c r="I73" s="297"/>
      <c r="J73" s="88" t="s">
        <v>58</v>
      </c>
      <c r="K73" s="117"/>
      <c r="L73" s="117"/>
      <c r="M73" s="117"/>
      <c r="N73" s="117"/>
      <c r="O73" s="117"/>
      <c r="P73" s="117"/>
      <c r="Q73" s="117"/>
      <c r="R73" s="117"/>
      <c r="S73" s="117"/>
      <c r="T73" s="117"/>
      <c r="U73" s="117"/>
      <c r="V73" s="117"/>
      <c r="W73" s="117"/>
      <c r="X73" s="117"/>
      <c r="Y73" s="117"/>
      <c r="Z73" s="117"/>
      <c r="AA73" s="117"/>
      <c r="AB73" s="117"/>
      <c r="AC73" s="117"/>
      <c r="AD73" s="117"/>
      <c r="AE73" s="117"/>
      <c r="AF73" s="117"/>
      <c r="AG73" s="117"/>
      <c r="AH73" s="117"/>
      <c r="AI73" s="117"/>
      <c r="AJ73" s="117"/>
      <c r="AK73" s="117"/>
      <c r="AL73" s="117"/>
      <c r="AM73" s="117"/>
      <c r="AN73" s="117"/>
      <c r="AO73" s="126"/>
      <c r="AP73" s="65" t="str">
        <f>IF(E73="","",COUNTIF(K73:AO73,"日"))</f>
        <v/>
      </c>
      <c r="AQ73" s="84" t="str">
        <f>IF($D$1="二交代制",IF(E73="","",COUNTIF(K73:AO73,"当")),"")</f>
        <v/>
      </c>
      <c r="AR73" s="84" t="str">
        <f t="shared" ref="AR73" si="138">IF($D$1="二交代制",IF(E73="","",IF(($F73-AQ73)&gt;0,TEXT(($F73-AQ73),"@")&amp;"日, 不足しています",IF(($F73-AQ73)=0,"指定日数に等しいです",IF(($F73-AQ73)&lt;0,TEXT(-($F73-AQ73),"@")&amp;"日, 余っています","")))),"")</f>
        <v/>
      </c>
      <c r="AS73" s="84" t="str">
        <f>IF($D$1="三交代制",IF(E73="","",COUNTIF(K73:AO73,"準")),"")</f>
        <v/>
      </c>
      <c r="AT73" s="87" t="str">
        <f t="shared" ref="AT73" si="139">IF($D$1="三交代制",IF(E73="","",IF(($G73-AS73)&gt;0,TEXT(($G73-AS73),"@")&amp;"日, 不足しています",IF(($G73-AS73)=0,"指定日数に等しいです",IF(($G73-AS73)&lt;0,TEXT(-($G73-AS73),"@")&amp;"日, 余っています","")))),"")</f>
        <v/>
      </c>
      <c r="AU73" s="84" t="str">
        <f>IF($D$1="三交代制",IF(E73="","",COUNTIF(K73:AO73,"深")),"")</f>
        <v/>
      </c>
      <c r="AV73" s="84" t="str">
        <f t="shared" ref="AV73" si="140">IF($D$1="三交代制",IF(E73="","",IF(($H73-AU73)&gt;0,TEXT(($H73-AU73),"@")&amp;"日, 不足しています",IF(($H73-AU73)=0,"指定日数に等しいです",IF(($H73-AU73)&lt;0,TEXT(-($H73-AU73),"@")&amp;"日, 余っています","")))),"")</f>
        <v/>
      </c>
      <c r="AW73" s="84" t="str">
        <f>IF(E73="","",COUNTIF(K73:AO73,"休"))</f>
        <v/>
      </c>
      <c r="AX73" s="85" t="str">
        <f t="shared" ref="AX73" si="141">IF(E73="","",IF(($I73-AW73)&gt;0,TEXT(($I73-AW73),"@")&amp;"日, 不足しています",IF(($I73-AW73)=0,"指定日数に等しいです",IF(($I73-AW73)&lt;0,TEXT(-($I73-AW73),"@")&amp;"日, 余っています",""))))</f>
        <v/>
      </c>
      <c r="AZ73" s="194" t="str">
        <f t="shared" ref="AZ73" si="142">IF(AND((COUNTIF(K73:AO73,"日")+COUNTIF(K73:AO73,"当")+COUNTIF(K73:AO73,"明")+COUNTIF(K73:AO73,"準")+COUNTIF(K73:AO73,"深")+COUNTIF(K73:AO73,"休"))&gt;0,$E73=""),"氏名を入力して下さい！勤務希望が入力されているのに, 氏名が入力されていません！",IF(
OR(AND($AM$18="×",AM73&lt;&gt;""),AND($AN$18="×",AN73&lt;&gt;""),AND($AO$18="×",AO73&lt;&gt;"")),TEXT($D$9,"m月")&amp;"に含まれない日の希望欄は空白にして下さい！",IF(
AND($D$1="二交代制", COUNTIF(K73:AO73,"準")&gt;0),"「準」夜勤を消して下さい！", IF(AND($D$1="二交代制", COUNTIF(K73:AO73,"深")&gt;0),"「深」夜勤を消して下さい！",IF(AND($D$1="三交代制", COUNTIF(K73:AO73,"当")&gt;0),"「当」直を消して下さい！",IF(AND($D$1="三交代制", COUNTIF(K73:AO73,"明")&gt;0),"「明」けを消して下さい！",
IF(COUNTIF(K154:AO155,10)&gt;0,"「当直→明け→休み」を2回以上, "&amp;CHAR(10)&amp;"連続させないで下さい！",IF(COUNTIF(K154:AO155,20)&gt;0,"「準, 深夜勤務」は3回以上, "&amp;CHAR(10)&amp;"連続させないようにして下さい！",
IF(COUNTIF(K154:AO155,30)&gt;0,"「当直→明け→休み」"&amp;CHAR(10)&amp;"にして下さい！",IF(COUNTIF(K154:AO155,40)&gt;0,"「日(休)→準→休」「日(休)→準→準→休」,「休→深→休」,"&amp;CHAR(10)&amp;"「休→深→準(深)→休」のどれかにして下さい！",""))))))))))</f>
        <v/>
      </c>
    </row>
    <row r="74" spans="4:52" x14ac:dyDescent="0.4">
      <c r="D74" s="204"/>
      <c r="E74" s="221"/>
      <c r="F74" s="217"/>
      <c r="G74" s="219"/>
      <c r="H74" s="219"/>
      <c r="I74" s="299"/>
      <c r="J74" s="88" t="s">
        <v>5</v>
      </c>
      <c r="K74" s="117"/>
      <c r="L74" s="117"/>
      <c r="M74" s="117"/>
      <c r="N74" s="117"/>
      <c r="O74" s="117"/>
      <c r="P74" s="117"/>
      <c r="Q74" s="117"/>
      <c r="R74" s="117"/>
      <c r="S74" s="117"/>
      <c r="T74" s="117"/>
      <c r="U74" s="117"/>
      <c r="V74" s="117"/>
      <c r="W74" s="117"/>
      <c r="X74" s="117"/>
      <c r="Y74" s="117"/>
      <c r="Z74" s="117"/>
      <c r="AA74" s="117"/>
      <c r="AB74" s="117"/>
      <c r="AC74" s="117"/>
      <c r="AD74" s="117"/>
      <c r="AE74" s="117"/>
      <c r="AF74" s="117"/>
      <c r="AG74" s="117"/>
      <c r="AH74" s="117"/>
      <c r="AI74" s="117"/>
      <c r="AJ74" s="117"/>
      <c r="AK74" s="117"/>
      <c r="AL74" s="117"/>
      <c r="AM74" s="117"/>
      <c r="AN74" s="117"/>
      <c r="AO74" s="126"/>
      <c r="AP74" s="65"/>
      <c r="AQ74" s="87"/>
      <c r="AR74" s="87"/>
      <c r="AS74" s="87"/>
      <c r="AT74" s="87"/>
      <c r="AU74" s="87"/>
      <c r="AV74" s="87"/>
      <c r="AW74" s="87"/>
      <c r="AX74" s="55"/>
      <c r="AZ74" s="194"/>
    </row>
    <row r="75" spans="4:52" x14ac:dyDescent="0.4">
      <c r="D75" s="204"/>
      <c r="E75" s="220"/>
      <c r="F75" s="216"/>
      <c r="G75" s="218"/>
      <c r="H75" s="218"/>
      <c r="I75" s="297"/>
      <c r="J75" s="88" t="s">
        <v>58</v>
      </c>
      <c r="K75" s="117"/>
      <c r="L75" s="117"/>
      <c r="M75" s="117"/>
      <c r="N75" s="117"/>
      <c r="O75" s="117"/>
      <c r="P75" s="117"/>
      <c r="Q75" s="117"/>
      <c r="R75" s="117"/>
      <c r="S75" s="117"/>
      <c r="T75" s="117"/>
      <c r="U75" s="117"/>
      <c r="V75" s="117"/>
      <c r="W75" s="117"/>
      <c r="X75" s="117"/>
      <c r="Y75" s="117"/>
      <c r="Z75" s="117"/>
      <c r="AA75" s="117"/>
      <c r="AB75" s="117"/>
      <c r="AC75" s="117"/>
      <c r="AD75" s="117"/>
      <c r="AE75" s="117"/>
      <c r="AF75" s="117"/>
      <c r="AG75" s="117"/>
      <c r="AH75" s="117"/>
      <c r="AI75" s="117"/>
      <c r="AJ75" s="117"/>
      <c r="AK75" s="117"/>
      <c r="AL75" s="117"/>
      <c r="AM75" s="117"/>
      <c r="AN75" s="117"/>
      <c r="AO75" s="126"/>
      <c r="AP75" s="65" t="str">
        <f>IF(E75="","",COUNTIF(K75:AO75,"日"))</f>
        <v/>
      </c>
      <c r="AQ75" s="84" t="str">
        <f>IF($D$1="二交代制",IF(E75="","",COUNTIF(K75:AO75,"当")),"")</f>
        <v/>
      </c>
      <c r="AR75" s="84" t="str">
        <f t="shared" ref="AR75" si="143">IF($D$1="二交代制",IF(E75="","",IF(($F75-AQ75)&gt;0,TEXT(($F75-AQ75),"@")&amp;"日, 不足しています",IF(($F75-AQ75)=0,"指定日数に等しいです",IF(($F75-AQ75)&lt;0,TEXT(-($F75-AQ75),"@")&amp;"日, 余っています","")))),"")</f>
        <v/>
      </c>
      <c r="AS75" s="84" t="str">
        <f>IF($D$1="三交代制",IF(E75="","",COUNTIF(K75:AO75,"準")),"")</f>
        <v/>
      </c>
      <c r="AT75" s="87" t="str">
        <f t="shared" ref="AT75" si="144">IF($D$1="三交代制",IF(E75="","",IF(($G75-AS75)&gt;0,TEXT(($G75-AS75),"@")&amp;"日, 不足しています",IF(($G75-AS75)=0,"指定日数に等しいです",IF(($G75-AS75)&lt;0,TEXT(-($G75-AS75),"@")&amp;"日, 余っています","")))),"")</f>
        <v/>
      </c>
      <c r="AU75" s="84" t="str">
        <f>IF($D$1="三交代制",IF(E75="","",COUNTIF(K75:AO75,"深")),"")</f>
        <v/>
      </c>
      <c r="AV75" s="84" t="str">
        <f t="shared" ref="AV75" si="145">IF($D$1="三交代制",IF(E75="","",IF(($H75-AU75)&gt;0,TEXT(($H75-AU75),"@")&amp;"日, 不足しています",IF(($H75-AU75)=0,"指定日数に等しいです",IF(($H75-AU75)&lt;0,TEXT(-($H75-AU75),"@")&amp;"日, 余っています","")))),"")</f>
        <v/>
      </c>
      <c r="AW75" s="84" t="str">
        <f>IF(E75="","",COUNTIF(K75:AO75,"休"))</f>
        <v/>
      </c>
      <c r="AX75" s="85" t="str">
        <f t="shared" ref="AX75" si="146">IF(E75="","",IF(($I75-AW75)&gt;0,TEXT(($I75-AW75),"@")&amp;"日, 不足しています",IF(($I75-AW75)=0,"指定日数に等しいです",IF(($I75-AW75)&lt;0,TEXT(-($I75-AW75),"@")&amp;"日, 余っています",""))))</f>
        <v/>
      </c>
      <c r="AZ75" s="194" t="str">
        <f t="shared" ref="AZ75" si="147">IF(AND((COUNTIF(K75:AO75,"日")+COUNTIF(K75:AO75,"当")+COUNTIF(K75:AO75,"明")+COUNTIF(K75:AO75,"準")+COUNTIF(K75:AO75,"深")+COUNTIF(K75:AO75,"休"))&gt;0,$E75=""),"氏名を入力して下さい！勤務希望が入力されているのに, 氏名が入力されていません！",IF(
OR(AND($AM$18="×",AM75&lt;&gt;""),AND($AN$18="×",AN75&lt;&gt;""),AND($AO$18="×",AO75&lt;&gt;"")),TEXT($D$9,"m月")&amp;"に含まれない日の希望欄は空白にして下さい！",IF(
AND($D$1="二交代制", COUNTIF(K75:AO75,"準")&gt;0),"「準」夜勤を消して下さい！", IF(AND($D$1="二交代制", COUNTIF(K75:AO75,"深")&gt;0),"「深」夜勤を消して下さい！",IF(AND($D$1="三交代制", COUNTIF(K75:AO75,"当")&gt;0),"「当」直を消して下さい！",IF(AND($D$1="三交代制", COUNTIF(K75:AO75,"明")&gt;0),"「明」けを消して下さい！",
IF(COUNTIF(K156:AO157,10)&gt;0,"「当直→明け→休み」を2回以上, "&amp;CHAR(10)&amp;"連続させないで下さい！",IF(COUNTIF(K156:AO157,20)&gt;0,"「準, 深夜勤務」は3回以上, "&amp;CHAR(10)&amp;"連続させないようにして下さい！",
IF(COUNTIF(K156:AO157,30)&gt;0,"「当直→明け→休み」"&amp;CHAR(10)&amp;"にして下さい！",IF(COUNTIF(K156:AO157,40)&gt;0,"「日(休)→準→休」「日(休)→準→準→休」,「休→深→休」,"&amp;CHAR(10)&amp;"「休→深→準(深)→休」のどれかにして下さい！",""))))))))))</f>
        <v/>
      </c>
    </row>
    <row r="76" spans="4:52" x14ac:dyDescent="0.4">
      <c r="D76" s="204"/>
      <c r="E76" s="221"/>
      <c r="F76" s="217"/>
      <c r="G76" s="219"/>
      <c r="H76" s="219"/>
      <c r="I76" s="299"/>
      <c r="J76" s="88" t="s">
        <v>5</v>
      </c>
      <c r="K76" s="117"/>
      <c r="L76" s="117"/>
      <c r="M76" s="117"/>
      <c r="N76" s="117"/>
      <c r="O76" s="117"/>
      <c r="P76" s="117"/>
      <c r="Q76" s="117"/>
      <c r="R76" s="117"/>
      <c r="S76" s="117"/>
      <c r="T76" s="117"/>
      <c r="U76" s="117"/>
      <c r="V76" s="117"/>
      <c r="W76" s="117"/>
      <c r="X76" s="117"/>
      <c r="Y76" s="117"/>
      <c r="Z76" s="117"/>
      <c r="AA76" s="117"/>
      <c r="AB76" s="117"/>
      <c r="AC76" s="117"/>
      <c r="AD76" s="117"/>
      <c r="AE76" s="117"/>
      <c r="AF76" s="117"/>
      <c r="AG76" s="117"/>
      <c r="AH76" s="117"/>
      <c r="AI76" s="117"/>
      <c r="AJ76" s="117"/>
      <c r="AK76" s="117"/>
      <c r="AL76" s="117"/>
      <c r="AM76" s="117"/>
      <c r="AN76" s="117"/>
      <c r="AO76" s="126"/>
      <c r="AP76" s="65"/>
      <c r="AQ76" s="87"/>
      <c r="AR76" s="87"/>
      <c r="AS76" s="87"/>
      <c r="AT76" s="87"/>
      <c r="AU76" s="87"/>
      <c r="AV76" s="87"/>
      <c r="AW76" s="87"/>
      <c r="AX76" s="55"/>
      <c r="AZ76" s="194"/>
    </row>
    <row r="77" spans="4:52" x14ac:dyDescent="0.4">
      <c r="D77" s="204"/>
      <c r="E77" s="220"/>
      <c r="F77" s="216"/>
      <c r="G77" s="218"/>
      <c r="H77" s="218"/>
      <c r="I77" s="297"/>
      <c r="J77" s="88" t="s">
        <v>58</v>
      </c>
      <c r="K77" s="117"/>
      <c r="L77" s="117"/>
      <c r="M77" s="117"/>
      <c r="N77" s="117"/>
      <c r="O77" s="117"/>
      <c r="P77" s="117"/>
      <c r="Q77" s="117"/>
      <c r="R77" s="117"/>
      <c r="S77" s="117"/>
      <c r="T77" s="117"/>
      <c r="U77" s="117"/>
      <c r="V77" s="117"/>
      <c r="W77" s="117"/>
      <c r="X77" s="117"/>
      <c r="Y77" s="117"/>
      <c r="Z77" s="117"/>
      <c r="AA77" s="117"/>
      <c r="AB77" s="117"/>
      <c r="AC77" s="117"/>
      <c r="AD77" s="117"/>
      <c r="AE77" s="117"/>
      <c r="AF77" s="117"/>
      <c r="AG77" s="117"/>
      <c r="AH77" s="117"/>
      <c r="AI77" s="117"/>
      <c r="AJ77" s="117"/>
      <c r="AK77" s="117"/>
      <c r="AL77" s="117"/>
      <c r="AM77" s="117"/>
      <c r="AN77" s="117"/>
      <c r="AO77" s="126"/>
      <c r="AP77" s="65" t="str">
        <f>IF(E77="","",COUNTIF(K77:AO77,"日"))</f>
        <v/>
      </c>
      <c r="AQ77" s="84" t="str">
        <f>IF($D$1="二交代制",IF(E77="","",COUNTIF(K77:AO77,"当")),"")</f>
        <v/>
      </c>
      <c r="AR77" s="84" t="str">
        <f t="shared" ref="AR77" si="148">IF($D$1="二交代制",IF(E77="","",IF(($F77-AQ77)&gt;0,TEXT(($F77-AQ77),"@")&amp;"日, 不足しています",IF(($F77-AQ77)=0,"指定日数に等しいです",IF(($F77-AQ77)&lt;0,TEXT(-($F77-AQ77),"@")&amp;"日, 余っています","")))),"")</f>
        <v/>
      </c>
      <c r="AS77" s="84" t="str">
        <f>IF($D$1="三交代制",IF(E77="","",COUNTIF(K77:AO77,"準")),"")</f>
        <v/>
      </c>
      <c r="AT77" s="87" t="str">
        <f t="shared" ref="AT77" si="149">IF($D$1="三交代制",IF(E77="","",IF(($G77-AS77)&gt;0,TEXT(($G77-AS77),"@")&amp;"日, 不足しています",IF(($G77-AS77)=0,"指定日数に等しいです",IF(($G77-AS77)&lt;0,TEXT(-($G77-AS77),"@")&amp;"日, 余っています","")))),"")</f>
        <v/>
      </c>
      <c r="AU77" s="84" t="str">
        <f>IF($D$1="三交代制",IF(E77="","",COUNTIF(K77:AO77,"深")),"")</f>
        <v/>
      </c>
      <c r="AV77" s="84" t="str">
        <f t="shared" ref="AV77" si="150">IF($D$1="三交代制",IF(E77="","",IF(($H77-AU77)&gt;0,TEXT(($H77-AU77),"@")&amp;"日, 不足しています",IF(($H77-AU77)=0,"指定日数に等しいです",IF(($H77-AU77)&lt;0,TEXT(-($H77-AU77),"@")&amp;"日, 余っています","")))),"")</f>
        <v/>
      </c>
      <c r="AW77" s="84" t="str">
        <f>IF(E77="","",COUNTIF(K77:AO77,"休"))</f>
        <v/>
      </c>
      <c r="AX77" s="85" t="str">
        <f t="shared" ref="AX77" si="151">IF(E77="","",IF(($I77-AW77)&gt;0,TEXT(($I77-AW77),"@")&amp;"日, 不足しています",IF(($I77-AW77)=0,"指定日数に等しいです",IF(($I77-AW77)&lt;0,TEXT(-($I77-AW77),"@")&amp;"日, 余っています",""))))</f>
        <v/>
      </c>
      <c r="AZ77" s="194" t="str">
        <f t="shared" ref="AZ77" si="152">IF(AND((COUNTIF(K77:AO77,"日")+COUNTIF(K77:AO77,"当")+COUNTIF(K77:AO77,"明")+COUNTIF(K77:AO77,"準")+COUNTIF(K77:AO77,"深")+COUNTIF(K77:AO77,"休"))&gt;0,$E77=""),"氏名を入力して下さい！勤務希望が入力されているのに, 氏名が入力されていません！",IF(
OR(AND($AM$18="×",AM77&lt;&gt;""),AND($AN$18="×",AN77&lt;&gt;""),AND($AO$18="×",AO77&lt;&gt;"")),TEXT($D$9,"m月")&amp;"に含まれない日の希望欄は空白にして下さい！",IF(
AND($D$1="二交代制", COUNTIF(K77:AO77,"準")&gt;0),"「準」夜勤を消して下さい！", IF(AND($D$1="二交代制", COUNTIF(K77:AO77,"深")&gt;0),"「深」夜勤を消して下さい！",IF(AND($D$1="三交代制", COUNTIF(K77:AO77,"当")&gt;0),"「当」直を消して下さい！",IF(AND($D$1="三交代制", COUNTIF(K77:AO77,"明")&gt;0),"「明」けを消して下さい！",
IF(COUNTIF(K158:AO159,10)&gt;0,"「当直→明け→休み」を2回以上, "&amp;CHAR(10)&amp;"連続させないで下さい！",IF(COUNTIF(K158:AO159,20)&gt;0,"「準, 深夜勤務」は3回以上, "&amp;CHAR(10)&amp;"連続させないようにして下さい！",
IF(COUNTIF(K158:AO159,30)&gt;0,"「当直→明け→休み」"&amp;CHAR(10)&amp;"にして下さい！",IF(COUNTIF(K158:AO159,40)&gt;0,"「日(休)→準→休」「日(休)→準→準→休」,「休→深→休」,"&amp;CHAR(10)&amp;"「休→深→準(深)→休」のどれかにして下さい！",""))))))))))</f>
        <v/>
      </c>
    </row>
    <row r="78" spans="4:52" ht="19.5" thickBot="1" x14ac:dyDescent="0.45">
      <c r="D78" s="205"/>
      <c r="E78" s="283"/>
      <c r="F78" s="226"/>
      <c r="G78" s="227"/>
      <c r="H78" s="227"/>
      <c r="I78" s="298"/>
      <c r="J78" s="90" t="s">
        <v>5</v>
      </c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  <c r="AA78" s="119"/>
      <c r="AB78" s="119"/>
      <c r="AC78" s="119"/>
      <c r="AD78" s="119"/>
      <c r="AE78" s="119"/>
      <c r="AF78" s="119"/>
      <c r="AG78" s="119"/>
      <c r="AH78" s="119"/>
      <c r="AI78" s="119"/>
      <c r="AJ78" s="119"/>
      <c r="AK78" s="119"/>
      <c r="AL78" s="119"/>
      <c r="AM78" s="119"/>
      <c r="AN78" s="119"/>
      <c r="AO78" s="127"/>
      <c r="AP78" s="89"/>
      <c r="AQ78" s="80"/>
      <c r="AR78" s="80"/>
      <c r="AS78" s="80"/>
      <c r="AT78" s="80"/>
      <c r="AU78" s="80"/>
      <c r="AV78" s="80"/>
      <c r="AW78" s="80"/>
      <c r="AX78" s="68"/>
      <c r="AZ78" s="195"/>
    </row>
    <row r="98" spans="4:94" x14ac:dyDescent="0.4">
      <c r="D98" s="104"/>
      <c r="E98" s="104"/>
      <c r="F98" s="104"/>
      <c r="G98" s="104"/>
      <c r="H98" s="104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CI98" s="94"/>
      <c r="CJ98" s="94"/>
      <c r="CK98" s="94"/>
    </row>
    <row r="99" spans="4:94" x14ac:dyDescent="0.4">
      <c r="J99" s="198" t="s">
        <v>107</v>
      </c>
      <c r="K99" s="199"/>
      <c r="L99" s="199"/>
      <c r="M99" s="199"/>
      <c r="N99" s="199"/>
      <c r="O99" s="199"/>
      <c r="P99" s="199"/>
      <c r="Q99" s="199"/>
      <c r="R99" s="199"/>
      <c r="S99" s="199"/>
      <c r="T99" s="199"/>
      <c r="U99" s="199"/>
      <c r="V99" s="199"/>
      <c r="W99" s="199"/>
      <c r="X99" s="199"/>
      <c r="Y99" s="199"/>
      <c r="Z99" s="199"/>
      <c r="AA99" s="199"/>
      <c r="AB99" s="199"/>
      <c r="AC99" s="199"/>
      <c r="AD99" s="199"/>
      <c r="AE99" s="199"/>
      <c r="AF99" s="199"/>
      <c r="AG99" s="199"/>
      <c r="AH99" s="199"/>
      <c r="AI99" s="199"/>
      <c r="AJ99" s="199"/>
      <c r="AK99" s="199"/>
      <c r="AL99" s="199"/>
      <c r="AM99" s="199"/>
      <c r="AN99" s="199"/>
      <c r="AO99" s="200"/>
      <c r="AP99" s="104"/>
      <c r="CJ99" s="107"/>
      <c r="CL99" s="107"/>
      <c r="CM99" s="107"/>
      <c r="CP99" s="107"/>
    </row>
    <row r="100" spans="4:94" x14ac:dyDescent="0.4">
      <c r="D100" s="193" t="s">
        <v>31</v>
      </c>
      <c r="E100" s="193" t="s">
        <v>28</v>
      </c>
      <c r="F100" s="197" t="s">
        <v>30</v>
      </c>
      <c r="G100" s="197"/>
      <c r="H100" s="197"/>
      <c r="I100" s="54" t="s">
        <v>88</v>
      </c>
      <c r="J100" s="201" t="str">
        <f>IF(E19&lt;&gt;"",E19,"")</f>
        <v>畑中</v>
      </c>
      <c r="K100" s="193">
        <f>IF(AND($D$1="二交代制",K$17&gt;=1,K$17&lt;=28,K19="当",L19="明",M19="休",N19="当"),10,IF(AND($D$1="三交代制",K$17&gt;=2,K$17&lt;=30,OR(K19="準",K19="深"),OR(L19="準",L19="深"),OR(M19="準",M19="深")),20,IF(AND($D$1="二交代制",OR(K19="当",K19="明"),NOT(OR(AND(K19="当",OR(L19="明",K$17=31,L$18="×"),OR(M19="休",K$17=30,K$17=31,M$18="×")),AND(K19="明",OR(J19="当",K$17=1),OR(L19="休",K$17=31,L$18="×"))))),30,IF(AND($D$1="三交代制",J19&lt;&gt;"準",J19&lt;&gt;"深",OR(K19="準",K19="深"),(NOT(OR(AND(K19="準",OR(J19="日",J19="休",K$17=1,AND(L19&lt;&gt;"準",L19&lt;&gt;"深",J19="")),OR(L19="休",AND(L19="準",OR(M19="休",K$17=30,M$18="×")),K$17=31,L$18="×",L19="")),AND(K19="深",OR(J19="休",K$17=1,AND(L19&lt;&gt;"準",L19&lt;&gt;"深",J19="")),OR(L19="休",AND(OR(L19="準",L19="深"),OR(M19="休",K$17=30,M$18="×")),K$17=31,L$18="×",L19="")))))),40,0))))</f>
        <v>0</v>
      </c>
      <c r="L100" s="193">
        <f t="shared" ref="L100:AO100" si="153">IF(AND($D$1="二交代制",L$17&gt;=1,L$17&lt;=28,L19="当",M19="明",N19="休",O19="当"),10,IF(AND($D$1="三交代制",L$17&gt;=2,L$17&lt;=30,OR(L19="準",L19="深"),OR(M19="準",M19="深"),OR(N19="準",N19="深")),20,IF(AND($D$1="二交代制",OR(L19="当",L19="明"),NOT(OR(AND(L19="当",OR(M19="明",L$17=31,M$18="×"),OR(N19="休",L$17=30,L$17=31,N$18="×")),AND(L19="明",OR(K19="当",L$17=1),OR(M19="休",L$17=31,M$18="×"))))),30,IF(AND($D$1="三交代制",K19&lt;&gt;"準",K19&lt;&gt;"深",OR(L19="準",L19="深"),(NOT(OR(AND(L19="準",OR(K19="日",K19="休",L$17=1,AND(M19&lt;&gt;"準",M19&lt;&gt;"深",K19="")),OR(M19="休",AND(M19="準",OR(N19="休",L$17=30,N$18="×")),L$17=31,M$18="×",M19="")),AND(L19="深",OR(K19="休",L$17=1,AND(M19&lt;&gt;"準",M19&lt;&gt;"深",K19="")),OR(M19="休",AND(OR(M19="準",M19="深"),OR(N19="休",L$17=30,N$18="×")),L$17=31,M$18="×",M19="")))))),40,0))))</f>
        <v>0</v>
      </c>
      <c r="M100" s="193">
        <f t="shared" si="153"/>
        <v>0</v>
      </c>
      <c r="N100" s="193">
        <f t="shared" si="153"/>
        <v>0</v>
      </c>
      <c r="O100" s="193">
        <f t="shared" si="153"/>
        <v>0</v>
      </c>
      <c r="P100" s="193">
        <f t="shared" si="153"/>
        <v>0</v>
      </c>
      <c r="Q100" s="193">
        <f t="shared" si="153"/>
        <v>0</v>
      </c>
      <c r="R100" s="193">
        <f t="shared" si="153"/>
        <v>0</v>
      </c>
      <c r="S100" s="193">
        <f t="shared" si="153"/>
        <v>0</v>
      </c>
      <c r="T100" s="193">
        <f t="shared" si="153"/>
        <v>0</v>
      </c>
      <c r="U100" s="193">
        <f t="shared" si="153"/>
        <v>0</v>
      </c>
      <c r="V100" s="193">
        <f t="shared" si="153"/>
        <v>0</v>
      </c>
      <c r="W100" s="193">
        <f t="shared" si="153"/>
        <v>0</v>
      </c>
      <c r="X100" s="193">
        <f t="shared" si="153"/>
        <v>0</v>
      </c>
      <c r="Y100" s="193">
        <f t="shared" si="153"/>
        <v>0</v>
      </c>
      <c r="Z100" s="193">
        <f t="shared" si="153"/>
        <v>0</v>
      </c>
      <c r="AA100" s="193">
        <f t="shared" si="153"/>
        <v>0</v>
      </c>
      <c r="AB100" s="193">
        <f t="shared" si="153"/>
        <v>0</v>
      </c>
      <c r="AC100" s="193">
        <f t="shared" si="153"/>
        <v>0</v>
      </c>
      <c r="AD100" s="193">
        <f t="shared" si="153"/>
        <v>0</v>
      </c>
      <c r="AE100" s="193">
        <f t="shared" si="153"/>
        <v>0</v>
      </c>
      <c r="AF100" s="193">
        <f t="shared" si="153"/>
        <v>0</v>
      </c>
      <c r="AG100" s="193">
        <f t="shared" si="153"/>
        <v>0</v>
      </c>
      <c r="AH100" s="193">
        <f t="shared" si="153"/>
        <v>0</v>
      </c>
      <c r="AI100" s="193">
        <f t="shared" si="153"/>
        <v>0</v>
      </c>
      <c r="AJ100" s="193">
        <f t="shared" si="153"/>
        <v>0</v>
      </c>
      <c r="AK100" s="193">
        <f t="shared" si="153"/>
        <v>0</v>
      </c>
      <c r="AL100" s="193">
        <f t="shared" si="153"/>
        <v>0</v>
      </c>
      <c r="AM100" s="193">
        <f t="shared" si="153"/>
        <v>0</v>
      </c>
      <c r="AN100" s="193">
        <f t="shared" si="153"/>
        <v>0</v>
      </c>
      <c r="AO100" s="193">
        <f t="shared" si="153"/>
        <v>0</v>
      </c>
      <c r="AP100" s="104"/>
      <c r="CJ100" s="107"/>
      <c r="CL100" s="107"/>
      <c r="CM100" s="107"/>
      <c r="CP100" s="107"/>
    </row>
    <row r="101" spans="4:94" x14ac:dyDescent="0.4">
      <c r="D101" s="193"/>
      <c r="E101" s="193"/>
      <c r="F101" s="197" t="s">
        <v>29</v>
      </c>
      <c r="G101" s="197"/>
      <c r="H101" s="197"/>
      <c r="I101" s="54" t="s">
        <v>89</v>
      </c>
      <c r="J101" s="202"/>
      <c r="K101" s="193"/>
      <c r="L101" s="193"/>
      <c r="M101" s="193"/>
      <c r="N101" s="193"/>
      <c r="O101" s="193"/>
      <c r="P101" s="193"/>
      <c r="Q101" s="193"/>
      <c r="R101" s="193"/>
      <c r="S101" s="193"/>
      <c r="T101" s="193"/>
      <c r="U101" s="193"/>
      <c r="V101" s="193"/>
      <c r="W101" s="193"/>
      <c r="X101" s="193"/>
      <c r="Y101" s="193"/>
      <c r="Z101" s="193"/>
      <c r="AA101" s="193"/>
      <c r="AB101" s="193"/>
      <c r="AC101" s="193"/>
      <c r="AD101" s="193"/>
      <c r="AE101" s="193"/>
      <c r="AF101" s="193"/>
      <c r="AG101" s="193"/>
      <c r="AH101" s="193"/>
      <c r="AI101" s="193"/>
      <c r="AJ101" s="193"/>
      <c r="AK101" s="193"/>
      <c r="AL101" s="193"/>
      <c r="AM101" s="193"/>
      <c r="AN101" s="193"/>
      <c r="AO101" s="193"/>
      <c r="AP101" s="104"/>
      <c r="CJ101" s="107"/>
      <c r="CL101" s="107"/>
      <c r="CM101" s="107"/>
      <c r="CP101" s="107"/>
    </row>
    <row r="102" spans="4:94" x14ac:dyDescent="0.4">
      <c r="D102" s="193"/>
      <c r="E102" s="193"/>
      <c r="F102" s="197" t="s">
        <v>32</v>
      </c>
      <c r="G102" s="197"/>
      <c r="H102" s="197"/>
      <c r="I102" s="54" t="s">
        <v>90</v>
      </c>
      <c r="J102" s="201" t="str">
        <f t="shared" ref="J102" si="154">IF(E21&lt;&gt;"",E21,"")</f>
        <v>小嶋</v>
      </c>
      <c r="K102" s="193">
        <f t="shared" ref="K102" si="155">IF(AND($D$1="二交代制",K$17&gt;=1,K$17&lt;=28,K21="当",L21="明",M21="休",N21="当"),10,IF(AND($D$1="三交代制",K$17&gt;=2,K$17&lt;=30,OR(K21="準",K21="深"),OR(L21="準",L21="深"),OR(M21="準",M21="深")),20,IF(AND($D$1="二交代制",OR(K21="当",K21="明"),NOT(OR(AND(K21="当",OR(L21="明",K$17=31,L$18="×"),OR(M21="休",K$17=30,K$17=31,M$18="×")),AND(K21="明",OR(J21="当",K$17=1),OR(L21="休",K$17=31,L$18="×"))))),30,IF(AND($D$1="三交代制",J21&lt;&gt;"準",J21&lt;&gt;"深",OR(K21="準",K21="深"),(NOT(OR(AND(K21="準",OR(J21="日",J21="休",K$17=1,AND(L21&lt;&gt;"準",L21&lt;&gt;"深",J21="")),OR(L21="休",AND(L21="準",OR(M21="休",K$17=30,M$18="×")),K$17=31,L$18="×",L21="")),AND(K21="深",OR(J21="休",K$17=1,AND(L21&lt;&gt;"準",L21&lt;&gt;"深",J21="")),OR(L21="休",AND(OR(L21="準",L21="深"),OR(M21="休",K$17=30,M$18="×")),K$17=31,L$18="×",L21="")))))),40,0))))</f>
        <v>0</v>
      </c>
      <c r="L102" s="193">
        <f t="shared" ref="L102" si="156">IF(AND($D$1="二交代制",L$17&gt;=1,L$17&lt;=28,L21="当",M21="明",N21="休",O21="当"),10,IF(AND($D$1="三交代制",L$17&gt;=2,L$17&lt;=30,OR(L21="準",L21="深"),OR(M21="準",M21="深"),OR(N21="準",N21="深")),20,IF(AND($D$1="二交代制",OR(L21="当",L21="明"),NOT(OR(AND(L21="当",OR(M21="明",L$17=31,M$18="×"),OR(N21="休",L$17=30,L$17=31,N$18="×")),AND(L21="明",OR(K21="当",L$17=1),OR(M21="休",L$17=31,M$18="×"))))),30,IF(AND($D$1="三交代制",K21&lt;&gt;"準",K21&lt;&gt;"深",OR(L21="準",L21="深"),(NOT(OR(AND(L21="準",OR(K21="日",K21="休",L$17=1,AND(M21&lt;&gt;"準",M21&lt;&gt;"深",K21="")),OR(M21="休",AND(M21="準",OR(N21="休",L$17=30,N$18="×")),L$17=31,M$18="×",M21="")),AND(L21="深",OR(K21="休",L$17=1,AND(M21&lt;&gt;"準",M21&lt;&gt;"深",K21="")),OR(M21="休",AND(OR(M21="準",M21="深"),OR(N21="休",L$17=30,N$18="×")),L$17=31,M$18="×",M21="")))))),40,0))))</f>
        <v>0</v>
      </c>
      <c r="M102" s="193">
        <f t="shared" ref="M102" si="157">IF(AND($D$1="二交代制",M$17&gt;=1,M$17&lt;=28,M21="当",N21="明",O21="休",P21="当"),10,IF(AND($D$1="三交代制",M$17&gt;=2,M$17&lt;=30,OR(M21="準",M21="深"),OR(N21="準",N21="深"),OR(O21="準",O21="深")),20,IF(AND($D$1="二交代制",OR(M21="当",M21="明"),NOT(OR(AND(M21="当",OR(N21="明",M$17=31,N$18="×"),OR(O21="休",M$17=30,M$17=31,O$18="×")),AND(M21="明",OR(L21="当",M$17=1),OR(N21="休",M$17=31,N$18="×"))))),30,IF(AND($D$1="三交代制",L21&lt;&gt;"準",L21&lt;&gt;"深",OR(M21="準",M21="深"),(NOT(OR(AND(M21="準",OR(L21="日",L21="休",M$17=1,AND(N21&lt;&gt;"準",N21&lt;&gt;"深",L21="")),OR(N21="休",AND(N21="準",OR(O21="休",M$17=30,O$18="×")),M$17=31,N$18="×",N21="")),AND(M21="深",OR(L21="休",M$17=1,AND(N21&lt;&gt;"準",N21&lt;&gt;"深",L21="")),OR(N21="休",AND(OR(N21="準",N21="深"),OR(O21="休",M$17=30,O$18="×")),M$17=31,N$18="×",N21="")))))),40,0))))</f>
        <v>0</v>
      </c>
      <c r="N102" s="193">
        <f t="shared" ref="N102" si="158">IF(AND($D$1="二交代制",N$17&gt;=1,N$17&lt;=28,N21="当",O21="明",P21="休",Q21="当"),10,IF(AND($D$1="三交代制",N$17&gt;=2,N$17&lt;=30,OR(N21="準",N21="深"),OR(O21="準",O21="深"),OR(P21="準",P21="深")),20,IF(AND($D$1="二交代制",OR(N21="当",N21="明"),NOT(OR(AND(N21="当",OR(O21="明",N$17=31,O$18="×"),OR(P21="休",N$17=30,N$17=31,P$18="×")),AND(N21="明",OR(M21="当",N$17=1),OR(O21="休",N$17=31,O$18="×"))))),30,IF(AND($D$1="三交代制",M21&lt;&gt;"準",M21&lt;&gt;"深",OR(N21="準",N21="深"),(NOT(OR(AND(N21="準",OR(M21="日",M21="休",N$17=1,AND(O21&lt;&gt;"準",O21&lt;&gt;"深",M21="")),OR(O21="休",AND(O21="準",OR(P21="休",N$17=30,P$18="×")),N$17=31,O$18="×",O21="")),AND(N21="深",OR(M21="休",N$17=1,AND(O21&lt;&gt;"準",O21&lt;&gt;"深",M21="")),OR(O21="休",AND(OR(O21="準",O21="深"),OR(P21="休",N$17=30,P$18="×")),N$17=31,O$18="×",O21="")))))),40,0))))</f>
        <v>0</v>
      </c>
      <c r="O102" s="193">
        <f t="shared" ref="O102" si="159">IF(AND($D$1="二交代制",O$17&gt;=1,O$17&lt;=28,O21="当",P21="明",Q21="休",R21="当"),10,IF(AND($D$1="三交代制",O$17&gt;=2,O$17&lt;=30,OR(O21="準",O21="深"),OR(P21="準",P21="深"),OR(Q21="準",Q21="深")),20,IF(AND($D$1="二交代制",OR(O21="当",O21="明"),NOT(OR(AND(O21="当",OR(P21="明",O$17=31,P$18="×"),OR(Q21="休",O$17=30,O$17=31,Q$18="×")),AND(O21="明",OR(N21="当",O$17=1),OR(P21="休",O$17=31,P$18="×"))))),30,IF(AND($D$1="三交代制",N21&lt;&gt;"準",N21&lt;&gt;"深",OR(O21="準",O21="深"),(NOT(OR(AND(O21="準",OR(N21="日",N21="休",O$17=1,AND(P21&lt;&gt;"準",P21&lt;&gt;"深",N21="")),OR(P21="休",AND(P21="準",OR(Q21="休",O$17=30,Q$18="×")),O$17=31,P$18="×",P21="")),AND(O21="深",OR(N21="休",O$17=1,AND(P21&lt;&gt;"準",P21&lt;&gt;"深",N21="")),OR(P21="休",AND(OR(P21="準",P21="深"),OR(Q21="休",O$17=30,Q$18="×")),O$17=31,P$18="×",P21="")))))),40,0))))</f>
        <v>0</v>
      </c>
      <c r="P102" s="193">
        <f t="shared" ref="P102" si="160">IF(AND($D$1="二交代制",P$17&gt;=1,P$17&lt;=28,P21="当",Q21="明",R21="休",S21="当"),10,IF(AND($D$1="三交代制",P$17&gt;=2,P$17&lt;=30,OR(P21="準",P21="深"),OR(Q21="準",Q21="深"),OR(R21="準",R21="深")),20,IF(AND($D$1="二交代制",OR(P21="当",P21="明"),NOT(OR(AND(P21="当",OR(Q21="明",P$17=31,Q$18="×"),OR(R21="休",P$17=30,P$17=31,R$18="×")),AND(P21="明",OR(O21="当",P$17=1),OR(Q21="休",P$17=31,Q$18="×"))))),30,IF(AND($D$1="三交代制",O21&lt;&gt;"準",O21&lt;&gt;"深",OR(P21="準",P21="深"),(NOT(OR(AND(P21="準",OR(O21="日",O21="休",P$17=1,AND(Q21&lt;&gt;"準",Q21&lt;&gt;"深",O21="")),OR(Q21="休",AND(Q21="準",OR(R21="休",P$17=30,R$18="×")),P$17=31,Q$18="×",Q21="")),AND(P21="深",OR(O21="休",P$17=1,AND(Q21&lt;&gt;"準",Q21&lt;&gt;"深",O21="")),OR(Q21="休",AND(OR(Q21="準",Q21="深"),OR(R21="休",P$17=30,R$18="×")),P$17=31,Q$18="×",Q21="")))))),40,0))))</f>
        <v>0</v>
      </c>
      <c r="Q102" s="193">
        <f t="shared" ref="Q102" si="161">IF(AND($D$1="二交代制",Q$17&gt;=1,Q$17&lt;=28,Q21="当",R21="明",S21="休",T21="当"),10,IF(AND($D$1="三交代制",Q$17&gt;=2,Q$17&lt;=30,OR(Q21="準",Q21="深"),OR(R21="準",R21="深"),OR(S21="準",S21="深")),20,IF(AND($D$1="二交代制",OR(Q21="当",Q21="明"),NOT(OR(AND(Q21="当",OR(R21="明",Q$17=31,R$18="×"),OR(S21="休",Q$17=30,Q$17=31,S$18="×")),AND(Q21="明",OR(P21="当",Q$17=1),OR(R21="休",Q$17=31,R$18="×"))))),30,IF(AND($D$1="三交代制",P21&lt;&gt;"準",P21&lt;&gt;"深",OR(Q21="準",Q21="深"),(NOT(OR(AND(Q21="準",OR(P21="日",P21="休",Q$17=1,AND(R21&lt;&gt;"準",R21&lt;&gt;"深",P21="")),OR(R21="休",AND(R21="準",OR(S21="休",Q$17=30,S$18="×")),Q$17=31,R$18="×",R21="")),AND(Q21="深",OR(P21="休",Q$17=1,AND(R21&lt;&gt;"準",R21&lt;&gt;"深",P21="")),OR(R21="休",AND(OR(R21="準",R21="深"),OR(S21="休",Q$17=30,S$18="×")),Q$17=31,R$18="×",R21="")))))),40,0))))</f>
        <v>0</v>
      </c>
      <c r="R102" s="193">
        <f t="shared" ref="R102" si="162">IF(AND($D$1="二交代制",R$17&gt;=1,R$17&lt;=28,R21="当",S21="明",T21="休",U21="当"),10,IF(AND($D$1="三交代制",R$17&gt;=2,R$17&lt;=30,OR(R21="準",R21="深"),OR(S21="準",S21="深"),OR(T21="準",T21="深")),20,IF(AND($D$1="二交代制",OR(R21="当",R21="明"),NOT(OR(AND(R21="当",OR(S21="明",R$17=31,S$18="×"),OR(T21="休",R$17=30,R$17=31,T$18="×")),AND(R21="明",OR(Q21="当",R$17=1),OR(S21="休",R$17=31,S$18="×"))))),30,IF(AND($D$1="三交代制",Q21&lt;&gt;"準",Q21&lt;&gt;"深",OR(R21="準",R21="深"),(NOT(OR(AND(R21="準",OR(Q21="日",Q21="休",R$17=1,AND(S21&lt;&gt;"準",S21&lt;&gt;"深",Q21="")),OR(S21="休",AND(S21="準",OR(T21="休",R$17=30,T$18="×")),R$17=31,S$18="×",S21="")),AND(R21="深",OR(Q21="休",R$17=1,AND(S21&lt;&gt;"準",S21&lt;&gt;"深",Q21="")),OR(S21="休",AND(OR(S21="準",S21="深"),OR(T21="休",R$17=30,T$18="×")),R$17=31,S$18="×",S21="")))))),40,0))))</f>
        <v>0</v>
      </c>
      <c r="S102" s="193">
        <f t="shared" ref="S102" si="163">IF(AND($D$1="二交代制",S$17&gt;=1,S$17&lt;=28,S21="当",T21="明",U21="休",V21="当"),10,IF(AND($D$1="三交代制",S$17&gt;=2,S$17&lt;=30,OR(S21="準",S21="深"),OR(T21="準",T21="深"),OR(U21="準",U21="深")),20,IF(AND($D$1="二交代制",OR(S21="当",S21="明"),NOT(OR(AND(S21="当",OR(T21="明",S$17=31,T$18="×"),OR(U21="休",S$17=30,S$17=31,U$18="×")),AND(S21="明",OR(R21="当",S$17=1),OR(T21="休",S$17=31,T$18="×"))))),30,IF(AND($D$1="三交代制",R21&lt;&gt;"準",R21&lt;&gt;"深",OR(S21="準",S21="深"),(NOT(OR(AND(S21="準",OR(R21="日",R21="休",S$17=1,AND(T21&lt;&gt;"準",T21&lt;&gt;"深",R21="")),OR(T21="休",AND(T21="準",OR(U21="休",S$17=30,U$18="×")),S$17=31,T$18="×",T21="")),AND(S21="深",OR(R21="休",S$17=1,AND(T21&lt;&gt;"準",T21&lt;&gt;"深",R21="")),OR(T21="休",AND(OR(T21="準",T21="深"),OR(U21="休",S$17=30,U$18="×")),S$17=31,T$18="×",T21="")))))),40,0))))</f>
        <v>0</v>
      </c>
      <c r="T102" s="193">
        <f t="shared" ref="T102" si="164">IF(AND($D$1="二交代制",T$17&gt;=1,T$17&lt;=28,T21="当",U21="明",V21="休",W21="当"),10,IF(AND($D$1="三交代制",T$17&gt;=2,T$17&lt;=30,OR(T21="準",T21="深"),OR(U21="準",U21="深"),OR(V21="準",V21="深")),20,IF(AND($D$1="二交代制",OR(T21="当",T21="明"),NOT(OR(AND(T21="当",OR(U21="明",T$17=31,U$18="×"),OR(V21="休",T$17=30,T$17=31,V$18="×")),AND(T21="明",OR(S21="当",T$17=1),OR(U21="休",T$17=31,U$18="×"))))),30,IF(AND($D$1="三交代制",S21&lt;&gt;"準",S21&lt;&gt;"深",OR(T21="準",T21="深"),(NOT(OR(AND(T21="準",OR(S21="日",S21="休",T$17=1,AND(U21&lt;&gt;"準",U21&lt;&gt;"深",S21="")),OR(U21="休",AND(U21="準",OR(V21="休",T$17=30,V$18="×")),T$17=31,U$18="×",U21="")),AND(T21="深",OR(S21="休",T$17=1,AND(U21&lt;&gt;"準",U21&lt;&gt;"深",S21="")),OR(U21="休",AND(OR(U21="準",U21="深"),OR(V21="休",T$17=30,V$18="×")),T$17=31,U$18="×",U21="")))))),40,0))))</f>
        <v>0</v>
      </c>
      <c r="U102" s="193">
        <f t="shared" ref="U102" si="165">IF(AND($D$1="二交代制",U$17&gt;=1,U$17&lt;=28,U21="当",V21="明",W21="休",X21="当"),10,IF(AND($D$1="三交代制",U$17&gt;=2,U$17&lt;=30,OR(U21="準",U21="深"),OR(V21="準",V21="深"),OR(W21="準",W21="深")),20,IF(AND($D$1="二交代制",OR(U21="当",U21="明"),NOT(OR(AND(U21="当",OR(V21="明",U$17=31,V$18="×"),OR(W21="休",U$17=30,U$17=31,W$18="×")),AND(U21="明",OR(T21="当",U$17=1),OR(V21="休",U$17=31,V$18="×"))))),30,IF(AND($D$1="三交代制",T21&lt;&gt;"準",T21&lt;&gt;"深",OR(U21="準",U21="深"),(NOT(OR(AND(U21="準",OR(T21="日",T21="休",U$17=1,AND(V21&lt;&gt;"準",V21&lt;&gt;"深",T21="")),OR(V21="休",AND(V21="準",OR(W21="休",U$17=30,W$18="×")),U$17=31,V$18="×",V21="")),AND(U21="深",OR(T21="休",U$17=1,AND(V21&lt;&gt;"準",V21&lt;&gt;"深",T21="")),OR(V21="休",AND(OR(V21="準",V21="深"),OR(W21="休",U$17=30,W$18="×")),U$17=31,V$18="×",V21="")))))),40,0))))</f>
        <v>0</v>
      </c>
      <c r="V102" s="193">
        <f t="shared" ref="V102" si="166">IF(AND($D$1="二交代制",V$17&gt;=1,V$17&lt;=28,V21="当",W21="明",X21="休",Y21="当"),10,IF(AND($D$1="三交代制",V$17&gt;=2,V$17&lt;=30,OR(V21="準",V21="深"),OR(W21="準",W21="深"),OR(X21="準",X21="深")),20,IF(AND($D$1="二交代制",OR(V21="当",V21="明"),NOT(OR(AND(V21="当",OR(W21="明",V$17=31,W$18="×"),OR(X21="休",V$17=30,V$17=31,X$18="×")),AND(V21="明",OR(U21="当",V$17=1),OR(W21="休",V$17=31,W$18="×"))))),30,IF(AND($D$1="三交代制",U21&lt;&gt;"準",U21&lt;&gt;"深",OR(V21="準",V21="深"),(NOT(OR(AND(V21="準",OR(U21="日",U21="休",V$17=1,AND(W21&lt;&gt;"準",W21&lt;&gt;"深",U21="")),OR(W21="休",AND(W21="準",OR(X21="休",V$17=30,X$18="×")),V$17=31,W$18="×",W21="")),AND(V21="深",OR(U21="休",V$17=1,AND(W21&lt;&gt;"準",W21&lt;&gt;"深",U21="")),OR(W21="休",AND(OR(W21="準",W21="深"),OR(X21="休",V$17=30,X$18="×")),V$17=31,W$18="×",W21="")))))),40,0))))</f>
        <v>0</v>
      </c>
      <c r="W102" s="193">
        <f t="shared" ref="W102" si="167">IF(AND($D$1="二交代制",W$17&gt;=1,W$17&lt;=28,W21="当",X21="明",Y21="休",Z21="当"),10,IF(AND($D$1="三交代制",W$17&gt;=2,W$17&lt;=30,OR(W21="準",W21="深"),OR(X21="準",X21="深"),OR(Y21="準",Y21="深")),20,IF(AND($D$1="二交代制",OR(W21="当",W21="明"),NOT(OR(AND(W21="当",OR(X21="明",W$17=31,X$18="×"),OR(Y21="休",W$17=30,W$17=31,Y$18="×")),AND(W21="明",OR(V21="当",W$17=1),OR(X21="休",W$17=31,X$18="×"))))),30,IF(AND($D$1="三交代制",V21&lt;&gt;"準",V21&lt;&gt;"深",OR(W21="準",W21="深"),(NOT(OR(AND(W21="準",OR(V21="日",V21="休",W$17=1,AND(X21&lt;&gt;"準",X21&lt;&gt;"深",V21="")),OR(X21="休",AND(X21="準",OR(Y21="休",W$17=30,Y$18="×")),W$17=31,X$18="×",X21="")),AND(W21="深",OR(V21="休",W$17=1,AND(X21&lt;&gt;"準",X21&lt;&gt;"深",V21="")),OR(X21="休",AND(OR(X21="準",X21="深"),OR(Y21="休",W$17=30,Y$18="×")),W$17=31,X$18="×",X21="")))))),40,0))))</f>
        <v>0</v>
      </c>
      <c r="X102" s="193">
        <f t="shared" ref="X102" si="168">IF(AND($D$1="二交代制",X$17&gt;=1,X$17&lt;=28,X21="当",Y21="明",Z21="休",AA21="当"),10,IF(AND($D$1="三交代制",X$17&gt;=2,X$17&lt;=30,OR(X21="準",X21="深"),OR(Y21="準",Y21="深"),OR(Z21="準",Z21="深")),20,IF(AND($D$1="二交代制",OR(X21="当",X21="明"),NOT(OR(AND(X21="当",OR(Y21="明",X$17=31,Y$18="×"),OR(Z21="休",X$17=30,X$17=31,Z$18="×")),AND(X21="明",OR(W21="当",X$17=1),OR(Y21="休",X$17=31,Y$18="×"))))),30,IF(AND($D$1="三交代制",W21&lt;&gt;"準",W21&lt;&gt;"深",OR(X21="準",X21="深"),(NOT(OR(AND(X21="準",OR(W21="日",W21="休",X$17=1,AND(Y21&lt;&gt;"準",Y21&lt;&gt;"深",W21="")),OR(Y21="休",AND(Y21="準",OR(Z21="休",X$17=30,Z$18="×")),X$17=31,Y$18="×",Y21="")),AND(X21="深",OR(W21="休",X$17=1,AND(Y21&lt;&gt;"準",Y21&lt;&gt;"深",W21="")),OR(Y21="休",AND(OR(Y21="準",Y21="深"),OR(Z21="休",X$17=30,Z$18="×")),X$17=31,Y$18="×",Y21="")))))),40,0))))</f>
        <v>0</v>
      </c>
      <c r="Y102" s="193">
        <f t="shared" ref="Y102" si="169">IF(AND($D$1="二交代制",Y$17&gt;=1,Y$17&lt;=28,Y21="当",Z21="明",AA21="休",AB21="当"),10,IF(AND($D$1="三交代制",Y$17&gt;=2,Y$17&lt;=30,OR(Y21="準",Y21="深"),OR(Z21="準",Z21="深"),OR(AA21="準",AA21="深")),20,IF(AND($D$1="二交代制",OR(Y21="当",Y21="明"),NOT(OR(AND(Y21="当",OR(Z21="明",Y$17=31,Z$18="×"),OR(AA21="休",Y$17=30,Y$17=31,AA$18="×")),AND(Y21="明",OR(X21="当",Y$17=1),OR(Z21="休",Y$17=31,Z$18="×"))))),30,IF(AND($D$1="三交代制",X21&lt;&gt;"準",X21&lt;&gt;"深",OR(Y21="準",Y21="深"),(NOT(OR(AND(Y21="準",OR(X21="日",X21="休",Y$17=1,AND(Z21&lt;&gt;"準",Z21&lt;&gt;"深",X21="")),OR(Z21="休",AND(Z21="準",OR(AA21="休",Y$17=30,AA$18="×")),Y$17=31,Z$18="×",Z21="")),AND(Y21="深",OR(X21="休",Y$17=1,AND(Z21&lt;&gt;"準",Z21&lt;&gt;"深",X21="")),OR(Z21="休",AND(OR(Z21="準",Z21="深"),OR(AA21="休",Y$17=30,AA$18="×")),Y$17=31,Z$18="×",Z21="")))))),40,0))))</f>
        <v>0</v>
      </c>
      <c r="Z102" s="193">
        <f t="shared" ref="Z102" si="170">IF(AND($D$1="二交代制",Z$17&gt;=1,Z$17&lt;=28,Z21="当",AA21="明",AB21="休",AC21="当"),10,IF(AND($D$1="三交代制",Z$17&gt;=2,Z$17&lt;=30,OR(Z21="準",Z21="深"),OR(AA21="準",AA21="深"),OR(AB21="準",AB21="深")),20,IF(AND($D$1="二交代制",OR(Z21="当",Z21="明"),NOT(OR(AND(Z21="当",OR(AA21="明",Z$17=31,AA$18="×"),OR(AB21="休",Z$17=30,Z$17=31,AB$18="×")),AND(Z21="明",OR(Y21="当",Z$17=1),OR(AA21="休",Z$17=31,AA$18="×"))))),30,IF(AND($D$1="三交代制",Y21&lt;&gt;"準",Y21&lt;&gt;"深",OR(Z21="準",Z21="深"),(NOT(OR(AND(Z21="準",OR(Y21="日",Y21="休",Z$17=1,AND(AA21&lt;&gt;"準",AA21&lt;&gt;"深",Y21="")),OR(AA21="休",AND(AA21="準",OR(AB21="休",Z$17=30,AB$18="×")),Z$17=31,AA$18="×",AA21="")),AND(Z21="深",OR(Y21="休",Z$17=1,AND(AA21&lt;&gt;"準",AA21&lt;&gt;"深",Y21="")),OR(AA21="休",AND(OR(AA21="準",AA21="深"),OR(AB21="休",Z$17=30,AB$18="×")),Z$17=31,AA$18="×",AA21="")))))),40,0))))</f>
        <v>0</v>
      </c>
      <c r="AA102" s="193">
        <f t="shared" ref="AA102" si="171">IF(AND($D$1="二交代制",AA$17&gt;=1,AA$17&lt;=28,AA21="当",AB21="明",AC21="休",AD21="当"),10,IF(AND($D$1="三交代制",AA$17&gt;=2,AA$17&lt;=30,OR(AA21="準",AA21="深"),OR(AB21="準",AB21="深"),OR(AC21="準",AC21="深")),20,IF(AND($D$1="二交代制",OR(AA21="当",AA21="明"),NOT(OR(AND(AA21="当",OR(AB21="明",AA$17=31,AB$18="×"),OR(AC21="休",AA$17=30,AA$17=31,AC$18="×")),AND(AA21="明",OR(Z21="当",AA$17=1),OR(AB21="休",AA$17=31,AB$18="×"))))),30,IF(AND($D$1="三交代制",Z21&lt;&gt;"準",Z21&lt;&gt;"深",OR(AA21="準",AA21="深"),(NOT(OR(AND(AA21="準",OR(Z21="日",Z21="休",AA$17=1,AND(AB21&lt;&gt;"準",AB21&lt;&gt;"深",Z21="")),OR(AB21="休",AND(AB21="準",OR(AC21="休",AA$17=30,AC$18="×")),AA$17=31,AB$18="×",AB21="")),AND(AA21="深",OR(Z21="休",AA$17=1,AND(AB21&lt;&gt;"準",AB21&lt;&gt;"深",Z21="")),OR(AB21="休",AND(OR(AB21="準",AB21="深"),OR(AC21="休",AA$17=30,AC$18="×")),AA$17=31,AB$18="×",AB21="")))))),40,0))))</f>
        <v>0</v>
      </c>
      <c r="AB102" s="193">
        <f t="shared" ref="AB102" si="172">IF(AND($D$1="二交代制",AB$17&gt;=1,AB$17&lt;=28,AB21="当",AC21="明",AD21="休",AE21="当"),10,IF(AND($D$1="三交代制",AB$17&gt;=2,AB$17&lt;=30,OR(AB21="準",AB21="深"),OR(AC21="準",AC21="深"),OR(AD21="準",AD21="深")),20,IF(AND($D$1="二交代制",OR(AB21="当",AB21="明"),NOT(OR(AND(AB21="当",OR(AC21="明",AB$17=31,AC$18="×"),OR(AD21="休",AB$17=30,AB$17=31,AD$18="×")),AND(AB21="明",OR(AA21="当",AB$17=1),OR(AC21="休",AB$17=31,AC$18="×"))))),30,IF(AND($D$1="三交代制",AA21&lt;&gt;"準",AA21&lt;&gt;"深",OR(AB21="準",AB21="深"),(NOT(OR(AND(AB21="準",OR(AA21="日",AA21="休",AB$17=1,AND(AC21&lt;&gt;"準",AC21&lt;&gt;"深",AA21="")),OR(AC21="休",AND(AC21="準",OR(AD21="休",AB$17=30,AD$18="×")),AB$17=31,AC$18="×",AC21="")),AND(AB21="深",OR(AA21="休",AB$17=1,AND(AC21&lt;&gt;"準",AC21&lt;&gt;"深",AA21="")),OR(AC21="休",AND(OR(AC21="準",AC21="深"),OR(AD21="休",AB$17=30,AD$18="×")),AB$17=31,AC$18="×",AC21="")))))),40,0))))</f>
        <v>0</v>
      </c>
      <c r="AC102" s="193">
        <f t="shared" ref="AC102" si="173">IF(AND($D$1="二交代制",AC$17&gt;=1,AC$17&lt;=28,AC21="当",AD21="明",AE21="休",AF21="当"),10,IF(AND($D$1="三交代制",AC$17&gt;=2,AC$17&lt;=30,OR(AC21="準",AC21="深"),OR(AD21="準",AD21="深"),OR(AE21="準",AE21="深")),20,IF(AND($D$1="二交代制",OR(AC21="当",AC21="明"),NOT(OR(AND(AC21="当",OR(AD21="明",AC$17=31,AD$18="×"),OR(AE21="休",AC$17=30,AC$17=31,AE$18="×")),AND(AC21="明",OR(AB21="当",AC$17=1),OR(AD21="休",AC$17=31,AD$18="×"))))),30,IF(AND($D$1="三交代制",AB21&lt;&gt;"準",AB21&lt;&gt;"深",OR(AC21="準",AC21="深"),(NOT(OR(AND(AC21="準",OR(AB21="日",AB21="休",AC$17=1,AND(AD21&lt;&gt;"準",AD21&lt;&gt;"深",AB21="")),OR(AD21="休",AND(AD21="準",OR(AE21="休",AC$17=30,AE$18="×")),AC$17=31,AD$18="×",AD21="")),AND(AC21="深",OR(AB21="休",AC$17=1,AND(AD21&lt;&gt;"準",AD21&lt;&gt;"深",AB21="")),OR(AD21="休",AND(OR(AD21="準",AD21="深"),OR(AE21="休",AC$17=30,AE$18="×")),AC$17=31,AD$18="×",AD21="")))))),40,0))))</f>
        <v>0</v>
      </c>
      <c r="AD102" s="193">
        <f t="shared" ref="AD102" si="174">IF(AND($D$1="二交代制",AD$17&gt;=1,AD$17&lt;=28,AD21="当",AE21="明",AF21="休",AG21="当"),10,IF(AND($D$1="三交代制",AD$17&gt;=2,AD$17&lt;=30,OR(AD21="準",AD21="深"),OR(AE21="準",AE21="深"),OR(AF21="準",AF21="深")),20,IF(AND($D$1="二交代制",OR(AD21="当",AD21="明"),NOT(OR(AND(AD21="当",OR(AE21="明",AD$17=31,AE$18="×"),OR(AF21="休",AD$17=30,AD$17=31,AF$18="×")),AND(AD21="明",OR(AC21="当",AD$17=1),OR(AE21="休",AD$17=31,AE$18="×"))))),30,IF(AND($D$1="三交代制",AC21&lt;&gt;"準",AC21&lt;&gt;"深",OR(AD21="準",AD21="深"),(NOT(OR(AND(AD21="準",OR(AC21="日",AC21="休",AD$17=1,AND(AE21&lt;&gt;"準",AE21&lt;&gt;"深",AC21="")),OR(AE21="休",AND(AE21="準",OR(AF21="休",AD$17=30,AF$18="×")),AD$17=31,AE$18="×",AE21="")),AND(AD21="深",OR(AC21="休",AD$17=1,AND(AE21&lt;&gt;"準",AE21&lt;&gt;"深",AC21="")),OR(AE21="休",AND(OR(AE21="準",AE21="深"),OR(AF21="休",AD$17=30,AF$18="×")),AD$17=31,AE$18="×",AE21="")))))),40,0))))</f>
        <v>0</v>
      </c>
      <c r="AE102" s="193">
        <f t="shared" ref="AE102" si="175">IF(AND($D$1="二交代制",AE$17&gt;=1,AE$17&lt;=28,AE21="当",AF21="明",AG21="休",AH21="当"),10,IF(AND($D$1="三交代制",AE$17&gt;=2,AE$17&lt;=30,OR(AE21="準",AE21="深"),OR(AF21="準",AF21="深"),OR(AG21="準",AG21="深")),20,IF(AND($D$1="二交代制",OR(AE21="当",AE21="明"),NOT(OR(AND(AE21="当",OR(AF21="明",AE$17=31,AF$18="×"),OR(AG21="休",AE$17=30,AE$17=31,AG$18="×")),AND(AE21="明",OR(AD21="当",AE$17=1),OR(AF21="休",AE$17=31,AF$18="×"))))),30,IF(AND($D$1="三交代制",AD21&lt;&gt;"準",AD21&lt;&gt;"深",OR(AE21="準",AE21="深"),(NOT(OR(AND(AE21="準",OR(AD21="日",AD21="休",AE$17=1,AND(AF21&lt;&gt;"準",AF21&lt;&gt;"深",AD21="")),OR(AF21="休",AND(AF21="準",OR(AG21="休",AE$17=30,AG$18="×")),AE$17=31,AF$18="×",AF21="")),AND(AE21="深",OR(AD21="休",AE$17=1,AND(AF21&lt;&gt;"準",AF21&lt;&gt;"深",AD21="")),OR(AF21="休",AND(OR(AF21="準",AF21="深"),OR(AG21="休",AE$17=30,AG$18="×")),AE$17=31,AF$18="×",AF21="")))))),40,0))))</f>
        <v>0</v>
      </c>
      <c r="AF102" s="193">
        <f t="shared" ref="AF102" si="176">IF(AND($D$1="二交代制",AF$17&gt;=1,AF$17&lt;=28,AF21="当",AG21="明",AH21="休",AI21="当"),10,IF(AND($D$1="三交代制",AF$17&gt;=2,AF$17&lt;=30,OR(AF21="準",AF21="深"),OR(AG21="準",AG21="深"),OR(AH21="準",AH21="深")),20,IF(AND($D$1="二交代制",OR(AF21="当",AF21="明"),NOT(OR(AND(AF21="当",OR(AG21="明",AF$17=31,AG$18="×"),OR(AH21="休",AF$17=30,AF$17=31,AH$18="×")),AND(AF21="明",OR(AE21="当",AF$17=1),OR(AG21="休",AF$17=31,AG$18="×"))))),30,IF(AND($D$1="三交代制",AE21&lt;&gt;"準",AE21&lt;&gt;"深",OR(AF21="準",AF21="深"),(NOT(OR(AND(AF21="準",OR(AE21="日",AE21="休",AF$17=1,AND(AG21&lt;&gt;"準",AG21&lt;&gt;"深",AE21="")),OR(AG21="休",AND(AG21="準",OR(AH21="休",AF$17=30,AH$18="×")),AF$17=31,AG$18="×",AG21="")),AND(AF21="深",OR(AE21="休",AF$17=1,AND(AG21&lt;&gt;"準",AG21&lt;&gt;"深",AE21="")),OR(AG21="休",AND(OR(AG21="準",AG21="深"),OR(AH21="休",AF$17=30,AH$18="×")),AF$17=31,AG$18="×",AG21="")))))),40,0))))</f>
        <v>0</v>
      </c>
      <c r="AG102" s="193">
        <f t="shared" ref="AG102" si="177">IF(AND($D$1="二交代制",AG$17&gt;=1,AG$17&lt;=28,AG21="当",AH21="明",AI21="休",AJ21="当"),10,IF(AND($D$1="三交代制",AG$17&gt;=2,AG$17&lt;=30,OR(AG21="準",AG21="深"),OR(AH21="準",AH21="深"),OR(AI21="準",AI21="深")),20,IF(AND($D$1="二交代制",OR(AG21="当",AG21="明"),NOT(OR(AND(AG21="当",OR(AH21="明",AG$17=31,AH$18="×"),OR(AI21="休",AG$17=30,AG$17=31,AI$18="×")),AND(AG21="明",OR(AF21="当",AG$17=1),OR(AH21="休",AG$17=31,AH$18="×"))))),30,IF(AND($D$1="三交代制",AF21&lt;&gt;"準",AF21&lt;&gt;"深",OR(AG21="準",AG21="深"),(NOT(OR(AND(AG21="準",OR(AF21="日",AF21="休",AG$17=1,AND(AH21&lt;&gt;"準",AH21&lt;&gt;"深",AF21="")),OR(AH21="休",AND(AH21="準",OR(AI21="休",AG$17=30,AI$18="×")),AG$17=31,AH$18="×",AH21="")),AND(AG21="深",OR(AF21="休",AG$17=1,AND(AH21&lt;&gt;"準",AH21&lt;&gt;"深",AF21="")),OR(AH21="休",AND(OR(AH21="準",AH21="深"),OR(AI21="休",AG$17=30,AI$18="×")),AG$17=31,AH$18="×",AH21="")))))),40,0))))</f>
        <v>0</v>
      </c>
      <c r="AH102" s="193">
        <f t="shared" ref="AH102" si="178">IF(AND($D$1="二交代制",AH$17&gt;=1,AH$17&lt;=28,AH21="当",AI21="明",AJ21="休",AK21="当"),10,IF(AND($D$1="三交代制",AH$17&gt;=2,AH$17&lt;=30,OR(AH21="準",AH21="深"),OR(AI21="準",AI21="深"),OR(AJ21="準",AJ21="深")),20,IF(AND($D$1="二交代制",OR(AH21="当",AH21="明"),NOT(OR(AND(AH21="当",OR(AI21="明",AH$17=31,AI$18="×"),OR(AJ21="休",AH$17=30,AH$17=31,AJ$18="×")),AND(AH21="明",OR(AG21="当",AH$17=1),OR(AI21="休",AH$17=31,AI$18="×"))))),30,IF(AND($D$1="三交代制",AG21&lt;&gt;"準",AG21&lt;&gt;"深",OR(AH21="準",AH21="深"),(NOT(OR(AND(AH21="準",OR(AG21="日",AG21="休",AH$17=1,AND(AI21&lt;&gt;"準",AI21&lt;&gt;"深",AG21="")),OR(AI21="休",AND(AI21="準",OR(AJ21="休",AH$17=30,AJ$18="×")),AH$17=31,AI$18="×",AI21="")),AND(AH21="深",OR(AG21="休",AH$17=1,AND(AI21&lt;&gt;"準",AI21&lt;&gt;"深",AG21="")),OR(AI21="休",AND(OR(AI21="準",AI21="深"),OR(AJ21="休",AH$17=30,AJ$18="×")),AH$17=31,AI$18="×",AI21="")))))),40,0))))</f>
        <v>0</v>
      </c>
      <c r="AI102" s="193">
        <f t="shared" ref="AI102" si="179">IF(AND($D$1="二交代制",AI$17&gt;=1,AI$17&lt;=28,AI21="当",AJ21="明",AK21="休",AL21="当"),10,IF(AND($D$1="三交代制",AI$17&gt;=2,AI$17&lt;=30,OR(AI21="準",AI21="深"),OR(AJ21="準",AJ21="深"),OR(AK21="準",AK21="深")),20,IF(AND($D$1="二交代制",OR(AI21="当",AI21="明"),NOT(OR(AND(AI21="当",OR(AJ21="明",AI$17=31,AJ$18="×"),OR(AK21="休",AI$17=30,AI$17=31,AK$18="×")),AND(AI21="明",OR(AH21="当",AI$17=1),OR(AJ21="休",AI$17=31,AJ$18="×"))))),30,IF(AND($D$1="三交代制",AH21&lt;&gt;"準",AH21&lt;&gt;"深",OR(AI21="準",AI21="深"),(NOT(OR(AND(AI21="準",OR(AH21="日",AH21="休",AI$17=1,AND(AJ21&lt;&gt;"準",AJ21&lt;&gt;"深",AH21="")),OR(AJ21="休",AND(AJ21="準",OR(AK21="休",AI$17=30,AK$18="×")),AI$17=31,AJ$18="×",AJ21="")),AND(AI21="深",OR(AH21="休",AI$17=1,AND(AJ21&lt;&gt;"準",AJ21&lt;&gt;"深",AH21="")),OR(AJ21="休",AND(OR(AJ21="準",AJ21="深"),OR(AK21="休",AI$17=30,AK$18="×")),AI$17=31,AJ$18="×",AJ21="")))))),40,0))))</f>
        <v>0</v>
      </c>
      <c r="AJ102" s="193">
        <f t="shared" ref="AJ102" si="180">IF(AND($D$1="二交代制",AJ$17&gt;=1,AJ$17&lt;=28,AJ21="当",AK21="明",AL21="休",AM21="当"),10,IF(AND($D$1="三交代制",AJ$17&gt;=2,AJ$17&lt;=30,OR(AJ21="準",AJ21="深"),OR(AK21="準",AK21="深"),OR(AL21="準",AL21="深")),20,IF(AND($D$1="二交代制",OR(AJ21="当",AJ21="明"),NOT(OR(AND(AJ21="当",OR(AK21="明",AJ$17=31,AK$18="×"),OR(AL21="休",AJ$17=30,AJ$17=31,AL$18="×")),AND(AJ21="明",OR(AI21="当",AJ$17=1),OR(AK21="休",AJ$17=31,AK$18="×"))))),30,IF(AND($D$1="三交代制",AI21&lt;&gt;"準",AI21&lt;&gt;"深",OR(AJ21="準",AJ21="深"),(NOT(OR(AND(AJ21="準",OR(AI21="日",AI21="休",AJ$17=1,AND(AK21&lt;&gt;"準",AK21&lt;&gt;"深",AI21="")),OR(AK21="休",AND(AK21="準",OR(AL21="休",AJ$17=30,AL$18="×")),AJ$17=31,AK$18="×",AK21="")),AND(AJ21="深",OR(AI21="休",AJ$17=1,AND(AK21&lt;&gt;"準",AK21&lt;&gt;"深",AI21="")),OR(AK21="休",AND(OR(AK21="準",AK21="深"),OR(AL21="休",AJ$17=30,AL$18="×")),AJ$17=31,AK$18="×",AK21="")))))),40,0))))</f>
        <v>0</v>
      </c>
      <c r="AK102" s="193">
        <f t="shared" ref="AK102" si="181">IF(AND($D$1="二交代制",AK$17&gt;=1,AK$17&lt;=28,AK21="当",AL21="明",AM21="休",AN21="当"),10,IF(AND($D$1="三交代制",AK$17&gt;=2,AK$17&lt;=30,OR(AK21="準",AK21="深"),OR(AL21="準",AL21="深"),OR(AM21="準",AM21="深")),20,IF(AND($D$1="二交代制",OR(AK21="当",AK21="明"),NOT(OR(AND(AK21="当",OR(AL21="明",AK$17=31,AL$18="×"),OR(AM21="休",AK$17=30,AK$17=31,AM$18="×")),AND(AK21="明",OR(AJ21="当",AK$17=1),OR(AL21="休",AK$17=31,AL$18="×"))))),30,IF(AND($D$1="三交代制",AJ21&lt;&gt;"準",AJ21&lt;&gt;"深",OR(AK21="準",AK21="深"),(NOT(OR(AND(AK21="準",OR(AJ21="日",AJ21="休",AK$17=1,AND(AL21&lt;&gt;"準",AL21&lt;&gt;"深",AJ21="")),OR(AL21="休",AND(AL21="準",OR(AM21="休",AK$17=30,AM$18="×")),AK$17=31,AL$18="×",AL21="")),AND(AK21="深",OR(AJ21="休",AK$17=1,AND(AL21&lt;&gt;"準",AL21&lt;&gt;"深",AJ21="")),OR(AL21="休",AND(OR(AL21="準",AL21="深"),OR(AM21="休",AK$17=30,AM$18="×")),AK$17=31,AL$18="×",AL21="")))))),40,0))))</f>
        <v>0</v>
      </c>
      <c r="AL102" s="193">
        <f t="shared" ref="AL102" si="182">IF(AND($D$1="二交代制",AL$17&gt;=1,AL$17&lt;=28,AL21="当",AM21="明",AN21="休",AO21="当"),10,IF(AND($D$1="三交代制",AL$17&gt;=2,AL$17&lt;=30,OR(AL21="準",AL21="深"),OR(AM21="準",AM21="深"),OR(AN21="準",AN21="深")),20,IF(AND($D$1="二交代制",OR(AL21="当",AL21="明"),NOT(OR(AND(AL21="当",OR(AM21="明",AL$17=31,AM$18="×"),OR(AN21="休",AL$17=30,AL$17=31,AN$18="×")),AND(AL21="明",OR(AK21="当",AL$17=1),OR(AM21="休",AL$17=31,AM$18="×"))))),30,IF(AND($D$1="三交代制",AK21&lt;&gt;"準",AK21&lt;&gt;"深",OR(AL21="準",AL21="深"),(NOT(OR(AND(AL21="準",OR(AK21="日",AK21="休",AL$17=1,AND(AM21&lt;&gt;"準",AM21&lt;&gt;"深",AK21="")),OR(AM21="休",AND(AM21="準",OR(AN21="休",AL$17=30,AN$18="×")),AL$17=31,AM$18="×",AM21="")),AND(AL21="深",OR(AK21="休",AL$17=1,AND(AM21&lt;&gt;"準",AM21&lt;&gt;"深",AK21="")),OR(AM21="休",AND(OR(AM21="準",AM21="深"),OR(AN21="休",AL$17=30,AN$18="×")),AL$17=31,AM$18="×",AM21="")))))),40,0))))</f>
        <v>0</v>
      </c>
      <c r="AM102" s="193">
        <f t="shared" ref="AM102" si="183">IF(AND($D$1="二交代制",AM$17&gt;=1,AM$17&lt;=28,AM21="当",AN21="明",AO21="休",AP21="当"),10,IF(AND($D$1="三交代制",AM$17&gt;=2,AM$17&lt;=30,OR(AM21="準",AM21="深"),OR(AN21="準",AN21="深"),OR(AO21="準",AO21="深")),20,IF(AND($D$1="二交代制",OR(AM21="当",AM21="明"),NOT(OR(AND(AM21="当",OR(AN21="明",AM$17=31,AN$18="×"),OR(AO21="休",AM$17=30,AM$17=31,AO$18="×")),AND(AM21="明",OR(AL21="当",AM$17=1),OR(AN21="休",AM$17=31,AN$18="×"))))),30,IF(AND($D$1="三交代制",AL21&lt;&gt;"準",AL21&lt;&gt;"深",OR(AM21="準",AM21="深"),(NOT(OR(AND(AM21="準",OR(AL21="日",AL21="休",AM$17=1,AND(AN21&lt;&gt;"準",AN21&lt;&gt;"深",AL21="")),OR(AN21="休",AND(AN21="準",OR(AO21="休",AM$17=30,AO$18="×")),AM$17=31,AN$18="×",AN21="")),AND(AM21="深",OR(AL21="休",AM$17=1,AND(AN21&lt;&gt;"準",AN21&lt;&gt;"深",AL21="")),OR(AN21="休",AND(OR(AN21="準",AN21="深"),OR(AO21="休",AM$17=30,AO$18="×")),AM$17=31,AN$18="×",AN21="")))))),40,0))))</f>
        <v>0</v>
      </c>
      <c r="AN102" s="193">
        <f t="shared" ref="AN102" si="184">IF(AND($D$1="二交代制",AN$17&gt;=1,AN$17&lt;=28,AN21="当",AO21="明",AP21="休",AQ21="当"),10,IF(AND($D$1="三交代制",AN$17&gt;=2,AN$17&lt;=30,OR(AN21="準",AN21="深"),OR(AO21="準",AO21="深"),OR(AP21="準",AP21="深")),20,IF(AND($D$1="二交代制",OR(AN21="当",AN21="明"),NOT(OR(AND(AN21="当",OR(AO21="明",AN$17=31,AO$18="×"),OR(AP21="休",AN$17=30,AN$17=31,AP$18="×")),AND(AN21="明",OR(AM21="当",AN$17=1),OR(AO21="休",AN$17=31,AO$18="×"))))),30,IF(AND($D$1="三交代制",AM21&lt;&gt;"準",AM21&lt;&gt;"深",OR(AN21="準",AN21="深"),(NOT(OR(AND(AN21="準",OR(AM21="日",AM21="休",AN$17=1,AND(AO21&lt;&gt;"準",AO21&lt;&gt;"深",AM21="")),OR(AO21="休",AND(AO21="準",OR(AP21="休",AN$17=30,AP$18="×")),AN$17=31,AO$18="×",AO21="")),AND(AN21="深",OR(AM21="休",AN$17=1,AND(AO21&lt;&gt;"準",AO21&lt;&gt;"深",AM21="")),OR(AO21="休",AND(OR(AO21="準",AO21="深"),OR(AP21="休",AN$17=30,AP$18="×")),AN$17=31,AO$18="×",AO21="")))))),40,0))))</f>
        <v>0</v>
      </c>
      <c r="AO102" s="193">
        <f t="shared" ref="AO102" si="185">IF(AND($D$1="二交代制",AO$17&gt;=1,AO$17&lt;=28,AO21="当",AP21="明",AQ21="休",AR21="当"),10,IF(AND($D$1="三交代制",AO$17&gt;=2,AO$17&lt;=30,OR(AO21="準",AO21="深"),OR(AP21="準",AP21="深"),OR(AQ21="準",AQ21="深")),20,IF(AND($D$1="二交代制",OR(AO21="当",AO21="明"),NOT(OR(AND(AO21="当",OR(AP21="明",AO$17=31,AP$18="×"),OR(AQ21="休",AO$17=30,AO$17=31,AQ$18="×")),AND(AO21="明",OR(AN21="当",AO$17=1),OR(AP21="休",AO$17=31,AP$18="×"))))),30,IF(AND($D$1="三交代制",AN21&lt;&gt;"準",AN21&lt;&gt;"深",OR(AO21="準",AO21="深"),(NOT(OR(AND(AO21="準",OR(AN21="日",AN21="休",AO$17=1,AND(AP21&lt;&gt;"準",AP21&lt;&gt;"深",AN21="")),OR(AP21="休",AND(AP21="準",OR(AQ21="休",AO$17=30,AQ$18="×")),AO$17=31,AP$18="×",AP21="")),AND(AO21="深",OR(AN21="休",AO$17=1,AND(AP21&lt;&gt;"準",AP21&lt;&gt;"深",AN21="")),OR(AP21="休",AND(OR(AP21="準",AP21="深"),OR(AQ21="休",AO$17=30,AQ$18="×")),AO$17=31,AP$18="×",AP21="")))))),40,0))))</f>
        <v>0</v>
      </c>
      <c r="AP102" s="104"/>
      <c r="CJ102" s="107"/>
      <c r="CL102" s="107"/>
      <c r="CM102" s="107"/>
      <c r="CP102" s="107"/>
    </row>
    <row r="103" spans="4:94" x14ac:dyDescent="0.4">
      <c r="D103" s="193"/>
      <c r="E103" s="193"/>
      <c r="F103" s="196" t="s">
        <v>33</v>
      </c>
      <c r="G103" s="196"/>
      <c r="H103" s="196"/>
      <c r="I103" s="54" t="s">
        <v>91</v>
      </c>
      <c r="J103" s="202"/>
      <c r="K103" s="193"/>
      <c r="L103" s="193"/>
      <c r="M103" s="193"/>
      <c r="N103" s="193"/>
      <c r="O103" s="193"/>
      <c r="P103" s="193"/>
      <c r="Q103" s="193"/>
      <c r="R103" s="193"/>
      <c r="S103" s="193"/>
      <c r="T103" s="193"/>
      <c r="U103" s="193"/>
      <c r="V103" s="193"/>
      <c r="W103" s="193"/>
      <c r="X103" s="193"/>
      <c r="Y103" s="193"/>
      <c r="Z103" s="193"/>
      <c r="AA103" s="193"/>
      <c r="AB103" s="193"/>
      <c r="AC103" s="193"/>
      <c r="AD103" s="193"/>
      <c r="AE103" s="193"/>
      <c r="AF103" s="193"/>
      <c r="AG103" s="193"/>
      <c r="AH103" s="193"/>
      <c r="AI103" s="193"/>
      <c r="AJ103" s="193"/>
      <c r="AK103" s="193"/>
      <c r="AL103" s="193"/>
      <c r="AM103" s="193"/>
      <c r="AN103" s="193"/>
      <c r="AO103" s="193"/>
      <c r="AP103" s="104"/>
      <c r="CJ103" s="107"/>
      <c r="CL103" s="107"/>
      <c r="CM103" s="107"/>
      <c r="CP103" s="107"/>
    </row>
    <row r="104" spans="4:94" x14ac:dyDescent="0.4">
      <c r="J104" s="201" t="str">
        <f t="shared" ref="J104" si="186">IF(E23&lt;&gt;"",E23,"")</f>
        <v>磯部</v>
      </c>
      <c r="K104" s="193">
        <f t="shared" ref="K104" si="187">IF(AND($D$1="二交代制",K$17&gt;=1,K$17&lt;=28,K23="当",L23="明",M23="休",N23="当"),10,IF(AND($D$1="三交代制",K$17&gt;=2,K$17&lt;=30,OR(K23="準",K23="深"),OR(L23="準",L23="深"),OR(M23="準",M23="深")),20,IF(AND($D$1="二交代制",OR(K23="当",K23="明"),NOT(OR(AND(K23="当",OR(L23="明",K$17=31,L$18="×"),OR(M23="休",K$17=30,K$17=31,M$18="×")),AND(K23="明",OR(J23="当",K$17=1),OR(L23="休",K$17=31,L$18="×"))))),30,IF(AND($D$1="三交代制",J23&lt;&gt;"準",J23&lt;&gt;"深",OR(K23="準",K23="深"),(NOT(OR(AND(K23="準",OR(J23="日",J23="休",K$17=1,AND(L23&lt;&gt;"準",L23&lt;&gt;"深",J23="")),OR(L23="休",AND(L23="準",OR(M23="休",K$17=30,M$18="×")),K$17=31,L$18="×",L23="")),AND(K23="深",OR(J23="休",K$17=1,AND(L23&lt;&gt;"準",L23&lt;&gt;"深",J23="")),OR(L23="休",AND(OR(L23="準",L23="深"),OR(M23="休",K$17=30,M$18="×")),K$17=31,L$18="×",L23="")))))),40,0))))</f>
        <v>0</v>
      </c>
      <c r="L104" s="193">
        <f t="shared" ref="L104" si="188">IF(AND($D$1="二交代制",L$17&gt;=1,L$17&lt;=28,L23="当",M23="明",N23="休",O23="当"),10,IF(AND($D$1="三交代制",L$17&gt;=2,L$17&lt;=30,OR(L23="準",L23="深"),OR(M23="準",M23="深"),OR(N23="準",N23="深")),20,IF(AND($D$1="二交代制",OR(L23="当",L23="明"),NOT(OR(AND(L23="当",OR(M23="明",L$17=31,M$18="×"),OR(N23="休",L$17=30,L$17=31,N$18="×")),AND(L23="明",OR(K23="当",L$17=1),OR(M23="休",L$17=31,M$18="×"))))),30,IF(AND($D$1="三交代制",K23&lt;&gt;"準",K23&lt;&gt;"深",OR(L23="準",L23="深"),(NOT(OR(AND(L23="準",OR(K23="日",K23="休",L$17=1,AND(M23&lt;&gt;"準",M23&lt;&gt;"深",K23="")),OR(M23="休",AND(M23="準",OR(N23="休",L$17=30,N$18="×")),L$17=31,M$18="×",M23="")),AND(L23="深",OR(K23="休",L$17=1,AND(M23&lt;&gt;"準",M23&lt;&gt;"深",K23="")),OR(M23="休",AND(OR(M23="準",M23="深"),OR(N23="休",L$17=30,N$18="×")),L$17=31,M$18="×",M23="")))))),40,0))))</f>
        <v>0</v>
      </c>
      <c r="M104" s="193">
        <f t="shared" ref="M104" si="189">IF(AND($D$1="二交代制",M$17&gt;=1,M$17&lt;=28,M23="当",N23="明",O23="休",P23="当"),10,IF(AND($D$1="三交代制",M$17&gt;=2,M$17&lt;=30,OR(M23="準",M23="深"),OR(N23="準",N23="深"),OR(O23="準",O23="深")),20,IF(AND($D$1="二交代制",OR(M23="当",M23="明"),NOT(OR(AND(M23="当",OR(N23="明",M$17=31,N$18="×"),OR(O23="休",M$17=30,M$17=31,O$18="×")),AND(M23="明",OR(L23="当",M$17=1),OR(N23="休",M$17=31,N$18="×"))))),30,IF(AND($D$1="三交代制",L23&lt;&gt;"準",L23&lt;&gt;"深",OR(M23="準",M23="深"),(NOT(OR(AND(M23="準",OR(L23="日",L23="休",M$17=1,AND(N23&lt;&gt;"準",N23&lt;&gt;"深",L23="")),OR(N23="休",AND(N23="準",OR(O23="休",M$17=30,O$18="×")),M$17=31,N$18="×",N23="")),AND(M23="深",OR(L23="休",M$17=1,AND(N23&lt;&gt;"準",N23&lt;&gt;"深",L23="")),OR(N23="休",AND(OR(N23="準",N23="深"),OR(O23="休",M$17=30,O$18="×")),M$17=31,N$18="×",N23="")))))),40,0))))</f>
        <v>0</v>
      </c>
      <c r="N104" s="193">
        <f t="shared" ref="N104" si="190">IF(AND($D$1="二交代制",N$17&gt;=1,N$17&lt;=28,N23="当",O23="明",P23="休",Q23="当"),10,IF(AND($D$1="三交代制",N$17&gt;=2,N$17&lt;=30,OR(N23="準",N23="深"),OR(O23="準",O23="深"),OR(P23="準",P23="深")),20,IF(AND($D$1="二交代制",OR(N23="当",N23="明"),NOT(OR(AND(N23="当",OR(O23="明",N$17=31,O$18="×"),OR(P23="休",N$17=30,N$17=31,P$18="×")),AND(N23="明",OR(M23="当",N$17=1),OR(O23="休",N$17=31,O$18="×"))))),30,IF(AND($D$1="三交代制",M23&lt;&gt;"準",M23&lt;&gt;"深",OR(N23="準",N23="深"),(NOT(OR(AND(N23="準",OR(M23="日",M23="休",N$17=1,AND(O23&lt;&gt;"準",O23&lt;&gt;"深",M23="")),OR(O23="休",AND(O23="準",OR(P23="休",N$17=30,P$18="×")),N$17=31,O$18="×",O23="")),AND(N23="深",OR(M23="休",N$17=1,AND(O23&lt;&gt;"準",O23&lt;&gt;"深",M23="")),OR(O23="休",AND(OR(O23="準",O23="深"),OR(P23="休",N$17=30,P$18="×")),N$17=31,O$18="×",O23="")))))),40,0))))</f>
        <v>0</v>
      </c>
      <c r="O104" s="193">
        <f t="shared" ref="O104" si="191">IF(AND($D$1="二交代制",O$17&gt;=1,O$17&lt;=28,O23="当",P23="明",Q23="休",R23="当"),10,IF(AND($D$1="三交代制",O$17&gt;=2,O$17&lt;=30,OR(O23="準",O23="深"),OR(P23="準",P23="深"),OR(Q23="準",Q23="深")),20,IF(AND($D$1="二交代制",OR(O23="当",O23="明"),NOT(OR(AND(O23="当",OR(P23="明",O$17=31,P$18="×"),OR(Q23="休",O$17=30,O$17=31,Q$18="×")),AND(O23="明",OR(N23="当",O$17=1),OR(P23="休",O$17=31,P$18="×"))))),30,IF(AND($D$1="三交代制",N23&lt;&gt;"準",N23&lt;&gt;"深",OR(O23="準",O23="深"),(NOT(OR(AND(O23="準",OR(N23="日",N23="休",O$17=1,AND(P23&lt;&gt;"準",P23&lt;&gt;"深",N23="")),OR(P23="休",AND(P23="準",OR(Q23="休",O$17=30,Q$18="×")),O$17=31,P$18="×",P23="")),AND(O23="深",OR(N23="休",O$17=1,AND(P23&lt;&gt;"準",P23&lt;&gt;"深",N23="")),OR(P23="休",AND(OR(P23="準",P23="深"),OR(Q23="休",O$17=30,Q$18="×")),O$17=31,P$18="×",P23="")))))),40,0))))</f>
        <v>0</v>
      </c>
      <c r="P104" s="193">
        <f t="shared" ref="P104" si="192">IF(AND($D$1="二交代制",P$17&gt;=1,P$17&lt;=28,P23="当",Q23="明",R23="休",S23="当"),10,IF(AND($D$1="三交代制",P$17&gt;=2,P$17&lt;=30,OR(P23="準",P23="深"),OR(Q23="準",Q23="深"),OR(R23="準",R23="深")),20,IF(AND($D$1="二交代制",OR(P23="当",P23="明"),NOT(OR(AND(P23="当",OR(Q23="明",P$17=31,Q$18="×"),OR(R23="休",P$17=30,P$17=31,R$18="×")),AND(P23="明",OR(O23="当",P$17=1),OR(Q23="休",P$17=31,Q$18="×"))))),30,IF(AND($D$1="三交代制",O23&lt;&gt;"準",O23&lt;&gt;"深",OR(P23="準",P23="深"),(NOT(OR(AND(P23="準",OR(O23="日",O23="休",P$17=1,AND(Q23&lt;&gt;"準",Q23&lt;&gt;"深",O23="")),OR(Q23="休",AND(Q23="準",OR(R23="休",P$17=30,R$18="×")),P$17=31,Q$18="×",Q23="")),AND(P23="深",OR(O23="休",P$17=1,AND(Q23&lt;&gt;"準",Q23&lt;&gt;"深",O23="")),OR(Q23="休",AND(OR(Q23="準",Q23="深"),OR(R23="休",P$17=30,R$18="×")),P$17=31,Q$18="×",Q23="")))))),40,0))))</f>
        <v>0</v>
      </c>
      <c r="Q104" s="193">
        <f t="shared" ref="Q104" si="193">IF(AND($D$1="二交代制",Q$17&gt;=1,Q$17&lt;=28,Q23="当",R23="明",S23="休",T23="当"),10,IF(AND($D$1="三交代制",Q$17&gt;=2,Q$17&lt;=30,OR(Q23="準",Q23="深"),OR(R23="準",R23="深"),OR(S23="準",S23="深")),20,IF(AND($D$1="二交代制",OR(Q23="当",Q23="明"),NOT(OR(AND(Q23="当",OR(R23="明",Q$17=31,R$18="×"),OR(S23="休",Q$17=30,Q$17=31,S$18="×")),AND(Q23="明",OR(P23="当",Q$17=1),OR(R23="休",Q$17=31,R$18="×"))))),30,IF(AND($D$1="三交代制",P23&lt;&gt;"準",P23&lt;&gt;"深",OR(Q23="準",Q23="深"),(NOT(OR(AND(Q23="準",OR(P23="日",P23="休",Q$17=1,AND(R23&lt;&gt;"準",R23&lt;&gt;"深",P23="")),OR(R23="休",AND(R23="準",OR(S23="休",Q$17=30,S$18="×")),Q$17=31,R$18="×",R23="")),AND(Q23="深",OR(P23="休",Q$17=1,AND(R23&lt;&gt;"準",R23&lt;&gt;"深",P23="")),OR(R23="休",AND(OR(R23="準",R23="深"),OR(S23="休",Q$17=30,S$18="×")),Q$17=31,R$18="×",R23="")))))),40,0))))</f>
        <v>0</v>
      </c>
      <c r="R104" s="193">
        <f t="shared" ref="R104" si="194">IF(AND($D$1="二交代制",R$17&gt;=1,R$17&lt;=28,R23="当",S23="明",T23="休",U23="当"),10,IF(AND($D$1="三交代制",R$17&gt;=2,R$17&lt;=30,OR(R23="準",R23="深"),OR(S23="準",S23="深"),OR(T23="準",T23="深")),20,IF(AND($D$1="二交代制",OR(R23="当",R23="明"),NOT(OR(AND(R23="当",OR(S23="明",R$17=31,S$18="×"),OR(T23="休",R$17=30,R$17=31,T$18="×")),AND(R23="明",OR(Q23="当",R$17=1),OR(S23="休",R$17=31,S$18="×"))))),30,IF(AND($D$1="三交代制",Q23&lt;&gt;"準",Q23&lt;&gt;"深",OR(R23="準",R23="深"),(NOT(OR(AND(R23="準",OR(Q23="日",Q23="休",R$17=1,AND(S23&lt;&gt;"準",S23&lt;&gt;"深",Q23="")),OR(S23="休",AND(S23="準",OR(T23="休",R$17=30,T$18="×")),R$17=31,S$18="×",S23="")),AND(R23="深",OR(Q23="休",R$17=1,AND(S23&lt;&gt;"準",S23&lt;&gt;"深",Q23="")),OR(S23="休",AND(OR(S23="準",S23="深"),OR(T23="休",R$17=30,T$18="×")),R$17=31,S$18="×",S23="")))))),40,0))))</f>
        <v>0</v>
      </c>
      <c r="S104" s="193">
        <f t="shared" ref="S104" si="195">IF(AND($D$1="二交代制",S$17&gt;=1,S$17&lt;=28,S23="当",T23="明",U23="休",V23="当"),10,IF(AND($D$1="三交代制",S$17&gt;=2,S$17&lt;=30,OR(S23="準",S23="深"),OR(T23="準",T23="深"),OR(U23="準",U23="深")),20,IF(AND($D$1="二交代制",OR(S23="当",S23="明"),NOT(OR(AND(S23="当",OR(T23="明",S$17=31,T$18="×"),OR(U23="休",S$17=30,S$17=31,U$18="×")),AND(S23="明",OR(R23="当",S$17=1),OR(T23="休",S$17=31,T$18="×"))))),30,IF(AND($D$1="三交代制",R23&lt;&gt;"準",R23&lt;&gt;"深",OR(S23="準",S23="深"),(NOT(OR(AND(S23="準",OR(R23="日",R23="休",S$17=1,AND(T23&lt;&gt;"準",T23&lt;&gt;"深",R23="")),OR(T23="休",AND(T23="準",OR(U23="休",S$17=30,U$18="×")),S$17=31,T$18="×",T23="")),AND(S23="深",OR(R23="休",S$17=1,AND(T23&lt;&gt;"準",T23&lt;&gt;"深",R23="")),OR(T23="休",AND(OR(T23="準",T23="深"),OR(U23="休",S$17=30,U$18="×")),S$17=31,T$18="×",T23="")))))),40,0))))</f>
        <v>0</v>
      </c>
      <c r="T104" s="193">
        <f t="shared" ref="T104" si="196">IF(AND($D$1="二交代制",T$17&gt;=1,T$17&lt;=28,T23="当",U23="明",V23="休",W23="当"),10,IF(AND($D$1="三交代制",T$17&gt;=2,T$17&lt;=30,OR(T23="準",T23="深"),OR(U23="準",U23="深"),OR(V23="準",V23="深")),20,IF(AND($D$1="二交代制",OR(T23="当",T23="明"),NOT(OR(AND(T23="当",OR(U23="明",T$17=31,U$18="×"),OR(V23="休",T$17=30,T$17=31,V$18="×")),AND(T23="明",OR(S23="当",T$17=1),OR(U23="休",T$17=31,U$18="×"))))),30,IF(AND($D$1="三交代制",S23&lt;&gt;"準",S23&lt;&gt;"深",OR(T23="準",T23="深"),(NOT(OR(AND(T23="準",OR(S23="日",S23="休",T$17=1,AND(U23&lt;&gt;"準",U23&lt;&gt;"深",S23="")),OR(U23="休",AND(U23="準",OR(V23="休",T$17=30,V$18="×")),T$17=31,U$18="×",U23="")),AND(T23="深",OR(S23="休",T$17=1,AND(U23&lt;&gt;"準",U23&lt;&gt;"深",S23="")),OR(U23="休",AND(OR(U23="準",U23="深"),OR(V23="休",T$17=30,V$18="×")),T$17=31,U$18="×",U23="")))))),40,0))))</f>
        <v>0</v>
      </c>
      <c r="U104" s="193">
        <f t="shared" ref="U104" si="197">IF(AND($D$1="二交代制",U$17&gt;=1,U$17&lt;=28,U23="当",V23="明",W23="休",X23="当"),10,IF(AND($D$1="三交代制",U$17&gt;=2,U$17&lt;=30,OR(U23="準",U23="深"),OR(V23="準",V23="深"),OR(W23="準",W23="深")),20,IF(AND($D$1="二交代制",OR(U23="当",U23="明"),NOT(OR(AND(U23="当",OR(V23="明",U$17=31,V$18="×"),OR(W23="休",U$17=30,U$17=31,W$18="×")),AND(U23="明",OR(T23="当",U$17=1),OR(V23="休",U$17=31,V$18="×"))))),30,IF(AND($D$1="三交代制",T23&lt;&gt;"準",T23&lt;&gt;"深",OR(U23="準",U23="深"),(NOT(OR(AND(U23="準",OR(T23="日",T23="休",U$17=1,AND(V23&lt;&gt;"準",V23&lt;&gt;"深",T23="")),OR(V23="休",AND(V23="準",OR(W23="休",U$17=30,W$18="×")),U$17=31,V$18="×",V23="")),AND(U23="深",OR(T23="休",U$17=1,AND(V23&lt;&gt;"準",V23&lt;&gt;"深",T23="")),OR(V23="休",AND(OR(V23="準",V23="深"),OR(W23="休",U$17=30,W$18="×")),U$17=31,V$18="×",V23="")))))),40,0))))</f>
        <v>0</v>
      </c>
      <c r="V104" s="193">
        <f t="shared" ref="V104" si="198">IF(AND($D$1="二交代制",V$17&gt;=1,V$17&lt;=28,V23="当",W23="明",X23="休",Y23="当"),10,IF(AND($D$1="三交代制",V$17&gt;=2,V$17&lt;=30,OR(V23="準",V23="深"),OR(W23="準",W23="深"),OR(X23="準",X23="深")),20,IF(AND($D$1="二交代制",OR(V23="当",V23="明"),NOT(OR(AND(V23="当",OR(W23="明",V$17=31,W$18="×"),OR(X23="休",V$17=30,V$17=31,X$18="×")),AND(V23="明",OR(U23="当",V$17=1),OR(W23="休",V$17=31,W$18="×"))))),30,IF(AND($D$1="三交代制",U23&lt;&gt;"準",U23&lt;&gt;"深",OR(V23="準",V23="深"),(NOT(OR(AND(V23="準",OR(U23="日",U23="休",V$17=1,AND(W23&lt;&gt;"準",W23&lt;&gt;"深",U23="")),OR(W23="休",AND(W23="準",OR(X23="休",V$17=30,X$18="×")),V$17=31,W$18="×",W23="")),AND(V23="深",OR(U23="休",V$17=1,AND(W23&lt;&gt;"準",W23&lt;&gt;"深",U23="")),OR(W23="休",AND(OR(W23="準",W23="深"),OR(X23="休",V$17=30,X$18="×")),V$17=31,W$18="×",W23="")))))),40,0))))</f>
        <v>0</v>
      </c>
      <c r="W104" s="193">
        <f t="shared" ref="W104" si="199">IF(AND($D$1="二交代制",W$17&gt;=1,W$17&lt;=28,W23="当",X23="明",Y23="休",Z23="当"),10,IF(AND($D$1="三交代制",W$17&gt;=2,W$17&lt;=30,OR(W23="準",W23="深"),OR(X23="準",X23="深"),OR(Y23="準",Y23="深")),20,IF(AND($D$1="二交代制",OR(W23="当",W23="明"),NOT(OR(AND(W23="当",OR(X23="明",W$17=31,X$18="×"),OR(Y23="休",W$17=30,W$17=31,Y$18="×")),AND(W23="明",OR(V23="当",W$17=1),OR(X23="休",W$17=31,X$18="×"))))),30,IF(AND($D$1="三交代制",V23&lt;&gt;"準",V23&lt;&gt;"深",OR(W23="準",W23="深"),(NOT(OR(AND(W23="準",OR(V23="日",V23="休",W$17=1,AND(X23&lt;&gt;"準",X23&lt;&gt;"深",V23="")),OR(X23="休",AND(X23="準",OR(Y23="休",W$17=30,Y$18="×")),W$17=31,X$18="×",X23="")),AND(W23="深",OR(V23="休",W$17=1,AND(X23&lt;&gt;"準",X23&lt;&gt;"深",V23="")),OR(X23="休",AND(OR(X23="準",X23="深"),OR(Y23="休",W$17=30,Y$18="×")),W$17=31,X$18="×",X23="")))))),40,0))))</f>
        <v>0</v>
      </c>
      <c r="X104" s="193">
        <f t="shared" ref="X104" si="200">IF(AND($D$1="二交代制",X$17&gt;=1,X$17&lt;=28,X23="当",Y23="明",Z23="休",AA23="当"),10,IF(AND($D$1="三交代制",X$17&gt;=2,X$17&lt;=30,OR(X23="準",X23="深"),OR(Y23="準",Y23="深"),OR(Z23="準",Z23="深")),20,IF(AND($D$1="二交代制",OR(X23="当",X23="明"),NOT(OR(AND(X23="当",OR(Y23="明",X$17=31,Y$18="×"),OR(Z23="休",X$17=30,X$17=31,Z$18="×")),AND(X23="明",OR(W23="当",X$17=1),OR(Y23="休",X$17=31,Y$18="×"))))),30,IF(AND($D$1="三交代制",W23&lt;&gt;"準",W23&lt;&gt;"深",OR(X23="準",X23="深"),(NOT(OR(AND(X23="準",OR(W23="日",W23="休",X$17=1,AND(Y23&lt;&gt;"準",Y23&lt;&gt;"深",W23="")),OR(Y23="休",AND(Y23="準",OR(Z23="休",X$17=30,Z$18="×")),X$17=31,Y$18="×",Y23="")),AND(X23="深",OR(W23="休",X$17=1,AND(Y23&lt;&gt;"準",Y23&lt;&gt;"深",W23="")),OR(Y23="休",AND(OR(Y23="準",Y23="深"),OR(Z23="休",X$17=30,Z$18="×")),X$17=31,Y$18="×",Y23="")))))),40,0))))</f>
        <v>0</v>
      </c>
      <c r="Y104" s="193">
        <f t="shared" ref="Y104" si="201">IF(AND($D$1="二交代制",Y$17&gt;=1,Y$17&lt;=28,Y23="当",Z23="明",AA23="休",AB23="当"),10,IF(AND($D$1="三交代制",Y$17&gt;=2,Y$17&lt;=30,OR(Y23="準",Y23="深"),OR(Z23="準",Z23="深"),OR(AA23="準",AA23="深")),20,IF(AND($D$1="二交代制",OR(Y23="当",Y23="明"),NOT(OR(AND(Y23="当",OR(Z23="明",Y$17=31,Z$18="×"),OR(AA23="休",Y$17=30,Y$17=31,AA$18="×")),AND(Y23="明",OR(X23="当",Y$17=1),OR(Z23="休",Y$17=31,Z$18="×"))))),30,IF(AND($D$1="三交代制",X23&lt;&gt;"準",X23&lt;&gt;"深",OR(Y23="準",Y23="深"),(NOT(OR(AND(Y23="準",OR(X23="日",X23="休",Y$17=1,AND(Z23&lt;&gt;"準",Z23&lt;&gt;"深",X23="")),OR(Z23="休",AND(Z23="準",OR(AA23="休",Y$17=30,AA$18="×")),Y$17=31,Z$18="×",Z23="")),AND(Y23="深",OR(X23="休",Y$17=1,AND(Z23&lt;&gt;"準",Z23&lt;&gt;"深",X23="")),OR(Z23="休",AND(OR(Z23="準",Z23="深"),OR(AA23="休",Y$17=30,AA$18="×")),Y$17=31,Z$18="×",Z23="")))))),40,0))))</f>
        <v>0</v>
      </c>
      <c r="Z104" s="193">
        <f t="shared" ref="Z104" si="202">IF(AND($D$1="二交代制",Z$17&gt;=1,Z$17&lt;=28,Z23="当",AA23="明",AB23="休",AC23="当"),10,IF(AND($D$1="三交代制",Z$17&gt;=2,Z$17&lt;=30,OR(Z23="準",Z23="深"),OR(AA23="準",AA23="深"),OR(AB23="準",AB23="深")),20,IF(AND($D$1="二交代制",OR(Z23="当",Z23="明"),NOT(OR(AND(Z23="当",OR(AA23="明",Z$17=31,AA$18="×"),OR(AB23="休",Z$17=30,Z$17=31,AB$18="×")),AND(Z23="明",OR(Y23="当",Z$17=1),OR(AA23="休",Z$17=31,AA$18="×"))))),30,IF(AND($D$1="三交代制",Y23&lt;&gt;"準",Y23&lt;&gt;"深",OR(Z23="準",Z23="深"),(NOT(OR(AND(Z23="準",OR(Y23="日",Y23="休",Z$17=1,AND(AA23&lt;&gt;"準",AA23&lt;&gt;"深",Y23="")),OR(AA23="休",AND(AA23="準",OR(AB23="休",Z$17=30,AB$18="×")),Z$17=31,AA$18="×",AA23="")),AND(Z23="深",OR(Y23="休",Z$17=1,AND(AA23&lt;&gt;"準",AA23&lt;&gt;"深",Y23="")),OR(AA23="休",AND(OR(AA23="準",AA23="深"),OR(AB23="休",Z$17=30,AB$18="×")),Z$17=31,AA$18="×",AA23="")))))),40,0))))</f>
        <v>0</v>
      </c>
      <c r="AA104" s="193">
        <f t="shared" ref="AA104" si="203">IF(AND($D$1="二交代制",AA$17&gt;=1,AA$17&lt;=28,AA23="当",AB23="明",AC23="休",AD23="当"),10,IF(AND($D$1="三交代制",AA$17&gt;=2,AA$17&lt;=30,OR(AA23="準",AA23="深"),OR(AB23="準",AB23="深"),OR(AC23="準",AC23="深")),20,IF(AND($D$1="二交代制",OR(AA23="当",AA23="明"),NOT(OR(AND(AA23="当",OR(AB23="明",AA$17=31,AB$18="×"),OR(AC23="休",AA$17=30,AA$17=31,AC$18="×")),AND(AA23="明",OR(Z23="当",AA$17=1),OR(AB23="休",AA$17=31,AB$18="×"))))),30,IF(AND($D$1="三交代制",Z23&lt;&gt;"準",Z23&lt;&gt;"深",OR(AA23="準",AA23="深"),(NOT(OR(AND(AA23="準",OR(Z23="日",Z23="休",AA$17=1,AND(AB23&lt;&gt;"準",AB23&lt;&gt;"深",Z23="")),OR(AB23="休",AND(AB23="準",OR(AC23="休",AA$17=30,AC$18="×")),AA$17=31,AB$18="×",AB23="")),AND(AA23="深",OR(Z23="休",AA$17=1,AND(AB23&lt;&gt;"準",AB23&lt;&gt;"深",Z23="")),OR(AB23="休",AND(OR(AB23="準",AB23="深"),OR(AC23="休",AA$17=30,AC$18="×")),AA$17=31,AB$18="×",AB23="")))))),40,0))))</f>
        <v>0</v>
      </c>
      <c r="AB104" s="193">
        <f t="shared" ref="AB104" si="204">IF(AND($D$1="二交代制",AB$17&gt;=1,AB$17&lt;=28,AB23="当",AC23="明",AD23="休",AE23="当"),10,IF(AND($D$1="三交代制",AB$17&gt;=2,AB$17&lt;=30,OR(AB23="準",AB23="深"),OR(AC23="準",AC23="深"),OR(AD23="準",AD23="深")),20,IF(AND($D$1="二交代制",OR(AB23="当",AB23="明"),NOT(OR(AND(AB23="当",OR(AC23="明",AB$17=31,AC$18="×"),OR(AD23="休",AB$17=30,AB$17=31,AD$18="×")),AND(AB23="明",OR(AA23="当",AB$17=1),OR(AC23="休",AB$17=31,AC$18="×"))))),30,IF(AND($D$1="三交代制",AA23&lt;&gt;"準",AA23&lt;&gt;"深",OR(AB23="準",AB23="深"),(NOT(OR(AND(AB23="準",OR(AA23="日",AA23="休",AB$17=1,AND(AC23&lt;&gt;"準",AC23&lt;&gt;"深",AA23="")),OR(AC23="休",AND(AC23="準",OR(AD23="休",AB$17=30,AD$18="×")),AB$17=31,AC$18="×",AC23="")),AND(AB23="深",OR(AA23="休",AB$17=1,AND(AC23&lt;&gt;"準",AC23&lt;&gt;"深",AA23="")),OR(AC23="休",AND(OR(AC23="準",AC23="深"),OR(AD23="休",AB$17=30,AD$18="×")),AB$17=31,AC$18="×",AC23="")))))),40,0))))</f>
        <v>0</v>
      </c>
      <c r="AC104" s="193">
        <f t="shared" ref="AC104" si="205">IF(AND($D$1="二交代制",AC$17&gt;=1,AC$17&lt;=28,AC23="当",AD23="明",AE23="休",AF23="当"),10,IF(AND($D$1="三交代制",AC$17&gt;=2,AC$17&lt;=30,OR(AC23="準",AC23="深"),OR(AD23="準",AD23="深"),OR(AE23="準",AE23="深")),20,IF(AND($D$1="二交代制",OR(AC23="当",AC23="明"),NOT(OR(AND(AC23="当",OR(AD23="明",AC$17=31,AD$18="×"),OR(AE23="休",AC$17=30,AC$17=31,AE$18="×")),AND(AC23="明",OR(AB23="当",AC$17=1),OR(AD23="休",AC$17=31,AD$18="×"))))),30,IF(AND($D$1="三交代制",AB23&lt;&gt;"準",AB23&lt;&gt;"深",OR(AC23="準",AC23="深"),(NOT(OR(AND(AC23="準",OR(AB23="日",AB23="休",AC$17=1,AND(AD23&lt;&gt;"準",AD23&lt;&gt;"深",AB23="")),OR(AD23="休",AND(AD23="準",OR(AE23="休",AC$17=30,AE$18="×")),AC$17=31,AD$18="×",AD23="")),AND(AC23="深",OR(AB23="休",AC$17=1,AND(AD23&lt;&gt;"準",AD23&lt;&gt;"深",AB23="")),OR(AD23="休",AND(OR(AD23="準",AD23="深"),OR(AE23="休",AC$17=30,AE$18="×")),AC$17=31,AD$18="×",AD23="")))))),40,0))))</f>
        <v>0</v>
      </c>
      <c r="AD104" s="193">
        <f t="shared" ref="AD104" si="206">IF(AND($D$1="二交代制",AD$17&gt;=1,AD$17&lt;=28,AD23="当",AE23="明",AF23="休",AG23="当"),10,IF(AND($D$1="三交代制",AD$17&gt;=2,AD$17&lt;=30,OR(AD23="準",AD23="深"),OR(AE23="準",AE23="深"),OR(AF23="準",AF23="深")),20,IF(AND($D$1="二交代制",OR(AD23="当",AD23="明"),NOT(OR(AND(AD23="当",OR(AE23="明",AD$17=31,AE$18="×"),OR(AF23="休",AD$17=30,AD$17=31,AF$18="×")),AND(AD23="明",OR(AC23="当",AD$17=1),OR(AE23="休",AD$17=31,AE$18="×"))))),30,IF(AND($D$1="三交代制",AC23&lt;&gt;"準",AC23&lt;&gt;"深",OR(AD23="準",AD23="深"),(NOT(OR(AND(AD23="準",OR(AC23="日",AC23="休",AD$17=1,AND(AE23&lt;&gt;"準",AE23&lt;&gt;"深",AC23="")),OR(AE23="休",AND(AE23="準",OR(AF23="休",AD$17=30,AF$18="×")),AD$17=31,AE$18="×",AE23="")),AND(AD23="深",OR(AC23="休",AD$17=1,AND(AE23&lt;&gt;"準",AE23&lt;&gt;"深",AC23="")),OR(AE23="休",AND(OR(AE23="準",AE23="深"),OR(AF23="休",AD$17=30,AF$18="×")),AD$17=31,AE$18="×",AE23="")))))),40,0))))</f>
        <v>0</v>
      </c>
      <c r="AE104" s="193">
        <f t="shared" ref="AE104" si="207">IF(AND($D$1="二交代制",AE$17&gt;=1,AE$17&lt;=28,AE23="当",AF23="明",AG23="休",AH23="当"),10,IF(AND($D$1="三交代制",AE$17&gt;=2,AE$17&lt;=30,OR(AE23="準",AE23="深"),OR(AF23="準",AF23="深"),OR(AG23="準",AG23="深")),20,IF(AND($D$1="二交代制",OR(AE23="当",AE23="明"),NOT(OR(AND(AE23="当",OR(AF23="明",AE$17=31,AF$18="×"),OR(AG23="休",AE$17=30,AE$17=31,AG$18="×")),AND(AE23="明",OR(AD23="当",AE$17=1),OR(AF23="休",AE$17=31,AF$18="×"))))),30,IF(AND($D$1="三交代制",AD23&lt;&gt;"準",AD23&lt;&gt;"深",OR(AE23="準",AE23="深"),(NOT(OR(AND(AE23="準",OR(AD23="日",AD23="休",AE$17=1,AND(AF23&lt;&gt;"準",AF23&lt;&gt;"深",AD23="")),OR(AF23="休",AND(AF23="準",OR(AG23="休",AE$17=30,AG$18="×")),AE$17=31,AF$18="×",AF23="")),AND(AE23="深",OR(AD23="休",AE$17=1,AND(AF23&lt;&gt;"準",AF23&lt;&gt;"深",AD23="")),OR(AF23="休",AND(OR(AF23="準",AF23="深"),OR(AG23="休",AE$17=30,AG$18="×")),AE$17=31,AF$18="×",AF23="")))))),40,0))))</f>
        <v>0</v>
      </c>
      <c r="AF104" s="193">
        <f t="shared" ref="AF104" si="208">IF(AND($D$1="二交代制",AF$17&gt;=1,AF$17&lt;=28,AF23="当",AG23="明",AH23="休",AI23="当"),10,IF(AND($D$1="三交代制",AF$17&gt;=2,AF$17&lt;=30,OR(AF23="準",AF23="深"),OR(AG23="準",AG23="深"),OR(AH23="準",AH23="深")),20,IF(AND($D$1="二交代制",OR(AF23="当",AF23="明"),NOT(OR(AND(AF23="当",OR(AG23="明",AF$17=31,AG$18="×"),OR(AH23="休",AF$17=30,AF$17=31,AH$18="×")),AND(AF23="明",OR(AE23="当",AF$17=1),OR(AG23="休",AF$17=31,AG$18="×"))))),30,IF(AND($D$1="三交代制",AE23&lt;&gt;"準",AE23&lt;&gt;"深",OR(AF23="準",AF23="深"),(NOT(OR(AND(AF23="準",OR(AE23="日",AE23="休",AF$17=1,AND(AG23&lt;&gt;"準",AG23&lt;&gt;"深",AE23="")),OR(AG23="休",AND(AG23="準",OR(AH23="休",AF$17=30,AH$18="×")),AF$17=31,AG$18="×",AG23="")),AND(AF23="深",OR(AE23="休",AF$17=1,AND(AG23&lt;&gt;"準",AG23&lt;&gt;"深",AE23="")),OR(AG23="休",AND(OR(AG23="準",AG23="深"),OR(AH23="休",AF$17=30,AH$18="×")),AF$17=31,AG$18="×",AG23="")))))),40,0))))</f>
        <v>0</v>
      </c>
      <c r="AG104" s="193">
        <f t="shared" ref="AG104" si="209">IF(AND($D$1="二交代制",AG$17&gt;=1,AG$17&lt;=28,AG23="当",AH23="明",AI23="休",AJ23="当"),10,IF(AND($D$1="三交代制",AG$17&gt;=2,AG$17&lt;=30,OR(AG23="準",AG23="深"),OR(AH23="準",AH23="深"),OR(AI23="準",AI23="深")),20,IF(AND($D$1="二交代制",OR(AG23="当",AG23="明"),NOT(OR(AND(AG23="当",OR(AH23="明",AG$17=31,AH$18="×"),OR(AI23="休",AG$17=30,AG$17=31,AI$18="×")),AND(AG23="明",OR(AF23="当",AG$17=1),OR(AH23="休",AG$17=31,AH$18="×"))))),30,IF(AND($D$1="三交代制",AF23&lt;&gt;"準",AF23&lt;&gt;"深",OR(AG23="準",AG23="深"),(NOT(OR(AND(AG23="準",OR(AF23="日",AF23="休",AG$17=1,AND(AH23&lt;&gt;"準",AH23&lt;&gt;"深",AF23="")),OR(AH23="休",AND(AH23="準",OR(AI23="休",AG$17=30,AI$18="×")),AG$17=31,AH$18="×",AH23="")),AND(AG23="深",OR(AF23="休",AG$17=1,AND(AH23&lt;&gt;"準",AH23&lt;&gt;"深",AF23="")),OR(AH23="休",AND(OR(AH23="準",AH23="深"),OR(AI23="休",AG$17=30,AI$18="×")),AG$17=31,AH$18="×",AH23="")))))),40,0))))</f>
        <v>0</v>
      </c>
      <c r="AH104" s="193">
        <f t="shared" ref="AH104" si="210">IF(AND($D$1="二交代制",AH$17&gt;=1,AH$17&lt;=28,AH23="当",AI23="明",AJ23="休",AK23="当"),10,IF(AND($D$1="三交代制",AH$17&gt;=2,AH$17&lt;=30,OR(AH23="準",AH23="深"),OR(AI23="準",AI23="深"),OR(AJ23="準",AJ23="深")),20,IF(AND($D$1="二交代制",OR(AH23="当",AH23="明"),NOT(OR(AND(AH23="当",OR(AI23="明",AH$17=31,AI$18="×"),OR(AJ23="休",AH$17=30,AH$17=31,AJ$18="×")),AND(AH23="明",OR(AG23="当",AH$17=1),OR(AI23="休",AH$17=31,AI$18="×"))))),30,IF(AND($D$1="三交代制",AG23&lt;&gt;"準",AG23&lt;&gt;"深",OR(AH23="準",AH23="深"),(NOT(OR(AND(AH23="準",OR(AG23="日",AG23="休",AH$17=1,AND(AI23&lt;&gt;"準",AI23&lt;&gt;"深",AG23="")),OR(AI23="休",AND(AI23="準",OR(AJ23="休",AH$17=30,AJ$18="×")),AH$17=31,AI$18="×",AI23="")),AND(AH23="深",OR(AG23="休",AH$17=1,AND(AI23&lt;&gt;"準",AI23&lt;&gt;"深",AG23="")),OR(AI23="休",AND(OR(AI23="準",AI23="深"),OR(AJ23="休",AH$17=30,AJ$18="×")),AH$17=31,AI$18="×",AI23="")))))),40,0))))</f>
        <v>0</v>
      </c>
      <c r="AI104" s="193">
        <f t="shared" ref="AI104" si="211">IF(AND($D$1="二交代制",AI$17&gt;=1,AI$17&lt;=28,AI23="当",AJ23="明",AK23="休",AL23="当"),10,IF(AND($D$1="三交代制",AI$17&gt;=2,AI$17&lt;=30,OR(AI23="準",AI23="深"),OR(AJ23="準",AJ23="深"),OR(AK23="準",AK23="深")),20,IF(AND($D$1="二交代制",OR(AI23="当",AI23="明"),NOT(OR(AND(AI23="当",OR(AJ23="明",AI$17=31,AJ$18="×"),OR(AK23="休",AI$17=30,AI$17=31,AK$18="×")),AND(AI23="明",OR(AH23="当",AI$17=1),OR(AJ23="休",AI$17=31,AJ$18="×"))))),30,IF(AND($D$1="三交代制",AH23&lt;&gt;"準",AH23&lt;&gt;"深",OR(AI23="準",AI23="深"),(NOT(OR(AND(AI23="準",OR(AH23="日",AH23="休",AI$17=1,AND(AJ23&lt;&gt;"準",AJ23&lt;&gt;"深",AH23="")),OR(AJ23="休",AND(AJ23="準",OR(AK23="休",AI$17=30,AK$18="×")),AI$17=31,AJ$18="×",AJ23="")),AND(AI23="深",OR(AH23="休",AI$17=1,AND(AJ23&lt;&gt;"準",AJ23&lt;&gt;"深",AH23="")),OR(AJ23="休",AND(OR(AJ23="準",AJ23="深"),OR(AK23="休",AI$17=30,AK$18="×")),AI$17=31,AJ$18="×",AJ23="")))))),40,0))))</f>
        <v>0</v>
      </c>
      <c r="AJ104" s="193">
        <f t="shared" ref="AJ104" si="212">IF(AND($D$1="二交代制",AJ$17&gt;=1,AJ$17&lt;=28,AJ23="当",AK23="明",AL23="休",AM23="当"),10,IF(AND($D$1="三交代制",AJ$17&gt;=2,AJ$17&lt;=30,OR(AJ23="準",AJ23="深"),OR(AK23="準",AK23="深"),OR(AL23="準",AL23="深")),20,IF(AND($D$1="二交代制",OR(AJ23="当",AJ23="明"),NOT(OR(AND(AJ23="当",OR(AK23="明",AJ$17=31,AK$18="×"),OR(AL23="休",AJ$17=30,AJ$17=31,AL$18="×")),AND(AJ23="明",OR(AI23="当",AJ$17=1),OR(AK23="休",AJ$17=31,AK$18="×"))))),30,IF(AND($D$1="三交代制",AI23&lt;&gt;"準",AI23&lt;&gt;"深",OR(AJ23="準",AJ23="深"),(NOT(OR(AND(AJ23="準",OR(AI23="日",AI23="休",AJ$17=1,AND(AK23&lt;&gt;"準",AK23&lt;&gt;"深",AI23="")),OR(AK23="休",AND(AK23="準",OR(AL23="休",AJ$17=30,AL$18="×")),AJ$17=31,AK$18="×",AK23="")),AND(AJ23="深",OR(AI23="休",AJ$17=1,AND(AK23&lt;&gt;"準",AK23&lt;&gt;"深",AI23="")),OR(AK23="休",AND(OR(AK23="準",AK23="深"),OR(AL23="休",AJ$17=30,AL$18="×")),AJ$17=31,AK$18="×",AK23="")))))),40,0))))</f>
        <v>0</v>
      </c>
      <c r="AK104" s="193">
        <f t="shared" ref="AK104" si="213">IF(AND($D$1="二交代制",AK$17&gt;=1,AK$17&lt;=28,AK23="当",AL23="明",AM23="休",AN23="当"),10,IF(AND($D$1="三交代制",AK$17&gt;=2,AK$17&lt;=30,OR(AK23="準",AK23="深"),OR(AL23="準",AL23="深"),OR(AM23="準",AM23="深")),20,IF(AND($D$1="二交代制",OR(AK23="当",AK23="明"),NOT(OR(AND(AK23="当",OR(AL23="明",AK$17=31,AL$18="×"),OR(AM23="休",AK$17=30,AK$17=31,AM$18="×")),AND(AK23="明",OR(AJ23="当",AK$17=1),OR(AL23="休",AK$17=31,AL$18="×"))))),30,IF(AND($D$1="三交代制",AJ23&lt;&gt;"準",AJ23&lt;&gt;"深",OR(AK23="準",AK23="深"),(NOT(OR(AND(AK23="準",OR(AJ23="日",AJ23="休",AK$17=1,AND(AL23&lt;&gt;"準",AL23&lt;&gt;"深",AJ23="")),OR(AL23="休",AND(AL23="準",OR(AM23="休",AK$17=30,AM$18="×")),AK$17=31,AL$18="×",AL23="")),AND(AK23="深",OR(AJ23="休",AK$17=1,AND(AL23&lt;&gt;"準",AL23&lt;&gt;"深",AJ23="")),OR(AL23="休",AND(OR(AL23="準",AL23="深"),OR(AM23="休",AK$17=30,AM$18="×")),AK$17=31,AL$18="×",AL23="")))))),40,0))))</f>
        <v>0</v>
      </c>
      <c r="AL104" s="193">
        <f t="shared" ref="AL104" si="214">IF(AND($D$1="二交代制",AL$17&gt;=1,AL$17&lt;=28,AL23="当",AM23="明",AN23="休",AO23="当"),10,IF(AND($D$1="三交代制",AL$17&gt;=2,AL$17&lt;=30,OR(AL23="準",AL23="深"),OR(AM23="準",AM23="深"),OR(AN23="準",AN23="深")),20,IF(AND($D$1="二交代制",OR(AL23="当",AL23="明"),NOT(OR(AND(AL23="当",OR(AM23="明",AL$17=31,AM$18="×"),OR(AN23="休",AL$17=30,AL$17=31,AN$18="×")),AND(AL23="明",OR(AK23="当",AL$17=1),OR(AM23="休",AL$17=31,AM$18="×"))))),30,IF(AND($D$1="三交代制",AK23&lt;&gt;"準",AK23&lt;&gt;"深",OR(AL23="準",AL23="深"),(NOT(OR(AND(AL23="準",OR(AK23="日",AK23="休",AL$17=1,AND(AM23&lt;&gt;"準",AM23&lt;&gt;"深",AK23="")),OR(AM23="休",AND(AM23="準",OR(AN23="休",AL$17=30,AN$18="×")),AL$17=31,AM$18="×",AM23="")),AND(AL23="深",OR(AK23="休",AL$17=1,AND(AM23&lt;&gt;"準",AM23&lt;&gt;"深",AK23="")),OR(AM23="休",AND(OR(AM23="準",AM23="深"),OR(AN23="休",AL$17=30,AN$18="×")),AL$17=31,AM$18="×",AM23="")))))),40,0))))</f>
        <v>0</v>
      </c>
      <c r="AM104" s="193">
        <f t="shared" ref="AM104" si="215">IF(AND($D$1="二交代制",AM$17&gt;=1,AM$17&lt;=28,AM23="当",AN23="明",AO23="休",AP23="当"),10,IF(AND($D$1="三交代制",AM$17&gt;=2,AM$17&lt;=30,OR(AM23="準",AM23="深"),OR(AN23="準",AN23="深"),OR(AO23="準",AO23="深")),20,IF(AND($D$1="二交代制",OR(AM23="当",AM23="明"),NOT(OR(AND(AM23="当",OR(AN23="明",AM$17=31,AN$18="×"),OR(AO23="休",AM$17=30,AM$17=31,AO$18="×")),AND(AM23="明",OR(AL23="当",AM$17=1),OR(AN23="休",AM$17=31,AN$18="×"))))),30,IF(AND($D$1="三交代制",AL23&lt;&gt;"準",AL23&lt;&gt;"深",OR(AM23="準",AM23="深"),(NOT(OR(AND(AM23="準",OR(AL23="日",AL23="休",AM$17=1,AND(AN23&lt;&gt;"準",AN23&lt;&gt;"深",AL23="")),OR(AN23="休",AND(AN23="準",OR(AO23="休",AM$17=30,AO$18="×")),AM$17=31,AN$18="×",AN23="")),AND(AM23="深",OR(AL23="休",AM$17=1,AND(AN23&lt;&gt;"準",AN23&lt;&gt;"深",AL23="")),OR(AN23="休",AND(OR(AN23="準",AN23="深"),OR(AO23="休",AM$17=30,AO$18="×")),AM$17=31,AN$18="×",AN23="")))))),40,0))))</f>
        <v>0</v>
      </c>
      <c r="AN104" s="193">
        <f t="shared" ref="AN104" si="216">IF(AND($D$1="二交代制",AN$17&gt;=1,AN$17&lt;=28,AN23="当",AO23="明",AP23="休",AQ23="当"),10,IF(AND($D$1="三交代制",AN$17&gt;=2,AN$17&lt;=30,OR(AN23="準",AN23="深"),OR(AO23="準",AO23="深"),OR(AP23="準",AP23="深")),20,IF(AND($D$1="二交代制",OR(AN23="当",AN23="明"),NOT(OR(AND(AN23="当",OR(AO23="明",AN$17=31,AO$18="×"),OR(AP23="休",AN$17=30,AN$17=31,AP$18="×")),AND(AN23="明",OR(AM23="当",AN$17=1),OR(AO23="休",AN$17=31,AO$18="×"))))),30,IF(AND($D$1="三交代制",AM23&lt;&gt;"準",AM23&lt;&gt;"深",OR(AN23="準",AN23="深"),(NOT(OR(AND(AN23="準",OR(AM23="日",AM23="休",AN$17=1,AND(AO23&lt;&gt;"準",AO23&lt;&gt;"深",AM23="")),OR(AO23="休",AND(AO23="準",OR(AP23="休",AN$17=30,AP$18="×")),AN$17=31,AO$18="×",AO23="")),AND(AN23="深",OR(AM23="休",AN$17=1,AND(AO23&lt;&gt;"準",AO23&lt;&gt;"深",AM23="")),OR(AO23="休",AND(OR(AO23="準",AO23="深"),OR(AP23="休",AN$17=30,AP$18="×")),AN$17=31,AO$18="×",AO23="")))))),40,0))))</f>
        <v>0</v>
      </c>
      <c r="AO104" s="193">
        <f t="shared" ref="AO104" si="217">IF(AND($D$1="二交代制",AO$17&gt;=1,AO$17&lt;=28,AO23="当",AP23="明",AQ23="休",AR23="当"),10,IF(AND($D$1="三交代制",AO$17&gt;=2,AO$17&lt;=30,OR(AO23="準",AO23="深"),OR(AP23="準",AP23="深"),OR(AQ23="準",AQ23="深")),20,IF(AND($D$1="二交代制",OR(AO23="当",AO23="明"),NOT(OR(AND(AO23="当",OR(AP23="明",AO$17=31,AP$18="×"),OR(AQ23="休",AO$17=30,AO$17=31,AQ$18="×")),AND(AO23="明",OR(AN23="当",AO$17=1),OR(AP23="休",AO$17=31,AP$18="×"))))),30,IF(AND($D$1="三交代制",AN23&lt;&gt;"準",AN23&lt;&gt;"深",OR(AO23="準",AO23="深"),(NOT(OR(AND(AO23="準",OR(AN23="日",AN23="休",AO$17=1,AND(AP23&lt;&gt;"準",AP23&lt;&gt;"深",AN23="")),OR(AP23="休",AND(AP23="準",OR(AQ23="休",AO$17=30,AQ$18="×")),AO$17=31,AP$18="×",AP23="")),AND(AO23="深",OR(AN23="休",AO$17=1,AND(AP23&lt;&gt;"準",AP23&lt;&gt;"深",AN23="")),OR(AP23="休",AND(OR(AP23="準",AP23="深"),OR(AQ23="休",AO$17=30,AQ$18="×")),AO$17=31,AP$18="×",AP23="")))))),40,0))))</f>
        <v>0</v>
      </c>
      <c r="AP104" s="104"/>
      <c r="CJ104" s="107"/>
      <c r="CL104" s="107"/>
      <c r="CM104" s="107"/>
      <c r="CP104" s="107"/>
    </row>
    <row r="105" spans="4:94" x14ac:dyDescent="0.4">
      <c r="J105" s="202"/>
      <c r="K105" s="193"/>
      <c r="L105" s="193"/>
      <c r="M105" s="193"/>
      <c r="N105" s="193"/>
      <c r="O105" s="193"/>
      <c r="P105" s="193"/>
      <c r="Q105" s="193"/>
      <c r="R105" s="193"/>
      <c r="S105" s="193"/>
      <c r="T105" s="193"/>
      <c r="U105" s="193"/>
      <c r="V105" s="193"/>
      <c r="W105" s="193"/>
      <c r="X105" s="193"/>
      <c r="Y105" s="193"/>
      <c r="Z105" s="193"/>
      <c r="AA105" s="193"/>
      <c r="AB105" s="193"/>
      <c r="AC105" s="193"/>
      <c r="AD105" s="193"/>
      <c r="AE105" s="193"/>
      <c r="AF105" s="193"/>
      <c r="AG105" s="193"/>
      <c r="AH105" s="193"/>
      <c r="AI105" s="193"/>
      <c r="AJ105" s="193"/>
      <c r="AK105" s="193"/>
      <c r="AL105" s="193"/>
      <c r="AM105" s="193"/>
      <c r="AN105" s="193"/>
      <c r="AO105" s="193"/>
      <c r="AP105" s="104"/>
      <c r="CJ105" s="107"/>
      <c r="CL105" s="107"/>
      <c r="CM105" s="107"/>
      <c r="CP105" s="107"/>
    </row>
    <row r="106" spans="4:94" x14ac:dyDescent="0.4">
      <c r="E106" s="197" t="s">
        <v>37</v>
      </c>
      <c r="F106" s="197"/>
      <c r="G106" s="197"/>
      <c r="H106" s="197"/>
      <c r="J106" s="201" t="str">
        <f t="shared" ref="J106" si="218">IF(E25&lt;&gt;"",E25,"")</f>
        <v>大井</v>
      </c>
      <c r="K106" s="193">
        <f t="shared" ref="K106" si="219">IF(AND($D$1="二交代制",K$17&gt;=1,K$17&lt;=28,K25="当",L25="明",M25="休",N25="当"),10,IF(AND($D$1="三交代制",K$17&gt;=2,K$17&lt;=30,OR(K25="準",K25="深"),OR(L25="準",L25="深"),OR(M25="準",M25="深")),20,IF(AND($D$1="二交代制",OR(K25="当",K25="明"),NOT(OR(AND(K25="当",OR(L25="明",K$17=31,L$18="×"),OR(M25="休",K$17=30,K$17=31,M$18="×")),AND(K25="明",OR(J25="当",K$17=1),OR(L25="休",K$17=31,L$18="×"))))),30,IF(AND($D$1="三交代制",J25&lt;&gt;"準",J25&lt;&gt;"深",OR(K25="準",K25="深"),(NOT(OR(AND(K25="準",OR(J25="日",J25="休",K$17=1,AND(L25&lt;&gt;"準",L25&lt;&gt;"深",J25="")),OR(L25="休",AND(L25="準",OR(M25="休",K$17=30,M$18="×")),K$17=31,L$18="×",L25="")),AND(K25="深",OR(J25="休",K$17=1,AND(L25&lt;&gt;"準",L25&lt;&gt;"深",J25="")),OR(L25="休",AND(OR(L25="準",L25="深"),OR(M25="休",K$17=30,M$18="×")),K$17=31,L$18="×",L25="")))))),40,0))))</f>
        <v>0</v>
      </c>
      <c r="L106" s="193">
        <f t="shared" ref="L106" si="220">IF(AND($D$1="二交代制",L$17&gt;=1,L$17&lt;=28,L25="当",M25="明",N25="休",O25="当"),10,IF(AND($D$1="三交代制",L$17&gt;=2,L$17&lt;=30,OR(L25="準",L25="深"),OR(M25="準",M25="深"),OR(N25="準",N25="深")),20,IF(AND($D$1="二交代制",OR(L25="当",L25="明"),NOT(OR(AND(L25="当",OR(M25="明",L$17=31,M$18="×"),OR(N25="休",L$17=30,L$17=31,N$18="×")),AND(L25="明",OR(K25="当",L$17=1),OR(M25="休",L$17=31,M$18="×"))))),30,IF(AND($D$1="三交代制",K25&lt;&gt;"準",K25&lt;&gt;"深",OR(L25="準",L25="深"),(NOT(OR(AND(L25="準",OR(K25="日",K25="休",L$17=1,AND(M25&lt;&gt;"準",M25&lt;&gt;"深",K25="")),OR(M25="休",AND(M25="準",OR(N25="休",L$17=30,N$18="×")),L$17=31,M$18="×",M25="")),AND(L25="深",OR(K25="休",L$17=1,AND(M25&lt;&gt;"準",M25&lt;&gt;"深",K25="")),OR(M25="休",AND(OR(M25="準",M25="深"),OR(N25="休",L$17=30,N$18="×")),L$17=31,M$18="×",M25="")))))),40,0))))</f>
        <v>0</v>
      </c>
      <c r="M106" s="193">
        <f t="shared" ref="M106" si="221">IF(AND($D$1="二交代制",M$17&gt;=1,M$17&lt;=28,M25="当",N25="明",O25="休",P25="当"),10,IF(AND($D$1="三交代制",M$17&gt;=2,M$17&lt;=30,OR(M25="準",M25="深"),OR(N25="準",N25="深"),OR(O25="準",O25="深")),20,IF(AND($D$1="二交代制",OR(M25="当",M25="明"),NOT(OR(AND(M25="当",OR(N25="明",M$17=31,N$18="×"),OR(O25="休",M$17=30,M$17=31,O$18="×")),AND(M25="明",OR(L25="当",M$17=1),OR(N25="休",M$17=31,N$18="×"))))),30,IF(AND($D$1="三交代制",L25&lt;&gt;"準",L25&lt;&gt;"深",OR(M25="準",M25="深"),(NOT(OR(AND(M25="準",OR(L25="日",L25="休",M$17=1,AND(N25&lt;&gt;"準",N25&lt;&gt;"深",L25="")),OR(N25="休",AND(N25="準",OR(O25="休",M$17=30,O$18="×")),M$17=31,N$18="×",N25="")),AND(M25="深",OR(L25="休",M$17=1,AND(N25&lt;&gt;"準",N25&lt;&gt;"深",L25="")),OR(N25="休",AND(OR(N25="準",N25="深"),OR(O25="休",M$17=30,O$18="×")),M$17=31,N$18="×",N25="")))))),40,0))))</f>
        <v>0</v>
      </c>
      <c r="N106" s="193">
        <f t="shared" ref="N106" si="222">IF(AND($D$1="二交代制",N$17&gt;=1,N$17&lt;=28,N25="当",O25="明",P25="休",Q25="当"),10,IF(AND($D$1="三交代制",N$17&gt;=2,N$17&lt;=30,OR(N25="準",N25="深"),OR(O25="準",O25="深"),OR(P25="準",P25="深")),20,IF(AND($D$1="二交代制",OR(N25="当",N25="明"),NOT(OR(AND(N25="当",OR(O25="明",N$17=31,O$18="×"),OR(P25="休",N$17=30,N$17=31,P$18="×")),AND(N25="明",OR(M25="当",N$17=1),OR(O25="休",N$17=31,O$18="×"))))),30,IF(AND($D$1="三交代制",M25&lt;&gt;"準",M25&lt;&gt;"深",OR(N25="準",N25="深"),(NOT(OR(AND(N25="準",OR(M25="日",M25="休",N$17=1,AND(O25&lt;&gt;"準",O25&lt;&gt;"深",M25="")),OR(O25="休",AND(O25="準",OR(P25="休",N$17=30,P$18="×")),N$17=31,O$18="×",O25="")),AND(N25="深",OR(M25="休",N$17=1,AND(O25&lt;&gt;"準",O25&lt;&gt;"深",M25="")),OR(O25="休",AND(OR(O25="準",O25="深"),OR(P25="休",N$17=30,P$18="×")),N$17=31,O$18="×",O25="")))))),40,0))))</f>
        <v>0</v>
      </c>
      <c r="O106" s="193">
        <f t="shared" ref="O106" si="223">IF(AND($D$1="二交代制",O$17&gt;=1,O$17&lt;=28,O25="当",P25="明",Q25="休",R25="当"),10,IF(AND($D$1="三交代制",O$17&gt;=2,O$17&lt;=30,OR(O25="準",O25="深"),OR(P25="準",P25="深"),OR(Q25="準",Q25="深")),20,IF(AND($D$1="二交代制",OR(O25="当",O25="明"),NOT(OR(AND(O25="当",OR(P25="明",O$17=31,P$18="×"),OR(Q25="休",O$17=30,O$17=31,Q$18="×")),AND(O25="明",OR(N25="当",O$17=1),OR(P25="休",O$17=31,P$18="×"))))),30,IF(AND($D$1="三交代制",N25&lt;&gt;"準",N25&lt;&gt;"深",OR(O25="準",O25="深"),(NOT(OR(AND(O25="準",OR(N25="日",N25="休",O$17=1,AND(P25&lt;&gt;"準",P25&lt;&gt;"深",N25="")),OR(P25="休",AND(P25="準",OR(Q25="休",O$17=30,Q$18="×")),O$17=31,P$18="×",P25="")),AND(O25="深",OR(N25="休",O$17=1,AND(P25&lt;&gt;"準",P25&lt;&gt;"深",N25="")),OR(P25="休",AND(OR(P25="準",P25="深"),OR(Q25="休",O$17=30,Q$18="×")),O$17=31,P$18="×",P25="")))))),40,0))))</f>
        <v>0</v>
      </c>
      <c r="P106" s="193">
        <f t="shared" ref="P106" si="224">IF(AND($D$1="二交代制",P$17&gt;=1,P$17&lt;=28,P25="当",Q25="明",R25="休",S25="当"),10,IF(AND($D$1="三交代制",P$17&gt;=2,P$17&lt;=30,OR(P25="準",P25="深"),OR(Q25="準",Q25="深"),OR(R25="準",R25="深")),20,IF(AND($D$1="二交代制",OR(P25="当",P25="明"),NOT(OR(AND(P25="当",OR(Q25="明",P$17=31,Q$18="×"),OR(R25="休",P$17=30,P$17=31,R$18="×")),AND(P25="明",OR(O25="当",P$17=1),OR(Q25="休",P$17=31,Q$18="×"))))),30,IF(AND($D$1="三交代制",O25&lt;&gt;"準",O25&lt;&gt;"深",OR(P25="準",P25="深"),(NOT(OR(AND(P25="準",OR(O25="日",O25="休",P$17=1,AND(Q25&lt;&gt;"準",Q25&lt;&gt;"深",O25="")),OR(Q25="休",AND(Q25="準",OR(R25="休",P$17=30,R$18="×")),P$17=31,Q$18="×",Q25="")),AND(P25="深",OR(O25="休",P$17=1,AND(Q25&lt;&gt;"準",Q25&lt;&gt;"深",O25="")),OR(Q25="休",AND(OR(Q25="準",Q25="深"),OR(R25="休",P$17=30,R$18="×")),P$17=31,Q$18="×",Q25="")))))),40,0))))</f>
        <v>0</v>
      </c>
      <c r="Q106" s="193">
        <f t="shared" ref="Q106" si="225">IF(AND($D$1="二交代制",Q$17&gt;=1,Q$17&lt;=28,Q25="当",R25="明",S25="休",T25="当"),10,IF(AND($D$1="三交代制",Q$17&gt;=2,Q$17&lt;=30,OR(Q25="準",Q25="深"),OR(R25="準",R25="深"),OR(S25="準",S25="深")),20,IF(AND($D$1="二交代制",OR(Q25="当",Q25="明"),NOT(OR(AND(Q25="当",OR(R25="明",Q$17=31,R$18="×"),OR(S25="休",Q$17=30,Q$17=31,S$18="×")),AND(Q25="明",OR(P25="当",Q$17=1),OR(R25="休",Q$17=31,R$18="×"))))),30,IF(AND($D$1="三交代制",P25&lt;&gt;"準",P25&lt;&gt;"深",OR(Q25="準",Q25="深"),(NOT(OR(AND(Q25="準",OR(P25="日",P25="休",Q$17=1,AND(R25&lt;&gt;"準",R25&lt;&gt;"深",P25="")),OR(R25="休",AND(R25="準",OR(S25="休",Q$17=30,S$18="×")),Q$17=31,R$18="×",R25="")),AND(Q25="深",OR(P25="休",Q$17=1,AND(R25&lt;&gt;"準",R25&lt;&gt;"深",P25="")),OR(R25="休",AND(OR(R25="準",R25="深"),OR(S25="休",Q$17=30,S$18="×")),Q$17=31,R$18="×",R25="")))))),40,0))))</f>
        <v>0</v>
      </c>
      <c r="R106" s="193">
        <f t="shared" ref="R106" si="226">IF(AND($D$1="二交代制",R$17&gt;=1,R$17&lt;=28,R25="当",S25="明",T25="休",U25="当"),10,IF(AND($D$1="三交代制",R$17&gt;=2,R$17&lt;=30,OR(R25="準",R25="深"),OR(S25="準",S25="深"),OR(T25="準",T25="深")),20,IF(AND($D$1="二交代制",OR(R25="当",R25="明"),NOT(OR(AND(R25="当",OR(S25="明",R$17=31,S$18="×"),OR(T25="休",R$17=30,R$17=31,T$18="×")),AND(R25="明",OR(Q25="当",R$17=1),OR(S25="休",R$17=31,S$18="×"))))),30,IF(AND($D$1="三交代制",Q25&lt;&gt;"準",Q25&lt;&gt;"深",OR(R25="準",R25="深"),(NOT(OR(AND(R25="準",OR(Q25="日",Q25="休",R$17=1,AND(S25&lt;&gt;"準",S25&lt;&gt;"深",Q25="")),OR(S25="休",AND(S25="準",OR(T25="休",R$17=30,T$18="×")),R$17=31,S$18="×",S25="")),AND(R25="深",OR(Q25="休",R$17=1,AND(S25&lt;&gt;"準",S25&lt;&gt;"深",Q25="")),OR(S25="休",AND(OR(S25="準",S25="深"),OR(T25="休",R$17=30,T$18="×")),R$17=31,S$18="×",S25="")))))),40,0))))</f>
        <v>0</v>
      </c>
      <c r="S106" s="193">
        <f t="shared" ref="S106" si="227">IF(AND($D$1="二交代制",S$17&gt;=1,S$17&lt;=28,S25="当",T25="明",U25="休",V25="当"),10,IF(AND($D$1="三交代制",S$17&gt;=2,S$17&lt;=30,OR(S25="準",S25="深"),OR(T25="準",T25="深"),OR(U25="準",U25="深")),20,IF(AND($D$1="二交代制",OR(S25="当",S25="明"),NOT(OR(AND(S25="当",OR(T25="明",S$17=31,T$18="×"),OR(U25="休",S$17=30,S$17=31,U$18="×")),AND(S25="明",OR(R25="当",S$17=1),OR(T25="休",S$17=31,T$18="×"))))),30,IF(AND($D$1="三交代制",R25&lt;&gt;"準",R25&lt;&gt;"深",OR(S25="準",S25="深"),(NOT(OR(AND(S25="準",OR(R25="日",R25="休",S$17=1,AND(T25&lt;&gt;"準",T25&lt;&gt;"深",R25="")),OR(T25="休",AND(T25="準",OR(U25="休",S$17=30,U$18="×")),S$17=31,T$18="×",T25="")),AND(S25="深",OR(R25="休",S$17=1,AND(T25&lt;&gt;"準",T25&lt;&gt;"深",R25="")),OR(T25="休",AND(OR(T25="準",T25="深"),OR(U25="休",S$17=30,U$18="×")),S$17=31,T$18="×",T25="")))))),40,0))))</f>
        <v>0</v>
      </c>
      <c r="T106" s="193">
        <f t="shared" ref="T106" si="228">IF(AND($D$1="二交代制",T$17&gt;=1,T$17&lt;=28,T25="当",U25="明",V25="休",W25="当"),10,IF(AND($D$1="三交代制",T$17&gt;=2,T$17&lt;=30,OR(T25="準",T25="深"),OR(U25="準",U25="深"),OR(V25="準",V25="深")),20,IF(AND($D$1="二交代制",OR(T25="当",T25="明"),NOT(OR(AND(T25="当",OR(U25="明",T$17=31,U$18="×"),OR(V25="休",T$17=30,T$17=31,V$18="×")),AND(T25="明",OR(S25="当",T$17=1),OR(U25="休",T$17=31,U$18="×"))))),30,IF(AND($D$1="三交代制",S25&lt;&gt;"準",S25&lt;&gt;"深",OR(T25="準",T25="深"),(NOT(OR(AND(T25="準",OR(S25="日",S25="休",T$17=1,AND(U25&lt;&gt;"準",U25&lt;&gt;"深",S25="")),OR(U25="休",AND(U25="準",OR(V25="休",T$17=30,V$18="×")),T$17=31,U$18="×",U25="")),AND(T25="深",OR(S25="休",T$17=1,AND(U25&lt;&gt;"準",U25&lt;&gt;"深",S25="")),OR(U25="休",AND(OR(U25="準",U25="深"),OR(V25="休",T$17=30,V$18="×")),T$17=31,U$18="×",U25="")))))),40,0))))</f>
        <v>0</v>
      </c>
      <c r="U106" s="193">
        <f t="shared" ref="U106" si="229">IF(AND($D$1="二交代制",U$17&gt;=1,U$17&lt;=28,U25="当",V25="明",W25="休",X25="当"),10,IF(AND($D$1="三交代制",U$17&gt;=2,U$17&lt;=30,OR(U25="準",U25="深"),OR(V25="準",V25="深"),OR(W25="準",W25="深")),20,IF(AND($D$1="二交代制",OR(U25="当",U25="明"),NOT(OR(AND(U25="当",OR(V25="明",U$17=31,V$18="×"),OR(W25="休",U$17=30,U$17=31,W$18="×")),AND(U25="明",OR(T25="当",U$17=1),OR(V25="休",U$17=31,V$18="×"))))),30,IF(AND($D$1="三交代制",T25&lt;&gt;"準",T25&lt;&gt;"深",OR(U25="準",U25="深"),(NOT(OR(AND(U25="準",OR(T25="日",T25="休",U$17=1,AND(V25&lt;&gt;"準",V25&lt;&gt;"深",T25="")),OR(V25="休",AND(V25="準",OR(W25="休",U$17=30,W$18="×")),U$17=31,V$18="×",V25="")),AND(U25="深",OR(T25="休",U$17=1,AND(V25&lt;&gt;"準",V25&lt;&gt;"深",T25="")),OR(V25="休",AND(OR(V25="準",V25="深"),OR(W25="休",U$17=30,W$18="×")),U$17=31,V$18="×",V25="")))))),40,0))))</f>
        <v>0</v>
      </c>
      <c r="V106" s="193">
        <f t="shared" ref="V106" si="230">IF(AND($D$1="二交代制",V$17&gt;=1,V$17&lt;=28,V25="当",W25="明",X25="休",Y25="当"),10,IF(AND($D$1="三交代制",V$17&gt;=2,V$17&lt;=30,OR(V25="準",V25="深"),OR(W25="準",W25="深"),OR(X25="準",X25="深")),20,IF(AND($D$1="二交代制",OR(V25="当",V25="明"),NOT(OR(AND(V25="当",OR(W25="明",V$17=31,W$18="×"),OR(X25="休",V$17=30,V$17=31,X$18="×")),AND(V25="明",OR(U25="当",V$17=1),OR(W25="休",V$17=31,W$18="×"))))),30,IF(AND($D$1="三交代制",U25&lt;&gt;"準",U25&lt;&gt;"深",OR(V25="準",V25="深"),(NOT(OR(AND(V25="準",OR(U25="日",U25="休",V$17=1,AND(W25&lt;&gt;"準",W25&lt;&gt;"深",U25="")),OR(W25="休",AND(W25="準",OR(X25="休",V$17=30,X$18="×")),V$17=31,W$18="×",W25="")),AND(V25="深",OR(U25="休",V$17=1,AND(W25&lt;&gt;"準",W25&lt;&gt;"深",U25="")),OR(W25="休",AND(OR(W25="準",W25="深"),OR(X25="休",V$17=30,X$18="×")),V$17=31,W$18="×",W25="")))))),40,0))))</f>
        <v>0</v>
      </c>
      <c r="W106" s="193">
        <f t="shared" ref="W106" si="231">IF(AND($D$1="二交代制",W$17&gt;=1,W$17&lt;=28,W25="当",X25="明",Y25="休",Z25="当"),10,IF(AND($D$1="三交代制",W$17&gt;=2,W$17&lt;=30,OR(W25="準",W25="深"),OR(X25="準",X25="深"),OR(Y25="準",Y25="深")),20,IF(AND($D$1="二交代制",OR(W25="当",W25="明"),NOT(OR(AND(W25="当",OR(X25="明",W$17=31,X$18="×"),OR(Y25="休",W$17=30,W$17=31,Y$18="×")),AND(W25="明",OR(V25="当",W$17=1),OR(X25="休",W$17=31,X$18="×"))))),30,IF(AND($D$1="三交代制",V25&lt;&gt;"準",V25&lt;&gt;"深",OR(W25="準",W25="深"),(NOT(OR(AND(W25="準",OR(V25="日",V25="休",W$17=1,AND(X25&lt;&gt;"準",X25&lt;&gt;"深",V25="")),OR(X25="休",AND(X25="準",OR(Y25="休",W$17=30,Y$18="×")),W$17=31,X$18="×",X25="")),AND(W25="深",OR(V25="休",W$17=1,AND(X25&lt;&gt;"準",X25&lt;&gt;"深",V25="")),OR(X25="休",AND(OR(X25="準",X25="深"),OR(Y25="休",W$17=30,Y$18="×")),W$17=31,X$18="×",X25="")))))),40,0))))</f>
        <v>0</v>
      </c>
      <c r="X106" s="193">
        <f t="shared" ref="X106" si="232">IF(AND($D$1="二交代制",X$17&gt;=1,X$17&lt;=28,X25="当",Y25="明",Z25="休",AA25="当"),10,IF(AND($D$1="三交代制",X$17&gt;=2,X$17&lt;=30,OR(X25="準",X25="深"),OR(Y25="準",Y25="深"),OR(Z25="準",Z25="深")),20,IF(AND($D$1="二交代制",OR(X25="当",X25="明"),NOT(OR(AND(X25="当",OR(Y25="明",X$17=31,Y$18="×"),OR(Z25="休",X$17=30,X$17=31,Z$18="×")),AND(X25="明",OR(W25="当",X$17=1),OR(Y25="休",X$17=31,Y$18="×"))))),30,IF(AND($D$1="三交代制",W25&lt;&gt;"準",W25&lt;&gt;"深",OR(X25="準",X25="深"),(NOT(OR(AND(X25="準",OR(W25="日",W25="休",X$17=1,AND(Y25&lt;&gt;"準",Y25&lt;&gt;"深",W25="")),OR(Y25="休",AND(Y25="準",OR(Z25="休",X$17=30,Z$18="×")),X$17=31,Y$18="×",Y25="")),AND(X25="深",OR(W25="休",X$17=1,AND(Y25&lt;&gt;"準",Y25&lt;&gt;"深",W25="")),OR(Y25="休",AND(OR(Y25="準",Y25="深"),OR(Z25="休",X$17=30,Z$18="×")),X$17=31,Y$18="×",Y25="")))))),40,0))))</f>
        <v>0</v>
      </c>
      <c r="Y106" s="193">
        <f t="shared" ref="Y106" si="233">IF(AND($D$1="二交代制",Y$17&gt;=1,Y$17&lt;=28,Y25="当",Z25="明",AA25="休",AB25="当"),10,IF(AND($D$1="三交代制",Y$17&gt;=2,Y$17&lt;=30,OR(Y25="準",Y25="深"),OR(Z25="準",Z25="深"),OR(AA25="準",AA25="深")),20,IF(AND($D$1="二交代制",OR(Y25="当",Y25="明"),NOT(OR(AND(Y25="当",OR(Z25="明",Y$17=31,Z$18="×"),OR(AA25="休",Y$17=30,Y$17=31,AA$18="×")),AND(Y25="明",OR(X25="当",Y$17=1),OR(Z25="休",Y$17=31,Z$18="×"))))),30,IF(AND($D$1="三交代制",X25&lt;&gt;"準",X25&lt;&gt;"深",OR(Y25="準",Y25="深"),(NOT(OR(AND(Y25="準",OR(X25="日",X25="休",Y$17=1,AND(Z25&lt;&gt;"準",Z25&lt;&gt;"深",X25="")),OR(Z25="休",AND(Z25="準",OR(AA25="休",Y$17=30,AA$18="×")),Y$17=31,Z$18="×",Z25="")),AND(Y25="深",OR(X25="休",Y$17=1,AND(Z25&lt;&gt;"準",Z25&lt;&gt;"深",X25="")),OR(Z25="休",AND(OR(Z25="準",Z25="深"),OR(AA25="休",Y$17=30,AA$18="×")),Y$17=31,Z$18="×",Z25="")))))),40,0))))</f>
        <v>0</v>
      </c>
      <c r="Z106" s="193">
        <f t="shared" ref="Z106" si="234">IF(AND($D$1="二交代制",Z$17&gt;=1,Z$17&lt;=28,Z25="当",AA25="明",AB25="休",AC25="当"),10,IF(AND($D$1="三交代制",Z$17&gt;=2,Z$17&lt;=30,OR(Z25="準",Z25="深"),OR(AA25="準",AA25="深"),OR(AB25="準",AB25="深")),20,IF(AND($D$1="二交代制",OR(Z25="当",Z25="明"),NOT(OR(AND(Z25="当",OR(AA25="明",Z$17=31,AA$18="×"),OR(AB25="休",Z$17=30,Z$17=31,AB$18="×")),AND(Z25="明",OR(Y25="当",Z$17=1),OR(AA25="休",Z$17=31,AA$18="×"))))),30,IF(AND($D$1="三交代制",Y25&lt;&gt;"準",Y25&lt;&gt;"深",OR(Z25="準",Z25="深"),(NOT(OR(AND(Z25="準",OR(Y25="日",Y25="休",Z$17=1,AND(AA25&lt;&gt;"準",AA25&lt;&gt;"深",Y25="")),OR(AA25="休",AND(AA25="準",OR(AB25="休",Z$17=30,AB$18="×")),Z$17=31,AA$18="×",AA25="")),AND(Z25="深",OR(Y25="休",Z$17=1,AND(AA25&lt;&gt;"準",AA25&lt;&gt;"深",Y25="")),OR(AA25="休",AND(OR(AA25="準",AA25="深"),OR(AB25="休",Z$17=30,AB$18="×")),Z$17=31,AA$18="×",AA25="")))))),40,0))))</f>
        <v>0</v>
      </c>
      <c r="AA106" s="193">
        <f t="shared" ref="AA106" si="235">IF(AND($D$1="二交代制",AA$17&gt;=1,AA$17&lt;=28,AA25="当",AB25="明",AC25="休",AD25="当"),10,IF(AND($D$1="三交代制",AA$17&gt;=2,AA$17&lt;=30,OR(AA25="準",AA25="深"),OR(AB25="準",AB25="深"),OR(AC25="準",AC25="深")),20,IF(AND($D$1="二交代制",OR(AA25="当",AA25="明"),NOT(OR(AND(AA25="当",OR(AB25="明",AA$17=31,AB$18="×"),OR(AC25="休",AA$17=30,AA$17=31,AC$18="×")),AND(AA25="明",OR(Z25="当",AA$17=1),OR(AB25="休",AA$17=31,AB$18="×"))))),30,IF(AND($D$1="三交代制",Z25&lt;&gt;"準",Z25&lt;&gt;"深",OR(AA25="準",AA25="深"),(NOT(OR(AND(AA25="準",OR(Z25="日",Z25="休",AA$17=1,AND(AB25&lt;&gt;"準",AB25&lt;&gt;"深",Z25="")),OR(AB25="休",AND(AB25="準",OR(AC25="休",AA$17=30,AC$18="×")),AA$17=31,AB$18="×",AB25="")),AND(AA25="深",OR(Z25="休",AA$17=1,AND(AB25&lt;&gt;"準",AB25&lt;&gt;"深",Z25="")),OR(AB25="休",AND(OR(AB25="準",AB25="深"),OR(AC25="休",AA$17=30,AC$18="×")),AA$17=31,AB$18="×",AB25="")))))),40,0))))</f>
        <v>0</v>
      </c>
      <c r="AB106" s="193">
        <f t="shared" ref="AB106" si="236">IF(AND($D$1="二交代制",AB$17&gt;=1,AB$17&lt;=28,AB25="当",AC25="明",AD25="休",AE25="当"),10,IF(AND($D$1="三交代制",AB$17&gt;=2,AB$17&lt;=30,OR(AB25="準",AB25="深"),OR(AC25="準",AC25="深"),OR(AD25="準",AD25="深")),20,IF(AND($D$1="二交代制",OR(AB25="当",AB25="明"),NOT(OR(AND(AB25="当",OR(AC25="明",AB$17=31,AC$18="×"),OR(AD25="休",AB$17=30,AB$17=31,AD$18="×")),AND(AB25="明",OR(AA25="当",AB$17=1),OR(AC25="休",AB$17=31,AC$18="×"))))),30,IF(AND($D$1="三交代制",AA25&lt;&gt;"準",AA25&lt;&gt;"深",OR(AB25="準",AB25="深"),(NOT(OR(AND(AB25="準",OR(AA25="日",AA25="休",AB$17=1,AND(AC25&lt;&gt;"準",AC25&lt;&gt;"深",AA25="")),OR(AC25="休",AND(AC25="準",OR(AD25="休",AB$17=30,AD$18="×")),AB$17=31,AC$18="×",AC25="")),AND(AB25="深",OR(AA25="休",AB$17=1,AND(AC25&lt;&gt;"準",AC25&lt;&gt;"深",AA25="")),OR(AC25="休",AND(OR(AC25="準",AC25="深"),OR(AD25="休",AB$17=30,AD$18="×")),AB$17=31,AC$18="×",AC25="")))))),40,0))))</f>
        <v>0</v>
      </c>
      <c r="AC106" s="193">
        <f t="shared" ref="AC106" si="237">IF(AND($D$1="二交代制",AC$17&gt;=1,AC$17&lt;=28,AC25="当",AD25="明",AE25="休",AF25="当"),10,IF(AND($D$1="三交代制",AC$17&gt;=2,AC$17&lt;=30,OR(AC25="準",AC25="深"),OR(AD25="準",AD25="深"),OR(AE25="準",AE25="深")),20,IF(AND($D$1="二交代制",OR(AC25="当",AC25="明"),NOT(OR(AND(AC25="当",OR(AD25="明",AC$17=31,AD$18="×"),OR(AE25="休",AC$17=30,AC$17=31,AE$18="×")),AND(AC25="明",OR(AB25="当",AC$17=1),OR(AD25="休",AC$17=31,AD$18="×"))))),30,IF(AND($D$1="三交代制",AB25&lt;&gt;"準",AB25&lt;&gt;"深",OR(AC25="準",AC25="深"),(NOT(OR(AND(AC25="準",OR(AB25="日",AB25="休",AC$17=1,AND(AD25&lt;&gt;"準",AD25&lt;&gt;"深",AB25="")),OR(AD25="休",AND(AD25="準",OR(AE25="休",AC$17=30,AE$18="×")),AC$17=31,AD$18="×",AD25="")),AND(AC25="深",OR(AB25="休",AC$17=1,AND(AD25&lt;&gt;"準",AD25&lt;&gt;"深",AB25="")),OR(AD25="休",AND(OR(AD25="準",AD25="深"),OR(AE25="休",AC$17=30,AE$18="×")),AC$17=31,AD$18="×",AD25="")))))),40,0))))</f>
        <v>0</v>
      </c>
      <c r="AD106" s="193">
        <f t="shared" ref="AD106" si="238">IF(AND($D$1="二交代制",AD$17&gt;=1,AD$17&lt;=28,AD25="当",AE25="明",AF25="休",AG25="当"),10,IF(AND($D$1="三交代制",AD$17&gt;=2,AD$17&lt;=30,OR(AD25="準",AD25="深"),OR(AE25="準",AE25="深"),OR(AF25="準",AF25="深")),20,IF(AND($D$1="二交代制",OR(AD25="当",AD25="明"),NOT(OR(AND(AD25="当",OR(AE25="明",AD$17=31,AE$18="×"),OR(AF25="休",AD$17=30,AD$17=31,AF$18="×")),AND(AD25="明",OR(AC25="当",AD$17=1),OR(AE25="休",AD$17=31,AE$18="×"))))),30,IF(AND($D$1="三交代制",AC25&lt;&gt;"準",AC25&lt;&gt;"深",OR(AD25="準",AD25="深"),(NOT(OR(AND(AD25="準",OR(AC25="日",AC25="休",AD$17=1,AND(AE25&lt;&gt;"準",AE25&lt;&gt;"深",AC25="")),OR(AE25="休",AND(AE25="準",OR(AF25="休",AD$17=30,AF$18="×")),AD$17=31,AE$18="×",AE25="")),AND(AD25="深",OR(AC25="休",AD$17=1,AND(AE25&lt;&gt;"準",AE25&lt;&gt;"深",AC25="")),OR(AE25="休",AND(OR(AE25="準",AE25="深"),OR(AF25="休",AD$17=30,AF$18="×")),AD$17=31,AE$18="×",AE25="")))))),40,0))))</f>
        <v>0</v>
      </c>
      <c r="AE106" s="193">
        <f t="shared" ref="AE106" si="239">IF(AND($D$1="二交代制",AE$17&gt;=1,AE$17&lt;=28,AE25="当",AF25="明",AG25="休",AH25="当"),10,IF(AND($D$1="三交代制",AE$17&gt;=2,AE$17&lt;=30,OR(AE25="準",AE25="深"),OR(AF25="準",AF25="深"),OR(AG25="準",AG25="深")),20,IF(AND($D$1="二交代制",OR(AE25="当",AE25="明"),NOT(OR(AND(AE25="当",OR(AF25="明",AE$17=31,AF$18="×"),OR(AG25="休",AE$17=30,AE$17=31,AG$18="×")),AND(AE25="明",OR(AD25="当",AE$17=1),OR(AF25="休",AE$17=31,AF$18="×"))))),30,IF(AND($D$1="三交代制",AD25&lt;&gt;"準",AD25&lt;&gt;"深",OR(AE25="準",AE25="深"),(NOT(OR(AND(AE25="準",OR(AD25="日",AD25="休",AE$17=1,AND(AF25&lt;&gt;"準",AF25&lt;&gt;"深",AD25="")),OR(AF25="休",AND(AF25="準",OR(AG25="休",AE$17=30,AG$18="×")),AE$17=31,AF$18="×",AF25="")),AND(AE25="深",OR(AD25="休",AE$17=1,AND(AF25&lt;&gt;"準",AF25&lt;&gt;"深",AD25="")),OR(AF25="休",AND(OR(AF25="準",AF25="深"),OR(AG25="休",AE$17=30,AG$18="×")),AE$17=31,AF$18="×",AF25="")))))),40,0))))</f>
        <v>0</v>
      </c>
      <c r="AF106" s="193">
        <f t="shared" ref="AF106" si="240">IF(AND($D$1="二交代制",AF$17&gt;=1,AF$17&lt;=28,AF25="当",AG25="明",AH25="休",AI25="当"),10,IF(AND($D$1="三交代制",AF$17&gt;=2,AF$17&lt;=30,OR(AF25="準",AF25="深"),OR(AG25="準",AG25="深"),OR(AH25="準",AH25="深")),20,IF(AND($D$1="二交代制",OR(AF25="当",AF25="明"),NOT(OR(AND(AF25="当",OR(AG25="明",AF$17=31,AG$18="×"),OR(AH25="休",AF$17=30,AF$17=31,AH$18="×")),AND(AF25="明",OR(AE25="当",AF$17=1),OR(AG25="休",AF$17=31,AG$18="×"))))),30,IF(AND($D$1="三交代制",AE25&lt;&gt;"準",AE25&lt;&gt;"深",OR(AF25="準",AF25="深"),(NOT(OR(AND(AF25="準",OR(AE25="日",AE25="休",AF$17=1,AND(AG25&lt;&gt;"準",AG25&lt;&gt;"深",AE25="")),OR(AG25="休",AND(AG25="準",OR(AH25="休",AF$17=30,AH$18="×")),AF$17=31,AG$18="×",AG25="")),AND(AF25="深",OR(AE25="休",AF$17=1,AND(AG25&lt;&gt;"準",AG25&lt;&gt;"深",AE25="")),OR(AG25="休",AND(OR(AG25="準",AG25="深"),OR(AH25="休",AF$17=30,AH$18="×")),AF$17=31,AG$18="×",AG25="")))))),40,0))))</f>
        <v>0</v>
      </c>
      <c r="AG106" s="193">
        <f t="shared" ref="AG106" si="241">IF(AND($D$1="二交代制",AG$17&gt;=1,AG$17&lt;=28,AG25="当",AH25="明",AI25="休",AJ25="当"),10,IF(AND($D$1="三交代制",AG$17&gt;=2,AG$17&lt;=30,OR(AG25="準",AG25="深"),OR(AH25="準",AH25="深"),OR(AI25="準",AI25="深")),20,IF(AND($D$1="二交代制",OR(AG25="当",AG25="明"),NOT(OR(AND(AG25="当",OR(AH25="明",AG$17=31,AH$18="×"),OR(AI25="休",AG$17=30,AG$17=31,AI$18="×")),AND(AG25="明",OR(AF25="当",AG$17=1),OR(AH25="休",AG$17=31,AH$18="×"))))),30,IF(AND($D$1="三交代制",AF25&lt;&gt;"準",AF25&lt;&gt;"深",OR(AG25="準",AG25="深"),(NOT(OR(AND(AG25="準",OR(AF25="日",AF25="休",AG$17=1,AND(AH25&lt;&gt;"準",AH25&lt;&gt;"深",AF25="")),OR(AH25="休",AND(AH25="準",OR(AI25="休",AG$17=30,AI$18="×")),AG$17=31,AH$18="×",AH25="")),AND(AG25="深",OR(AF25="休",AG$17=1,AND(AH25&lt;&gt;"準",AH25&lt;&gt;"深",AF25="")),OR(AH25="休",AND(OR(AH25="準",AH25="深"),OR(AI25="休",AG$17=30,AI$18="×")),AG$17=31,AH$18="×",AH25="")))))),40,0))))</f>
        <v>0</v>
      </c>
      <c r="AH106" s="193">
        <f t="shared" ref="AH106" si="242">IF(AND($D$1="二交代制",AH$17&gt;=1,AH$17&lt;=28,AH25="当",AI25="明",AJ25="休",AK25="当"),10,IF(AND($D$1="三交代制",AH$17&gt;=2,AH$17&lt;=30,OR(AH25="準",AH25="深"),OR(AI25="準",AI25="深"),OR(AJ25="準",AJ25="深")),20,IF(AND($D$1="二交代制",OR(AH25="当",AH25="明"),NOT(OR(AND(AH25="当",OR(AI25="明",AH$17=31,AI$18="×"),OR(AJ25="休",AH$17=30,AH$17=31,AJ$18="×")),AND(AH25="明",OR(AG25="当",AH$17=1),OR(AI25="休",AH$17=31,AI$18="×"))))),30,IF(AND($D$1="三交代制",AG25&lt;&gt;"準",AG25&lt;&gt;"深",OR(AH25="準",AH25="深"),(NOT(OR(AND(AH25="準",OR(AG25="日",AG25="休",AH$17=1,AND(AI25&lt;&gt;"準",AI25&lt;&gt;"深",AG25="")),OR(AI25="休",AND(AI25="準",OR(AJ25="休",AH$17=30,AJ$18="×")),AH$17=31,AI$18="×",AI25="")),AND(AH25="深",OR(AG25="休",AH$17=1,AND(AI25&lt;&gt;"準",AI25&lt;&gt;"深",AG25="")),OR(AI25="休",AND(OR(AI25="準",AI25="深"),OR(AJ25="休",AH$17=30,AJ$18="×")),AH$17=31,AI$18="×",AI25="")))))),40,0))))</f>
        <v>0</v>
      </c>
      <c r="AI106" s="193">
        <f t="shared" ref="AI106" si="243">IF(AND($D$1="二交代制",AI$17&gt;=1,AI$17&lt;=28,AI25="当",AJ25="明",AK25="休",AL25="当"),10,IF(AND($D$1="三交代制",AI$17&gt;=2,AI$17&lt;=30,OR(AI25="準",AI25="深"),OR(AJ25="準",AJ25="深"),OR(AK25="準",AK25="深")),20,IF(AND($D$1="二交代制",OR(AI25="当",AI25="明"),NOT(OR(AND(AI25="当",OR(AJ25="明",AI$17=31,AJ$18="×"),OR(AK25="休",AI$17=30,AI$17=31,AK$18="×")),AND(AI25="明",OR(AH25="当",AI$17=1),OR(AJ25="休",AI$17=31,AJ$18="×"))))),30,IF(AND($D$1="三交代制",AH25&lt;&gt;"準",AH25&lt;&gt;"深",OR(AI25="準",AI25="深"),(NOT(OR(AND(AI25="準",OR(AH25="日",AH25="休",AI$17=1,AND(AJ25&lt;&gt;"準",AJ25&lt;&gt;"深",AH25="")),OR(AJ25="休",AND(AJ25="準",OR(AK25="休",AI$17=30,AK$18="×")),AI$17=31,AJ$18="×",AJ25="")),AND(AI25="深",OR(AH25="休",AI$17=1,AND(AJ25&lt;&gt;"準",AJ25&lt;&gt;"深",AH25="")),OR(AJ25="休",AND(OR(AJ25="準",AJ25="深"),OR(AK25="休",AI$17=30,AK$18="×")),AI$17=31,AJ$18="×",AJ25="")))))),40,0))))</f>
        <v>0</v>
      </c>
      <c r="AJ106" s="193">
        <f t="shared" ref="AJ106" si="244">IF(AND($D$1="二交代制",AJ$17&gt;=1,AJ$17&lt;=28,AJ25="当",AK25="明",AL25="休",AM25="当"),10,IF(AND($D$1="三交代制",AJ$17&gt;=2,AJ$17&lt;=30,OR(AJ25="準",AJ25="深"),OR(AK25="準",AK25="深"),OR(AL25="準",AL25="深")),20,IF(AND($D$1="二交代制",OR(AJ25="当",AJ25="明"),NOT(OR(AND(AJ25="当",OR(AK25="明",AJ$17=31,AK$18="×"),OR(AL25="休",AJ$17=30,AJ$17=31,AL$18="×")),AND(AJ25="明",OR(AI25="当",AJ$17=1),OR(AK25="休",AJ$17=31,AK$18="×"))))),30,IF(AND($D$1="三交代制",AI25&lt;&gt;"準",AI25&lt;&gt;"深",OR(AJ25="準",AJ25="深"),(NOT(OR(AND(AJ25="準",OR(AI25="日",AI25="休",AJ$17=1,AND(AK25&lt;&gt;"準",AK25&lt;&gt;"深",AI25="")),OR(AK25="休",AND(AK25="準",OR(AL25="休",AJ$17=30,AL$18="×")),AJ$17=31,AK$18="×",AK25="")),AND(AJ25="深",OR(AI25="休",AJ$17=1,AND(AK25&lt;&gt;"準",AK25&lt;&gt;"深",AI25="")),OR(AK25="休",AND(OR(AK25="準",AK25="深"),OR(AL25="休",AJ$17=30,AL$18="×")),AJ$17=31,AK$18="×",AK25="")))))),40,0))))</f>
        <v>0</v>
      </c>
      <c r="AK106" s="193">
        <f t="shared" ref="AK106" si="245">IF(AND($D$1="二交代制",AK$17&gt;=1,AK$17&lt;=28,AK25="当",AL25="明",AM25="休",AN25="当"),10,IF(AND($D$1="三交代制",AK$17&gt;=2,AK$17&lt;=30,OR(AK25="準",AK25="深"),OR(AL25="準",AL25="深"),OR(AM25="準",AM25="深")),20,IF(AND($D$1="二交代制",OR(AK25="当",AK25="明"),NOT(OR(AND(AK25="当",OR(AL25="明",AK$17=31,AL$18="×"),OR(AM25="休",AK$17=30,AK$17=31,AM$18="×")),AND(AK25="明",OR(AJ25="当",AK$17=1),OR(AL25="休",AK$17=31,AL$18="×"))))),30,IF(AND($D$1="三交代制",AJ25&lt;&gt;"準",AJ25&lt;&gt;"深",OR(AK25="準",AK25="深"),(NOT(OR(AND(AK25="準",OR(AJ25="日",AJ25="休",AK$17=1,AND(AL25&lt;&gt;"準",AL25&lt;&gt;"深",AJ25="")),OR(AL25="休",AND(AL25="準",OR(AM25="休",AK$17=30,AM$18="×")),AK$17=31,AL$18="×",AL25="")),AND(AK25="深",OR(AJ25="休",AK$17=1,AND(AL25&lt;&gt;"準",AL25&lt;&gt;"深",AJ25="")),OR(AL25="休",AND(OR(AL25="準",AL25="深"),OR(AM25="休",AK$17=30,AM$18="×")),AK$17=31,AL$18="×",AL25="")))))),40,0))))</f>
        <v>0</v>
      </c>
      <c r="AL106" s="193">
        <f t="shared" ref="AL106" si="246">IF(AND($D$1="二交代制",AL$17&gt;=1,AL$17&lt;=28,AL25="当",AM25="明",AN25="休",AO25="当"),10,IF(AND($D$1="三交代制",AL$17&gt;=2,AL$17&lt;=30,OR(AL25="準",AL25="深"),OR(AM25="準",AM25="深"),OR(AN25="準",AN25="深")),20,IF(AND($D$1="二交代制",OR(AL25="当",AL25="明"),NOT(OR(AND(AL25="当",OR(AM25="明",AL$17=31,AM$18="×"),OR(AN25="休",AL$17=30,AL$17=31,AN$18="×")),AND(AL25="明",OR(AK25="当",AL$17=1),OR(AM25="休",AL$17=31,AM$18="×"))))),30,IF(AND($D$1="三交代制",AK25&lt;&gt;"準",AK25&lt;&gt;"深",OR(AL25="準",AL25="深"),(NOT(OR(AND(AL25="準",OR(AK25="日",AK25="休",AL$17=1,AND(AM25&lt;&gt;"準",AM25&lt;&gt;"深",AK25="")),OR(AM25="休",AND(AM25="準",OR(AN25="休",AL$17=30,AN$18="×")),AL$17=31,AM$18="×",AM25="")),AND(AL25="深",OR(AK25="休",AL$17=1,AND(AM25&lt;&gt;"準",AM25&lt;&gt;"深",AK25="")),OR(AM25="休",AND(OR(AM25="準",AM25="深"),OR(AN25="休",AL$17=30,AN$18="×")),AL$17=31,AM$18="×",AM25="")))))),40,0))))</f>
        <v>0</v>
      </c>
      <c r="AM106" s="193">
        <f t="shared" ref="AM106" si="247">IF(AND($D$1="二交代制",AM$17&gt;=1,AM$17&lt;=28,AM25="当",AN25="明",AO25="休",AP25="当"),10,IF(AND($D$1="三交代制",AM$17&gt;=2,AM$17&lt;=30,OR(AM25="準",AM25="深"),OR(AN25="準",AN25="深"),OR(AO25="準",AO25="深")),20,IF(AND($D$1="二交代制",OR(AM25="当",AM25="明"),NOT(OR(AND(AM25="当",OR(AN25="明",AM$17=31,AN$18="×"),OR(AO25="休",AM$17=30,AM$17=31,AO$18="×")),AND(AM25="明",OR(AL25="当",AM$17=1),OR(AN25="休",AM$17=31,AN$18="×"))))),30,IF(AND($D$1="三交代制",AL25&lt;&gt;"準",AL25&lt;&gt;"深",OR(AM25="準",AM25="深"),(NOT(OR(AND(AM25="準",OR(AL25="日",AL25="休",AM$17=1,AND(AN25&lt;&gt;"準",AN25&lt;&gt;"深",AL25="")),OR(AN25="休",AND(AN25="準",OR(AO25="休",AM$17=30,AO$18="×")),AM$17=31,AN$18="×",AN25="")),AND(AM25="深",OR(AL25="休",AM$17=1,AND(AN25&lt;&gt;"準",AN25&lt;&gt;"深",AL25="")),OR(AN25="休",AND(OR(AN25="準",AN25="深"),OR(AO25="休",AM$17=30,AO$18="×")),AM$17=31,AN$18="×",AN25="")))))),40,0))))</f>
        <v>0</v>
      </c>
      <c r="AN106" s="193">
        <f t="shared" ref="AN106" si="248">IF(AND($D$1="二交代制",AN$17&gt;=1,AN$17&lt;=28,AN25="当",AO25="明",AP25="休",AQ25="当"),10,IF(AND($D$1="三交代制",AN$17&gt;=2,AN$17&lt;=30,OR(AN25="準",AN25="深"),OR(AO25="準",AO25="深"),OR(AP25="準",AP25="深")),20,IF(AND($D$1="二交代制",OR(AN25="当",AN25="明"),NOT(OR(AND(AN25="当",OR(AO25="明",AN$17=31,AO$18="×"),OR(AP25="休",AN$17=30,AN$17=31,AP$18="×")),AND(AN25="明",OR(AM25="当",AN$17=1),OR(AO25="休",AN$17=31,AO$18="×"))))),30,IF(AND($D$1="三交代制",AM25&lt;&gt;"準",AM25&lt;&gt;"深",OR(AN25="準",AN25="深"),(NOT(OR(AND(AN25="準",OR(AM25="日",AM25="休",AN$17=1,AND(AO25&lt;&gt;"準",AO25&lt;&gt;"深",AM25="")),OR(AO25="休",AND(AO25="準",OR(AP25="休",AN$17=30,AP$18="×")),AN$17=31,AO$18="×",AO25="")),AND(AN25="深",OR(AM25="休",AN$17=1,AND(AO25&lt;&gt;"準",AO25&lt;&gt;"深",AM25="")),OR(AO25="休",AND(OR(AO25="準",AO25="深"),OR(AP25="休",AN$17=30,AP$18="×")),AN$17=31,AO$18="×",AO25="")))))),40,0))))</f>
        <v>0</v>
      </c>
      <c r="AO106" s="193">
        <f t="shared" ref="AO106" si="249">IF(AND($D$1="二交代制",AO$17&gt;=1,AO$17&lt;=28,AO25="当",AP25="明",AQ25="休",AR25="当"),10,IF(AND($D$1="三交代制",AO$17&gt;=2,AO$17&lt;=30,OR(AO25="準",AO25="深"),OR(AP25="準",AP25="深"),OR(AQ25="準",AQ25="深")),20,IF(AND($D$1="二交代制",OR(AO25="当",AO25="明"),NOT(OR(AND(AO25="当",OR(AP25="明",AO$17=31,AP$18="×"),OR(AQ25="休",AO$17=30,AO$17=31,AQ$18="×")),AND(AO25="明",OR(AN25="当",AO$17=1),OR(AP25="休",AO$17=31,AP$18="×"))))),30,IF(AND($D$1="三交代制",AN25&lt;&gt;"準",AN25&lt;&gt;"深",OR(AO25="準",AO25="深"),(NOT(OR(AND(AO25="準",OR(AN25="日",AN25="休",AO$17=1,AND(AP25&lt;&gt;"準",AP25&lt;&gt;"深",AN25="")),OR(AP25="休",AND(AP25="準",OR(AQ25="休",AO$17=30,AQ$18="×")),AO$17=31,AP$18="×",AP25="")),AND(AO25="深",OR(AN25="休",AO$17=1,AND(AP25&lt;&gt;"準",AP25&lt;&gt;"深",AN25="")),OR(AP25="休",AND(OR(AP25="準",AP25="深"),OR(AQ25="休",AO$17=30,AQ$18="×")),AO$17=31,AP$18="×",AP25="")))))),40,0))))</f>
        <v>0</v>
      </c>
      <c r="AP106" s="104"/>
      <c r="CJ106" s="107"/>
      <c r="CL106" s="107"/>
      <c r="CM106" s="107"/>
      <c r="CP106" s="107"/>
    </row>
    <row r="107" spans="4:94" x14ac:dyDescent="0.4">
      <c r="E107" s="98" t="s">
        <v>36</v>
      </c>
      <c r="F107" s="98" t="s">
        <v>34</v>
      </c>
      <c r="G107" s="98" t="s">
        <v>36</v>
      </c>
      <c r="H107" s="99"/>
      <c r="J107" s="202"/>
      <c r="K107" s="193"/>
      <c r="L107" s="193"/>
      <c r="M107" s="193"/>
      <c r="N107" s="193"/>
      <c r="O107" s="193"/>
      <c r="P107" s="193"/>
      <c r="Q107" s="193"/>
      <c r="R107" s="193"/>
      <c r="S107" s="193"/>
      <c r="T107" s="193"/>
      <c r="U107" s="193"/>
      <c r="V107" s="193"/>
      <c r="W107" s="193"/>
      <c r="X107" s="193"/>
      <c r="Y107" s="193"/>
      <c r="Z107" s="193"/>
      <c r="AA107" s="193"/>
      <c r="AB107" s="193"/>
      <c r="AC107" s="193"/>
      <c r="AD107" s="193"/>
      <c r="AE107" s="193"/>
      <c r="AF107" s="193"/>
      <c r="AG107" s="193"/>
      <c r="AH107" s="193"/>
      <c r="AI107" s="193"/>
      <c r="AJ107" s="193"/>
      <c r="AK107" s="193"/>
      <c r="AL107" s="193"/>
      <c r="AM107" s="193"/>
      <c r="AN107" s="193"/>
      <c r="AO107" s="193"/>
      <c r="AP107" s="104"/>
      <c r="CJ107" s="107"/>
      <c r="CL107" s="107"/>
      <c r="CM107" s="107"/>
      <c r="CP107" s="107"/>
    </row>
    <row r="108" spans="4:94" x14ac:dyDescent="0.4">
      <c r="E108" s="98" t="s">
        <v>38</v>
      </c>
      <c r="F108" s="98" t="s">
        <v>34</v>
      </c>
      <c r="G108" s="98" t="s">
        <v>36</v>
      </c>
      <c r="H108" s="99"/>
      <c r="J108" s="201" t="str">
        <f t="shared" ref="J108" si="250">IF(E27&lt;&gt;"",E27,"")</f>
        <v>秋田</v>
      </c>
      <c r="K108" s="193">
        <f t="shared" ref="K108" si="251">IF(AND($D$1="二交代制",K$17&gt;=1,K$17&lt;=28,K27="当",L27="明",M27="休",N27="当"),10,IF(AND($D$1="三交代制",K$17&gt;=2,K$17&lt;=30,OR(K27="準",K27="深"),OR(L27="準",L27="深"),OR(M27="準",M27="深")),20,IF(AND($D$1="二交代制",OR(K27="当",K27="明"),NOT(OR(AND(K27="当",OR(L27="明",K$17=31,L$18="×"),OR(M27="休",K$17=30,K$17=31,M$18="×")),AND(K27="明",OR(J27="当",K$17=1),OR(L27="休",K$17=31,L$18="×"))))),30,IF(AND($D$1="三交代制",J27&lt;&gt;"準",J27&lt;&gt;"深",OR(K27="準",K27="深"),(NOT(OR(AND(K27="準",OR(J27="日",J27="休",K$17=1,AND(L27&lt;&gt;"準",L27&lt;&gt;"深",J27="")),OR(L27="休",AND(L27="準",OR(M27="休",K$17=30,M$18="×")),K$17=31,L$18="×",L27="")),AND(K27="深",OR(J27="休",K$17=1,AND(L27&lt;&gt;"準",L27&lt;&gt;"深",J27="")),OR(L27="休",AND(OR(L27="準",L27="深"),OR(M27="休",K$17=30,M$18="×")),K$17=31,L$18="×",L27="")))))),40,0))))</f>
        <v>0</v>
      </c>
      <c r="L108" s="193">
        <f t="shared" ref="L108" si="252">IF(AND($D$1="二交代制",L$17&gt;=1,L$17&lt;=28,L27="当",M27="明",N27="休",O27="当"),10,IF(AND($D$1="三交代制",L$17&gt;=2,L$17&lt;=30,OR(L27="準",L27="深"),OR(M27="準",M27="深"),OR(N27="準",N27="深")),20,IF(AND($D$1="二交代制",OR(L27="当",L27="明"),NOT(OR(AND(L27="当",OR(M27="明",L$17=31,M$18="×"),OR(N27="休",L$17=30,L$17=31,N$18="×")),AND(L27="明",OR(K27="当",L$17=1),OR(M27="休",L$17=31,M$18="×"))))),30,IF(AND($D$1="三交代制",K27&lt;&gt;"準",K27&lt;&gt;"深",OR(L27="準",L27="深"),(NOT(OR(AND(L27="準",OR(K27="日",K27="休",L$17=1,AND(M27&lt;&gt;"準",M27&lt;&gt;"深",K27="")),OR(M27="休",AND(M27="準",OR(N27="休",L$17=30,N$18="×")),L$17=31,M$18="×",M27="")),AND(L27="深",OR(K27="休",L$17=1,AND(M27&lt;&gt;"準",M27&lt;&gt;"深",K27="")),OR(M27="休",AND(OR(M27="準",M27="深"),OR(N27="休",L$17=30,N$18="×")),L$17=31,M$18="×",M27="")))))),40,0))))</f>
        <v>0</v>
      </c>
      <c r="M108" s="193">
        <f t="shared" ref="M108" si="253">IF(AND($D$1="二交代制",M$17&gt;=1,M$17&lt;=28,M27="当",N27="明",O27="休",P27="当"),10,IF(AND($D$1="三交代制",M$17&gt;=2,M$17&lt;=30,OR(M27="準",M27="深"),OR(N27="準",N27="深"),OR(O27="準",O27="深")),20,IF(AND($D$1="二交代制",OR(M27="当",M27="明"),NOT(OR(AND(M27="当",OR(N27="明",M$17=31,N$18="×"),OR(O27="休",M$17=30,M$17=31,O$18="×")),AND(M27="明",OR(L27="当",M$17=1),OR(N27="休",M$17=31,N$18="×"))))),30,IF(AND($D$1="三交代制",L27&lt;&gt;"準",L27&lt;&gt;"深",OR(M27="準",M27="深"),(NOT(OR(AND(M27="準",OR(L27="日",L27="休",M$17=1,AND(N27&lt;&gt;"準",N27&lt;&gt;"深",L27="")),OR(N27="休",AND(N27="準",OR(O27="休",M$17=30,O$18="×")),M$17=31,N$18="×",N27="")),AND(M27="深",OR(L27="休",M$17=1,AND(N27&lt;&gt;"準",N27&lt;&gt;"深",L27="")),OR(N27="休",AND(OR(N27="準",N27="深"),OR(O27="休",M$17=30,O$18="×")),M$17=31,N$18="×",N27="")))))),40,0))))</f>
        <v>0</v>
      </c>
      <c r="N108" s="193">
        <f t="shared" ref="N108" si="254">IF(AND($D$1="二交代制",N$17&gt;=1,N$17&lt;=28,N27="当",O27="明",P27="休",Q27="当"),10,IF(AND($D$1="三交代制",N$17&gt;=2,N$17&lt;=30,OR(N27="準",N27="深"),OR(O27="準",O27="深"),OR(P27="準",P27="深")),20,IF(AND($D$1="二交代制",OR(N27="当",N27="明"),NOT(OR(AND(N27="当",OR(O27="明",N$17=31,O$18="×"),OR(P27="休",N$17=30,N$17=31,P$18="×")),AND(N27="明",OR(M27="当",N$17=1),OR(O27="休",N$17=31,O$18="×"))))),30,IF(AND($D$1="三交代制",M27&lt;&gt;"準",M27&lt;&gt;"深",OR(N27="準",N27="深"),(NOT(OR(AND(N27="準",OR(M27="日",M27="休",N$17=1,AND(O27&lt;&gt;"準",O27&lt;&gt;"深",M27="")),OR(O27="休",AND(O27="準",OR(P27="休",N$17=30,P$18="×")),N$17=31,O$18="×",O27="")),AND(N27="深",OR(M27="休",N$17=1,AND(O27&lt;&gt;"準",O27&lt;&gt;"深",M27="")),OR(O27="休",AND(OR(O27="準",O27="深"),OR(P27="休",N$17=30,P$18="×")),N$17=31,O$18="×",O27="")))))),40,0))))</f>
        <v>0</v>
      </c>
      <c r="O108" s="193">
        <f t="shared" ref="O108" si="255">IF(AND($D$1="二交代制",O$17&gt;=1,O$17&lt;=28,O27="当",P27="明",Q27="休",R27="当"),10,IF(AND($D$1="三交代制",O$17&gt;=2,O$17&lt;=30,OR(O27="準",O27="深"),OR(P27="準",P27="深"),OR(Q27="準",Q27="深")),20,IF(AND($D$1="二交代制",OR(O27="当",O27="明"),NOT(OR(AND(O27="当",OR(P27="明",O$17=31,P$18="×"),OR(Q27="休",O$17=30,O$17=31,Q$18="×")),AND(O27="明",OR(N27="当",O$17=1),OR(P27="休",O$17=31,P$18="×"))))),30,IF(AND($D$1="三交代制",N27&lt;&gt;"準",N27&lt;&gt;"深",OR(O27="準",O27="深"),(NOT(OR(AND(O27="準",OR(N27="日",N27="休",O$17=1,AND(P27&lt;&gt;"準",P27&lt;&gt;"深",N27="")),OR(P27="休",AND(P27="準",OR(Q27="休",O$17=30,Q$18="×")),O$17=31,P$18="×",P27="")),AND(O27="深",OR(N27="休",O$17=1,AND(P27&lt;&gt;"準",P27&lt;&gt;"深",N27="")),OR(P27="休",AND(OR(P27="準",P27="深"),OR(Q27="休",O$17=30,Q$18="×")),O$17=31,P$18="×",P27="")))))),40,0))))</f>
        <v>0</v>
      </c>
      <c r="P108" s="193">
        <f t="shared" ref="P108" si="256">IF(AND($D$1="二交代制",P$17&gt;=1,P$17&lt;=28,P27="当",Q27="明",R27="休",S27="当"),10,IF(AND($D$1="三交代制",P$17&gt;=2,P$17&lt;=30,OR(P27="準",P27="深"),OR(Q27="準",Q27="深"),OR(R27="準",R27="深")),20,IF(AND($D$1="二交代制",OR(P27="当",P27="明"),NOT(OR(AND(P27="当",OR(Q27="明",P$17=31,Q$18="×"),OR(R27="休",P$17=30,P$17=31,R$18="×")),AND(P27="明",OR(O27="当",P$17=1),OR(Q27="休",P$17=31,Q$18="×"))))),30,IF(AND($D$1="三交代制",O27&lt;&gt;"準",O27&lt;&gt;"深",OR(P27="準",P27="深"),(NOT(OR(AND(P27="準",OR(O27="日",O27="休",P$17=1,AND(Q27&lt;&gt;"準",Q27&lt;&gt;"深",O27="")),OR(Q27="休",AND(Q27="準",OR(R27="休",P$17=30,R$18="×")),P$17=31,Q$18="×",Q27="")),AND(P27="深",OR(O27="休",P$17=1,AND(Q27&lt;&gt;"準",Q27&lt;&gt;"深",O27="")),OR(Q27="休",AND(OR(Q27="準",Q27="深"),OR(R27="休",P$17=30,R$18="×")),P$17=31,Q$18="×",Q27="")))))),40,0))))</f>
        <v>0</v>
      </c>
      <c r="Q108" s="193">
        <f t="shared" ref="Q108" si="257">IF(AND($D$1="二交代制",Q$17&gt;=1,Q$17&lt;=28,Q27="当",R27="明",S27="休",T27="当"),10,IF(AND($D$1="三交代制",Q$17&gt;=2,Q$17&lt;=30,OR(Q27="準",Q27="深"),OR(R27="準",R27="深"),OR(S27="準",S27="深")),20,IF(AND($D$1="二交代制",OR(Q27="当",Q27="明"),NOT(OR(AND(Q27="当",OR(R27="明",Q$17=31,R$18="×"),OR(S27="休",Q$17=30,Q$17=31,S$18="×")),AND(Q27="明",OR(P27="当",Q$17=1),OR(R27="休",Q$17=31,R$18="×"))))),30,IF(AND($D$1="三交代制",P27&lt;&gt;"準",P27&lt;&gt;"深",OR(Q27="準",Q27="深"),(NOT(OR(AND(Q27="準",OR(P27="日",P27="休",Q$17=1,AND(R27&lt;&gt;"準",R27&lt;&gt;"深",P27="")),OR(R27="休",AND(R27="準",OR(S27="休",Q$17=30,S$18="×")),Q$17=31,R$18="×",R27="")),AND(Q27="深",OR(P27="休",Q$17=1,AND(R27&lt;&gt;"準",R27&lt;&gt;"深",P27="")),OR(R27="休",AND(OR(R27="準",R27="深"),OR(S27="休",Q$17=30,S$18="×")),Q$17=31,R$18="×",R27="")))))),40,0))))</f>
        <v>0</v>
      </c>
      <c r="R108" s="193">
        <f t="shared" ref="R108" si="258">IF(AND($D$1="二交代制",R$17&gt;=1,R$17&lt;=28,R27="当",S27="明",T27="休",U27="当"),10,IF(AND($D$1="三交代制",R$17&gt;=2,R$17&lt;=30,OR(R27="準",R27="深"),OR(S27="準",S27="深"),OR(T27="準",T27="深")),20,IF(AND($D$1="二交代制",OR(R27="当",R27="明"),NOT(OR(AND(R27="当",OR(S27="明",R$17=31,S$18="×"),OR(T27="休",R$17=30,R$17=31,T$18="×")),AND(R27="明",OR(Q27="当",R$17=1),OR(S27="休",R$17=31,S$18="×"))))),30,IF(AND($D$1="三交代制",Q27&lt;&gt;"準",Q27&lt;&gt;"深",OR(R27="準",R27="深"),(NOT(OR(AND(R27="準",OR(Q27="日",Q27="休",R$17=1,AND(S27&lt;&gt;"準",S27&lt;&gt;"深",Q27="")),OR(S27="休",AND(S27="準",OR(T27="休",R$17=30,T$18="×")),R$17=31,S$18="×",S27="")),AND(R27="深",OR(Q27="休",R$17=1,AND(S27&lt;&gt;"準",S27&lt;&gt;"深",Q27="")),OR(S27="休",AND(OR(S27="準",S27="深"),OR(T27="休",R$17=30,T$18="×")),R$17=31,S$18="×",S27="")))))),40,0))))</f>
        <v>0</v>
      </c>
      <c r="S108" s="193">
        <f t="shared" ref="S108" si="259">IF(AND($D$1="二交代制",S$17&gt;=1,S$17&lt;=28,S27="当",T27="明",U27="休",V27="当"),10,IF(AND($D$1="三交代制",S$17&gt;=2,S$17&lt;=30,OR(S27="準",S27="深"),OR(T27="準",T27="深"),OR(U27="準",U27="深")),20,IF(AND($D$1="二交代制",OR(S27="当",S27="明"),NOT(OR(AND(S27="当",OR(T27="明",S$17=31,T$18="×"),OR(U27="休",S$17=30,S$17=31,U$18="×")),AND(S27="明",OR(R27="当",S$17=1),OR(T27="休",S$17=31,T$18="×"))))),30,IF(AND($D$1="三交代制",R27&lt;&gt;"準",R27&lt;&gt;"深",OR(S27="準",S27="深"),(NOT(OR(AND(S27="準",OR(R27="日",R27="休",S$17=1,AND(T27&lt;&gt;"準",T27&lt;&gt;"深",R27="")),OR(T27="休",AND(T27="準",OR(U27="休",S$17=30,U$18="×")),S$17=31,T$18="×",T27="")),AND(S27="深",OR(R27="休",S$17=1,AND(T27&lt;&gt;"準",T27&lt;&gt;"深",R27="")),OR(T27="休",AND(OR(T27="準",T27="深"),OR(U27="休",S$17=30,U$18="×")),S$17=31,T$18="×",T27="")))))),40,0))))</f>
        <v>0</v>
      </c>
      <c r="T108" s="193">
        <f t="shared" ref="T108" si="260">IF(AND($D$1="二交代制",T$17&gt;=1,T$17&lt;=28,T27="当",U27="明",V27="休",W27="当"),10,IF(AND($D$1="三交代制",T$17&gt;=2,T$17&lt;=30,OR(T27="準",T27="深"),OR(U27="準",U27="深"),OR(V27="準",V27="深")),20,IF(AND($D$1="二交代制",OR(T27="当",T27="明"),NOT(OR(AND(T27="当",OR(U27="明",T$17=31,U$18="×"),OR(V27="休",T$17=30,T$17=31,V$18="×")),AND(T27="明",OR(S27="当",T$17=1),OR(U27="休",T$17=31,U$18="×"))))),30,IF(AND($D$1="三交代制",S27&lt;&gt;"準",S27&lt;&gt;"深",OR(T27="準",T27="深"),(NOT(OR(AND(T27="準",OR(S27="日",S27="休",T$17=1,AND(U27&lt;&gt;"準",U27&lt;&gt;"深",S27="")),OR(U27="休",AND(U27="準",OR(V27="休",T$17=30,V$18="×")),T$17=31,U$18="×",U27="")),AND(T27="深",OR(S27="休",T$17=1,AND(U27&lt;&gt;"準",U27&lt;&gt;"深",S27="")),OR(U27="休",AND(OR(U27="準",U27="深"),OR(V27="休",T$17=30,V$18="×")),T$17=31,U$18="×",U27="")))))),40,0))))</f>
        <v>0</v>
      </c>
      <c r="U108" s="193">
        <f t="shared" ref="U108" si="261">IF(AND($D$1="二交代制",U$17&gt;=1,U$17&lt;=28,U27="当",V27="明",W27="休",X27="当"),10,IF(AND($D$1="三交代制",U$17&gt;=2,U$17&lt;=30,OR(U27="準",U27="深"),OR(V27="準",V27="深"),OR(W27="準",W27="深")),20,IF(AND($D$1="二交代制",OR(U27="当",U27="明"),NOT(OR(AND(U27="当",OR(V27="明",U$17=31,V$18="×"),OR(W27="休",U$17=30,U$17=31,W$18="×")),AND(U27="明",OR(T27="当",U$17=1),OR(V27="休",U$17=31,V$18="×"))))),30,IF(AND($D$1="三交代制",T27&lt;&gt;"準",T27&lt;&gt;"深",OR(U27="準",U27="深"),(NOT(OR(AND(U27="準",OR(T27="日",T27="休",U$17=1,AND(V27&lt;&gt;"準",V27&lt;&gt;"深",T27="")),OR(V27="休",AND(V27="準",OR(W27="休",U$17=30,W$18="×")),U$17=31,V$18="×",V27="")),AND(U27="深",OR(T27="休",U$17=1,AND(V27&lt;&gt;"準",V27&lt;&gt;"深",T27="")),OR(V27="休",AND(OR(V27="準",V27="深"),OR(W27="休",U$17=30,W$18="×")),U$17=31,V$18="×",V27="")))))),40,0))))</f>
        <v>0</v>
      </c>
      <c r="V108" s="193">
        <f t="shared" ref="V108" si="262">IF(AND($D$1="二交代制",V$17&gt;=1,V$17&lt;=28,V27="当",W27="明",X27="休",Y27="当"),10,IF(AND($D$1="三交代制",V$17&gt;=2,V$17&lt;=30,OR(V27="準",V27="深"),OR(W27="準",W27="深"),OR(X27="準",X27="深")),20,IF(AND($D$1="二交代制",OR(V27="当",V27="明"),NOT(OR(AND(V27="当",OR(W27="明",V$17=31,W$18="×"),OR(X27="休",V$17=30,V$17=31,X$18="×")),AND(V27="明",OR(U27="当",V$17=1),OR(W27="休",V$17=31,W$18="×"))))),30,IF(AND($D$1="三交代制",U27&lt;&gt;"準",U27&lt;&gt;"深",OR(V27="準",V27="深"),(NOT(OR(AND(V27="準",OR(U27="日",U27="休",V$17=1,AND(W27&lt;&gt;"準",W27&lt;&gt;"深",U27="")),OR(W27="休",AND(W27="準",OR(X27="休",V$17=30,X$18="×")),V$17=31,W$18="×",W27="")),AND(V27="深",OR(U27="休",V$17=1,AND(W27&lt;&gt;"準",W27&lt;&gt;"深",U27="")),OR(W27="休",AND(OR(W27="準",W27="深"),OR(X27="休",V$17=30,X$18="×")),V$17=31,W$18="×",W27="")))))),40,0))))</f>
        <v>0</v>
      </c>
      <c r="W108" s="193">
        <f t="shared" ref="W108" si="263">IF(AND($D$1="二交代制",W$17&gt;=1,W$17&lt;=28,W27="当",X27="明",Y27="休",Z27="当"),10,IF(AND($D$1="三交代制",W$17&gt;=2,W$17&lt;=30,OR(W27="準",W27="深"),OR(X27="準",X27="深"),OR(Y27="準",Y27="深")),20,IF(AND($D$1="二交代制",OR(W27="当",W27="明"),NOT(OR(AND(W27="当",OR(X27="明",W$17=31,X$18="×"),OR(Y27="休",W$17=30,W$17=31,Y$18="×")),AND(W27="明",OR(V27="当",W$17=1),OR(X27="休",W$17=31,X$18="×"))))),30,IF(AND($D$1="三交代制",V27&lt;&gt;"準",V27&lt;&gt;"深",OR(W27="準",W27="深"),(NOT(OR(AND(W27="準",OR(V27="日",V27="休",W$17=1,AND(X27&lt;&gt;"準",X27&lt;&gt;"深",V27="")),OR(X27="休",AND(X27="準",OR(Y27="休",W$17=30,Y$18="×")),W$17=31,X$18="×",X27="")),AND(W27="深",OR(V27="休",W$17=1,AND(X27&lt;&gt;"準",X27&lt;&gt;"深",V27="")),OR(X27="休",AND(OR(X27="準",X27="深"),OR(Y27="休",W$17=30,Y$18="×")),W$17=31,X$18="×",X27="")))))),40,0))))</f>
        <v>0</v>
      </c>
      <c r="X108" s="193">
        <f t="shared" ref="X108" si="264">IF(AND($D$1="二交代制",X$17&gt;=1,X$17&lt;=28,X27="当",Y27="明",Z27="休",AA27="当"),10,IF(AND($D$1="三交代制",X$17&gt;=2,X$17&lt;=30,OR(X27="準",X27="深"),OR(Y27="準",Y27="深"),OR(Z27="準",Z27="深")),20,IF(AND($D$1="二交代制",OR(X27="当",X27="明"),NOT(OR(AND(X27="当",OR(Y27="明",X$17=31,Y$18="×"),OR(Z27="休",X$17=30,X$17=31,Z$18="×")),AND(X27="明",OR(W27="当",X$17=1),OR(Y27="休",X$17=31,Y$18="×"))))),30,IF(AND($D$1="三交代制",W27&lt;&gt;"準",W27&lt;&gt;"深",OR(X27="準",X27="深"),(NOT(OR(AND(X27="準",OR(W27="日",W27="休",X$17=1,AND(Y27&lt;&gt;"準",Y27&lt;&gt;"深",W27="")),OR(Y27="休",AND(Y27="準",OR(Z27="休",X$17=30,Z$18="×")),X$17=31,Y$18="×",Y27="")),AND(X27="深",OR(W27="休",X$17=1,AND(Y27&lt;&gt;"準",Y27&lt;&gt;"深",W27="")),OR(Y27="休",AND(OR(Y27="準",Y27="深"),OR(Z27="休",X$17=30,Z$18="×")),X$17=31,Y$18="×",Y27="")))))),40,0))))</f>
        <v>0</v>
      </c>
      <c r="Y108" s="193">
        <f t="shared" ref="Y108" si="265">IF(AND($D$1="二交代制",Y$17&gt;=1,Y$17&lt;=28,Y27="当",Z27="明",AA27="休",AB27="当"),10,IF(AND($D$1="三交代制",Y$17&gt;=2,Y$17&lt;=30,OR(Y27="準",Y27="深"),OR(Z27="準",Z27="深"),OR(AA27="準",AA27="深")),20,IF(AND($D$1="二交代制",OR(Y27="当",Y27="明"),NOT(OR(AND(Y27="当",OR(Z27="明",Y$17=31,Z$18="×"),OR(AA27="休",Y$17=30,Y$17=31,AA$18="×")),AND(Y27="明",OR(X27="当",Y$17=1),OR(Z27="休",Y$17=31,Z$18="×"))))),30,IF(AND($D$1="三交代制",X27&lt;&gt;"準",X27&lt;&gt;"深",OR(Y27="準",Y27="深"),(NOT(OR(AND(Y27="準",OR(X27="日",X27="休",Y$17=1,AND(Z27&lt;&gt;"準",Z27&lt;&gt;"深",X27="")),OR(Z27="休",AND(Z27="準",OR(AA27="休",Y$17=30,AA$18="×")),Y$17=31,Z$18="×",Z27="")),AND(Y27="深",OR(X27="休",Y$17=1,AND(Z27&lt;&gt;"準",Z27&lt;&gt;"深",X27="")),OR(Z27="休",AND(OR(Z27="準",Z27="深"),OR(AA27="休",Y$17=30,AA$18="×")),Y$17=31,Z$18="×",Z27="")))))),40,0))))</f>
        <v>0</v>
      </c>
      <c r="Z108" s="193">
        <f t="shared" ref="Z108" si="266">IF(AND($D$1="二交代制",Z$17&gt;=1,Z$17&lt;=28,Z27="当",AA27="明",AB27="休",AC27="当"),10,IF(AND($D$1="三交代制",Z$17&gt;=2,Z$17&lt;=30,OR(Z27="準",Z27="深"),OR(AA27="準",AA27="深"),OR(AB27="準",AB27="深")),20,IF(AND($D$1="二交代制",OR(Z27="当",Z27="明"),NOT(OR(AND(Z27="当",OR(AA27="明",Z$17=31,AA$18="×"),OR(AB27="休",Z$17=30,Z$17=31,AB$18="×")),AND(Z27="明",OR(Y27="当",Z$17=1),OR(AA27="休",Z$17=31,AA$18="×"))))),30,IF(AND($D$1="三交代制",Y27&lt;&gt;"準",Y27&lt;&gt;"深",OR(Z27="準",Z27="深"),(NOT(OR(AND(Z27="準",OR(Y27="日",Y27="休",Z$17=1,AND(AA27&lt;&gt;"準",AA27&lt;&gt;"深",Y27="")),OR(AA27="休",AND(AA27="準",OR(AB27="休",Z$17=30,AB$18="×")),Z$17=31,AA$18="×",AA27="")),AND(Z27="深",OR(Y27="休",Z$17=1,AND(AA27&lt;&gt;"準",AA27&lt;&gt;"深",Y27="")),OR(AA27="休",AND(OR(AA27="準",AA27="深"),OR(AB27="休",Z$17=30,AB$18="×")),Z$17=31,AA$18="×",AA27="")))))),40,0))))</f>
        <v>0</v>
      </c>
      <c r="AA108" s="193">
        <f t="shared" ref="AA108" si="267">IF(AND($D$1="二交代制",AA$17&gt;=1,AA$17&lt;=28,AA27="当",AB27="明",AC27="休",AD27="当"),10,IF(AND($D$1="三交代制",AA$17&gt;=2,AA$17&lt;=30,OR(AA27="準",AA27="深"),OR(AB27="準",AB27="深"),OR(AC27="準",AC27="深")),20,IF(AND($D$1="二交代制",OR(AA27="当",AA27="明"),NOT(OR(AND(AA27="当",OR(AB27="明",AA$17=31,AB$18="×"),OR(AC27="休",AA$17=30,AA$17=31,AC$18="×")),AND(AA27="明",OR(Z27="当",AA$17=1),OR(AB27="休",AA$17=31,AB$18="×"))))),30,IF(AND($D$1="三交代制",Z27&lt;&gt;"準",Z27&lt;&gt;"深",OR(AA27="準",AA27="深"),(NOT(OR(AND(AA27="準",OR(Z27="日",Z27="休",AA$17=1,AND(AB27&lt;&gt;"準",AB27&lt;&gt;"深",Z27="")),OR(AB27="休",AND(AB27="準",OR(AC27="休",AA$17=30,AC$18="×")),AA$17=31,AB$18="×",AB27="")),AND(AA27="深",OR(Z27="休",AA$17=1,AND(AB27&lt;&gt;"準",AB27&lt;&gt;"深",Z27="")),OR(AB27="休",AND(OR(AB27="準",AB27="深"),OR(AC27="休",AA$17=30,AC$18="×")),AA$17=31,AB$18="×",AB27="")))))),40,0))))</f>
        <v>0</v>
      </c>
      <c r="AB108" s="193">
        <f t="shared" ref="AB108" si="268">IF(AND($D$1="二交代制",AB$17&gt;=1,AB$17&lt;=28,AB27="当",AC27="明",AD27="休",AE27="当"),10,IF(AND($D$1="三交代制",AB$17&gt;=2,AB$17&lt;=30,OR(AB27="準",AB27="深"),OR(AC27="準",AC27="深"),OR(AD27="準",AD27="深")),20,IF(AND($D$1="二交代制",OR(AB27="当",AB27="明"),NOT(OR(AND(AB27="当",OR(AC27="明",AB$17=31,AC$18="×"),OR(AD27="休",AB$17=30,AB$17=31,AD$18="×")),AND(AB27="明",OR(AA27="当",AB$17=1),OR(AC27="休",AB$17=31,AC$18="×"))))),30,IF(AND($D$1="三交代制",AA27&lt;&gt;"準",AA27&lt;&gt;"深",OR(AB27="準",AB27="深"),(NOT(OR(AND(AB27="準",OR(AA27="日",AA27="休",AB$17=1,AND(AC27&lt;&gt;"準",AC27&lt;&gt;"深",AA27="")),OR(AC27="休",AND(AC27="準",OR(AD27="休",AB$17=30,AD$18="×")),AB$17=31,AC$18="×",AC27="")),AND(AB27="深",OR(AA27="休",AB$17=1,AND(AC27&lt;&gt;"準",AC27&lt;&gt;"深",AA27="")),OR(AC27="休",AND(OR(AC27="準",AC27="深"),OR(AD27="休",AB$17=30,AD$18="×")),AB$17=31,AC$18="×",AC27="")))))),40,0))))</f>
        <v>0</v>
      </c>
      <c r="AC108" s="193">
        <f t="shared" ref="AC108" si="269">IF(AND($D$1="二交代制",AC$17&gt;=1,AC$17&lt;=28,AC27="当",AD27="明",AE27="休",AF27="当"),10,IF(AND($D$1="三交代制",AC$17&gt;=2,AC$17&lt;=30,OR(AC27="準",AC27="深"),OR(AD27="準",AD27="深"),OR(AE27="準",AE27="深")),20,IF(AND($D$1="二交代制",OR(AC27="当",AC27="明"),NOT(OR(AND(AC27="当",OR(AD27="明",AC$17=31,AD$18="×"),OR(AE27="休",AC$17=30,AC$17=31,AE$18="×")),AND(AC27="明",OR(AB27="当",AC$17=1),OR(AD27="休",AC$17=31,AD$18="×"))))),30,IF(AND($D$1="三交代制",AB27&lt;&gt;"準",AB27&lt;&gt;"深",OR(AC27="準",AC27="深"),(NOT(OR(AND(AC27="準",OR(AB27="日",AB27="休",AC$17=1,AND(AD27&lt;&gt;"準",AD27&lt;&gt;"深",AB27="")),OR(AD27="休",AND(AD27="準",OR(AE27="休",AC$17=30,AE$18="×")),AC$17=31,AD$18="×",AD27="")),AND(AC27="深",OR(AB27="休",AC$17=1,AND(AD27&lt;&gt;"準",AD27&lt;&gt;"深",AB27="")),OR(AD27="休",AND(OR(AD27="準",AD27="深"),OR(AE27="休",AC$17=30,AE$18="×")),AC$17=31,AD$18="×",AD27="")))))),40,0))))</f>
        <v>0</v>
      </c>
      <c r="AD108" s="193">
        <f t="shared" ref="AD108" si="270">IF(AND($D$1="二交代制",AD$17&gt;=1,AD$17&lt;=28,AD27="当",AE27="明",AF27="休",AG27="当"),10,IF(AND($D$1="三交代制",AD$17&gt;=2,AD$17&lt;=30,OR(AD27="準",AD27="深"),OR(AE27="準",AE27="深"),OR(AF27="準",AF27="深")),20,IF(AND($D$1="二交代制",OR(AD27="当",AD27="明"),NOT(OR(AND(AD27="当",OR(AE27="明",AD$17=31,AE$18="×"),OR(AF27="休",AD$17=30,AD$17=31,AF$18="×")),AND(AD27="明",OR(AC27="当",AD$17=1),OR(AE27="休",AD$17=31,AE$18="×"))))),30,IF(AND($D$1="三交代制",AC27&lt;&gt;"準",AC27&lt;&gt;"深",OR(AD27="準",AD27="深"),(NOT(OR(AND(AD27="準",OR(AC27="日",AC27="休",AD$17=1,AND(AE27&lt;&gt;"準",AE27&lt;&gt;"深",AC27="")),OR(AE27="休",AND(AE27="準",OR(AF27="休",AD$17=30,AF$18="×")),AD$17=31,AE$18="×",AE27="")),AND(AD27="深",OR(AC27="休",AD$17=1,AND(AE27&lt;&gt;"準",AE27&lt;&gt;"深",AC27="")),OR(AE27="休",AND(OR(AE27="準",AE27="深"),OR(AF27="休",AD$17=30,AF$18="×")),AD$17=31,AE$18="×",AE27="")))))),40,0))))</f>
        <v>0</v>
      </c>
      <c r="AE108" s="193">
        <f t="shared" ref="AE108" si="271">IF(AND($D$1="二交代制",AE$17&gt;=1,AE$17&lt;=28,AE27="当",AF27="明",AG27="休",AH27="当"),10,IF(AND($D$1="三交代制",AE$17&gt;=2,AE$17&lt;=30,OR(AE27="準",AE27="深"),OR(AF27="準",AF27="深"),OR(AG27="準",AG27="深")),20,IF(AND($D$1="二交代制",OR(AE27="当",AE27="明"),NOT(OR(AND(AE27="当",OR(AF27="明",AE$17=31,AF$18="×"),OR(AG27="休",AE$17=30,AE$17=31,AG$18="×")),AND(AE27="明",OR(AD27="当",AE$17=1),OR(AF27="休",AE$17=31,AF$18="×"))))),30,IF(AND($D$1="三交代制",AD27&lt;&gt;"準",AD27&lt;&gt;"深",OR(AE27="準",AE27="深"),(NOT(OR(AND(AE27="準",OR(AD27="日",AD27="休",AE$17=1,AND(AF27&lt;&gt;"準",AF27&lt;&gt;"深",AD27="")),OR(AF27="休",AND(AF27="準",OR(AG27="休",AE$17=30,AG$18="×")),AE$17=31,AF$18="×",AF27="")),AND(AE27="深",OR(AD27="休",AE$17=1,AND(AF27&lt;&gt;"準",AF27&lt;&gt;"深",AD27="")),OR(AF27="休",AND(OR(AF27="準",AF27="深"),OR(AG27="休",AE$17=30,AG$18="×")),AE$17=31,AF$18="×",AF27="")))))),40,0))))</f>
        <v>0</v>
      </c>
      <c r="AF108" s="193">
        <f t="shared" ref="AF108" si="272">IF(AND($D$1="二交代制",AF$17&gt;=1,AF$17&lt;=28,AF27="当",AG27="明",AH27="休",AI27="当"),10,IF(AND($D$1="三交代制",AF$17&gt;=2,AF$17&lt;=30,OR(AF27="準",AF27="深"),OR(AG27="準",AG27="深"),OR(AH27="準",AH27="深")),20,IF(AND($D$1="二交代制",OR(AF27="当",AF27="明"),NOT(OR(AND(AF27="当",OR(AG27="明",AF$17=31,AG$18="×"),OR(AH27="休",AF$17=30,AF$17=31,AH$18="×")),AND(AF27="明",OR(AE27="当",AF$17=1),OR(AG27="休",AF$17=31,AG$18="×"))))),30,IF(AND($D$1="三交代制",AE27&lt;&gt;"準",AE27&lt;&gt;"深",OR(AF27="準",AF27="深"),(NOT(OR(AND(AF27="準",OR(AE27="日",AE27="休",AF$17=1,AND(AG27&lt;&gt;"準",AG27&lt;&gt;"深",AE27="")),OR(AG27="休",AND(AG27="準",OR(AH27="休",AF$17=30,AH$18="×")),AF$17=31,AG$18="×",AG27="")),AND(AF27="深",OR(AE27="休",AF$17=1,AND(AG27&lt;&gt;"準",AG27&lt;&gt;"深",AE27="")),OR(AG27="休",AND(OR(AG27="準",AG27="深"),OR(AH27="休",AF$17=30,AH$18="×")),AF$17=31,AG$18="×",AG27="")))))),40,0))))</f>
        <v>0</v>
      </c>
      <c r="AG108" s="193">
        <f t="shared" ref="AG108" si="273">IF(AND($D$1="二交代制",AG$17&gt;=1,AG$17&lt;=28,AG27="当",AH27="明",AI27="休",AJ27="当"),10,IF(AND($D$1="三交代制",AG$17&gt;=2,AG$17&lt;=30,OR(AG27="準",AG27="深"),OR(AH27="準",AH27="深"),OR(AI27="準",AI27="深")),20,IF(AND($D$1="二交代制",OR(AG27="当",AG27="明"),NOT(OR(AND(AG27="当",OR(AH27="明",AG$17=31,AH$18="×"),OR(AI27="休",AG$17=30,AG$17=31,AI$18="×")),AND(AG27="明",OR(AF27="当",AG$17=1),OR(AH27="休",AG$17=31,AH$18="×"))))),30,IF(AND($D$1="三交代制",AF27&lt;&gt;"準",AF27&lt;&gt;"深",OR(AG27="準",AG27="深"),(NOT(OR(AND(AG27="準",OR(AF27="日",AF27="休",AG$17=1,AND(AH27&lt;&gt;"準",AH27&lt;&gt;"深",AF27="")),OR(AH27="休",AND(AH27="準",OR(AI27="休",AG$17=30,AI$18="×")),AG$17=31,AH$18="×",AH27="")),AND(AG27="深",OR(AF27="休",AG$17=1,AND(AH27&lt;&gt;"準",AH27&lt;&gt;"深",AF27="")),OR(AH27="休",AND(OR(AH27="準",AH27="深"),OR(AI27="休",AG$17=30,AI$18="×")),AG$17=31,AH$18="×",AH27="")))))),40,0))))</f>
        <v>0</v>
      </c>
      <c r="AH108" s="193">
        <f t="shared" ref="AH108" si="274">IF(AND($D$1="二交代制",AH$17&gt;=1,AH$17&lt;=28,AH27="当",AI27="明",AJ27="休",AK27="当"),10,IF(AND($D$1="三交代制",AH$17&gt;=2,AH$17&lt;=30,OR(AH27="準",AH27="深"),OR(AI27="準",AI27="深"),OR(AJ27="準",AJ27="深")),20,IF(AND($D$1="二交代制",OR(AH27="当",AH27="明"),NOT(OR(AND(AH27="当",OR(AI27="明",AH$17=31,AI$18="×"),OR(AJ27="休",AH$17=30,AH$17=31,AJ$18="×")),AND(AH27="明",OR(AG27="当",AH$17=1),OR(AI27="休",AH$17=31,AI$18="×"))))),30,IF(AND($D$1="三交代制",AG27&lt;&gt;"準",AG27&lt;&gt;"深",OR(AH27="準",AH27="深"),(NOT(OR(AND(AH27="準",OR(AG27="日",AG27="休",AH$17=1,AND(AI27&lt;&gt;"準",AI27&lt;&gt;"深",AG27="")),OR(AI27="休",AND(AI27="準",OR(AJ27="休",AH$17=30,AJ$18="×")),AH$17=31,AI$18="×",AI27="")),AND(AH27="深",OR(AG27="休",AH$17=1,AND(AI27&lt;&gt;"準",AI27&lt;&gt;"深",AG27="")),OR(AI27="休",AND(OR(AI27="準",AI27="深"),OR(AJ27="休",AH$17=30,AJ$18="×")),AH$17=31,AI$18="×",AI27="")))))),40,0))))</f>
        <v>0</v>
      </c>
      <c r="AI108" s="193">
        <f t="shared" ref="AI108" si="275">IF(AND($D$1="二交代制",AI$17&gt;=1,AI$17&lt;=28,AI27="当",AJ27="明",AK27="休",AL27="当"),10,IF(AND($D$1="三交代制",AI$17&gt;=2,AI$17&lt;=30,OR(AI27="準",AI27="深"),OR(AJ27="準",AJ27="深"),OR(AK27="準",AK27="深")),20,IF(AND($D$1="二交代制",OR(AI27="当",AI27="明"),NOT(OR(AND(AI27="当",OR(AJ27="明",AI$17=31,AJ$18="×"),OR(AK27="休",AI$17=30,AI$17=31,AK$18="×")),AND(AI27="明",OR(AH27="当",AI$17=1),OR(AJ27="休",AI$17=31,AJ$18="×"))))),30,IF(AND($D$1="三交代制",AH27&lt;&gt;"準",AH27&lt;&gt;"深",OR(AI27="準",AI27="深"),(NOT(OR(AND(AI27="準",OR(AH27="日",AH27="休",AI$17=1,AND(AJ27&lt;&gt;"準",AJ27&lt;&gt;"深",AH27="")),OR(AJ27="休",AND(AJ27="準",OR(AK27="休",AI$17=30,AK$18="×")),AI$17=31,AJ$18="×",AJ27="")),AND(AI27="深",OR(AH27="休",AI$17=1,AND(AJ27&lt;&gt;"準",AJ27&lt;&gt;"深",AH27="")),OR(AJ27="休",AND(OR(AJ27="準",AJ27="深"),OR(AK27="休",AI$17=30,AK$18="×")),AI$17=31,AJ$18="×",AJ27="")))))),40,0))))</f>
        <v>0</v>
      </c>
      <c r="AJ108" s="193">
        <f t="shared" ref="AJ108" si="276">IF(AND($D$1="二交代制",AJ$17&gt;=1,AJ$17&lt;=28,AJ27="当",AK27="明",AL27="休",AM27="当"),10,IF(AND($D$1="三交代制",AJ$17&gt;=2,AJ$17&lt;=30,OR(AJ27="準",AJ27="深"),OR(AK27="準",AK27="深"),OR(AL27="準",AL27="深")),20,IF(AND($D$1="二交代制",OR(AJ27="当",AJ27="明"),NOT(OR(AND(AJ27="当",OR(AK27="明",AJ$17=31,AK$18="×"),OR(AL27="休",AJ$17=30,AJ$17=31,AL$18="×")),AND(AJ27="明",OR(AI27="当",AJ$17=1),OR(AK27="休",AJ$17=31,AK$18="×"))))),30,IF(AND($D$1="三交代制",AI27&lt;&gt;"準",AI27&lt;&gt;"深",OR(AJ27="準",AJ27="深"),(NOT(OR(AND(AJ27="準",OR(AI27="日",AI27="休",AJ$17=1,AND(AK27&lt;&gt;"準",AK27&lt;&gt;"深",AI27="")),OR(AK27="休",AND(AK27="準",OR(AL27="休",AJ$17=30,AL$18="×")),AJ$17=31,AK$18="×",AK27="")),AND(AJ27="深",OR(AI27="休",AJ$17=1,AND(AK27&lt;&gt;"準",AK27&lt;&gt;"深",AI27="")),OR(AK27="休",AND(OR(AK27="準",AK27="深"),OR(AL27="休",AJ$17=30,AL$18="×")),AJ$17=31,AK$18="×",AK27="")))))),40,0))))</f>
        <v>0</v>
      </c>
      <c r="AK108" s="193">
        <f t="shared" ref="AK108" si="277">IF(AND($D$1="二交代制",AK$17&gt;=1,AK$17&lt;=28,AK27="当",AL27="明",AM27="休",AN27="当"),10,IF(AND($D$1="三交代制",AK$17&gt;=2,AK$17&lt;=30,OR(AK27="準",AK27="深"),OR(AL27="準",AL27="深"),OR(AM27="準",AM27="深")),20,IF(AND($D$1="二交代制",OR(AK27="当",AK27="明"),NOT(OR(AND(AK27="当",OR(AL27="明",AK$17=31,AL$18="×"),OR(AM27="休",AK$17=30,AK$17=31,AM$18="×")),AND(AK27="明",OR(AJ27="当",AK$17=1),OR(AL27="休",AK$17=31,AL$18="×"))))),30,IF(AND($D$1="三交代制",AJ27&lt;&gt;"準",AJ27&lt;&gt;"深",OR(AK27="準",AK27="深"),(NOT(OR(AND(AK27="準",OR(AJ27="日",AJ27="休",AK$17=1,AND(AL27&lt;&gt;"準",AL27&lt;&gt;"深",AJ27="")),OR(AL27="休",AND(AL27="準",OR(AM27="休",AK$17=30,AM$18="×")),AK$17=31,AL$18="×",AL27="")),AND(AK27="深",OR(AJ27="休",AK$17=1,AND(AL27&lt;&gt;"準",AL27&lt;&gt;"深",AJ27="")),OR(AL27="休",AND(OR(AL27="準",AL27="深"),OR(AM27="休",AK$17=30,AM$18="×")),AK$17=31,AL$18="×",AL27="")))))),40,0))))</f>
        <v>0</v>
      </c>
      <c r="AL108" s="193">
        <f t="shared" ref="AL108" si="278">IF(AND($D$1="二交代制",AL$17&gt;=1,AL$17&lt;=28,AL27="当",AM27="明",AN27="休",AO27="当"),10,IF(AND($D$1="三交代制",AL$17&gt;=2,AL$17&lt;=30,OR(AL27="準",AL27="深"),OR(AM27="準",AM27="深"),OR(AN27="準",AN27="深")),20,IF(AND($D$1="二交代制",OR(AL27="当",AL27="明"),NOT(OR(AND(AL27="当",OR(AM27="明",AL$17=31,AM$18="×"),OR(AN27="休",AL$17=30,AL$17=31,AN$18="×")),AND(AL27="明",OR(AK27="当",AL$17=1),OR(AM27="休",AL$17=31,AM$18="×"))))),30,IF(AND($D$1="三交代制",AK27&lt;&gt;"準",AK27&lt;&gt;"深",OR(AL27="準",AL27="深"),(NOT(OR(AND(AL27="準",OR(AK27="日",AK27="休",AL$17=1,AND(AM27&lt;&gt;"準",AM27&lt;&gt;"深",AK27="")),OR(AM27="休",AND(AM27="準",OR(AN27="休",AL$17=30,AN$18="×")),AL$17=31,AM$18="×",AM27="")),AND(AL27="深",OR(AK27="休",AL$17=1,AND(AM27&lt;&gt;"準",AM27&lt;&gt;"深",AK27="")),OR(AM27="休",AND(OR(AM27="準",AM27="深"),OR(AN27="休",AL$17=30,AN$18="×")),AL$17=31,AM$18="×",AM27="")))))),40,0))))</f>
        <v>0</v>
      </c>
      <c r="AM108" s="193">
        <f t="shared" ref="AM108" si="279">IF(AND($D$1="二交代制",AM$17&gt;=1,AM$17&lt;=28,AM27="当",AN27="明",AO27="休",AP27="当"),10,IF(AND($D$1="三交代制",AM$17&gt;=2,AM$17&lt;=30,OR(AM27="準",AM27="深"),OR(AN27="準",AN27="深"),OR(AO27="準",AO27="深")),20,IF(AND($D$1="二交代制",OR(AM27="当",AM27="明"),NOT(OR(AND(AM27="当",OR(AN27="明",AM$17=31,AN$18="×"),OR(AO27="休",AM$17=30,AM$17=31,AO$18="×")),AND(AM27="明",OR(AL27="当",AM$17=1),OR(AN27="休",AM$17=31,AN$18="×"))))),30,IF(AND($D$1="三交代制",AL27&lt;&gt;"準",AL27&lt;&gt;"深",OR(AM27="準",AM27="深"),(NOT(OR(AND(AM27="準",OR(AL27="日",AL27="休",AM$17=1,AND(AN27&lt;&gt;"準",AN27&lt;&gt;"深",AL27="")),OR(AN27="休",AND(AN27="準",OR(AO27="休",AM$17=30,AO$18="×")),AM$17=31,AN$18="×",AN27="")),AND(AM27="深",OR(AL27="休",AM$17=1,AND(AN27&lt;&gt;"準",AN27&lt;&gt;"深",AL27="")),OR(AN27="休",AND(OR(AN27="準",AN27="深"),OR(AO27="休",AM$17=30,AO$18="×")),AM$17=31,AN$18="×",AN27="")))))),40,0))))</f>
        <v>0</v>
      </c>
      <c r="AN108" s="193">
        <f t="shared" ref="AN108" si="280">IF(AND($D$1="二交代制",AN$17&gt;=1,AN$17&lt;=28,AN27="当",AO27="明",AP27="休",AQ27="当"),10,IF(AND($D$1="三交代制",AN$17&gt;=2,AN$17&lt;=30,OR(AN27="準",AN27="深"),OR(AO27="準",AO27="深"),OR(AP27="準",AP27="深")),20,IF(AND($D$1="二交代制",OR(AN27="当",AN27="明"),NOT(OR(AND(AN27="当",OR(AO27="明",AN$17=31,AO$18="×"),OR(AP27="休",AN$17=30,AN$17=31,AP$18="×")),AND(AN27="明",OR(AM27="当",AN$17=1),OR(AO27="休",AN$17=31,AO$18="×"))))),30,IF(AND($D$1="三交代制",AM27&lt;&gt;"準",AM27&lt;&gt;"深",OR(AN27="準",AN27="深"),(NOT(OR(AND(AN27="準",OR(AM27="日",AM27="休",AN$17=1,AND(AO27&lt;&gt;"準",AO27&lt;&gt;"深",AM27="")),OR(AO27="休",AND(AO27="準",OR(AP27="休",AN$17=30,AP$18="×")),AN$17=31,AO$18="×",AO27="")),AND(AN27="深",OR(AM27="休",AN$17=1,AND(AO27&lt;&gt;"準",AO27&lt;&gt;"深",AM27="")),OR(AO27="休",AND(OR(AO27="準",AO27="深"),OR(AP27="休",AN$17=30,AP$18="×")),AN$17=31,AO$18="×",AO27="")))))),40,0))))</f>
        <v>0</v>
      </c>
      <c r="AO108" s="193">
        <f t="shared" ref="AO108" si="281">IF(AND($D$1="二交代制",AO$17&gt;=1,AO$17&lt;=28,AO27="当",AP27="明",AQ27="休",AR27="当"),10,IF(AND($D$1="三交代制",AO$17&gt;=2,AO$17&lt;=30,OR(AO27="準",AO27="深"),OR(AP27="準",AP27="深"),OR(AQ27="準",AQ27="深")),20,IF(AND($D$1="二交代制",OR(AO27="当",AO27="明"),NOT(OR(AND(AO27="当",OR(AP27="明",AO$17=31,AP$18="×"),OR(AQ27="休",AO$17=30,AO$17=31,AQ$18="×")),AND(AO27="明",OR(AN27="当",AO$17=1),OR(AP27="休",AO$17=31,AP$18="×"))))),30,IF(AND($D$1="三交代制",AN27&lt;&gt;"準",AN27&lt;&gt;"深",OR(AO27="準",AO27="深"),(NOT(OR(AND(AO27="準",OR(AN27="日",AN27="休",AO$17=1,AND(AP27&lt;&gt;"準",AP27&lt;&gt;"深",AN27="")),OR(AP27="休",AND(AP27="準",OR(AQ27="休",AO$17=30,AQ$18="×")),AO$17=31,AP$18="×",AP27="")),AND(AO27="深",OR(AN27="休",AO$17=1,AND(AP27&lt;&gt;"準",AP27&lt;&gt;"深",AN27="")),OR(AP27="休",AND(OR(AP27="準",AP27="深"),OR(AQ27="休",AO$17=30,AQ$18="×")),AO$17=31,AP$18="×",AP27="")))))),40,0))))</f>
        <v>0</v>
      </c>
      <c r="AP108" s="104"/>
      <c r="CJ108" s="107"/>
      <c r="CL108" s="107"/>
      <c r="CM108" s="107"/>
      <c r="CP108" s="107"/>
    </row>
    <row r="109" spans="4:94" x14ac:dyDescent="0.4">
      <c r="E109" s="98" t="s">
        <v>36</v>
      </c>
      <c r="F109" s="98" t="s">
        <v>34</v>
      </c>
      <c r="G109" s="98" t="s">
        <v>34</v>
      </c>
      <c r="H109" s="98" t="s">
        <v>36</v>
      </c>
      <c r="J109" s="202"/>
      <c r="K109" s="193"/>
      <c r="L109" s="193"/>
      <c r="M109" s="193"/>
      <c r="N109" s="193"/>
      <c r="O109" s="193"/>
      <c r="P109" s="193"/>
      <c r="Q109" s="193"/>
      <c r="R109" s="193"/>
      <c r="S109" s="193"/>
      <c r="T109" s="193"/>
      <c r="U109" s="193"/>
      <c r="V109" s="193"/>
      <c r="W109" s="193"/>
      <c r="X109" s="193"/>
      <c r="Y109" s="193"/>
      <c r="Z109" s="193"/>
      <c r="AA109" s="193"/>
      <c r="AB109" s="193"/>
      <c r="AC109" s="193"/>
      <c r="AD109" s="193"/>
      <c r="AE109" s="193"/>
      <c r="AF109" s="193"/>
      <c r="AG109" s="193"/>
      <c r="AH109" s="193"/>
      <c r="AI109" s="193"/>
      <c r="AJ109" s="193"/>
      <c r="AK109" s="193"/>
      <c r="AL109" s="193"/>
      <c r="AM109" s="193"/>
      <c r="AN109" s="193"/>
      <c r="AO109" s="193"/>
      <c r="AP109" s="104"/>
      <c r="CJ109" s="107"/>
      <c r="CL109" s="107"/>
      <c r="CM109" s="107"/>
      <c r="CP109" s="107"/>
    </row>
    <row r="110" spans="4:94" x14ac:dyDescent="0.4">
      <c r="E110" s="98" t="s">
        <v>38</v>
      </c>
      <c r="F110" s="98" t="s">
        <v>34</v>
      </c>
      <c r="G110" s="98" t="s">
        <v>34</v>
      </c>
      <c r="H110" s="98" t="s">
        <v>36</v>
      </c>
      <c r="J110" s="201" t="str">
        <f t="shared" ref="J110" si="282">IF(E29&lt;&gt;"",E29,"")</f>
        <v>芳賀</v>
      </c>
      <c r="K110" s="193">
        <f t="shared" ref="K110" si="283">IF(AND($D$1="二交代制",K$17&gt;=1,K$17&lt;=28,K29="当",L29="明",M29="休",N29="当"),10,IF(AND($D$1="三交代制",K$17&gt;=2,K$17&lt;=30,OR(K29="準",K29="深"),OR(L29="準",L29="深"),OR(M29="準",M29="深")),20,IF(AND($D$1="二交代制",OR(K29="当",K29="明"),NOT(OR(AND(K29="当",OR(L29="明",K$17=31,L$18="×"),OR(M29="休",K$17=30,K$17=31,M$18="×")),AND(K29="明",OR(J29="当",K$17=1),OR(L29="休",K$17=31,L$18="×"))))),30,IF(AND($D$1="三交代制",J29&lt;&gt;"準",J29&lt;&gt;"深",OR(K29="準",K29="深"),(NOT(OR(AND(K29="準",OR(J29="日",J29="休",K$17=1,AND(L29&lt;&gt;"準",L29&lt;&gt;"深",J29="")),OR(L29="休",AND(L29="準",OR(M29="休",K$17=30,M$18="×")),K$17=31,L$18="×",L29="")),AND(K29="深",OR(J29="休",K$17=1,AND(L29&lt;&gt;"準",L29&lt;&gt;"深",J29="")),OR(L29="休",AND(OR(L29="準",L29="深"),OR(M29="休",K$17=30,M$18="×")),K$17=31,L$18="×",L29="")))))),40,0))))</f>
        <v>0</v>
      </c>
      <c r="L110" s="193">
        <f t="shared" ref="L110" si="284">IF(AND($D$1="二交代制",L$17&gt;=1,L$17&lt;=28,L29="当",M29="明",N29="休",O29="当"),10,IF(AND($D$1="三交代制",L$17&gt;=2,L$17&lt;=30,OR(L29="準",L29="深"),OR(M29="準",M29="深"),OR(N29="準",N29="深")),20,IF(AND($D$1="二交代制",OR(L29="当",L29="明"),NOT(OR(AND(L29="当",OR(M29="明",L$17=31,M$18="×"),OR(N29="休",L$17=30,L$17=31,N$18="×")),AND(L29="明",OR(K29="当",L$17=1),OR(M29="休",L$17=31,M$18="×"))))),30,IF(AND($D$1="三交代制",K29&lt;&gt;"準",K29&lt;&gt;"深",OR(L29="準",L29="深"),(NOT(OR(AND(L29="準",OR(K29="日",K29="休",L$17=1,AND(M29&lt;&gt;"準",M29&lt;&gt;"深",K29="")),OR(M29="休",AND(M29="準",OR(N29="休",L$17=30,N$18="×")),L$17=31,M$18="×",M29="")),AND(L29="深",OR(K29="休",L$17=1,AND(M29&lt;&gt;"準",M29&lt;&gt;"深",K29="")),OR(M29="休",AND(OR(M29="準",M29="深"),OR(N29="休",L$17=30,N$18="×")),L$17=31,M$18="×",M29="")))))),40,0))))</f>
        <v>0</v>
      </c>
      <c r="M110" s="193">
        <f t="shared" ref="M110" si="285">IF(AND($D$1="二交代制",M$17&gt;=1,M$17&lt;=28,M29="当",N29="明",O29="休",P29="当"),10,IF(AND($D$1="三交代制",M$17&gt;=2,M$17&lt;=30,OR(M29="準",M29="深"),OR(N29="準",N29="深"),OR(O29="準",O29="深")),20,IF(AND($D$1="二交代制",OR(M29="当",M29="明"),NOT(OR(AND(M29="当",OR(N29="明",M$17=31,N$18="×"),OR(O29="休",M$17=30,M$17=31,O$18="×")),AND(M29="明",OR(L29="当",M$17=1),OR(N29="休",M$17=31,N$18="×"))))),30,IF(AND($D$1="三交代制",L29&lt;&gt;"準",L29&lt;&gt;"深",OR(M29="準",M29="深"),(NOT(OR(AND(M29="準",OR(L29="日",L29="休",M$17=1,AND(N29&lt;&gt;"準",N29&lt;&gt;"深",L29="")),OR(N29="休",AND(N29="準",OR(O29="休",M$17=30,O$18="×")),M$17=31,N$18="×",N29="")),AND(M29="深",OR(L29="休",M$17=1,AND(N29&lt;&gt;"準",N29&lt;&gt;"深",L29="")),OR(N29="休",AND(OR(N29="準",N29="深"),OR(O29="休",M$17=30,O$18="×")),M$17=31,N$18="×",N29="")))))),40,0))))</f>
        <v>0</v>
      </c>
      <c r="N110" s="193">
        <f t="shared" ref="N110" si="286">IF(AND($D$1="二交代制",N$17&gt;=1,N$17&lt;=28,N29="当",O29="明",P29="休",Q29="当"),10,IF(AND($D$1="三交代制",N$17&gt;=2,N$17&lt;=30,OR(N29="準",N29="深"),OR(O29="準",O29="深"),OR(P29="準",P29="深")),20,IF(AND($D$1="二交代制",OR(N29="当",N29="明"),NOT(OR(AND(N29="当",OR(O29="明",N$17=31,O$18="×"),OR(P29="休",N$17=30,N$17=31,P$18="×")),AND(N29="明",OR(M29="当",N$17=1),OR(O29="休",N$17=31,O$18="×"))))),30,IF(AND($D$1="三交代制",M29&lt;&gt;"準",M29&lt;&gt;"深",OR(N29="準",N29="深"),(NOT(OR(AND(N29="準",OR(M29="日",M29="休",N$17=1,AND(O29&lt;&gt;"準",O29&lt;&gt;"深",M29="")),OR(O29="休",AND(O29="準",OR(P29="休",N$17=30,P$18="×")),N$17=31,O$18="×",O29="")),AND(N29="深",OR(M29="休",N$17=1,AND(O29&lt;&gt;"準",O29&lt;&gt;"深",M29="")),OR(O29="休",AND(OR(O29="準",O29="深"),OR(P29="休",N$17=30,P$18="×")),N$17=31,O$18="×",O29="")))))),40,0))))</f>
        <v>0</v>
      </c>
      <c r="O110" s="193">
        <f t="shared" ref="O110" si="287">IF(AND($D$1="二交代制",O$17&gt;=1,O$17&lt;=28,O29="当",P29="明",Q29="休",R29="当"),10,IF(AND($D$1="三交代制",O$17&gt;=2,O$17&lt;=30,OR(O29="準",O29="深"),OR(P29="準",P29="深"),OR(Q29="準",Q29="深")),20,IF(AND($D$1="二交代制",OR(O29="当",O29="明"),NOT(OR(AND(O29="当",OR(P29="明",O$17=31,P$18="×"),OR(Q29="休",O$17=30,O$17=31,Q$18="×")),AND(O29="明",OR(N29="当",O$17=1),OR(P29="休",O$17=31,P$18="×"))))),30,IF(AND($D$1="三交代制",N29&lt;&gt;"準",N29&lt;&gt;"深",OR(O29="準",O29="深"),(NOT(OR(AND(O29="準",OR(N29="日",N29="休",O$17=1,AND(P29&lt;&gt;"準",P29&lt;&gt;"深",N29="")),OR(P29="休",AND(P29="準",OR(Q29="休",O$17=30,Q$18="×")),O$17=31,P$18="×",P29="")),AND(O29="深",OR(N29="休",O$17=1,AND(P29&lt;&gt;"準",P29&lt;&gt;"深",N29="")),OR(P29="休",AND(OR(P29="準",P29="深"),OR(Q29="休",O$17=30,Q$18="×")),O$17=31,P$18="×",P29="")))))),40,0))))</f>
        <v>0</v>
      </c>
      <c r="P110" s="193">
        <f t="shared" ref="P110" si="288">IF(AND($D$1="二交代制",P$17&gt;=1,P$17&lt;=28,P29="当",Q29="明",R29="休",S29="当"),10,IF(AND($D$1="三交代制",P$17&gt;=2,P$17&lt;=30,OR(P29="準",P29="深"),OR(Q29="準",Q29="深"),OR(R29="準",R29="深")),20,IF(AND($D$1="二交代制",OR(P29="当",P29="明"),NOT(OR(AND(P29="当",OR(Q29="明",P$17=31,Q$18="×"),OR(R29="休",P$17=30,P$17=31,R$18="×")),AND(P29="明",OR(O29="当",P$17=1),OR(Q29="休",P$17=31,Q$18="×"))))),30,IF(AND($D$1="三交代制",O29&lt;&gt;"準",O29&lt;&gt;"深",OR(P29="準",P29="深"),(NOT(OR(AND(P29="準",OR(O29="日",O29="休",P$17=1,AND(Q29&lt;&gt;"準",Q29&lt;&gt;"深",O29="")),OR(Q29="休",AND(Q29="準",OR(R29="休",P$17=30,R$18="×")),P$17=31,Q$18="×",Q29="")),AND(P29="深",OR(O29="休",P$17=1,AND(Q29&lt;&gt;"準",Q29&lt;&gt;"深",O29="")),OR(Q29="休",AND(OR(Q29="準",Q29="深"),OR(R29="休",P$17=30,R$18="×")),P$17=31,Q$18="×",Q29="")))))),40,0))))</f>
        <v>0</v>
      </c>
      <c r="Q110" s="193">
        <f t="shared" ref="Q110" si="289">IF(AND($D$1="二交代制",Q$17&gt;=1,Q$17&lt;=28,Q29="当",R29="明",S29="休",T29="当"),10,IF(AND($D$1="三交代制",Q$17&gt;=2,Q$17&lt;=30,OR(Q29="準",Q29="深"),OR(R29="準",R29="深"),OR(S29="準",S29="深")),20,IF(AND($D$1="二交代制",OR(Q29="当",Q29="明"),NOT(OR(AND(Q29="当",OR(R29="明",Q$17=31,R$18="×"),OR(S29="休",Q$17=30,Q$17=31,S$18="×")),AND(Q29="明",OR(P29="当",Q$17=1),OR(R29="休",Q$17=31,R$18="×"))))),30,IF(AND($D$1="三交代制",P29&lt;&gt;"準",P29&lt;&gt;"深",OR(Q29="準",Q29="深"),(NOT(OR(AND(Q29="準",OR(P29="日",P29="休",Q$17=1,AND(R29&lt;&gt;"準",R29&lt;&gt;"深",P29="")),OR(R29="休",AND(R29="準",OR(S29="休",Q$17=30,S$18="×")),Q$17=31,R$18="×",R29="")),AND(Q29="深",OR(P29="休",Q$17=1,AND(R29&lt;&gt;"準",R29&lt;&gt;"深",P29="")),OR(R29="休",AND(OR(R29="準",R29="深"),OR(S29="休",Q$17=30,S$18="×")),Q$17=31,R$18="×",R29="")))))),40,0))))</f>
        <v>0</v>
      </c>
      <c r="R110" s="193">
        <f t="shared" ref="R110" si="290">IF(AND($D$1="二交代制",R$17&gt;=1,R$17&lt;=28,R29="当",S29="明",T29="休",U29="当"),10,IF(AND($D$1="三交代制",R$17&gt;=2,R$17&lt;=30,OR(R29="準",R29="深"),OR(S29="準",S29="深"),OR(T29="準",T29="深")),20,IF(AND($D$1="二交代制",OR(R29="当",R29="明"),NOT(OR(AND(R29="当",OR(S29="明",R$17=31,S$18="×"),OR(T29="休",R$17=30,R$17=31,T$18="×")),AND(R29="明",OR(Q29="当",R$17=1),OR(S29="休",R$17=31,S$18="×"))))),30,IF(AND($D$1="三交代制",Q29&lt;&gt;"準",Q29&lt;&gt;"深",OR(R29="準",R29="深"),(NOT(OR(AND(R29="準",OR(Q29="日",Q29="休",R$17=1,AND(S29&lt;&gt;"準",S29&lt;&gt;"深",Q29="")),OR(S29="休",AND(S29="準",OR(T29="休",R$17=30,T$18="×")),R$17=31,S$18="×",S29="")),AND(R29="深",OR(Q29="休",R$17=1,AND(S29&lt;&gt;"準",S29&lt;&gt;"深",Q29="")),OR(S29="休",AND(OR(S29="準",S29="深"),OR(T29="休",R$17=30,T$18="×")),R$17=31,S$18="×",S29="")))))),40,0))))</f>
        <v>0</v>
      </c>
      <c r="S110" s="193">
        <f t="shared" ref="S110" si="291">IF(AND($D$1="二交代制",S$17&gt;=1,S$17&lt;=28,S29="当",T29="明",U29="休",V29="当"),10,IF(AND($D$1="三交代制",S$17&gt;=2,S$17&lt;=30,OR(S29="準",S29="深"),OR(T29="準",T29="深"),OR(U29="準",U29="深")),20,IF(AND($D$1="二交代制",OR(S29="当",S29="明"),NOT(OR(AND(S29="当",OR(T29="明",S$17=31,T$18="×"),OR(U29="休",S$17=30,S$17=31,U$18="×")),AND(S29="明",OR(R29="当",S$17=1),OR(T29="休",S$17=31,T$18="×"))))),30,IF(AND($D$1="三交代制",R29&lt;&gt;"準",R29&lt;&gt;"深",OR(S29="準",S29="深"),(NOT(OR(AND(S29="準",OR(R29="日",R29="休",S$17=1,AND(T29&lt;&gt;"準",T29&lt;&gt;"深",R29="")),OR(T29="休",AND(T29="準",OR(U29="休",S$17=30,U$18="×")),S$17=31,T$18="×",T29="")),AND(S29="深",OR(R29="休",S$17=1,AND(T29&lt;&gt;"準",T29&lt;&gt;"深",R29="")),OR(T29="休",AND(OR(T29="準",T29="深"),OR(U29="休",S$17=30,U$18="×")),S$17=31,T$18="×",T29="")))))),40,0))))</f>
        <v>0</v>
      </c>
      <c r="T110" s="193">
        <f t="shared" ref="T110" si="292">IF(AND($D$1="二交代制",T$17&gt;=1,T$17&lt;=28,T29="当",U29="明",V29="休",W29="当"),10,IF(AND($D$1="三交代制",T$17&gt;=2,T$17&lt;=30,OR(T29="準",T29="深"),OR(U29="準",U29="深"),OR(V29="準",V29="深")),20,IF(AND($D$1="二交代制",OR(T29="当",T29="明"),NOT(OR(AND(T29="当",OR(U29="明",T$17=31,U$18="×"),OR(V29="休",T$17=30,T$17=31,V$18="×")),AND(T29="明",OR(S29="当",T$17=1),OR(U29="休",T$17=31,U$18="×"))))),30,IF(AND($D$1="三交代制",S29&lt;&gt;"準",S29&lt;&gt;"深",OR(T29="準",T29="深"),(NOT(OR(AND(T29="準",OR(S29="日",S29="休",T$17=1,AND(U29&lt;&gt;"準",U29&lt;&gt;"深",S29="")),OR(U29="休",AND(U29="準",OR(V29="休",T$17=30,V$18="×")),T$17=31,U$18="×",U29="")),AND(T29="深",OR(S29="休",T$17=1,AND(U29&lt;&gt;"準",U29&lt;&gt;"深",S29="")),OR(U29="休",AND(OR(U29="準",U29="深"),OR(V29="休",T$17=30,V$18="×")),T$17=31,U$18="×",U29="")))))),40,0))))</f>
        <v>0</v>
      </c>
      <c r="U110" s="193">
        <f t="shared" ref="U110" si="293">IF(AND($D$1="二交代制",U$17&gt;=1,U$17&lt;=28,U29="当",V29="明",W29="休",X29="当"),10,IF(AND($D$1="三交代制",U$17&gt;=2,U$17&lt;=30,OR(U29="準",U29="深"),OR(V29="準",V29="深"),OR(W29="準",W29="深")),20,IF(AND($D$1="二交代制",OR(U29="当",U29="明"),NOT(OR(AND(U29="当",OR(V29="明",U$17=31,V$18="×"),OR(W29="休",U$17=30,U$17=31,W$18="×")),AND(U29="明",OR(T29="当",U$17=1),OR(V29="休",U$17=31,V$18="×"))))),30,IF(AND($D$1="三交代制",T29&lt;&gt;"準",T29&lt;&gt;"深",OR(U29="準",U29="深"),(NOT(OR(AND(U29="準",OR(T29="日",T29="休",U$17=1,AND(V29&lt;&gt;"準",V29&lt;&gt;"深",T29="")),OR(V29="休",AND(V29="準",OR(W29="休",U$17=30,W$18="×")),U$17=31,V$18="×",V29="")),AND(U29="深",OR(T29="休",U$17=1,AND(V29&lt;&gt;"準",V29&lt;&gt;"深",T29="")),OR(V29="休",AND(OR(V29="準",V29="深"),OR(W29="休",U$17=30,W$18="×")),U$17=31,V$18="×",V29="")))))),40,0))))</f>
        <v>0</v>
      </c>
      <c r="V110" s="193">
        <f t="shared" ref="V110" si="294">IF(AND($D$1="二交代制",V$17&gt;=1,V$17&lt;=28,V29="当",W29="明",X29="休",Y29="当"),10,IF(AND($D$1="三交代制",V$17&gt;=2,V$17&lt;=30,OR(V29="準",V29="深"),OR(W29="準",W29="深"),OR(X29="準",X29="深")),20,IF(AND($D$1="二交代制",OR(V29="当",V29="明"),NOT(OR(AND(V29="当",OR(W29="明",V$17=31,W$18="×"),OR(X29="休",V$17=30,V$17=31,X$18="×")),AND(V29="明",OR(U29="当",V$17=1),OR(W29="休",V$17=31,W$18="×"))))),30,IF(AND($D$1="三交代制",U29&lt;&gt;"準",U29&lt;&gt;"深",OR(V29="準",V29="深"),(NOT(OR(AND(V29="準",OR(U29="日",U29="休",V$17=1,AND(W29&lt;&gt;"準",W29&lt;&gt;"深",U29="")),OR(W29="休",AND(W29="準",OR(X29="休",V$17=30,X$18="×")),V$17=31,W$18="×",W29="")),AND(V29="深",OR(U29="休",V$17=1,AND(W29&lt;&gt;"準",W29&lt;&gt;"深",U29="")),OR(W29="休",AND(OR(W29="準",W29="深"),OR(X29="休",V$17=30,X$18="×")),V$17=31,W$18="×",W29="")))))),40,0))))</f>
        <v>0</v>
      </c>
      <c r="W110" s="193">
        <f t="shared" ref="W110" si="295">IF(AND($D$1="二交代制",W$17&gt;=1,W$17&lt;=28,W29="当",X29="明",Y29="休",Z29="当"),10,IF(AND($D$1="三交代制",W$17&gt;=2,W$17&lt;=30,OR(W29="準",W29="深"),OR(X29="準",X29="深"),OR(Y29="準",Y29="深")),20,IF(AND($D$1="二交代制",OR(W29="当",W29="明"),NOT(OR(AND(W29="当",OR(X29="明",W$17=31,X$18="×"),OR(Y29="休",W$17=30,W$17=31,Y$18="×")),AND(W29="明",OR(V29="当",W$17=1),OR(X29="休",W$17=31,X$18="×"))))),30,IF(AND($D$1="三交代制",V29&lt;&gt;"準",V29&lt;&gt;"深",OR(W29="準",W29="深"),(NOT(OR(AND(W29="準",OR(V29="日",V29="休",W$17=1,AND(X29&lt;&gt;"準",X29&lt;&gt;"深",V29="")),OR(X29="休",AND(X29="準",OR(Y29="休",W$17=30,Y$18="×")),W$17=31,X$18="×",X29="")),AND(W29="深",OR(V29="休",W$17=1,AND(X29&lt;&gt;"準",X29&lt;&gt;"深",V29="")),OR(X29="休",AND(OR(X29="準",X29="深"),OR(Y29="休",W$17=30,Y$18="×")),W$17=31,X$18="×",X29="")))))),40,0))))</f>
        <v>0</v>
      </c>
      <c r="X110" s="193">
        <f t="shared" ref="X110" si="296">IF(AND($D$1="二交代制",X$17&gt;=1,X$17&lt;=28,X29="当",Y29="明",Z29="休",AA29="当"),10,IF(AND($D$1="三交代制",X$17&gt;=2,X$17&lt;=30,OR(X29="準",X29="深"),OR(Y29="準",Y29="深"),OR(Z29="準",Z29="深")),20,IF(AND($D$1="二交代制",OR(X29="当",X29="明"),NOT(OR(AND(X29="当",OR(Y29="明",X$17=31,Y$18="×"),OR(Z29="休",X$17=30,X$17=31,Z$18="×")),AND(X29="明",OR(W29="当",X$17=1),OR(Y29="休",X$17=31,Y$18="×"))))),30,IF(AND($D$1="三交代制",W29&lt;&gt;"準",W29&lt;&gt;"深",OR(X29="準",X29="深"),(NOT(OR(AND(X29="準",OR(W29="日",W29="休",X$17=1,AND(Y29&lt;&gt;"準",Y29&lt;&gt;"深",W29="")),OR(Y29="休",AND(Y29="準",OR(Z29="休",X$17=30,Z$18="×")),X$17=31,Y$18="×",Y29="")),AND(X29="深",OR(W29="休",X$17=1,AND(Y29&lt;&gt;"準",Y29&lt;&gt;"深",W29="")),OR(Y29="休",AND(OR(Y29="準",Y29="深"),OR(Z29="休",X$17=30,Z$18="×")),X$17=31,Y$18="×",Y29="")))))),40,0))))</f>
        <v>0</v>
      </c>
      <c r="Y110" s="193">
        <f t="shared" ref="Y110" si="297">IF(AND($D$1="二交代制",Y$17&gt;=1,Y$17&lt;=28,Y29="当",Z29="明",AA29="休",AB29="当"),10,IF(AND($D$1="三交代制",Y$17&gt;=2,Y$17&lt;=30,OR(Y29="準",Y29="深"),OR(Z29="準",Z29="深"),OR(AA29="準",AA29="深")),20,IF(AND($D$1="二交代制",OR(Y29="当",Y29="明"),NOT(OR(AND(Y29="当",OR(Z29="明",Y$17=31,Z$18="×"),OR(AA29="休",Y$17=30,Y$17=31,AA$18="×")),AND(Y29="明",OR(X29="当",Y$17=1),OR(Z29="休",Y$17=31,Z$18="×"))))),30,IF(AND($D$1="三交代制",X29&lt;&gt;"準",X29&lt;&gt;"深",OR(Y29="準",Y29="深"),(NOT(OR(AND(Y29="準",OR(X29="日",X29="休",Y$17=1,AND(Z29&lt;&gt;"準",Z29&lt;&gt;"深",X29="")),OR(Z29="休",AND(Z29="準",OR(AA29="休",Y$17=30,AA$18="×")),Y$17=31,Z$18="×",Z29="")),AND(Y29="深",OR(X29="休",Y$17=1,AND(Z29&lt;&gt;"準",Z29&lt;&gt;"深",X29="")),OR(Z29="休",AND(OR(Z29="準",Z29="深"),OR(AA29="休",Y$17=30,AA$18="×")),Y$17=31,Z$18="×",Z29="")))))),40,0))))</f>
        <v>0</v>
      </c>
      <c r="Z110" s="193">
        <f t="shared" ref="Z110" si="298">IF(AND($D$1="二交代制",Z$17&gt;=1,Z$17&lt;=28,Z29="当",AA29="明",AB29="休",AC29="当"),10,IF(AND($D$1="三交代制",Z$17&gt;=2,Z$17&lt;=30,OR(Z29="準",Z29="深"),OR(AA29="準",AA29="深"),OR(AB29="準",AB29="深")),20,IF(AND($D$1="二交代制",OR(Z29="当",Z29="明"),NOT(OR(AND(Z29="当",OR(AA29="明",Z$17=31,AA$18="×"),OR(AB29="休",Z$17=30,Z$17=31,AB$18="×")),AND(Z29="明",OR(Y29="当",Z$17=1),OR(AA29="休",Z$17=31,AA$18="×"))))),30,IF(AND($D$1="三交代制",Y29&lt;&gt;"準",Y29&lt;&gt;"深",OR(Z29="準",Z29="深"),(NOT(OR(AND(Z29="準",OR(Y29="日",Y29="休",Z$17=1,AND(AA29&lt;&gt;"準",AA29&lt;&gt;"深",Y29="")),OR(AA29="休",AND(AA29="準",OR(AB29="休",Z$17=30,AB$18="×")),Z$17=31,AA$18="×",AA29="")),AND(Z29="深",OR(Y29="休",Z$17=1,AND(AA29&lt;&gt;"準",AA29&lt;&gt;"深",Y29="")),OR(AA29="休",AND(OR(AA29="準",AA29="深"),OR(AB29="休",Z$17=30,AB$18="×")),Z$17=31,AA$18="×",AA29="")))))),40,0))))</f>
        <v>0</v>
      </c>
      <c r="AA110" s="193">
        <f t="shared" ref="AA110" si="299">IF(AND($D$1="二交代制",AA$17&gt;=1,AA$17&lt;=28,AA29="当",AB29="明",AC29="休",AD29="当"),10,IF(AND($D$1="三交代制",AA$17&gt;=2,AA$17&lt;=30,OR(AA29="準",AA29="深"),OR(AB29="準",AB29="深"),OR(AC29="準",AC29="深")),20,IF(AND($D$1="二交代制",OR(AA29="当",AA29="明"),NOT(OR(AND(AA29="当",OR(AB29="明",AA$17=31,AB$18="×"),OR(AC29="休",AA$17=30,AA$17=31,AC$18="×")),AND(AA29="明",OR(Z29="当",AA$17=1),OR(AB29="休",AA$17=31,AB$18="×"))))),30,IF(AND($D$1="三交代制",Z29&lt;&gt;"準",Z29&lt;&gt;"深",OR(AA29="準",AA29="深"),(NOT(OR(AND(AA29="準",OR(Z29="日",Z29="休",AA$17=1,AND(AB29&lt;&gt;"準",AB29&lt;&gt;"深",Z29="")),OR(AB29="休",AND(AB29="準",OR(AC29="休",AA$17=30,AC$18="×")),AA$17=31,AB$18="×",AB29="")),AND(AA29="深",OR(Z29="休",AA$17=1,AND(AB29&lt;&gt;"準",AB29&lt;&gt;"深",Z29="")),OR(AB29="休",AND(OR(AB29="準",AB29="深"),OR(AC29="休",AA$17=30,AC$18="×")),AA$17=31,AB$18="×",AB29="")))))),40,0))))</f>
        <v>0</v>
      </c>
      <c r="AB110" s="193">
        <f t="shared" ref="AB110" si="300">IF(AND($D$1="二交代制",AB$17&gt;=1,AB$17&lt;=28,AB29="当",AC29="明",AD29="休",AE29="当"),10,IF(AND($D$1="三交代制",AB$17&gt;=2,AB$17&lt;=30,OR(AB29="準",AB29="深"),OR(AC29="準",AC29="深"),OR(AD29="準",AD29="深")),20,IF(AND($D$1="二交代制",OR(AB29="当",AB29="明"),NOT(OR(AND(AB29="当",OR(AC29="明",AB$17=31,AC$18="×"),OR(AD29="休",AB$17=30,AB$17=31,AD$18="×")),AND(AB29="明",OR(AA29="当",AB$17=1),OR(AC29="休",AB$17=31,AC$18="×"))))),30,IF(AND($D$1="三交代制",AA29&lt;&gt;"準",AA29&lt;&gt;"深",OR(AB29="準",AB29="深"),(NOT(OR(AND(AB29="準",OR(AA29="日",AA29="休",AB$17=1,AND(AC29&lt;&gt;"準",AC29&lt;&gt;"深",AA29="")),OR(AC29="休",AND(AC29="準",OR(AD29="休",AB$17=30,AD$18="×")),AB$17=31,AC$18="×",AC29="")),AND(AB29="深",OR(AA29="休",AB$17=1,AND(AC29&lt;&gt;"準",AC29&lt;&gt;"深",AA29="")),OR(AC29="休",AND(OR(AC29="準",AC29="深"),OR(AD29="休",AB$17=30,AD$18="×")),AB$17=31,AC$18="×",AC29="")))))),40,0))))</f>
        <v>0</v>
      </c>
      <c r="AC110" s="193">
        <f t="shared" ref="AC110" si="301">IF(AND($D$1="二交代制",AC$17&gt;=1,AC$17&lt;=28,AC29="当",AD29="明",AE29="休",AF29="当"),10,IF(AND($D$1="三交代制",AC$17&gt;=2,AC$17&lt;=30,OR(AC29="準",AC29="深"),OR(AD29="準",AD29="深"),OR(AE29="準",AE29="深")),20,IF(AND($D$1="二交代制",OR(AC29="当",AC29="明"),NOT(OR(AND(AC29="当",OR(AD29="明",AC$17=31,AD$18="×"),OR(AE29="休",AC$17=30,AC$17=31,AE$18="×")),AND(AC29="明",OR(AB29="当",AC$17=1),OR(AD29="休",AC$17=31,AD$18="×"))))),30,IF(AND($D$1="三交代制",AB29&lt;&gt;"準",AB29&lt;&gt;"深",OR(AC29="準",AC29="深"),(NOT(OR(AND(AC29="準",OR(AB29="日",AB29="休",AC$17=1,AND(AD29&lt;&gt;"準",AD29&lt;&gt;"深",AB29="")),OR(AD29="休",AND(AD29="準",OR(AE29="休",AC$17=30,AE$18="×")),AC$17=31,AD$18="×",AD29="")),AND(AC29="深",OR(AB29="休",AC$17=1,AND(AD29&lt;&gt;"準",AD29&lt;&gt;"深",AB29="")),OR(AD29="休",AND(OR(AD29="準",AD29="深"),OR(AE29="休",AC$17=30,AE$18="×")),AC$17=31,AD$18="×",AD29="")))))),40,0))))</f>
        <v>0</v>
      </c>
      <c r="AD110" s="193">
        <f t="shared" ref="AD110" si="302">IF(AND($D$1="二交代制",AD$17&gt;=1,AD$17&lt;=28,AD29="当",AE29="明",AF29="休",AG29="当"),10,IF(AND($D$1="三交代制",AD$17&gt;=2,AD$17&lt;=30,OR(AD29="準",AD29="深"),OR(AE29="準",AE29="深"),OR(AF29="準",AF29="深")),20,IF(AND($D$1="二交代制",OR(AD29="当",AD29="明"),NOT(OR(AND(AD29="当",OR(AE29="明",AD$17=31,AE$18="×"),OR(AF29="休",AD$17=30,AD$17=31,AF$18="×")),AND(AD29="明",OR(AC29="当",AD$17=1),OR(AE29="休",AD$17=31,AE$18="×"))))),30,IF(AND($D$1="三交代制",AC29&lt;&gt;"準",AC29&lt;&gt;"深",OR(AD29="準",AD29="深"),(NOT(OR(AND(AD29="準",OR(AC29="日",AC29="休",AD$17=1,AND(AE29&lt;&gt;"準",AE29&lt;&gt;"深",AC29="")),OR(AE29="休",AND(AE29="準",OR(AF29="休",AD$17=30,AF$18="×")),AD$17=31,AE$18="×",AE29="")),AND(AD29="深",OR(AC29="休",AD$17=1,AND(AE29&lt;&gt;"準",AE29&lt;&gt;"深",AC29="")),OR(AE29="休",AND(OR(AE29="準",AE29="深"),OR(AF29="休",AD$17=30,AF$18="×")),AD$17=31,AE$18="×",AE29="")))))),40,0))))</f>
        <v>0</v>
      </c>
      <c r="AE110" s="193">
        <f t="shared" ref="AE110" si="303">IF(AND($D$1="二交代制",AE$17&gt;=1,AE$17&lt;=28,AE29="当",AF29="明",AG29="休",AH29="当"),10,IF(AND($D$1="三交代制",AE$17&gt;=2,AE$17&lt;=30,OR(AE29="準",AE29="深"),OR(AF29="準",AF29="深"),OR(AG29="準",AG29="深")),20,IF(AND($D$1="二交代制",OR(AE29="当",AE29="明"),NOT(OR(AND(AE29="当",OR(AF29="明",AE$17=31,AF$18="×"),OR(AG29="休",AE$17=30,AE$17=31,AG$18="×")),AND(AE29="明",OR(AD29="当",AE$17=1),OR(AF29="休",AE$17=31,AF$18="×"))))),30,IF(AND($D$1="三交代制",AD29&lt;&gt;"準",AD29&lt;&gt;"深",OR(AE29="準",AE29="深"),(NOT(OR(AND(AE29="準",OR(AD29="日",AD29="休",AE$17=1,AND(AF29&lt;&gt;"準",AF29&lt;&gt;"深",AD29="")),OR(AF29="休",AND(AF29="準",OR(AG29="休",AE$17=30,AG$18="×")),AE$17=31,AF$18="×",AF29="")),AND(AE29="深",OR(AD29="休",AE$17=1,AND(AF29&lt;&gt;"準",AF29&lt;&gt;"深",AD29="")),OR(AF29="休",AND(OR(AF29="準",AF29="深"),OR(AG29="休",AE$17=30,AG$18="×")),AE$17=31,AF$18="×",AF29="")))))),40,0))))</f>
        <v>0</v>
      </c>
      <c r="AF110" s="193">
        <f t="shared" ref="AF110" si="304">IF(AND($D$1="二交代制",AF$17&gt;=1,AF$17&lt;=28,AF29="当",AG29="明",AH29="休",AI29="当"),10,IF(AND($D$1="三交代制",AF$17&gt;=2,AF$17&lt;=30,OR(AF29="準",AF29="深"),OR(AG29="準",AG29="深"),OR(AH29="準",AH29="深")),20,IF(AND($D$1="二交代制",OR(AF29="当",AF29="明"),NOT(OR(AND(AF29="当",OR(AG29="明",AF$17=31,AG$18="×"),OR(AH29="休",AF$17=30,AF$17=31,AH$18="×")),AND(AF29="明",OR(AE29="当",AF$17=1),OR(AG29="休",AF$17=31,AG$18="×"))))),30,IF(AND($D$1="三交代制",AE29&lt;&gt;"準",AE29&lt;&gt;"深",OR(AF29="準",AF29="深"),(NOT(OR(AND(AF29="準",OR(AE29="日",AE29="休",AF$17=1,AND(AG29&lt;&gt;"準",AG29&lt;&gt;"深",AE29="")),OR(AG29="休",AND(AG29="準",OR(AH29="休",AF$17=30,AH$18="×")),AF$17=31,AG$18="×",AG29="")),AND(AF29="深",OR(AE29="休",AF$17=1,AND(AG29&lt;&gt;"準",AG29&lt;&gt;"深",AE29="")),OR(AG29="休",AND(OR(AG29="準",AG29="深"),OR(AH29="休",AF$17=30,AH$18="×")),AF$17=31,AG$18="×",AG29="")))))),40,0))))</f>
        <v>0</v>
      </c>
      <c r="AG110" s="193">
        <f t="shared" ref="AG110" si="305">IF(AND($D$1="二交代制",AG$17&gt;=1,AG$17&lt;=28,AG29="当",AH29="明",AI29="休",AJ29="当"),10,IF(AND($D$1="三交代制",AG$17&gt;=2,AG$17&lt;=30,OR(AG29="準",AG29="深"),OR(AH29="準",AH29="深"),OR(AI29="準",AI29="深")),20,IF(AND($D$1="二交代制",OR(AG29="当",AG29="明"),NOT(OR(AND(AG29="当",OR(AH29="明",AG$17=31,AH$18="×"),OR(AI29="休",AG$17=30,AG$17=31,AI$18="×")),AND(AG29="明",OR(AF29="当",AG$17=1),OR(AH29="休",AG$17=31,AH$18="×"))))),30,IF(AND($D$1="三交代制",AF29&lt;&gt;"準",AF29&lt;&gt;"深",OR(AG29="準",AG29="深"),(NOT(OR(AND(AG29="準",OR(AF29="日",AF29="休",AG$17=1,AND(AH29&lt;&gt;"準",AH29&lt;&gt;"深",AF29="")),OR(AH29="休",AND(AH29="準",OR(AI29="休",AG$17=30,AI$18="×")),AG$17=31,AH$18="×",AH29="")),AND(AG29="深",OR(AF29="休",AG$17=1,AND(AH29&lt;&gt;"準",AH29&lt;&gt;"深",AF29="")),OR(AH29="休",AND(OR(AH29="準",AH29="深"),OR(AI29="休",AG$17=30,AI$18="×")),AG$17=31,AH$18="×",AH29="")))))),40,0))))</f>
        <v>0</v>
      </c>
      <c r="AH110" s="193">
        <f t="shared" ref="AH110" si="306">IF(AND($D$1="二交代制",AH$17&gt;=1,AH$17&lt;=28,AH29="当",AI29="明",AJ29="休",AK29="当"),10,IF(AND($D$1="三交代制",AH$17&gt;=2,AH$17&lt;=30,OR(AH29="準",AH29="深"),OR(AI29="準",AI29="深"),OR(AJ29="準",AJ29="深")),20,IF(AND($D$1="二交代制",OR(AH29="当",AH29="明"),NOT(OR(AND(AH29="当",OR(AI29="明",AH$17=31,AI$18="×"),OR(AJ29="休",AH$17=30,AH$17=31,AJ$18="×")),AND(AH29="明",OR(AG29="当",AH$17=1),OR(AI29="休",AH$17=31,AI$18="×"))))),30,IF(AND($D$1="三交代制",AG29&lt;&gt;"準",AG29&lt;&gt;"深",OR(AH29="準",AH29="深"),(NOT(OR(AND(AH29="準",OR(AG29="日",AG29="休",AH$17=1,AND(AI29&lt;&gt;"準",AI29&lt;&gt;"深",AG29="")),OR(AI29="休",AND(AI29="準",OR(AJ29="休",AH$17=30,AJ$18="×")),AH$17=31,AI$18="×",AI29="")),AND(AH29="深",OR(AG29="休",AH$17=1,AND(AI29&lt;&gt;"準",AI29&lt;&gt;"深",AG29="")),OR(AI29="休",AND(OR(AI29="準",AI29="深"),OR(AJ29="休",AH$17=30,AJ$18="×")),AH$17=31,AI$18="×",AI29="")))))),40,0))))</f>
        <v>0</v>
      </c>
      <c r="AI110" s="193">
        <f t="shared" ref="AI110" si="307">IF(AND($D$1="二交代制",AI$17&gt;=1,AI$17&lt;=28,AI29="当",AJ29="明",AK29="休",AL29="当"),10,IF(AND($D$1="三交代制",AI$17&gt;=2,AI$17&lt;=30,OR(AI29="準",AI29="深"),OR(AJ29="準",AJ29="深"),OR(AK29="準",AK29="深")),20,IF(AND($D$1="二交代制",OR(AI29="当",AI29="明"),NOT(OR(AND(AI29="当",OR(AJ29="明",AI$17=31,AJ$18="×"),OR(AK29="休",AI$17=30,AI$17=31,AK$18="×")),AND(AI29="明",OR(AH29="当",AI$17=1),OR(AJ29="休",AI$17=31,AJ$18="×"))))),30,IF(AND($D$1="三交代制",AH29&lt;&gt;"準",AH29&lt;&gt;"深",OR(AI29="準",AI29="深"),(NOT(OR(AND(AI29="準",OR(AH29="日",AH29="休",AI$17=1,AND(AJ29&lt;&gt;"準",AJ29&lt;&gt;"深",AH29="")),OR(AJ29="休",AND(AJ29="準",OR(AK29="休",AI$17=30,AK$18="×")),AI$17=31,AJ$18="×",AJ29="")),AND(AI29="深",OR(AH29="休",AI$17=1,AND(AJ29&lt;&gt;"準",AJ29&lt;&gt;"深",AH29="")),OR(AJ29="休",AND(OR(AJ29="準",AJ29="深"),OR(AK29="休",AI$17=30,AK$18="×")),AI$17=31,AJ$18="×",AJ29="")))))),40,0))))</f>
        <v>0</v>
      </c>
      <c r="AJ110" s="193">
        <f t="shared" ref="AJ110" si="308">IF(AND($D$1="二交代制",AJ$17&gt;=1,AJ$17&lt;=28,AJ29="当",AK29="明",AL29="休",AM29="当"),10,IF(AND($D$1="三交代制",AJ$17&gt;=2,AJ$17&lt;=30,OR(AJ29="準",AJ29="深"),OR(AK29="準",AK29="深"),OR(AL29="準",AL29="深")),20,IF(AND($D$1="二交代制",OR(AJ29="当",AJ29="明"),NOT(OR(AND(AJ29="当",OR(AK29="明",AJ$17=31,AK$18="×"),OR(AL29="休",AJ$17=30,AJ$17=31,AL$18="×")),AND(AJ29="明",OR(AI29="当",AJ$17=1),OR(AK29="休",AJ$17=31,AK$18="×"))))),30,IF(AND($D$1="三交代制",AI29&lt;&gt;"準",AI29&lt;&gt;"深",OR(AJ29="準",AJ29="深"),(NOT(OR(AND(AJ29="準",OR(AI29="日",AI29="休",AJ$17=1,AND(AK29&lt;&gt;"準",AK29&lt;&gt;"深",AI29="")),OR(AK29="休",AND(AK29="準",OR(AL29="休",AJ$17=30,AL$18="×")),AJ$17=31,AK$18="×",AK29="")),AND(AJ29="深",OR(AI29="休",AJ$17=1,AND(AK29&lt;&gt;"準",AK29&lt;&gt;"深",AI29="")),OR(AK29="休",AND(OR(AK29="準",AK29="深"),OR(AL29="休",AJ$17=30,AL$18="×")),AJ$17=31,AK$18="×",AK29="")))))),40,0))))</f>
        <v>0</v>
      </c>
      <c r="AK110" s="193">
        <f t="shared" ref="AK110" si="309">IF(AND($D$1="二交代制",AK$17&gt;=1,AK$17&lt;=28,AK29="当",AL29="明",AM29="休",AN29="当"),10,IF(AND($D$1="三交代制",AK$17&gt;=2,AK$17&lt;=30,OR(AK29="準",AK29="深"),OR(AL29="準",AL29="深"),OR(AM29="準",AM29="深")),20,IF(AND($D$1="二交代制",OR(AK29="当",AK29="明"),NOT(OR(AND(AK29="当",OR(AL29="明",AK$17=31,AL$18="×"),OR(AM29="休",AK$17=30,AK$17=31,AM$18="×")),AND(AK29="明",OR(AJ29="当",AK$17=1),OR(AL29="休",AK$17=31,AL$18="×"))))),30,IF(AND($D$1="三交代制",AJ29&lt;&gt;"準",AJ29&lt;&gt;"深",OR(AK29="準",AK29="深"),(NOT(OR(AND(AK29="準",OR(AJ29="日",AJ29="休",AK$17=1,AND(AL29&lt;&gt;"準",AL29&lt;&gt;"深",AJ29="")),OR(AL29="休",AND(AL29="準",OR(AM29="休",AK$17=30,AM$18="×")),AK$17=31,AL$18="×",AL29="")),AND(AK29="深",OR(AJ29="休",AK$17=1,AND(AL29&lt;&gt;"準",AL29&lt;&gt;"深",AJ29="")),OR(AL29="休",AND(OR(AL29="準",AL29="深"),OR(AM29="休",AK$17=30,AM$18="×")),AK$17=31,AL$18="×",AL29="")))))),40,0))))</f>
        <v>0</v>
      </c>
      <c r="AL110" s="193">
        <f t="shared" ref="AL110" si="310">IF(AND($D$1="二交代制",AL$17&gt;=1,AL$17&lt;=28,AL29="当",AM29="明",AN29="休",AO29="当"),10,IF(AND($D$1="三交代制",AL$17&gt;=2,AL$17&lt;=30,OR(AL29="準",AL29="深"),OR(AM29="準",AM29="深"),OR(AN29="準",AN29="深")),20,IF(AND($D$1="二交代制",OR(AL29="当",AL29="明"),NOT(OR(AND(AL29="当",OR(AM29="明",AL$17=31,AM$18="×"),OR(AN29="休",AL$17=30,AL$17=31,AN$18="×")),AND(AL29="明",OR(AK29="当",AL$17=1),OR(AM29="休",AL$17=31,AM$18="×"))))),30,IF(AND($D$1="三交代制",AK29&lt;&gt;"準",AK29&lt;&gt;"深",OR(AL29="準",AL29="深"),(NOT(OR(AND(AL29="準",OR(AK29="日",AK29="休",AL$17=1,AND(AM29&lt;&gt;"準",AM29&lt;&gt;"深",AK29="")),OR(AM29="休",AND(AM29="準",OR(AN29="休",AL$17=30,AN$18="×")),AL$17=31,AM$18="×",AM29="")),AND(AL29="深",OR(AK29="休",AL$17=1,AND(AM29&lt;&gt;"準",AM29&lt;&gt;"深",AK29="")),OR(AM29="休",AND(OR(AM29="準",AM29="深"),OR(AN29="休",AL$17=30,AN$18="×")),AL$17=31,AM$18="×",AM29="")))))),40,0))))</f>
        <v>0</v>
      </c>
      <c r="AM110" s="193">
        <f t="shared" ref="AM110" si="311">IF(AND($D$1="二交代制",AM$17&gt;=1,AM$17&lt;=28,AM29="当",AN29="明",AO29="休",AP29="当"),10,IF(AND($D$1="三交代制",AM$17&gt;=2,AM$17&lt;=30,OR(AM29="準",AM29="深"),OR(AN29="準",AN29="深"),OR(AO29="準",AO29="深")),20,IF(AND($D$1="二交代制",OR(AM29="当",AM29="明"),NOT(OR(AND(AM29="当",OR(AN29="明",AM$17=31,AN$18="×"),OR(AO29="休",AM$17=30,AM$17=31,AO$18="×")),AND(AM29="明",OR(AL29="当",AM$17=1),OR(AN29="休",AM$17=31,AN$18="×"))))),30,IF(AND($D$1="三交代制",AL29&lt;&gt;"準",AL29&lt;&gt;"深",OR(AM29="準",AM29="深"),(NOT(OR(AND(AM29="準",OR(AL29="日",AL29="休",AM$17=1,AND(AN29&lt;&gt;"準",AN29&lt;&gt;"深",AL29="")),OR(AN29="休",AND(AN29="準",OR(AO29="休",AM$17=30,AO$18="×")),AM$17=31,AN$18="×",AN29="")),AND(AM29="深",OR(AL29="休",AM$17=1,AND(AN29&lt;&gt;"準",AN29&lt;&gt;"深",AL29="")),OR(AN29="休",AND(OR(AN29="準",AN29="深"),OR(AO29="休",AM$17=30,AO$18="×")),AM$17=31,AN$18="×",AN29="")))))),40,0))))</f>
        <v>0</v>
      </c>
      <c r="AN110" s="193">
        <f t="shared" ref="AN110" si="312">IF(AND($D$1="二交代制",AN$17&gt;=1,AN$17&lt;=28,AN29="当",AO29="明",AP29="休",AQ29="当"),10,IF(AND($D$1="三交代制",AN$17&gt;=2,AN$17&lt;=30,OR(AN29="準",AN29="深"),OR(AO29="準",AO29="深"),OR(AP29="準",AP29="深")),20,IF(AND($D$1="二交代制",OR(AN29="当",AN29="明"),NOT(OR(AND(AN29="当",OR(AO29="明",AN$17=31,AO$18="×"),OR(AP29="休",AN$17=30,AN$17=31,AP$18="×")),AND(AN29="明",OR(AM29="当",AN$17=1),OR(AO29="休",AN$17=31,AO$18="×"))))),30,IF(AND($D$1="三交代制",AM29&lt;&gt;"準",AM29&lt;&gt;"深",OR(AN29="準",AN29="深"),(NOT(OR(AND(AN29="準",OR(AM29="日",AM29="休",AN$17=1,AND(AO29&lt;&gt;"準",AO29&lt;&gt;"深",AM29="")),OR(AO29="休",AND(AO29="準",OR(AP29="休",AN$17=30,AP$18="×")),AN$17=31,AO$18="×",AO29="")),AND(AN29="深",OR(AM29="休",AN$17=1,AND(AO29&lt;&gt;"準",AO29&lt;&gt;"深",AM29="")),OR(AO29="休",AND(OR(AO29="準",AO29="深"),OR(AP29="休",AN$17=30,AP$18="×")),AN$17=31,AO$18="×",AO29="")))))),40,0))))</f>
        <v>0</v>
      </c>
      <c r="AO110" s="193">
        <f t="shared" ref="AO110" si="313">IF(AND($D$1="二交代制",AO$17&gt;=1,AO$17&lt;=28,AO29="当",AP29="明",AQ29="休",AR29="当"),10,IF(AND($D$1="三交代制",AO$17&gt;=2,AO$17&lt;=30,OR(AO29="準",AO29="深"),OR(AP29="準",AP29="深"),OR(AQ29="準",AQ29="深")),20,IF(AND($D$1="二交代制",OR(AO29="当",AO29="明"),NOT(OR(AND(AO29="当",OR(AP29="明",AO$17=31,AP$18="×"),OR(AQ29="休",AO$17=30,AO$17=31,AQ$18="×")),AND(AO29="明",OR(AN29="当",AO$17=1),OR(AP29="休",AO$17=31,AP$18="×"))))),30,IF(AND($D$1="三交代制",AN29&lt;&gt;"準",AN29&lt;&gt;"深",OR(AO29="準",AO29="深"),(NOT(OR(AND(AO29="準",OR(AN29="日",AN29="休",AO$17=1,AND(AP29&lt;&gt;"準",AP29&lt;&gt;"深",AN29="")),OR(AP29="休",AND(AP29="準",OR(AQ29="休",AO$17=30,AQ$18="×")),AO$17=31,AP$18="×",AP29="")),AND(AO29="深",OR(AN29="休",AO$17=1,AND(AP29&lt;&gt;"準",AP29&lt;&gt;"深",AN29="")),OR(AP29="休",AND(OR(AP29="準",AP29="深"),OR(AQ29="休",AO$17=30,AQ$18="×")),AO$17=31,AP$18="×",AP29="")))))),40,0))))</f>
        <v>0</v>
      </c>
      <c r="AP110" s="104"/>
      <c r="CJ110" s="107"/>
      <c r="CL110" s="107"/>
      <c r="CM110" s="107"/>
      <c r="CP110" s="107"/>
    </row>
    <row r="111" spans="4:94" x14ac:dyDescent="0.4">
      <c r="E111" s="98" t="s">
        <v>36</v>
      </c>
      <c r="F111" s="98" t="s">
        <v>35</v>
      </c>
      <c r="G111" s="98" t="s">
        <v>36</v>
      </c>
      <c r="H111" s="99"/>
      <c r="J111" s="202"/>
      <c r="K111" s="193"/>
      <c r="L111" s="193"/>
      <c r="M111" s="193"/>
      <c r="N111" s="193"/>
      <c r="O111" s="193"/>
      <c r="P111" s="193"/>
      <c r="Q111" s="193"/>
      <c r="R111" s="193"/>
      <c r="S111" s="193"/>
      <c r="T111" s="193"/>
      <c r="U111" s="193"/>
      <c r="V111" s="193"/>
      <c r="W111" s="193"/>
      <c r="X111" s="193"/>
      <c r="Y111" s="193"/>
      <c r="Z111" s="193"/>
      <c r="AA111" s="193"/>
      <c r="AB111" s="193"/>
      <c r="AC111" s="193"/>
      <c r="AD111" s="193"/>
      <c r="AE111" s="193"/>
      <c r="AF111" s="193"/>
      <c r="AG111" s="193"/>
      <c r="AH111" s="193"/>
      <c r="AI111" s="193"/>
      <c r="AJ111" s="193"/>
      <c r="AK111" s="193"/>
      <c r="AL111" s="193"/>
      <c r="AM111" s="193"/>
      <c r="AN111" s="193"/>
      <c r="AO111" s="193"/>
      <c r="AP111" s="104"/>
      <c r="CJ111" s="107"/>
      <c r="CL111" s="107"/>
      <c r="CM111" s="107"/>
      <c r="CP111" s="107"/>
    </row>
    <row r="112" spans="4:94" x14ac:dyDescent="0.4">
      <c r="E112" s="98" t="s">
        <v>36</v>
      </c>
      <c r="F112" s="98" t="s">
        <v>35</v>
      </c>
      <c r="G112" s="98" t="s">
        <v>34</v>
      </c>
      <c r="H112" s="98" t="s">
        <v>36</v>
      </c>
      <c r="J112" s="201" t="str">
        <f t="shared" ref="J112" si="314">IF(E31&lt;&gt;"",E31,"")</f>
        <v>浅見</v>
      </c>
      <c r="K112" s="193">
        <f t="shared" ref="K112" si="315">IF(AND($D$1="二交代制",K$17&gt;=1,K$17&lt;=28,K31="当",L31="明",M31="休",N31="当"),10,IF(AND($D$1="三交代制",K$17&gt;=2,K$17&lt;=30,OR(K31="準",K31="深"),OR(L31="準",L31="深"),OR(M31="準",M31="深")),20,IF(AND($D$1="二交代制",OR(K31="当",K31="明"),NOT(OR(AND(K31="当",OR(L31="明",K$17=31,L$18="×"),OR(M31="休",K$17=30,K$17=31,M$18="×")),AND(K31="明",OR(J31="当",K$17=1),OR(L31="休",K$17=31,L$18="×"))))),30,IF(AND($D$1="三交代制",J31&lt;&gt;"準",J31&lt;&gt;"深",OR(K31="準",K31="深"),(NOT(OR(AND(K31="準",OR(J31="日",J31="休",K$17=1,AND(L31&lt;&gt;"準",L31&lt;&gt;"深",J31="")),OR(L31="休",AND(L31="準",OR(M31="休",K$17=30,M$18="×")),K$17=31,L$18="×",L31="")),AND(K31="深",OR(J31="休",K$17=1,AND(L31&lt;&gt;"準",L31&lt;&gt;"深",J31="")),OR(L31="休",AND(OR(L31="準",L31="深"),OR(M31="休",K$17=30,M$18="×")),K$17=31,L$18="×",L31="")))))),40,0))))</f>
        <v>0</v>
      </c>
      <c r="L112" s="193">
        <f t="shared" ref="L112" si="316">IF(AND($D$1="二交代制",L$17&gt;=1,L$17&lt;=28,L31="当",M31="明",N31="休",O31="当"),10,IF(AND($D$1="三交代制",L$17&gt;=2,L$17&lt;=30,OR(L31="準",L31="深"),OR(M31="準",M31="深"),OR(N31="準",N31="深")),20,IF(AND($D$1="二交代制",OR(L31="当",L31="明"),NOT(OR(AND(L31="当",OR(M31="明",L$17=31,M$18="×"),OR(N31="休",L$17=30,L$17=31,N$18="×")),AND(L31="明",OR(K31="当",L$17=1),OR(M31="休",L$17=31,M$18="×"))))),30,IF(AND($D$1="三交代制",K31&lt;&gt;"準",K31&lt;&gt;"深",OR(L31="準",L31="深"),(NOT(OR(AND(L31="準",OR(K31="日",K31="休",L$17=1,AND(M31&lt;&gt;"準",M31&lt;&gt;"深",K31="")),OR(M31="休",AND(M31="準",OR(N31="休",L$17=30,N$18="×")),L$17=31,M$18="×",M31="")),AND(L31="深",OR(K31="休",L$17=1,AND(M31&lt;&gt;"準",M31&lt;&gt;"深",K31="")),OR(M31="休",AND(OR(M31="準",M31="深"),OR(N31="休",L$17=30,N$18="×")),L$17=31,M$18="×",M31="")))))),40,0))))</f>
        <v>0</v>
      </c>
      <c r="M112" s="193">
        <f t="shared" ref="M112" si="317">IF(AND($D$1="二交代制",M$17&gt;=1,M$17&lt;=28,M31="当",N31="明",O31="休",P31="当"),10,IF(AND($D$1="三交代制",M$17&gt;=2,M$17&lt;=30,OR(M31="準",M31="深"),OR(N31="準",N31="深"),OR(O31="準",O31="深")),20,IF(AND($D$1="二交代制",OR(M31="当",M31="明"),NOT(OR(AND(M31="当",OR(N31="明",M$17=31,N$18="×"),OR(O31="休",M$17=30,M$17=31,O$18="×")),AND(M31="明",OR(L31="当",M$17=1),OR(N31="休",M$17=31,N$18="×"))))),30,IF(AND($D$1="三交代制",L31&lt;&gt;"準",L31&lt;&gt;"深",OR(M31="準",M31="深"),(NOT(OR(AND(M31="準",OR(L31="日",L31="休",M$17=1,AND(N31&lt;&gt;"準",N31&lt;&gt;"深",L31="")),OR(N31="休",AND(N31="準",OR(O31="休",M$17=30,O$18="×")),M$17=31,N$18="×",N31="")),AND(M31="深",OR(L31="休",M$17=1,AND(N31&lt;&gt;"準",N31&lt;&gt;"深",L31="")),OR(N31="休",AND(OR(N31="準",N31="深"),OR(O31="休",M$17=30,O$18="×")),M$17=31,N$18="×",N31="")))))),40,0))))</f>
        <v>0</v>
      </c>
      <c r="N112" s="193">
        <f t="shared" ref="N112" si="318">IF(AND($D$1="二交代制",N$17&gt;=1,N$17&lt;=28,N31="当",O31="明",P31="休",Q31="当"),10,IF(AND($D$1="三交代制",N$17&gt;=2,N$17&lt;=30,OR(N31="準",N31="深"),OR(O31="準",O31="深"),OR(P31="準",P31="深")),20,IF(AND($D$1="二交代制",OR(N31="当",N31="明"),NOT(OR(AND(N31="当",OR(O31="明",N$17=31,O$18="×"),OR(P31="休",N$17=30,N$17=31,P$18="×")),AND(N31="明",OR(M31="当",N$17=1),OR(O31="休",N$17=31,O$18="×"))))),30,IF(AND($D$1="三交代制",M31&lt;&gt;"準",M31&lt;&gt;"深",OR(N31="準",N31="深"),(NOT(OR(AND(N31="準",OR(M31="日",M31="休",N$17=1,AND(O31&lt;&gt;"準",O31&lt;&gt;"深",M31="")),OR(O31="休",AND(O31="準",OR(P31="休",N$17=30,P$18="×")),N$17=31,O$18="×",O31="")),AND(N31="深",OR(M31="休",N$17=1,AND(O31&lt;&gt;"準",O31&lt;&gt;"深",M31="")),OR(O31="休",AND(OR(O31="準",O31="深"),OR(P31="休",N$17=30,P$18="×")),N$17=31,O$18="×",O31="")))))),40,0))))</f>
        <v>0</v>
      </c>
      <c r="O112" s="193">
        <f t="shared" ref="O112" si="319">IF(AND($D$1="二交代制",O$17&gt;=1,O$17&lt;=28,O31="当",P31="明",Q31="休",R31="当"),10,IF(AND($D$1="三交代制",O$17&gt;=2,O$17&lt;=30,OR(O31="準",O31="深"),OR(P31="準",P31="深"),OR(Q31="準",Q31="深")),20,IF(AND($D$1="二交代制",OR(O31="当",O31="明"),NOT(OR(AND(O31="当",OR(P31="明",O$17=31,P$18="×"),OR(Q31="休",O$17=30,O$17=31,Q$18="×")),AND(O31="明",OR(N31="当",O$17=1),OR(P31="休",O$17=31,P$18="×"))))),30,IF(AND($D$1="三交代制",N31&lt;&gt;"準",N31&lt;&gt;"深",OR(O31="準",O31="深"),(NOT(OR(AND(O31="準",OR(N31="日",N31="休",O$17=1,AND(P31&lt;&gt;"準",P31&lt;&gt;"深",N31="")),OR(P31="休",AND(P31="準",OR(Q31="休",O$17=30,Q$18="×")),O$17=31,P$18="×",P31="")),AND(O31="深",OR(N31="休",O$17=1,AND(P31&lt;&gt;"準",P31&lt;&gt;"深",N31="")),OR(P31="休",AND(OR(P31="準",P31="深"),OR(Q31="休",O$17=30,Q$18="×")),O$17=31,P$18="×",P31="")))))),40,0))))</f>
        <v>0</v>
      </c>
      <c r="P112" s="193">
        <f t="shared" ref="P112" si="320">IF(AND($D$1="二交代制",P$17&gt;=1,P$17&lt;=28,P31="当",Q31="明",R31="休",S31="当"),10,IF(AND($D$1="三交代制",P$17&gt;=2,P$17&lt;=30,OR(P31="準",P31="深"),OR(Q31="準",Q31="深"),OR(R31="準",R31="深")),20,IF(AND($D$1="二交代制",OR(P31="当",P31="明"),NOT(OR(AND(P31="当",OR(Q31="明",P$17=31,Q$18="×"),OR(R31="休",P$17=30,P$17=31,R$18="×")),AND(P31="明",OR(O31="当",P$17=1),OR(Q31="休",P$17=31,Q$18="×"))))),30,IF(AND($D$1="三交代制",O31&lt;&gt;"準",O31&lt;&gt;"深",OR(P31="準",P31="深"),(NOT(OR(AND(P31="準",OR(O31="日",O31="休",P$17=1,AND(Q31&lt;&gt;"準",Q31&lt;&gt;"深",O31="")),OR(Q31="休",AND(Q31="準",OR(R31="休",P$17=30,R$18="×")),P$17=31,Q$18="×",Q31="")),AND(P31="深",OR(O31="休",P$17=1,AND(Q31&lt;&gt;"準",Q31&lt;&gt;"深",O31="")),OR(Q31="休",AND(OR(Q31="準",Q31="深"),OR(R31="休",P$17=30,R$18="×")),P$17=31,Q$18="×",Q31="")))))),40,0))))</f>
        <v>0</v>
      </c>
      <c r="Q112" s="193">
        <f t="shared" ref="Q112" si="321">IF(AND($D$1="二交代制",Q$17&gt;=1,Q$17&lt;=28,Q31="当",R31="明",S31="休",T31="当"),10,IF(AND($D$1="三交代制",Q$17&gt;=2,Q$17&lt;=30,OR(Q31="準",Q31="深"),OR(R31="準",R31="深"),OR(S31="準",S31="深")),20,IF(AND($D$1="二交代制",OR(Q31="当",Q31="明"),NOT(OR(AND(Q31="当",OR(R31="明",Q$17=31,R$18="×"),OR(S31="休",Q$17=30,Q$17=31,S$18="×")),AND(Q31="明",OR(P31="当",Q$17=1),OR(R31="休",Q$17=31,R$18="×"))))),30,IF(AND($D$1="三交代制",P31&lt;&gt;"準",P31&lt;&gt;"深",OR(Q31="準",Q31="深"),(NOT(OR(AND(Q31="準",OR(P31="日",P31="休",Q$17=1,AND(R31&lt;&gt;"準",R31&lt;&gt;"深",P31="")),OR(R31="休",AND(R31="準",OR(S31="休",Q$17=30,S$18="×")),Q$17=31,R$18="×",R31="")),AND(Q31="深",OR(P31="休",Q$17=1,AND(R31&lt;&gt;"準",R31&lt;&gt;"深",P31="")),OR(R31="休",AND(OR(R31="準",R31="深"),OR(S31="休",Q$17=30,S$18="×")),Q$17=31,R$18="×",R31="")))))),40,0))))</f>
        <v>0</v>
      </c>
      <c r="R112" s="193">
        <f t="shared" ref="R112" si="322">IF(AND($D$1="二交代制",R$17&gt;=1,R$17&lt;=28,R31="当",S31="明",T31="休",U31="当"),10,IF(AND($D$1="三交代制",R$17&gt;=2,R$17&lt;=30,OR(R31="準",R31="深"),OR(S31="準",S31="深"),OR(T31="準",T31="深")),20,IF(AND($D$1="二交代制",OR(R31="当",R31="明"),NOT(OR(AND(R31="当",OR(S31="明",R$17=31,S$18="×"),OR(T31="休",R$17=30,R$17=31,T$18="×")),AND(R31="明",OR(Q31="当",R$17=1),OR(S31="休",R$17=31,S$18="×"))))),30,IF(AND($D$1="三交代制",Q31&lt;&gt;"準",Q31&lt;&gt;"深",OR(R31="準",R31="深"),(NOT(OR(AND(R31="準",OR(Q31="日",Q31="休",R$17=1,AND(S31&lt;&gt;"準",S31&lt;&gt;"深",Q31="")),OR(S31="休",AND(S31="準",OR(T31="休",R$17=30,T$18="×")),R$17=31,S$18="×",S31="")),AND(R31="深",OR(Q31="休",R$17=1,AND(S31&lt;&gt;"準",S31&lt;&gt;"深",Q31="")),OR(S31="休",AND(OR(S31="準",S31="深"),OR(T31="休",R$17=30,T$18="×")),R$17=31,S$18="×",S31="")))))),40,0))))</f>
        <v>0</v>
      </c>
      <c r="S112" s="193">
        <f t="shared" ref="S112" si="323">IF(AND($D$1="二交代制",S$17&gt;=1,S$17&lt;=28,S31="当",T31="明",U31="休",V31="当"),10,IF(AND($D$1="三交代制",S$17&gt;=2,S$17&lt;=30,OR(S31="準",S31="深"),OR(T31="準",T31="深"),OR(U31="準",U31="深")),20,IF(AND($D$1="二交代制",OR(S31="当",S31="明"),NOT(OR(AND(S31="当",OR(T31="明",S$17=31,T$18="×"),OR(U31="休",S$17=30,S$17=31,U$18="×")),AND(S31="明",OR(R31="当",S$17=1),OR(T31="休",S$17=31,T$18="×"))))),30,IF(AND($D$1="三交代制",R31&lt;&gt;"準",R31&lt;&gt;"深",OR(S31="準",S31="深"),(NOT(OR(AND(S31="準",OR(R31="日",R31="休",S$17=1,AND(T31&lt;&gt;"準",T31&lt;&gt;"深",R31="")),OR(T31="休",AND(T31="準",OR(U31="休",S$17=30,U$18="×")),S$17=31,T$18="×",T31="")),AND(S31="深",OR(R31="休",S$17=1,AND(T31&lt;&gt;"準",T31&lt;&gt;"深",R31="")),OR(T31="休",AND(OR(T31="準",T31="深"),OR(U31="休",S$17=30,U$18="×")),S$17=31,T$18="×",T31="")))))),40,0))))</f>
        <v>0</v>
      </c>
      <c r="T112" s="193">
        <f t="shared" ref="T112" si="324">IF(AND($D$1="二交代制",T$17&gt;=1,T$17&lt;=28,T31="当",U31="明",V31="休",W31="当"),10,IF(AND($D$1="三交代制",T$17&gt;=2,T$17&lt;=30,OR(T31="準",T31="深"),OR(U31="準",U31="深"),OR(V31="準",V31="深")),20,IF(AND($D$1="二交代制",OR(T31="当",T31="明"),NOT(OR(AND(T31="当",OR(U31="明",T$17=31,U$18="×"),OR(V31="休",T$17=30,T$17=31,V$18="×")),AND(T31="明",OR(S31="当",T$17=1),OR(U31="休",T$17=31,U$18="×"))))),30,IF(AND($D$1="三交代制",S31&lt;&gt;"準",S31&lt;&gt;"深",OR(T31="準",T31="深"),(NOT(OR(AND(T31="準",OR(S31="日",S31="休",T$17=1,AND(U31&lt;&gt;"準",U31&lt;&gt;"深",S31="")),OR(U31="休",AND(U31="準",OR(V31="休",T$17=30,V$18="×")),T$17=31,U$18="×",U31="")),AND(T31="深",OR(S31="休",T$17=1,AND(U31&lt;&gt;"準",U31&lt;&gt;"深",S31="")),OR(U31="休",AND(OR(U31="準",U31="深"),OR(V31="休",T$17=30,V$18="×")),T$17=31,U$18="×",U31="")))))),40,0))))</f>
        <v>0</v>
      </c>
      <c r="U112" s="193">
        <f t="shared" ref="U112" si="325">IF(AND($D$1="二交代制",U$17&gt;=1,U$17&lt;=28,U31="当",V31="明",W31="休",X31="当"),10,IF(AND($D$1="三交代制",U$17&gt;=2,U$17&lt;=30,OR(U31="準",U31="深"),OR(V31="準",V31="深"),OR(W31="準",W31="深")),20,IF(AND($D$1="二交代制",OR(U31="当",U31="明"),NOT(OR(AND(U31="当",OR(V31="明",U$17=31,V$18="×"),OR(W31="休",U$17=30,U$17=31,W$18="×")),AND(U31="明",OR(T31="当",U$17=1),OR(V31="休",U$17=31,V$18="×"))))),30,IF(AND($D$1="三交代制",T31&lt;&gt;"準",T31&lt;&gt;"深",OR(U31="準",U31="深"),(NOT(OR(AND(U31="準",OR(T31="日",T31="休",U$17=1,AND(V31&lt;&gt;"準",V31&lt;&gt;"深",T31="")),OR(V31="休",AND(V31="準",OR(W31="休",U$17=30,W$18="×")),U$17=31,V$18="×",V31="")),AND(U31="深",OR(T31="休",U$17=1,AND(V31&lt;&gt;"準",V31&lt;&gt;"深",T31="")),OR(V31="休",AND(OR(V31="準",V31="深"),OR(W31="休",U$17=30,W$18="×")),U$17=31,V$18="×",V31="")))))),40,0))))</f>
        <v>0</v>
      </c>
      <c r="V112" s="193">
        <f t="shared" ref="V112" si="326">IF(AND($D$1="二交代制",V$17&gt;=1,V$17&lt;=28,V31="当",W31="明",X31="休",Y31="当"),10,IF(AND($D$1="三交代制",V$17&gt;=2,V$17&lt;=30,OR(V31="準",V31="深"),OR(W31="準",W31="深"),OR(X31="準",X31="深")),20,IF(AND($D$1="二交代制",OR(V31="当",V31="明"),NOT(OR(AND(V31="当",OR(W31="明",V$17=31,W$18="×"),OR(X31="休",V$17=30,V$17=31,X$18="×")),AND(V31="明",OR(U31="当",V$17=1),OR(W31="休",V$17=31,W$18="×"))))),30,IF(AND($D$1="三交代制",U31&lt;&gt;"準",U31&lt;&gt;"深",OR(V31="準",V31="深"),(NOT(OR(AND(V31="準",OR(U31="日",U31="休",V$17=1,AND(W31&lt;&gt;"準",W31&lt;&gt;"深",U31="")),OR(W31="休",AND(W31="準",OR(X31="休",V$17=30,X$18="×")),V$17=31,W$18="×",W31="")),AND(V31="深",OR(U31="休",V$17=1,AND(W31&lt;&gt;"準",W31&lt;&gt;"深",U31="")),OR(W31="休",AND(OR(W31="準",W31="深"),OR(X31="休",V$17=30,X$18="×")),V$17=31,W$18="×",W31="")))))),40,0))))</f>
        <v>0</v>
      </c>
      <c r="W112" s="193">
        <f t="shared" ref="W112" si="327">IF(AND($D$1="二交代制",W$17&gt;=1,W$17&lt;=28,W31="当",X31="明",Y31="休",Z31="当"),10,IF(AND($D$1="三交代制",W$17&gt;=2,W$17&lt;=30,OR(W31="準",W31="深"),OR(X31="準",X31="深"),OR(Y31="準",Y31="深")),20,IF(AND($D$1="二交代制",OR(W31="当",W31="明"),NOT(OR(AND(W31="当",OR(X31="明",W$17=31,X$18="×"),OR(Y31="休",W$17=30,W$17=31,Y$18="×")),AND(W31="明",OR(V31="当",W$17=1),OR(X31="休",W$17=31,X$18="×"))))),30,IF(AND($D$1="三交代制",V31&lt;&gt;"準",V31&lt;&gt;"深",OR(W31="準",W31="深"),(NOT(OR(AND(W31="準",OR(V31="日",V31="休",W$17=1,AND(X31&lt;&gt;"準",X31&lt;&gt;"深",V31="")),OR(X31="休",AND(X31="準",OR(Y31="休",W$17=30,Y$18="×")),W$17=31,X$18="×",X31="")),AND(W31="深",OR(V31="休",W$17=1,AND(X31&lt;&gt;"準",X31&lt;&gt;"深",V31="")),OR(X31="休",AND(OR(X31="準",X31="深"),OR(Y31="休",W$17=30,Y$18="×")),W$17=31,X$18="×",X31="")))))),40,0))))</f>
        <v>0</v>
      </c>
      <c r="X112" s="193">
        <f t="shared" ref="X112" si="328">IF(AND($D$1="二交代制",X$17&gt;=1,X$17&lt;=28,X31="当",Y31="明",Z31="休",AA31="当"),10,IF(AND($D$1="三交代制",X$17&gt;=2,X$17&lt;=30,OR(X31="準",X31="深"),OR(Y31="準",Y31="深"),OR(Z31="準",Z31="深")),20,IF(AND($D$1="二交代制",OR(X31="当",X31="明"),NOT(OR(AND(X31="当",OR(Y31="明",X$17=31,Y$18="×"),OR(Z31="休",X$17=30,X$17=31,Z$18="×")),AND(X31="明",OR(W31="当",X$17=1),OR(Y31="休",X$17=31,Y$18="×"))))),30,IF(AND($D$1="三交代制",W31&lt;&gt;"準",W31&lt;&gt;"深",OR(X31="準",X31="深"),(NOT(OR(AND(X31="準",OR(W31="日",W31="休",X$17=1,AND(Y31&lt;&gt;"準",Y31&lt;&gt;"深",W31="")),OR(Y31="休",AND(Y31="準",OR(Z31="休",X$17=30,Z$18="×")),X$17=31,Y$18="×",Y31="")),AND(X31="深",OR(W31="休",X$17=1,AND(Y31&lt;&gt;"準",Y31&lt;&gt;"深",W31="")),OR(Y31="休",AND(OR(Y31="準",Y31="深"),OR(Z31="休",X$17=30,Z$18="×")),X$17=31,Y$18="×",Y31="")))))),40,0))))</f>
        <v>0</v>
      </c>
      <c r="Y112" s="193">
        <f t="shared" ref="Y112" si="329">IF(AND($D$1="二交代制",Y$17&gt;=1,Y$17&lt;=28,Y31="当",Z31="明",AA31="休",AB31="当"),10,IF(AND($D$1="三交代制",Y$17&gt;=2,Y$17&lt;=30,OR(Y31="準",Y31="深"),OR(Z31="準",Z31="深"),OR(AA31="準",AA31="深")),20,IF(AND($D$1="二交代制",OR(Y31="当",Y31="明"),NOT(OR(AND(Y31="当",OR(Z31="明",Y$17=31,Z$18="×"),OR(AA31="休",Y$17=30,Y$17=31,AA$18="×")),AND(Y31="明",OR(X31="当",Y$17=1),OR(Z31="休",Y$17=31,Z$18="×"))))),30,IF(AND($D$1="三交代制",X31&lt;&gt;"準",X31&lt;&gt;"深",OR(Y31="準",Y31="深"),(NOT(OR(AND(Y31="準",OR(X31="日",X31="休",Y$17=1,AND(Z31&lt;&gt;"準",Z31&lt;&gt;"深",X31="")),OR(Z31="休",AND(Z31="準",OR(AA31="休",Y$17=30,AA$18="×")),Y$17=31,Z$18="×",Z31="")),AND(Y31="深",OR(X31="休",Y$17=1,AND(Z31&lt;&gt;"準",Z31&lt;&gt;"深",X31="")),OR(Z31="休",AND(OR(Z31="準",Z31="深"),OR(AA31="休",Y$17=30,AA$18="×")),Y$17=31,Z$18="×",Z31="")))))),40,0))))</f>
        <v>0</v>
      </c>
      <c r="Z112" s="193">
        <f t="shared" ref="Z112" si="330">IF(AND($D$1="二交代制",Z$17&gt;=1,Z$17&lt;=28,Z31="当",AA31="明",AB31="休",AC31="当"),10,IF(AND($D$1="三交代制",Z$17&gt;=2,Z$17&lt;=30,OR(Z31="準",Z31="深"),OR(AA31="準",AA31="深"),OR(AB31="準",AB31="深")),20,IF(AND($D$1="二交代制",OR(Z31="当",Z31="明"),NOT(OR(AND(Z31="当",OR(AA31="明",Z$17=31,AA$18="×"),OR(AB31="休",Z$17=30,Z$17=31,AB$18="×")),AND(Z31="明",OR(Y31="当",Z$17=1),OR(AA31="休",Z$17=31,AA$18="×"))))),30,IF(AND($D$1="三交代制",Y31&lt;&gt;"準",Y31&lt;&gt;"深",OR(Z31="準",Z31="深"),(NOT(OR(AND(Z31="準",OR(Y31="日",Y31="休",Z$17=1,AND(AA31&lt;&gt;"準",AA31&lt;&gt;"深",Y31="")),OR(AA31="休",AND(AA31="準",OR(AB31="休",Z$17=30,AB$18="×")),Z$17=31,AA$18="×",AA31="")),AND(Z31="深",OR(Y31="休",Z$17=1,AND(AA31&lt;&gt;"準",AA31&lt;&gt;"深",Y31="")),OR(AA31="休",AND(OR(AA31="準",AA31="深"),OR(AB31="休",Z$17=30,AB$18="×")),Z$17=31,AA$18="×",AA31="")))))),40,0))))</f>
        <v>0</v>
      </c>
      <c r="AA112" s="193">
        <f t="shared" ref="AA112" si="331">IF(AND($D$1="二交代制",AA$17&gt;=1,AA$17&lt;=28,AA31="当",AB31="明",AC31="休",AD31="当"),10,IF(AND($D$1="三交代制",AA$17&gt;=2,AA$17&lt;=30,OR(AA31="準",AA31="深"),OR(AB31="準",AB31="深"),OR(AC31="準",AC31="深")),20,IF(AND($D$1="二交代制",OR(AA31="当",AA31="明"),NOT(OR(AND(AA31="当",OR(AB31="明",AA$17=31,AB$18="×"),OR(AC31="休",AA$17=30,AA$17=31,AC$18="×")),AND(AA31="明",OR(Z31="当",AA$17=1),OR(AB31="休",AA$17=31,AB$18="×"))))),30,IF(AND($D$1="三交代制",Z31&lt;&gt;"準",Z31&lt;&gt;"深",OR(AA31="準",AA31="深"),(NOT(OR(AND(AA31="準",OR(Z31="日",Z31="休",AA$17=1,AND(AB31&lt;&gt;"準",AB31&lt;&gt;"深",Z31="")),OR(AB31="休",AND(AB31="準",OR(AC31="休",AA$17=30,AC$18="×")),AA$17=31,AB$18="×",AB31="")),AND(AA31="深",OR(Z31="休",AA$17=1,AND(AB31&lt;&gt;"準",AB31&lt;&gt;"深",Z31="")),OR(AB31="休",AND(OR(AB31="準",AB31="深"),OR(AC31="休",AA$17=30,AC$18="×")),AA$17=31,AB$18="×",AB31="")))))),40,0))))</f>
        <v>0</v>
      </c>
      <c r="AB112" s="193">
        <f t="shared" ref="AB112" si="332">IF(AND($D$1="二交代制",AB$17&gt;=1,AB$17&lt;=28,AB31="当",AC31="明",AD31="休",AE31="当"),10,IF(AND($D$1="三交代制",AB$17&gt;=2,AB$17&lt;=30,OR(AB31="準",AB31="深"),OR(AC31="準",AC31="深"),OR(AD31="準",AD31="深")),20,IF(AND($D$1="二交代制",OR(AB31="当",AB31="明"),NOT(OR(AND(AB31="当",OR(AC31="明",AB$17=31,AC$18="×"),OR(AD31="休",AB$17=30,AB$17=31,AD$18="×")),AND(AB31="明",OR(AA31="当",AB$17=1),OR(AC31="休",AB$17=31,AC$18="×"))))),30,IF(AND($D$1="三交代制",AA31&lt;&gt;"準",AA31&lt;&gt;"深",OR(AB31="準",AB31="深"),(NOT(OR(AND(AB31="準",OR(AA31="日",AA31="休",AB$17=1,AND(AC31&lt;&gt;"準",AC31&lt;&gt;"深",AA31="")),OR(AC31="休",AND(AC31="準",OR(AD31="休",AB$17=30,AD$18="×")),AB$17=31,AC$18="×",AC31="")),AND(AB31="深",OR(AA31="休",AB$17=1,AND(AC31&lt;&gt;"準",AC31&lt;&gt;"深",AA31="")),OR(AC31="休",AND(OR(AC31="準",AC31="深"),OR(AD31="休",AB$17=30,AD$18="×")),AB$17=31,AC$18="×",AC31="")))))),40,0))))</f>
        <v>0</v>
      </c>
      <c r="AC112" s="193">
        <f t="shared" ref="AC112" si="333">IF(AND($D$1="二交代制",AC$17&gt;=1,AC$17&lt;=28,AC31="当",AD31="明",AE31="休",AF31="当"),10,IF(AND($D$1="三交代制",AC$17&gt;=2,AC$17&lt;=30,OR(AC31="準",AC31="深"),OR(AD31="準",AD31="深"),OR(AE31="準",AE31="深")),20,IF(AND($D$1="二交代制",OR(AC31="当",AC31="明"),NOT(OR(AND(AC31="当",OR(AD31="明",AC$17=31,AD$18="×"),OR(AE31="休",AC$17=30,AC$17=31,AE$18="×")),AND(AC31="明",OR(AB31="当",AC$17=1),OR(AD31="休",AC$17=31,AD$18="×"))))),30,IF(AND($D$1="三交代制",AB31&lt;&gt;"準",AB31&lt;&gt;"深",OR(AC31="準",AC31="深"),(NOT(OR(AND(AC31="準",OR(AB31="日",AB31="休",AC$17=1,AND(AD31&lt;&gt;"準",AD31&lt;&gt;"深",AB31="")),OR(AD31="休",AND(AD31="準",OR(AE31="休",AC$17=30,AE$18="×")),AC$17=31,AD$18="×",AD31="")),AND(AC31="深",OR(AB31="休",AC$17=1,AND(AD31&lt;&gt;"準",AD31&lt;&gt;"深",AB31="")),OR(AD31="休",AND(OR(AD31="準",AD31="深"),OR(AE31="休",AC$17=30,AE$18="×")),AC$17=31,AD$18="×",AD31="")))))),40,0))))</f>
        <v>0</v>
      </c>
      <c r="AD112" s="193">
        <f t="shared" ref="AD112" si="334">IF(AND($D$1="二交代制",AD$17&gt;=1,AD$17&lt;=28,AD31="当",AE31="明",AF31="休",AG31="当"),10,IF(AND($D$1="三交代制",AD$17&gt;=2,AD$17&lt;=30,OR(AD31="準",AD31="深"),OR(AE31="準",AE31="深"),OR(AF31="準",AF31="深")),20,IF(AND($D$1="二交代制",OR(AD31="当",AD31="明"),NOT(OR(AND(AD31="当",OR(AE31="明",AD$17=31,AE$18="×"),OR(AF31="休",AD$17=30,AD$17=31,AF$18="×")),AND(AD31="明",OR(AC31="当",AD$17=1),OR(AE31="休",AD$17=31,AE$18="×"))))),30,IF(AND($D$1="三交代制",AC31&lt;&gt;"準",AC31&lt;&gt;"深",OR(AD31="準",AD31="深"),(NOT(OR(AND(AD31="準",OR(AC31="日",AC31="休",AD$17=1,AND(AE31&lt;&gt;"準",AE31&lt;&gt;"深",AC31="")),OR(AE31="休",AND(AE31="準",OR(AF31="休",AD$17=30,AF$18="×")),AD$17=31,AE$18="×",AE31="")),AND(AD31="深",OR(AC31="休",AD$17=1,AND(AE31&lt;&gt;"準",AE31&lt;&gt;"深",AC31="")),OR(AE31="休",AND(OR(AE31="準",AE31="深"),OR(AF31="休",AD$17=30,AF$18="×")),AD$17=31,AE$18="×",AE31="")))))),40,0))))</f>
        <v>0</v>
      </c>
      <c r="AE112" s="193">
        <f t="shared" ref="AE112" si="335">IF(AND($D$1="二交代制",AE$17&gt;=1,AE$17&lt;=28,AE31="当",AF31="明",AG31="休",AH31="当"),10,IF(AND($D$1="三交代制",AE$17&gt;=2,AE$17&lt;=30,OR(AE31="準",AE31="深"),OR(AF31="準",AF31="深"),OR(AG31="準",AG31="深")),20,IF(AND($D$1="二交代制",OR(AE31="当",AE31="明"),NOT(OR(AND(AE31="当",OR(AF31="明",AE$17=31,AF$18="×"),OR(AG31="休",AE$17=30,AE$17=31,AG$18="×")),AND(AE31="明",OR(AD31="当",AE$17=1),OR(AF31="休",AE$17=31,AF$18="×"))))),30,IF(AND($D$1="三交代制",AD31&lt;&gt;"準",AD31&lt;&gt;"深",OR(AE31="準",AE31="深"),(NOT(OR(AND(AE31="準",OR(AD31="日",AD31="休",AE$17=1,AND(AF31&lt;&gt;"準",AF31&lt;&gt;"深",AD31="")),OR(AF31="休",AND(AF31="準",OR(AG31="休",AE$17=30,AG$18="×")),AE$17=31,AF$18="×",AF31="")),AND(AE31="深",OR(AD31="休",AE$17=1,AND(AF31&lt;&gt;"準",AF31&lt;&gt;"深",AD31="")),OR(AF31="休",AND(OR(AF31="準",AF31="深"),OR(AG31="休",AE$17=30,AG$18="×")),AE$17=31,AF$18="×",AF31="")))))),40,0))))</f>
        <v>0</v>
      </c>
      <c r="AF112" s="193">
        <f t="shared" ref="AF112" si="336">IF(AND($D$1="二交代制",AF$17&gt;=1,AF$17&lt;=28,AF31="当",AG31="明",AH31="休",AI31="当"),10,IF(AND($D$1="三交代制",AF$17&gt;=2,AF$17&lt;=30,OR(AF31="準",AF31="深"),OR(AG31="準",AG31="深"),OR(AH31="準",AH31="深")),20,IF(AND($D$1="二交代制",OR(AF31="当",AF31="明"),NOT(OR(AND(AF31="当",OR(AG31="明",AF$17=31,AG$18="×"),OR(AH31="休",AF$17=30,AF$17=31,AH$18="×")),AND(AF31="明",OR(AE31="当",AF$17=1),OR(AG31="休",AF$17=31,AG$18="×"))))),30,IF(AND($D$1="三交代制",AE31&lt;&gt;"準",AE31&lt;&gt;"深",OR(AF31="準",AF31="深"),(NOT(OR(AND(AF31="準",OR(AE31="日",AE31="休",AF$17=1,AND(AG31&lt;&gt;"準",AG31&lt;&gt;"深",AE31="")),OR(AG31="休",AND(AG31="準",OR(AH31="休",AF$17=30,AH$18="×")),AF$17=31,AG$18="×",AG31="")),AND(AF31="深",OR(AE31="休",AF$17=1,AND(AG31&lt;&gt;"準",AG31&lt;&gt;"深",AE31="")),OR(AG31="休",AND(OR(AG31="準",AG31="深"),OR(AH31="休",AF$17=30,AH$18="×")),AF$17=31,AG$18="×",AG31="")))))),40,0))))</f>
        <v>0</v>
      </c>
      <c r="AG112" s="193">
        <f t="shared" ref="AG112" si="337">IF(AND($D$1="二交代制",AG$17&gt;=1,AG$17&lt;=28,AG31="当",AH31="明",AI31="休",AJ31="当"),10,IF(AND($D$1="三交代制",AG$17&gt;=2,AG$17&lt;=30,OR(AG31="準",AG31="深"),OR(AH31="準",AH31="深"),OR(AI31="準",AI31="深")),20,IF(AND($D$1="二交代制",OR(AG31="当",AG31="明"),NOT(OR(AND(AG31="当",OR(AH31="明",AG$17=31,AH$18="×"),OR(AI31="休",AG$17=30,AG$17=31,AI$18="×")),AND(AG31="明",OR(AF31="当",AG$17=1),OR(AH31="休",AG$17=31,AH$18="×"))))),30,IF(AND($D$1="三交代制",AF31&lt;&gt;"準",AF31&lt;&gt;"深",OR(AG31="準",AG31="深"),(NOT(OR(AND(AG31="準",OR(AF31="日",AF31="休",AG$17=1,AND(AH31&lt;&gt;"準",AH31&lt;&gt;"深",AF31="")),OR(AH31="休",AND(AH31="準",OR(AI31="休",AG$17=30,AI$18="×")),AG$17=31,AH$18="×",AH31="")),AND(AG31="深",OR(AF31="休",AG$17=1,AND(AH31&lt;&gt;"準",AH31&lt;&gt;"深",AF31="")),OR(AH31="休",AND(OR(AH31="準",AH31="深"),OR(AI31="休",AG$17=30,AI$18="×")),AG$17=31,AH$18="×",AH31="")))))),40,0))))</f>
        <v>0</v>
      </c>
      <c r="AH112" s="193">
        <f t="shared" ref="AH112" si="338">IF(AND($D$1="二交代制",AH$17&gt;=1,AH$17&lt;=28,AH31="当",AI31="明",AJ31="休",AK31="当"),10,IF(AND($D$1="三交代制",AH$17&gt;=2,AH$17&lt;=30,OR(AH31="準",AH31="深"),OR(AI31="準",AI31="深"),OR(AJ31="準",AJ31="深")),20,IF(AND($D$1="二交代制",OR(AH31="当",AH31="明"),NOT(OR(AND(AH31="当",OR(AI31="明",AH$17=31,AI$18="×"),OR(AJ31="休",AH$17=30,AH$17=31,AJ$18="×")),AND(AH31="明",OR(AG31="当",AH$17=1),OR(AI31="休",AH$17=31,AI$18="×"))))),30,IF(AND($D$1="三交代制",AG31&lt;&gt;"準",AG31&lt;&gt;"深",OR(AH31="準",AH31="深"),(NOT(OR(AND(AH31="準",OR(AG31="日",AG31="休",AH$17=1,AND(AI31&lt;&gt;"準",AI31&lt;&gt;"深",AG31="")),OR(AI31="休",AND(AI31="準",OR(AJ31="休",AH$17=30,AJ$18="×")),AH$17=31,AI$18="×",AI31="")),AND(AH31="深",OR(AG31="休",AH$17=1,AND(AI31&lt;&gt;"準",AI31&lt;&gt;"深",AG31="")),OR(AI31="休",AND(OR(AI31="準",AI31="深"),OR(AJ31="休",AH$17=30,AJ$18="×")),AH$17=31,AI$18="×",AI31="")))))),40,0))))</f>
        <v>0</v>
      </c>
      <c r="AI112" s="193">
        <f t="shared" ref="AI112" si="339">IF(AND($D$1="二交代制",AI$17&gt;=1,AI$17&lt;=28,AI31="当",AJ31="明",AK31="休",AL31="当"),10,IF(AND($D$1="三交代制",AI$17&gt;=2,AI$17&lt;=30,OR(AI31="準",AI31="深"),OR(AJ31="準",AJ31="深"),OR(AK31="準",AK31="深")),20,IF(AND($D$1="二交代制",OR(AI31="当",AI31="明"),NOT(OR(AND(AI31="当",OR(AJ31="明",AI$17=31,AJ$18="×"),OR(AK31="休",AI$17=30,AI$17=31,AK$18="×")),AND(AI31="明",OR(AH31="当",AI$17=1),OR(AJ31="休",AI$17=31,AJ$18="×"))))),30,IF(AND($D$1="三交代制",AH31&lt;&gt;"準",AH31&lt;&gt;"深",OR(AI31="準",AI31="深"),(NOT(OR(AND(AI31="準",OR(AH31="日",AH31="休",AI$17=1,AND(AJ31&lt;&gt;"準",AJ31&lt;&gt;"深",AH31="")),OR(AJ31="休",AND(AJ31="準",OR(AK31="休",AI$17=30,AK$18="×")),AI$17=31,AJ$18="×",AJ31="")),AND(AI31="深",OR(AH31="休",AI$17=1,AND(AJ31&lt;&gt;"準",AJ31&lt;&gt;"深",AH31="")),OR(AJ31="休",AND(OR(AJ31="準",AJ31="深"),OR(AK31="休",AI$17=30,AK$18="×")),AI$17=31,AJ$18="×",AJ31="")))))),40,0))))</f>
        <v>0</v>
      </c>
      <c r="AJ112" s="193">
        <f t="shared" ref="AJ112" si="340">IF(AND($D$1="二交代制",AJ$17&gt;=1,AJ$17&lt;=28,AJ31="当",AK31="明",AL31="休",AM31="当"),10,IF(AND($D$1="三交代制",AJ$17&gt;=2,AJ$17&lt;=30,OR(AJ31="準",AJ31="深"),OR(AK31="準",AK31="深"),OR(AL31="準",AL31="深")),20,IF(AND($D$1="二交代制",OR(AJ31="当",AJ31="明"),NOT(OR(AND(AJ31="当",OR(AK31="明",AJ$17=31,AK$18="×"),OR(AL31="休",AJ$17=30,AJ$17=31,AL$18="×")),AND(AJ31="明",OR(AI31="当",AJ$17=1),OR(AK31="休",AJ$17=31,AK$18="×"))))),30,IF(AND($D$1="三交代制",AI31&lt;&gt;"準",AI31&lt;&gt;"深",OR(AJ31="準",AJ31="深"),(NOT(OR(AND(AJ31="準",OR(AI31="日",AI31="休",AJ$17=1,AND(AK31&lt;&gt;"準",AK31&lt;&gt;"深",AI31="")),OR(AK31="休",AND(AK31="準",OR(AL31="休",AJ$17=30,AL$18="×")),AJ$17=31,AK$18="×",AK31="")),AND(AJ31="深",OR(AI31="休",AJ$17=1,AND(AK31&lt;&gt;"準",AK31&lt;&gt;"深",AI31="")),OR(AK31="休",AND(OR(AK31="準",AK31="深"),OR(AL31="休",AJ$17=30,AL$18="×")),AJ$17=31,AK$18="×",AK31="")))))),40,0))))</f>
        <v>0</v>
      </c>
      <c r="AK112" s="193">
        <f t="shared" ref="AK112" si="341">IF(AND($D$1="二交代制",AK$17&gt;=1,AK$17&lt;=28,AK31="当",AL31="明",AM31="休",AN31="当"),10,IF(AND($D$1="三交代制",AK$17&gt;=2,AK$17&lt;=30,OR(AK31="準",AK31="深"),OR(AL31="準",AL31="深"),OR(AM31="準",AM31="深")),20,IF(AND($D$1="二交代制",OR(AK31="当",AK31="明"),NOT(OR(AND(AK31="当",OR(AL31="明",AK$17=31,AL$18="×"),OR(AM31="休",AK$17=30,AK$17=31,AM$18="×")),AND(AK31="明",OR(AJ31="当",AK$17=1),OR(AL31="休",AK$17=31,AL$18="×"))))),30,IF(AND($D$1="三交代制",AJ31&lt;&gt;"準",AJ31&lt;&gt;"深",OR(AK31="準",AK31="深"),(NOT(OR(AND(AK31="準",OR(AJ31="日",AJ31="休",AK$17=1,AND(AL31&lt;&gt;"準",AL31&lt;&gt;"深",AJ31="")),OR(AL31="休",AND(AL31="準",OR(AM31="休",AK$17=30,AM$18="×")),AK$17=31,AL$18="×",AL31="")),AND(AK31="深",OR(AJ31="休",AK$17=1,AND(AL31&lt;&gt;"準",AL31&lt;&gt;"深",AJ31="")),OR(AL31="休",AND(OR(AL31="準",AL31="深"),OR(AM31="休",AK$17=30,AM$18="×")),AK$17=31,AL$18="×",AL31="")))))),40,0))))</f>
        <v>0</v>
      </c>
      <c r="AL112" s="193">
        <f t="shared" ref="AL112" si="342">IF(AND($D$1="二交代制",AL$17&gt;=1,AL$17&lt;=28,AL31="当",AM31="明",AN31="休",AO31="当"),10,IF(AND($D$1="三交代制",AL$17&gt;=2,AL$17&lt;=30,OR(AL31="準",AL31="深"),OR(AM31="準",AM31="深"),OR(AN31="準",AN31="深")),20,IF(AND($D$1="二交代制",OR(AL31="当",AL31="明"),NOT(OR(AND(AL31="当",OR(AM31="明",AL$17=31,AM$18="×"),OR(AN31="休",AL$17=30,AL$17=31,AN$18="×")),AND(AL31="明",OR(AK31="当",AL$17=1),OR(AM31="休",AL$17=31,AM$18="×"))))),30,IF(AND($D$1="三交代制",AK31&lt;&gt;"準",AK31&lt;&gt;"深",OR(AL31="準",AL31="深"),(NOT(OR(AND(AL31="準",OR(AK31="日",AK31="休",AL$17=1,AND(AM31&lt;&gt;"準",AM31&lt;&gt;"深",AK31="")),OR(AM31="休",AND(AM31="準",OR(AN31="休",AL$17=30,AN$18="×")),AL$17=31,AM$18="×",AM31="")),AND(AL31="深",OR(AK31="休",AL$17=1,AND(AM31&lt;&gt;"準",AM31&lt;&gt;"深",AK31="")),OR(AM31="休",AND(OR(AM31="準",AM31="深"),OR(AN31="休",AL$17=30,AN$18="×")),AL$17=31,AM$18="×",AM31="")))))),40,0))))</f>
        <v>0</v>
      </c>
      <c r="AM112" s="193">
        <f t="shared" ref="AM112" si="343">IF(AND($D$1="二交代制",AM$17&gt;=1,AM$17&lt;=28,AM31="当",AN31="明",AO31="休",AP31="当"),10,IF(AND($D$1="三交代制",AM$17&gt;=2,AM$17&lt;=30,OR(AM31="準",AM31="深"),OR(AN31="準",AN31="深"),OR(AO31="準",AO31="深")),20,IF(AND($D$1="二交代制",OR(AM31="当",AM31="明"),NOT(OR(AND(AM31="当",OR(AN31="明",AM$17=31,AN$18="×"),OR(AO31="休",AM$17=30,AM$17=31,AO$18="×")),AND(AM31="明",OR(AL31="当",AM$17=1),OR(AN31="休",AM$17=31,AN$18="×"))))),30,IF(AND($D$1="三交代制",AL31&lt;&gt;"準",AL31&lt;&gt;"深",OR(AM31="準",AM31="深"),(NOT(OR(AND(AM31="準",OR(AL31="日",AL31="休",AM$17=1,AND(AN31&lt;&gt;"準",AN31&lt;&gt;"深",AL31="")),OR(AN31="休",AND(AN31="準",OR(AO31="休",AM$17=30,AO$18="×")),AM$17=31,AN$18="×",AN31="")),AND(AM31="深",OR(AL31="休",AM$17=1,AND(AN31&lt;&gt;"準",AN31&lt;&gt;"深",AL31="")),OR(AN31="休",AND(OR(AN31="準",AN31="深"),OR(AO31="休",AM$17=30,AO$18="×")),AM$17=31,AN$18="×",AN31="")))))),40,0))))</f>
        <v>0</v>
      </c>
      <c r="AN112" s="193">
        <f t="shared" ref="AN112" si="344">IF(AND($D$1="二交代制",AN$17&gt;=1,AN$17&lt;=28,AN31="当",AO31="明",AP31="休",AQ31="当"),10,IF(AND($D$1="三交代制",AN$17&gt;=2,AN$17&lt;=30,OR(AN31="準",AN31="深"),OR(AO31="準",AO31="深"),OR(AP31="準",AP31="深")),20,IF(AND($D$1="二交代制",OR(AN31="当",AN31="明"),NOT(OR(AND(AN31="当",OR(AO31="明",AN$17=31,AO$18="×"),OR(AP31="休",AN$17=30,AN$17=31,AP$18="×")),AND(AN31="明",OR(AM31="当",AN$17=1),OR(AO31="休",AN$17=31,AO$18="×"))))),30,IF(AND($D$1="三交代制",AM31&lt;&gt;"準",AM31&lt;&gt;"深",OR(AN31="準",AN31="深"),(NOT(OR(AND(AN31="準",OR(AM31="日",AM31="休",AN$17=1,AND(AO31&lt;&gt;"準",AO31&lt;&gt;"深",AM31="")),OR(AO31="休",AND(AO31="準",OR(AP31="休",AN$17=30,AP$18="×")),AN$17=31,AO$18="×",AO31="")),AND(AN31="深",OR(AM31="休",AN$17=1,AND(AO31&lt;&gt;"準",AO31&lt;&gt;"深",AM31="")),OR(AO31="休",AND(OR(AO31="準",AO31="深"),OR(AP31="休",AN$17=30,AP$18="×")),AN$17=31,AO$18="×",AO31="")))))),40,0))))</f>
        <v>0</v>
      </c>
      <c r="AO112" s="193">
        <f t="shared" ref="AO112" si="345">IF(AND($D$1="二交代制",AO$17&gt;=1,AO$17&lt;=28,AO31="当",AP31="明",AQ31="休",AR31="当"),10,IF(AND($D$1="三交代制",AO$17&gt;=2,AO$17&lt;=30,OR(AO31="準",AO31="深"),OR(AP31="準",AP31="深"),OR(AQ31="準",AQ31="深")),20,IF(AND($D$1="二交代制",OR(AO31="当",AO31="明"),NOT(OR(AND(AO31="当",OR(AP31="明",AO$17=31,AP$18="×"),OR(AQ31="休",AO$17=30,AO$17=31,AQ$18="×")),AND(AO31="明",OR(AN31="当",AO$17=1),OR(AP31="休",AO$17=31,AP$18="×"))))),30,IF(AND($D$1="三交代制",AN31&lt;&gt;"準",AN31&lt;&gt;"深",OR(AO31="準",AO31="深"),(NOT(OR(AND(AO31="準",OR(AN31="日",AN31="休",AO$17=1,AND(AP31&lt;&gt;"準",AP31&lt;&gt;"深",AN31="")),OR(AP31="休",AND(AP31="準",OR(AQ31="休",AO$17=30,AQ$18="×")),AO$17=31,AP$18="×",AP31="")),AND(AO31="深",OR(AN31="休",AO$17=1,AND(AP31&lt;&gt;"準",AP31&lt;&gt;"深",AN31="")),OR(AP31="休",AND(OR(AP31="準",AP31="深"),OR(AQ31="休",AO$17=30,AQ$18="×")),AO$17=31,AP$18="×",AP31="")))))),40,0))))</f>
        <v>0</v>
      </c>
      <c r="AP112" s="104"/>
      <c r="CJ112" s="107"/>
      <c r="CL112" s="107"/>
      <c r="CM112" s="107"/>
      <c r="CP112" s="107"/>
    </row>
    <row r="113" spans="5:94" x14ac:dyDescent="0.4">
      <c r="E113" s="98" t="s">
        <v>36</v>
      </c>
      <c r="F113" s="98" t="s">
        <v>35</v>
      </c>
      <c r="G113" s="98" t="s">
        <v>35</v>
      </c>
      <c r="H113" s="98" t="s">
        <v>36</v>
      </c>
      <c r="J113" s="202"/>
      <c r="K113" s="193"/>
      <c r="L113" s="193"/>
      <c r="M113" s="193"/>
      <c r="N113" s="193"/>
      <c r="O113" s="193"/>
      <c r="P113" s="193"/>
      <c r="Q113" s="193"/>
      <c r="R113" s="193"/>
      <c r="S113" s="193"/>
      <c r="T113" s="193"/>
      <c r="U113" s="193"/>
      <c r="V113" s="193"/>
      <c r="W113" s="193"/>
      <c r="X113" s="193"/>
      <c r="Y113" s="193"/>
      <c r="Z113" s="193"/>
      <c r="AA113" s="193"/>
      <c r="AB113" s="193"/>
      <c r="AC113" s="193"/>
      <c r="AD113" s="193"/>
      <c r="AE113" s="193"/>
      <c r="AF113" s="193"/>
      <c r="AG113" s="193"/>
      <c r="AH113" s="193"/>
      <c r="AI113" s="193"/>
      <c r="AJ113" s="193"/>
      <c r="AK113" s="193"/>
      <c r="AL113" s="193"/>
      <c r="AM113" s="193"/>
      <c r="AN113" s="193"/>
      <c r="AO113" s="193"/>
      <c r="AP113" s="104"/>
      <c r="CJ113" s="107"/>
      <c r="CL113" s="107"/>
      <c r="CM113" s="107"/>
      <c r="CP113" s="107"/>
    </row>
    <row r="114" spans="5:94" x14ac:dyDescent="0.4">
      <c r="J114" s="201" t="str">
        <f t="shared" ref="J114" si="346">IF(E33&lt;&gt;"",E33,"")</f>
        <v>相原</v>
      </c>
      <c r="K114" s="193">
        <f t="shared" ref="K114" si="347">IF(AND($D$1="二交代制",K$17&gt;=1,K$17&lt;=28,K33="当",L33="明",M33="休",N33="当"),10,IF(AND($D$1="三交代制",K$17&gt;=2,K$17&lt;=30,OR(K33="準",K33="深"),OR(L33="準",L33="深"),OR(M33="準",M33="深")),20,IF(AND($D$1="二交代制",OR(K33="当",K33="明"),NOT(OR(AND(K33="当",OR(L33="明",K$17=31,L$18="×"),OR(M33="休",K$17=30,K$17=31,M$18="×")),AND(K33="明",OR(J33="当",K$17=1),OR(L33="休",K$17=31,L$18="×"))))),30,IF(AND($D$1="三交代制",J33&lt;&gt;"準",J33&lt;&gt;"深",OR(K33="準",K33="深"),(NOT(OR(AND(K33="準",OR(J33="日",J33="休",K$17=1,AND(L33&lt;&gt;"準",L33&lt;&gt;"深",J33="")),OR(L33="休",AND(L33="準",OR(M33="休",K$17=30,M$18="×")),K$17=31,L$18="×",L33="")),AND(K33="深",OR(J33="休",K$17=1,AND(L33&lt;&gt;"準",L33&lt;&gt;"深",J33="")),OR(L33="休",AND(OR(L33="準",L33="深"),OR(M33="休",K$17=30,M$18="×")),K$17=31,L$18="×",L33="")))))),40,0))))</f>
        <v>0</v>
      </c>
      <c r="L114" s="193">
        <f t="shared" ref="L114" si="348">IF(AND($D$1="二交代制",L$17&gt;=1,L$17&lt;=28,L33="当",M33="明",N33="休",O33="当"),10,IF(AND($D$1="三交代制",L$17&gt;=2,L$17&lt;=30,OR(L33="準",L33="深"),OR(M33="準",M33="深"),OR(N33="準",N33="深")),20,IF(AND($D$1="二交代制",OR(L33="当",L33="明"),NOT(OR(AND(L33="当",OR(M33="明",L$17=31,M$18="×"),OR(N33="休",L$17=30,L$17=31,N$18="×")),AND(L33="明",OR(K33="当",L$17=1),OR(M33="休",L$17=31,M$18="×"))))),30,IF(AND($D$1="三交代制",K33&lt;&gt;"準",K33&lt;&gt;"深",OR(L33="準",L33="深"),(NOT(OR(AND(L33="準",OR(K33="日",K33="休",L$17=1,AND(M33&lt;&gt;"準",M33&lt;&gt;"深",K33="")),OR(M33="休",AND(M33="準",OR(N33="休",L$17=30,N$18="×")),L$17=31,M$18="×",M33="")),AND(L33="深",OR(K33="休",L$17=1,AND(M33&lt;&gt;"準",M33&lt;&gt;"深",K33="")),OR(M33="休",AND(OR(M33="準",M33="深"),OR(N33="休",L$17=30,N$18="×")),L$17=31,M$18="×",M33="")))))),40,0))))</f>
        <v>0</v>
      </c>
      <c r="M114" s="193">
        <f t="shared" ref="M114" si="349">IF(AND($D$1="二交代制",M$17&gt;=1,M$17&lt;=28,M33="当",N33="明",O33="休",P33="当"),10,IF(AND($D$1="三交代制",M$17&gt;=2,M$17&lt;=30,OR(M33="準",M33="深"),OR(N33="準",N33="深"),OR(O33="準",O33="深")),20,IF(AND($D$1="二交代制",OR(M33="当",M33="明"),NOT(OR(AND(M33="当",OR(N33="明",M$17=31,N$18="×"),OR(O33="休",M$17=30,M$17=31,O$18="×")),AND(M33="明",OR(L33="当",M$17=1),OR(N33="休",M$17=31,N$18="×"))))),30,IF(AND($D$1="三交代制",L33&lt;&gt;"準",L33&lt;&gt;"深",OR(M33="準",M33="深"),(NOT(OR(AND(M33="準",OR(L33="日",L33="休",M$17=1,AND(N33&lt;&gt;"準",N33&lt;&gt;"深",L33="")),OR(N33="休",AND(N33="準",OR(O33="休",M$17=30,O$18="×")),M$17=31,N$18="×",N33="")),AND(M33="深",OR(L33="休",M$17=1,AND(N33&lt;&gt;"準",N33&lt;&gt;"深",L33="")),OR(N33="休",AND(OR(N33="準",N33="深"),OR(O33="休",M$17=30,O$18="×")),M$17=31,N$18="×",N33="")))))),40,0))))</f>
        <v>0</v>
      </c>
      <c r="N114" s="193">
        <f t="shared" ref="N114" si="350">IF(AND($D$1="二交代制",N$17&gt;=1,N$17&lt;=28,N33="当",O33="明",P33="休",Q33="当"),10,IF(AND($D$1="三交代制",N$17&gt;=2,N$17&lt;=30,OR(N33="準",N33="深"),OR(O33="準",O33="深"),OR(P33="準",P33="深")),20,IF(AND($D$1="二交代制",OR(N33="当",N33="明"),NOT(OR(AND(N33="当",OR(O33="明",N$17=31,O$18="×"),OR(P33="休",N$17=30,N$17=31,P$18="×")),AND(N33="明",OR(M33="当",N$17=1),OR(O33="休",N$17=31,O$18="×"))))),30,IF(AND($D$1="三交代制",M33&lt;&gt;"準",M33&lt;&gt;"深",OR(N33="準",N33="深"),(NOT(OR(AND(N33="準",OR(M33="日",M33="休",N$17=1,AND(O33&lt;&gt;"準",O33&lt;&gt;"深",M33="")),OR(O33="休",AND(O33="準",OR(P33="休",N$17=30,P$18="×")),N$17=31,O$18="×",O33="")),AND(N33="深",OR(M33="休",N$17=1,AND(O33&lt;&gt;"準",O33&lt;&gt;"深",M33="")),OR(O33="休",AND(OR(O33="準",O33="深"),OR(P33="休",N$17=30,P$18="×")),N$17=31,O$18="×",O33="")))))),40,0))))</f>
        <v>0</v>
      </c>
      <c r="O114" s="193">
        <f t="shared" ref="O114" si="351">IF(AND($D$1="二交代制",O$17&gt;=1,O$17&lt;=28,O33="当",P33="明",Q33="休",R33="当"),10,IF(AND($D$1="三交代制",O$17&gt;=2,O$17&lt;=30,OR(O33="準",O33="深"),OR(P33="準",P33="深"),OR(Q33="準",Q33="深")),20,IF(AND($D$1="二交代制",OR(O33="当",O33="明"),NOT(OR(AND(O33="当",OR(P33="明",O$17=31,P$18="×"),OR(Q33="休",O$17=30,O$17=31,Q$18="×")),AND(O33="明",OR(N33="当",O$17=1),OR(P33="休",O$17=31,P$18="×"))))),30,IF(AND($D$1="三交代制",N33&lt;&gt;"準",N33&lt;&gt;"深",OR(O33="準",O33="深"),(NOT(OR(AND(O33="準",OR(N33="日",N33="休",O$17=1,AND(P33&lt;&gt;"準",P33&lt;&gt;"深",N33="")),OR(P33="休",AND(P33="準",OR(Q33="休",O$17=30,Q$18="×")),O$17=31,P$18="×",P33="")),AND(O33="深",OR(N33="休",O$17=1,AND(P33&lt;&gt;"準",P33&lt;&gt;"深",N33="")),OR(P33="休",AND(OR(P33="準",P33="深"),OR(Q33="休",O$17=30,Q$18="×")),O$17=31,P$18="×",P33="")))))),40,0))))</f>
        <v>0</v>
      </c>
      <c r="P114" s="193">
        <f t="shared" ref="P114" si="352">IF(AND($D$1="二交代制",P$17&gt;=1,P$17&lt;=28,P33="当",Q33="明",R33="休",S33="当"),10,IF(AND($D$1="三交代制",P$17&gt;=2,P$17&lt;=30,OR(P33="準",P33="深"),OR(Q33="準",Q33="深"),OR(R33="準",R33="深")),20,IF(AND($D$1="二交代制",OR(P33="当",P33="明"),NOT(OR(AND(P33="当",OR(Q33="明",P$17=31,Q$18="×"),OR(R33="休",P$17=30,P$17=31,R$18="×")),AND(P33="明",OR(O33="当",P$17=1),OR(Q33="休",P$17=31,Q$18="×"))))),30,IF(AND($D$1="三交代制",O33&lt;&gt;"準",O33&lt;&gt;"深",OR(P33="準",P33="深"),(NOT(OR(AND(P33="準",OR(O33="日",O33="休",P$17=1,AND(Q33&lt;&gt;"準",Q33&lt;&gt;"深",O33="")),OR(Q33="休",AND(Q33="準",OR(R33="休",P$17=30,R$18="×")),P$17=31,Q$18="×",Q33="")),AND(P33="深",OR(O33="休",P$17=1,AND(Q33&lt;&gt;"準",Q33&lt;&gt;"深",O33="")),OR(Q33="休",AND(OR(Q33="準",Q33="深"),OR(R33="休",P$17=30,R$18="×")),P$17=31,Q$18="×",Q33="")))))),40,0))))</f>
        <v>0</v>
      </c>
      <c r="Q114" s="193">
        <f t="shared" ref="Q114" si="353">IF(AND($D$1="二交代制",Q$17&gt;=1,Q$17&lt;=28,Q33="当",R33="明",S33="休",T33="当"),10,IF(AND($D$1="三交代制",Q$17&gt;=2,Q$17&lt;=30,OR(Q33="準",Q33="深"),OR(R33="準",R33="深"),OR(S33="準",S33="深")),20,IF(AND($D$1="二交代制",OR(Q33="当",Q33="明"),NOT(OR(AND(Q33="当",OR(R33="明",Q$17=31,R$18="×"),OR(S33="休",Q$17=30,Q$17=31,S$18="×")),AND(Q33="明",OR(P33="当",Q$17=1),OR(R33="休",Q$17=31,R$18="×"))))),30,IF(AND($D$1="三交代制",P33&lt;&gt;"準",P33&lt;&gt;"深",OR(Q33="準",Q33="深"),(NOT(OR(AND(Q33="準",OR(P33="日",P33="休",Q$17=1,AND(R33&lt;&gt;"準",R33&lt;&gt;"深",P33="")),OR(R33="休",AND(R33="準",OR(S33="休",Q$17=30,S$18="×")),Q$17=31,R$18="×",R33="")),AND(Q33="深",OR(P33="休",Q$17=1,AND(R33&lt;&gt;"準",R33&lt;&gt;"深",P33="")),OR(R33="休",AND(OR(R33="準",R33="深"),OR(S33="休",Q$17=30,S$18="×")),Q$17=31,R$18="×",R33="")))))),40,0))))</f>
        <v>0</v>
      </c>
      <c r="R114" s="193">
        <f t="shared" ref="R114" si="354">IF(AND($D$1="二交代制",R$17&gt;=1,R$17&lt;=28,R33="当",S33="明",T33="休",U33="当"),10,IF(AND($D$1="三交代制",R$17&gt;=2,R$17&lt;=30,OR(R33="準",R33="深"),OR(S33="準",S33="深"),OR(T33="準",T33="深")),20,IF(AND($D$1="二交代制",OR(R33="当",R33="明"),NOT(OR(AND(R33="当",OR(S33="明",R$17=31,S$18="×"),OR(T33="休",R$17=30,R$17=31,T$18="×")),AND(R33="明",OR(Q33="当",R$17=1),OR(S33="休",R$17=31,S$18="×"))))),30,IF(AND($D$1="三交代制",Q33&lt;&gt;"準",Q33&lt;&gt;"深",OR(R33="準",R33="深"),(NOT(OR(AND(R33="準",OR(Q33="日",Q33="休",R$17=1,AND(S33&lt;&gt;"準",S33&lt;&gt;"深",Q33="")),OR(S33="休",AND(S33="準",OR(T33="休",R$17=30,T$18="×")),R$17=31,S$18="×",S33="")),AND(R33="深",OR(Q33="休",R$17=1,AND(S33&lt;&gt;"準",S33&lt;&gt;"深",Q33="")),OR(S33="休",AND(OR(S33="準",S33="深"),OR(T33="休",R$17=30,T$18="×")),R$17=31,S$18="×",S33="")))))),40,0))))</f>
        <v>0</v>
      </c>
      <c r="S114" s="193">
        <f t="shared" ref="S114" si="355">IF(AND($D$1="二交代制",S$17&gt;=1,S$17&lt;=28,S33="当",T33="明",U33="休",V33="当"),10,IF(AND($D$1="三交代制",S$17&gt;=2,S$17&lt;=30,OR(S33="準",S33="深"),OR(T33="準",T33="深"),OR(U33="準",U33="深")),20,IF(AND($D$1="二交代制",OR(S33="当",S33="明"),NOT(OR(AND(S33="当",OR(T33="明",S$17=31,T$18="×"),OR(U33="休",S$17=30,S$17=31,U$18="×")),AND(S33="明",OR(R33="当",S$17=1),OR(T33="休",S$17=31,T$18="×"))))),30,IF(AND($D$1="三交代制",R33&lt;&gt;"準",R33&lt;&gt;"深",OR(S33="準",S33="深"),(NOT(OR(AND(S33="準",OR(R33="日",R33="休",S$17=1,AND(T33&lt;&gt;"準",T33&lt;&gt;"深",R33="")),OR(T33="休",AND(T33="準",OR(U33="休",S$17=30,U$18="×")),S$17=31,T$18="×",T33="")),AND(S33="深",OR(R33="休",S$17=1,AND(T33&lt;&gt;"準",T33&lt;&gt;"深",R33="")),OR(T33="休",AND(OR(T33="準",T33="深"),OR(U33="休",S$17=30,U$18="×")),S$17=31,T$18="×",T33="")))))),40,0))))</f>
        <v>0</v>
      </c>
      <c r="T114" s="193">
        <f t="shared" ref="T114" si="356">IF(AND($D$1="二交代制",T$17&gt;=1,T$17&lt;=28,T33="当",U33="明",V33="休",W33="当"),10,IF(AND($D$1="三交代制",T$17&gt;=2,T$17&lt;=30,OR(T33="準",T33="深"),OR(U33="準",U33="深"),OR(V33="準",V33="深")),20,IF(AND($D$1="二交代制",OR(T33="当",T33="明"),NOT(OR(AND(T33="当",OR(U33="明",T$17=31,U$18="×"),OR(V33="休",T$17=30,T$17=31,V$18="×")),AND(T33="明",OR(S33="当",T$17=1),OR(U33="休",T$17=31,U$18="×"))))),30,IF(AND($D$1="三交代制",S33&lt;&gt;"準",S33&lt;&gt;"深",OR(T33="準",T33="深"),(NOT(OR(AND(T33="準",OR(S33="日",S33="休",T$17=1,AND(U33&lt;&gt;"準",U33&lt;&gt;"深",S33="")),OR(U33="休",AND(U33="準",OR(V33="休",T$17=30,V$18="×")),T$17=31,U$18="×",U33="")),AND(T33="深",OR(S33="休",T$17=1,AND(U33&lt;&gt;"準",U33&lt;&gt;"深",S33="")),OR(U33="休",AND(OR(U33="準",U33="深"),OR(V33="休",T$17=30,V$18="×")),T$17=31,U$18="×",U33="")))))),40,0))))</f>
        <v>0</v>
      </c>
      <c r="U114" s="193">
        <f t="shared" ref="U114" si="357">IF(AND($D$1="二交代制",U$17&gt;=1,U$17&lt;=28,U33="当",V33="明",W33="休",X33="当"),10,IF(AND($D$1="三交代制",U$17&gt;=2,U$17&lt;=30,OR(U33="準",U33="深"),OR(V33="準",V33="深"),OR(W33="準",W33="深")),20,IF(AND($D$1="二交代制",OR(U33="当",U33="明"),NOT(OR(AND(U33="当",OR(V33="明",U$17=31,V$18="×"),OR(W33="休",U$17=30,U$17=31,W$18="×")),AND(U33="明",OR(T33="当",U$17=1),OR(V33="休",U$17=31,V$18="×"))))),30,IF(AND($D$1="三交代制",T33&lt;&gt;"準",T33&lt;&gt;"深",OR(U33="準",U33="深"),(NOT(OR(AND(U33="準",OR(T33="日",T33="休",U$17=1,AND(V33&lt;&gt;"準",V33&lt;&gt;"深",T33="")),OR(V33="休",AND(V33="準",OR(W33="休",U$17=30,W$18="×")),U$17=31,V$18="×",V33="")),AND(U33="深",OR(T33="休",U$17=1,AND(V33&lt;&gt;"準",V33&lt;&gt;"深",T33="")),OR(V33="休",AND(OR(V33="準",V33="深"),OR(W33="休",U$17=30,W$18="×")),U$17=31,V$18="×",V33="")))))),40,0))))</f>
        <v>0</v>
      </c>
      <c r="V114" s="193">
        <f t="shared" ref="V114" si="358">IF(AND($D$1="二交代制",V$17&gt;=1,V$17&lt;=28,V33="当",W33="明",X33="休",Y33="当"),10,IF(AND($D$1="三交代制",V$17&gt;=2,V$17&lt;=30,OR(V33="準",V33="深"),OR(W33="準",W33="深"),OR(X33="準",X33="深")),20,IF(AND($D$1="二交代制",OR(V33="当",V33="明"),NOT(OR(AND(V33="当",OR(W33="明",V$17=31,W$18="×"),OR(X33="休",V$17=30,V$17=31,X$18="×")),AND(V33="明",OR(U33="当",V$17=1),OR(W33="休",V$17=31,W$18="×"))))),30,IF(AND($D$1="三交代制",U33&lt;&gt;"準",U33&lt;&gt;"深",OR(V33="準",V33="深"),(NOT(OR(AND(V33="準",OR(U33="日",U33="休",V$17=1,AND(W33&lt;&gt;"準",W33&lt;&gt;"深",U33="")),OR(W33="休",AND(W33="準",OR(X33="休",V$17=30,X$18="×")),V$17=31,W$18="×",W33="")),AND(V33="深",OR(U33="休",V$17=1,AND(W33&lt;&gt;"準",W33&lt;&gt;"深",U33="")),OR(W33="休",AND(OR(W33="準",W33="深"),OR(X33="休",V$17=30,X$18="×")),V$17=31,W$18="×",W33="")))))),40,0))))</f>
        <v>0</v>
      </c>
      <c r="W114" s="193">
        <f t="shared" ref="W114" si="359">IF(AND($D$1="二交代制",W$17&gt;=1,W$17&lt;=28,W33="当",X33="明",Y33="休",Z33="当"),10,IF(AND($D$1="三交代制",W$17&gt;=2,W$17&lt;=30,OR(W33="準",W33="深"),OR(X33="準",X33="深"),OR(Y33="準",Y33="深")),20,IF(AND($D$1="二交代制",OR(W33="当",W33="明"),NOT(OR(AND(W33="当",OR(X33="明",W$17=31,X$18="×"),OR(Y33="休",W$17=30,W$17=31,Y$18="×")),AND(W33="明",OR(V33="当",W$17=1),OR(X33="休",W$17=31,X$18="×"))))),30,IF(AND($D$1="三交代制",V33&lt;&gt;"準",V33&lt;&gt;"深",OR(W33="準",W33="深"),(NOT(OR(AND(W33="準",OR(V33="日",V33="休",W$17=1,AND(X33&lt;&gt;"準",X33&lt;&gt;"深",V33="")),OR(X33="休",AND(X33="準",OR(Y33="休",W$17=30,Y$18="×")),W$17=31,X$18="×",X33="")),AND(W33="深",OR(V33="休",W$17=1,AND(X33&lt;&gt;"準",X33&lt;&gt;"深",V33="")),OR(X33="休",AND(OR(X33="準",X33="深"),OR(Y33="休",W$17=30,Y$18="×")),W$17=31,X$18="×",X33="")))))),40,0))))</f>
        <v>0</v>
      </c>
      <c r="X114" s="193">
        <f t="shared" ref="X114" si="360">IF(AND($D$1="二交代制",X$17&gt;=1,X$17&lt;=28,X33="当",Y33="明",Z33="休",AA33="当"),10,IF(AND($D$1="三交代制",X$17&gt;=2,X$17&lt;=30,OR(X33="準",X33="深"),OR(Y33="準",Y33="深"),OR(Z33="準",Z33="深")),20,IF(AND($D$1="二交代制",OR(X33="当",X33="明"),NOT(OR(AND(X33="当",OR(Y33="明",X$17=31,Y$18="×"),OR(Z33="休",X$17=30,X$17=31,Z$18="×")),AND(X33="明",OR(W33="当",X$17=1),OR(Y33="休",X$17=31,Y$18="×"))))),30,IF(AND($D$1="三交代制",W33&lt;&gt;"準",W33&lt;&gt;"深",OR(X33="準",X33="深"),(NOT(OR(AND(X33="準",OR(W33="日",W33="休",X$17=1,AND(Y33&lt;&gt;"準",Y33&lt;&gt;"深",W33="")),OR(Y33="休",AND(Y33="準",OR(Z33="休",X$17=30,Z$18="×")),X$17=31,Y$18="×",Y33="")),AND(X33="深",OR(W33="休",X$17=1,AND(Y33&lt;&gt;"準",Y33&lt;&gt;"深",W33="")),OR(Y33="休",AND(OR(Y33="準",Y33="深"),OR(Z33="休",X$17=30,Z$18="×")),X$17=31,Y$18="×",Y33="")))))),40,0))))</f>
        <v>0</v>
      </c>
      <c r="Y114" s="193">
        <f t="shared" ref="Y114" si="361">IF(AND($D$1="二交代制",Y$17&gt;=1,Y$17&lt;=28,Y33="当",Z33="明",AA33="休",AB33="当"),10,IF(AND($D$1="三交代制",Y$17&gt;=2,Y$17&lt;=30,OR(Y33="準",Y33="深"),OR(Z33="準",Z33="深"),OR(AA33="準",AA33="深")),20,IF(AND($D$1="二交代制",OR(Y33="当",Y33="明"),NOT(OR(AND(Y33="当",OR(Z33="明",Y$17=31,Z$18="×"),OR(AA33="休",Y$17=30,Y$17=31,AA$18="×")),AND(Y33="明",OR(X33="当",Y$17=1),OR(Z33="休",Y$17=31,Z$18="×"))))),30,IF(AND($D$1="三交代制",X33&lt;&gt;"準",X33&lt;&gt;"深",OR(Y33="準",Y33="深"),(NOT(OR(AND(Y33="準",OR(X33="日",X33="休",Y$17=1,AND(Z33&lt;&gt;"準",Z33&lt;&gt;"深",X33="")),OR(Z33="休",AND(Z33="準",OR(AA33="休",Y$17=30,AA$18="×")),Y$17=31,Z$18="×",Z33="")),AND(Y33="深",OR(X33="休",Y$17=1,AND(Z33&lt;&gt;"準",Z33&lt;&gt;"深",X33="")),OR(Z33="休",AND(OR(Z33="準",Z33="深"),OR(AA33="休",Y$17=30,AA$18="×")),Y$17=31,Z$18="×",Z33="")))))),40,0))))</f>
        <v>0</v>
      </c>
      <c r="Z114" s="193">
        <f t="shared" ref="Z114" si="362">IF(AND($D$1="二交代制",Z$17&gt;=1,Z$17&lt;=28,Z33="当",AA33="明",AB33="休",AC33="当"),10,IF(AND($D$1="三交代制",Z$17&gt;=2,Z$17&lt;=30,OR(Z33="準",Z33="深"),OR(AA33="準",AA33="深"),OR(AB33="準",AB33="深")),20,IF(AND($D$1="二交代制",OR(Z33="当",Z33="明"),NOT(OR(AND(Z33="当",OR(AA33="明",Z$17=31,AA$18="×"),OR(AB33="休",Z$17=30,Z$17=31,AB$18="×")),AND(Z33="明",OR(Y33="当",Z$17=1),OR(AA33="休",Z$17=31,AA$18="×"))))),30,IF(AND($D$1="三交代制",Y33&lt;&gt;"準",Y33&lt;&gt;"深",OR(Z33="準",Z33="深"),(NOT(OR(AND(Z33="準",OR(Y33="日",Y33="休",Z$17=1,AND(AA33&lt;&gt;"準",AA33&lt;&gt;"深",Y33="")),OR(AA33="休",AND(AA33="準",OR(AB33="休",Z$17=30,AB$18="×")),Z$17=31,AA$18="×",AA33="")),AND(Z33="深",OR(Y33="休",Z$17=1,AND(AA33&lt;&gt;"準",AA33&lt;&gt;"深",Y33="")),OR(AA33="休",AND(OR(AA33="準",AA33="深"),OR(AB33="休",Z$17=30,AB$18="×")),Z$17=31,AA$18="×",AA33="")))))),40,0))))</f>
        <v>0</v>
      </c>
      <c r="AA114" s="193">
        <f t="shared" ref="AA114" si="363">IF(AND($D$1="二交代制",AA$17&gt;=1,AA$17&lt;=28,AA33="当",AB33="明",AC33="休",AD33="当"),10,IF(AND($D$1="三交代制",AA$17&gt;=2,AA$17&lt;=30,OR(AA33="準",AA33="深"),OR(AB33="準",AB33="深"),OR(AC33="準",AC33="深")),20,IF(AND($D$1="二交代制",OR(AA33="当",AA33="明"),NOT(OR(AND(AA33="当",OR(AB33="明",AA$17=31,AB$18="×"),OR(AC33="休",AA$17=30,AA$17=31,AC$18="×")),AND(AA33="明",OR(Z33="当",AA$17=1),OR(AB33="休",AA$17=31,AB$18="×"))))),30,IF(AND($D$1="三交代制",Z33&lt;&gt;"準",Z33&lt;&gt;"深",OR(AA33="準",AA33="深"),(NOT(OR(AND(AA33="準",OR(Z33="日",Z33="休",AA$17=1,AND(AB33&lt;&gt;"準",AB33&lt;&gt;"深",Z33="")),OR(AB33="休",AND(AB33="準",OR(AC33="休",AA$17=30,AC$18="×")),AA$17=31,AB$18="×",AB33="")),AND(AA33="深",OR(Z33="休",AA$17=1,AND(AB33&lt;&gt;"準",AB33&lt;&gt;"深",Z33="")),OR(AB33="休",AND(OR(AB33="準",AB33="深"),OR(AC33="休",AA$17=30,AC$18="×")),AA$17=31,AB$18="×",AB33="")))))),40,0))))</f>
        <v>0</v>
      </c>
      <c r="AB114" s="193">
        <f t="shared" ref="AB114" si="364">IF(AND($D$1="二交代制",AB$17&gt;=1,AB$17&lt;=28,AB33="当",AC33="明",AD33="休",AE33="当"),10,IF(AND($D$1="三交代制",AB$17&gt;=2,AB$17&lt;=30,OR(AB33="準",AB33="深"),OR(AC33="準",AC33="深"),OR(AD33="準",AD33="深")),20,IF(AND($D$1="二交代制",OR(AB33="当",AB33="明"),NOT(OR(AND(AB33="当",OR(AC33="明",AB$17=31,AC$18="×"),OR(AD33="休",AB$17=30,AB$17=31,AD$18="×")),AND(AB33="明",OR(AA33="当",AB$17=1),OR(AC33="休",AB$17=31,AC$18="×"))))),30,IF(AND($D$1="三交代制",AA33&lt;&gt;"準",AA33&lt;&gt;"深",OR(AB33="準",AB33="深"),(NOT(OR(AND(AB33="準",OR(AA33="日",AA33="休",AB$17=1,AND(AC33&lt;&gt;"準",AC33&lt;&gt;"深",AA33="")),OR(AC33="休",AND(AC33="準",OR(AD33="休",AB$17=30,AD$18="×")),AB$17=31,AC$18="×",AC33="")),AND(AB33="深",OR(AA33="休",AB$17=1,AND(AC33&lt;&gt;"準",AC33&lt;&gt;"深",AA33="")),OR(AC33="休",AND(OR(AC33="準",AC33="深"),OR(AD33="休",AB$17=30,AD$18="×")),AB$17=31,AC$18="×",AC33="")))))),40,0))))</f>
        <v>0</v>
      </c>
      <c r="AC114" s="193">
        <f t="shared" ref="AC114" si="365">IF(AND($D$1="二交代制",AC$17&gt;=1,AC$17&lt;=28,AC33="当",AD33="明",AE33="休",AF33="当"),10,IF(AND($D$1="三交代制",AC$17&gt;=2,AC$17&lt;=30,OR(AC33="準",AC33="深"),OR(AD33="準",AD33="深"),OR(AE33="準",AE33="深")),20,IF(AND($D$1="二交代制",OR(AC33="当",AC33="明"),NOT(OR(AND(AC33="当",OR(AD33="明",AC$17=31,AD$18="×"),OR(AE33="休",AC$17=30,AC$17=31,AE$18="×")),AND(AC33="明",OR(AB33="当",AC$17=1),OR(AD33="休",AC$17=31,AD$18="×"))))),30,IF(AND($D$1="三交代制",AB33&lt;&gt;"準",AB33&lt;&gt;"深",OR(AC33="準",AC33="深"),(NOT(OR(AND(AC33="準",OR(AB33="日",AB33="休",AC$17=1,AND(AD33&lt;&gt;"準",AD33&lt;&gt;"深",AB33="")),OR(AD33="休",AND(AD33="準",OR(AE33="休",AC$17=30,AE$18="×")),AC$17=31,AD$18="×",AD33="")),AND(AC33="深",OR(AB33="休",AC$17=1,AND(AD33&lt;&gt;"準",AD33&lt;&gt;"深",AB33="")),OR(AD33="休",AND(OR(AD33="準",AD33="深"),OR(AE33="休",AC$17=30,AE$18="×")),AC$17=31,AD$18="×",AD33="")))))),40,0))))</f>
        <v>0</v>
      </c>
      <c r="AD114" s="193">
        <f t="shared" ref="AD114" si="366">IF(AND($D$1="二交代制",AD$17&gt;=1,AD$17&lt;=28,AD33="当",AE33="明",AF33="休",AG33="当"),10,IF(AND($D$1="三交代制",AD$17&gt;=2,AD$17&lt;=30,OR(AD33="準",AD33="深"),OR(AE33="準",AE33="深"),OR(AF33="準",AF33="深")),20,IF(AND($D$1="二交代制",OR(AD33="当",AD33="明"),NOT(OR(AND(AD33="当",OR(AE33="明",AD$17=31,AE$18="×"),OR(AF33="休",AD$17=30,AD$17=31,AF$18="×")),AND(AD33="明",OR(AC33="当",AD$17=1),OR(AE33="休",AD$17=31,AE$18="×"))))),30,IF(AND($D$1="三交代制",AC33&lt;&gt;"準",AC33&lt;&gt;"深",OR(AD33="準",AD33="深"),(NOT(OR(AND(AD33="準",OR(AC33="日",AC33="休",AD$17=1,AND(AE33&lt;&gt;"準",AE33&lt;&gt;"深",AC33="")),OR(AE33="休",AND(AE33="準",OR(AF33="休",AD$17=30,AF$18="×")),AD$17=31,AE$18="×",AE33="")),AND(AD33="深",OR(AC33="休",AD$17=1,AND(AE33&lt;&gt;"準",AE33&lt;&gt;"深",AC33="")),OR(AE33="休",AND(OR(AE33="準",AE33="深"),OR(AF33="休",AD$17=30,AF$18="×")),AD$17=31,AE$18="×",AE33="")))))),40,0))))</f>
        <v>0</v>
      </c>
      <c r="AE114" s="193">
        <f t="shared" ref="AE114" si="367">IF(AND($D$1="二交代制",AE$17&gt;=1,AE$17&lt;=28,AE33="当",AF33="明",AG33="休",AH33="当"),10,IF(AND($D$1="三交代制",AE$17&gt;=2,AE$17&lt;=30,OR(AE33="準",AE33="深"),OR(AF33="準",AF33="深"),OR(AG33="準",AG33="深")),20,IF(AND($D$1="二交代制",OR(AE33="当",AE33="明"),NOT(OR(AND(AE33="当",OR(AF33="明",AE$17=31,AF$18="×"),OR(AG33="休",AE$17=30,AE$17=31,AG$18="×")),AND(AE33="明",OR(AD33="当",AE$17=1),OR(AF33="休",AE$17=31,AF$18="×"))))),30,IF(AND($D$1="三交代制",AD33&lt;&gt;"準",AD33&lt;&gt;"深",OR(AE33="準",AE33="深"),(NOT(OR(AND(AE33="準",OR(AD33="日",AD33="休",AE$17=1,AND(AF33&lt;&gt;"準",AF33&lt;&gt;"深",AD33="")),OR(AF33="休",AND(AF33="準",OR(AG33="休",AE$17=30,AG$18="×")),AE$17=31,AF$18="×",AF33="")),AND(AE33="深",OR(AD33="休",AE$17=1,AND(AF33&lt;&gt;"準",AF33&lt;&gt;"深",AD33="")),OR(AF33="休",AND(OR(AF33="準",AF33="深"),OR(AG33="休",AE$17=30,AG$18="×")),AE$17=31,AF$18="×",AF33="")))))),40,0))))</f>
        <v>0</v>
      </c>
      <c r="AF114" s="193">
        <f t="shared" ref="AF114" si="368">IF(AND($D$1="二交代制",AF$17&gt;=1,AF$17&lt;=28,AF33="当",AG33="明",AH33="休",AI33="当"),10,IF(AND($D$1="三交代制",AF$17&gt;=2,AF$17&lt;=30,OR(AF33="準",AF33="深"),OR(AG33="準",AG33="深"),OR(AH33="準",AH33="深")),20,IF(AND($D$1="二交代制",OR(AF33="当",AF33="明"),NOT(OR(AND(AF33="当",OR(AG33="明",AF$17=31,AG$18="×"),OR(AH33="休",AF$17=30,AF$17=31,AH$18="×")),AND(AF33="明",OR(AE33="当",AF$17=1),OR(AG33="休",AF$17=31,AG$18="×"))))),30,IF(AND($D$1="三交代制",AE33&lt;&gt;"準",AE33&lt;&gt;"深",OR(AF33="準",AF33="深"),(NOT(OR(AND(AF33="準",OR(AE33="日",AE33="休",AF$17=1,AND(AG33&lt;&gt;"準",AG33&lt;&gt;"深",AE33="")),OR(AG33="休",AND(AG33="準",OR(AH33="休",AF$17=30,AH$18="×")),AF$17=31,AG$18="×",AG33="")),AND(AF33="深",OR(AE33="休",AF$17=1,AND(AG33&lt;&gt;"準",AG33&lt;&gt;"深",AE33="")),OR(AG33="休",AND(OR(AG33="準",AG33="深"),OR(AH33="休",AF$17=30,AH$18="×")),AF$17=31,AG$18="×",AG33="")))))),40,0))))</f>
        <v>0</v>
      </c>
      <c r="AG114" s="193">
        <f t="shared" ref="AG114" si="369">IF(AND($D$1="二交代制",AG$17&gt;=1,AG$17&lt;=28,AG33="当",AH33="明",AI33="休",AJ33="当"),10,IF(AND($D$1="三交代制",AG$17&gt;=2,AG$17&lt;=30,OR(AG33="準",AG33="深"),OR(AH33="準",AH33="深"),OR(AI33="準",AI33="深")),20,IF(AND($D$1="二交代制",OR(AG33="当",AG33="明"),NOT(OR(AND(AG33="当",OR(AH33="明",AG$17=31,AH$18="×"),OR(AI33="休",AG$17=30,AG$17=31,AI$18="×")),AND(AG33="明",OR(AF33="当",AG$17=1),OR(AH33="休",AG$17=31,AH$18="×"))))),30,IF(AND($D$1="三交代制",AF33&lt;&gt;"準",AF33&lt;&gt;"深",OR(AG33="準",AG33="深"),(NOT(OR(AND(AG33="準",OR(AF33="日",AF33="休",AG$17=1,AND(AH33&lt;&gt;"準",AH33&lt;&gt;"深",AF33="")),OR(AH33="休",AND(AH33="準",OR(AI33="休",AG$17=30,AI$18="×")),AG$17=31,AH$18="×",AH33="")),AND(AG33="深",OR(AF33="休",AG$17=1,AND(AH33&lt;&gt;"準",AH33&lt;&gt;"深",AF33="")),OR(AH33="休",AND(OR(AH33="準",AH33="深"),OR(AI33="休",AG$17=30,AI$18="×")),AG$17=31,AH$18="×",AH33="")))))),40,0))))</f>
        <v>0</v>
      </c>
      <c r="AH114" s="193">
        <f t="shared" ref="AH114" si="370">IF(AND($D$1="二交代制",AH$17&gt;=1,AH$17&lt;=28,AH33="当",AI33="明",AJ33="休",AK33="当"),10,IF(AND($D$1="三交代制",AH$17&gt;=2,AH$17&lt;=30,OR(AH33="準",AH33="深"),OR(AI33="準",AI33="深"),OR(AJ33="準",AJ33="深")),20,IF(AND($D$1="二交代制",OR(AH33="当",AH33="明"),NOT(OR(AND(AH33="当",OR(AI33="明",AH$17=31,AI$18="×"),OR(AJ33="休",AH$17=30,AH$17=31,AJ$18="×")),AND(AH33="明",OR(AG33="当",AH$17=1),OR(AI33="休",AH$17=31,AI$18="×"))))),30,IF(AND($D$1="三交代制",AG33&lt;&gt;"準",AG33&lt;&gt;"深",OR(AH33="準",AH33="深"),(NOT(OR(AND(AH33="準",OR(AG33="日",AG33="休",AH$17=1,AND(AI33&lt;&gt;"準",AI33&lt;&gt;"深",AG33="")),OR(AI33="休",AND(AI33="準",OR(AJ33="休",AH$17=30,AJ$18="×")),AH$17=31,AI$18="×",AI33="")),AND(AH33="深",OR(AG33="休",AH$17=1,AND(AI33&lt;&gt;"準",AI33&lt;&gt;"深",AG33="")),OR(AI33="休",AND(OR(AI33="準",AI33="深"),OR(AJ33="休",AH$17=30,AJ$18="×")),AH$17=31,AI$18="×",AI33="")))))),40,0))))</f>
        <v>0</v>
      </c>
      <c r="AI114" s="193">
        <f t="shared" ref="AI114" si="371">IF(AND($D$1="二交代制",AI$17&gt;=1,AI$17&lt;=28,AI33="当",AJ33="明",AK33="休",AL33="当"),10,IF(AND($D$1="三交代制",AI$17&gt;=2,AI$17&lt;=30,OR(AI33="準",AI33="深"),OR(AJ33="準",AJ33="深"),OR(AK33="準",AK33="深")),20,IF(AND($D$1="二交代制",OR(AI33="当",AI33="明"),NOT(OR(AND(AI33="当",OR(AJ33="明",AI$17=31,AJ$18="×"),OR(AK33="休",AI$17=30,AI$17=31,AK$18="×")),AND(AI33="明",OR(AH33="当",AI$17=1),OR(AJ33="休",AI$17=31,AJ$18="×"))))),30,IF(AND($D$1="三交代制",AH33&lt;&gt;"準",AH33&lt;&gt;"深",OR(AI33="準",AI33="深"),(NOT(OR(AND(AI33="準",OR(AH33="日",AH33="休",AI$17=1,AND(AJ33&lt;&gt;"準",AJ33&lt;&gt;"深",AH33="")),OR(AJ33="休",AND(AJ33="準",OR(AK33="休",AI$17=30,AK$18="×")),AI$17=31,AJ$18="×",AJ33="")),AND(AI33="深",OR(AH33="休",AI$17=1,AND(AJ33&lt;&gt;"準",AJ33&lt;&gt;"深",AH33="")),OR(AJ33="休",AND(OR(AJ33="準",AJ33="深"),OR(AK33="休",AI$17=30,AK$18="×")),AI$17=31,AJ$18="×",AJ33="")))))),40,0))))</f>
        <v>0</v>
      </c>
      <c r="AJ114" s="193">
        <f t="shared" ref="AJ114" si="372">IF(AND($D$1="二交代制",AJ$17&gt;=1,AJ$17&lt;=28,AJ33="当",AK33="明",AL33="休",AM33="当"),10,IF(AND($D$1="三交代制",AJ$17&gt;=2,AJ$17&lt;=30,OR(AJ33="準",AJ33="深"),OR(AK33="準",AK33="深"),OR(AL33="準",AL33="深")),20,IF(AND($D$1="二交代制",OR(AJ33="当",AJ33="明"),NOT(OR(AND(AJ33="当",OR(AK33="明",AJ$17=31,AK$18="×"),OR(AL33="休",AJ$17=30,AJ$17=31,AL$18="×")),AND(AJ33="明",OR(AI33="当",AJ$17=1),OR(AK33="休",AJ$17=31,AK$18="×"))))),30,IF(AND($D$1="三交代制",AI33&lt;&gt;"準",AI33&lt;&gt;"深",OR(AJ33="準",AJ33="深"),(NOT(OR(AND(AJ33="準",OR(AI33="日",AI33="休",AJ$17=1,AND(AK33&lt;&gt;"準",AK33&lt;&gt;"深",AI33="")),OR(AK33="休",AND(AK33="準",OR(AL33="休",AJ$17=30,AL$18="×")),AJ$17=31,AK$18="×",AK33="")),AND(AJ33="深",OR(AI33="休",AJ$17=1,AND(AK33&lt;&gt;"準",AK33&lt;&gt;"深",AI33="")),OR(AK33="休",AND(OR(AK33="準",AK33="深"),OR(AL33="休",AJ$17=30,AL$18="×")),AJ$17=31,AK$18="×",AK33="")))))),40,0))))</f>
        <v>0</v>
      </c>
      <c r="AK114" s="193">
        <f t="shared" ref="AK114" si="373">IF(AND($D$1="二交代制",AK$17&gt;=1,AK$17&lt;=28,AK33="当",AL33="明",AM33="休",AN33="当"),10,IF(AND($D$1="三交代制",AK$17&gt;=2,AK$17&lt;=30,OR(AK33="準",AK33="深"),OR(AL33="準",AL33="深"),OR(AM33="準",AM33="深")),20,IF(AND($D$1="二交代制",OR(AK33="当",AK33="明"),NOT(OR(AND(AK33="当",OR(AL33="明",AK$17=31,AL$18="×"),OR(AM33="休",AK$17=30,AK$17=31,AM$18="×")),AND(AK33="明",OR(AJ33="当",AK$17=1),OR(AL33="休",AK$17=31,AL$18="×"))))),30,IF(AND($D$1="三交代制",AJ33&lt;&gt;"準",AJ33&lt;&gt;"深",OR(AK33="準",AK33="深"),(NOT(OR(AND(AK33="準",OR(AJ33="日",AJ33="休",AK$17=1,AND(AL33&lt;&gt;"準",AL33&lt;&gt;"深",AJ33="")),OR(AL33="休",AND(AL33="準",OR(AM33="休",AK$17=30,AM$18="×")),AK$17=31,AL$18="×",AL33="")),AND(AK33="深",OR(AJ33="休",AK$17=1,AND(AL33&lt;&gt;"準",AL33&lt;&gt;"深",AJ33="")),OR(AL33="休",AND(OR(AL33="準",AL33="深"),OR(AM33="休",AK$17=30,AM$18="×")),AK$17=31,AL$18="×",AL33="")))))),40,0))))</f>
        <v>0</v>
      </c>
      <c r="AL114" s="193">
        <f t="shared" ref="AL114" si="374">IF(AND($D$1="二交代制",AL$17&gt;=1,AL$17&lt;=28,AL33="当",AM33="明",AN33="休",AO33="当"),10,IF(AND($D$1="三交代制",AL$17&gt;=2,AL$17&lt;=30,OR(AL33="準",AL33="深"),OR(AM33="準",AM33="深"),OR(AN33="準",AN33="深")),20,IF(AND($D$1="二交代制",OR(AL33="当",AL33="明"),NOT(OR(AND(AL33="当",OR(AM33="明",AL$17=31,AM$18="×"),OR(AN33="休",AL$17=30,AL$17=31,AN$18="×")),AND(AL33="明",OR(AK33="当",AL$17=1),OR(AM33="休",AL$17=31,AM$18="×"))))),30,IF(AND($D$1="三交代制",AK33&lt;&gt;"準",AK33&lt;&gt;"深",OR(AL33="準",AL33="深"),(NOT(OR(AND(AL33="準",OR(AK33="日",AK33="休",AL$17=1,AND(AM33&lt;&gt;"準",AM33&lt;&gt;"深",AK33="")),OR(AM33="休",AND(AM33="準",OR(AN33="休",AL$17=30,AN$18="×")),AL$17=31,AM$18="×",AM33="")),AND(AL33="深",OR(AK33="休",AL$17=1,AND(AM33&lt;&gt;"準",AM33&lt;&gt;"深",AK33="")),OR(AM33="休",AND(OR(AM33="準",AM33="深"),OR(AN33="休",AL$17=30,AN$18="×")),AL$17=31,AM$18="×",AM33="")))))),40,0))))</f>
        <v>0</v>
      </c>
      <c r="AM114" s="193">
        <f t="shared" ref="AM114" si="375">IF(AND($D$1="二交代制",AM$17&gt;=1,AM$17&lt;=28,AM33="当",AN33="明",AO33="休",AP33="当"),10,IF(AND($D$1="三交代制",AM$17&gt;=2,AM$17&lt;=30,OR(AM33="準",AM33="深"),OR(AN33="準",AN33="深"),OR(AO33="準",AO33="深")),20,IF(AND($D$1="二交代制",OR(AM33="当",AM33="明"),NOT(OR(AND(AM33="当",OR(AN33="明",AM$17=31,AN$18="×"),OR(AO33="休",AM$17=30,AM$17=31,AO$18="×")),AND(AM33="明",OR(AL33="当",AM$17=1),OR(AN33="休",AM$17=31,AN$18="×"))))),30,IF(AND($D$1="三交代制",AL33&lt;&gt;"準",AL33&lt;&gt;"深",OR(AM33="準",AM33="深"),(NOT(OR(AND(AM33="準",OR(AL33="日",AL33="休",AM$17=1,AND(AN33&lt;&gt;"準",AN33&lt;&gt;"深",AL33="")),OR(AN33="休",AND(AN33="準",OR(AO33="休",AM$17=30,AO$18="×")),AM$17=31,AN$18="×",AN33="")),AND(AM33="深",OR(AL33="休",AM$17=1,AND(AN33&lt;&gt;"準",AN33&lt;&gt;"深",AL33="")),OR(AN33="休",AND(OR(AN33="準",AN33="深"),OR(AO33="休",AM$17=30,AO$18="×")),AM$17=31,AN$18="×",AN33="")))))),40,0))))</f>
        <v>0</v>
      </c>
      <c r="AN114" s="193">
        <f t="shared" ref="AN114" si="376">IF(AND($D$1="二交代制",AN$17&gt;=1,AN$17&lt;=28,AN33="当",AO33="明",AP33="休",AQ33="当"),10,IF(AND($D$1="三交代制",AN$17&gt;=2,AN$17&lt;=30,OR(AN33="準",AN33="深"),OR(AO33="準",AO33="深"),OR(AP33="準",AP33="深")),20,IF(AND($D$1="二交代制",OR(AN33="当",AN33="明"),NOT(OR(AND(AN33="当",OR(AO33="明",AN$17=31,AO$18="×"),OR(AP33="休",AN$17=30,AN$17=31,AP$18="×")),AND(AN33="明",OR(AM33="当",AN$17=1),OR(AO33="休",AN$17=31,AO$18="×"))))),30,IF(AND($D$1="三交代制",AM33&lt;&gt;"準",AM33&lt;&gt;"深",OR(AN33="準",AN33="深"),(NOT(OR(AND(AN33="準",OR(AM33="日",AM33="休",AN$17=1,AND(AO33&lt;&gt;"準",AO33&lt;&gt;"深",AM33="")),OR(AO33="休",AND(AO33="準",OR(AP33="休",AN$17=30,AP$18="×")),AN$17=31,AO$18="×",AO33="")),AND(AN33="深",OR(AM33="休",AN$17=1,AND(AO33&lt;&gt;"準",AO33&lt;&gt;"深",AM33="")),OR(AO33="休",AND(OR(AO33="準",AO33="深"),OR(AP33="休",AN$17=30,AP$18="×")),AN$17=31,AO$18="×",AO33="")))))),40,0))))</f>
        <v>0</v>
      </c>
      <c r="AO114" s="193">
        <f t="shared" ref="AO114" si="377">IF(AND($D$1="二交代制",AO$17&gt;=1,AO$17&lt;=28,AO33="当",AP33="明",AQ33="休",AR33="当"),10,IF(AND($D$1="三交代制",AO$17&gt;=2,AO$17&lt;=30,OR(AO33="準",AO33="深"),OR(AP33="準",AP33="深"),OR(AQ33="準",AQ33="深")),20,IF(AND($D$1="二交代制",OR(AO33="当",AO33="明"),NOT(OR(AND(AO33="当",OR(AP33="明",AO$17=31,AP$18="×"),OR(AQ33="休",AO$17=30,AO$17=31,AQ$18="×")),AND(AO33="明",OR(AN33="当",AO$17=1),OR(AP33="休",AO$17=31,AP$18="×"))))),30,IF(AND($D$1="三交代制",AN33&lt;&gt;"準",AN33&lt;&gt;"深",OR(AO33="準",AO33="深"),(NOT(OR(AND(AO33="準",OR(AN33="日",AN33="休",AO$17=1,AND(AP33&lt;&gt;"準",AP33&lt;&gt;"深",AN33="")),OR(AP33="休",AND(AP33="準",OR(AQ33="休",AO$17=30,AQ$18="×")),AO$17=31,AP$18="×",AP33="")),AND(AO33="深",OR(AN33="休",AO$17=1,AND(AP33&lt;&gt;"準",AP33&lt;&gt;"深",AN33="")),OR(AP33="休",AND(OR(AP33="準",AP33="深"),OR(AQ33="休",AO$17=30,AQ$18="×")),AO$17=31,AP$18="×",AP33="")))))),40,0))))</f>
        <v>0</v>
      </c>
      <c r="AP114" s="104"/>
      <c r="CJ114" s="107"/>
      <c r="CL114" s="107"/>
      <c r="CM114" s="107"/>
      <c r="CP114" s="107"/>
    </row>
    <row r="115" spans="5:94" x14ac:dyDescent="0.4">
      <c r="J115" s="202"/>
      <c r="K115" s="193"/>
      <c r="L115" s="193"/>
      <c r="M115" s="193"/>
      <c r="N115" s="193"/>
      <c r="O115" s="193"/>
      <c r="P115" s="193"/>
      <c r="Q115" s="193"/>
      <c r="R115" s="193"/>
      <c r="S115" s="193"/>
      <c r="T115" s="193"/>
      <c r="U115" s="193"/>
      <c r="V115" s="193"/>
      <c r="W115" s="193"/>
      <c r="X115" s="193"/>
      <c r="Y115" s="193"/>
      <c r="Z115" s="193"/>
      <c r="AA115" s="193"/>
      <c r="AB115" s="193"/>
      <c r="AC115" s="193"/>
      <c r="AD115" s="193"/>
      <c r="AE115" s="193"/>
      <c r="AF115" s="193"/>
      <c r="AG115" s="193"/>
      <c r="AH115" s="193"/>
      <c r="AI115" s="193"/>
      <c r="AJ115" s="193"/>
      <c r="AK115" s="193"/>
      <c r="AL115" s="193"/>
      <c r="AM115" s="193"/>
      <c r="AN115" s="193"/>
      <c r="AO115" s="193"/>
      <c r="AP115" s="104"/>
      <c r="CJ115" s="107"/>
      <c r="CL115" s="107"/>
      <c r="CM115" s="107"/>
      <c r="CP115" s="107"/>
    </row>
    <row r="116" spans="5:94" x14ac:dyDescent="0.4">
      <c r="J116" s="201" t="str">
        <f t="shared" ref="J116" si="378">IF(E35&lt;&gt;"",E35,"")</f>
        <v>坪井</v>
      </c>
      <c r="K116" s="193">
        <f t="shared" ref="K116" si="379">IF(AND($D$1="二交代制",K$17&gt;=1,K$17&lt;=28,K35="当",L35="明",M35="休",N35="当"),10,IF(AND($D$1="三交代制",K$17&gt;=2,K$17&lt;=30,OR(K35="準",K35="深"),OR(L35="準",L35="深"),OR(M35="準",M35="深")),20,IF(AND($D$1="二交代制",OR(K35="当",K35="明"),NOT(OR(AND(K35="当",OR(L35="明",K$17=31,L$18="×"),OR(M35="休",K$17=30,K$17=31,M$18="×")),AND(K35="明",OR(J35="当",K$17=1),OR(L35="休",K$17=31,L$18="×"))))),30,IF(AND($D$1="三交代制",J35&lt;&gt;"準",J35&lt;&gt;"深",OR(K35="準",K35="深"),(NOT(OR(AND(K35="準",OR(J35="日",J35="休",K$17=1,AND(L35&lt;&gt;"準",L35&lt;&gt;"深",J35="")),OR(L35="休",AND(L35="準",OR(M35="休",K$17=30,M$18="×")),K$17=31,L$18="×",L35="")),AND(K35="深",OR(J35="休",K$17=1,AND(L35&lt;&gt;"準",L35&lt;&gt;"深",J35="")),OR(L35="休",AND(OR(L35="準",L35="深"),OR(M35="休",K$17=30,M$18="×")),K$17=31,L$18="×",L35="")))))),40,0))))</f>
        <v>0</v>
      </c>
      <c r="L116" s="193">
        <f t="shared" ref="L116" si="380">IF(AND($D$1="二交代制",L$17&gt;=1,L$17&lt;=28,L35="当",M35="明",N35="休",O35="当"),10,IF(AND($D$1="三交代制",L$17&gt;=2,L$17&lt;=30,OR(L35="準",L35="深"),OR(M35="準",M35="深"),OR(N35="準",N35="深")),20,IF(AND($D$1="二交代制",OR(L35="当",L35="明"),NOT(OR(AND(L35="当",OR(M35="明",L$17=31,M$18="×"),OR(N35="休",L$17=30,L$17=31,N$18="×")),AND(L35="明",OR(K35="当",L$17=1),OR(M35="休",L$17=31,M$18="×"))))),30,IF(AND($D$1="三交代制",K35&lt;&gt;"準",K35&lt;&gt;"深",OR(L35="準",L35="深"),(NOT(OR(AND(L35="準",OR(K35="日",K35="休",L$17=1,AND(M35&lt;&gt;"準",M35&lt;&gt;"深",K35="")),OR(M35="休",AND(M35="準",OR(N35="休",L$17=30,N$18="×")),L$17=31,M$18="×",M35="")),AND(L35="深",OR(K35="休",L$17=1,AND(M35&lt;&gt;"準",M35&lt;&gt;"深",K35="")),OR(M35="休",AND(OR(M35="準",M35="深"),OR(N35="休",L$17=30,N$18="×")),L$17=31,M$18="×",M35="")))))),40,0))))</f>
        <v>0</v>
      </c>
      <c r="M116" s="193">
        <f t="shared" ref="M116" si="381">IF(AND($D$1="二交代制",M$17&gt;=1,M$17&lt;=28,M35="当",N35="明",O35="休",P35="当"),10,IF(AND($D$1="三交代制",M$17&gt;=2,M$17&lt;=30,OR(M35="準",M35="深"),OR(N35="準",N35="深"),OR(O35="準",O35="深")),20,IF(AND($D$1="二交代制",OR(M35="当",M35="明"),NOT(OR(AND(M35="当",OR(N35="明",M$17=31,N$18="×"),OR(O35="休",M$17=30,M$17=31,O$18="×")),AND(M35="明",OR(L35="当",M$17=1),OR(N35="休",M$17=31,N$18="×"))))),30,IF(AND($D$1="三交代制",L35&lt;&gt;"準",L35&lt;&gt;"深",OR(M35="準",M35="深"),(NOT(OR(AND(M35="準",OR(L35="日",L35="休",M$17=1,AND(N35&lt;&gt;"準",N35&lt;&gt;"深",L35="")),OR(N35="休",AND(N35="準",OR(O35="休",M$17=30,O$18="×")),M$17=31,N$18="×",N35="")),AND(M35="深",OR(L35="休",M$17=1,AND(N35&lt;&gt;"準",N35&lt;&gt;"深",L35="")),OR(N35="休",AND(OR(N35="準",N35="深"),OR(O35="休",M$17=30,O$18="×")),M$17=31,N$18="×",N35="")))))),40,0))))</f>
        <v>0</v>
      </c>
      <c r="N116" s="193">
        <f t="shared" ref="N116" si="382">IF(AND($D$1="二交代制",N$17&gt;=1,N$17&lt;=28,N35="当",O35="明",P35="休",Q35="当"),10,IF(AND($D$1="三交代制",N$17&gt;=2,N$17&lt;=30,OR(N35="準",N35="深"),OR(O35="準",O35="深"),OR(P35="準",P35="深")),20,IF(AND($D$1="二交代制",OR(N35="当",N35="明"),NOT(OR(AND(N35="当",OR(O35="明",N$17=31,O$18="×"),OR(P35="休",N$17=30,N$17=31,P$18="×")),AND(N35="明",OR(M35="当",N$17=1),OR(O35="休",N$17=31,O$18="×"))))),30,IF(AND($D$1="三交代制",M35&lt;&gt;"準",M35&lt;&gt;"深",OR(N35="準",N35="深"),(NOT(OR(AND(N35="準",OR(M35="日",M35="休",N$17=1,AND(O35&lt;&gt;"準",O35&lt;&gt;"深",M35="")),OR(O35="休",AND(O35="準",OR(P35="休",N$17=30,P$18="×")),N$17=31,O$18="×",O35="")),AND(N35="深",OR(M35="休",N$17=1,AND(O35&lt;&gt;"準",O35&lt;&gt;"深",M35="")),OR(O35="休",AND(OR(O35="準",O35="深"),OR(P35="休",N$17=30,P$18="×")),N$17=31,O$18="×",O35="")))))),40,0))))</f>
        <v>0</v>
      </c>
      <c r="O116" s="193">
        <f t="shared" ref="O116" si="383">IF(AND($D$1="二交代制",O$17&gt;=1,O$17&lt;=28,O35="当",P35="明",Q35="休",R35="当"),10,IF(AND($D$1="三交代制",O$17&gt;=2,O$17&lt;=30,OR(O35="準",O35="深"),OR(P35="準",P35="深"),OR(Q35="準",Q35="深")),20,IF(AND($D$1="二交代制",OR(O35="当",O35="明"),NOT(OR(AND(O35="当",OR(P35="明",O$17=31,P$18="×"),OR(Q35="休",O$17=30,O$17=31,Q$18="×")),AND(O35="明",OR(N35="当",O$17=1),OR(P35="休",O$17=31,P$18="×"))))),30,IF(AND($D$1="三交代制",N35&lt;&gt;"準",N35&lt;&gt;"深",OR(O35="準",O35="深"),(NOT(OR(AND(O35="準",OR(N35="日",N35="休",O$17=1,AND(P35&lt;&gt;"準",P35&lt;&gt;"深",N35="")),OR(P35="休",AND(P35="準",OR(Q35="休",O$17=30,Q$18="×")),O$17=31,P$18="×",P35="")),AND(O35="深",OR(N35="休",O$17=1,AND(P35&lt;&gt;"準",P35&lt;&gt;"深",N35="")),OR(P35="休",AND(OR(P35="準",P35="深"),OR(Q35="休",O$17=30,Q$18="×")),O$17=31,P$18="×",P35="")))))),40,0))))</f>
        <v>0</v>
      </c>
      <c r="P116" s="193">
        <f t="shared" ref="P116" si="384">IF(AND($D$1="二交代制",P$17&gt;=1,P$17&lt;=28,P35="当",Q35="明",R35="休",S35="当"),10,IF(AND($D$1="三交代制",P$17&gt;=2,P$17&lt;=30,OR(P35="準",P35="深"),OR(Q35="準",Q35="深"),OR(R35="準",R35="深")),20,IF(AND($D$1="二交代制",OR(P35="当",P35="明"),NOT(OR(AND(P35="当",OR(Q35="明",P$17=31,Q$18="×"),OR(R35="休",P$17=30,P$17=31,R$18="×")),AND(P35="明",OR(O35="当",P$17=1),OR(Q35="休",P$17=31,Q$18="×"))))),30,IF(AND($D$1="三交代制",O35&lt;&gt;"準",O35&lt;&gt;"深",OR(P35="準",P35="深"),(NOT(OR(AND(P35="準",OR(O35="日",O35="休",P$17=1,AND(Q35&lt;&gt;"準",Q35&lt;&gt;"深",O35="")),OR(Q35="休",AND(Q35="準",OR(R35="休",P$17=30,R$18="×")),P$17=31,Q$18="×",Q35="")),AND(P35="深",OR(O35="休",P$17=1,AND(Q35&lt;&gt;"準",Q35&lt;&gt;"深",O35="")),OR(Q35="休",AND(OR(Q35="準",Q35="深"),OR(R35="休",P$17=30,R$18="×")),P$17=31,Q$18="×",Q35="")))))),40,0))))</f>
        <v>0</v>
      </c>
      <c r="Q116" s="193">
        <f t="shared" ref="Q116" si="385">IF(AND($D$1="二交代制",Q$17&gt;=1,Q$17&lt;=28,Q35="当",R35="明",S35="休",T35="当"),10,IF(AND($D$1="三交代制",Q$17&gt;=2,Q$17&lt;=30,OR(Q35="準",Q35="深"),OR(R35="準",R35="深"),OR(S35="準",S35="深")),20,IF(AND($D$1="二交代制",OR(Q35="当",Q35="明"),NOT(OR(AND(Q35="当",OR(R35="明",Q$17=31,R$18="×"),OR(S35="休",Q$17=30,Q$17=31,S$18="×")),AND(Q35="明",OR(P35="当",Q$17=1),OR(R35="休",Q$17=31,R$18="×"))))),30,IF(AND($D$1="三交代制",P35&lt;&gt;"準",P35&lt;&gt;"深",OR(Q35="準",Q35="深"),(NOT(OR(AND(Q35="準",OR(P35="日",P35="休",Q$17=1,AND(R35&lt;&gt;"準",R35&lt;&gt;"深",P35="")),OR(R35="休",AND(R35="準",OR(S35="休",Q$17=30,S$18="×")),Q$17=31,R$18="×",R35="")),AND(Q35="深",OR(P35="休",Q$17=1,AND(R35&lt;&gt;"準",R35&lt;&gt;"深",P35="")),OR(R35="休",AND(OR(R35="準",R35="深"),OR(S35="休",Q$17=30,S$18="×")),Q$17=31,R$18="×",R35="")))))),40,0))))</f>
        <v>0</v>
      </c>
      <c r="R116" s="193">
        <f t="shared" ref="R116" si="386">IF(AND($D$1="二交代制",R$17&gt;=1,R$17&lt;=28,R35="当",S35="明",T35="休",U35="当"),10,IF(AND($D$1="三交代制",R$17&gt;=2,R$17&lt;=30,OR(R35="準",R35="深"),OR(S35="準",S35="深"),OR(T35="準",T35="深")),20,IF(AND($D$1="二交代制",OR(R35="当",R35="明"),NOT(OR(AND(R35="当",OR(S35="明",R$17=31,S$18="×"),OR(T35="休",R$17=30,R$17=31,T$18="×")),AND(R35="明",OR(Q35="当",R$17=1),OR(S35="休",R$17=31,S$18="×"))))),30,IF(AND($D$1="三交代制",Q35&lt;&gt;"準",Q35&lt;&gt;"深",OR(R35="準",R35="深"),(NOT(OR(AND(R35="準",OR(Q35="日",Q35="休",R$17=1,AND(S35&lt;&gt;"準",S35&lt;&gt;"深",Q35="")),OR(S35="休",AND(S35="準",OR(T35="休",R$17=30,T$18="×")),R$17=31,S$18="×",S35="")),AND(R35="深",OR(Q35="休",R$17=1,AND(S35&lt;&gt;"準",S35&lt;&gt;"深",Q35="")),OR(S35="休",AND(OR(S35="準",S35="深"),OR(T35="休",R$17=30,T$18="×")),R$17=31,S$18="×",S35="")))))),40,0))))</f>
        <v>0</v>
      </c>
      <c r="S116" s="193">
        <f t="shared" ref="S116" si="387">IF(AND($D$1="二交代制",S$17&gt;=1,S$17&lt;=28,S35="当",T35="明",U35="休",V35="当"),10,IF(AND($D$1="三交代制",S$17&gt;=2,S$17&lt;=30,OR(S35="準",S35="深"),OR(T35="準",T35="深"),OR(U35="準",U35="深")),20,IF(AND($D$1="二交代制",OR(S35="当",S35="明"),NOT(OR(AND(S35="当",OR(T35="明",S$17=31,T$18="×"),OR(U35="休",S$17=30,S$17=31,U$18="×")),AND(S35="明",OR(R35="当",S$17=1),OR(T35="休",S$17=31,T$18="×"))))),30,IF(AND($D$1="三交代制",R35&lt;&gt;"準",R35&lt;&gt;"深",OR(S35="準",S35="深"),(NOT(OR(AND(S35="準",OR(R35="日",R35="休",S$17=1,AND(T35&lt;&gt;"準",T35&lt;&gt;"深",R35="")),OR(T35="休",AND(T35="準",OR(U35="休",S$17=30,U$18="×")),S$17=31,T$18="×",T35="")),AND(S35="深",OR(R35="休",S$17=1,AND(T35&lt;&gt;"準",T35&lt;&gt;"深",R35="")),OR(T35="休",AND(OR(T35="準",T35="深"),OR(U35="休",S$17=30,U$18="×")),S$17=31,T$18="×",T35="")))))),40,0))))</f>
        <v>0</v>
      </c>
      <c r="T116" s="193">
        <f t="shared" ref="T116" si="388">IF(AND($D$1="二交代制",T$17&gt;=1,T$17&lt;=28,T35="当",U35="明",V35="休",W35="当"),10,IF(AND($D$1="三交代制",T$17&gt;=2,T$17&lt;=30,OR(T35="準",T35="深"),OR(U35="準",U35="深"),OR(V35="準",V35="深")),20,IF(AND($D$1="二交代制",OR(T35="当",T35="明"),NOT(OR(AND(T35="当",OR(U35="明",T$17=31,U$18="×"),OR(V35="休",T$17=30,T$17=31,V$18="×")),AND(T35="明",OR(S35="当",T$17=1),OR(U35="休",T$17=31,U$18="×"))))),30,IF(AND($D$1="三交代制",S35&lt;&gt;"準",S35&lt;&gt;"深",OR(T35="準",T35="深"),(NOT(OR(AND(T35="準",OR(S35="日",S35="休",T$17=1,AND(U35&lt;&gt;"準",U35&lt;&gt;"深",S35="")),OR(U35="休",AND(U35="準",OR(V35="休",T$17=30,V$18="×")),T$17=31,U$18="×",U35="")),AND(T35="深",OR(S35="休",T$17=1,AND(U35&lt;&gt;"準",U35&lt;&gt;"深",S35="")),OR(U35="休",AND(OR(U35="準",U35="深"),OR(V35="休",T$17=30,V$18="×")),T$17=31,U$18="×",U35="")))))),40,0))))</f>
        <v>0</v>
      </c>
      <c r="U116" s="193">
        <f t="shared" ref="U116" si="389">IF(AND($D$1="二交代制",U$17&gt;=1,U$17&lt;=28,U35="当",V35="明",W35="休",X35="当"),10,IF(AND($D$1="三交代制",U$17&gt;=2,U$17&lt;=30,OR(U35="準",U35="深"),OR(V35="準",V35="深"),OR(W35="準",W35="深")),20,IF(AND($D$1="二交代制",OR(U35="当",U35="明"),NOT(OR(AND(U35="当",OR(V35="明",U$17=31,V$18="×"),OR(W35="休",U$17=30,U$17=31,W$18="×")),AND(U35="明",OR(T35="当",U$17=1),OR(V35="休",U$17=31,V$18="×"))))),30,IF(AND($D$1="三交代制",T35&lt;&gt;"準",T35&lt;&gt;"深",OR(U35="準",U35="深"),(NOT(OR(AND(U35="準",OR(T35="日",T35="休",U$17=1,AND(V35&lt;&gt;"準",V35&lt;&gt;"深",T35="")),OR(V35="休",AND(V35="準",OR(W35="休",U$17=30,W$18="×")),U$17=31,V$18="×",V35="")),AND(U35="深",OR(T35="休",U$17=1,AND(V35&lt;&gt;"準",V35&lt;&gt;"深",T35="")),OR(V35="休",AND(OR(V35="準",V35="深"),OR(W35="休",U$17=30,W$18="×")),U$17=31,V$18="×",V35="")))))),40,0))))</f>
        <v>0</v>
      </c>
      <c r="V116" s="193">
        <f t="shared" ref="V116" si="390">IF(AND($D$1="二交代制",V$17&gt;=1,V$17&lt;=28,V35="当",W35="明",X35="休",Y35="当"),10,IF(AND($D$1="三交代制",V$17&gt;=2,V$17&lt;=30,OR(V35="準",V35="深"),OR(W35="準",W35="深"),OR(X35="準",X35="深")),20,IF(AND($D$1="二交代制",OR(V35="当",V35="明"),NOT(OR(AND(V35="当",OR(W35="明",V$17=31,W$18="×"),OR(X35="休",V$17=30,V$17=31,X$18="×")),AND(V35="明",OR(U35="当",V$17=1),OR(W35="休",V$17=31,W$18="×"))))),30,IF(AND($D$1="三交代制",U35&lt;&gt;"準",U35&lt;&gt;"深",OR(V35="準",V35="深"),(NOT(OR(AND(V35="準",OR(U35="日",U35="休",V$17=1,AND(W35&lt;&gt;"準",W35&lt;&gt;"深",U35="")),OR(W35="休",AND(W35="準",OR(X35="休",V$17=30,X$18="×")),V$17=31,W$18="×",W35="")),AND(V35="深",OR(U35="休",V$17=1,AND(W35&lt;&gt;"準",W35&lt;&gt;"深",U35="")),OR(W35="休",AND(OR(W35="準",W35="深"),OR(X35="休",V$17=30,X$18="×")),V$17=31,W$18="×",W35="")))))),40,0))))</f>
        <v>0</v>
      </c>
      <c r="W116" s="193">
        <f t="shared" ref="W116" si="391">IF(AND($D$1="二交代制",W$17&gt;=1,W$17&lt;=28,W35="当",X35="明",Y35="休",Z35="当"),10,IF(AND($D$1="三交代制",W$17&gt;=2,W$17&lt;=30,OR(W35="準",W35="深"),OR(X35="準",X35="深"),OR(Y35="準",Y35="深")),20,IF(AND($D$1="二交代制",OR(W35="当",W35="明"),NOT(OR(AND(W35="当",OR(X35="明",W$17=31,X$18="×"),OR(Y35="休",W$17=30,W$17=31,Y$18="×")),AND(W35="明",OR(V35="当",W$17=1),OR(X35="休",W$17=31,X$18="×"))))),30,IF(AND($D$1="三交代制",V35&lt;&gt;"準",V35&lt;&gt;"深",OR(W35="準",W35="深"),(NOT(OR(AND(W35="準",OR(V35="日",V35="休",W$17=1,AND(X35&lt;&gt;"準",X35&lt;&gt;"深",V35="")),OR(X35="休",AND(X35="準",OR(Y35="休",W$17=30,Y$18="×")),W$17=31,X$18="×",X35="")),AND(W35="深",OR(V35="休",W$17=1,AND(X35&lt;&gt;"準",X35&lt;&gt;"深",V35="")),OR(X35="休",AND(OR(X35="準",X35="深"),OR(Y35="休",W$17=30,Y$18="×")),W$17=31,X$18="×",X35="")))))),40,0))))</f>
        <v>0</v>
      </c>
      <c r="X116" s="193">
        <f t="shared" ref="X116" si="392">IF(AND($D$1="二交代制",X$17&gt;=1,X$17&lt;=28,X35="当",Y35="明",Z35="休",AA35="当"),10,IF(AND($D$1="三交代制",X$17&gt;=2,X$17&lt;=30,OR(X35="準",X35="深"),OR(Y35="準",Y35="深"),OR(Z35="準",Z35="深")),20,IF(AND($D$1="二交代制",OR(X35="当",X35="明"),NOT(OR(AND(X35="当",OR(Y35="明",X$17=31,Y$18="×"),OR(Z35="休",X$17=30,X$17=31,Z$18="×")),AND(X35="明",OR(W35="当",X$17=1),OR(Y35="休",X$17=31,Y$18="×"))))),30,IF(AND($D$1="三交代制",W35&lt;&gt;"準",W35&lt;&gt;"深",OR(X35="準",X35="深"),(NOT(OR(AND(X35="準",OR(W35="日",W35="休",X$17=1,AND(Y35&lt;&gt;"準",Y35&lt;&gt;"深",W35="")),OR(Y35="休",AND(Y35="準",OR(Z35="休",X$17=30,Z$18="×")),X$17=31,Y$18="×",Y35="")),AND(X35="深",OR(W35="休",X$17=1,AND(Y35&lt;&gt;"準",Y35&lt;&gt;"深",W35="")),OR(Y35="休",AND(OR(Y35="準",Y35="深"),OR(Z35="休",X$17=30,Z$18="×")),X$17=31,Y$18="×",Y35="")))))),40,0))))</f>
        <v>0</v>
      </c>
      <c r="Y116" s="193">
        <f t="shared" ref="Y116" si="393">IF(AND($D$1="二交代制",Y$17&gt;=1,Y$17&lt;=28,Y35="当",Z35="明",AA35="休",AB35="当"),10,IF(AND($D$1="三交代制",Y$17&gt;=2,Y$17&lt;=30,OR(Y35="準",Y35="深"),OR(Z35="準",Z35="深"),OR(AA35="準",AA35="深")),20,IF(AND($D$1="二交代制",OR(Y35="当",Y35="明"),NOT(OR(AND(Y35="当",OR(Z35="明",Y$17=31,Z$18="×"),OR(AA35="休",Y$17=30,Y$17=31,AA$18="×")),AND(Y35="明",OR(X35="当",Y$17=1),OR(Z35="休",Y$17=31,Z$18="×"))))),30,IF(AND($D$1="三交代制",X35&lt;&gt;"準",X35&lt;&gt;"深",OR(Y35="準",Y35="深"),(NOT(OR(AND(Y35="準",OR(X35="日",X35="休",Y$17=1,AND(Z35&lt;&gt;"準",Z35&lt;&gt;"深",X35="")),OR(Z35="休",AND(Z35="準",OR(AA35="休",Y$17=30,AA$18="×")),Y$17=31,Z$18="×",Z35="")),AND(Y35="深",OR(X35="休",Y$17=1,AND(Z35&lt;&gt;"準",Z35&lt;&gt;"深",X35="")),OR(Z35="休",AND(OR(Z35="準",Z35="深"),OR(AA35="休",Y$17=30,AA$18="×")),Y$17=31,Z$18="×",Z35="")))))),40,0))))</f>
        <v>0</v>
      </c>
      <c r="Z116" s="193">
        <f t="shared" ref="Z116" si="394">IF(AND($D$1="二交代制",Z$17&gt;=1,Z$17&lt;=28,Z35="当",AA35="明",AB35="休",AC35="当"),10,IF(AND($D$1="三交代制",Z$17&gt;=2,Z$17&lt;=30,OR(Z35="準",Z35="深"),OR(AA35="準",AA35="深"),OR(AB35="準",AB35="深")),20,IF(AND($D$1="二交代制",OR(Z35="当",Z35="明"),NOT(OR(AND(Z35="当",OR(AA35="明",Z$17=31,AA$18="×"),OR(AB35="休",Z$17=30,Z$17=31,AB$18="×")),AND(Z35="明",OR(Y35="当",Z$17=1),OR(AA35="休",Z$17=31,AA$18="×"))))),30,IF(AND($D$1="三交代制",Y35&lt;&gt;"準",Y35&lt;&gt;"深",OR(Z35="準",Z35="深"),(NOT(OR(AND(Z35="準",OR(Y35="日",Y35="休",Z$17=1,AND(AA35&lt;&gt;"準",AA35&lt;&gt;"深",Y35="")),OR(AA35="休",AND(AA35="準",OR(AB35="休",Z$17=30,AB$18="×")),Z$17=31,AA$18="×",AA35="")),AND(Z35="深",OR(Y35="休",Z$17=1,AND(AA35&lt;&gt;"準",AA35&lt;&gt;"深",Y35="")),OR(AA35="休",AND(OR(AA35="準",AA35="深"),OR(AB35="休",Z$17=30,AB$18="×")),Z$17=31,AA$18="×",AA35="")))))),40,0))))</f>
        <v>0</v>
      </c>
      <c r="AA116" s="193">
        <f t="shared" ref="AA116" si="395">IF(AND($D$1="二交代制",AA$17&gt;=1,AA$17&lt;=28,AA35="当",AB35="明",AC35="休",AD35="当"),10,IF(AND($D$1="三交代制",AA$17&gt;=2,AA$17&lt;=30,OR(AA35="準",AA35="深"),OR(AB35="準",AB35="深"),OR(AC35="準",AC35="深")),20,IF(AND($D$1="二交代制",OR(AA35="当",AA35="明"),NOT(OR(AND(AA35="当",OR(AB35="明",AA$17=31,AB$18="×"),OR(AC35="休",AA$17=30,AA$17=31,AC$18="×")),AND(AA35="明",OR(Z35="当",AA$17=1),OR(AB35="休",AA$17=31,AB$18="×"))))),30,IF(AND($D$1="三交代制",Z35&lt;&gt;"準",Z35&lt;&gt;"深",OR(AA35="準",AA35="深"),(NOT(OR(AND(AA35="準",OR(Z35="日",Z35="休",AA$17=1,AND(AB35&lt;&gt;"準",AB35&lt;&gt;"深",Z35="")),OR(AB35="休",AND(AB35="準",OR(AC35="休",AA$17=30,AC$18="×")),AA$17=31,AB$18="×",AB35="")),AND(AA35="深",OR(Z35="休",AA$17=1,AND(AB35&lt;&gt;"準",AB35&lt;&gt;"深",Z35="")),OR(AB35="休",AND(OR(AB35="準",AB35="深"),OR(AC35="休",AA$17=30,AC$18="×")),AA$17=31,AB$18="×",AB35="")))))),40,0))))</f>
        <v>0</v>
      </c>
      <c r="AB116" s="193">
        <f t="shared" ref="AB116" si="396">IF(AND($D$1="二交代制",AB$17&gt;=1,AB$17&lt;=28,AB35="当",AC35="明",AD35="休",AE35="当"),10,IF(AND($D$1="三交代制",AB$17&gt;=2,AB$17&lt;=30,OR(AB35="準",AB35="深"),OR(AC35="準",AC35="深"),OR(AD35="準",AD35="深")),20,IF(AND($D$1="二交代制",OR(AB35="当",AB35="明"),NOT(OR(AND(AB35="当",OR(AC35="明",AB$17=31,AC$18="×"),OR(AD35="休",AB$17=30,AB$17=31,AD$18="×")),AND(AB35="明",OR(AA35="当",AB$17=1),OR(AC35="休",AB$17=31,AC$18="×"))))),30,IF(AND($D$1="三交代制",AA35&lt;&gt;"準",AA35&lt;&gt;"深",OR(AB35="準",AB35="深"),(NOT(OR(AND(AB35="準",OR(AA35="日",AA35="休",AB$17=1,AND(AC35&lt;&gt;"準",AC35&lt;&gt;"深",AA35="")),OR(AC35="休",AND(AC35="準",OR(AD35="休",AB$17=30,AD$18="×")),AB$17=31,AC$18="×",AC35="")),AND(AB35="深",OR(AA35="休",AB$17=1,AND(AC35&lt;&gt;"準",AC35&lt;&gt;"深",AA35="")),OR(AC35="休",AND(OR(AC35="準",AC35="深"),OR(AD35="休",AB$17=30,AD$18="×")),AB$17=31,AC$18="×",AC35="")))))),40,0))))</f>
        <v>0</v>
      </c>
      <c r="AC116" s="193">
        <f t="shared" ref="AC116" si="397">IF(AND($D$1="二交代制",AC$17&gt;=1,AC$17&lt;=28,AC35="当",AD35="明",AE35="休",AF35="当"),10,IF(AND($D$1="三交代制",AC$17&gt;=2,AC$17&lt;=30,OR(AC35="準",AC35="深"),OR(AD35="準",AD35="深"),OR(AE35="準",AE35="深")),20,IF(AND($D$1="二交代制",OR(AC35="当",AC35="明"),NOT(OR(AND(AC35="当",OR(AD35="明",AC$17=31,AD$18="×"),OR(AE35="休",AC$17=30,AC$17=31,AE$18="×")),AND(AC35="明",OR(AB35="当",AC$17=1),OR(AD35="休",AC$17=31,AD$18="×"))))),30,IF(AND($D$1="三交代制",AB35&lt;&gt;"準",AB35&lt;&gt;"深",OR(AC35="準",AC35="深"),(NOT(OR(AND(AC35="準",OR(AB35="日",AB35="休",AC$17=1,AND(AD35&lt;&gt;"準",AD35&lt;&gt;"深",AB35="")),OR(AD35="休",AND(AD35="準",OR(AE35="休",AC$17=30,AE$18="×")),AC$17=31,AD$18="×",AD35="")),AND(AC35="深",OR(AB35="休",AC$17=1,AND(AD35&lt;&gt;"準",AD35&lt;&gt;"深",AB35="")),OR(AD35="休",AND(OR(AD35="準",AD35="深"),OR(AE35="休",AC$17=30,AE$18="×")),AC$17=31,AD$18="×",AD35="")))))),40,0))))</f>
        <v>0</v>
      </c>
      <c r="AD116" s="193">
        <f t="shared" ref="AD116" si="398">IF(AND($D$1="二交代制",AD$17&gt;=1,AD$17&lt;=28,AD35="当",AE35="明",AF35="休",AG35="当"),10,IF(AND($D$1="三交代制",AD$17&gt;=2,AD$17&lt;=30,OR(AD35="準",AD35="深"),OR(AE35="準",AE35="深"),OR(AF35="準",AF35="深")),20,IF(AND($D$1="二交代制",OR(AD35="当",AD35="明"),NOT(OR(AND(AD35="当",OR(AE35="明",AD$17=31,AE$18="×"),OR(AF35="休",AD$17=30,AD$17=31,AF$18="×")),AND(AD35="明",OR(AC35="当",AD$17=1),OR(AE35="休",AD$17=31,AE$18="×"))))),30,IF(AND($D$1="三交代制",AC35&lt;&gt;"準",AC35&lt;&gt;"深",OR(AD35="準",AD35="深"),(NOT(OR(AND(AD35="準",OR(AC35="日",AC35="休",AD$17=1,AND(AE35&lt;&gt;"準",AE35&lt;&gt;"深",AC35="")),OR(AE35="休",AND(AE35="準",OR(AF35="休",AD$17=30,AF$18="×")),AD$17=31,AE$18="×",AE35="")),AND(AD35="深",OR(AC35="休",AD$17=1,AND(AE35&lt;&gt;"準",AE35&lt;&gt;"深",AC35="")),OR(AE35="休",AND(OR(AE35="準",AE35="深"),OR(AF35="休",AD$17=30,AF$18="×")),AD$17=31,AE$18="×",AE35="")))))),40,0))))</f>
        <v>0</v>
      </c>
      <c r="AE116" s="193">
        <f t="shared" ref="AE116" si="399">IF(AND($D$1="二交代制",AE$17&gt;=1,AE$17&lt;=28,AE35="当",AF35="明",AG35="休",AH35="当"),10,IF(AND($D$1="三交代制",AE$17&gt;=2,AE$17&lt;=30,OR(AE35="準",AE35="深"),OR(AF35="準",AF35="深"),OR(AG35="準",AG35="深")),20,IF(AND($D$1="二交代制",OR(AE35="当",AE35="明"),NOT(OR(AND(AE35="当",OR(AF35="明",AE$17=31,AF$18="×"),OR(AG35="休",AE$17=30,AE$17=31,AG$18="×")),AND(AE35="明",OR(AD35="当",AE$17=1),OR(AF35="休",AE$17=31,AF$18="×"))))),30,IF(AND($D$1="三交代制",AD35&lt;&gt;"準",AD35&lt;&gt;"深",OR(AE35="準",AE35="深"),(NOT(OR(AND(AE35="準",OR(AD35="日",AD35="休",AE$17=1,AND(AF35&lt;&gt;"準",AF35&lt;&gt;"深",AD35="")),OR(AF35="休",AND(AF35="準",OR(AG35="休",AE$17=30,AG$18="×")),AE$17=31,AF$18="×",AF35="")),AND(AE35="深",OR(AD35="休",AE$17=1,AND(AF35&lt;&gt;"準",AF35&lt;&gt;"深",AD35="")),OR(AF35="休",AND(OR(AF35="準",AF35="深"),OR(AG35="休",AE$17=30,AG$18="×")),AE$17=31,AF$18="×",AF35="")))))),40,0))))</f>
        <v>0</v>
      </c>
      <c r="AF116" s="193">
        <f t="shared" ref="AF116" si="400">IF(AND($D$1="二交代制",AF$17&gt;=1,AF$17&lt;=28,AF35="当",AG35="明",AH35="休",AI35="当"),10,IF(AND($D$1="三交代制",AF$17&gt;=2,AF$17&lt;=30,OR(AF35="準",AF35="深"),OR(AG35="準",AG35="深"),OR(AH35="準",AH35="深")),20,IF(AND($D$1="二交代制",OR(AF35="当",AF35="明"),NOT(OR(AND(AF35="当",OR(AG35="明",AF$17=31,AG$18="×"),OR(AH35="休",AF$17=30,AF$17=31,AH$18="×")),AND(AF35="明",OR(AE35="当",AF$17=1),OR(AG35="休",AF$17=31,AG$18="×"))))),30,IF(AND($D$1="三交代制",AE35&lt;&gt;"準",AE35&lt;&gt;"深",OR(AF35="準",AF35="深"),(NOT(OR(AND(AF35="準",OR(AE35="日",AE35="休",AF$17=1,AND(AG35&lt;&gt;"準",AG35&lt;&gt;"深",AE35="")),OR(AG35="休",AND(AG35="準",OR(AH35="休",AF$17=30,AH$18="×")),AF$17=31,AG$18="×",AG35="")),AND(AF35="深",OR(AE35="休",AF$17=1,AND(AG35&lt;&gt;"準",AG35&lt;&gt;"深",AE35="")),OR(AG35="休",AND(OR(AG35="準",AG35="深"),OR(AH35="休",AF$17=30,AH$18="×")),AF$17=31,AG$18="×",AG35="")))))),40,0))))</f>
        <v>0</v>
      </c>
      <c r="AG116" s="193">
        <f t="shared" ref="AG116" si="401">IF(AND($D$1="二交代制",AG$17&gt;=1,AG$17&lt;=28,AG35="当",AH35="明",AI35="休",AJ35="当"),10,IF(AND($D$1="三交代制",AG$17&gt;=2,AG$17&lt;=30,OR(AG35="準",AG35="深"),OR(AH35="準",AH35="深"),OR(AI35="準",AI35="深")),20,IF(AND($D$1="二交代制",OR(AG35="当",AG35="明"),NOT(OR(AND(AG35="当",OR(AH35="明",AG$17=31,AH$18="×"),OR(AI35="休",AG$17=30,AG$17=31,AI$18="×")),AND(AG35="明",OR(AF35="当",AG$17=1),OR(AH35="休",AG$17=31,AH$18="×"))))),30,IF(AND($D$1="三交代制",AF35&lt;&gt;"準",AF35&lt;&gt;"深",OR(AG35="準",AG35="深"),(NOT(OR(AND(AG35="準",OR(AF35="日",AF35="休",AG$17=1,AND(AH35&lt;&gt;"準",AH35&lt;&gt;"深",AF35="")),OR(AH35="休",AND(AH35="準",OR(AI35="休",AG$17=30,AI$18="×")),AG$17=31,AH$18="×",AH35="")),AND(AG35="深",OR(AF35="休",AG$17=1,AND(AH35&lt;&gt;"準",AH35&lt;&gt;"深",AF35="")),OR(AH35="休",AND(OR(AH35="準",AH35="深"),OR(AI35="休",AG$17=30,AI$18="×")),AG$17=31,AH$18="×",AH35="")))))),40,0))))</f>
        <v>0</v>
      </c>
      <c r="AH116" s="193">
        <f t="shared" ref="AH116" si="402">IF(AND($D$1="二交代制",AH$17&gt;=1,AH$17&lt;=28,AH35="当",AI35="明",AJ35="休",AK35="当"),10,IF(AND($D$1="三交代制",AH$17&gt;=2,AH$17&lt;=30,OR(AH35="準",AH35="深"),OR(AI35="準",AI35="深"),OR(AJ35="準",AJ35="深")),20,IF(AND($D$1="二交代制",OR(AH35="当",AH35="明"),NOT(OR(AND(AH35="当",OR(AI35="明",AH$17=31,AI$18="×"),OR(AJ35="休",AH$17=30,AH$17=31,AJ$18="×")),AND(AH35="明",OR(AG35="当",AH$17=1),OR(AI35="休",AH$17=31,AI$18="×"))))),30,IF(AND($D$1="三交代制",AG35&lt;&gt;"準",AG35&lt;&gt;"深",OR(AH35="準",AH35="深"),(NOT(OR(AND(AH35="準",OR(AG35="日",AG35="休",AH$17=1,AND(AI35&lt;&gt;"準",AI35&lt;&gt;"深",AG35="")),OR(AI35="休",AND(AI35="準",OR(AJ35="休",AH$17=30,AJ$18="×")),AH$17=31,AI$18="×",AI35="")),AND(AH35="深",OR(AG35="休",AH$17=1,AND(AI35&lt;&gt;"準",AI35&lt;&gt;"深",AG35="")),OR(AI35="休",AND(OR(AI35="準",AI35="深"),OR(AJ35="休",AH$17=30,AJ$18="×")),AH$17=31,AI$18="×",AI35="")))))),40,0))))</f>
        <v>0</v>
      </c>
      <c r="AI116" s="193">
        <f t="shared" ref="AI116" si="403">IF(AND($D$1="二交代制",AI$17&gt;=1,AI$17&lt;=28,AI35="当",AJ35="明",AK35="休",AL35="当"),10,IF(AND($D$1="三交代制",AI$17&gt;=2,AI$17&lt;=30,OR(AI35="準",AI35="深"),OR(AJ35="準",AJ35="深"),OR(AK35="準",AK35="深")),20,IF(AND($D$1="二交代制",OR(AI35="当",AI35="明"),NOT(OR(AND(AI35="当",OR(AJ35="明",AI$17=31,AJ$18="×"),OR(AK35="休",AI$17=30,AI$17=31,AK$18="×")),AND(AI35="明",OR(AH35="当",AI$17=1),OR(AJ35="休",AI$17=31,AJ$18="×"))))),30,IF(AND($D$1="三交代制",AH35&lt;&gt;"準",AH35&lt;&gt;"深",OR(AI35="準",AI35="深"),(NOT(OR(AND(AI35="準",OR(AH35="日",AH35="休",AI$17=1,AND(AJ35&lt;&gt;"準",AJ35&lt;&gt;"深",AH35="")),OR(AJ35="休",AND(AJ35="準",OR(AK35="休",AI$17=30,AK$18="×")),AI$17=31,AJ$18="×",AJ35="")),AND(AI35="深",OR(AH35="休",AI$17=1,AND(AJ35&lt;&gt;"準",AJ35&lt;&gt;"深",AH35="")),OR(AJ35="休",AND(OR(AJ35="準",AJ35="深"),OR(AK35="休",AI$17=30,AK$18="×")),AI$17=31,AJ$18="×",AJ35="")))))),40,0))))</f>
        <v>0</v>
      </c>
      <c r="AJ116" s="193">
        <f t="shared" ref="AJ116" si="404">IF(AND($D$1="二交代制",AJ$17&gt;=1,AJ$17&lt;=28,AJ35="当",AK35="明",AL35="休",AM35="当"),10,IF(AND($D$1="三交代制",AJ$17&gt;=2,AJ$17&lt;=30,OR(AJ35="準",AJ35="深"),OR(AK35="準",AK35="深"),OR(AL35="準",AL35="深")),20,IF(AND($D$1="二交代制",OR(AJ35="当",AJ35="明"),NOT(OR(AND(AJ35="当",OR(AK35="明",AJ$17=31,AK$18="×"),OR(AL35="休",AJ$17=30,AJ$17=31,AL$18="×")),AND(AJ35="明",OR(AI35="当",AJ$17=1),OR(AK35="休",AJ$17=31,AK$18="×"))))),30,IF(AND($D$1="三交代制",AI35&lt;&gt;"準",AI35&lt;&gt;"深",OR(AJ35="準",AJ35="深"),(NOT(OR(AND(AJ35="準",OR(AI35="日",AI35="休",AJ$17=1,AND(AK35&lt;&gt;"準",AK35&lt;&gt;"深",AI35="")),OR(AK35="休",AND(AK35="準",OR(AL35="休",AJ$17=30,AL$18="×")),AJ$17=31,AK$18="×",AK35="")),AND(AJ35="深",OR(AI35="休",AJ$17=1,AND(AK35&lt;&gt;"準",AK35&lt;&gt;"深",AI35="")),OR(AK35="休",AND(OR(AK35="準",AK35="深"),OR(AL35="休",AJ$17=30,AL$18="×")),AJ$17=31,AK$18="×",AK35="")))))),40,0))))</f>
        <v>0</v>
      </c>
      <c r="AK116" s="193">
        <f t="shared" ref="AK116" si="405">IF(AND($D$1="二交代制",AK$17&gt;=1,AK$17&lt;=28,AK35="当",AL35="明",AM35="休",AN35="当"),10,IF(AND($D$1="三交代制",AK$17&gt;=2,AK$17&lt;=30,OR(AK35="準",AK35="深"),OR(AL35="準",AL35="深"),OR(AM35="準",AM35="深")),20,IF(AND($D$1="二交代制",OR(AK35="当",AK35="明"),NOT(OR(AND(AK35="当",OR(AL35="明",AK$17=31,AL$18="×"),OR(AM35="休",AK$17=30,AK$17=31,AM$18="×")),AND(AK35="明",OR(AJ35="当",AK$17=1),OR(AL35="休",AK$17=31,AL$18="×"))))),30,IF(AND($D$1="三交代制",AJ35&lt;&gt;"準",AJ35&lt;&gt;"深",OR(AK35="準",AK35="深"),(NOT(OR(AND(AK35="準",OR(AJ35="日",AJ35="休",AK$17=1,AND(AL35&lt;&gt;"準",AL35&lt;&gt;"深",AJ35="")),OR(AL35="休",AND(AL35="準",OR(AM35="休",AK$17=30,AM$18="×")),AK$17=31,AL$18="×",AL35="")),AND(AK35="深",OR(AJ35="休",AK$17=1,AND(AL35&lt;&gt;"準",AL35&lt;&gt;"深",AJ35="")),OR(AL35="休",AND(OR(AL35="準",AL35="深"),OR(AM35="休",AK$17=30,AM$18="×")),AK$17=31,AL$18="×",AL35="")))))),40,0))))</f>
        <v>0</v>
      </c>
      <c r="AL116" s="193">
        <f t="shared" ref="AL116" si="406">IF(AND($D$1="二交代制",AL$17&gt;=1,AL$17&lt;=28,AL35="当",AM35="明",AN35="休",AO35="当"),10,IF(AND($D$1="三交代制",AL$17&gt;=2,AL$17&lt;=30,OR(AL35="準",AL35="深"),OR(AM35="準",AM35="深"),OR(AN35="準",AN35="深")),20,IF(AND($D$1="二交代制",OR(AL35="当",AL35="明"),NOT(OR(AND(AL35="当",OR(AM35="明",AL$17=31,AM$18="×"),OR(AN35="休",AL$17=30,AL$17=31,AN$18="×")),AND(AL35="明",OR(AK35="当",AL$17=1),OR(AM35="休",AL$17=31,AM$18="×"))))),30,IF(AND($D$1="三交代制",AK35&lt;&gt;"準",AK35&lt;&gt;"深",OR(AL35="準",AL35="深"),(NOT(OR(AND(AL35="準",OR(AK35="日",AK35="休",AL$17=1,AND(AM35&lt;&gt;"準",AM35&lt;&gt;"深",AK35="")),OR(AM35="休",AND(AM35="準",OR(AN35="休",AL$17=30,AN$18="×")),AL$17=31,AM$18="×",AM35="")),AND(AL35="深",OR(AK35="休",AL$17=1,AND(AM35&lt;&gt;"準",AM35&lt;&gt;"深",AK35="")),OR(AM35="休",AND(OR(AM35="準",AM35="深"),OR(AN35="休",AL$17=30,AN$18="×")),AL$17=31,AM$18="×",AM35="")))))),40,0))))</f>
        <v>0</v>
      </c>
      <c r="AM116" s="193">
        <f t="shared" ref="AM116" si="407">IF(AND($D$1="二交代制",AM$17&gt;=1,AM$17&lt;=28,AM35="当",AN35="明",AO35="休",AP35="当"),10,IF(AND($D$1="三交代制",AM$17&gt;=2,AM$17&lt;=30,OR(AM35="準",AM35="深"),OR(AN35="準",AN35="深"),OR(AO35="準",AO35="深")),20,IF(AND($D$1="二交代制",OR(AM35="当",AM35="明"),NOT(OR(AND(AM35="当",OR(AN35="明",AM$17=31,AN$18="×"),OR(AO35="休",AM$17=30,AM$17=31,AO$18="×")),AND(AM35="明",OR(AL35="当",AM$17=1),OR(AN35="休",AM$17=31,AN$18="×"))))),30,IF(AND($D$1="三交代制",AL35&lt;&gt;"準",AL35&lt;&gt;"深",OR(AM35="準",AM35="深"),(NOT(OR(AND(AM35="準",OR(AL35="日",AL35="休",AM$17=1,AND(AN35&lt;&gt;"準",AN35&lt;&gt;"深",AL35="")),OR(AN35="休",AND(AN35="準",OR(AO35="休",AM$17=30,AO$18="×")),AM$17=31,AN$18="×",AN35="")),AND(AM35="深",OR(AL35="休",AM$17=1,AND(AN35&lt;&gt;"準",AN35&lt;&gt;"深",AL35="")),OR(AN35="休",AND(OR(AN35="準",AN35="深"),OR(AO35="休",AM$17=30,AO$18="×")),AM$17=31,AN$18="×",AN35="")))))),40,0))))</f>
        <v>0</v>
      </c>
      <c r="AN116" s="193">
        <f t="shared" ref="AN116" si="408">IF(AND($D$1="二交代制",AN$17&gt;=1,AN$17&lt;=28,AN35="当",AO35="明",AP35="休",AQ35="当"),10,IF(AND($D$1="三交代制",AN$17&gt;=2,AN$17&lt;=30,OR(AN35="準",AN35="深"),OR(AO35="準",AO35="深"),OR(AP35="準",AP35="深")),20,IF(AND($D$1="二交代制",OR(AN35="当",AN35="明"),NOT(OR(AND(AN35="当",OR(AO35="明",AN$17=31,AO$18="×"),OR(AP35="休",AN$17=30,AN$17=31,AP$18="×")),AND(AN35="明",OR(AM35="当",AN$17=1),OR(AO35="休",AN$17=31,AO$18="×"))))),30,IF(AND($D$1="三交代制",AM35&lt;&gt;"準",AM35&lt;&gt;"深",OR(AN35="準",AN35="深"),(NOT(OR(AND(AN35="準",OR(AM35="日",AM35="休",AN$17=1,AND(AO35&lt;&gt;"準",AO35&lt;&gt;"深",AM35="")),OR(AO35="休",AND(AO35="準",OR(AP35="休",AN$17=30,AP$18="×")),AN$17=31,AO$18="×",AO35="")),AND(AN35="深",OR(AM35="休",AN$17=1,AND(AO35&lt;&gt;"準",AO35&lt;&gt;"深",AM35="")),OR(AO35="休",AND(OR(AO35="準",AO35="深"),OR(AP35="休",AN$17=30,AP$18="×")),AN$17=31,AO$18="×",AO35="")))))),40,0))))</f>
        <v>0</v>
      </c>
      <c r="AO116" s="193">
        <f t="shared" ref="AO116" si="409">IF(AND($D$1="二交代制",AO$17&gt;=1,AO$17&lt;=28,AO35="当",AP35="明",AQ35="休",AR35="当"),10,IF(AND($D$1="三交代制",AO$17&gt;=2,AO$17&lt;=30,OR(AO35="準",AO35="深"),OR(AP35="準",AP35="深"),OR(AQ35="準",AQ35="深")),20,IF(AND($D$1="二交代制",OR(AO35="当",AO35="明"),NOT(OR(AND(AO35="当",OR(AP35="明",AO$17=31,AP$18="×"),OR(AQ35="休",AO$17=30,AO$17=31,AQ$18="×")),AND(AO35="明",OR(AN35="当",AO$17=1),OR(AP35="休",AO$17=31,AP$18="×"))))),30,IF(AND($D$1="三交代制",AN35&lt;&gt;"準",AN35&lt;&gt;"深",OR(AO35="準",AO35="深"),(NOT(OR(AND(AO35="準",OR(AN35="日",AN35="休",AO$17=1,AND(AP35&lt;&gt;"準",AP35&lt;&gt;"深",AN35="")),OR(AP35="休",AND(AP35="準",OR(AQ35="休",AO$17=30,AQ$18="×")),AO$17=31,AP$18="×",AP35="")),AND(AO35="深",OR(AN35="休",AO$17=1,AND(AP35&lt;&gt;"準",AP35&lt;&gt;"深",AN35="")),OR(AP35="休",AND(OR(AP35="準",AP35="深"),OR(AQ35="休",AO$17=30,AQ$18="×")),AO$17=31,AP$18="×",AP35="")))))),40,0))))</f>
        <v>0</v>
      </c>
      <c r="AP116" s="104"/>
    </row>
    <row r="117" spans="5:94" x14ac:dyDescent="0.4">
      <c r="J117" s="202"/>
      <c r="K117" s="193"/>
      <c r="L117" s="193"/>
      <c r="M117" s="193"/>
      <c r="N117" s="193"/>
      <c r="O117" s="193"/>
      <c r="P117" s="193"/>
      <c r="Q117" s="193"/>
      <c r="R117" s="193"/>
      <c r="S117" s="193"/>
      <c r="T117" s="193"/>
      <c r="U117" s="193"/>
      <c r="V117" s="193"/>
      <c r="W117" s="193"/>
      <c r="X117" s="193"/>
      <c r="Y117" s="193"/>
      <c r="Z117" s="193"/>
      <c r="AA117" s="193"/>
      <c r="AB117" s="193"/>
      <c r="AC117" s="193"/>
      <c r="AD117" s="193"/>
      <c r="AE117" s="193"/>
      <c r="AF117" s="193"/>
      <c r="AG117" s="193"/>
      <c r="AH117" s="193"/>
      <c r="AI117" s="193"/>
      <c r="AJ117" s="193"/>
      <c r="AK117" s="193"/>
      <c r="AL117" s="193"/>
      <c r="AM117" s="193"/>
      <c r="AN117" s="193"/>
      <c r="AO117" s="193"/>
      <c r="AP117" s="104"/>
    </row>
    <row r="118" spans="5:94" x14ac:dyDescent="0.4">
      <c r="J118" s="201" t="str">
        <f t="shared" ref="J118" si="410">IF(E37&lt;&gt;"",E37,"")</f>
        <v>細田</v>
      </c>
      <c r="K118" s="193">
        <f t="shared" ref="K118" si="411">IF(AND($D$1="二交代制",K$17&gt;=1,K$17&lt;=28,K37="当",L37="明",M37="休",N37="当"),10,IF(AND($D$1="三交代制",K$17&gt;=2,K$17&lt;=30,OR(K37="準",K37="深"),OR(L37="準",L37="深"),OR(M37="準",M37="深")),20,IF(AND($D$1="二交代制",OR(K37="当",K37="明"),NOT(OR(AND(K37="当",OR(L37="明",K$17=31,L$18="×"),OR(M37="休",K$17=30,K$17=31,M$18="×")),AND(K37="明",OR(J37="当",K$17=1),OR(L37="休",K$17=31,L$18="×"))))),30,IF(AND($D$1="三交代制",J37&lt;&gt;"準",J37&lt;&gt;"深",OR(K37="準",K37="深"),(NOT(OR(AND(K37="準",OR(J37="日",J37="休",K$17=1,AND(L37&lt;&gt;"準",L37&lt;&gt;"深",J37="")),OR(L37="休",AND(L37="準",OR(M37="休",K$17=30,M$18="×")),K$17=31,L$18="×",L37="")),AND(K37="深",OR(J37="休",K$17=1,AND(L37&lt;&gt;"準",L37&lt;&gt;"深",J37="")),OR(L37="休",AND(OR(L37="準",L37="深"),OR(M37="休",K$17=30,M$18="×")),K$17=31,L$18="×",L37="")))))),40,0))))</f>
        <v>0</v>
      </c>
      <c r="L118" s="193">
        <f t="shared" ref="L118" si="412">IF(AND($D$1="二交代制",L$17&gt;=1,L$17&lt;=28,L37="当",M37="明",N37="休",O37="当"),10,IF(AND($D$1="三交代制",L$17&gt;=2,L$17&lt;=30,OR(L37="準",L37="深"),OR(M37="準",M37="深"),OR(N37="準",N37="深")),20,IF(AND($D$1="二交代制",OR(L37="当",L37="明"),NOT(OR(AND(L37="当",OR(M37="明",L$17=31,M$18="×"),OR(N37="休",L$17=30,L$17=31,N$18="×")),AND(L37="明",OR(K37="当",L$17=1),OR(M37="休",L$17=31,M$18="×"))))),30,IF(AND($D$1="三交代制",K37&lt;&gt;"準",K37&lt;&gt;"深",OR(L37="準",L37="深"),(NOT(OR(AND(L37="準",OR(K37="日",K37="休",L$17=1,AND(M37&lt;&gt;"準",M37&lt;&gt;"深",K37="")),OR(M37="休",AND(M37="準",OR(N37="休",L$17=30,N$18="×")),L$17=31,M$18="×",M37="")),AND(L37="深",OR(K37="休",L$17=1,AND(M37&lt;&gt;"準",M37&lt;&gt;"深",K37="")),OR(M37="休",AND(OR(M37="準",M37="深"),OR(N37="休",L$17=30,N$18="×")),L$17=31,M$18="×",M37="")))))),40,0))))</f>
        <v>0</v>
      </c>
      <c r="M118" s="193">
        <f t="shared" ref="M118" si="413">IF(AND($D$1="二交代制",M$17&gt;=1,M$17&lt;=28,M37="当",N37="明",O37="休",P37="当"),10,IF(AND($D$1="三交代制",M$17&gt;=2,M$17&lt;=30,OR(M37="準",M37="深"),OR(N37="準",N37="深"),OR(O37="準",O37="深")),20,IF(AND($D$1="二交代制",OR(M37="当",M37="明"),NOT(OR(AND(M37="当",OR(N37="明",M$17=31,N$18="×"),OR(O37="休",M$17=30,M$17=31,O$18="×")),AND(M37="明",OR(L37="当",M$17=1),OR(N37="休",M$17=31,N$18="×"))))),30,IF(AND($D$1="三交代制",L37&lt;&gt;"準",L37&lt;&gt;"深",OR(M37="準",M37="深"),(NOT(OR(AND(M37="準",OR(L37="日",L37="休",M$17=1,AND(N37&lt;&gt;"準",N37&lt;&gt;"深",L37="")),OR(N37="休",AND(N37="準",OR(O37="休",M$17=30,O$18="×")),M$17=31,N$18="×",N37="")),AND(M37="深",OR(L37="休",M$17=1,AND(N37&lt;&gt;"準",N37&lt;&gt;"深",L37="")),OR(N37="休",AND(OR(N37="準",N37="深"),OR(O37="休",M$17=30,O$18="×")),M$17=31,N$18="×",N37="")))))),40,0))))</f>
        <v>0</v>
      </c>
      <c r="N118" s="193">
        <f t="shared" ref="N118" si="414">IF(AND($D$1="二交代制",N$17&gt;=1,N$17&lt;=28,N37="当",O37="明",P37="休",Q37="当"),10,IF(AND($D$1="三交代制",N$17&gt;=2,N$17&lt;=30,OR(N37="準",N37="深"),OR(O37="準",O37="深"),OR(P37="準",P37="深")),20,IF(AND($D$1="二交代制",OR(N37="当",N37="明"),NOT(OR(AND(N37="当",OR(O37="明",N$17=31,O$18="×"),OR(P37="休",N$17=30,N$17=31,P$18="×")),AND(N37="明",OR(M37="当",N$17=1),OR(O37="休",N$17=31,O$18="×"))))),30,IF(AND($D$1="三交代制",M37&lt;&gt;"準",M37&lt;&gt;"深",OR(N37="準",N37="深"),(NOT(OR(AND(N37="準",OR(M37="日",M37="休",N$17=1,AND(O37&lt;&gt;"準",O37&lt;&gt;"深",M37="")),OR(O37="休",AND(O37="準",OR(P37="休",N$17=30,P$18="×")),N$17=31,O$18="×",O37="")),AND(N37="深",OR(M37="休",N$17=1,AND(O37&lt;&gt;"準",O37&lt;&gt;"深",M37="")),OR(O37="休",AND(OR(O37="準",O37="深"),OR(P37="休",N$17=30,P$18="×")),N$17=31,O$18="×",O37="")))))),40,0))))</f>
        <v>0</v>
      </c>
      <c r="O118" s="193">
        <f t="shared" ref="O118" si="415">IF(AND($D$1="二交代制",O$17&gt;=1,O$17&lt;=28,O37="当",P37="明",Q37="休",R37="当"),10,IF(AND($D$1="三交代制",O$17&gt;=2,O$17&lt;=30,OR(O37="準",O37="深"),OR(P37="準",P37="深"),OR(Q37="準",Q37="深")),20,IF(AND($D$1="二交代制",OR(O37="当",O37="明"),NOT(OR(AND(O37="当",OR(P37="明",O$17=31,P$18="×"),OR(Q37="休",O$17=30,O$17=31,Q$18="×")),AND(O37="明",OR(N37="当",O$17=1),OR(P37="休",O$17=31,P$18="×"))))),30,IF(AND($D$1="三交代制",N37&lt;&gt;"準",N37&lt;&gt;"深",OR(O37="準",O37="深"),(NOT(OR(AND(O37="準",OR(N37="日",N37="休",O$17=1,AND(P37&lt;&gt;"準",P37&lt;&gt;"深",N37="")),OR(P37="休",AND(P37="準",OR(Q37="休",O$17=30,Q$18="×")),O$17=31,P$18="×",P37="")),AND(O37="深",OR(N37="休",O$17=1,AND(P37&lt;&gt;"準",P37&lt;&gt;"深",N37="")),OR(P37="休",AND(OR(P37="準",P37="深"),OR(Q37="休",O$17=30,Q$18="×")),O$17=31,P$18="×",P37="")))))),40,0))))</f>
        <v>0</v>
      </c>
      <c r="P118" s="193">
        <f t="shared" ref="P118" si="416">IF(AND($D$1="二交代制",P$17&gt;=1,P$17&lt;=28,P37="当",Q37="明",R37="休",S37="当"),10,IF(AND($D$1="三交代制",P$17&gt;=2,P$17&lt;=30,OR(P37="準",P37="深"),OR(Q37="準",Q37="深"),OR(R37="準",R37="深")),20,IF(AND($D$1="二交代制",OR(P37="当",P37="明"),NOT(OR(AND(P37="当",OR(Q37="明",P$17=31,Q$18="×"),OR(R37="休",P$17=30,P$17=31,R$18="×")),AND(P37="明",OR(O37="当",P$17=1),OR(Q37="休",P$17=31,Q$18="×"))))),30,IF(AND($D$1="三交代制",O37&lt;&gt;"準",O37&lt;&gt;"深",OR(P37="準",P37="深"),(NOT(OR(AND(P37="準",OR(O37="日",O37="休",P$17=1,AND(Q37&lt;&gt;"準",Q37&lt;&gt;"深",O37="")),OR(Q37="休",AND(Q37="準",OR(R37="休",P$17=30,R$18="×")),P$17=31,Q$18="×",Q37="")),AND(P37="深",OR(O37="休",P$17=1,AND(Q37&lt;&gt;"準",Q37&lt;&gt;"深",O37="")),OR(Q37="休",AND(OR(Q37="準",Q37="深"),OR(R37="休",P$17=30,R$18="×")),P$17=31,Q$18="×",Q37="")))))),40,0))))</f>
        <v>0</v>
      </c>
      <c r="Q118" s="193">
        <f t="shared" ref="Q118" si="417">IF(AND($D$1="二交代制",Q$17&gt;=1,Q$17&lt;=28,Q37="当",R37="明",S37="休",T37="当"),10,IF(AND($D$1="三交代制",Q$17&gt;=2,Q$17&lt;=30,OR(Q37="準",Q37="深"),OR(R37="準",R37="深"),OR(S37="準",S37="深")),20,IF(AND($D$1="二交代制",OR(Q37="当",Q37="明"),NOT(OR(AND(Q37="当",OR(R37="明",Q$17=31,R$18="×"),OR(S37="休",Q$17=30,Q$17=31,S$18="×")),AND(Q37="明",OR(P37="当",Q$17=1),OR(R37="休",Q$17=31,R$18="×"))))),30,IF(AND($D$1="三交代制",P37&lt;&gt;"準",P37&lt;&gt;"深",OR(Q37="準",Q37="深"),(NOT(OR(AND(Q37="準",OR(P37="日",P37="休",Q$17=1,AND(R37&lt;&gt;"準",R37&lt;&gt;"深",P37="")),OR(R37="休",AND(R37="準",OR(S37="休",Q$17=30,S$18="×")),Q$17=31,R$18="×",R37="")),AND(Q37="深",OR(P37="休",Q$17=1,AND(R37&lt;&gt;"準",R37&lt;&gt;"深",P37="")),OR(R37="休",AND(OR(R37="準",R37="深"),OR(S37="休",Q$17=30,S$18="×")),Q$17=31,R$18="×",R37="")))))),40,0))))</f>
        <v>0</v>
      </c>
      <c r="R118" s="193">
        <f t="shared" ref="R118" si="418">IF(AND($D$1="二交代制",R$17&gt;=1,R$17&lt;=28,R37="当",S37="明",T37="休",U37="当"),10,IF(AND($D$1="三交代制",R$17&gt;=2,R$17&lt;=30,OR(R37="準",R37="深"),OR(S37="準",S37="深"),OR(T37="準",T37="深")),20,IF(AND($D$1="二交代制",OR(R37="当",R37="明"),NOT(OR(AND(R37="当",OR(S37="明",R$17=31,S$18="×"),OR(T37="休",R$17=30,R$17=31,T$18="×")),AND(R37="明",OR(Q37="当",R$17=1),OR(S37="休",R$17=31,S$18="×"))))),30,IF(AND($D$1="三交代制",Q37&lt;&gt;"準",Q37&lt;&gt;"深",OR(R37="準",R37="深"),(NOT(OR(AND(R37="準",OR(Q37="日",Q37="休",R$17=1,AND(S37&lt;&gt;"準",S37&lt;&gt;"深",Q37="")),OR(S37="休",AND(S37="準",OR(T37="休",R$17=30,T$18="×")),R$17=31,S$18="×",S37="")),AND(R37="深",OR(Q37="休",R$17=1,AND(S37&lt;&gt;"準",S37&lt;&gt;"深",Q37="")),OR(S37="休",AND(OR(S37="準",S37="深"),OR(T37="休",R$17=30,T$18="×")),R$17=31,S$18="×",S37="")))))),40,0))))</f>
        <v>0</v>
      </c>
      <c r="S118" s="193">
        <f t="shared" ref="S118" si="419">IF(AND($D$1="二交代制",S$17&gt;=1,S$17&lt;=28,S37="当",T37="明",U37="休",V37="当"),10,IF(AND($D$1="三交代制",S$17&gt;=2,S$17&lt;=30,OR(S37="準",S37="深"),OR(T37="準",T37="深"),OR(U37="準",U37="深")),20,IF(AND($D$1="二交代制",OR(S37="当",S37="明"),NOT(OR(AND(S37="当",OR(T37="明",S$17=31,T$18="×"),OR(U37="休",S$17=30,S$17=31,U$18="×")),AND(S37="明",OR(R37="当",S$17=1),OR(T37="休",S$17=31,T$18="×"))))),30,IF(AND($D$1="三交代制",R37&lt;&gt;"準",R37&lt;&gt;"深",OR(S37="準",S37="深"),(NOT(OR(AND(S37="準",OR(R37="日",R37="休",S$17=1,AND(T37&lt;&gt;"準",T37&lt;&gt;"深",R37="")),OR(T37="休",AND(T37="準",OR(U37="休",S$17=30,U$18="×")),S$17=31,T$18="×",T37="")),AND(S37="深",OR(R37="休",S$17=1,AND(T37&lt;&gt;"準",T37&lt;&gt;"深",R37="")),OR(T37="休",AND(OR(T37="準",T37="深"),OR(U37="休",S$17=30,U$18="×")),S$17=31,T$18="×",T37="")))))),40,0))))</f>
        <v>0</v>
      </c>
      <c r="T118" s="193">
        <f t="shared" ref="T118" si="420">IF(AND($D$1="二交代制",T$17&gt;=1,T$17&lt;=28,T37="当",U37="明",V37="休",W37="当"),10,IF(AND($D$1="三交代制",T$17&gt;=2,T$17&lt;=30,OR(T37="準",T37="深"),OR(U37="準",U37="深"),OR(V37="準",V37="深")),20,IF(AND($D$1="二交代制",OR(T37="当",T37="明"),NOT(OR(AND(T37="当",OR(U37="明",T$17=31,U$18="×"),OR(V37="休",T$17=30,T$17=31,V$18="×")),AND(T37="明",OR(S37="当",T$17=1),OR(U37="休",T$17=31,U$18="×"))))),30,IF(AND($D$1="三交代制",S37&lt;&gt;"準",S37&lt;&gt;"深",OR(T37="準",T37="深"),(NOT(OR(AND(T37="準",OR(S37="日",S37="休",T$17=1,AND(U37&lt;&gt;"準",U37&lt;&gt;"深",S37="")),OR(U37="休",AND(U37="準",OR(V37="休",T$17=30,V$18="×")),T$17=31,U$18="×",U37="")),AND(T37="深",OR(S37="休",T$17=1,AND(U37&lt;&gt;"準",U37&lt;&gt;"深",S37="")),OR(U37="休",AND(OR(U37="準",U37="深"),OR(V37="休",T$17=30,V$18="×")),T$17=31,U$18="×",U37="")))))),40,0))))</f>
        <v>0</v>
      </c>
      <c r="U118" s="193">
        <f t="shared" ref="U118" si="421">IF(AND($D$1="二交代制",U$17&gt;=1,U$17&lt;=28,U37="当",V37="明",W37="休",X37="当"),10,IF(AND($D$1="三交代制",U$17&gt;=2,U$17&lt;=30,OR(U37="準",U37="深"),OR(V37="準",V37="深"),OR(W37="準",W37="深")),20,IF(AND($D$1="二交代制",OR(U37="当",U37="明"),NOT(OR(AND(U37="当",OR(V37="明",U$17=31,V$18="×"),OR(W37="休",U$17=30,U$17=31,W$18="×")),AND(U37="明",OR(T37="当",U$17=1),OR(V37="休",U$17=31,V$18="×"))))),30,IF(AND($D$1="三交代制",T37&lt;&gt;"準",T37&lt;&gt;"深",OR(U37="準",U37="深"),(NOT(OR(AND(U37="準",OR(T37="日",T37="休",U$17=1,AND(V37&lt;&gt;"準",V37&lt;&gt;"深",T37="")),OR(V37="休",AND(V37="準",OR(W37="休",U$17=30,W$18="×")),U$17=31,V$18="×",V37="")),AND(U37="深",OR(T37="休",U$17=1,AND(V37&lt;&gt;"準",V37&lt;&gt;"深",T37="")),OR(V37="休",AND(OR(V37="準",V37="深"),OR(W37="休",U$17=30,W$18="×")),U$17=31,V$18="×",V37="")))))),40,0))))</f>
        <v>0</v>
      </c>
      <c r="V118" s="193">
        <f t="shared" ref="V118" si="422">IF(AND($D$1="二交代制",V$17&gt;=1,V$17&lt;=28,V37="当",W37="明",X37="休",Y37="当"),10,IF(AND($D$1="三交代制",V$17&gt;=2,V$17&lt;=30,OR(V37="準",V37="深"),OR(W37="準",W37="深"),OR(X37="準",X37="深")),20,IF(AND($D$1="二交代制",OR(V37="当",V37="明"),NOT(OR(AND(V37="当",OR(W37="明",V$17=31,W$18="×"),OR(X37="休",V$17=30,V$17=31,X$18="×")),AND(V37="明",OR(U37="当",V$17=1),OR(W37="休",V$17=31,W$18="×"))))),30,IF(AND($D$1="三交代制",U37&lt;&gt;"準",U37&lt;&gt;"深",OR(V37="準",V37="深"),(NOT(OR(AND(V37="準",OR(U37="日",U37="休",V$17=1,AND(W37&lt;&gt;"準",W37&lt;&gt;"深",U37="")),OR(W37="休",AND(W37="準",OR(X37="休",V$17=30,X$18="×")),V$17=31,W$18="×",W37="")),AND(V37="深",OR(U37="休",V$17=1,AND(W37&lt;&gt;"準",W37&lt;&gt;"深",U37="")),OR(W37="休",AND(OR(W37="準",W37="深"),OR(X37="休",V$17=30,X$18="×")),V$17=31,W$18="×",W37="")))))),40,0))))</f>
        <v>0</v>
      </c>
      <c r="W118" s="193">
        <f t="shared" ref="W118" si="423">IF(AND($D$1="二交代制",W$17&gt;=1,W$17&lt;=28,W37="当",X37="明",Y37="休",Z37="当"),10,IF(AND($D$1="三交代制",W$17&gt;=2,W$17&lt;=30,OR(W37="準",W37="深"),OR(X37="準",X37="深"),OR(Y37="準",Y37="深")),20,IF(AND($D$1="二交代制",OR(W37="当",W37="明"),NOT(OR(AND(W37="当",OR(X37="明",W$17=31,X$18="×"),OR(Y37="休",W$17=30,W$17=31,Y$18="×")),AND(W37="明",OR(V37="当",W$17=1),OR(X37="休",W$17=31,X$18="×"))))),30,IF(AND($D$1="三交代制",V37&lt;&gt;"準",V37&lt;&gt;"深",OR(W37="準",W37="深"),(NOT(OR(AND(W37="準",OR(V37="日",V37="休",W$17=1,AND(X37&lt;&gt;"準",X37&lt;&gt;"深",V37="")),OR(X37="休",AND(X37="準",OR(Y37="休",W$17=30,Y$18="×")),W$17=31,X$18="×",X37="")),AND(W37="深",OR(V37="休",W$17=1,AND(X37&lt;&gt;"準",X37&lt;&gt;"深",V37="")),OR(X37="休",AND(OR(X37="準",X37="深"),OR(Y37="休",W$17=30,Y$18="×")),W$17=31,X$18="×",X37="")))))),40,0))))</f>
        <v>0</v>
      </c>
      <c r="X118" s="193">
        <f t="shared" ref="X118" si="424">IF(AND($D$1="二交代制",X$17&gt;=1,X$17&lt;=28,X37="当",Y37="明",Z37="休",AA37="当"),10,IF(AND($D$1="三交代制",X$17&gt;=2,X$17&lt;=30,OR(X37="準",X37="深"),OR(Y37="準",Y37="深"),OR(Z37="準",Z37="深")),20,IF(AND($D$1="二交代制",OR(X37="当",X37="明"),NOT(OR(AND(X37="当",OR(Y37="明",X$17=31,Y$18="×"),OR(Z37="休",X$17=30,X$17=31,Z$18="×")),AND(X37="明",OR(W37="当",X$17=1),OR(Y37="休",X$17=31,Y$18="×"))))),30,IF(AND($D$1="三交代制",W37&lt;&gt;"準",W37&lt;&gt;"深",OR(X37="準",X37="深"),(NOT(OR(AND(X37="準",OR(W37="日",W37="休",X$17=1,AND(Y37&lt;&gt;"準",Y37&lt;&gt;"深",W37="")),OR(Y37="休",AND(Y37="準",OR(Z37="休",X$17=30,Z$18="×")),X$17=31,Y$18="×",Y37="")),AND(X37="深",OR(W37="休",X$17=1,AND(Y37&lt;&gt;"準",Y37&lt;&gt;"深",W37="")),OR(Y37="休",AND(OR(Y37="準",Y37="深"),OR(Z37="休",X$17=30,Z$18="×")),X$17=31,Y$18="×",Y37="")))))),40,0))))</f>
        <v>0</v>
      </c>
      <c r="Y118" s="193">
        <f t="shared" ref="Y118" si="425">IF(AND($D$1="二交代制",Y$17&gt;=1,Y$17&lt;=28,Y37="当",Z37="明",AA37="休",AB37="当"),10,IF(AND($D$1="三交代制",Y$17&gt;=2,Y$17&lt;=30,OR(Y37="準",Y37="深"),OR(Z37="準",Z37="深"),OR(AA37="準",AA37="深")),20,IF(AND($D$1="二交代制",OR(Y37="当",Y37="明"),NOT(OR(AND(Y37="当",OR(Z37="明",Y$17=31,Z$18="×"),OR(AA37="休",Y$17=30,Y$17=31,AA$18="×")),AND(Y37="明",OR(X37="当",Y$17=1),OR(Z37="休",Y$17=31,Z$18="×"))))),30,IF(AND($D$1="三交代制",X37&lt;&gt;"準",X37&lt;&gt;"深",OR(Y37="準",Y37="深"),(NOT(OR(AND(Y37="準",OR(X37="日",X37="休",Y$17=1,AND(Z37&lt;&gt;"準",Z37&lt;&gt;"深",X37="")),OR(Z37="休",AND(Z37="準",OR(AA37="休",Y$17=30,AA$18="×")),Y$17=31,Z$18="×",Z37="")),AND(Y37="深",OR(X37="休",Y$17=1,AND(Z37&lt;&gt;"準",Z37&lt;&gt;"深",X37="")),OR(Z37="休",AND(OR(Z37="準",Z37="深"),OR(AA37="休",Y$17=30,AA$18="×")),Y$17=31,Z$18="×",Z37="")))))),40,0))))</f>
        <v>0</v>
      </c>
      <c r="Z118" s="193">
        <f t="shared" ref="Z118" si="426">IF(AND($D$1="二交代制",Z$17&gt;=1,Z$17&lt;=28,Z37="当",AA37="明",AB37="休",AC37="当"),10,IF(AND($D$1="三交代制",Z$17&gt;=2,Z$17&lt;=30,OR(Z37="準",Z37="深"),OR(AA37="準",AA37="深"),OR(AB37="準",AB37="深")),20,IF(AND($D$1="二交代制",OR(Z37="当",Z37="明"),NOT(OR(AND(Z37="当",OR(AA37="明",Z$17=31,AA$18="×"),OR(AB37="休",Z$17=30,Z$17=31,AB$18="×")),AND(Z37="明",OR(Y37="当",Z$17=1),OR(AA37="休",Z$17=31,AA$18="×"))))),30,IF(AND($D$1="三交代制",Y37&lt;&gt;"準",Y37&lt;&gt;"深",OR(Z37="準",Z37="深"),(NOT(OR(AND(Z37="準",OR(Y37="日",Y37="休",Z$17=1,AND(AA37&lt;&gt;"準",AA37&lt;&gt;"深",Y37="")),OR(AA37="休",AND(AA37="準",OR(AB37="休",Z$17=30,AB$18="×")),Z$17=31,AA$18="×",AA37="")),AND(Z37="深",OR(Y37="休",Z$17=1,AND(AA37&lt;&gt;"準",AA37&lt;&gt;"深",Y37="")),OR(AA37="休",AND(OR(AA37="準",AA37="深"),OR(AB37="休",Z$17=30,AB$18="×")),Z$17=31,AA$18="×",AA37="")))))),40,0))))</f>
        <v>0</v>
      </c>
      <c r="AA118" s="193">
        <f t="shared" ref="AA118" si="427">IF(AND($D$1="二交代制",AA$17&gt;=1,AA$17&lt;=28,AA37="当",AB37="明",AC37="休",AD37="当"),10,IF(AND($D$1="三交代制",AA$17&gt;=2,AA$17&lt;=30,OR(AA37="準",AA37="深"),OR(AB37="準",AB37="深"),OR(AC37="準",AC37="深")),20,IF(AND($D$1="二交代制",OR(AA37="当",AA37="明"),NOT(OR(AND(AA37="当",OR(AB37="明",AA$17=31,AB$18="×"),OR(AC37="休",AA$17=30,AA$17=31,AC$18="×")),AND(AA37="明",OR(Z37="当",AA$17=1),OR(AB37="休",AA$17=31,AB$18="×"))))),30,IF(AND($D$1="三交代制",Z37&lt;&gt;"準",Z37&lt;&gt;"深",OR(AA37="準",AA37="深"),(NOT(OR(AND(AA37="準",OR(Z37="日",Z37="休",AA$17=1,AND(AB37&lt;&gt;"準",AB37&lt;&gt;"深",Z37="")),OR(AB37="休",AND(AB37="準",OR(AC37="休",AA$17=30,AC$18="×")),AA$17=31,AB$18="×",AB37="")),AND(AA37="深",OR(Z37="休",AA$17=1,AND(AB37&lt;&gt;"準",AB37&lt;&gt;"深",Z37="")),OR(AB37="休",AND(OR(AB37="準",AB37="深"),OR(AC37="休",AA$17=30,AC$18="×")),AA$17=31,AB$18="×",AB37="")))))),40,0))))</f>
        <v>0</v>
      </c>
      <c r="AB118" s="193">
        <f t="shared" ref="AB118" si="428">IF(AND($D$1="二交代制",AB$17&gt;=1,AB$17&lt;=28,AB37="当",AC37="明",AD37="休",AE37="当"),10,IF(AND($D$1="三交代制",AB$17&gt;=2,AB$17&lt;=30,OR(AB37="準",AB37="深"),OR(AC37="準",AC37="深"),OR(AD37="準",AD37="深")),20,IF(AND($D$1="二交代制",OR(AB37="当",AB37="明"),NOT(OR(AND(AB37="当",OR(AC37="明",AB$17=31,AC$18="×"),OR(AD37="休",AB$17=30,AB$17=31,AD$18="×")),AND(AB37="明",OR(AA37="当",AB$17=1),OR(AC37="休",AB$17=31,AC$18="×"))))),30,IF(AND($D$1="三交代制",AA37&lt;&gt;"準",AA37&lt;&gt;"深",OR(AB37="準",AB37="深"),(NOT(OR(AND(AB37="準",OR(AA37="日",AA37="休",AB$17=1,AND(AC37&lt;&gt;"準",AC37&lt;&gt;"深",AA37="")),OR(AC37="休",AND(AC37="準",OR(AD37="休",AB$17=30,AD$18="×")),AB$17=31,AC$18="×",AC37="")),AND(AB37="深",OR(AA37="休",AB$17=1,AND(AC37&lt;&gt;"準",AC37&lt;&gt;"深",AA37="")),OR(AC37="休",AND(OR(AC37="準",AC37="深"),OR(AD37="休",AB$17=30,AD$18="×")),AB$17=31,AC$18="×",AC37="")))))),40,0))))</f>
        <v>0</v>
      </c>
      <c r="AC118" s="193">
        <f t="shared" ref="AC118" si="429">IF(AND($D$1="二交代制",AC$17&gt;=1,AC$17&lt;=28,AC37="当",AD37="明",AE37="休",AF37="当"),10,IF(AND($D$1="三交代制",AC$17&gt;=2,AC$17&lt;=30,OR(AC37="準",AC37="深"),OR(AD37="準",AD37="深"),OR(AE37="準",AE37="深")),20,IF(AND($D$1="二交代制",OR(AC37="当",AC37="明"),NOT(OR(AND(AC37="当",OR(AD37="明",AC$17=31,AD$18="×"),OR(AE37="休",AC$17=30,AC$17=31,AE$18="×")),AND(AC37="明",OR(AB37="当",AC$17=1),OR(AD37="休",AC$17=31,AD$18="×"))))),30,IF(AND($D$1="三交代制",AB37&lt;&gt;"準",AB37&lt;&gt;"深",OR(AC37="準",AC37="深"),(NOT(OR(AND(AC37="準",OR(AB37="日",AB37="休",AC$17=1,AND(AD37&lt;&gt;"準",AD37&lt;&gt;"深",AB37="")),OR(AD37="休",AND(AD37="準",OR(AE37="休",AC$17=30,AE$18="×")),AC$17=31,AD$18="×",AD37="")),AND(AC37="深",OR(AB37="休",AC$17=1,AND(AD37&lt;&gt;"準",AD37&lt;&gt;"深",AB37="")),OR(AD37="休",AND(OR(AD37="準",AD37="深"),OR(AE37="休",AC$17=30,AE$18="×")),AC$17=31,AD$18="×",AD37="")))))),40,0))))</f>
        <v>0</v>
      </c>
      <c r="AD118" s="193">
        <f t="shared" ref="AD118" si="430">IF(AND($D$1="二交代制",AD$17&gt;=1,AD$17&lt;=28,AD37="当",AE37="明",AF37="休",AG37="当"),10,IF(AND($D$1="三交代制",AD$17&gt;=2,AD$17&lt;=30,OR(AD37="準",AD37="深"),OR(AE37="準",AE37="深"),OR(AF37="準",AF37="深")),20,IF(AND($D$1="二交代制",OR(AD37="当",AD37="明"),NOT(OR(AND(AD37="当",OR(AE37="明",AD$17=31,AE$18="×"),OR(AF37="休",AD$17=30,AD$17=31,AF$18="×")),AND(AD37="明",OR(AC37="当",AD$17=1),OR(AE37="休",AD$17=31,AE$18="×"))))),30,IF(AND($D$1="三交代制",AC37&lt;&gt;"準",AC37&lt;&gt;"深",OR(AD37="準",AD37="深"),(NOT(OR(AND(AD37="準",OR(AC37="日",AC37="休",AD$17=1,AND(AE37&lt;&gt;"準",AE37&lt;&gt;"深",AC37="")),OR(AE37="休",AND(AE37="準",OR(AF37="休",AD$17=30,AF$18="×")),AD$17=31,AE$18="×",AE37="")),AND(AD37="深",OR(AC37="休",AD$17=1,AND(AE37&lt;&gt;"準",AE37&lt;&gt;"深",AC37="")),OR(AE37="休",AND(OR(AE37="準",AE37="深"),OR(AF37="休",AD$17=30,AF$18="×")),AD$17=31,AE$18="×",AE37="")))))),40,0))))</f>
        <v>0</v>
      </c>
      <c r="AE118" s="193">
        <f t="shared" ref="AE118" si="431">IF(AND($D$1="二交代制",AE$17&gt;=1,AE$17&lt;=28,AE37="当",AF37="明",AG37="休",AH37="当"),10,IF(AND($D$1="三交代制",AE$17&gt;=2,AE$17&lt;=30,OR(AE37="準",AE37="深"),OR(AF37="準",AF37="深"),OR(AG37="準",AG37="深")),20,IF(AND($D$1="二交代制",OR(AE37="当",AE37="明"),NOT(OR(AND(AE37="当",OR(AF37="明",AE$17=31,AF$18="×"),OR(AG37="休",AE$17=30,AE$17=31,AG$18="×")),AND(AE37="明",OR(AD37="当",AE$17=1),OR(AF37="休",AE$17=31,AF$18="×"))))),30,IF(AND($D$1="三交代制",AD37&lt;&gt;"準",AD37&lt;&gt;"深",OR(AE37="準",AE37="深"),(NOT(OR(AND(AE37="準",OR(AD37="日",AD37="休",AE$17=1,AND(AF37&lt;&gt;"準",AF37&lt;&gt;"深",AD37="")),OR(AF37="休",AND(AF37="準",OR(AG37="休",AE$17=30,AG$18="×")),AE$17=31,AF$18="×",AF37="")),AND(AE37="深",OR(AD37="休",AE$17=1,AND(AF37&lt;&gt;"準",AF37&lt;&gt;"深",AD37="")),OR(AF37="休",AND(OR(AF37="準",AF37="深"),OR(AG37="休",AE$17=30,AG$18="×")),AE$17=31,AF$18="×",AF37="")))))),40,0))))</f>
        <v>0</v>
      </c>
      <c r="AF118" s="193">
        <f t="shared" ref="AF118" si="432">IF(AND($D$1="二交代制",AF$17&gt;=1,AF$17&lt;=28,AF37="当",AG37="明",AH37="休",AI37="当"),10,IF(AND($D$1="三交代制",AF$17&gt;=2,AF$17&lt;=30,OR(AF37="準",AF37="深"),OR(AG37="準",AG37="深"),OR(AH37="準",AH37="深")),20,IF(AND($D$1="二交代制",OR(AF37="当",AF37="明"),NOT(OR(AND(AF37="当",OR(AG37="明",AF$17=31,AG$18="×"),OR(AH37="休",AF$17=30,AF$17=31,AH$18="×")),AND(AF37="明",OR(AE37="当",AF$17=1),OR(AG37="休",AF$17=31,AG$18="×"))))),30,IF(AND($D$1="三交代制",AE37&lt;&gt;"準",AE37&lt;&gt;"深",OR(AF37="準",AF37="深"),(NOT(OR(AND(AF37="準",OR(AE37="日",AE37="休",AF$17=1,AND(AG37&lt;&gt;"準",AG37&lt;&gt;"深",AE37="")),OR(AG37="休",AND(AG37="準",OR(AH37="休",AF$17=30,AH$18="×")),AF$17=31,AG$18="×",AG37="")),AND(AF37="深",OR(AE37="休",AF$17=1,AND(AG37&lt;&gt;"準",AG37&lt;&gt;"深",AE37="")),OR(AG37="休",AND(OR(AG37="準",AG37="深"),OR(AH37="休",AF$17=30,AH$18="×")),AF$17=31,AG$18="×",AG37="")))))),40,0))))</f>
        <v>0</v>
      </c>
      <c r="AG118" s="193">
        <f t="shared" ref="AG118" si="433">IF(AND($D$1="二交代制",AG$17&gt;=1,AG$17&lt;=28,AG37="当",AH37="明",AI37="休",AJ37="当"),10,IF(AND($D$1="三交代制",AG$17&gt;=2,AG$17&lt;=30,OR(AG37="準",AG37="深"),OR(AH37="準",AH37="深"),OR(AI37="準",AI37="深")),20,IF(AND($D$1="二交代制",OR(AG37="当",AG37="明"),NOT(OR(AND(AG37="当",OR(AH37="明",AG$17=31,AH$18="×"),OR(AI37="休",AG$17=30,AG$17=31,AI$18="×")),AND(AG37="明",OR(AF37="当",AG$17=1),OR(AH37="休",AG$17=31,AH$18="×"))))),30,IF(AND($D$1="三交代制",AF37&lt;&gt;"準",AF37&lt;&gt;"深",OR(AG37="準",AG37="深"),(NOT(OR(AND(AG37="準",OR(AF37="日",AF37="休",AG$17=1,AND(AH37&lt;&gt;"準",AH37&lt;&gt;"深",AF37="")),OR(AH37="休",AND(AH37="準",OR(AI37="休",AG$17=30,AI$18="×")),AG$17=31,AH$18="×",AH37="")),AND(AG37="深",OR(AF37="休",AG$17=1,AND(AH37&lt;&gt;"準",AH37&lt;&gt;"深",AF37="")),OR(AH37="休",AND(OR(AH37="準",AH37="深"),OR(AI37="休",AG$17=30,AI$18="×")),AG$17=31,AH$18="×",AH37="")))))),40,0))))</f>
        <v>0</v>
      </c>
      <c r="AH118" s="193">
        <f t="shared" ref="AH118" si="434">IF(AND($D$1="二交代制",AH$17&gt;=1,AH$17&lt;=28,AH37="当",AI37="明",AJ37="休",AK37="当"),10,IF(AND($D$1="三交代制",AH$17&gt;=2,AH$17&lt;=30,OR(AH37="準",AH37="深"),OR(AI37="準",AI37="深"),OR(AJ37="準",AJ37="深")),20,IF(AND($D$1="二交代制",OR(AH37="当",AH37="明"),NOT(OR(AND(AH37="当",OR(AI37="明",AH$17=31,AI$18="×"),OR(AJ37="休",AH$17=30,AH$17=31,AJ$18="×")),AND(AH37="明",OR(AG37="当",AH$17=1),OR(AI37="休",AH$17=31,AI$18="×"))))),30,IF(AND($D$1="三交代制",AG37&lt;&gt;"準",AG37&lt;&gt;"深",OR(AH37="準",AH37="深"),(NOT(OR(AND(AH37="準",OR(AG37="日",AG37="休",AH$17=1,AND(AI37&lt;&gt;"準",AI37&lt;&gt;"深",AG37="")),OR(AI37="休",AND(AI37="準",OR(AJ37="休",AH$17=30,AJ$18="×")),AH$17=31,AI$18="×",AI37="")),AND(AH37="深",OR(AG37="休",AH$17=1,AND(AI37&lt;&gt;"準",AI37&lt;&gt;"深",AG37="")),OR(AI37="休",AND(OR(AI37="準",AI37="深"),OR(AJ37="休",AH$17=30,AJ$18="×")),AH$17=31,AI$18="×",AI37="")))))),40,0))))</f>
        <v>0</v>
      </c>
      <c r="AI118" s="193">
        <f t="shared" ref="AI118" si="435">IF(AND($D$1="二交代制",AI$17&gt;=1,AI$17&lt;=28,AI37="当",AJ37="明",AK37="休",AL37="当"),10,IF(AND($D$1="三交代制",AI$17&gt;=2,AI$17&lt;=30,OR(AI37="準",AI37="深"),OR(AJ37="準",AJ37="深"),OR(AK37="準",AK37="深")),20,IF(AND($D$1="二交代制",OR(AI37="当",AI37="明"),NOT(OR(AND(AI37="当",OR(AJ37="明",AI$17=31,AJ$18="×"),OR(AK37="休",AI$17=30,AI$17=31,AK$18="×")),AND(AI37="明",OR(AH37="当",AI$17=1),OR(AJ37="休",AI$17=31,AJ$18="×"))))),30,IF(AND($D$1="三交代制",AH37&lt;&gt;"準",AH37&lt;&gt;"深",OR(AI37="準",AI37="深"),(NOT(OR(AND(AI37="準",OR(AH37="日",AH37="休",AI$17=1,AND(AJ37&lt;&gt;"準",AJ37&lt;&gt;"深",AH37="")),OR(AJ37="休",AND(AJ37="準",OR(AK37="休",AI$17=30,AK$18="×")),AI$17=31,AJ$18="×",AJ37="")),AND(AI37="深",OR(AH37="休",AI$17=1,AND(AJ37&lt;&gt;"準",AJ37&lt;&gt;"深",AH37="")),OR(AJ37="休",AND(OR(AJ37="準",AJ37="深"),OR(AK37="休",AI$17=30,AK$18="×")),AI$17=31,AJ$18="×",AJ37="")))))),40,0))))</f>
        <v>0</v>
      </c>
      <c r="AJ118" s="193">
        <f t="shared" ref="AJ118" si="436">IF(AND($D$1="二交代制",AJ$17&gt;=1,AJ$17&lt;=28,AJ37="当",AK37="明",AL37="休",AM37="当"),10,IF(AND($D$1="三交代制",AJ$17&gt;=2,AJ$17&lt;=30,OR(AJ37="準",AJ37="深"),OR(AK37="準",AK37="深"),OR(AL37="準",AL37="深")),20,IF(AND($D$1="二交代制",OR(AJ37="当",AJ37="明"),NOT(OR(AND(AJ37="当",OR(AK37="明",AJ$17=31,AK$18="×"),OR(AL37="休",AJ$17=30,AJ$17=31,AL$18="×")),AND(AJ37="明",OR(AI37="当",AJ$17=1),OR(AK37="休",AJ$17=31,AK$18="×"))))),30,IF(AND($D$1="三交代制",AI37&lt;&gt;"準",AI37&lt;&gt;"深",OR(AJ37="準",AJ37="深"),(NOT(OR(AND(AJ37="準",OR(AI37="日",AI37="休",AJ$17=1,AND(AK37&lt;&gt;"準",AK37&lt;&gt;"深",AI37="")),OR(AK37="休",AND(AK37="準",OR(AL37="休",AJ$17=30,AL$18="×")),AJ$17=31,AK$18="×",AK37="")),AND(AJ37="深",OR(AI37="休",AJ$17=1,AND(AK37&lt;&gt;"準",AK37&lt;&gt;"深",AI37="")),OR(AK37="休",AND(OR(AK37="準",AK37="深"),OR(AL37="休",AJ$17=30,AL$18="×")),AJ$17=31,AK$18="×",AK37="")))))),40,0))))</f>
        <v>0</v>
      </c>
      <c r="AK118" s="193">
        <f t="shared" ref="AK118" si="437">IF(AND($D$1="二交代制",AK$17&gt;=1,AK$17&lt;=28,AK37="当",AL37="明",AM37="休",AN37="当"),10,IF(AND($D$1="三交代制",AK$17&gt;=2,AK$17&lt;=30,OR(AK37="準",AK37="深"),OR(AL37="準",AL37="深"),OR(AM37="準",AM37="深")),20,IF(AND($D$1="二交代制",OR(AK37="当",AK37="明"),NOT(OR(AND(AK37="当",OR(AL37="明",AK$17=31,AL$18="×"),OR(AM37="休",AK$17=30,AK$17=31,AM$18="×")),AND(AK37="明",OR(AJ37="当",AK$17=1),OR(AL37="休",AK$17=31,AL$18="×"))))),30,IF(AND($D$1="三交代制",AJ37&lt;&gt;"準",AJ37&lt;&gt;"深",OR(AK37="準",AK37="深"),(NOT(OR(AND(AK37="準",OR(AJ37="日",AJ37="休",AK$17=1,AND(AL37&lt;&gt;"準",AL37&lt;&gt;"深",AJ37="")),OR(AL37="休",AND(AL37="準",OR(AM37="休",AK$17=30,AM$18="×")),AK$17=31,AL$18="×",AL37="")),AND(AK37="深",OR(AJ37="休",AK$17=1,AND(AL37&lt;&gt;"準",AL37&lt;&gt;"深",AJ37="")),OR(AL37="休",AND(OR(AL37="準",AL37="深"),OR(AM37="休",AK$17=30,AM$18="×")),AK$17=31,AL$18="×",AL37="")))))),40,0))))</f>
        <v>0</v>
      </c>
      <c r="AL118" s="193">
        <f t="shared" ref="AL118" si="438">IF(AND($D$1="二交代制",AL$17&gt;=1,AL$17&lt;=28,AL37="当",AM37="明",AN37="休",AO37="当"),10,IF(AND($D$1="三交代制",AL$17&gt;=2,AL$17&lt;=30,OR(AL37="準",AL37="深"),OR(AM37="準",AM37="深"),OR(AN37="準",AN37="深")),20,IF(AND($D$1="二交代制",OR(AL37="当",AL37="明"),NOT(OR(AND(AL37="当",OR(AM37="明",AL$17=31,AM$18="×"),OR(AN37="休",AL$17=30,AL$17=31,AN$18="×")),AND(AL37="明",OR(AK37="当",AL$17=1),OR(AM37="休",AL$17=31,AM$18="×"))))),30,IF(AND($D$1="三交代制",AK37&lt;&gt;"準",AK37&lt;&gt;"深",OR(AL37="準",AL37="深"),(NOT(OR(AND(AL37="準",OR(AK37="日",AK37="休",AL$17=1,AND(AM37&lt;&gt;"準",AM37&lt;&gt;"深",AK37="")),OR(AM37="休",AND(AM37="準",OR(AN37="休",AL$17=30,AN$18="×")),AL$17=31,AM$18="×",AM37="")),AND(AL37="深",OR(AK37="休",AL$17=1,AND(AM37&lt;&gt;"準",AM37&lt;&gt;"深",AK37="")),OR(AM37="休",AND(OR(AM37="準",AM37="深"),OR(AN37="休",AL$17=30,AN$18="×")),AL$17=31,AM$18="×",AM37="")))))),40,0))))</f>
        <v>0</v>
      </c>
      <c r="AM118" s="193">
        <f t="shared" ref="AM118" si="439">IF(AND($D$1="二交代制",AM$17&gt;=1,AM$17&lt;=28,AM37="当",AN37="明",AO37="休",AP37="当"),10,IF(AND($D$1="三交代制",AM$17&gt;=2,AM$17&lt;=30,OR(AM37="準",AM37="深"),OR(AN37="準",AN37="深"),OR(AO37="準",AO37="深")),20,IF(AND($D$1="二交代制",OR(AM37="当",AM37="明"),NOT(OR(AND(AM37="当",OR(AN37="明",AM$17=31,AN$18="×"),OR(AO37="休",AM$17=30,AM$17=31,AO$18="×")),AND(AM37="明",OR(AL37="当",AM$17=1),OR(AN37="休",AM$17=31,AN$18="×"))))),30,IF(AND($D$1="三交代制",AL37&lt;&gt;"準",AL37&lt;&gt;"深",OR(AM37="準",AM37="深"),(NOT(OR(AND(AM37="準",OR(AL37="日",AL37="休",AM$17=1,AND(AN37&lt;&gt;"準",AN37&lt;&gt;"深",AL37="")),OR(AN37="休",AND(AN37="準",OR(AO37="休",AM$17=30,AO$18="×")),AM$17=31,AN$18="×",AN37="")),AND(AM37="深",OR(AL37="休",AM$17=1,AND(AN37&lt;&gt;"準",AN37&lt;&gt;"深",AL37="")),OR(AN37="休",AND(OR(AN37="準",AN37="深"),OR(AO37="休",AM$17=30,AO$18="×")),AM$17=31,AN$18="×",AN37="")))))),40,0))))</f>
        <v>0</v>
      </c>
      <c r="AN118" s="193">
        <f t="shared" ref="AN118" si="440">IF(AND($D$1="二交代制",AN$17&gt;=1,AN$17&lt;=28,AN37="当",AO37="明",AP37="休",AQ37="当"),10,IF(AND($D$1="三交代制",AN$17&gt;=2,AN$17&lt;=30,OR(AN37="準",AN37="深"),OR(AO37="準",AO37="深"),OR(AP37="準",AP37="深")),20,IF(AND($D$1="二交代制",OR(AN37="当",AN37="明"),NOT(OR(AND(AN37="当",OR(AO37="明",AN$17=31,AO$18="×"),OR(AP37="休",AN$17=30,AN$17=31,AP$18="×")),AND(AN37="明",OR(AM37="当",AN$17=1),OR(AO37="休",AN$17=31,AO$18="×"))))),30,IF(AND($D$1="三交代制",AM37&lt;&gt;"準",AM37&lt;&gt;"深",OR(AN37="準",AN37="深"),(NOT(OR(AND(AN37="準",OR(AM37="日",AM37="休",AN$17=1,AND(AO37&lt;&gt;"準",AO37&lt;&gt;"深",AM37="")),OR(AO37="休",AND(AO37="準",OR(AP37="休",AN$17=30,AP$18="×")),AN$17=31,AO$18="×",AO37="")),AND(AN37="深",OR(AM37="休",AN$17=1,AND(AO37&lt;&gt;"準",AO37&lt;&gt;"深",AM37="")),OR(AO37="休",AND(OR(AO37="準",AO37="深"),OR(AP37="休",AN$17=30,AP$18="×")),AN$17=31,AO$18="×",AO37="")))))),40,0))))</f>
        <v>0</v>
      </c>
      <c r="AO118" s="193">
        <f t="shared" ref="AO118" si="441">IF(AND($D$1="二交代制",AO$17&gt;=1,AO$17&lt;=28,AO37="当",AP37="明",AQ37="休",AR37="当"),10,IF(AND($D$1="三交代制",AO$17&gt;=2,AO$17&lt;=30,OR(AO37="準",AO37="深"),OR(AP37="準",AP37="深"),OR(AQ37="準",AQ37="深")),20,IF(AND($D$1="二交代制",OR(AO37="当",AO37="明"),NOT(OR(AND(AO37="当",OR(AP37="明",AO$17=31,AP$18="×"),OR(AQ37="休",AO$17=30,AO$17=31,AQ$18="×")),AND(AO37="明",OR(AN37="当",AO$17=1),OR(AP37="休",AO$17=31,AP$18="×"))))),30,IF(AND($D$1="三交代制",AN37&lt;&gt;"準",AN37&lt;&gt;"深",OR(AO37="準",AO37="深"),(NOT(OR(AND(AO37="準",OR(AN37="日",AN37="休",AO$17=1,AND(AP37&lt;&gt;"準",AP37&lt;&gt;"深",AN37="")),OR(AP37="休",AND(AP37="準",OR(AQ37="休",AO$17=30,AQ$18="×")),AO$17=31,AP$18="×",AP37="")),AND(AO37="深",OR(AN37="休",AO$17=1,AND(AP37&lt;&gt;"準",AP37&lt;&gt;"深",AN37="")),OR(AP37="休",AND(OR(AP37="準",AP37="深"),OR(AQ37="休",AO$17=30,AQ$18="×")),AO$17=31,AP$18="×",AP37="")))))),40,0))))</f>
        <v>0</v>
      </c>
      <c r="AP118" s="104"/>
    </row>
    <row r="119" spans="5:94" x14ac:dyDescent="0.4">
      <c r="J119" s="202"/>
      <c r="K119" s="193"/>
      <c r="L119" s="193"/>
      <c r="M119" s="193"/>
      <c r="N119" s="193"/>
      <c r="O119" s="193"/>
      <c r="P119" s="193"/>
      <c r="Q119" s="193"/>
      <c r="R119" s="193"/>
      <c r="S119" s="193"/>
      <c r="T119" s="193"/>
      <c r="U119" s="193"/>
      <c r="V119" s="193"/>
      <c r="W119" s="193"/>
      <c r="X119" s="193"/>
      <c r="Y119" s="193"/>
      <c r="Z119" s="193"/>
      <c r="AA119" s="193"/>
      <c r="AB119" s="193"/>
      <c r="AC119" s="193"/>
      <c r="AD119" s="193"/>
      <c r="AE119" s="193"/>
      <c r="AF119" s="193"/>
      <c r="AG119" s="193"/>
      <c r="AH119" s="193"/>
      <c r="AI119" s="193"/>
      <c r="AJ119" s="193"/>
      <c r="AK119" s="193"/>
      <c r="AL119" s="193"/>
      <c r="AM119" s="193"/>
      <c r="AN119" s="193"/>
      <c r="AO119" s="193"/>
      <c r="AP119" s="104"/>
    </row>
    <row r="120" spans="5:94" x14ac:dyDescent="0.4">
      <c r="J120" s="201" t="str">
        <f t="shared" ref="J120" si="442">IF(E39&lt;&gt;"",E39,"")</f>
        <v>植木</v>
      </c>
      <c r="K120" s="193">
        <f t="shared" ref="K120" si="443">IF(AND($D$1="二交代制",K$17&gt;=1,K$17&lt;=28,K39="当",L39="明",M39="休",N39="当"),10,IF(AND($D$1="三交代制",K$17&gt;=2,K$17&lt;=30,OR(K39="準",K39="深"),OR(L39="準",L39="深"),OR(M39="準",M39="深")),20,IF(AND($D$1="二交代制",OR(K39="当",K39="明"),NOT(OR(AND(K39="当",OR(L39="明",K$17=31,L$18="×"),OR(M39="休",K$17=30,K$17=31,M$18="×")),AND(K39="明",OR(J39="当",K$17=1),OR(L39="休",K$17=31,L$18="×"))))),30,IF(AND($D$1="三交代制",J39&lt;&gt;"準",J39&lt;&gt;"深",OR(K39="準",K39="深"),(NOT(OR(AND(K39="準",OR(J39="日",J39="休",K$17=1,AND(L39&lt;&gt;"準",L39&lt;&gt;"深",J39="")),OR(L39="休",AND(L39="準",OR(M39="休",K$17=30,M$18="×")),K$17=31,L$18="×",L39="")),AND(K39="深",OR(J39="休",K$17=1,AND(L39&lt;&gt;"準",L39&lt;&gt;"深",J39="")),OR(L39="休",AND(OR(L39="準",L39="深"),OR(M39="休",K$17=30,M$18="×")),K$17=31,L$18="×",L39="")))))),40,0))))</f>
        <v>0</v>
      </c>
      <c r="L120" s="193">
        <f t="shared" ref="L120" si="444">IF(AND($D$1="二交代制",L$17&gt;=1,L$17&lt;=28,L39="当",M39="明",N39="休",O39="当"),10,IF(AND($D$1="三交代制",L$17&gt;=2,L$17&lt;=30,OR(L39="準",L39="深"),OR(M39="準",M39="深"),OR(N39="準",N39="深")),20,IF(AND($D$1="二交代制",OR(L39="当",L39="明"),NOT(OR(AND(L39="当",OR(M39="明",L$17=31,M$18="×"),OR(N39="休",L$17=30,L$17=31,N$18="×")),AND(L39="明",OR(K39="当",L$17=1),OR(M39="休",L$17=31,M$18="×"))))),30,IF(AND($D$1="三交代制",K39&lt;&gt;"準",K39&lt;&gt;"深",OR(L39="準",L39="深"),(NOT(OR(AND(L39="準",OR(K39="日",K39="休",L$17=1,AND(M39&lt;&gt;"準",M39&lt;&gt;"深",K39="")),OR(M39="休",AND(M39="準",OR(N39="休",L$17=30,N$18="×")),L$17=31,M$18="×",M39="")),AND(L39="深",OR(K39="休",L$17=1,AND(M39&lt;&gt;"準",M39&lt;&gt;"深",K39="")),OR(M39="休",AND(OR(M39="準",M39="深"),OR(N39="休",L$17=30,N$18="×")),L$17=31,M$18="×",M39="")))))),40,0))))</f>
        <v>0</v>
      </c>
      <c r="M120" s="193">
        <f t="shared" ref="M120" si="445">IF(AND($D$1="二交代制",M$17&gt;=1,M$17&lt;=28,M39="当",N39="明",O39="休",P39="当"),10,IF(AND($D$1="三交代制",M$17&gt;=2,M$17&lt;=30,OR(M39="準",M39="深"),OR(N39="準",N39="深"),OR(O39="準",O39="深")),20,IF(AND($D$1="二交代制",OR(M39="当",M39="明"),NOT(OR(AND(M39="当",OR(N39="明",M$17=31,N$18="×"),OR(O39="休",M$17=30,M$17=31,O$18="×")),AND(M39="明",OR(L39="当",M$17=1),OR(N39="休",M$17=31,N$18="×"))))),30,IF(AND($D$1="三交代制",L39&lt;&gt;"準",L39&lt;&gt;"深",OR(M39="準",M39="深"),(NOT(OR(AND(M39="準",OR(L39="日",L39="休",M$17=1,AND(N39&lt;&gt;"準",N39&lt;&gt;"深",L39="")),OR(N39="休",AND(N39="準",OR(O39="休",M$17=30,O$18="×")),M$17=31,N$18="×",N39="")),AND(M39="深",OR(L39="休",M$17=1,AND(N39&lt;&gt;"準",N39&lt;&gt;"深",L39="")),OR(N39="休",AND(OR(N39="準",N39="深"),OR(O39="休",M$17=30,O$18="×")),M$17=31,N$18="×",N39="")))))),40,0))))</f>
        <v>0</v>
      </c>
      <c r="N120" s="193">
        <f t="shared" ref="N120" si="446">IF(AND($D$1="二交代制",N$17&gt;=1,N$17&lt;=28,N39="当",O39="明",P39="休",Q39="当"),10,IF(AND($D$1="三交代制",N$17&gt;=2,N$17&lt;=30,OR(N39="準",N39="深"),OR(O39="準",O39="深"),OR(P39="準",P39="深")),20,IF(AND($D$1="二交代制",OR(N39="当",N39="明"),NOT(OR(AND(N39="当",OR(O39="明",N$17=31,O$18="×"),OR(P39="休",N$17=30,N$17=31,P$18="×")),AND(N39="明",OR(M39="当",N$17=1),OR(O39="休",N$17=31,O$18="×"))))),30,IF(AND($D$1="三交代制",M39&lt;&gt;"準",M39&lt;&gt;"深",OR(N39="準",N39="深"),(NOT(OR(AND(N39="準",OR(M39="日",M39="休",N$17=1,AND(O39&lt;&gt;"準",O39&lt;&gt;"深",M39="")),OR(O39="休",AND(O39="準",OR(P39="休",N$17=30,P$18="×")),N$17=31,O$18="×",O39="")),AND(N39="深",OR(M39="休",N$17=1,AND(O39&lt;&gt;"準",O39&lt;&gt;"深",M39="")),OR(O39="休",AND(OR(O39="準",O39="深"),OR(P39="休",N$17=30,P$18="×")),N$17=31,O$18="×",O39="")))))),40,0))))</f>
        <v>0</v>
      </c>
      <c r="O120" s="193">
        <f t="shared" ref="O120" si="447">IF(AND($D$1="二交代制",O$17&gt;=1,O$17&lt;=28,O39="当",P39="明",Q39="休",R39="当"),10,IF(AND($D$1="三交代制",O$17&gt;=2,O$17&lt;=30,OR(O39="準",O39="深"),OR(P39="準",P39="深"),OR(Q39="準",Q39="深")),20,IF(AND($D$1="二交代制",OR(O39="当",O39="明"),NOT(OR(AND(O39="当",OR(P39="明",O$17=31,P$18="×"),OR(Q39="休",O$17=30,O$17=31,Q$18="×")),AND(O39="明",OR(N39="当",O$17=1),OR(P39="休",O$17=31,P$18="×"))))),30,IF(AND($D$1="三交代制",N39&lt;&gt;"準",N39&lt;&gt;"深",OR(O39="準",O39="深"),(NOT(OR(AND(O39="準",OR(N39="日",N39="休",O$17=1,AND(P39&lt;&gt;"準",P39&lt;&gt;"深",N39="")),OR(P39="休",AND(P39="準",OR(Q39="休",O$17=30,Q$18="×")),O$17=31,P$18="×",P39="")),AND(O39="深",OR(N39="休",O$17=1,AND(P39&lt;&gt;"準",P39&lt;&gt;"深",N39="")),OR(P39="休",AND(OR(P39="準",P39="深"),OR(Q39="休",O$17=30,Q$18="×")),O$17=31,P$18="×",P39="")))))),40,0))))</f>
        <v>0</v>
      </c>
      <c r="P120" s="193">
        <f t="shared" ref="P120" si="448">IF(AND($D$1="二交代制",P$17&gt;=1,P$17&lt;=28,P39="当",Q39="明",R39="休",S39="当"),10,IF(AND($D$1="三交代制",P$17&gt;=2,P$17&lt;=30,OR(P39="準",P39="深"),OR(Q39="準",Q39="深"),OR(R39="準",R39="深")),20,IF(AND($D$1="二交代制",OR(P39="当",P39="明"),NOT(OR(AND(P39="当",OR(Q39="明",P$17=31,Q$18="×"),OR(R39="休",P$17=30,P$17=31,R$18="×")),AND(P39="明",OR(O39="当",P$17=1),OR(Q39="休",P$17=31,Q$18="×"))))),30,IF(AND($D$1="三交代制",O39&lt;&gt;"準",O39&lt;&gt;"深",OR(P39="準",P39="深"),(NOT(OR(AND(P39="準",OR(O39="日",O39="休",P$17=1,AND(Q39&lt;&gt;"準",Q39&lt;&gt;"深",O39="")),OR(Q39="休",AND(Q39="準",OR(R39="休",P$17=30,R$18="×")),P$17=31,Q$18="×",Q39="")),AND(P39="深",OR(O39="休",P$17=1,AND(Q39&lt;&gt;"準",Q39&lt;&gt;"深",O39="")),OR(Q39="休",AND(OR(Q39="準",Q39="深"),OR(R39="休",P$17=30,R$18="×")),P$17=31,Q$18="×",Q39="")))))),40,0))))</f>
        <v>0</v>
      </c>
      <c r="Q120" s="193">
        <f t="shared" ref="Q120" si="449">IF(AND($D$1="二交代制",Q$17&gt;=1,Q$17&lt;=28,Q39="当",R39="明",S39="休",T39="当"),10,IF(AND($D$1="三交代制",Q$17&gt;=2,Q$17&lt;=30,OR(Q39="準",Q39="深"),OR(R39="準",R39="深"),OR(S39="準",S39="深")),20,IF(AND($D$1="二交代制",OR(Q39="当",Q39="明"),NOT(OR(AND(Q39="当",OR(R39="明",Q$17=31,R$18="×"),OR(S39="休",Q$17=30,Q$17=31,S$18="×")),AND(Q39="明",OR(P39="当",Q$17=1),OR(R39="休",Q$17=31,R$18="×"))))),30,IF(AND($D$1="三交代制",P39&lt;&gt;"準",P39&lt;&gt;"深",OR(Q39="準",Q39="深"),(NOT(OR(AND(Q39="準",OR(P39="日",P39="休",Q$17=1,AND(R39&lt;&gt;"準",R39&lt;&gt;"深",P39="")),OR(R39="休",AND(R39="準",OR(S39="休",Q$17=30,S$18="×")),Q$17=31,R$18="×",R39="")),AND(Q39="深",OR(P39="休",Q$17=1,AND(R39&lt;&gt;"準",R39&lt;&gt;"深",P39="")),OR(R39="休",AND(OR(R39="準",R39="深"),OR(S39="休",Q$17=30,S$18="×")),Q$17=31,R$18="×",R39="")))))),40,0))))</f>
        <v>0</v>
      </c>
      <c r="R120" s="193">
        <f t="shared" ref="R120" si="450">IF(AND($D$1="二交代制",R$17&gt;=1,R$17&lt;=28,R39="当",S39="明",T39="休",U39="当"),10,IF(AND($D$1="三交代制",R$17&gt;=2,R$17&lt;=30,OR(R39="準",R39="深"),OR(S39="準",S39="深"),OR(T39="準",T39="深")),20,IF(AND($D$1="二交代制",OR(R39="当",R39="明"),NOT(OR(AND(R39="当",OR(S39="明",R$17=31,S$18="×"),OR(T39="休",R$17=30,R$17=31,T$18="×")),AND(R39="明",OR(Q39="当",R$17=1),OR(S39="休",R$17=31,S$18="×"))))),30,IF(AND($D$1="三交代制",Q39&lt;&gt;"準",Q39&lt;&gt;"深",OR(R39="準",R39="深"),(NOT(OR(AND(R39="準",OR(Q39="日",Q39="休",R$17=1,AND(S39&lt;&gt;"準",S39&lt;&gt;"深",Q39="")),OR(S39="休",AND(S39="準",OR(T39="休",R$17=30,T$18="×")),R$17=31,S$18="×",S39="")),AND(R39="深",OR(Q39="休",R$17=1,AND(S39&lt;&gt;"準",S39&lt;&gt;"深",Q39="")),OR(S39="休",AND(OR(S39="準",S39="深"),OR(T39="休",R$17=30,T$18="×")),R$17=31,S$18="×",S39="")))))),40,0))))</f>
        <v>0</v>
      </c>
      <c r="S120" s="193">
        <f t="shared" ref="S120" si="451">IF(AND($D$1="二交代制",S$17&gt;=1,S$17&lt;=28,S39="当",T39="明",U39="休",V39="当"),10,IF(AND($D$1="三交代制",S$17&gt;=2,S$17&lt;=30,OR(S39="準",S39="深"),OR(T39="準",T39="深"),OR(U39="準",U39="深")),20,IF(AND($D$1="二交代制",OR(S39="当",S39="明"),NOT(OR(AND(S39="当",OR(T39="明",S$17=31,T$18="×"),OR(U39="休",S$17=30,S$17=31,U$18="×")),AND(S39="明",OR(R39="当",S$17=1),OR(T39="休",S$17=31,T$18="×"))))),30,IF(AND($D$1="三交代制",R39&lt;&gt;"準",R39&lt;&gt;"深",OR(S39="準",S39="深"),(NOT(OR(AND(S39="準",OR(R39="日",R39="休",S$17=1,AND(T39&lt;&gt;"準",T39&lt;&gt;"深",R39="")),OR(T39="休",AND(T39="準",OR(U39="休",S$17=30,U$18="×")),S$17=31,T$18="×",T39="")),AND(S39="深",OR(R39="休",S$17=1,AND(T39&lt;&gt;"準",T39&lt;&gt;"深",R39="")),OR(T39="休",AND(OR(T39="準",T39="深"),OR(U39="休",S$17=30,U$18="×")),S$17=31,T$18="×",T39="")))))),40,0))))</f>
        <v>0</v>
      </c>
      <c r="T120" s="193">
        <f t="shared" ref="T120" si="452">IF(AND($D$1="二交代制",T$17&gt;=1,T$17&lt;=28,T39="当",U39="明",V39="休",W39="当"),10,IF(AND($D$1="三交代制",T$17&gt;=2,T$17&lt;=30,OR(T39="準",T39="深"),OR(U39="準",U39="深"),OR(V39="準",V39="深")),20,IF(AND($D$1="二交代制",OR(T39="当",T39="明"),NOT(OR(AND(T39="当",OR(U39="明",T$17=31,U$18="×"),OR(V39="休",T$17=30,T$17=31,V$18="×")),AND(T39="明",OR(S39="当",T$17=1),OR(U39="休",T$17=31,U$18="×"))))),30,IF(AND($D$1="三交代制",S39&lt;&gt;"準",S39&lt;&gt;"深",OR(T39="準",T39="深"),(NOT(OR(AND(T39="準",OR(S39="日",S39="休",T$17=1,AND(U39&lt;&gt;"準",U39&lt;&gt;"深",S39="")),OR(U39="休",AND(U39="準",OR(V39="休",T$17=30,V$18="×")),T$17=31,U$18="×",U39="")),AND(T39="深",OR(S39="休",T$17=1,AND(U39&lt;&gt;"準",U39&lt;&gt;"深",S39="")),OR(U39="休",AND(OR(U39="準",U39="深"),OR(V39="休",T$17=30,V$18="×")),T$17=31,U$18="×",U39="")))))),40,0))))</f>
        <v>0</v>
      </c>
      <c r="U120" s="193">
        <f t="shared" ref="U120" si="453">IF(AND($D$1="二交代制",U$17&gt;=1,U$17&lt;=28,U39="当",V39="明",W39="休",X39="当"),10,IF(AND($D$1="三交代制",U$17&gt;=2,U$17&lt;=30,OR(U39="準",U39="深"),OR(V39="準",V39="深"),OR(W39="準",W39="深")),20,IF(AND($D$1="二交代制",OR(U39="当",U39="明"),NOT(OR(AND(U39="当",OR(V39="明",U$17=31,V$18="×"),OR(W39="休",U$17=30,U$17=31,W$18="×")),AND(U39="明",OR(T39="当",U$17=1),OR(V39="休",U$17=31,V$18="×"))))),30,IF(AND($D$1="三交代制",T39&lt;&gt;"準",T39&lt;&gt;"深",OR(U39="準",U39="深"),(NOT(OR(AND(U39="準",OR(T39="日",T39="休",U$17=1,AND(V39&lt;&gt;"準",V39&lt;&gt;"深",T39="")),OR(V39="休",AND(V39="準",OR(W39="休",U$17=30,W$18="×")),U$17=31,V$18="×",V39="")),AND(U39="深",OR(T39="休",U$17=1,AND(V39&lt;&gt;"準",V39&lt;&gt;"深",T39="")),OR(V39="休",AND(OR(V39="準",V39="深"),OR(W39="休",U$17=30,W$18="×")),U$17=31,V$18="×",V39="")))))),40,0))))</f>
        <v>0</v>
      </c>
      <c r="V120" s="193">
        <f t="shared" ref="V120" si="454">IF(AND($D$1="二交代制",V$17&gt;=1,V$17&lt;=28,V39="当",W39="明",X39="休",Y39="当"),10,IF(AND($D$1="三交代制",V$17&gt;=2,V$17&lt;=30,OR(V39="準",V39="深"),OR(W39="準",W39="深"),OR(X39="準",X39="深")),20,IF(AND($D$1="二交代制",OR(V39="当",V39="明"),NOT(OR(AND(V39="当",OR(W39="明",V$17=31,W$18="×"),OR(X39="休",V$17=30,V$17=31,X$18="×")),AND(V39="明",OR(U39="当",V$17=1),OR(W39="休",V$17=31,W$18="×"))))),30,IF(AND($D$1="三交代制",U39&lt;&gt;"準",U39&lt;&gt;"深",OR(V39="準",V39="深"),(NOT(OR(AND(V39="準",OR(U39="日",U39="休",V$17=1,AND(W39&lt;&gt;"準",W39&lt;&gt;"深",U39="")),OR(W39="休",AND(W39="準",OR(X39="休",V$17=30,X$18="×")),V$17=31,W$18="×",W39="")),AND(V39="深",OR(U39="休",V$17=1,AND(W39&lt;&gt;"準",W39&lt;&gt;"深",U39="")),OR(W39="休",AND(OR(W39="準",W39="深"),OR(X39="休",V$17=30,X$18="×")),V$17=31,W$18="×",W39="")))))),40,0))))</f>
        <v>0</v>
      </c>
      <c r="W120" s="193">
        <f t="shared" ref="W120" si="455">IF(AND($D$1="二交代制",W$17&gt;=1,W$17&lt;=28,W39="当",X39="明",Y39="休",Z39="当"),10,IF(AND($D$1="三交代制",W$17&gt;=2,W$17&lt;=30,OR(W39="準",W39="深"),OR(X39="準",X39="深"),OR(Y39="準",Y39="深")),20,IF(AND($D$1="二交代制",OR(W39="当",W39="明"),NOT(OR(AND(W39="当",OR(X39="明",W$17=31,X$18="×"),OR(Y39="休",W$17=30,W$17=31,Y$18="×")),AND(W39="明",OR(V39="当",W$17=1),OR(X39="休",W$17=31,X$18="×"))))),30,IF(AND($D$1="三交代制",V39&lt;&gt;"準",V39&lt;&gt;"深",OR(W39="準",W39="深"),(NOT(OR(AND(W39="準",OR(V39="日",V39="休",W$17=1,AND(X39&lt;&gt;"準",X39&lt;&gt;"深",V39="")),OR(X39="休",AND(X39="準",OR(Y39="休",W$17=30,Y$18="×")),W$17=31,X$18="×",X39="")),AND(W39="深",OR(V39="休",W$17=1,AND(X39&lt;&gt;"準",X39&lt;&gt;"深",V39="")),OR(X39="休",AND(OR(X39="準",X39="深"),OR(Y39="休",W$17=30,Y$18="×")),W$17=31,X$18="×",X39="")))))),40,0))))</f>
        <v>0</v>
      </c>
      <c r="X120" s="193">
        <f t="shared" ref="X120" si="456">IF(AND($D$1="二交代制",X$17&gt;=1,X$17&lt;=28,X39="当",Y39="明",Z39="休",AA39="当"),10,IF(AND($D$1="三交代制",X$17&gt;=2,X$17&lt;=30,OR(X39="準",X39="深"),OR(Y39="準",Y39="深"),OR(Z39="準",Z39="深")),20,IF(AND($D$1="二交代制",OR(X39="当",X39="明"),NOT(OR(AND(X39="当",OR(Y39="明",X$17=31,Y$18="×"),OR(Z39="休",X$17=30,X$17=31,Z$18="×")),AND(X39="明",OR(W39="当",X$17=1),OR(Y39="休",X$17=31,Y$18="×"))))),30,IF(AND($D$1="三交代制",W39&lt;&gt;"準",W39&lt;&gt;"深",OR(X39="準",X39="深"),(NOT(OR(AND(X39="準",OR(W39="日",W39="休",X$17=1,AND(Y39&lt;&gt;"準",Y39&lt;&gt;"深",W39="")),OR(Y39="休",AND(Y39="準",OR(Z39="休",X$17=30,Z$18="×")),X$17=31,Y$18="×",Y39="")),AND(X39="深",OR(W39="休",X$17=1,AND(Y39&lt;&gt;"準",Y39&lt;&gt;"深",W39="")),OR(Y39="休",AND(OR(Y39="準",Y39="深"),OR(Z39="休",X$17=30,Z$18="×")),X$17=31,Y$18="×",Y39="")))))),40,0))))</f>
        <v>0</v>
      </c>
      <c r="Y120" s="193">
        <f t="shared" ref="Y120" si="457">IF(AND($D$1="二交代制",Y$17&gt;=1,Y$17&lt;=28,Y39="当",Z39="明",AA39="休",AB39="当"),10,IF(AND($D$1="三交代制",Y$17&gt;=2,Y$17&lt;=30,OR(Y39="準",Y39="深"),OR(Z39="準",Z39="深"),OR(AA39="準",AA39="深")),20,IF(AND($D$1="二交代制",OR(Y39="当",Y39="明"),NOT(OR(AND(Y39="当",OR(Z39="明",Y$17=31,Z$18="×"),OR(AA39="休",Y$17=30,Y$17=31,AA$18="×")),AND(Y39="明",OR(X39="当",Y$17=1),OR(Z39="休",Y$17=31,Z$18="×"))))),30,IF(AND($D$1="三交代制",X39&lt;&gt;"準",X39&lt;&gt;"深",OR(Y39="準",Y39="深"),(NOT(OR(AND(Y39="準",OR(X39="日",X39="休",Y$17=1,AND(Z39&lt;&gt;"準",Z39&lt;&gt;"深",X39="")),OR(Z39="休",AND(Z39="準",OR(AA39="休",Y$17=30,AA$18="×")),Y$17=31,Z$18="×",Z39="")),AND(Y39="深",OR(X39="休",Y$17=1,AND(Z39&lt;&gt;"準",Z39&lt;&gt;"深",X39="")),OR(Z39="休",AND(OR(Z39="準",Z39="深"),OR(AA39="休",Y$17=30,AA$18="×")),Y$17=31,Z$18="×",Z39="")))))),40,0))))</f>
        <v>0</v>
      </c>
      <c r="Z120" s="193">
        <f t="shared" ref="Z120" si="458">IF(AND($D$1="二交代制",Z$17&gt;=1,Z$17&lt;=28,Z39="当",AA39="明",AB39="休",AC39="当"),10,IF(AND($D$1="三交代制",Z$17&gt;=2,Z$17&lt;=30,OR(Z39="準",Z39="深"),OR(AA39="準",AA39="深"),OR(AB39="準",AB39="深")),20,IF(AND($D$1="二交代制",OR(Z39="当",Z39="明"),NOT(OR(AND(Z39="当",OR(AA39="明",Z$17=31,AA$18="×"),OR(AB39="休",Z$17=30,Z$17=31,AB$18="×")),AND(Z39="明",OR(Y39="当",Z$17=1),OR(AA39="休",Z$17=31,AA$18="×"))))),30,IF(AND($D$1="三交代制",Y39&lt;&gt;"準",Y39&lt;&gt;"深",OR(Z39="準",Z39="深"),(NOT(OR(AND(Z39="準",OR(Y39="日",Y39="休",Z$17=1,AND(AA39&lt;&gt;"準",AA39&lt;&gt;"深",Y39="")),OR(AA39="休",AND(AA39="準",OR(AB39="休",Z$17=30,AB$18="×")),Z$17=31,AA$18="×",AA39="")),AND(Z39="深",OR(Y39="休",Z$17=1,AND(AA39&lt;&gt;"準",AA39&lt;&gt;"深",Y39="")),OR(AA39="休",AND(OR(AA39="準",AA39="深"),OR(AB39="休",Z$17=30,AB$18="×")),Z$17=31,AA$18="×",AA39="")))))),40,0))))</f>
        <v>0</v>
      </c>
      <c r="AA120" s="193">
        <f t="shared" ref="AA120" si="459">IF(AND($D$1="二交代制",AA$17&gt;=1,AA$17&lt;=28,AA39="当",AB39="明",AC39="休",AD39="当"),10,IF(AND($D$1="三交代制",AA$17&gt;=2,AA$17&lt;=30,OR(AA39="準",AA39="深"),OR(AB39="準",AB39="深"),OR(AC39="準",AC39="深")),20,IF(AND($D$1="二交代制",OR(AA39="当",AA39="明"),NOT(OR(AND(AA39="当",OR(AB39="明",AA$17=31,AB$18="×"),OR(AC39="休",AA$17=30,AA$17=31,AC$18="×")),AND(AA39="明",OR(Z39="当",AA$17=1),OR(AB39="休",AA$17=31,AB$18="×"))))),30,IF(AND($D$1="三交代制",Z39&lt;&gt;"準",Z39&lt;&gt;"深",OR(AA39="準",AA39="深"),(NOT(OR(AND(AA39="準",OR(Z39="日",Z39="休",AA$17=1,AND(AB39&lt;&gt;"準",AB39&lt;&gt;"深",Z39="")),OR(AB39="休",AND(AB39="準",OR(AC39="休",AA$17=30,AC$18="×")),AA$17=31,AB$18="×",AB39="")),AND(AA39="深",OR(Z39="休",AA$17=1,AND(AB39&lt;&gt;"準",AB39&lt;&gt;"深",Z39="")),OR(AB39="休",AND(OR(AB39="準",AB39="深"),OR(AC39="休",AA$17=30,AC$18="×")),AA$17=31,AB$18="×",AB39="")))))),40,0))))</f>
        <v>0</v>
      </c>
      <c r="AB120" s="193">
        <f t="shared" ref="AB120" si="460">IF(AND($D$1="二交代制",AB$17&gt;=1,AB$17&lt;=28,AB39="当",AC39="明",AD39="休",AE39="当"),10,IF(AND($D$1="三交代制",AB$17&gt;=2,AB$17&lt;=30,OR(AB39="準",AB39="深"),OR(AC39="準",AC39="深"),OR(AD39="準",AD39="深")),20,IF(AND($D$1="二交代制",OR(AB39="当",AB39="明"),NOT(OR(AND(AB39="当",OR(AC39="明",AB$17=31,AC$18="×"),OR(AD39="休",AB$17=30,AB$17=31,AD$18="×")),AND(AB39="明",OR(AA39="当",AB$17=1),OR(AC39="休",AB$17=31,AC$18="×"))))),30,IF(AND($D$1="三交代制",AA39&lt;&gt;"準",AA39&lt;&gt;"深",OR(AB39="準",AB39="深"),(NOT(OR(AND(AB39="準",OR(AA39="日",AA39="休",AB$17=1,AND(AC39&lt;&gt;"準",AC39&lt;&gt;"深",AA39="")),OR(AC39="休",AND(AC39="準",OR(AD39="休",AB$17=30,AD$18="×")),AB$17=31,AC$18="×",AC39="")),AND(AB39="深",OR(AA39="休",AB$17=1,AND(AC39&lt;&gt;"準",AC39&lt;&gt;"深",AA39="")),OR(AC39="休",AND(OR(AC39="準",AC39="深"),OR(AD39="休",AB$17=30,AD$18="×")),AB$17=31,AC$18="×",AC39="")))))),40,0))))</f>
        <v>0</v>
      </c>
      <c r="AC120" s="193">
        <f t="shared" ref="AC120" si="461">IF(AND($D$1="二交代制",AC$17&gt;=1,AC$17&lt;=28,AC39="当",AD39="明",AE39="休",AF39="当"),10,IF(AND($D$1="三交代制",AC$17&gt;=2,AC$17&lt;=30,OR(AC39="準",AC39="深"),OR(AD39="準",AD39="深"),OR(AE39="準",AE39="深")),20,IF(AND($D$1="二交代制",OR(AC39="当",AC39="明"),NOT(OR(AND(AC39="当",OR(AD39="明",AC$17=31,AD$18="×"),OR(AE39="休",AC$17=30,AC$17=31,AE$18="×")),AND(AC39="明",OR(AB39="当",AC$17=1),OR(AD39="休",AC$17=31,AD$18="×"))))),30,IF(AND($D$1="三交代制",AB39&lt;&gt;"準",AB39&lt;&gt;"深",OR(AC39="準",AC39="深"),(NOT(OR(AND(AC39="準",OR(AB39="日",AB39="休",AC$17=1,AND(AD39&lt;&gt;"準",AD39&lt;&gt;"深",AB39="")),OR(AD39="休",AND(AD39="準",OR(AE39="休",AC$17=30,AE$18="×")),AC$17=31,AD$18="×",AD39="")),AND(AC39="深",OR(AB39="休",AC$17=1,AND(AD39&lt;&gt;"準",AD39&lt;&gt;"深",AB39="")),OR(AD39="休",AND(OR(AD39="準",AD39="深"),OR(AE39="休",AC$17=30,AE$18="×")),AC$17=31,AD$18="×",AD39="")))))),40,0))))</f>
        <v>0</v>
      </c>
      <c r="AD120" s="193">
        <f t="shared" ref="AD120" si="462">IF(AND($D$1="二交代制",AD$17&gt;=1,AD$17&lt;=28,AD39="当",AE39="明",AF39="休",AG39="当"),10,IF(AND($D$1="三交代制",AD$17&gt;=2,AD$17&lt;=30,OR(AD39="準",AD39="深"),OR(AE39="準",AE39="深"),OR(AF39="準",AF39="深")),20,IF(AND($D$1="二交代制",OR(AD39="当",AD39="明"),NOT(OR(AND(AD39="当",OR(AE39="明",AD$17=31,AE$18="×"),OR(AF39="休",AD$17=30,AD$17=31,AF$18="×")),AND(AD39="明",OR(AC39="当",AD$17=1),OR(AE39="休",AD$17=31,AE$18="×"))))),30,IF(AND($D$1="三交代制",AC39&lt;&gt;"準",AC39&lt;&gt;"深",OR(AD39="準",AD39="深"),(NOT(OR(AND(AD39="準",OR(AC39="日",AC39="休",AD$17=1,AND(AE39&lt;&gt;"準",AE39&lt;&gt;"深",AC39="")),OR(AE39="休",AND(AE39="準",OR(AF39="休",AD$17=30,AF$18="×")),AD$17=31,AE$18="×",AE39="")),AND(AD39="深",OR(AC39="休",AD$17=1,AND(AE39&lt;&gt;"準",AE39&lt;&gt;"深",AC39="")),OR(AE39="休",AND(OR(AE39="準",AE39="深"),OR(AF39="休",AD$17=30,AF$18="×")),AD$17=31,AE$18="×",AE39="")))))),40,0))))</f>
        <v>0</v>
      </c>
      <c r="AE120" s="193">
        <f t="shared" ref="AE120" si="463">IF(AND($D$1="二交代制",AE$17&gt;=1,AE$17&lt;=28,AE39="当",AF39="明",AG39="休",AH39="当"),10,IF(AND($D$1="三交代制",AE$17&gt;=2,AE$17&lt;=30,OR(AE39="準",AE39="深"),OR(AF39="準",AF39="深"),OR(AG39="準",AG39="深")),20,IF(AND($D$1="二交代制",OR(AE39="当",AE39="明"),NOT(OR(AND(AE39="当",OR(AF39="明",AE$17=31,AF$18="×"),OR(AG39="休",AE$17=30,AE$17=31,AG$18="×")),AND(AE39="明",OR(AD39="当",AE$17=1),OR(AF39="休",AE$17=31,AF$18="×"))))),30,IF(AND($D$1="三交代制",AD39&lt;&gt;"準",AD39&lt;&gt;"深",OR(AE39="準",AE39="深"),(NOT(OR(AND(AE39="準",OR(AD39="日",AD39="休",AE$17=1,AND(AF39&lt;&gt;"準",AF39&lt;&gt;"深",AD39="")),OR(AF39="休",AND(AF39="準",OR(AG39="休",AE$17=30,AG$18="×")),AE$17=31,AF$18="×",AF39="")),AND(AE39="深",OR(AD39="休",AE$17=1,AND(AF39&lt;&gt;"準",AF39&lt;&gt;"深",AD39="")),OR(AF39="休",AND(OR(AF39="準",AF39="深"),OR(AG39="休",AE$17=30,AG$18="×")),AE$17=31,AF$18="×",AF39="")))))),40,0))))</f>
        <v>0</v>
      </c>
      <c r="AF120" s="193">
        <f t="shared" ref="AF120" si="464">IF(AND($D$1="二交代制",AF$17&gt;=1,AF$17&lt;=28,AF39="当",AG39="明",AH39="休",AI39="当"),10,IF(AND($D$1="三交代制",AF$17&gt;=2,AF$17&lt;=30,OR(AF39="準",AF39="深"),OR(AG39="準",AG39="深"),OR(AH39="準",AH39="深")),20,IF(AND($D$1="二交代制",OR(AF39="当",AF39="明"),NOT(OR(AND(AF39="当",OR(AG39="明",AF$17=31,AG$18="×"),OR(AH39="休",AF$17=30,AF$17=31,AH$18="×")),AND(AF39="明",OR(AE39="当",AF$17=1),OR(AG39="休",AF$17=31,AG$18="×"))))),30,IF(AND($D$1="三交代制",AE39&lt;&gt;"準",AE39&lt;&gt;"深",OR(AF39="準",AF39="深"),(NOT(OR(AND(AF39="準",OR(AE39="日",AE39="休",AF$17=1,AND(AG39&lt;&gt;"準",AG39&lt;&gt;"深",AE39="")),OR(AG39="休",AND(AG39="準",OR(AH39="休",AF$17=30,AH$18="×")),AF$17=31,AG$18="×",AG39="")),AND(AF39="深",OR(AE39="休",AF$17=1,AND(AG39&lt;&gt;"準",AG39&lt;&gt;"深",AE39="")),OR(AG39="休",AND(OR(AG39="準",AG39="深"),OR(AH39="休",AF$17=30,AH$18="×")),AF$17=31,AG$18="×",AG39="")))))),40,0))))</f>
        <v>0</v>
      </c>
      <c r="AG120" s="193">
        <f t="shared" ref="AG120" si="465">IF(AND($D$1="二交代制",AG$17&gt;=1,AG$17&lt;=28,AG39="当",AH39="明",AI39="休",AJ39="当"),10,IF(AND($D$1="三交代制",AG$17&gt;=2,AG$17&lt;=30,OR(AG39="準",AG39="深"),OR(AH39="準",AH39="深"),OR(AI39="準",AI39="深")),20,IF(AND($D$1="二交代制",OR(AG39="当",AG39="明"),NOT(OR(AND(AG39="当",OR(AH39="明",AG$17=31,AH$18="×"),OR(AI39="休",AG$17=30,AG$17=31,AI$18="×")),AND(AG39="明",OR(AF39="当",AG$17=1),OR(AH39="休",AG$17=31,AH$18="×"))))),30,IF(AND($D$1="三交代制",AF39&lt;&gt;"準",AF39&lt;&gt;"深",OR(AG39="準",AG39="深"),(NOT(OR(AND(AG39="準",OR(AF39="日",AF39="休",AG$17=1,AND(AH39&lt;&gt;"準",AH39&lt;&gt;"深",AF39="")),OR(AH39="休",AND(AH39="準",OR(AI39="休",AG$17=30,AI$18="×")),AG$17=31,AH$18="×",AH39="")),AND(AG39="深",OR(AF39="休",AG$17=1,AND(AH39&lt;&gt;"準",AH39&lt;&gt;"深",AF39="")),OR(AH39="休",AND(OR(AH39="準",AH39="深"),OR(AI39="休",AG$17=30,AI$18="×")),AG$17=31,AH$18="×",AH39="")))))),40,0))))</f>
        <v>0</v>
      </c>
      <c r="AH120" s="193">
        <f t="shared" ref="AH120" si="466">IF(AND($D$1="二交代制",AH$17&gt;=1,AH$17&lt;=28,AH39="当",AI39="明",AJ39="休",AK39="当"),10,IF(AND($D$1="三交代制",AH$17&gt;=2,AH$17&lt;=30,OR(AH39="準",AH39="深"),OR(AI39="準",AI39="深"),OR(AJ39="準",AJ39="深")),20,IF(AND($D$1="二交代制",OR(AH39="当",AH39="明"),NOT(OR(AND(AH39="当",OR(AI39="明",AH$17=31,AI$18="×"),OR(AJ39="休",AH$17=30,AH$17=31,AJ$18="×")),AND(AH39="明",OR(AG39="当",AH$17=1),OR(AI39="休",AH$17=31,AI$18="×"))))),30,IF(AND($D$1="三交代制",AG39&lt;&gt;"準",AG39&lt;&gt;"深",OR(AH39="準",AH39="深"),(NOT(OR(AND(AH39="準",OR(AG39="日",AG39="休",AH$17=1,AND(AI39&lt;&gt;"準",AI39&lt;&gt;"深",AG39="")),OR(AI39="休",AND(AI39="準",OR(AJ39="休",AH$17=30,AJ$18="×")),AH$17=31,AI$18="×",AI39="")),AND(AH39="深",OR(AG39="休",AH$17=1,AND(AI39&lt;&gt;"準",AI39&lt;&gt;"深",AG39="")),OR(AI39="休",AND(OR(AI39="準",AI39="深"),OR(AJ39="休",AH$17=30,AJ$18="×")),AH$17=31,AI$18="×",AI39="")))))),40,0))))</f>
        <v>0</v>
      </c>
      <c r="AI120" s="193">
        <f t="shared" ref="AI120" si="467">IF(AND($D$1="二交代制",AI$17&gt;=1,AI$17&lt;=28,AI39="当",AJ39="明",AK39="休",AL39="当"),10,IF(AND($D$1="三交代制",AI$17&gt;=2,AI$17&lt;=30,OR(AI39="準",AI39="深"),OR(AJ39="準",AJ39="深"),OR(AK39="準",AK39="深")),20,IF(AND($D$1="二交代制",OR(AI39="当",AI39="明"),NOT(OR(AND(AI39="当",OR(AJ39="明",AI$17=31,AJ$18="×"),OR(AK39="休",AI$17=30,AI$17=31,AK$18="×")),AND(AI39="明",OR(AH39="当",AI$17=1),OR(AJ39="休",AI$17=31,AJ$18="×"))))),30,IF(AND($D$1="三交代制",AH39&lt;&gt;"準",AH39&lt;&gt;"深",OR(AI39="準",AI39="深"),(NOT(OR(AND(AI39="準",OR(AH39="日",AH39="休",AI$17=1,AND(AJ39&lt;&gt;"準",AJ39&lt;&gt;"深",AH39="")),OR(AJ39="休",AND(AJ39="準",OR(AK39="休",AI$17=30,AK$18="×")),AI$17=31,AJ$18="×",AJ39="")),AND(AI39="深",OR(AH39="休",AI$17=1,AND(AJ39&lt;&gt;"準",AJ39&lt;&gt;"深",AH39="")),OR(AJ39="休",AND(OR(AJ39="準",AJ39="深"),OR(AK39="休",AI$17=30,AK$18="×")),AI$17=31,AJ$18="×",AJ39="")))))),40,0))))</f>
        <v>0</v>
      </c>
      <c r="AJ120" s="193">
        <f t="shared" ref="AJ120" si="468">IF(AND($D$1="二交代制",AJ$17&gt;=1,AJ$17&lt;=28,AJ39="当",AK39="明",AL39="休",AM39="当"),10,IF(AND($D$1="三交代制",AJ$17&gt;=2,AJ$17&lt;=30,OR(AJ39="準",AJ39="深"),OR(AK39="準",AK39="深"),OR(AL39="準",AL39="深")),20,IF(AND($D$1="二交代制",OR(AJ39="当",AJ39="明"),NOT(OR(AND(AJ39="当",OR(AK39="明",AJ$17=31,AK$18="×"),OR(AL39="休",AJ$17=30,AJ$17=31,AL$18="×")),AND(AJ39="明",OR(AI39="当",AJ$17=1),OR(AK39="休",AJ$17=31,AK$18="×"))))),30,IF(AND($D$1="三交代制",AI39&lt;&gt;"準",AI39&lt;&gt;"深",OR(AJ39="準",AJ39="深"),(NOT(OR(AND(AJ39="準",OR(AI39="日",AI39="休",AJ$17=1,AND(AK39&lt;&gt;"準",AK39&lt;&gt;"深",AI39="")),OR(AK39="休",AND(AK39="準",OR(AL39="休",AJ$17=30,AL$18="×")),AJ$17=31,AK$18="×",AK39="")),AND(AJ39="深",OR(AI39="休",AJ$17=1,AND(AK39&lt;&gt;"準",AK39&lt;&gt;"深",AI39="")),OR(AK39="休",AND(OR(AK39="準",AK39="深"),OR(AL39="休",AJ$17=30,AL$18="×")),AJ$17=31,AK$18="×",AK39="")))))),40,0))))</f>
        <v>0</v>
      </c>
      <c r="AK120" s="193">
        <f t="shared" ref="AK120" si="469">IF(AND($D$1="二交代制",AK$17&gt;=1,AK$17&lt;=28,AK39="当",AL39="明",AM39="休",AN39="当"),10,IF(AND($D$1="三交代制",AK$17&gt;=2,AK$17&lt;=30,OR(AK39="準",AK39="深"),OR(AL39="準",AL39="深"),OR(AM39="準",AM39="深")),20,IF(AND($D$1="二交代制",OR(AK39="当",AK39="明"),NOT(OR(AND(AK39="当",OR(AL39="明",AK$17=31,AL$18="×"),OR(AM39="休",AK$17=30,AK$17=31,AM$18="×")),AND(AK39="明",OR(AJ39="当",AK$17=1),OR(AL39="休",AK$17=31,AL$18="×"))))),30,IF(AND($D$1="三交代制",AJ39&lt;&gt;"準",AJ39&lt;&gt;"深",OR(AK39="準",AK39="深"),(NOT(OR(AND(AK39="準",OR(AJ39="日",AJ39="休",AK$17=1,AND(AL39&lt;&gt;"準",AL39&lt;&gt;"深",AJ39="")),OR(AL39="休",AND(AL39="準",OR(AM39="休",AK$17=30,AM$18="×")),AK$17=31,AL$18="×",AL39="")),AND(AK39="深",OR(AJ39="休",AK$17=1,AND(AL39&lt;&gt;"準",AL39&lt;&gt;"深",AJ39="")),OR(AL39="休",AND(OR(AL39="準",AL39="深"),OR(AM39="休",AK$17=30,AM$18="×")),AK$17=31,AL$18="×",AL39="")))))),40,0))))</f>
        <v>0</v>
      </c>
      <c r="AL120" s="193">
        <f t="shared" ref="AL120" si="470">IF(AND($D$1="二交代制",AL$17&gt;=1,AL$17&lt;=28,AL39="当",AM39="明",AN39="休",AO39="当"),10,IF(AND($D$1="三交代制",AL$17&gt;=2,AL$17&lt;=30,OR(AL39="準",AL39="深"),OR(AM39="準",AM39="深"),OR(AN39="準",AN39="深")),20,IF(AND($D$1="二交代制",OR(AL39="当",AL39="明"),NOT(OR(AND(AL39="当",OR(AM39="明",AL$17=31,AM$18="×"),OR(AN39="休",AL$17=30,AL$17=31,AN$18="×")),AND(AL39="明",OR(AK39="当",AL$17=1),OR(AM39="休",AL$17=31,AM$18="×"))))),30,IF(AND($D$1="三交代制",AK39&lt;&gt;"準",AK39&lt;&gt;"深",OR(AL39="準",AL39="深"),(NOT(OR(AND(AL39="準",OR(AK39="日",AK39="休",AL$17=1,AND(AM39&lt;&gt;"準",AM39&lt;&gt;"深",AK39="")),OR(AM39="休",AND(AM39="準",OR(AN39="休",AL$17=30,AN$18="×")),AL$17=31,AM$18="×",AM39="")),AND(AL39="深",OR(AK39="休",AL$17=1,AND(AM39&lt;&gt;"準",AM39&lt;&gt;"深",AK39="")),OR(AM39="休",AND(OR(AM39="準",AM39="深"),OR(AN39="休",AL$17=30,AN$18="×")),AL$17=31,AM$18="×",AM39="")))))),40,0))))</f>
        <v>0</v>
      </c>
      <c r="AM120" s="193">
        <f t="shared" ref="AM120" si="471">IF(AND($D$1="二交代制",AM$17&gt;=1,AM$17&lt;=28,AM39="当",AN39="明",AO39="休",AP39="当"),10,IF(AND($D$1="三交代制",AM$17&gt;=2,AM$17&lt;=30,OR(AM39="準",AM39="深"),OR(AN39="準",AN39="深"),OR(AO39="準",AO39="深")),20,IF(AND($D$1="二交代制",OR(AM39="当",AM39="明"),NOT(OR(AND(AM39="当",OR(AN39="明",AM$17=31,AN$18="×"),OR(AO39="休",AM$17=30,AM$17=31,AO$18="×")),AND(AM39="明",OR(AL39="当",AM$17=1),OR(AN39="休",AM$17=31,AN$18="×"))))),30,IF(AND($D$1="三交代制",AL39&lt;&gt;"準",AL39&lt;&gt;"深",OR(AM39="準",AM39="深"),(NOT(OR(AND(AM39="準",OR(AL39="日",AL39="休",AM$17=1,AND(AN39&lt;&gt;"準",AN39&lt;&gt;"深",AL39="")),OR(AN39="休",AND(AN39="準",OR(AO39="休",AM$17=30,AO$18="×")),AM$17=31,AN$18="×",AN39="")),AND(AM39="深",OR(AL39="休",AM$17=1,AND(AN39&lt;&gt;"準",AN39&lt;&gt;"深",AL39="")),OR(AN39="休",AND(OR(AN39="準",AN39="深"),OR(AO39="休",AM$17=30,AO$18="×")),AM$17=31,AN$18="×",AN39="")))))),40,0))))</f>
        <v>0</v>
      </c>
      <c r="AN120" s="193">
        <f t="shared" ref="AN120" si="472">IF(AND($D$1="二交代制",AN$17&gt;=1,AN$17&lt;=28,AN39="当",AO39="明",AP39="休",AQ39="当"),10,IF(AND($D$1="三交代制",AN$17&gt;=2,AN$17&lt;=30,OR(AN39="準",AN39="深"),OR(AO39="準",AO39="深"),OR(AP39="準",AP39="深")),20,IF(AND($D$1="二交代制",OR(AN39="当",AN39="明"),NOT(OR(AND(AN39="当",OR(AO39="明",AN$17=31,AO$18="×"),OR(AP39="休",AN$17=30,AN$17=31,AP$18="×")),AND(AN39="明",OR(AM39="当",AN$17=1),OR(AO39="休",AN$17=31,AO$18="×"))))),30,IF(AND($D$1="三交代制",AM39&lt;&gt;"準",AM39&lt;&gt;"深",OR(AN39="準",AN39="深"),(NOT(OR(AND(AN39="準",OR(AM39="日",AM39="休",AN$17=1,AND(AO39&lt;&gt;"準",AO39&lt;&gt;"深",AM39="")),OR(AO39="休",AND(AO39="準",OR(AP39="休",AN$17=30,AP$18="×")),AN$17=31,AO$18="×",AO39="")),AND(AN39="深",OR(AM39="休",AN$17=1,AND(AO39&lt;&gt;"準",AO39&lt;&gt;"深",AM39="")),OR(AO39="休",AND(OR(AO39="準",AO39="深"),OR(AP39="休",AN$17=30,AP$18="×")),AN$17=31,AO$18="×",AO39="")))))),40,0))))</f>
        <v>0</v>
      </c>
      <c r="AO120" s="193">
        <f t="shared" ref="AO120" si="473">IF(AND($D$1="二交代制",AO$17&gt;=1,AO$17&lt;=28,AO39="当",AP39="明",AQ39="休",AR39="当"),10,IF(AND($D$1="三交代制",AO$17&gt;=2,AO$17&lt;=30,OR(AO39="準",AO39="深"),OR(AP39="準",AP39="深"),OR(AQ39="準",AQ39="深")),20,IF(AND($D$1="二交代制",OR(AO39="当",AO39="明"),NOT(OR(AND(AO39="当",OR(AP39="明",AO$17=31,AP$18="×"),OR(AQ39="休",AO$17=30,AO$17=31,AQ$18="×")),AND(AO39="明",OR(AN39="当",AO$17=1),OR(AP39="休",AO$17=31,AP$18="×"))))),30,IF(AND($D$1="三交代制",AN39&lt;&gt;"準",AN39&lt;&gt;"深",OR(AO39="準",AO39="深"),(NOT(OR(AND(AO39="準",OR(AN39="日",AN39="休",AO$17=1,AND(AP39&lt;&gt;"準",AP39&lt;&gt;"深",AN39="")),OR(AP39="休",AND(AP39="準",OR(AQ39="休",AO$17=30,AQ$18="×")),AO$17=31,AP$18="×",AP39="")),AND(AO39="深",OR(AN39="休",AO$17=1,AND(AP39&lt;&gt;"準",AP39&lt;&gt;"深",AN39="")),OR(AP39="休",AND(OR(AP39="準",AP39="深"),OR(AQ39="休",AO$17=30,AQ$18="×")),AO$17=31,AP$18="×",AP39="")))))),40,0))))</f>
        <v>0</v>
      </c>
      <c r="AP120" s="104"/>
    </row>
    <row r="121" spans="5:94" x14ac:dyDescent="0.4">
      <c r="J121" s="202"/>
      <c r="K121" s="193"/>
      <c r="L121" s="193"/>
      <c r="M121" s="193"/>
      <c r="N121" s="193"/>
      <c r="O121" s="193"/>
      <c r="P121" s="193"/>
      <c r="Q121" s="193"/>
      <c r="R121" s="193"/>
      <c r="S121" s="193"/>
      <c r="T121" s="193"/>
      <c r="U121" s="193"/>
      <c r="V121" s="193"/>
      <c r="W121" s="193"/>
      <c r="X121" s="193"/>
      <c r="Y121" s="193"/>
      <c r="Z121" s="193"/>
      <c r="AA121" s="193"/>
      <c r="AB121" s="193"/>
      <c r="AC121" s="193"/>
      <c r="AD121" s="193"/>
      <c r="AE121" s="193"/>
      <c r="AF121" s="193"/>
      <c r="AG121" s="193"/>
      <c r="AH121" s="193"/>
      <c r="AI121" s="193"/>
      <c r="AJ121" s="193"/>
      <c r="AK121" s="193"/>
      <c r="AL121" s="193"/>
      <c r="AM121" s="193"/>
      <c r="AN121" s="193"/>
      <c r="AO121" s="193"/>
      <c r="AP121" s="104"/>
    </row>
    <row r="122" spans="5:94" x14ac:dyDescent="0.4">
      <c r="J122" s="201" t="str">
        <f t="shared" ref="J122" si="474">IF(E41&lt;&gt;"",E41,"")</f>
        <v>萩原</v>
      </c>
      <c r="K122" s="193">
        <f t="shared" ref="K122" si="475">IF(AND($D$1="二交代制",K$17&gt;=1,K$17&lt;=28,K41="当",L41="明",M41="休",N41="当"),10,IF(AND($D$1="三交代制",K$17&gt;=2,K$17&lt;=30,OR(K41="準",K41="深"),OR(L41="準",L41="深"),OR(M41="準",M41="深")),20,IF(AND($D$1="二交代制",OR(K41="当",K41="明"),NOT(OR(AND(K41="当",OR(L41="明",K$17=31,L$18="×"),OR(M41="休",K$17=30,K$17=31,M$18="×")),AND(K41="明",OR(J41="当",K$17=1),OR(L41="休",K$17=31,L$18="×"))))),30,IF(AND($D$1="三交代制",J41&lt;&gt;"準",J41&lt;&gt;"深",OR(K41="準",K41="深"),(NOT(OR(AND(K41="準",OR(J41="日",J41="休",K$17=1,AND(L41&lt;&gt;"準",L41&lt;&gt;"深",J41="")),OR(L41="休",AND(L41="準",OR(M41="休",K$17=30,M$18="×")),K$17=31,L$18="×",L41="")),AND(K41="深",OR(J41="休",K$17=1,AND(L41&lt;&gt;"準",L41&lt;&gt;"深",J41="")),OR(L41="休",AND(OR(L41="準",L41="深"),OR(M41="休",K$17=30,M$18="×")),K$17=31,L$18="×",L41="")))))),40,0))))</f>
        <v>0</v>
      </c>
      <c r="L122" s="193">
        <f t="shared" ref="L122" si="476">IF(AND($D$1="二交代制",L$17&gt;=1,L$17&lt;=28,L41="当",M41="明",N41="休",O41="当"),10,IF(AND($D$1="三交代制",L$17&gt;=2,L$17&lt;=30,OR(L41="準",L41="深"),OR(M41="準",M41="深"),OR(N41="準",N41="深")),20,IF(AND($D$1="二交代制",OR(L41="当",L41="明"),NOT(OR(AND(L41="当",OR(M41="明",L$17=31,M$18="×"),OR(N41="休",L$17=30,L$17=31,N$18="×")),AND(L41="明",OR(K41="当",L$17=1),OR(M41="休",L$17=31,M$18="×"))))),30,IF(AND($D$1="三交代制",K41&lt;&gt;"準",K41&lt;&gt;"深",OR(L41="準",L41="深"),(NOT(OR(AND(L41="準",OR(K41="日",K41="休",L$17=1,AND(M41&lt;&gt;"準",M41&lt;&gt;"深",K41="")),OR(M41="休",AND(M41="準",OR(N41="休",L$17=30,N$18="×")),L$17=31,M$18="×",M41="")),AND(L41="深",OR(K41="休",L$17=1,AND(M41&lt;&gt;"準",M41&lt;&gt;"深",K41="")),OR(M41="休",AND(OR(M41="準",M41="深"),OR(N41="休",L$17=30,N$18="×")),L$17=31,M$18="×",M41="")))))),40,0))))</f>
        <v>0</v>
      </c>
      <c r="M122" s="193">
        <f t="shared" ref="M122" si="477">IF(AND($D$1="二交代制",M$17&gt;=1,M$17&lt;=28,M41="当",N41="明",O41="休",P41="当"),10,IF(AND($D$1="三交代制",M$17&gt;=2,M$17&lt;=30,OR(M41="準",M41="深"),OR(N41="準",N41="深"),OR(O41="準",O41="深")),20,IF(AND($D$1="二交代制",OR(M41="当",M41="明"),NOT(OR(AND(M41="当",OR(N41="明",M$17=31,N$18="×"),OR(O41="休",M$17=30,M$17=31,O$18="×")),AND(M41="明",OR(L41="当",M$17=1),OR(N41="休",M$17=31,N$18="×"))))),30,IF(AND($D$1="三交代制",L41&lt;&gt;"準",L41&lt;&gt;"深",OR(M41="準",M41="深"),(NOT(OR(AND(M41="準",OR(L41="日",L41="休",M$17=1,AND(N41&lt;&gt;"準",N41&lt;&gt;"深",L41="")),OR(N41="休",AND(N41="準",OR(O41="休",M$17=30,O$18="×")),M$17=31,N$18="×",N41="")),AND(M41="深",OR(L41="休",M$17=1,AND(N41&lt;&gt;"準",N41&lt;&gt;"深",L41="")),OR(N41="休",AND(OR(N41="準",N41="深"),OR(O41="休",M$17=30,O$18="×")),M$17=31,N$18="×",N41="")))))),40,0))))</f>
        <v>0</v>
      </c>
      <c r="N122" s="193">
        <f t="shared" ref="N122" si="478">IF(AND($D$1="二交代制",N$17&gt;=1,N$17&lt;=28,N41="当",O41="明",P41="休",Q41="当"),10,IF(AND($D$1="三交代制",N$17&gt;=2,N$17&lt;=30,OR(N41="準",N41="深"),OR(O41="準",O41="深"),OR(P41="準",P41="深")),20,IF(AND($D$1="二交代制",OR(N41="当",N41="明"),NOT(OR(AND(N41="当",OR(O41="明",N$17=31,O$18="×"),OR(P41="休",N$17=30,N$17=31,P$18="×")),AND(N41="明",OR(M41="当",N$17=1),OR(O41="休",N$17=31,O$18="×"))))),30,IF(AND($D$1="三交代制",M41&lt;&gt;"準",M41&lt;&gt;"深",OR(N41="準",N41="深"),(NOT(OR(AND(N41="準",OR(M41="日",M41="休",N$17=1,AND(O41&lt;&gt;"準",O41&lt;&gt;"深",M41="")),OR(O41="休",AND(O41="準",OR(P41="休",N$17=30,P$18="×")),N$17=31,O$18="×",O41="")),AND(N41="深",OR(M41="休",N$17=1,AND(O41&lt;&gt;"準",O41&lt;&gt;"深",M41="")),OR(O41="休",AND(OR(O41="準",O41="深"),OR(P41="休",N$17=30,P$18="×")),N$17=31,O$18="×",O41="")))))),40,0))))</f>
        <v>0</v>
      </c>
      <c r="O122" s="193">
        <f t="shared" ref="O122" si="479">IF(AND($D$1="二交代制",O$17&gt;=1,O$17&lt;=28,O41="当",P41="明",Q41="休",R41="当"),10,IF(AND($D$1="三交代制",O$17&gt;=2,O$17&lt;=30,OR(O41="準",O41="深"),OR(P41="準",P41="深"),OR(Q41="準",Q41="深")),20,IF(AND($D$1="二交代制",OR(O41="当",O41="明"),NOT(OR(AND(O41="当",OR(P41="明",O$17=31,P$18="×"),OR(Q41="休",O$17=30,O$17=31,Q$18="×")),AND(O41="明",OR(N41="当",O$17=1),OR(P41="休",O$17=31,P$18="×"))))),30,IF(AND($D$1="三交代制",N41&lt;&gt;"準",N41&lt;&gt;"深",OR(O41="準",O41="深"),(NOT(OR(AND(O41="準",OR(N41="日",N41="休",O$17=1,AND(P41&lt;&gt;"準",P41&lt;&gt;"深",N41="")),OR(P41="休",AND(P41="準",OR(Q41="休",O$17=30,Q$18="×")),O$17=31,P$18="×",P41="")),AND(O41="深",OR(N41="休",O$17=1,AND(P41&lt;&gt;"準",P41&lt;&gt;"深",N41="")),OR(P41="休",AND(OR(P41="準",P41="深"),OR(Q41="休",O$17=30,Q$18="×")),O$17=31,P$18="×",P41="")))))),40,0))))</f>
        <v>0</v>
      </c>
      <c r="P122" s="193">
        <f t="shared" ref="P122" si="480">IF(AND($D$1="二交代制",P$17&gt;=1,P$17&lt;=28,P41="当",Q41="明",R41="休",S41="当"),10,IF(AND($D$1="三交代制",P$17&gt;=2,P$17&lt;=30,OR(P41="準",P41="深"),OR(Q41="準",Q41="深"),OR(R41="準",R41="深")),20,IF(AND($D$1="二交代制",OR(P41="当",P41="明"),NOT(OR(AND(P41="当",OR(Q41="明",P$17=31,Q$18="×"),OR(R41="休",P$17=30,P$17=31,R$18="×")),AND(P41="明",OR(O41="当",P$17=1),OR(Q41="休",P$17=31,Q$18="×"))))),30,IF(AND($D$1="三交代制",O41&lt;&gt;"準",O41&lt;&gt;"深",OR(P41="準",P41="深"),(NOT(OR(AND(P41="準",OR(O41="日",O41="休",P$17=1,AND(Q41&lt;&gt;"準",Q41&lt;&gt;"深",O41="")),OR(Q41="休",AND(Q41="準",OR(R41="休",P$17=30,R$18="×")),P$17=31,Q$18="×",Q41="")),AND(P41="深",OR(O41="休",P$17=1,AND(Q41&lt;&gt;"準",Q41&lt;&gt;"深",O41="")),OR(Q41="休",AND(OR(Q41="準",Q41="深"),OR(R41="休",P$17=30,R$18="×")),P$17=31,Q$18="×",Q41="")))))),40,0))))</f>
        <v>0</v>
      </c>
      <c r="Q122" s="193">
        <f t="shared" ref="Q122" si="481">IF(AND($D$1="二交代制",Q$17&gt;=1,Q$17&lt;=28,Q41="当",R41="明",S41="休",T41="当"),10,IF(AND($D$1="三交代制",Q$17&gt;=2,Q$17&lt;=30,OR(Q41="準",Q41="深"),OR(R41="準",R41="深"),OR(S41="準",S41="深")),20,IF(AND($D$1="二交代制",OR(Q41="当",Q41="明"),NOT(OR(AND(Q41="当",OR(R41="明",Q$17=31,R$18="×"),OR(S41="休",Q$17=30,Q$17=31,S$18="×")),AND(Q41="明",OR(P41="当",Q$17=1),OR(R41="休",Q$17=31,R$18="×"))))),30,IF(AND($D$1="三交代制",P41&lt;&gt;"準",P41&lt;&gt;"深",OR(Q41="準",Q41="深"),(NOT(OR(AND(Q41="準",OR(P41="日",P41="休",Q$17=1,AND(R41&lt;&gt;"準",R41&lt;&gt;"深",P41="")),OR(R41="休",AND(R41="準",OR(S41="休",Q$17=30,S$18="×")),Q$17=31,R$18="×",R41="")),AND(Q41="深",OR(P41="休",Q$17=1,AND(R41&lt;&gt;"準",R41&lt;&gt;"深",P41="")),OR(R41="休",AND(OR(R41="準",R41="深"),OR(S41="休",Q$17=30,S$18="×")),Q$17=31,R$18="×",R41="")))))),40,0))))</f>
        <v>0</v>
      </c>
      <c r="R122" s="193">
        <f t="shared" ref="R122" si="482">IF(AND($D$1="二交代制",R$17&gt;=1,R$17&lt;=28,R41="当",S41="明",T41="休",U41="当"),10,IF(AND($D$1="三交代制",R$17&gt;=2,R$17&lt;=30,OR(R41="準",R41="深"),OR(S41="準",S41="深"),OR(T41="準",T41="深")),20,IF(AND($D$1="二交代制",OR(R41="当",R41="明"),NOT(OR(AND(R41="当",OR(S41="明",R$17=31,S$18="×"),OR(T41="休",R$17=30,R$17=31,T$18="×")),AND(R41="明",OR(Q41="当",R$17=1),OR(S41="休",R$17=31,S$18="×"))))),30,IF(AND($D$1="三交代制",Q41&lt;&gt;"準",Q41&lt;&gt;"深",OR(R41="準",R41="深"),(NOT(OR(AND(R41="準",OR(Q41="日",Q41="休",R$17=1,AND(S41&lt;&gt;"準",S41&lt;&gt;"深",Q41="")),OR(S41="休",AND(S41="準",OR(T41="休",R$17=30,T$18="×")),R$17=31,S$18="×",S41="")),AND(R41="深",OR(Q41="休",R$17=1,AND(S41&lt;&gt;"準",S41&lt;&gt;"深",Q41="")),OR(S41="休",AND(OR(S41="準",S41="深"),OR(T41="休",R$17=30,T$18="×")),R$17=31,S$18="×",S41="")))))),40,0))))</f>
        <v>0</v>
      </c>
      <c r="S122" s="193">
        <f t="shared" ref="S122" si="483">IF(AND($D$1="二交代制",S$17&gt;=1,S$17&lt;=28,S41="当",T41="明",U41="休",V41="当"),10,IF(AND($D$1="三交代制",S$17&gt;=2,S$17&lt;=30,OR(S41="準",S41="深"),OR(T41="準",T41="深"),OR(U41="準",U41="深")),20,IF(AND($D$1="二交代制",OR(S41="当",S41="明"),NOT(OR(AND(S41="当",OR(T41="明",S$17=31,T$18="×"),OR(U41="休",S$17=30,S$17=31,U$18="×")),AND(S41="明",OR(R41="当",S$17=1),OR(T41="休",S$17=31,T$18="×"))))),30,IF(AND($D$1="三交代制",R41&lt;&gt;"準",R41&lt;&gt;"深",OR(S41="準",S41="深"),(NOT(OR(AND(S41="準",OR(R41="日",R41="休",S$17=1,AND(T41&lt;&gt;"準",T41&lt;&gt;"深",R41="")),OR(T41="休",AND(T41="準",OR(U41="休",S$17=30,U$18="×")),S$17=31,T$18="×",T41="")),AND(S41="深",OR(R41="休",S$17=1,AND(T41&lt;&gt;"準",T41&lt;&gt;"深",R41="")),OR(T41="休",AND(OR(T41="準",T41="深"),OR(U41="休",S$17=30,U$18="×")),S$17=31,T$18="×",T41="")))))),40,0))))</f>
        <v>0</v>
      </c>
      <c r="T122" s="193">
        <f t="shared" ref="T122" si="484">IF(AND($D$1="二交代制",T$17&gt;=1,T$17&lt;=28,T41="当",U41="明",V41="休",W41="当"),10,IF(AND($D$1="三交代制",T$17&gt;=2,T$17&lt;=30,OR(T41="準",T41="深"),OR(U41="準",U41="深"),OR(V41="準",V41="深")),20,IF(AND($D$1="二交代制",OR(T41="当",T41="明"),NOT(OR(AND(T41="当",OR(U41="明",T$17=31,U$18="×"),OR(V41="休",T$17=30,T$17=31,V$18="×")),AND(T41="明",OR(S41="当",T$17=1),OR(U41="休",T$17=31,U$18="×"))))),30,IF(AND($D$1="三交代制",S41&lt;&gt;"準",S41&lt;&gt;"深",OR(T41="準",T41="深"),(NOT(OR(AND(T41="準",OR(S41="日",S41="休",T$17=1,AND(U41&lt;&gt;"準",U41&lt;&gt;"深",S41="")),OR(U41="休",AND(U41="準",OR(V41="休",T$17=30,V$18="×")),T$17=31,U$18="×",U41="")),AND(T41="深",OR(S41="休",T$17=1,AND(U41&lt;&gt;"準",U41&lt;&gt;"深",S41="")),OR(U41="休",AND(OR(U41="準",U41="深"),OR(V41="休",T$17=30,V$18="×")),T$17=31,U$18="×",U41="")))))),40,0))))</f>
        <v>0</v>
      </c>
      <c r="U122" s="193">
        <f t="shared" ref="U122" si="485">IF(AND($D$1="二交代制",U$17&gt;=1,U$17&lt;=28,U41="当",V41="明",W41="休",X41="当"),10,IF(AND($D$1="三交代制",U$17&gt;=2,U$17&lt;=30,OR(U41="準",U41="深"),OR(V41="準",V41="深"),OR(W41="準",W41="深")),20,IF(AND($D$1="二交代制",OR(U41="当",U41="明"),NOT(OR(AND(U41="当",OR(V41="明",U$17=31,V$18="×"),OR(W41="休",U$17=30,U$17=31,W$18="×")),AND(U41="明",OR(T41="当",U$17=1),OR(V41="休",U$17=31,V$18="×"))))),30,IF(AND($D$1="三交代制",T41&lt;&gt;"準",T41&lt;&gt;"深",OR(U41="準",U41="深"),(NOT(OR(AND(U41="準",OR(T41="日",T41="休",U$17=1,AND(V41&lt;&gt;"準",V41&lt;&gt;"深",T41="")),OR(V41="休",AND(V41="準",OR(W41="休",U$17=30,W$18="×")),U$17=31,V$18="×",V41="")),AND(U41="深",OR(T41="休",U$17=1,AND(V41&lt;&gt;"準",V41&lt;&gt;"深",T41="")),OR(V41="休",AND(OR(V41="準",V41="深"),OR(W41="休",U$17=30,W$18="×")),U$17=31,V$18="×",V41="")))))),40,0))))</f>
        <v>0</v>
      </c>
      <c r="V122" s="193">
        <f t="shared" ref="V122" si="486">IF(AND($D$1="二交代制",V$17&gt;=1,V$17&lt;=28,V41="当",W41="明",X41="休",Y41="当"),10,IF(AND($D$1="三交代制",V$17&gt;=2,V$17&lt;=30,OR(V41="準",V41="深"),OR(W41="準",W41="深"),OR(X41="準",X41="深")),20,IF(AND($D$1="二交代制",OR(V41="当",V41="明"),NOT(OR(AND(V41="当",OR(W41="明",V$17=31,W$18="×"),OR(X41="休",V$17=30,V$17=31,X$18="×")),AND(V41="明",OR(U41="当",V$17=1),OR(W41="休",V$17=31,W$18="×"))))),30,IF(AND($D$1="三交代制",U41&lt;&gt;"準",U41&lt;&gt;"深",OR(V41="準",V41="深"),(NOT(OR(AND(V41="準",OR(U41="日",U41="休",V$17=1,AND(W41&lt;&gt;"準",W41&lt;&gt;"深",U41="")),OR(W41="休",AND(W41="準",OR(X41="休",V$17=30,X$18="×")),V$17=31,W$18="×",W41="")),AND(V41="深",OR(U41="休",V$17=1,AND(W41&lt;&gt;"準",W41&lt;&gt;"深",U41="")),OR(W41="休",AND(OR(W41="準",W41="深"),OR(X41="休",V$17=30,X$18="×")),V$17=31,W$18="×",W41="")))))),40,0))))</f>
        <v>0</v>
      </c>
      <c r="W122" s="193">
        <f t="shared" ref="W122" si="487">IF(AND($D$1="二交代制",W$17&gt;=1,W$17&lt;=28,W41="当",X41="明",Y41="休",Z41="当"),10,IF(AND($D$1="三交代制",W$17&gt;=2,W$17&lt;=30,OR(W41="準",W41="深"),OR(X41="準",X41="深"),OR(Y41="準",Y41="深")),20,IF(AND($D$1="二交代制",OR(W41="当",W41="明"),NOT(OR(AND(W41="当",OR(X41="明",W$17=31,X$18="×"),OR(Y41="休",W$17=30,W$17=31,Y$18="×")),AND(W41="明",OR(V41="当",W$17=1),OR(X41="休",W$17=31,X$18="×"))))),30,IF(AND($D$1="三交代制",V41&lt;&gt;"準",V41&lt;&gt;"深",OR(W41="準",W41="深"),(NOT(OR(AND(W41="準",OR(V41="日",V41="休",W$17=1,AND(X41&lt;&gt;"準",X41&lt;&gt;"深",V41="")),OR(X41="休",AND(X41="準",OR(Y41="休",W$17=30,Y$18="×")),W$17=31,X$18="×",X41="")),AND(W41="深",OR(V41="休",W$17=1,AND(X41&lt;&gt;"準",X41&lt;&gt;"深",V41="")),OR(X41="休",AND(OR(X41="準",X41="深"),OR(Y41="休",W$17=30,Y$18="×")),W$17=31,X$18="×",X41="")))))),40,0))))</f>
        <v>0</v>
      </c>
      <c r="X122" s="193">
        <f t="shared" ref="X122" si="488">IF(AND($D$1="二交代制",X$17&gt;=1,X$17&lt;=28,X41="当",Y41="明",Z41="休",AA41="当"),10,IF(AND($D$1="三交代制",X$17&gt;=2,X$17&lt;=30,OR(X41="準",X41="深"),OR(Y41="準",Y41="深"),OR(Z41="準",Z41="深")),20,IF(AND($D$1="二交代制",OR(X41="当",X41="明"),NOT(OR(AND(X41="当",OR(Y41="明",X$17=31,Y$18="×"),OR(Z41="休",X$17=30,X$17=31,Z$18="×")),AND(X41="明",OR(W41="当",X$17=1),OR(Y41="休",X$17=31,Y$18="×"))))),30,IF(AND($D$1="三交代制",W41&lt;&gt;"準",W41&lt;&gt;"深",OR(X41="準",X41="深"),(NOT(OR(AND(X41="準",OR(W41="日",W41="休",X$17=1,AND(Y41&lt;&gt;"準",Y41&lt;&gt;"深",W41="")),OR(Y41="休",AND(Y41="準",OR(Z41="休",X$17=30,Z$18="×")),X$17=31,Y$18="×",Y41="")),AND(X41="深",OR(W41="休",X$17=1,AND(Y41&lt;&gt;"準",Y41&lt;&gt;"深",W41="")),OR(Y41="休",AND(OR(Y41="準",Y41="深"),OR(Z41="休",X$17=30,Z$18="×")),X$17=31,Y$18="×",Y41="")))))),40,0))))</f>
        <v>0</v>
      </c>
      <c r="Y122" s="193">
        <f t="shared" ref="Y122" si="489">IF(AND($D$1="二交代制",Y$17&gt;=1,Y$17&lt;=28,Y41="当",Z41="明",AA41="休",AB41="当"),10,IF(AND($D$1="三交代制",Y$17&gt;=2,Y$17&lt;=30,OR(Y41="準",Y41="深"),OR(Z41="準",Z41="深"),OR(AA41="準",AA41="深")),20,IF(AND($D$1="二交代制",OR(Y41="当",Y41="明"),NOT(OR(AND(Y41="当",OR(Z41="明",Y$17=31,Z$18="×"),OR(AA41="休",Y$17=30,Y$17=31,AA$18="×")),AND(Y41="明",OR(X41="当",Y$17=1),OR(Z41="休",Y$17=31,Z$18="×"))))),30,IF(AND($D$1="三交代制",X41&lt;&gt;"準",X41&lt;&gt;"深",OR(Y41="準",Y41="深"),(NOT(OR(AND(Y41="準",OR(X41="日",X41="休",Y$17=1,AND(Z41&lt;&gt;"準",Z41&lt;&gt;"深",X41="")),OR(Z41="休",AND(Z41="準",OR(AA41="休",Y$17=30,AA$18="×")),Y$17=31,Z$18="×",Z41="")),AND(Y41="深",OR(X41="休",Y$17=1,AND(Z41&lt;&gt;"準",Z41&lt;&gt;"深",X41="")),OR(Z41="休",AND(OR(Z41="準",Z41="深"),OR(AA41="休",Y$17=30,AA$18="×")),Y$17=31,Z$18="×",Z41="")))))),40,0))))</f>
        <v>0</v>
      </c>
      <c r="Z122" s="193">
        <f t="shared" ref="Z122" si="490">IF(AND($D$1="二交代制",Z$17&gt;=1,Z$17&lt;=28,Z41="当",AA41="明",AB41="休",AC41="当"),10,IF(AND($D$1="三交代制",Z$17&gt;=2,Z$17&lt;=30,OR(Z41="準",Z41="深"),OR(AA41="準",AA41="深"),OR(AB41="準",AB41="深")),20,IF(AND($D$1="二交代制",OR(Z41="当",Z41="明"),NOT(OR(AND(Z41="当",OR(AA41="明",Z$17=31,AA$18="×"),OR(AB41="休",Z$17=30,Z$17=31,AB$18="×")),AND(Z41="明",OR(Y41="当",Z$17=1),OR(AA41="休",Z$17=31,AA$18="×"))))),30,IF(AND($D$1="三交代制",Y41&lt;&gt;"準",Y41&lt;&gt;"深",OR(Z41="準",Z41="深"),(NOT(OR(AND(Z41="準",OR(Y41="日",Y41="休",Z$17=1,AND(AA41&lt;&gt;"準",AA41&lt;&gt;"深",Y41="")),OR(AA41="休",AND(AA41="準",OR(AB41="休",Z$17=30,AB$18="×")),Z$17=31,AA$18="×",AA41="")),AND(Z41="深",OR(Y41="休",Z$17=1,AND(AA41&lt;&gt;"準",AA41&lt;&gt;"深",Y41="")),OR(AA41="休",AND(OR(AA41="準",AA41="深"),OR(AB41="休",Z$17=30,AB$18="×")),Z$17=31,AA$18="×",AA41="")))))),40,0))))</f>
        <v>0</v>
      </c>
      <c r="AA122" s="193">
        <f t="shared" ref="AA122" si="491">IF(AND($D$1="二交代制",AA$17&gt;=1,AA$17&lt;=28,AA41="当",AB41="明",AC41="休",AD41="当"),10,IF(AND($D$1="三交代制",AA$17&gt;=2,AA$17&lt;=30,OR(AA41="準",AA41="深"),OR(AB41="準",AB41="深"),OR(AC41="準",AC41="深")),20,IF(AND($D$1="二交代制",OR(AA41="当",AA41="明"),NOT(OR(AND(AA41="当",OR(AB41="明",AA$17=31,AB$18="×"),OR(AC41="休",AA$17=30,AA$17=31,AC$18="×")),AND(AA41="明",OR(Z41="当",AA$17=1),OR(AB41="休",AA$17=31,AB$18="×"))))),30,IF(AND($D$1="三交代制",Z41&lt;&gt;"準",Z41&lt;&gt;"深",OR(AA41="準",AA41="深"),(NOT(OR(AND(AA41="準",OR(Z41="日",Z41="休",AA$17=1,AND(AB41&lt;&gt;"準",AB41&lt;&gt;"深",Z41="")),OR(AB41="休",AND(AB41="準",OR(AC41="休",AA$17=30,AC$18="×")),AA$17=31,AB$18="×",AB41="")),AND(AA41="深",OR(Z41="休",AA$17=1,AND(AB41&lt;&gt;"準",AB41&lt;&gt;"深",Z41="")),OR(AB41="休",AND(OR(AB41="準",AB41="深"),OR(AC41="休",AA$17=30,AC$18="×")),AA$17=31,AB$18="×",AB41="")))))),40,0))))</f>
        <v>0</v>
      </c>
      <c r="AB122" s="193">
        <f t="shared" ref="AB122" si="492">IF(AND($D$1="二交代制",AB$17&gt;=1,AB$17&lt;=28,AB41="当",AC41="明",AD41="休",AE41="当"),10,IF(AND($D$1="三交代制",AB$17&gt;=2,AB$17&lt;=30,OR(AB41="準",AB41="深"),OR(AC41="準",AC41="深"),OR(AD41="準",AD41="深")),20,IF(AND($D$1="二交代制",OR(AB41="当",AB41="明"),NOT(OR(AND(AB41="当",OR(AC41="明",AB$17=31,AC$18="×"),OR(AD41="休",AB$17=30,AB$17=31,AD$18="×")),AND(AB41="明",OR(AA41="当",AB$17=1),OR(AC41="休",AB$17=31,AC$18="×"))))),30,IF(AND($D$1="三交代制",AA41&lt;&gt;"準",AA41&lt;&gt;"深",OR(AB41="準",AB41="深"),(NOT(OR(AND(AB41="準",OR(AA41="日",AA41="休",AB$17=1,AND(AC41&lt;&gt;"準",AC41&lt;&gt;"深",AA41="")),OR(AC41="休",AND(AC41="準",OR(AD41="休",AB$17=30,AD$18="×")),AB$17=31,AC$18="×",AC41="")),AND(AB41="深",OR(AA41="休",AB$17=1,AND(AC41&lt;&gt;"準",AC41&lt;&gt;"深",AA41="")),OR(AC41="休",AND(OR(AC41="準",AC41="深"),OR(AD41="休",AB$17=30,AD$18="×")),AB$17=31,AC$18="×",AC41="")))))),40,0))))</f>
        <v>0</v>
      </c>
      <c r="AC122" s="193">
        <f t="shared" ref="AC122" si="493">IF(AND($D$1="二交代制",AC$17&gt;=1,AC$17&lt;=28,AC41="当",AD41="明",AE41="休",AF41="当"),10,IF(AND($D$1="三交代制",AC$17&gt;=2,AC$17&lt;=30,OR(AC41="準",AC41="深"),OR(AD41="準",AD41="深"),OR(AE41="準",AE41="深")),20,IF(AND($D$1="二交代制",OR(AC41="当",AC41="明"),NOT(OR(AND(AC41="当",OR(AD41="明",AC$17=31,AD$18="×"),OR(AE41="休",AC$17=30,AC$17=31,AE$18="×")),AND(AC41="明",OR(AB41="当",AC$17=1),OR(AD41="休",AC$17=31,AD$18="×"))))),30,IF(AND($D$1="三交代制",AB41&lt;&gt;"準",AB41&lt;&gt;"深",OR(AC41="準",AC41="深"),(NOT(OR(AND(AC41="準",OR(AB41="日",AB41="休",AC$17=1,AND(AD41&lt;&gt;"準",AD41&lt;&gt;"深",AB41="")),OR(AD41="休",AND(AD41="準",OR(AE41="休",AC$17=30,AE$18="×")),AC$17=31,AD$18="×",AD41="")),AND(AC41="深",OR(AB41="休",AC$17=1,AND(AD41&lt;&gt;"準",AD41&lt;&gt;"深",AB41="")),OR(AD41="休",AND(OR(AD41="準",AD41="深"),OR(AE41="休",AC$17=30,AE$18="×")),AC$17=31,AD$18="×",AD41="")))))),40,0))))</f>
        <v>0</v>
      </c>
      <c r="AD122" s="193">
        <f t="shared" ref="AD122" si="494">IF(AND($D$1="二交代制",AD$17&gt;=1,AD$17&lt;=28,AD41="当",AE41="明",AF41="休",AG41="当"),10,IF(AND($D$1="三交代制",AD$17&gt;=2,AD$17&lt;=30,OR(AD41="準",AD41="深"),OR(AE41="準",AE41="深"),OR(AF41="準",AF41="深")),20,IF(AND($D$1="二交代制",OR(AD41="当",AD41="明"),NOT(OR(AND(AD41="当",OR(AE41="明",AD$17=31,AE$18="×"),OR(AF41="休",AD$17=30,AD$17=31,AF$18="×")),AND(AD41="明",OR(AC41="当",AD$17=1),OR(AE41="休",AD$17=31,AE$18="×"))))),30,IF(AND($D$1="三交代制",AC41&lt;&gt;"準",AC41&lt;&gt;"深",OR(AD41="準",AD41="深"),(NOT(OR(AND(AD41="準",OR(AC41="日",AC41="休",AD$17=1,AND(AE41&lt;&gt;"準",AE41&lt;&gt;"深",AC41="")),OR(AE41="休",AND(AE41="準",OR(AF41="休",AD$17=30,AF$18="×")),AD$17=31,AE$18="×",AE41="")),AND(AD41="深",OR(AC41="休",AD$17=1,AND(AE41&lt;&gt;"準",AE41&lt;&gt;"深",AC41="")),OR(AE41="休",AND(OR(AE41="準",AE41="深"),OR(AF41="休",AD$17=30,AF$18="×")),AD$17=31,AE$18="×",AE41="")))))),40,0))))</f>
        <v>0</v>
      </c>
      <c r="AE122" s="193">
        <f t="shared" ref="AE122" si="495">IF(AND($D$1="二交代制",AE$17&gt;=1,AE$17&lt;=28,AE41="当",AF41="明",AG41="休",AH41="当"),10,IF(AND($D$1="三交代制",AE$17&gt;=2,AE$17&lt;=30,OR(AE41="準",AE41="深"),OR(AF41="準",AF41="深"),OR(AG41="準",AG41="深")),20,IF(AND($D$1="二交代制",OR(AE41="当",AE41="明"),NOT(OR(AND(AE41="当",OR(AF41="明",AE$17=31,AF$18="×"),OR(AG41="休",AE$17=30,AE$17=31,AG$18="×")),AND(AE41="明",OR(AD41="当",AE$17=1),OR(AF41="休",AE$17=31,AF$18="×"))))),30,IF(AND($D$1="三交代制",AD41&lt;&gt;"準",AD41&lt;&gt;"深",OR(AE41="準",AE41="深"),(NOT(OR(AND(AE41="準",OR(AD41="日",AD41="休",AE$17=1,AND(AF41&lt;&gt;"準",AF41&lt;&gt;"深",AD41="")),OR(AF41="休",AND(AF41="準",OR(AG41="休",AE$17=30,AG$18="×")),AE$17=31,AF$18="×",AF41="")),AND(AE41="深",OR(AD41="休",AE$17=1,AND(AF41&lt;&gt;"準",AF41&lt;&gt;"深",AD41="")),OR(AF41="休",AND(OR(AF41="準",AF41="深"),OR(AG41="休",AE$17=30,AG$18="×")),AE$17=31,AF$18="×",AF41="")))))),40,0))))</f>
        <v>0</v>
      </c>
      <c r="AF122" s="193">
        <f t="shared" ref="AF122" si="496">IF(AND($D$1="二交代制",AF$17&gt;=1,AF$17&lt;=28,AF41="当",AG41="明",AH41="休",AI41="当"),10,IF(AND($D$1="三交代制",AF$17&gt;=2,AF$17&lt;=30,OR(AF41="準",AF41="深"),OR(AG41="準",AG41="深"),OR(AH41="準",AH41="深")),20,IF(AND($D$1="二交代制",OR(AF41="当",AF41="明"),NOT(OR(AND(AF41="当",OR(AG41="明",AF$17=31,AG$18="×"),OR(AH41="休",AF$17=30,AF$17=31,AH$18="×")),AND(AF41="明",OR(AE41="当",AF$17=1),OR(AG41="休",AF$17=31,AG$18="×"))))),30,IF(AND($D$1="三交代制",AE41&lt;&gt;"準",AE41&lt;&gt;"深",OR(AF41="準",AF41="深"),(NOT(OR(AND(AF41="準",OR(AE41="日",AE41="休",AF$17=1,AND(AG41&lt;&gt;"準",AG41&lt;&gt;"深",AE41="")),OR(AG41="休",AND(AG41="準",OR(AH41="休",AF$17=30,AH$18="×")),AF$17=31,AG$18="×",AG41="")),AND(AF41="深",OR(AE41="休",AF$17=1,AND(AG41&lt;&gt;"準",AG41&lt;&gt;"深",AE41="")),OR(AG41="休",AND(OR(AG41="準",AG41="深"),OR(AH41="休",AF$17=30,AH$18="×")),AF$17=31,AG$18="×",AG41="")))))),40,0))))</f>
        <v>0</v>
      </c>
      <c r="AG122" s="193">
        <f t="shared" ref="AG122" si="497">IF(AND($D$1="二交代制",AG$17&gt;=1,AG$17&lt;=28,AG41="当",AH41="明",AI41="休",AJ41="当"),10,IF(AND($D$1="三交代制",AG$17&gt;=2,AG$17&lt;=30,OR(AG41="準",AG41="深"),OR(AH41="準",AH41="深"),OR(AI41="準",AI41="深")),20,IF(AND($D$1="二交代制",OR(AG41="当",AG41="明"),NOT(OR(AND(AG41="当",OR(AH41="明",AG$17=31,AH$18="×"),OR(AI41="休",AG$17=30,AG$17=31,AI$18="×")),AND(AG41="明",OR(AF41="当",AG$17=1),OR(AH41="休",AG$17=31,AH$18="×"))))),30,IF(AND($D$1="三交代制",AF41&lt;&gt;"準",AF41&lt;&gt;"深",OR(AG41="準",AG41="深"),(NOT(OR(AND(AG41="準",OR(AF41="日",AF41="休",AG$17=1,AND(AH41&lt;&gt;"準",AH41&lt;&gt;"深",AF41="")),OR(AH41="休",AND(AH41="準",OR(AI41="休",AG$17=30,AI$18="×")),AG$17=31,AH$18="×",AH41="")),AND(AG41="深",OR(AF41="休",AG$17=1,AND(AH41&lt;&gt;"準",AH41&lt;&gt;"深",AF41="")),OR(AH41="休",AND(OR(AH41="準",AH41="深"),OR(AI41="休",AG$17=30,AI$18="×")),AG$17=31,AH$18="×",AH41="")))))),40,0))))</f>
        <v>0</v>
      </c>
      <c r="AH122" s="193">
        <f t="shared" ref="AH122" si="498">IF(AND($D$1="二交代制",AH$17&gt;=1,AH$17&lt;=28,AH41="当",AI41="明",AJ41="休",AK41="当"),10,IF(AND($D$1="三交代制",AH$17&gt;=2,AH$17&lt;=30,OR(AH41="準",AH41="深"),OR(AI41="準",AI41="深"),OR(AJ41="準",AJ41="深")),20,IF(AND($D$1="二交代制",OR(AH41="当",AH41="明"),NOT(OR(AND(AH41="当",OR(AI41="明",AH$17=31,AI$18="×"),OR(AJ41="休",AH$17=30,AH$17=31,AJ$18="×")),AND(AH41="明",OR(AG41="当",AH$17=1),OR(AI41="休",AH$17=31,AI$18="×"))))),30,IF(AND($D$1="三交代制",AG41&lt;&gt;"準",AG41&lt;&gt;"深",OR(AH41="準",AH41="深"),(NOT(OR(AND(AH41="準",OR(AG41="日",AG41="休",AH$17=1,AND(AI41&lt;&gt;"準",AI41&lt;&gt;"深",AG41="")),OR(AI41="休",AND(AI41="準",OR(AJ41="休",AH$17=30,AJ$18="×")),AH$17=31,AI$18="×",AI41="")),AND(AH41="深",OR(AG41="休",AH$17=1,AND(AI41&lt;&gt;"準",AI41&lt;&gt;"深",AG41="")),OR(AI41="休",AND(OR(AI41="準",AI41="深"),OR(AJ41="休",AH$17=30,AJ$18="×")),AH$17=31,AI$18="×",AI41="")))))),40,0))))</f>
        <v>0</v>
      </c>
      <c r="AI122" s="193">
        <f t="shared" ref="AI122" si="499">IF(AND($D$1="二交代制",AI$17&gt;=1,AI$17&lt;=28,AI41="当",AJ41="明",AK41="休",AL41="当"),10,IF(AND($D$1="三交代制",AI$17&gt;=2,AI$17&lt;=30,OR(AI41="準",AI41="深"),OR(AJ41="準",AJ41="深"),OR(AK41="準",AK41="深")),20,IF(AND($D$1="二交代制",OR(AI41="当",AI41="明"),NOT(OR(AND(AI41="当",OR(AJ41="明",AI$17=31,AJ$18="×"),OR(AK41="休",AI$17=30,AI$17=31,AK$18="×")),AND(AI41="明",OR(AH41="当",AI$17=1),OR(AJ41="休",AI$17=31,AJ$18="×"))))),30,IF(AND($D$1="三交代制",AH41&lt;&gt;"準",AH41&lt;&gt;"深",OR(AI41="準",AI41="深"),(NOT(OR(AND(AI41="準",OR(AH41="日",AH41="休",AI$17=1,AND(AJ41&lt;&gt;"準",AJ41&lt;&gt;"深",AH41="")),OR(AJ41="休",AND(AJ41="準",OR(AK41="休",AI$17=30,AK$18="×")),AI$17=31,AJ$18="×",AJ41="")),AND(AI41="深",OR(AH41="休",AI$17=1,AND(AJ41&lt;&gt;"準",AJ41&lt;&gt;"深",AH41="")),OR(AJ41="休",AND(OR(AJ41="準",AJ41="深"),OR(AK41="休",AI$17=30,AK$18="×")),AI$17=31,AJ$18="×",AJ41="")))))),40,0))))</f>
        <v>0</v>
      </c>
      <c r="AJ122" s="193">
        <f t="shared" ref="AJ122" si="500">IF(AND($D$1="二交代制",AJ$17&gt;=1,AJ$17&lt;=28,AJ41="当",AK41="明",AL41="休",AM41="当"),10,IF(AND($D$1="三交代制",AJ$17&gt;=2,AJ$17&lt;=30,OR(AJ41="準",AJ41="深"),OR(AK41="準",AK41="深"),OR(AL41="準",AL41="深")),20,IF(AND($D$1="二交代制",OR(AJ41="当",AJ41="明"),NOT(OR(AND(AJ41="当",OR(AK41="明",AJ$17=31,AK$18="×"),OR(AL41="休",AJ$17=30,AJ$17=31,AL$18="×")),AND(AJ41="明",OR(AI41="当",AJ$17=1),OR(AK41="休",AJ$17=31,AK$18="×"))))),30,IF(AND($D$1="三交代制",AI41&lt;&gt;"準",AI41&lt;&gt;"深",OR(AJ41="準",AJ41="深"),(NOT(OR(AND(AJ41="準",OR(AI41="日",AI41="休",AJ$17=1,AND(AK41&lt;&gt;"準",AK41&lt;&gt;"深",AI41="")),OR(AK41="休",AND(AK41="準",OR(AL41="休",AJ$17=30,AL$18="×")),AJ$17=31,AK$18="×",AK41="")),AND(AJ41="深",OR(AI41="休",AJ$17=1,AND(AK41&lt;&gt;"準",AK41&lt;&gt;"深",AI41="")),OR(AK41="休",AND(OR(AK41="準",AK41="深"),OR(AL41="休",AJ$17=30,AL$18="×")),AJ$17=31,AK$18="×",AK41="")))))),40,0))))</f>
        <v>0</v>
      </c>
      <c r="AK122" s="193">
        <f t="shared" ref="AK122" si="501">IF(AND($D$1="二交代制",AK$17&gt;=1,AK$17&lt;=28,AK41="当",AL41="明",AM41="休",AN41="当"),10,IF(AND($D$1="三交代制",AK$17&gt;=2,AK$17&lt;=30,OR(AK41="準",AK41="深"),OR(AL41="準",AL41="深"),OR(AM41="準",AM41="深")),20,IF(AND($D$1="二交代制",OR(AK41="当",AK41="明"),NOT(OR(AND(AK41="当",OR(AL41="明",AK$17=31,AL$18="×"),OR(AM41="休",AK$17=30,AK$17=31,AM$18="×")),AND(AK41="明",OR(AJ41="当",AK$17=1),OR(AL41="休",AK$17=31,AL$18="×"))))),30,IF(AND($D$1="三交代制",AJ41&lt;&gt;"準",AJ41&lt;&gt;"深",OR(AK41="準",AK41="深"),(NOT(OR(AND(AK41="準",OR(AJ41="日",AJ41="休",AK$17=1,AND(AL41&lt;&gt;"準",AL41&lt;&gt;"深",AJ41="")),OR(AL41="休",AND(AL41="準",OR(AM41="休",AK$17=30,AM$18="×")),AK$17=31,AL$18="×",AL41="")),AND(AK41="深",OR(AJ41="休",AK$17=1,AND(AL41&lt;&gt;"準",AL41&lt;&gt;"深",AJ41="")),OR(AL41="休",AND(OR(AL41="準",AL41="深"),OR(AM41="休",AK$17=30,AM$18="×")),AK$17=31,AL$18="×",AL41="")))))),40,0))))</f>
        <v>0</v>
      </c>
      <c r="AL122" s="193">
        <f t="shared" ref="AL122" si="502">IF(AND($D$1="二交代制",AL$17&gt;=1,AL$17&lt;=28,AL41="当",AM41="明",AN41="休",AO41="当"),10,IF(AND($D$1="三交代制",AL$17&gt;=2,AL$17&lt;=30,OR(AL41="準",AL41="深"),OR(AM41="準",AM41="深"),OR(AN41="準",AN41="深")),20,IF(AND($D$1="二交代制",OR(AL41="当",AL41="明"),NOT(OR(AND(AL41="当",OR(AM41="明",AL$17=31,AM$18="×"),OR(AN41="休",AL$17=30,AL$17=31,AN$18="×")),AND(AL41="明",OR(AK41="当",AL$17=1),OR(AM41="休",AL$17=31,AM$18="×"))))),30,IF(AND($D$1="三交代制",AK41&lt;&gt;"準",AK41&lt;&gt;"深",OR(AL41="準",AL41="深"),(NOT(OR(AND(AL41="準",OR(AK41="日",AK41="休",AL$17=1,AND(AM41&lt;&gt;"準",AM41&lt;&gt;"深",AK41="")),OR(AM41="休",AND(AM41="準",OR(AN41="休",AL$17=30,AN$18="×")),AL$17=31,AM$18="×",AM41="")),AND(AL41="深",OR(AK41="休",AL$17=1,AND(AM41&lt;&gt;"準",AM41&lt;&gt;"深",AK41="")),OR(AM41="休",AND(OR(AM41="準",AM41="深"),OR(AN41="休",AL$17=30,AN$18="×")),AL$17=31,AM$18="×",AM41="")))))),40,0))))</f>
        <v>0</v>
      </c>
      <c r="AM122" s="193">
        <f t="shared" ref="AM122" si="503">IF(AND($D$1="二交代制",AM$17&gt;=1,AM$17&lt;=28,AM41="当",AN41="明",AO41="休",AP41="当"),10,IF(AND($D$1="三交代制",AM$17&gt;=2,AM$17&lt;=30,OR(AM41="準",AM41="深"),OR(AN41="準",AN41="深"),OR(AO41="準",AO41="深")),20,IF(AND($D$1="二交代制",OR(AM41="当",AM41="明"),NOT(OR(AND(AM41="当",OR(AN41="明",AM$17=31,AN$18="×"),OR(AO41="休",AM$17=30,AM$17=31,AO$18="×")),AND(AM41="明",OR(AL41="当",AM$17=1),OR(AN41="休",AM$17=31,AN$18="×"))))),30,IF(AND($D$1="三交代制",AL41&lt;&gt;"準",AL41&lt;&gt;"深",OR(AM41="準",AM41="深"),(NOT(OR(AND(AM41="準",OR(AL41="日",AL41="休",AM$17=1,AND(AN41&lt;&gt;"準",AN41&lt;&gt;"深",AL41="")),OR(AN41="休",AND(AN41="準",OR(AO41="休",AM$17=30,AO$18="×")),AM$17=31,AN$18="×",AN41="")),AND(AM41="深",OR(AL41="休",AM$17=1,AND(AN41&lt;&gt;"準",AN41&lt;&gt;"深",AL41="")),OR(AN41="休",AND(OR(AN41="準",AN41="深"),OR(AO41="休",AM$17=30,AO$18="×")),AM$17=31,AN$18="×",AN41="")))))),40,0))))</f>
        <v>0</v>
      </c>
      <c r="AN122" s="193">
        <f t="shared" ref="AN122" si="504">IF(AND($D$1="二交代制",AN$17&gt;=1,AN$17&lt;=28,AN41="当",AO41="明",AP41="休",AQ41="当"),10,IF(AND($D$1="三交代制",AN$17&gt;=2,AN$17&lt;=30,OR(AN41="準",AN41="深"),OR(AO41="準",AO41="深"),OR(AP41="準",AP41="深")),20,IF(AND($D$1="二交代制",OR(AN41="当",AN41="明"),NOT(OR(AND(AN41="当",OR(AO41="明",AN$17=31,AO$18="×"),OR(AP41="休",AN$17=30,AN$17=31,AP$18="×")),AND(AN41="明",OR(AM41="当",AN$17=1),OR(AO41="休",AN$17=31,AO$18="×"))))),30,IF(AND($D$1="三交代制",AM41&lt;&gt;"準",AM41&lt;&gt;"深",OR(AN41="準",AN41="深"),(NOT(OR(AND(AN41="準",OR(AM41="日",AM41="休",AN$17=1,AND(AO41&lt;&gt;"準",AO41&lt;&gt;"深",AM41="")),OR(AO41="休",AND(AO41="準",OR(AP41="休",AN$17=30,AP$18="×")),AN$17=31,AO$18="×",AO41="")),AND(AN41="深",OR(AM41="休",AN$17=1,AND(AO41&lt;&gt;"準",AO41&lt;&gt;"深",AM41="")),OR(AO41="休",AND(OR(AO41="準",AO41="深"),OR(AP41="休",AN$17=30,AP$18="×")),AN$17=31,AO$18="×",AO41="")))))),40,0))))</f>
        <v>0</v>
      </c>
      <c r="AO122" s="193">
        <f t="shared" ref="AO122" si="505">IF(AND($D$1="二交代制",AO$17&gt;=1,AO$17&lt;=28,AO41="当",AP41="明",AQ41="休",AR41="当"),10,IF(AND($D$1="三交代制",AO$17&gt;=2,AO$17&lt;=30,OR(AO41="準",AO41="深"),OR(AP41="準",AP41="深"),OR(AQ41="準",AQ41="深")),20,IF(AND($D$1="二交代制",OR(AO41="当",AO41="明"),NOT(OR(AND(AO41="当",OR(AP41="明",AO$17=31,AP$18="×"),OR(AQ41="休",AO$17=30,AO$17=31,AQ$18="×")),AND(AO41="明",OR(AN41="当",AO$17=1),OR(AP41="休",AO$17=31,AP$18="×"))))),30,IF(AND($D$1="三交代制",AN41&lt;&gt;"準",AN41&lt;&gt;"深",OR(AO41="準",AO41="深"),(NOT(OR(AND(AO41="準",OR(AN41="日",AN41="休",AO$17=1,AND(AP41&lt;&gt;"準",AP41&lt;&gt;"深",AN41="")),OR(AP41="休",AND(AP41="準",OR(AQ41="休",AO$17=30,AQ$18="×")),AO$17=31,AP$18="×",AP41="")),AND(AO41="深",OR(AN41="休",AO$17=1,AND(AP41&lt;&gt;"準",AP41&lt;&gt;"深",AN41="")),OR(AP41="休",AND(OR(AP41="準",AP41="深"),OR(AQ41="休",AO$17=30,AQ$18="×")),AO$17=31,AP$18="×",AP41="")))))),40,0))))</f>
        <v>0</v>
      </c>
      <c r="AP122" s="104"/>
    </row>
    <row r="123" spans="5:94" x14ac:dyDescent="0.4">
      <c r="J123" s="202"/>
      <c r="K123" s="193"/>
      <c r="L123" s="193"/>
      <c r="M123" s="193"/>
      <c r="N123" s="193"/>
      <c r="O123" s="193"/>
      <c r="P123" s="193"/>
      <c r="Q123" s="193"/>
      <c r="R123" s="193"/>
      <c r="S123" s="193"/>
      <c r="T123" s="193"/>
      <c r="U123" s="193"/>
      <c r="V123" s="193"/>
      <c r="W123" s="193"/>
      <c r="X123" s="193"/>
      <c r="Y123" s="193"/>
      <c r="Z123" s="193"/>
      <c r="AA123" s="193"/>
      <c r="AB123" s="193"/>
      <c r="AC123" s="193"/>
      <c r="AD123" s="193"/>
      <c r="AE123" s="193"/>
      <c r="AF123" s="193"/>
      <c r="AG123" s="193"/>
      <c r="AH123" s="193"/>
      <c r="AI123" s="193"/>
      <c r="AJ123" s="193"/>
      <c r="AK123" s="193"/>
      <c r="AL123" s="193"/>
      <c r="AM123" s="193"/>
      <c r="AN123" s="193"/>
      <c r="AO123" s="193"/>
      <c r="AP123" s="104"/>
    </row>
    <row r="124" spans="5:94" x14ac:dyDescent="0.4">
      <c r="J124" s="201" t="str">
        <f t="shared" ref="J124" si="506">IF(E43&lt;&gt;"",E43,"")</f>
        <v>大崎</v>
      </c>
      <c r="K124" s="193">
        <f t="shared" ref="K124" si="507">IF(AND($D$1="二交代制",K$17&gt;=1,K$17&lt;=28,K43="当",L43="明",M43="休",N43="当"),10,IF(AND($D$1="三交代制",K$17&gt;=2,K$17&lt;=30,OR(K43="準",K43="深"),OR(L43="準",L43="深"),OR(M43="準",M43="深")),20,IF(AND($D$1="二交代制",OR(K43="当",K43="明"),NOT(OR(AND(K43="当",OR(L43="明",K$17=31,L$18="×"),OR(M43="休",K$17=30,K$17=31,M$18="×")),AND(K43="明",OR(J43="当",K$17=1),OR(L43="休",K$17=31,L$18="×"))))),30,IF(AND($D$1="三交代制",J43&lt;&gt;"準",J43&lt;&gt;"深",OR(K43="準",K43="深"),(NOT(OR(AND(K43="準",OR(J43="日",J43="休",K$17=1,AND(L43&lt;&gt;"準",L43&lt;&gt;"深",J43="")),OR(L43="休",AND(L43="準",OR(M43="休",K$17=30,M$18="×")),K$17=31,L$18="×",L43="")),AND(K43="深",OR(J43="休",K$17=1,AND(L43&lt;&gt;"準",L43&lt;&gt;"深",J43="")),OR(L43="休",AND(OR(L43="準",L43="深"),OR(M43="休",K$17=30,M$18="×")),K$17=31,L$18="×",L43="")))))),40,0))))</f>
        <v>0</v>
      </c>
      <c r="L124" s="193">
        <f t="shared" ref="L124" si="508">IF(AND($D$1="二交代制",L$17&gt;=1,L$17&lt;=28,L43="当",M43="明",N43="休",O43="当"),10,IF(AND($D$1="三交代制",L$17&gt;=2,L$17&lt;=30,OR(L43="準",L43="深"),OR(M43="準",M43="深"),OR(N43="準",N43="深")),20,IF(AND($D$1="二交代制",OR(L43="当",L43="明"),NOT(OR(AND(L43="当",OR(M43="明",L$17=31,M$18="×"),OR(N43="休",L$17=30,L$17=31,N$18="×")),AND(L43="明",OR(K43="当",L$17=1),OR(M43="休",L$17=31,M$18="×"))))),30,IF(AND($D$1="三交代制",K43&lt;&gt;"準",K43&lt;&gt;"深",OR(L43="準",L43="深"),(NOT(OR(AND(L43="準",OR(K43="日",K43="休",L$17=1,AND(M43&lt;&gt;"準",M43&lt;&gt;"深",K43="")),OR(M43="休",AND(M43="準",OR(N43="休",L$17=30,N$18="×")),L$17=31,M$18="×",M43="")),AND(L43="深",OR(K43="休",L$17=1,AND(M43&lt;&gt;"準",M43&lt;&gt;"深",K43="")),OR(M43="休",AND(OR(M43="準",M43="深"),OR(N43="休",L$17=30,N$18="×")),L$17=31,M$18="×",M43="")))))),40,0))))</f>
        <v>0</v>
      </c>
      <c r="M124" s="193">
        <f t="shared" ref="M124" si="509">IF(AND($D$1="二交代制",M$17&gt;=1,M$17&lt;=28,M43="当",N43="明",O43="休",P43="当"),10,IF(AND($D$1="三交代制",M$17&gt;=2,M$17&lt;=30,OR(M43="準",M43="深"),OR(N43="準",N43="深"),OR(O43="準",O43="深")),20,IF(AND($D$1="二交代制",OR(M43="当",M43="明"),NOT(OR(AND(M43="当",OR(N43="明",M$17=31,N$18="×"),OR(O43="休",M$17=30,M$17=31,O$18="×")),AND(M43="明",OR(L43="当",M$17=1),OR(N43="休",M$17=31,N$18="×"))))),30,IF(AND($D$1="三交代制",L43&lt;&gt;"準",L43&lt;&gt;"深",OR(M43="準",M43="深"),(NOT(OR(AND(M43="準",OR(L43="日",L43="休",M$17=1,AND(N43&lt;&gt;"準",N43&lt;&gt;"深",L43="")),OR(N43="休",AND(N43="準",OR(O43="休",M$17=30,O$18="×")),M$17=31,N$18="×",N43="")),AND(M43="深",OR(L43="休",M$17=1,AND(N43&lt;&gt;"準",N43&lt;&gt;"深",L43="")),OR(N43="休",AND(OR(N43="準",N43="深"),OR(O43="休",M$17=30,O$18="×")),M$17=31,N$18="×",N43="")))))),40,0))))</f>
        <v>0</v>
      </c>
      <c r="N124" s="193">
        <f t="shared" ref="N124" si="510">IF(AND($D$1="二交代制",N$17&gt;=1,N$17&lt;=28,N43="当",O43="明",P43="休",Q43="当"),10,IF(AND($D$1="三交代制",N$17&gt;=2,N$17&lt;=30,OR(N43="準",N43="深"),OR(O43="準",O43="深"),OR(P43="準",P43="深")),20,IF(AND($D$1="二交代制",OR(N43="当",N43="明"),NOT(OR(AND(N43="当",OR(O43="明",N$17=31,O$18="×"),OR(P43="休",N$17=30,N$17=31,P$18="×")),AND(N43="明",OR(M43="当",N$17=1),OR(O43="休",N$17=31,O$18="×"))))),30,IF(AND($D$1="三交代制",M43&lt;&gt;"準",M43&lt;&gt;"深",OR(N43="準",N43="深"),(NOT(OR(AND(N43="準",OR(M43="日",M43="休",N$17=1,AND(O43&lt;&gt;"準",O43&lt;&gt;"深",M43="")),OR(O43="休",AND(O43="準",OR(P43="休",N$17=30,P$18="×")),N$17=31,O$18="×",O43="")),AND(N43="深",OR(M43="休",N$17=1,AND(O43&lt;&gt;"準",O43&lt;&gt;"深",M43="")),OR(O43="休",AND(OR(O43="準",O43="深"),OR(P43="休",N$17=30,P$18="×")),N$17=31,O$18="×",O43="")))))),40,0))))</f>
        <v>0</v>
      </c>
      <c r="O124" s="193">
        <f t="shared" ref="O124" si="511">IF(AND($D$1="二交代制",O$17&gt;=1,O$17&lt;=28,O43="当",P43="明",Q43="休",R43="当"),10,IF(AND($D$1="三交代制",O$17&gt;=2,O$17&lt;=30,OR(O43="準",O43="深"),OR(P43="準",P43="深"),OR(Q43="準",Q43="深")),20,IF(AND($D$1="二交代制",OR(O43="当",O43="明"),NOT(OR(AND(O43="当",OR(P43="明",O$17=31,P$18="×"),OR(Q43="休",O$17=30,O$17=31,Q$18="×")),AND(O43="明",OR(N43="当",O$17=1),OR(P43="休",O$17=31,P$18="×"))))),30,IF(AND($D$1="三交代制",N43&lt;&gt;"準",N43&lt;&gt;"深",OR(O43="準",O43="深"),(NOT(OR(AND(O43="準",OR(N43="日",N43="休",O$17=1,AND(P43&lt;&gt;"準",P43&lt;&gt;"深",N43="")),OR(P43="休",AND(P43="準",OR(Q43="休",O$17=30,Q$18="×")),O$17=31,P$18="×",P43="")),AND(O43="深",OR(N43="休",O$17=1,AND(P43&lt;&gt;"準",P43&lt;&gt;"深",N43="")),OR(P43="休",AND(OR(P43="準",P43="深"),OR(Q43="休",O$17=30,Q$18="×")),O$17=31,P$18="×",P43="")))))),40,0))))</f>
        <v>0</v>
      </c>
      <c r="P124" s="193">
        <f t="shared" ref="P124" si="512">IF(AND($D$1="二交代制",P$17&gt;=1,P$17&lt;=28,P43="当",Q43="明",R43="休",S43="当"),10,IF(AND($D$1="三交代制",P$17&gt;=2,P$17&lt;=30,OR(P43="準",P43="深"),OR(Q43="準",Q43="深"),OR(R43="準",R43="深")),20,IF(AND($D$1="二交代制",OR(P43="当",P43="明"),NOT(OR(AND(P43="当",OR(Q43="明",P$17=31,Q$18="×"),OR(R43="休",P$17=30,P$17=31,R$18="×")),AND(P43="明",OR(O43="当",P$17=1),OR(Q43="休",P$17=31,Q$18="×"))))),30,IF(AND($D$1="三交代制",O43&lt;&gt;"準",O43&lt;&gt;"深",OR(P43="準",P43="深"),(NOT(OR(AND(P43="準",OR(O43="日",O43="休",P$17=1,AND(Q43&lt;&gt;"準",Q43&lt;&gt;"深",O43="")),OR(Q43="休",AND(Q43="準",OR(R43="休",P$17=30,R$18="×")),P$17=31,Q$18="×",Q43="")),AND(P43="深",OR(O43="休",P$17=1,AND(Q43&lt;&gt;"準",Q43&lt;&gt;"深",O43="")),OR(Q43="休",AND(OR(Q43="準",Q43="深"),OR(R43="休",P$17=30,R$18="×")),P$17=31,Q$18="×",Q43="")))))),40,0))))</f>
        <v>0</v>
      </c>
      <c r="Q124" s="193">
        <f t="shared" ref="Q124" si="513">IF(AND($D$1="二交代制",Q$17&gt;=1,Q$17&lt;=28,Q43="当",R43="明",S43="休",T43="当"),10,IF(AND($D$1="三交代制",Q$17&gt;=2,Q$17&lt;=30,OR(Q43="準",Q43="深"),OR(R43="準",R43="深"),OR(S43="準",S43="深")),20,IF(AND($D$1="二交代制",OR(Q43="当",Q43="明"),NOT(OR(AND(Q43="当",OR(R43="明",Q$17=31,R$18="×"),OR(S43="休",Q$17=30,Q$17=31,S$18="×")),AND(Q43="明",OR(P43="当",Q$17=1),OR(R43="休",Q$17=31,R$18="×"))))),30,IF(AND($D$1="三交代制",P43&lt;&gt;"準",P43&lt;&gt;"深",OR(Q43="準",Q43="深"),(NOT(OR(AND(Q43="準",OR(P43="日",P43="休",Q$17=1,AND(R43&lt;&gt;"準",R43&lt;&gt;"深",P43="")),OR(R43="休",AND(R43="準",OR(S43="休",Q$17=30,S$18="×")),Q$17=31,R$18="×",R43="")),AND(Q43="深",OR(P43="休",Q$17=1,AND(R43&lt;&gt;"準",R43&lt;&gt;"深",P43="")),OR(R43="休",AND(OR(R43="準",R43="深"),OR(S43="休",Q$17=30,S$18="×")),Q$17=31,R$18="×",R43="")))))),40,0))))</f>
        <v>0</v>
      </c>
      <c r="R124" s="193">
        <f t="shared" ref="R124" si="514">IF(AND($D$1="二交代制",R$17&gt;=1,R$17&lt;=28,R43="当",S43="明",T43="休",U43="当"),10,IF(AND($D$1="三交代制",R$17&gt;=2,R$17&lt;=30,OR(R43="準",R43="深"),OR(S43="準",S43="深"),OR(T43="準",T43="深")),20,IF(AND($D$1="二交代制",OR(R43="当",R43="明"),NOT(OR(AND(R43="当",OR(S43="明",R$17=31,S$18="×"),OR(T43="休",R$17=30,R$17=31,T$18="×")),AND(R43="明",OR(Q43="当",R$17=1),OR(S43="休",R$17=31,S$18="×"))))),30,IF(AND($D$1="三交代制",Q43&lt;&gt;"準",Q43&lt;&gt;"深",OR(R43="準",R43="深"),(NOT(OR(AND(R43="準",OR(Q43="日",Q43="休",R$17=1,AND(S43&lt;&gt;"準",S43&lt;&gt;"深",Q43="")),OR(S43="休",AND(S43="準",OR(T43="休",R$17=30,T$18="×")),R$17=31,S$18="×",S43="")),AND(R43="深",OR(Q43="休",R$17=1,AND(S43&lt;&gt;"準",S43&lt;&gt;"深",Q43="")),OR(S43="休",AND(OR(S43="準",S43="深"),OR(T43="休",R$17=30,T$18="×")),R$17=31,S$18="×",S43="")))))),40,0))))</f>
        <v>0</v>
      </c>
      <c r="S124" s="193">
        <f t="shared" ref="S124" si="515">IF(AND($D$1="二交代制",S$17&gt;=1,S$17&lt;=28,S43="当",T43="明",U43="休",V43="当"),10,IF(AND($D$1="三交代制",S$17&gt;=2,S$17&lt;=30,OR(S43="準",S43="深"),OR(T43="準",T43="深"),OR(U43="準",U43="深")),20,IF(AND($D$1="二交代制",OR(S43="当",S43="明"),NOT(OR(AND(S43="当",OR(T43="明",S$17=31,T$18="×"),OR(U43="休",S$17=30,S$17=31,U$18="×")),AND(S43="明",OR(R43="当",S$17=1),OR(T43="休",S$17=31,T$18="×"))))),30,IF(AND($D$1="三交代制",R43&lt;&gt;"準",R43&lt;&gt;"深",OR(S43="準",S43="深"),(NOT(OR(AND(S43="準",OR(R43="日",R43="休",S$17=1,AND(T43&lt;&gt;"準",T43&lt;&gt;"深",R43="")),OR(T43="休",AND(T43="準",OR(U43="休",S$17=30,U$18="×")),S$17=31,T$18="×",T43="")),AND(S43="深",OR(R43="休",S$17=1,AND(T43&lt;&gt;"準",T43&lt;&gt;"深",R43="")),OR(T43="休",AND(OR(T43="準",T43="深"),OR(U43="休",S$17=30,U$18="×")),S$17=31,T$18="×",T43="")))))),40,0))))</f>
        <v>0</v>
      </c>
      <c r="T124" s="193">
        <f t="shared" ref="T124" si="516">IF(AND($D$1="二交代制",T$17&gt;=1,T$17&lt;=28,T43="当",U43="明",V43="休",W43="当"),10,IF(AND($D$1="三交代制",T$17&gt;=2,T$17&lt;=30,OR(T43="準",T43="深"),OR(U43="準",U43="深"),OR(V43="準",V43="深")),20,IF(AND($D$1="二交代制",OR(T43="当",T43="明"),NOT(OR(AND(T43="当",OR(U43="明",T$17=31,U$18="×"),OR(V43="休",T$17=30,T$17=31,V$18="×")),AND(T43="明",OR(S43="当",T$17=1),OR(U43="休",T$17=31,U$18="×"))))),30,IF(AND($D$1="三交代制",S43&lt;&gt;"準",S43&lt;&gt;"深",OR(T43="準",T43="深"),(NOT(OR(AND(T43="準",OR(S43="日",S43="休",T$17=1,AND(U43&lt;&gt;"準",U43&lt;&gt;"深",S43="")),OR(U43="休",AND(U43="準",OR(V43="休",T$17=30,V$18="×")),T$17=31,U$18="×",U43="")),AND(T43="深",OR(S43="休",T$17=1,AND(U43&lt;&gt;"準",U43&lt;&gt;"深",S43="")),OR(U43="休",AND(OR(U43="準",U43="深"),OR(V43="休",T$17=30,V$18="×")),T$17=31,U$18="×",U43="")))))),40,0))))</f>
        <v>0</v>
      </c>
      <c r="U124" s="193">
        <f t="shared" ref="U124" si="517">IF(AND($D$1="二交代制",U$17&gt;=1,U$17&lt;=28,U43="当",V43="明",W43="休",X43="当"),10,IF(AND($D$1="三交代制",U$17&gt;=2,U$17&lt;=30,OR(U43="準",U43="深"),OR(V43="準",V43="深"),OR(W43="準",W43="深")),20,IF(AND($D$1="二交代制",OR(U43="当",U43="明"),NOT(OR(AND(U43="当",OR(V43="明",U$17=31,V$18="×"),OR(W43="休",U$17=30,U$17=31,W$18="×")),AND(U43="明",OR(T43="当",U$17=1),OR(V43="休",U$17=31,V$18="×"))))),30,IF(AND($D$1="三交代制",T43&lt;&gt;"準",T43&lt;&gt;"深",OR(U43="準",U43="深"),(NOT(OR(AND(U43="準",OR(T43="日",T43="休",U$17=1,AND(V43&lt;&gt;"準",V43&lt;&gt;"深",T43="")),OR(V43="休",AND(V43="準",OR(W43="休",U$17=30,W$18="×")),U$17=31,V$18="×",V43="")),AND(U43="深",OR(T43="休",U$17=1,AND(V43&lt;&gt;"準",V43&lt;&gt;"深",T43="")),OR(V43="休",AND(OR(V43="準",V43="深"),OR(W43="休",U$17=30,W$18="×")),U$17=31,V$18="×",V43="")))))),40,0))))</f>
        <v>0</v>
      </c>
      <c r="V124" s="193">
        <f t="shared" ref="V124" si="518">IF(AND($D$1="二交代制",V$17&gt;=1,V$17&lt;=28,V43="当",W43="明",X43="休",Y43="当"),10,IF(AND($D$1="三交代制",V$17&gt;=2,V$17&lt;=30,OR(V43="準",V43="深"),OR(W43="準",W43="深"),OR(X43="準",X43="深")),20,IF(AND($D$1="二交代制",OR(V43="当",V43="明"),NOT(OR(AND(V43="当",OR(W43="明",V$17=31,W$18="×"),OR(X43="休",V$17=30,V$17=31,X$18="×")),AND(V43="明",OR(U43="当",V$17=1),OR(W43="休",V$17=31,W$18="×"))))),30,IF(AND($D$1="三交代制",U43&lt;&gt;"準",U43&lt;&gt;"深",OR(V43="準",V43="深"),(NOT(OR(AND(V43="準",OR(U43="日",U43="休",V$17=1,AND(W43&lt;&gt;"準",W43&lt;&gt;"深",U43="")),OR(W43="休",AND(W43="準",OR(X43="休",V$17=30,X$18="×")),V$17=31,W$18="×",W43="")),AND(V43="深",OR(U43="休",V$17=1,AND(W43&lt;&gt;"準",W43&lt;&gt;"深",U43="")),OR(W43="休",AND(OR(W43="準",W43="深"),OR(X43="休",V$17=30,X$18="×")),V$17=31,W$18="×",W43="")))))),40,0))))</f>
        <v>0</v>
      </c>
      <c r="W124" s="193">
        <f t="shared" ref="W124" si="519">IF(AND($D$1="二交代制",W$17&gt;=1,W$17&lt;=28,W43="当",X43="明",Y43="休",Z43="当"),10,IF(AND($D$1="三交代制",W$17&gt;=2,W$17&lt;=30,OR(W43="準",W43="深"),OR(X43="準",X43="深"),OR(Y43="準",Y43="深")),20,IF(AND($D$1="二交代制",OR(W43="当",W43="明"),NOT(OR(AND(W43="当",OR(X43="明",W$17=31,X$18="×"),OR(Y43="休",W$17=30,W$17=31,Y$18="×")),AND(W43="明",OR(V43="当",W$17=1),OR(X43="休",W$17=31,X$18="×"))))),30,IF(AND($D$1="三交代制",V43&lt;&gt;"準",V43&lt;&gt;"深",OR(W43="準",W43="深"),(NOT(OR(AND(W43="準",OR(V43="日",V43="休",W$17=1,AND(X43&lt;&gt;"準",X43&lt;&gt;"深",V43="")),OR(X43="休",AND(X43="準",OR(Y43="休",W$17=30,Y$18="×")),W$17=31,X$18="×",X43="")),AND(W43="深",OR(V43="休",W$17=1,AND(X43&lt;&gt;"準",X43&lt;&gt;"深",V43="")),OR(X43="休",AND(OR(X43="準",X43="深"),OR(Y43="休",W$17=30,Y$18="×")),W$17=31,X$18="×",X43="")))))),40,0))))</f>
        <v>0</v>
      </c>
      <c r="X124" s="193">
        <f t="shared" ref="X124" si="520">IF(AND($D$1="二交代制",X$17&gt;=1,X$17&lt;=28,X43="当",Y43="明",Z43="休",AA43="当"),10,IF(AND($D$1="三交代制",X$17&gt;=2,X$17&lt;=30,OR(X43="準",X43="深"),OR(Y43="準",Y43="深"),OR(Z43="準",Z43="深")),20,IF(AND($D$1="二交代制",OR(X43="当",X43="明"),NOT(OR(AND(X43="当",OR(Y43="明",X$17=31,Y$18="×"),OR(Z43="休",X$17=30,X$17=31,Z$18="×")),AND(X43="明",OR(W43="当",X$17=1),OR(Y43="休",X$17=31,Y$18="×"))))),30,IF(AND($D$1="三交代制",W43&lt;&gt;"準",W43&lt;&gt;"深",OR(X43="準",X43="深"),(NOT(OR(AND(X43="準",OR(W43="日",W43="休",X$17=1,AND(Y43&lt;&gt;"準",Y43&lt;&gt;"深",W43="")),OR(Y43="休",AND(Y43="準",OR(Z43="休",X$17=30,Z$18="×")),X$17=31,Y$18="×",Y43="")),AND(X43="深",OR(W43="休",X$17=1,AND(Y43&lt;&gt;"準",Y43&lt;&gt;"深",W43="")),OR(Y43="休",AND(OR(Y43="準",Y43="深"),OR(Z43="休",X$17=30,Z$18="×")),X$17=31,Y$18="×",Y43="")))))),40,0))))</f>
        <v>0</v>
      </c>
      <c r="Y124" s="193">
        <f t="shared" ref="Y124" si="521">IF(AND($D$1="二交代制",Y$17&gt;=1,Y$17&lt;=28,Y43="当",Z43="明",AA43="休",AB43="当"),10,IF(AND($D$1="三交代制",Y$17&gt;=2,Y$17&lt;=30,OR(Y43="準",Y43="深"),OR(Z43="準",Z43="深"),OR(AA43="準",AA43="深")),20,IF(AND($D$1="二交代制",OR(Y43="当",Y43="明"),NOT(OR(AND(Y43="当",OR(Z43="明",Y$17=31,Z$18="×"),OR(AA43="休",Y$17=30,Y$17=31,AA$18="×")),AND(Y43="明",OR(X43="当",Y$17=1),OR(Z43="休",Y$17=31,Z$18="×"))))),30,IF(AND($D$1="三交代制",X43&lt;&gt;"準",X43&lt;&gt;"深",OR(Y43="準",Y43="深"),(NOT(OR(AND(Y43="準",OR(X43="日",X43="休",Y$17=1,AND(Z43&lt;&gt;"準",Z43&lt;&gt;"深",X43="")),OR(Z43="休",AND(Z43="準",OR(AA43="休",Y$17=30,AA$18="×")),Y$17=31,Z$18="×",Z43="")),AND(Y43="深",OR(X43="休",Y$17=1,AND(Z43&lt;&gt;"準",Z43&lt;&gt;"深",X43="")),OR(Z43="休",AND(OR(Z43="準",Z43="深"),OR(AA43="休",Y$17=30,AA$18="×")),Y$17=31,Z$18="×",Z43="")))))),40,0))))</f>
        <v>0</v>
      </c>
      <c r="Z124" s="193">
        <f t="shared" ref="Z124" si="522">IF(AND($D$1="二交代制",Z$17&gt;=1,Z$17&lt;=28,Z43="当",AA43="明",AB43="休",AC43="当"),10,IF(AND($D$1="三交代制",Z$17&gt;=2,Z$17&lt;=30,OR(Z43="準",Z43="深"),OR(AA43="準",AA43="深"),OR(AB43="準",AB43="深")),20,IF(AND($D$1="二交代制",OR(Z43="当",Z43="明"),NOT(OR(AND(Z43="当",OR(AA43="明",Z$17=31,AA$18="×"),OR(AB43="休",Z$17=30,Z$17=31,AB$18="×")),AND(Z43="明",OR(Y43="当",Z$17=1),OR(AA43="休",Z$17=31,AA$18="×"))))),30,IF(AND($D$1="三交代制",Y43&lt;&gt;"準",Y43&lt;&gt;"深",OR(Z43="準",Z43="深"),(NOT(OR(AND(Z43="準",OR(Y43="日",Y43="休",Z$17=1,AND(AA43&lt;&gt;"準",AA43&lt;&gt;"深",Y43="")),OR(AA43="休",AND(AA43="準",OR(AB43="休",Z$17=30,AB$18="×")),Z$17=31,AA$18="×",AA43="")),AND(Z43="深",OR(Y43="休",Z$17=1,AND(AA43&lt;&gt;"準",AA43&lt;&gt;"深",Y43="")),OR(AA43="休",AND(OR(AA43="準",AA43="深"),OR(AB43="休",Z$17=30,AB$18="×")),Z$17=31,AA$18="×",AA43="")))))),40,0))))</f>
        <v>0</v>
      </c>
      <c r="AA124" s="193">
        <f t="shared" ref="AA124" si="523">IF(AND($D$1="二交代制",AA$17&gt;=1,AA$17&lt;=28,AA43="当",AB43="明",AC43="休",AD43="当"),10,IF(AND($D$1="三交代制",AA$17&gt;=2,AA$17&lt;=30,OR(AA43="準",AA43="深"),OR(AB43="準",AB43="深"),OR(AC43="準",AC43="深")),20,IF(AND($D$1="二交代制",OR(AA43="当",AA43="明"),NOT(OR(AND(AA43="当",OR(AB43="明",AA$17=31,AB$18="×"),OR(AC43="休",AA$17=30,AA$17=31,AC$18="×")),AND(AA43="明",OR(Z43="当",AA$17=1),OR(AB43="休",AA$17=31,AB$18="×"))))),30,IF(AND($D$1="三交代制",Z43&lt;&gt;"準",Z43&lt;&gt;"深",OR(AA43="準",AA43="深"),(NOT(OR(AND(AA43="準",OR(Z43="日",Z43="休",AA$17=1,AND(AB43&lt;&gt;"準",AB43&lt;&gt;"深",Z43="")),OR(AB43="休",AND(AB43="準",OR(AC43="休",AA$17=30,AC$18="×")),AA$17=31,AB$18="×",AB43="")),AND(AA43="深",OR(Z43="休",AA$17=1,AND(AB43&lt;&gt;"準",AB43&lt;&gt;"深",Z43="")),OR(AB43="休",AND(OR(AB43="準",AB43="深"),OR(AC43="休",AA$17=30,AC$18="×")),AA$17=31,AB$18="×",AB43="")))))),40,0))))</f>
        <v>0</v>
      </c>
      <c r="AB124" s="193">
        <f t="shared" ref="AB124" si="524">IF(AND($D$1="二交代制",AB$17&gt;=1,AB$17&lt;=28,AB43="当",AC43="明",AD43="休",AE43="当"),10,IF(AND($D$1="三交代制",AB$17&gt;=2,AB$17&lt;=30,OR(AB43="準",AB43="深"),OR(AC43="準",AC43="深"),OR(AD43="準",AD43="深")),20,IF(AND($D$1="二交代制",OR(AB43="当",AB43="明"),NOT(OR(AND(AB43="当",OR(AC43="明",AB$17=31,AC$18="×"),OR(AD43="休",AB$17=30,AB$17=31,AD$18="×")),AND(AB43="明",OR(AA43="当",AB$17=1),OR(AC43="休",AB$17=31,AC$18="×"))))),30,IF(AND($D$1="三交代制",AA43&lt;&gt;"準",AA43&lt;&gt;"深",OR(AB43="準",AB43="深"),(NOT(OR(AND(AB43="準",OR(AA43="日",AA43="休",AB$17=1,AND(AC43&lt;&gt;"準",AC43&lt;&gt;"深",AA43="")),OR(AC43="休",AND(AC43="準",OR(AD43="休",AB$17=30,AD$18="×")),AB$17=31,AC$18="×",AC43="")),AND(AB43="深",OR(AA43="休",AB$17=1,AND(AC43&lt;&gt;"準",AC43&lt;&gt;"深",AA43="")),OR(AC43="休",AND(OR(AC43="準",AC43="深"),OR(AD43="休",AB$17=30,AD$18="×")),AB$17=31,AC$18="×",AC43="")))))),40,0))))</f>
        <v>0</v>
      </c>
      <c r="AC124" s="193">
        <f t="shared" ref="AC124" si="525">IF(AND($D$1="二交代制",AC$17&gt;=1,AC$17&lt;=28,AC43="当",AD43="明",AE43="休",AF43="当"),10,IF(AND($D$1="三交代制",AC$17&gt;=2,AC$17&lt;=30,OR(AC43="準",AC43="深"),OR(AD43="準",AD43="深"),OR(AE43="準",AE43="深")),20,IF(AND($D$1="二交代制",OR(AC43="当",AC43="明"),NOT(OR(AND(AC43="当",OR(AD43="明",AC$17=31,AD$18="×"),OR(AE43="休",AC$17=30,AC$17=31,AE$18="×")),AND(AC43="明",OR(AB43="当",AC$17=1),OR(AD43="休",AC$17=31,AD$18="×"))))),30,IF(AND($D$1="三交代制",AB43&lt;&gt;"準",AB43&lt;&gt;"深",OR(AC43="準",AC43="深"),(NOT(OR(AND(AC43="準",OR(AB43="日",AB43="休",AC$17=1,AND(AD43&lt;&gt;"準",AD43&lt;&gt;"深",AB43="")),OR(AD43="休",AND(AD43="準",OR(AE43="休",AC$17=30,AE$18="×")),AC$17=31,AD$18="×",AD43="")),AND(AC43="深",OR(AB43="休",AC$17=1,AND(AD43&lt;&gt;"準",AD43&lt;&gt;"深",AB43="")),OR(AD43="休",AND(OR(AD43="準",AD43="深"),OR(AE43="休",AC$17=30,AE$18="×")),AC$17=31,AD$18="×",AD43="")))))),40,0))))</f>
        <v>0</v>
      </c>
      <c r="AD124" s="193">
        <f t="shared" ref="AD124" si="526">IF(AND($D$1="二交代制",AD$17&gt;=1,AD$17&lt;=28,AD43="当",AE43="明",AF43="休",AG43="当"),10,IF(AND($D$1="三交代制",AD$17&gt;=2,AD$17&lt;=30,OR(AD43="準",AD43="深"),OR(AE43="準",AE43="深"),OR(AF43="準",AF43="深")),20,IF(AND($D$1="二交代制",OR(AD43="当",AD43="明"),NOT(OR(AND(AD43="当",OR(AE43="明",AD$17=31,AE$18="×"),OR(AF43="休",AD$17=30,AD$17=31,AF$18="×")),AND(AD43="明",OR(AC43="当",AD$17=1),OR(AE43="休",AD$17=31,AE$18="×"))))),30,IF(AND($D$1="三交代制",AC43&lt;&gt;"準",AC43&lt;&gt;"深",OR(AD43="準",AD43="深"),(NOT(OR(AND(AD43="準",OR(AC43="日",AC43="休",AD$17=1,AND(AE43&lt;&gt;"準",AE43&lt;&gt;"深",AC43="")),OR(AE43="休",AND(AE43="準",OR(AF43="休",AD$17=30,AF$18="×")),AD$17=31,AE$18="×",AE43="")),AND(AD43="深",OR(AC43="休",AD$17=1,AND(AE43&lt;&gt;"準",AE43&lt;&gt;"深",AC43="")),OR(AE43="休",AND(OR(AE43="準",AE43="深"),OR(AF43="休",AD$17=30,AF$18="×")),AD$17=31,AE$18="×",AE43="")))))),40,0))))</f>
        <v>0</v>
      </c>
      <c r="AE124" s="193">
        <f t="shared" ref="AE124" si="527">IF(AND($D$1="二交代制",AE$17&gt;=1,AE$17&lt;=28,AE43="当",AF43="明",AG43="休",AH43="当"),10,IF(AND($D$1="三交代制",AE$17&gt;=2,AE$17&lt;=30,OR(AE43="準",AE43="深"),OR(AF43="準",AF43="深"),OR(AG43="準",AG43="深")),20,IF(AND($D$1="二交代制",OR(AE43="当",AE43="明"),NOT(OR(AND(AE43="当",OR(AF43="明",AE$17=31,AF$18="×"),OR(AG43="休",AE$17=30,AE$17=31,AG$18="×")),AND(AE43="明",OR(AD43="当",AE$17=1),OR(AF43="休",AE$17=31,AF$18="×"))))),30,IF(AND($D$1="三交代制",AD43&lt;&gt;"準",AD43&lt;&gt;"深",OR(AE43="準",AE43="深"),(NOT(OR(AND(AE43="準",OR(AD43="日",AD43="休",AE$17=1,AND(AF43&lt;&gt;"準",AF43&lt;&gt;"深",AD43="")),OR(AF43="休",AND(AF43="準",OR(AG43="休",AE$17=30,AG$18="×")),AE$17=31,AF$18="×",AF43="")),AND(AE43="深",OR(AD43="休",AE$17=1,AND(AF43&lt;&gt;"準",AF43&lt;&gt;"深",AD43="")),OR(AF43="休",AND(OR(AF43="準",AF43="深"),OR(AG43="休",AE$17=30,AG$18="×")),AE$17=31,AF$18="×",AF43="")))))),40,0))))</f>
        <v>0</v>
      </c>
      <c r="AF124" s="193">
        <f t="shared" ref="AF124" si="528">IF(AND($D$1="二交代制",AF$17&gt;=1,AF$17&lt;=28,AF43="当",AG43="明",AH43="休",AI43="当"),10,IF(AND($D$1="三交代制",AF$17&gt;=2,AF$17&lt;=30,OR(AF43="準",AF43="深"),OR(AG43="準",AG43="深"),OR(AH43="準",AH43="深")),20,IF(AND($D$1="二交代制",OR(AF43="当",AF43="明"),NOT(OR(AND(AF43="当",OR(AG43="明",AF$17=31,AG$18="×"),OR(AH43="休",AF$17=30,AF$17=31,AH$18="×")),AND(AF43="明",OR(AE43="当",AF$17=1),OR(AG43="休",AF$17=31,AG$18="×"))))),30,IF(AND($D$1="三交代制",AE43&lt;&gt;"準",AE43&lt;&gt;"深",OR(AF43="準",AF43="深"),(NOT(OR(AND(AF43="準",OR(AE43="日",AE43="休",AF$17=1,AND(AG43&lt;&gt;"準",AG43&lt;&gt;"深",AE43="")),OR(AG43="休",AND(AG43="準",OR(AH43="休",AF$17=30,AH$18="×")),AF$17=31,AG$18="×",AG43="")),AND(AF43="深",OR(AE43="休",AF$17=1,AND(AG43&lt;&gt;"準",AG43&lt;&gt;"深",AE43="")),OR(AG43="休",AND(OR(AG43="準",AG43="深"),OR(AH43="休",AF$17=30,AH$18="×")),AF$17=31,AG$18="×",AG43="")))))),40,0))))</f>
        <v>0</v>
      </c>
      <c r="AG124" s="193">
        <f t="shared" ref="AG124" si="529">IF(AND($D$1="二交代制",AG$17&gt;=1,AG$17&lt;=28,AG43="当",AH43="明",AI43="休",AJ43="当"),10,IF(AND($D$1="三交代制",AG$17&gt;=2,AG$17&lt;=30,OR(AG43="準",AG43="深"),OR(AH43="準",AH43="深"),OR(AI43="準",AI43="深")),20,IF(AND($D$1="二交代制",OR(AG43="当",AG43="明"),NOT(OR(AND(AG43="当",OR(AH43="明",AG$17=31,AH$18="×"),OR(AI43="休",AG$17=30,AG$17=31,AI$18="×")),AND(AG43="明",OR(AF43="当",AG$17=1),OR(AH43="休",AG$17=31,AH$18="×"))))),30,IF(AND($D$1="三交代制",AF43&lt;&gt;"準",AF43&lt;&gt;"深",OR(AG43="準",AG43="深"),(NOT(OR(AND(AG43="準",OR(AF43="日",AF43="休",AG$17=1,AND(AH43&lt;&gt;"準",AH43&lt;&gt;"深",AF43="")),OR(AH43="休",AND(AH43="準",OR(AI43="休",AG$17=30,AI$18="×")),AG$17=31,AH$18="×",AH43="")),AND(AG43="深",OR(AF43="休",AG$17=1,AND(AH43&lt;&gt;"準",AH43&lt;&gt;"深",AF43="")),OR(AH43="休",AND(OR(AH43="準",AH43="深"),OR(AI43="休",AG$17=30,AI$18="×")),AG$17=31,AH$18="×",AH43="")))))),40,0))))</f>
        <v>0</v>
      </c>
      <c r="AH124" s="193">
        <f t="shared" ref="AH124" si="530">IF(AND($D$1="二交代制",AH$17&gt;=1,AH$17&lt;=28,AH43="当",AI43="明",AJ43="休",AK43="当"),10,IF(AND($D$1="三交代制",AH$17&gt;=2,AH$17&lt;=30,OR(AH43="準",AH43="深"),OR(AI43="準",AI43="深"),OR(AJ43="準",AJ43="深")),20,IF(AND($D$1="二交代制",OR(AH43="当",AH43="明"),NOT(OR(AND(AH43="当",OR(AI43="明",AH$17=31,AI$18="×"),OR(AJ43="休",AH$17=30,AH$17=31,AJ$18="×")),AND(AH43="明",OR(AG43="当",AH$17=1),OR(AI43="休",AH$17=31,AI$18="×"))))),30,IF(AND($D$1="三交代制",AG43&lt;&gt;"準",AG43&lt;&gt;"深",OR(AH43="準",AH43="深"),(NOT(OR(AND(AH43="準",OR(AG43="日",AG43="休",AH$17=1,AND(AI43&lt;&gt;"準",AI43&lt;&gt;"深",AG43="")),OR(AI43="休",AND(AI43="準",OR(AJ43="休",AH$17=30,AJ$18="×")),AH$17=31,AI$18="×",AI43="")),AND(AH43="深",OR(AG43="休",AH$17=1,AND(AI43&lt;&gt;"準",AI43&lt;&gt;"深",AG43="")),OR(AI43="休",AND(OR(AI43="準",AI43="深"),OR(AJ43="休",AH$17=30,AJ$18="×")),AH$17=31,AI$18="×",AI43="")))))),40,0))))</f>
        <v>0</v>
      </c>
      <c r="AI124" s="193">
        <f t="shared" ref="AI124" si="531">IF(AND($D$1="二交代制",AI$17&gt;=1,AI$17&lt;=28,AI43="当",AJ43="明",AK43="休",AL43="当"),10,IF(AND($D$1="三交代制",AI$17&gt;=2,AI$17&lt;=30,OR(AI43="準",AI43="深"),OR(AJ43="準",AJ43="深"),OR(AK43="準",AK43="深")),20,IF(AND($D$1="二交代制",OR(AI43="当",AI43="明"),NOT(OR(AND(AI43="当",OR(AJ43="明",AI$17=31,AJ$18="×"),OR(AK43="休",AI$17=30,AI$17=31,AK$18="×")),AND(AI43="明",OR(AH43="当",AI$17=1),OR(AJ43="休",AI$17=31,AJ$18="×"))))),30,IF(AND($D$1="三交代制",AH43&lt;&gt;"準",AH43&lt;&gt;"深",OR(AI43="準",AI43="深"),(NOT(OR(AND(AI43="準",OR(AH43="日",AH43="休",AI$17=1,AND(AJ43&lt;&gt;"準",AJ43&lt;&gt;"深",AH43="")),OR(AJ43="休",AND(AJ43="準",OR(AK43="休",AI$17=30,AK$18="×")),AI$17=31,AJ$18="×",AJ43="")),AND(AI43="深",OR(AH43="休",AI$17=1,AND(AJ43&lt;&gt;"準",AJ43&lt;&gt;"深",AH43="")),OR(AJ43="休",AND(OR(AJ43="準",AJ43="深"),OR(AK43="休",AI$17=30,AK$18="×")),AI$17=31,AJ$18="×",AJ43="")))))),40,0))))</f>
        <v>0</v>
      </c>
      <c r="AJ124" s="193">
        <f t="shared" ref="AJ124" si="532">IF(AND($D$1="二交代制",AJ$17&gt;=1,AJ$17&lt;=28,AJ43="当",AK43="明",AL43="休",AM43="当"),10,IF(AND($D$1="三交代制",AJ$17&gt;=2,AJ$17&lt;=30,OR(AJ43="準",AJ43="深"),OR(AK43="準",AK43="深"),OR(AL43="準",AL43="深")),20,IF(AND($D$1="二交代制",OR(AJ43="当",AJ43="明"),NOT(OR(AND(AJ43="当",OR(AK43="明",AJ$17=31,AK$18="×"),OR(AL43="休",AJ$17=30,AJ$17=31,AL$18="×")),AND(AJ43="明",OR(AI43="当",AJ$17=1),OR(AK43="休",AJ$17=31,AK$18="×"))))),30,IF(AND($D$1="三交代制",AI43&lt;&gt;"準",AI43&lt;&gt;"深",OR(AJ43="準",AJ43="深"),(NOT(OR(AND(AJ43="準",OR(AI43="日",AI43="休",AJ$17=1,AND(AK43&lt;&gt;"準",AK43&lt;&gt;"深",AI43="")),OR(AK43="休",AND(AK43="準",OR(AL43="休",AJ$17=30,AL$18="×")),AJ$17=31,AK$18="×",AK43="")),AND(AJ43="深",OR(AI43="休",AJ$17=1,AND(AK43&lt;&gt;"準",AK43&lt;&gt;"深",AI43="")),OR(AK43="休",AND(OR(AK43="準",AK43="深"),OR(AL43="休",AJ$17=30,AL$18="×")),AJ$17=31,AK$18="×",AK43="")))))),40,0))))</f>
        <v>0</v>
      </c>
      <c r="AK124" s="193">
        <f t="shared" ref="AK124" si="533">IF(AND($D$1="二交代制",AK$17&gt;=1,AK$17&lt;=28,AK43="当",AL43="明",AM43="休",AN43="当"),10,IF(AND($D$1="三交代制",AK$17&gt;=2,AK$17&lt;=30,OR(AK43="準",AK43="深"),OR(AL43="準",AL43="深"),OR(AM43="準",AM43="深")),20,IF(AND($D$1="二交代制",OR(AK43="当",AK43="明"),NOT(OR(AND(AK43="当",OR(AL43="明",AK$17=31,AL$18="×"),OR(AM43="休",AK$17=30,AK$17=31,AM$18="×")),AND(AK43="明",OR(AJ43="当",AK$17=1),OR(AL43="休",AK$17=31,AL$18="×"))))),30,IF(AND($D$1="三交代制",AJ43&lt;&gt;"準",AJ43&lt;&gt;"深",OR(AK43="準",AK43="深"),(NOT(OR(AND(AK43="準",OR(AJ43="日",AJ43="休",AK$17=1,AND(AL43&lt;&gt;"準",AL43&lt;&gt;"深",AJ43="")),OR(AL43="休",AND(AL43="準",OR(AM43="休",AK$17=30,AM$18="×")),AK$17=31,AL$18="×",AL43="")),AND(AK43="深",OR(AJ43="休",AK$17=1,AND(AL43&lt;&gt;"準",AL43&lt;&gt;"深",AJ43="")),OR(AL43="休",AND(OR(AL43="準",AL43="深"),OR(AM43="休",AK$17=30,AM$18="×")),AK$17=31,AL$18="×",AL43="")))))),40,0))))</f>
        <v>0</v>
      </c>
      <c r="AL124" s="193">
        <f t="shared" ref="AL124" si="534">IF(AND($D$1="二交代制",AL$17&gt;=1,AL$17&lt;=28,AL43="当",AM43="明",AN43="休",AO43="当"),10,IF(AND($D$1="三交代制",AL$17&gt;=2,AL$17&lt;=30,OR(AL43="準",AL43="深"),OR(AM43="準",AM43="深"),OR(AN43="準",AN43="深")),20,IF(AND($D$1="二交代制",OR(AL43="当",AL43="明"),NOT(OR(AND(AL43="当",OR(AM43="明",AL$17=31,AM$18="×"),OR(AN43="休",AL$17=30,AL$17=31,AN$18="×")),AND(AL43="明",OR(AK43="当",AL$17=1),OR(AM43="休",AL$17=31,AM$18="×"))))),30,IF(AND($D$1="三交代制",AK43&lt;&gt;"準",AK43&lt;&gt;"深",OR(AL43="準",AL43="深"),(NOT(OR(AND(AL43="準",OR(AK43="日",AK43="休",AL$17=1,AND(AM43&lt;&gt;"準",AM43&lt;&gt;"深",AK43="")),OR(AM43="休",AND(AM43="準",OR(AN43="休",AL$17=30,AN$18="×")),AL$17=31,AM$18="×",AM43="")),AND(AL43="深",OR(AK43="休",AL$17=1,AND(AM43&lt;&gt;"準",AM43&lt;&gt;"深",AK43="")),OR(AM43="休",AND(OR(AM43="準",AM43="深"),OR(AN43="休",AL$17=30,AN$18="×")),AL$17=31,AM$18="×",AM43="")))))),40,0))))</f>
        <v>0</v>
      </c>
      <c r="AM124" s="193">
        <f t="shared" ref="AM124" si="535">IF(AND($D$1="二交代制",AM$17&gt;=1,AM$17&lt;=28,AM43="当",AN43="明",AO43="休",AP43="当"),10,IF(AND($D$1="三交代制",AM$17&gt;=2,AM$17&lt;=30,OR(AM43="準",AM43="深"),OR(AN43="準",AN43="深"),OR(AO43="準",AO43="深")),20,IF(AND($D$1="二交代制",OR(AM43="当",AM43="明"),NOT(OR(AND(AM43="当",OR(AN43="明",AM$17=31,AN$18="×"),OR(AO43="休",AM$17=30,AM$17=31,AO$18="×")),AND(AM43="明",OR(AL43="当",AM$17=1),OR(AN43="休",AM$17=31,AN$18="×"))))),30,IF(AND($D$1="三交代制",AL43&lt;&gt;"準",AL43&lt;&gt;"深",OR(AM43="準",AM43="深"),(NOT(OR(AND(AM43="準",OR(AL43="日",AL43="休",AM$17=1,AND(AN43&lt;&gt;"準",AN43&lt;&gt;"深",AL43="")),OR(AN43="休",AND(AN43="準",OR(AO43="休",AM$17=30,AO$18="×")),AM$17=31,AN$18="×",AN43="")),AND(AM43="深",OR(AL43="休",AM$17=1,AND(AN43&lt;&gt;"準",AN43&lt;&gt;"深",AL43="")),OR(AN43="休",AND(OR(AN43="準",AN43="深"),OR(AO43="休",AM$17=30,AO$18="×")),AM$17=31,AN$18="×",AN43="")))))),40,0))))</f>
        <v>0</v>
      </c>
      <c r="AN124" s="193">
        <f t="shared" ref="AN124" si="536">IF(AND($D$1="二交代制",AN$17&gt;=1,AN$17&lt;=28,AN43="当",AO43="明",AP43="休",AQ43="当"),10,IF(AND($D$1="三交代制",AN$17&gt;=2,AN$17&lt;=30,OR(AN43="準",AN43="深"),OR(AO43="準",AO43="深"),OR(AP43="準",AP43="深")),20,IF(AND($D$1="二交代制",OR(AN43="当",AN43="明"),NOT(OR(AND(AN43="当",OR(AO43="明",AN$17=31,AO$18="×"),OR(AP43="休",AN$17=30,AN$17=31,AP$18="×")),AND(AN43="明",OR(AM43="当",AN$17=1),OR(AO43="休",AN$17=31,AO$18="×"))))),30,IF(AND($D$1="三交代制",AM43&lt;&gt;"準",AM43&lt;&gt;"深",OR(AN43="準",AN43="深"),(NOT(OR(AND(AN43="準",OR(AM43="日",AM43="休",AN$17=1,AND(AO43&lt;&gt;"準",AO43&lt;&gt;"深",AM43="")),OR(AO43="休",AND(AO43="準",OR(AP43="休",AN$17=30,AP$18="×")),AN$17=31,AO$18="×",AO43="")),AND(AN43="深",OR(AM43="休",AN$17=1,AND(AO43&lt;&gt;"準",AO43&lt;&gt;"深",AM43="")),OR(AO43="休",AND(OR(AO43="準",AO43="深"),OR(AP43="休",AN$17=30,AP$18="×")),AN$17=31,AO$18="×",AO43="")))))),40,0))))</f>
        <v>0</v>
      </c>
      <c r="AO124" s="193">
        <f t="shared" ref="AO124" si="537">IF(AND($D$1="二交代制",AO$17&gt;=1,AO$17&lt;=28,AO43="当",AP43="明",AQ43="休",AR43="当"),10,IF(AND($D$1="三交代制",AO$17&gt;=2,AO$17&lt;=30,OR(AO43="準",AO43="深"),OR(AP43="準",AP43="深"),OR(AQ43="準",AQ43="深")),20,IF(AND($D$1="二交代制",OR(AO43="当",AO43="明"),NOT(OR(AND(AO43="当",OR(AP43="明",AO$17=31,AP$18="×"),OR(AQ43="休",AO$17=30,AO$17=31,AQ$18="×")),AND(AO43="明",OR(AN43="当",AO$17=1),OR(AP43="休",AO$17=31,AP$18="×"))))),30,IF(AND($D$1="三交代制",AN43&lt;&gt;"準",AN43&lt;&gt;"深",OR(AO43="準",AO43="深"),(NOT(OR(AND(AO43="準",OR(AN43="日",AN43="休",AO$17=1,AND(AP43&lt;&gt;"準",AP43&lt;&gt;"深",AN43="")),OR(AP43="休",AND(AP43="準",OR(AQ43="休",AO$17=30,AQ$18="×")),AO$17=31,AP$18="×",AP43="")),AND(AO43="深",OR(AN43="休",AO$17=1,AND(AP43&lt;&gt;"準",AP43&lt;&gt;"深",AN43="")),OR(AP43="休",AND(OR(AP43="準",AP43="深"),OR(AQ43="休",AO$17=30,AQ$18="×")),AO$17=31,AP$18="×",AP43="")))))),40,0))))</f>
        <v>0</v>
      </c>
      <c r="AP124" s="104"/>
    </row>
    <row r="125" spans="5:94" x14ac:dyDescent="0.4">
      <c r="J125" s="202"/>
      <c r="K125" s="193"/>
      <c r="L125" s="193"/>
      <c r="M125" s="193"/>
      <c r="N125" s="193"/>
      <c r="O125" s="193"/>
      <c r="P125" s="193"/>
      <c r="Q125" s="193"/>
      <c r="R125" s="193"/>
      <c r="S125" s="193"/>
      <c r="T125" s="193"/>
      <c r="U125" s="193"/>
      <c r="V125" s="193"/>
      <c r="W125" s="193"/>
      <c r="X125" s="193"/>
      <c r="Y125" s="193"/>
      <c r="Z125" s="193"/>
      <c r="AA125" s="193"/>
      <c r="AB125" s="193"/>
      <c r="AC125" s="193"/>
      <c r="AD125" s="193"/>
      <c r="AE125" s="193"/>
      <c r="AF125" s="193"/>
      <c r="AG125" s="193"/>
      <c r="AH125" s="193"/>
      <c r="AI125" s="193"/>
      <c r="AJ125" s="193"/>
      <c r="AK125" s="193"/>
      <c r="AL125" s="193"/>
      <c r="AM125" s="193"/>
      <c r="AN125" s="193"/>
      <c r="AO125" s="193"/>
      <c r="AP125" s="104"/>
    </row>
    <row r="126" spans="5:94" x14ac:dyDescent="0.4">
      <c r="J126" s="201" t="str">
        <f t="shared" ref="J126" si="538">IF(E45&lt;&gt;"",E45,"")</f>
        <v>白川</v>
      </c>
      <c r="K126" s="193">
        <f t="shared" ref="K126" si="539">IF(AND($D$1="二交代制",K$17&gt;=1,K$17&lt;=28,K45="当",L45="明",M45="休",N45="当"),10,IF(AND($D$1="三交代制",K$17&gt;=2,K$17&lt;=30,OR(K45="準",K45="深"),OR(L45="準",L45="深"),OR(M45="準",M45="深")),20,IF(AND($D$1="二交代制",OR(K45="当",K45="明"),NOT(OR(AND(K45="当",OR(L45="明",K$17=31,L$18="×"),OR(M45="休",K$17=30,K$17=31,M$18="×")),AND(K45="明",OR(J45="当",K$17=1),OR(L45="休",K$17=31,L$18="×"))))),30,IF(AND($D$1="三交代制",J45&lt;&gt;"準",J45&lt;&gt;"深",OR(K45="準",K45="深"),(NOT(OR(AND(K45="準",OR(J45="日",J45="休",K$17=1,AND(L45&lt;&gt;"準",L45&lt;&gt;"深",J45="")),OR(L45="休",AND(L45="準",OR(M45="休",K$17=30,M$18="×")),K$17=31,L$18="×",L45="")),AND(K45="深",OR(J45="休",K$17=1,AND(L45&lt;&gt;"準",L45&lt;&gt;"深",J45="")),OR(L45="休",AND(OR(L45="準",L45="深"),OR(M45="休",K$17=30,M$18="×")),K$17=31,L$18="×",L45="")))))),40,0))))</f>
        <v>0</v>
      </c>
      <c r="L126" s="193">
        <f t="shared" ref="L126" si="540">IF(AND($D$1="二交代制",L$17&gt;=1,L$17&lt;=28,L45="当",M45="明",N45="休",O45="当"),10,IF(AND($D$1="三交代制",L$17&gt;=2,L$17&lt;=30,OR(L45="準",L45="深"),OR(M45="準",M45="深"),OR(N45="準",N45="深")),20,IF(AND($D$1="二交代制",OR(L45="当",L45="明"),NOT(OR(AND(L45="当",OR(M45="明",L$17=31,M$18="×"),OR(N45="休",L$17=30,L$17=31,N$18="×")),AND(L45="明",OR(K45="当",L$17=1),OR(M45="休",L$17=31,M$18="×"))))),30,IF(AND($D$1="三交代制",K45&lt;&gt;"準",K45&lt;&gt;"深",OR(L45="準",L45="深"),(NOT(OR(AND(L45="準",OR(K45="日",K45="休",L$17=1,AND(M45&lt;&gt;"準",M45&lt;&gt;"深",K45="")),OR(M45="休",AND(M45="準",OR(N45="休",L$17=30,N$18="×")),L$17=31,M$18="×",M45="")),AND(L45="深",OR(K45="休",L$17=1,AND(M45&lt;&gt;"準",M45&lt;&gt;"深",K45="")),OR(M45="休",AND(OR(M45="準",M45="深"),OR(N45="休",L$17=30,N$18="×")),L$17=31,M$18="×",M45="")))))),40,0))))</f>
        <v>0</v>
      </c>
      <c r="M126" s="193">
        <f t="shared" ref="M126" si="541">IF(AND($D$1="二交代制",M$17&gt;=1,M$17&lt;=28,M45="当",N45="明",O45="休",P45="当"),10,IF(AND($D$1="三交代制",M$17&gt;=2,M$17&lt;=30,OR(M45="準",M45="深"),OR(N45="準",N45="深"),OR(O45="準",O45="深")),20,IF(AND($D$1="二交代制",OR(M45="当",M45="明"),NOT(OR(AND(M45="当",OR(N45="明",M$17=31,N$18="×"),OR(O45="休",M$17=30,M$17=31,O$18="×")),AND(M45="明",OR(L45="当",M$17=1),OR(N45="休",M$17=31,N$18="×"))))),30,IF(AND($D$1="三交代制",L45&lt;&gt;"準",L45&lt;&gt;"深",OR(M45="準",M45="深"),(NOT(OR(AND(M45="準",OR(L45="日",L45="休",M$17=1,AND(N45&lt;&gt;"準",N45&lt;&gt;"深",L45="")),OR(N45="休",AND(N45="準",OR(O45="休",M$17=30,O$18="×")),M$17=31,N$18="×",N45="")),AND(M45="深",OR(L45="休",M$17=1,AND(N45&lt;&gt;"準",N45&lt;&gt;"深",L45="")),OR(N45="休",AND(OR(N45="準",N45="深"),OR(O45="休",M$17=30,O$18="×")),M$17=31,N$18="×",N45="")))))),40,0))))</f>
        <v>0</v>
      </c>
      <c r="N126" s="193">
        <f t="shared" ref="N126" si="542">IF(AND($D$1="二交代制",N$17&gt;=1,N$17&lt;=28,N45="当",O45="明",P45="休",Q45="当"),10,IF(AND($D$1="三交代制",N$17&gt;=2,N$17&lt;=30,OR(N45="準",N45="深"),OR(O45="準",O45="深"),OR(P45="準",P45="深")),20,IF(AND($D$1="二交代制",OR(N45="当",N45="明"),NOT(OR(AND(N45="当",OR(O45="明",N$17=31,O$18="×"),OR(P45="休",N$17=30,N$17=31,P$18="×")),AND(N45="明",OR(M45="当",N$17=1),OR(O45="休",N$17=31,O$18="×"))))),30,IF(AND($D$1="三交代制",M45&lt;&gt;"準",M45&lt;&gt;"深",OR(N45="準",N45="深"),(NOT(OR(AND(N45="準",OR(M45="日",M45="休",N$17=1,AND(O45&lt;&gt;"準",O45&lt;&gt;"深",M45="")),OR(O45="休",AND(O45="準",OR(P45="休",N$17=30,P$18="×")),N$17=31,O$18="×",O45="")),AND(N45="深",OR(M45="休",N$17=1,AND(O45&lt;&gt;"準",O45&lt;&gt;"深",M45="")),OR(O45="休",AND(OR(O45="準",O45="深"),OR(P45="休",N$17=30,P$18="×")),N$17=31,O$18="×",O45="")))))),40,0))))</f>
        <v>0</v>
      </c>
      <c r="O126" s="193">
        <f t="shared" ref="O126" si="543">IF(AND($D$1="二交代制",O$17&gt;=1,O$17&lt;=28,O45="当",P45="明",Q45="休",R45="当"),10,IF(AND($D$1="三交代制",O$17&gt;=2,O$17&lt;=30,OR(O45="準",O45="深"),OR(P45="準",P45="深"),OR(Q45="準",Q45="深")),20,IF(AND($D$1="二交代制",OR(O45="当",O45="明"),NOT(OR(AND(O45="当",OR(P45="明",O$17=31,P$18="×"),OR(Q45="休",O$17=30,O$17=31,Q$18="×")),AND(O45="明",OR(N45="当",O$17=1),OR(P45="休",O$17=31,P$18="×"))))),30,IF(AND($D$1="三交代制",N45&lt;&gt;"準",N45&lt;&gt;"深",OR(O45="準",O45="深"),(NOT(OR(AND(O45="準",OR(N45="日",N45="休",O$17=1,AND(P45&lt;&gt;"準",P45&lt;&gt;"深",N45="")),OR(P45="休",AND(P45="準",OR(Q45="休",O$17=30,Q$18="×")),O$17=31,P$18="×",P45="")),AND(O45="深",OR(N45="休",O$17=1,AND(P45&lt;&gt;"準",P45&lt;&gt;"深",N45="")),OR(P45="休",AND(OR(P45="準",P45="深"),OR(Q45="休",O$17=30,Q$18="×")),O$17=31,P$18="×",P45="")))))),40,0))))</f>
        <v>0</v>
      </c>
      <c r="P126" s="193">
        <f t="shared" ref="P126" si="544">IF(AND($D$1="二交代制",P$17&gt;=1,P$17&lt;=28,P45="当",Q45="明",R45="休",S45="当"),10,IF(AND($D$1="三交代制",P$17&gt;=2,P$17&lt;=30,OR(P45="準",P45="深"),OR(Q45="準",Q45="深"),OR(R45="準",R45="深")),20,IF(AND($D$1="二交代制",OR(P45="当",P45="明"),NOT(OR(AND(P45="当",OR(Q45="明",P$17=31,Q$18="×"),OR(R45="休",P$17=30,P$17=31,R$18="×")),AND(P45="明",OR(O45="当",P$17=1),OR(Q45="休",P$17=31,Q$18="×"))))),30,IF(AND($D$1="三交代制",O45&lt;&gt;"準",O45&lt;&gt;"深",OR(P45="準",P45="深"),(NOT(OR(AND(P45="準",OR(O45="日",O45="休",P$17=1,AND(Q45&lt;&gt;"準",Q45&lt;&gt;"深",O45="")),OR(Q45="休",AND(Q45="準",OR(R45="休",P$17=30,R$18="×")),P$17=31,Q$18="×",Q45="")),AND(P45="深",OR(O45="休",P$17=1,AND(Q45&lt;&gt;"準",Q45&lt;&gt;"深",O45="")),OR(Q45="休",AND(OR(Q45="準",Q45="深"),OR(R45="休",P$17=30,R$18="×")),P$17=31,Q$18="×",Q45="")))))),40,0))))</f>
        <v>0</v>
      </c>
      <c r="Q126" s="193">
        <f t="shared" ref="Q126" si="545">IF(AND($D$1="二交代制",Q$17&gt;=1,Q$17&lt;=28,Q45="当",R45="明",S45="休",T45="当"),10,IF(AND($D$1="三交代制",Q$17&gt;=2,Q$17&lt;=30,OR(Q45="準",Q45="深"),OR(R45="準",R45="深"),OR(S45="準",S45="深")),20,IF(AND($D$1="二交代制",OR(Q45="当",Q45="明"),NOT(OR(AND(Q45="当",OR(R45="明",Q$17=31,R$18="×"),OR(S45="休",Q$17=30,Q$17=31,S$18="×")),AND(Q45="明",OR(P45="当",Q$17=1),OR(R45="休",Q$17=31,R$18="×"))))),30,IF(AND($D$1="三交代制",P45&lt;&gt;"準",P45&lt;&gt;"深",OR(Q45="準",Q45="深"),(NOT(OR(AND(Q45="準",OR(P45="日",P45="休",Q$17=1,AND(R45&lt;&gt;"準",R45&lt;&gt;"深",P45="")),OR(R45="休",AND(R45="準",OR(S45="休",Q$17=30,S$18="×")),Q$17=31,R$18="×",R45="")),AND(Q45="深",OR(P45="休",Q$17=1,AND(R45&lt;&gt;"準",R45&lt;&gt;"深",P45="")),OR(R45="休",AND(OR(R45="準",R45="深"),OR(S45="休",Q$17=30,S$18="×")),Q$17=31,R$18="×",R45="")))))),40,0))))</f>
        <v>0</v>
      </c>
      <c r="R126" s="193">
        <f t="shared" ref="R126" si="546">IF(AND($D$1="二交代制",R$17&gt;=1,R$17&lt;=28,R45="当",S45="明",T45="休",U45="当"),10,IF(AND($D$1="三交代制",R$17&gt;=2,R$17&lt;=30,OR(R45="準",R45="深"),OR(S45="準",S45="深"),OR(T45="準",T45="深")),20,IF(AND($D$1="二交代制",OR(R45="当",R45="明"),NOT(OR(AND(R45="当",OR(S45="明",R$17=31,S$18="×"),OR(T45="休",R$17=30,R$17=31,T$18="×")),AND(R45="明",OR(Q45="当",R$17=1),OR(S45="休",R$17=31,S$18="×"))))),30,IF(AND($D$1="三交代制",Q45&lt;&gt;"準",Q45&lt;&gt;"深",OR(R45="準",R45="深"),(NOT(OR(AND(R45="準",OR(Q45="日",Q45="休",R$17=1,AND(S45&lt;&gt;"準",S45&lt;&gt;"深",Q45="")),OR(S45="休",AND(S45="準",OR(T45="休",R$17=30,T$18="×")),R$17=31,S$18="×",S45="")),AND(R45="深",OR(Q45="休",R$17=1,AND(S45&lt;&gt;"準",S45&lt;&gt;"深",Q45="")),OR(S45="休",AND(OR(S45="準",S45="深"),OR(T45="休",R$17=30,T$18="×")),R$17=31,S$18="×",S45="")))))),40,0))))</f>
        <v>0</v>
      </c>
      <c r="S126" s="193">
        <f t="shared" ref="S126" si="547">IF(AND($D$1="二交代制",S$17&gt;=1,S$17&lt;=28,S45="当",T45="明",U45="休",V45="当"),10,IF(AND($D$1="三交代制",S$17&gt;=2,S$17&lt;=30,OR(S45="準",S45="深"),OR(T45="準",T45="深"),OR(U45="準",U45="深")),20,IF(AND($D$1="二交代制",OR(S45="当",S45="明"),NOT(OR(AND(S45="当",OR(T45="明",S$17=31,T$18="×"),OR(U45="休",S$17=30,S$17=31,U$18="×")),AND(S45="明",OR(R45="当",S$17=1),OR(T45="休",S$17=31,T$18="×"))))),30,IF(AND($D$1="三交代制",R45&lt;&gt;"準",R45&lt;&gt;"深",OR(S45="準",S45="深"),(NOT(OR(AND(S45="準",OR(R45="日",R45="休",S$17=1,AND(T45&lt;&gt;"準",T45&lt;&gt;"深",R45="")),OR(T45="休",AND(T45="準",OR(U45="休",S$17=30,U$18="×")),S$17=31,T$18="×",T45="")),AND(S45="深",OR(R45="休",S$17=1,AND(T45&lt;&gt;"準",T45&lt;&gt;"深",R45="")),OR(T45="休",AND(OR(T45="準",T45="深"),OR(U45="休",S$17=30,U$18="×")),S$17=31,T$18="×",T45="")))))),40,0))))</f>
        <v>0</v>
      </c>
      <c r="T126" s="193">
        <f t="shared" ref="T126" si="548">IF(AND($D$1="二交代制",T$17&gt;=1,T$17&lt;=28,T45="当",U45="明",V45="休",W45="当"),10,IF(AND($D$1="三交代制",T$17&gt;=2,T$17&lt;=30,OR(T45="準",T45="深"),OR(U45="準",U45="深"),OR(V45="準",V45="深")),20,IF(AND($D$1="二交代制",OR(T45="当",T45="明"),NOT(OR(AND(T45="当",OR(U45="明",T$17=31,U$18="×"),OR(V45="休",T$17=30,T$17=31,V$18="×")),AND(T45="明",OR(S45="当",T$17=1),OR(U45="休",T$17=31,U$18="×"))))),30,IF(AND($D$1="三交代制",S45&lt;&gt;"準",S45&lt;&gt;"深",OR(T45="準",T45="深"),(NOT(OR(AND(T45="準",OR(S45="日",S45="休",T$17=1,AND(U45&lt;&gt;"準",U45&lt;&gt;"深",S45="")),OR(U45="休",AND(U45="準",OR(V45="休",T$17=30,V$18="×")),T$17=31,U$18="×",U45="")),AND(T45="深",OR(S45="休",T$17=1,AND(U45&lt;&gt;"準",U45&lt;&gt;"深",S45="")),OR(U45="休",AND(OR(U45="準",U45="深"),OR(V45="休",T$17=30,V$18="×")),T$17=31,U$18="×",U45="")))))),40,0))))</f>
        <v>0</v>
      </c>
      <c r="U126" s="193">
        <f t="shared" ref="U126" si="549">IF(AND($D$1="二交代制",U$17&gt;=1,U$17&lt;=28,U45="当",V45="明",W45="休",X45="当"),10,IF(AND($D$1="三交代制",U$17&gt;=2,U$17&lt;=30,OR(U45="準",U45="深"),OR(V45="準",V45="深"),OR(W45="準",W45="深")),20,IF(AND($D$1="二交代制",OR(U45="当",U45="明"),NOT(OR(AND(U45="当",OR(V45="明",U$17=31,V$18="×"),OR(W45="休",U$17=30,U$17=31,W$18="×")),AND(U45="明",OR(T45="当",U$17=1),OR(V45="休",U$17=31,V$18="×"))))),30,IF(AND($D$1="三交代制",T45&lt;&gt;"準",T45&lt;&gt;"深",OR(U45="準",U45="深"),(NOT(OR(AND(U45="準",OR(T45="日",T45="休",U$17=1,AND(V45&lt;&gt;"準",V45&lt;&gt;"深",T45="")),OR(V45="休",AND(V45="準",OR(W45="休",U$17=30,W$18="×")),U$17=31,V$18="×",V45="")),AND(U45="深",OR(T45="休",U$17=1,AND(V45&lt;&gt;"準",V45&lt;&gt;"深",T45="")),OR(V45="休",AND(OR(V45="準",V45="深"),OR(W45="休",U$17=30,W$18="×")),U$17=31,V$18="×",V45="")))))),40,0))))</f>
        <v>0</v>
      </c>
      <c r="V126" s="193">
        <f t="shared" ref="V126" si="550">IF(AND($D$1="二交代制",V$17&gt;=1,V$17&lt;=28,V45="当",W45="明",X45="休",Y45="当"),10,IF(AND($D$1="三交代制",V$17&gt;=2,V$17&lt;=30,OR(V45="準",V45="深"),OR(W45="準",W45="深"),OR(X45="準",X45="深")),20,IF(AND($D$1="二交代制",OR(V45="当",V45="明"),NOT(OR(AND(V45="当",OR(W45="明",V$17=31,W$18="×"),OR(X45="休",V$17=30,V$17=31,X$18="×")),AND(V45="明",OR(U45="当",V$17=1),OR(W45="休",V$17=31,W$18="×"))))),30,IF(AND($D$1="三交代制",U45&lt;&gt;"準",U45&lt;&gt;"深",OR(V45="準",V45="深"),(NOT(OR(AND(V45="準",OR(U45="日",U45="休",V$17=1,AND(W45&lt;&gt;"準",W45&lt;&gt;"深",U45="")),OR(W45="休",AND(W45="準",OR(X45="休",V$17=30,X$18="×")),V$17=31,W$18="×",W45="")),AND(V45="深",OR(U45="休",V$17=1,AND(W45&lt;&gt;"準",W45&lt;&gt;"深",U45="")),OR(W45="休",AND(OR(W45="準",W45="深"),OR(X45="休",V$17=30,X$18="×")),V$17=31,W$18="×",W45="")))))),40,0))))</f>
        <v>0</v>
      </c>
      <c r="W126" s="193">
        <f t="shared" ref="W126" si="551">IF(AND($D$1="二交代制",W$17&gt;=1,W$17&lt;=28,W45="当",X45="明",Y45="休",Z45="当"),10,IF(AND($D$1="三交代制",W$17&gt;=2,W$17&lt;=30,OR(W45="準",W45="深"),OR(X45="準",X45="深"),OR(Y45="準",Y45="深")),20,IF(AND($D$1="二交代制",OR(W45="当",W45="明"),NOT(OR(AND(W45="当",OR(X45="明",W$17=31,X$18="×"),OR(Y45="休",W$17=30,W$17=31,Y$18="×")),AND(W45="明",OR(V45="当",W$17=1),OR(X45="休",W$17=31,X$18="×"))))),30,IF(AND($D$1="三交代制",V45&lt;&gt;"準",V45&lt;&gt;"深",OR(W45="準",W45="深"),(NOT(OR(AND(W45="準",OR(V45="日",V45="休",W$17=1,AND(X45&lt;&gt;"準",X45&lt;&gt;"深",V45="")),OR(X45="休",AND(X45="準",OR(Y45="休",W$17=30,Y$18="×")),W$17=31,X$18="×",X45="")),AND(W45="深",OR(V45="休",W$17=1,AND(X45&lt;&gt;"準",X45&lt;&gt;"深",V45="")),OR(X45="休",AND(OR(X45="準",X45="深"),OR(Y45="休",W$17=30,Y$18="×")),W$17=31,X$18="×",X45="")))))),40,0))))</f>
        <v>0</v>
      </c>
      <c r="X126" s="193">
        <f t="shared" ref="X126" si="552">IF(AND($D$1="二交代制",X$17&gt;=1,X$17&lt;=28,X45="当",Y45="明",Z45="休",AA45="当"),10,IF(AND($D$1="三交代制",X$17&gt;=2,X$17&lt;=30,OR(X45="準",X45="深"),OR(Y45="準",Y45="深"),OR(Z45="準",Z45="深")),20,IF(AND($D$1="二交代制",OR(X45="当",X45="明"),NOT(OR(AND(X45="当",OR(Y45="明",X$17=31,Y$18="×"),OR(Z45="休",X$17=30,X$17=31,Z$18="×")),AND(X45="明",OR(W45="当",X$17=1),OR(Y45="休",X$17=31,Y$18="×"))))),30,IF(AND($D$1="三交代制",W45&lt;&gt;"準",W45&lt;&gt;"深",OR(X45="準",X45="深"),(NOT(OR(AND(X45="準",OR(W45="日",W45="休",X$17=1,AND(Y45&lt;&gt;"準",Y45&lt;&gt;"深",W45="")),OR(Y45="休",AND(Y45="準",OR(Z45="休",X$17=30,Z$18="×")),X$17=31,Y$18="×",Y45="")),AND(X45="深",OR(W45="休",X$17=1,AND(Y45&lt;&gt;"準",Y45&lt;&gt;"深",W45="")),OR(Y45="休",AND(OR(Y45="準",Y45="深"),OR(Z45="休",X$17=30,Z$18="×")),X$17=31,Y$18="×",Y45="")))))),40,0))))</f>
        <v>0</v>
      </c>
      <c r="Y126" s="193">
        <f t="shared" ref="Y126" si="553">IF(AND($D$1="二交代制",Y$17&gt;=1,Y$17&lt;=28,Y45="当",Z45="明",AA45="休",AB45="当"),10,IF(AND($D$1="三交代制",Y$17&gt;=2,Y$17&lt;=30,OR(Y45="準",Y45="深"),OR(Z45="準",Z45="深"),OR(AA45="準",AA45="深")),20,IF(AND($D$1="二交代制",OR(Y45="当",Y45="明"),NOT(OR(AND(Y45="当",OR(Z45="明",Y$17=31,Z$18="×"),OR(AA45="休",Y$17=30,Y$17=31,AA$18="×")),AND(Y45="明",OR(X45="当",Y$17=1),OR(Z45="休",Y$17=31,Z$18="×"))))),30,IF(AND($D$1="三交代制",X45&lt;&gt;"準",X45&lt;&gt;"深",OR(Y45="準",Y45="深"),(NOT(OR(AND(Y45="準",OR(X45="日",X45="休",Y$17=1,AND(Z45&lt;&gt;"準",Z45&lt;&gt;"深",X45="")),OR(Z45="休",AND(Z45="準",OR(AA45="休",Y$17=30,AA$18="×")),Y$17=31,Z$18="×",Z45="")),AND(Y45="深",OR(X45="休",Y$17=1,AND(Z45&lt;&gt;"準",Z45&lt;&gt;"深",X45="")),OR(Z45="休",AND(OR(Z45="準",Z45="深"),OR(AA45="休",Y$17=30,AA$18="×")),Y$17=31,Z$18="×",Z45="")))))),40,0))))</f>
        <v>0</v>
      </c>
      <c r="Z126" s="193">
        <f t="shared" ref="Z126" si="554">IF(AND($D$1="二交代制",Z$17&gt;=1,Z$17&lt;=28,Z45="当",AA45="明",AB45="休",AC45="当"),10,IF(AND($D$1="三交代制",Z$17&gt;=2,Z$17&lt;=30,OR(Z45="準",Z45="深"),OR(AA45="準",AA45="深"),OR(AB45="準",AB45="深")),20,IF(AND($D$1="二交代制",OR(Z45="当",Z45="明"),NOT(OR(AND(Z45="当",OR(AA45="明",Z$17=31,AA$18="×"),OR(AB45="休",Z$17=30,Z$17=31,AB$18="×")),AND(Z45="明",OR(Y45="当",Z$17=1),OR(AA45="休",Z$17=31,AA$18="×"))))),30,IF(AND($D$1="三交代制",Y45&lt;&gt;"準",Y45&lt;&gt;"深",OR(Z45="準",Z45="深"),(NOT(OR(AND(Z45="準",OR(Y45="日",Y45="休",Z$17=1,AND(AA45&lt;&gt;"準",AA45&lt;&gt;"深",Y45="")),OR(AA45="休",AND(AA45="準",OR(AB45="休",Z$17=30,AB$18="×")),Z$17=31,AA$18="×",AA45="")),AND(Z45="深",OR(Y45="休",Z$17=1,AND(AA45&lt;&gt;"準",AA45&lt;&gt;"深",Y45="")),OR(AA45="休",AND(OR(AA45="準",AA45="深"),OR(AB45="休",Z$17=30,AB$18="×")),Z$17=31,AA$18="×",AA45="")))))),40,0))))</f>
        <v>0</v>
      </c>
      <c r="AA126" s="193">
        <f t="shared" ref="AA126" si="555">IF(AND($D$1="二交代制",AA$17&gt;=1,AA$17&lt;=28,AA45="当",AB45="明",AC45="休",AD45="当"),10,IF(AND($D$1="三交代制",AA$17&gt;=2,AA$17&lt;=30,OR(AA45="準",AA45="深"),OR(AB45="準",AB45="深"),OR(AC45="準",AC45="深")),20,IF(AND($D$1="二交代制",OR(AA45="当",AA45="明"),NOT(OR(AND(AA45="当",OR(AB45="明",AA$17=31,AB$18="×"),OR(AC45="休",AA$17=30,AA$17=31,AC$18="×")),AND(AA45="明",OR(Z45="当",AA$17=1),OR(AB45="休",AA$17=31,AB$18="×"))))),30,IF(AND($D$1="三交代制",Z45&lt;&gt;"準",Z45&lt;&gt;"深",OR(AA45="準",AA45="深"),(NOT(OR(AND(AA45="準",OR(Z45="日",Z45="休",AA$17=1,AND(AB45&lt;&gt;"準",AB45&lt;&gt;"深",Z45="")),OR(AB45="休",AND(AB45="準",OR(AC45="休",AA$17=30,AC$18="×")),AA$17=31,AB$18="×",AB45="")),AND(AA45="深",OR(Z45="休",AA$17=1,AND(AB45&lt;&gt;"準",AB45&lt;&gt;"深",Z45="")),OR(AB45="休",AND(OR(AB45="準",AB45="深"),OR(AC45="休",AA$17=30,AC$18="×")),AA$17=31,AB$18="×",AB45="")))))),40,0))))</f>
        <v>0</v>
      </c>
      <c r="AB126" s="193">
        <f t="shared" ref="AB126" si="556">IF(AND($D$1="二交代制",AB$17&gt;=1,AB$17&lt;=28,AB45="当",AC45="明",AD45="休",AE45="当"),10,IF(AND($D$1="三交代制",AB$17&gt;=2,AB$17&lt;=30,OR(AB45="準",AB45="深"),OR(AC45="準",AC45="深"),OR(AD45="準",AD45="深")),20,IF(AND($D$1="二交代制",OR(AB45="当",AB45="明"),NOT(OR(AND(AB45="当",OR(AC45="明",AB$17=31,AC$18="×"),OR(AD45="休",AB$17=30,AB$17=31,AD$18="×")),AND(AB45="明",OR(AA45="当",AB$17=1),OR(AC45="休",AB$17=31,AC$18="×"))))),30,IF(AND($D$1="三交代制",AA45&lt;&gt;"準",AA45&lt;&gt;"深",OR(AB45="準",AB45="深"),(NOT(OR(AND(AB45="準",OR(AA45="日",AA45="休",AB$17=1,AND(AC45&lt;&gt;"準",AC45&lt;&gt;"深",AA45="")),OR(AC45="休",AND(AC45="準",OR(AD45="休",AB$17=30,AD$18="×")),AB$17=31,AC$18="×",AC45="")),AND(AB45="深",OR(AA45="休",AB$17=1,AND(AC45&lt;&gt;"準",AC45&lt;&gt;"深",AA45="")),OR(AC45="休",AND(OR(AC45="準",AC45="深"),OR(AD45="休",AB$17=30,AD$18="×")),AB$17=31,AC$18="×",AC45="")))))),40,0))))</f>
        <v>0</v>
      </c>
      <c r="AC126" s="193">
        <f t="shared" ref="AC126" si="557">IF(AND($D$1="二交代制",AC$17&gt;=1,AC$17&lt;=28,AC45="当",AD45="明",AE45="休",AF45="当"),10,IF(AND($D$1="三交代制",AC$17&gt;=2,AC$17&lt;=30,OR(AC45="準",AC45="深"),OR(AD45="準",AD45="深"),OR(AE45="準",AE45="深")),20,IF(AND($D$1="二交代制",OR(AC45="当",AC45="明"),NOT(OR(AND(AC45="当",OR(AD45="明",AC$17=31,AD$18="×"),OR(AE45="休",AC$17=30,AC$17=31,AE$18="×")),AND(AC45="明",OR(AB45="当",AC$17=1),OR(AD45="休",AC$17=31,AD$18="×"))))),30,IF(AND($D$1="三交代制",AB45&lt;&gt;"準",AB45&lt;&gt;"深",OR(AC45="準",AC45="深"),(NOT(OR(AND(AC45="準",OR(AB45="日",AB45="休",AC$17=1,AND(AD45&lt;&gt;"準",AD45&lt;&gt;"深",AB45="")),OR(AD45="休",AND(AD45="準",OR(AE45="休",AC$17=30,AE$18="×")),AC$17=31,AD$18="×",AD45="")),AND(AC45="深",OR(AB45="休",AC$17=1,AND(AD45&lt;&gt;"準",AD45&lt;&gt;"深",AB45="")),OR(AD45="休",AND(OR(AD45="準",AD45="深"),OR(AE45="休",AC$17=30,AE$18="×")),AC$17=31,AD$18="×",AD45="")))))),40,0))))</f>
        <v>0</v>
      </c>
      <c r="AD126" s="193">
        <f t="shared" ref="AD126" si="558">IF(AND($D$1="二交代制",AD$17&gt;=1,AD$17&lt;=28,AD45="当",AE45="明",AF45="休",AG45="当"),10,IF(AND($D$1="三交代制",AD$17&gt;=2,AD$17&lt;=30,OR(AD45="準",AD45="深"),OR(AE45="準",AE45="深"),OR(AF45="準",AF45="深")),20,IF(AND($D$1="二交代制",OR(AD45="当",AD45="明"),NOT(OR(AND(AD45="当",OR(AE45="明",AD$17=31,AE$18="×"),OR(AF45="休",AD$17=30,AD$17=31,AF$18="×")),AND(AD45="明",OR(AC45="当",AD$17=1),OR(AE45="休",AD$17=31,AE$18="×"))))),30,IF(AND($D$1="三交代制",AC45&lt;&gt;"準",AC45&lt;&gt;"深",OR(AD45="準",AD45="深"),(NOT(OR(AND(AD45="準",OR(AC45="日",AC45="休",AD$17=1,AND(AE45&lt;&gt;"準",AE45&lt;&gt;"深",AC45="")),OR(AE45="休",AND(AE45="準",OR(AF45="休",AD$17=30,AF$18="×")),AD$17=31,AE$18="×",AE45="")),AND(AD45="深",OR(AC45="休",AD$17=1,AND(AE45&lt;&gt;"準",AE45&lt;&gt;"深",AC45="")),OR(AE45="休",AND(OR(AE45="準",AE45="深"),OR(AF45="休",AD$17=30,AF$18="×")),AD$17=31,AE$18="×",AE45="")))))),40,0))))</f>
        <v>0</v>
      </c>
      <c r="AE126" s="193">
        <f t="shared" ref="AE126" si="559">IF(AND($D$1="二交代制",AE$17&gt;=1,AE$17&lt;=28,AE45="当",AF45="明",AG45="休",AH45="当"),10,IF(AND($D$1="三交代制",AE$17&gt;=2,AE$17&lt;=30,OR(AE45="準",AE45="深"),OR(AF45="準",AF45="深"),OR(AG45="準",AG45="深")),20,IF(AND($D$1="二交代制",OR(AE45="当",AE45="明"),NOT(OR(AND(AE45="当",OR(AF45="明",AE$17=31,AF$18="×"),OR(AG45="休",AE$17=30,AE$17=31,AG$18="×")),AND(AE45="明",OR(AD45="当",AE$17=1),OR(AF45="休",AE$17=31,AF$18="×"))))),30,IF(AND($D$1="三交代制",AD45&lt;&gt;"準",AD45&lt;&gt;"深",OR(AE45="準",AE45="深"),(NOT(OR(AND(AE45="準",OR(AD45="日",AD45="休",AE$17=1,AND(AF45&lt;&gt;"準",AF45&lt;&gt;"深",AD45="")),OR(AF45="休",AND(AF45="準",OR(AG45="休",AE$17=30,AG$18="×")),AE$17=31,AF$18="×",AF45="")),AND(AE45="深",OR(AD45="休",AE$17=1,AND(AF45&lt;&gt;"準",AF45&lt;&gt;"深",AD45="")),OR(AF45="休",AND(OR(AF45="準",AF45="深"),OR(AG45="休",AE$17=30,AG$18="×")),AE$17=31,AF$18="×",AF45="")))))),40,0))))</f>
        <v>0</v>
      </c>
      <c r="AF126" s="193">
        <f t="shared" ref="AF126" si="560">IF(AND($D$1="二交代制",AF$17&gt;=1,AF$17&lt;=28,AF45="当",AG45="明",AH45="休",AI45="当"),10,IF(AND($D$1="三交代制",AF$17&gt;=2,AF$17&lt;=30,OR(AF45="準",AF45="深"),OR(AG45="準",AG45="深"),OR(AH45="準",AH45="深")),20,IF(AND($D$1="二交代制",OR(AF45="当",AF45="明"),NOT(OR(AND(AF45="当",OR(AG45="明",AF$17=31,AG$18="×"),OR(AH45="休",AF$17=30,AF$17=31,AH$18="×")),AND(AF45="明",OR(AE45="当",AF$17=1),OR(AG45="休",AF$17=31,AG$18="×"))))),30,IF(AND($D$1="三交代制",AE45&lt;&gt;"準",AE45&lt;&gt;"深",OR(AF45="準",AF45="深"),(NOT(OR(AND(AF45="準",OR(AE45="日",AE45="休",AF$17=1,AND(AG45&lt;&gt;"準",AG45&lt;&gt;"深",AE45="")),OR(AG45="休",AND(AG45="準",OR(AH45="休",AF$17=30,AH$18="×")),AF$17=31,AG$18="×",AG45="")),AND(AF45="深",OR(AE45="休",AF$17=1,AND(AG45&lt;&gt;"準",AG45&lt;&gt;"深",AE45="")),OR(AG45="休",AND(OR(AG45="準",AG45="深"),OR(AH45="休",AF$17=30,AH$18="×")),AF$17=31,AG$18="×",AG45="")))))),40,0))))</f>
        <v>0</v>
      </c>
      <c r="AG126" s="193">
        <f t="shared" ref="AG126" si="561">IF(AND($D$1="二交代制",AG$17&gt;=1,AG$17&lt;=28,AG45="当",AH45="明",AI45="休",AJ45="当"),10,IF(AND($D$1="三交代制",AG$17&gt;=2,AG$17&lt;=30,OR(AG45="準",AG45="深"),OR(AH45="準",AH45="深"),OR(AI45="準",AI45="深")),20,IF(AND($D$1="二交代制",OR(AG45="当",AG45="明"),NOT(OR(AND(AG45="当",OR(AH45="明",AG$17=31,AH$18="×"),OR(AI45="休",AG$17=30,AG$17=31,AI$18="×")),AND(AG45="明",OR(AF45="当",AG$17=1),OR(AH45="休",AG$17=31,AH$18="×"))))),30,IF(AND($D$1="三交代制",AF45&lt;&gt;"準",AF45&lt;&gt;"深",OR(AG45="準",AG45="深"),(NOT(OR(AND(AG45="準",OR(AF45="日",AF45="休",AG$17=1,AND(AH45&lt;&gt;"準",AH45&lt;&gt;"深",AF45="")),OR(AH45="休",AND(AH45="準",OR(AI45="休",AG$17=30,AI$18="×")),AG$17=31,AH$18="×",AH45="")),AND(AG45="深",OR(AF45="休",AG$17=1,AND(AH45&lt;&gt;"準",AH45&lt;&gt;"深",AF45="")),OR(AH45="休",AND(OR(AH45="準",AH45="深"),OR(AI45="休",AG$17=30,AI$18="×")),AG$17=31,AH$18="×",AH45="")))))),40,0))))</f>
        <v>0</v>
      </c>
      <c r="AH126" s="193">
        <f t="shared" ref="AH126" si="562">IF(AND($D$1="二交代制",AH$17&gt;=1,AH$17&lt;=28,AH45="当",AI45="明",AJ45="休",AK45="当"),10,IF(AND($D$1="三交代制",AH$17&gt;=2,AH$17&lt;=30,OR(AH45="準",AH45="深"),OR(AI45="準",AI45="深"),OR(AJ45="準",AJ45="深")),20,IF(AND($D$1="二交代制",OR(AH45="当",AH45="明"),NOT(OR(AND(AH45="当",OR(AI45="明",AH$17=31,AI$18="×"),OR(AJ45="休",AH$17=30,AH$17=31,AJ$18="×")),AND(AH45="明",OR(AG45="当",AH$17=1),OR(AI45="休",AH$17=31,AI$18="×"))))),30,IF(AND($D$1="三交代制",AG45&lt;&gt;"準",AG45&lt;&gt;"深",OR(AH45="準",AH45="深"),(NOT(OR(AND(AH45="準",OR(AG45="日",AG45="休",AH$17=1,AND(AI45&lt;&gt;"準",AI45&lt;&gt;"深",AG45="")),OR(AI45="休",AND(AI45="準",OR(AJ45="休",AH$17=30,AJ$18="×")),AH$17=31,AI$18="×",AI45="")),AND(AH45="深",OR(AG45="休",AH$17=1,AND(AI45&lt;&gt;"準",AI45&lt;&gt;"深",AG45="")),OR(AI45="休",AND(OR(AI45="準",AI45="深"),OR(AJ45="休",AH$17=30,AJ$18="×")),AH$17=31,AI$18="×",AI45="")))))),40,0))))</f>
        <v>0</v>
      </c>
      <c r="AI126" s="193">
        <f t="shared" ref="AI126" si="563">IF(AND($D$1="二交代制",AI$17&gt;=1,AI$17&lt;=28,AI45="当",AJ45="明",AK45="休",AL45="当"),10,IF(AND($D$1="三交代制",AI$17&gt;=2,AI$17&lt;=30,OR(AI45="準",AI45="深"),OR(AJ45="準",AJ45="深"),OR(AK45="準",AK45="深")),20,IF(AND($D$1="二交代制",OR(AI45="当",AI45="明"),NOT(OR(AND(AI45="当",OR(AJ45="明",AI$17=31,AJ$18="×"),OR(AK45="休",AI$17=30,AI$17=31,AK$18="×")),AND(AI45="明",OR(AH45="当",AI$17=1),OR(AJ45="休",AI$17=31,AJ$18="×"))))),30,IF(AND($D$1="三交代制",AH45&lt;&gt;"準",AH45&lt;&gt;"深",OR(AI45="準",AI45="深"),(NOT(OR(AND(AI45="準",OR(AH45="日",AH45="休",AI$17=1,AND(AJ45&lt;&gt;"準",AJ45&lt;&gt;"深",AH45="")),OR(AJ45="休",AND(AJ45="準",OR(AK45="休",AI$17=30,AK$18="×")),AI$17=31,AJ$18="×",AJ45="")),AND(AI45="深",OR(AH45="休",AI$17=1,AND(AJ45&lt;&gt;"準",AJ45&lt;&gt;"深",AH45="")),OR(AJ45="休",AND(OR(AJ45="準",AJ45="深"),OR(AK45="休",AI$17=30,AK$18="×")),AI$17=31,AJ$18="×",AJ45="")))))),40,0))))</f>
        <v>0</v>
      </c>
      <c r="AJ126" s="193">
        <f t="shared" ref="AJ126" si="564">IF(AND($D$1="二交代制",AJ$17&gt;=1,AJ$17&lt;=28,AJ45="当",AK45="明",AL45="休",AM45="当"),10,IF(AND($D$1="三交代制",AJ$17&gt;=2,AJ$17&lt;=30,OR(AJ45="準",AJ45="深"),OR(AK45="準",AK45="深"),OR(AL45="準",AL45="深")),20,IF(AND($D$1="二交代制",OR(AJ45="当",AJ45="明"),NOT(OR(AND(AJ45="当",OR(AK45="明",AJ$17=31,AK$18="×"),OR(AL45="休",AJ$17=30,AJ$17=31,AL$18="×")),AND(AJ45="明",OR(AI45="当",AJ$17=1),OR(AK45="休",AJ$17=31,AK$18="×"))))),30,IF(AND($D$1="三交代制",AI45&lt;&gt;"準",AI45&lt;&gt;"深",OR(AJ45="準",AJ45="深"),(NOT(OR(AND(AJ45="準",OR(AI45="日",AI45="休",AJ$17=1,AND(AK45&lt;&gt;"準",AK45&lt;&gt;"深",AI45="")),OR(AK45="休",AND(AK45="準",OR(AL45="休",AJ$17=30,AL$18="×")),AJ$17=31,AK$18="×",AK45="")),AND(AJ45="深",OR(AI45="休",AJ$17=1,AND(AK45&lt;&gt;"準",AK45&lt;&gt;"深",AI45="")),OR(AK45="休",AND(OR(AK45="準",AK45="深"),OR(AL45="休",AJ$17=30,AL$18="×")),AJ$17=31,AK$18="×",AK45="")))))),40,0))))</f>
        <v>0</v>
      </c>
      <c r="AK126" s="193">
        <f t="shared" ref="AK126" si="565">IF(AND($D$1="二交代制",AK$17&gt;=1,AK$17&lt;=28,AK45="当",AL45="明",AM45="休",AN45="当"),10,IF(AND($D$1="三交代制",AK$17&gt;=2,AK$17&lt;=30,OR(AK45="準",AK45="深"),OR(AL45="準",AL45="深"),OR(AM45="準",AM45="深")),20,IF(AND($D$1="二交代制",OR(AK45="当",AK45="明"),NOT(OR(AND(AK45="当",OR(AL45="明",AK$17=31,AL$18="×"),OR(AM45="休",AK$17=30,AK$17=31,AM$18="×")),AND(AK45="明",OR(AJ45="当",AK$17=1),OR(AL45="休",AK$17=31,AL$18="×"))))),30,IF(AND($D$1="三交代制",AJ45&lt;&gt;"準",AJ45&lt;&gt;"深",OR(AK45="準",AK45="深"),(NOT(OR(AND(AK45="準",OR(AJ45="日",AJ45="休",AK$17=1,AND(AL45&lt;&gt;"準",AL45&lt;&gt;"深",AJ45="")),OR(AL45="休",AND(AL45="準",OR(AM45="休",AK$17=30,AM$18="×")),AK$17=31,AL$18="×",AL45="")),AND(AK45="深",OR(AJ45="休",AK$17=1,AND(AL45&lt;&gt;"準",AL45&lt;&gt;"深",AJ45="")),OR(AL45="休",AND(OR(AL45="準",AL45="深"),OR(AM45="休",AK$17=30,AM$18="×")),AK$17=31,AL$18="×",AL45="")))))),40,0))))</f>
        <v>0</v>
      </c>
      <c r="AL126" s="193">
        <f t="shared" ref="AL126" si="566">IF(AND($D$1="二交代制",AL$17&gt;=1,AL$17&lt;=28,AL45="当",AM45="明",AN45="休",AO45="当"),10,IF(AND($D$1="三交代制",AL$17&gt;=2,AL$17&lt;=30,OR(AL45="準",AL45="深"),OR(AM45="準",AM45="深"),OR(AN45="準",AN45="深")),20,IF(AND($D$1="二交代制",OR(AL45="当",AL45="明"),NOT(OR(AND(AL45="当",OR(AM45="明",AL$17=31,AM$18="×"),OR(AN45="休",AL$17=30,AL$17=31,AN$18="×")),AND(AL45="明",OR(AK45="当",AL$17=1),OR(AM45="休",AL$17=31,AM$18="×"))))),30,IF(AND($D$1="三交代制",AK45&lt;&gt;"準",AK45&lt;&gt;"深",OR(AL45="準",AL45="深"),(NOT(OR(AND(AL45="準",OR(AK45="日",AK45="休",AL$17=1,AND(AM45&lt;&gt;"準",AM45&lt;&gt;"深",AK45="")),OR(AM45="休",AND(AM45="準",OR(AN45="休",AL$17=30,AN$18="×")),AL$17=31,AM$18="×",AM45="")),AND(AL45="深",OR(AK45="休",AL$17=1,AND(AM45&lt;&gt;"準",AM45&lt;&gt;"深",AK45="")),OR(AM45="休",AND(OR(AM45="準",AM45="深"),OR(AN45="休",AL$17=30,AN$18="×")),AL$17=31,AM$18="×",AM45="")))))),40,0))))</f>
        <v>0</v>
      </c>
      <c r="AM126" s="193">
        <f t="shared" ref="AM126" si="567">IF(AND($D$1="二交代制",AM$17&gt;=1,AM$17&lt;=28,AM45="当",AN45="明",AO45="休",AP45="当"),10,IF(AND($D$1="三交代制",AM$17&gt;=2,AM$17&lt;=30,OR(AM45="準",AM45="深"),OR(AN45="準",AN45="深"),OR(AO45="準",AO45="深")),20,IF(AND($D$1="二交代制",OR(AM45="当",AM45="明"),NOT(OR(AND(AM45="当",OR(AN45="明",AM$17=31,AN$18="×"),OR(AO45="休",AM$17=30,AM$17=31,AO$18="×")),AND(AM45="明",OR(AL45="当",AM$17=1),OR(AN45="休",AM$17=31,AN$18="×"))))),30,IF(AND($D$1="三交代制",AL45&lt;&gt;"準",AL45&lt;&gt;"深",OR(AM45="準",AM45="深"),(NOT(OR(AND(AM45="準",OR(AL45="日",AL45="休",AM$17=1,AND(AN45&lt;&gt;"準",AN45&lt;&gt;"深",AL45="")),OR(AN45="休",AND(AN45="準",OR(AO45="休",AM$17=30,AO$18="×")),AM$17=31,AN$18="×",AN45="")),AND(AM45="深",OR(AL45="休",AM$17=1,AND(AN45&lt;&gt;"準",AN45&lt;&gt;"深",AL45="")),OR(AN45="休",AND(OR(AN45="準",AN45="深"),OR(AO45="休",AM$17=30,AO$18="×")),AM$17=31,AN$18="×",AN45="")))))),40,0))))</f>
        <v>0</v>
      </c>
      <c r="AN126" s="193">
        <f t="shared" ref="AN126" si="568">IF(AND($D$1="二交代制",AN$17&gt;=1,AN$17&lt;=28,AN45="当",AO45="明",AP45="休",AQ45="当"),10,IF(AND($D$1="三交代制",AN$17&gt;=2,AN$17&lt;=30,OR(AN45="準",AN45="深"),OR(AO45="準",AO45="深"),OR(AP45="準",AP45="深")),20,IF(AND($D$1="二交代制",OR(AN45="当",AN45="明"),NOT(OR(AND(AN45="当",OR(AO45="明",AN$17=31,AO$18="×"),OR(AP45="休",AN$17=30,AN$17=31,AP$18="×")),AND(AN45="明",OR(AM45="当",AN$17=1),OR(AO45="休",AN$17=31,AO$18="×"))))),30,IF(AND($D$1="三交代制",AM45&lt;&gt;"準",AM45&lt;&gt;"深",OR(AN45="準",AN45="深"),(NOT(OR(AND(AN45="準",OR(AM45="日",AM45="休",AN$17=1,AND(AO45&lt;&gt;"準",AO45&lt;&gt;"深",AM45="")),OR(AO45="休",AND(AO45="準",OR(AP45="休",AN$17=30,AP$18="×")),AN$17=31,AO$18="×",AO45="")),AND(AN45="深",OR(AM45="休",AN$17=1,AND(AO45&lt;&gt;"準",AO45&lt;&gt;"深",AM45="")),OR(AO45="休",AND(OR(AO45="準",AO45="深"),OR(AP45="休",AN$17=30,AP$18="×")),AN$17=31,AO$18="×",AO45="")))))),40,0))))</f>
        <v>0</v>
      </c>
      <c r="AO126" s="193">
        <f t="shared" ref="AO126" si="569">IF(AND($D$1="二交代制",AO$17&gt;=1,AO$17&lt;=28,AO45="当",AP45="明",AQ45="休",AR45="当"),10,IF(AND($D$1="三交代制",AO$17&gt;=2,AO$17&lt;=30,OR(AO45="準",AO45="深"),OR(AP45="準",AP45="深"),OR(AQ45="準",AQ45="深")),20,IF(AND($D$1="二交代制",OR(AO45="当",AO45="明"),NOT(OR(AND(AO45="当",OR(AP45="明",AO$17=31,AP$18="×"),OR(AQ45="休",AO$17=30,AO$17=31,AQ$18="×")),AND(AO45="明",OR(AN45="当",AO$17=1),OR(AP45="休",AO$17=31,AP$18="×"))))),30,IF(AND($D$1="三交代制",AN45&lt;&gt;"準",AN45&lt;&gt;"深",OR(AO45="準",AO45="深"),(NOT(OR(AND(AO45="準",OR(AN45="日",AN45="休",AO$17=1,AND(AP45&lt;&gt;"準",AP45&lt;&gt;"深",AN45="")),OR(AP45="休",AND(AP45="準",OR(AQ45="休",AO$17=30,AQ$18="×")),AO$17=31,AP$18="×",AP45="")),AND(AO45="深",OR(AN45="休",AO$17=1,AND(AP45&lt;&gt;"準",AP45&lt;&gt;"深",AN45="")),OR(AP45="休",AND(OR(AP45="準",AP45="深"),OR(AQ45="休",AO$17=30,AQ$18="×")),AO$17=31,AP$18="×",AP45="")))))),40,0))))</f>
        <v>0</v>
      </c>
      <c r="AP126" s="104"/>
    </row>
    <row r="127" spans="5:94" x14ac:dyDescent="0.4">
      <c r="J127" s="202"/>
      <c r="K127" s="193"/>
      <c r="L127" s="193"/>
      <c r="M127" s="193"/>
      <c r="N127" s="193"/>
      <c r="O127" s="193"/>
      <c r="P127" s="193"/>
      <c r="Q127" s="193"/>
      <c r="R127" s="193"/>
      <c r="S127" s="193"/>
      <c r="T127" s="193"/>
      <c r="U127" s="193"/>
      <c r="V127" s="193"/>
      <c r="W127" s="193"/>
      <c r="X127" s="193"/>
      <c r="Y127" s="193"/>
      <c r="Z127" s="193"/>
      <c r="AA127" s="193"/>
      <c r="AB127" s="193"/>
      <c r="AC127" s="193"/>
      <c r="AD127" s="193"/>
      <c r="AE127" s="193"/>
      <c r="AF127" s="193"/>
      <c r="AG127" s="193"/>
      <c r="AH127" s="193"/>
      <c r="AI127" s="193"/>
      <c r="AJ127" s="193"/>
      <c r="AK127" s="193"/>
      <c r="AL127" s="193"/>
      <c r="AM127" s="193"/>
      <c r="AN127" s="193"/>
      <c r="AO127" s="193"/>
      <c r="AP127" s="104"/>
    </row>
    <row r="128" spans="5:94" x14ac:dyDescent="0.4">
      <c r="J128" s="201" t="str">
        <f t="shared" ref="J128" si="570">IF(E47&lt;&gt;"",E47,"")</f>
        <v>皆川</v>
      </c>
      <c r="K128" s="193">
        <f t="shared" ref="K128" si="571">IF(AND($D$1="二交代制",K$17&gt;=1,K$17&lt;=28,K47="当",L47="明",M47="休",N47="当"),10,IF(AND($D$1="三交代制",K$17&gt;=2,K$17&lt;=30,OR(K47="準",K47="深"),OR(L47="準",L47="深"),OR(M47="準",M47="深")),20,IF(AND($D$1="二交代制",OR(K47="当",K47="明"),NOT(OR(AND(K47="当",OR(L47="明",K$17=31,L$18="×"),OR(M47="休",K$17=30,K$17=31,M$18="×")),AND(K47="明",OR(J47="当",K$17=1),OR(L47="休",K$17=31,L$18="×"))))),30,IF(AND($D$1="三交代制",J47&lt;&gt;"準",J47&lt;&gt;"深",OR(K47="準",K47="深"),(NOT(OR(AND(K47="準",OR(J47="日",J47="休",K$17=1,AND(L47&lt;&gt;"準",L47&lt;&gt;"深",J47="")),OR(L47="休",AND(L47="準",OR(M47="休",K$17=30,M$18="×")),K$17=31,L$18="×",L47="")),AND(K47="深",OR(J47="休",K$17=1,AND(L47&lt;&gt;"準",L47&lt;&gt;"深",J47="")),OR(L47="休",AND(OR(L47="準",L47="深"),OR(M47="休",K$17=30,M$18="×")),K$17=31,L$18="×",L47="")))))),40,0))))</f>
        <v>0</v>
      </c>
      <c r="L128" s="193">
        <f t="shared" ref="L128" si="572">IF(AND($D$1="二交代制",L$17&gt;=1,L$17&lt;=28,L47="当",M47="明",N47="休",O47="当"),10,IF(AND($D$1="三交代制",L$17&gt;=2,L$17&lt;=30,OR(L47="準",L47="深"),OR(M47="準",M47="深"),OR(N47="準",N47="深")),20,IF(AND($D$1="二交代制",OR(L47="当",L47="明"),NOT(OR(AND(L47="当",OR(M47="明",L$17=31,M$18="×"),OR(N47="休",L$17=30,L$17=31,N$18="×")),AND(L47="明",OR(K47="当",L$17=1),OR(M47="休",L$17=31,M$18="×"))))),30,IF(AND($D$1="三交代制",K47&lt;&gt;"準",K47&lt;&gt;"深",OR(L47="準",L47="深"),(NOT(OR(AND(L47="準",OR(K47="日",K47="休",L$17=1,AND(M47&lt;&gt;"準",M47&lt;&gt;"深",K47="")),OR(M47="休",AND(M47="準",OR(N47="休",L$17=30,N$18="×")),L$17=31,M$18="×",M47="")),AND(L47="深",OR(K47="休",L$17=1,AND(M47&lt;&gt;"準",M47&lt;&gt;"深",K47="")),OR(M47="休",AND(OR(M47="準",M47="深"),OR(N47="休",L$17=30,N$18="×")),L$17=31,M$18="×",M47="")))))),40,0))))</f>
        <v>0</v>
      </c>
      <c r="M128" s="193">
        <f t="shared" ref="M128" si="573">IF(AND($D$1="二交代制",M$17&gt;=1,M$17&lt;=28,M47="当",N47="明",O47="休",P47="当"),10,IF(AND($D$1="三交代制",M$17&gt;=2,M$17&lt;=30,OR(M47="準",M47="深"),OR(N47="準",N47="深"),OR(O47="準",O47="深")),20,IF(AND($D$1="二交代制",OR(M47="当",M47="明"),NOT(OR(AND(M47="当",OR(N47="明",M$17=31,N$18="×"),OR(O47="休",M$17=30,M$17=31,O$18="×")),AND(M47="明",OR(L47="当",M$17=1),OR(N47="休",M$17=31,N$18="×"))))),30,IF(AND($D$1="三交代制",L47&lt;&gt;"準",L47&lt;&gt;"深",OR(M47="準",M47="深"),(NOT(OR(AND(M47="準",OR(L47="日",L47="休",M$17=1,AND(N47&lt;&gt;"準",N47&lt;&gt;"深",L47="")),OR(N47="休",AND(N47="準",OR(O47="休",M$17=30,O$18="×")),M$17=31,N$18="×",N47="")),AND(M47="深",OR(L47="休",M$17=1,AND(N47&lt;&gt;"準",N47&lt;&gt;"深",L47="")),OR(N47="休",AND(OR(N47="準",N47="深"),OR(O47="休",M$17=30,O$18="×")),M$17=31,N$18="×",N47="")))))),40,0))))</f>
        <v>0</v>
      </c>
      <c r="N128" s="193">
        <f t="shared" ref="N128" si="574">IF(AND($D$1="二交代制",N$17&gt;=1,N$17&lt;=28,N47="当",O47="明",P47="休",Q47="当"),10,IF(AND($D$1="三交代制",N$17&gt;=2,N$17&lt;=30,OR(N47="準",N47="深"),OR(O47="準",O47="深"),OR(P47="準",P47="深")),20,IF(AND($D$1="二交代制",OR(N47="当",N47="明"),NOT(OR(AND(N47="当",OR(O47="明",N$17=31,O$18="×"),OR(P47="休",N$17=30,N$17=31,P$18="×")),AND(N47="明",OR(M47="当",N$17=1),OR(O47="休",N$17=31,O$18="×"))))),30,IF(AND($D$1="三交代制",M47&lt;&gt;"準",M47&lt;&gt;"深",OR(N47="準",N47="深"),(NOT(OR(AND(N47="準",OR(M47="日",M47="休",N$17=1,AND(O47&lt;&gt;"準",O47&lt;&gt;"深",M47="")),OR(O47="休",AND(O47="準",OR(P47="休",N$17=30,P$18="×")),N$17=31,O$18="×",O47="")),AND(N47="深",OR(M47="休",N$17=1,AND(O47&lt;&gt;"準",O47&lt;&gt;"深",M47="")),OR(O47="休",AND(OR(O47="準",O47="深"),OR(P47="休",N$17=30,P$18="×")),N$17=31,O$18="×",O47="")))))),40,0))))</f>
        <v>0</v>
      </c>
      <c r="O128" s="193">
        <f t="shared" ref="O128" si="575">IF(AND($D$1="二交代制",O$17&gt;=1,O$17&lt;=28,O47="当",P47="明",Q47="休",R47="当"),10,IF(AND($D$1="三交代制",O$17&gt;=2,O$17&lt;=30,OR(O47="準",O47="深"),OR(P47="準",P47="深"),OR(Q47="準",Q47="深")),20,IF(AND($D$1="二交代制",OR(O47="当",O47="明"),NOT(OR(AND(O47="当",OR(P47="明",O$17=31,P$18="×"),OR(Q47="休",O$17=30,O$17=31,Q$18="×")),AND(O47="明",OR(N47="当",O$17=1),OR(P47="休",O$17=31,P$18="×"))))),30,IF(AND($D$1="三交代制",N47&lt;&gt;"準",N47&lt;&gt;"深",OR(O47="準",O47="深"),(NOT(OR(AND(O47="準",OR(N47="日",N47="休",O$17=1,AND(P47&lt;&gt;"準",P47&lt;&gt;"深",N47="")),OR(P47="休",AND(P47="準",OR(Q47="休",O$17=30,Q$18="×")),O$17=31,P$18="×",P47="")),AND(O47="深",OR(N47="休",O$17=1,AND(P47&lt;&gt;"準",P47&lt;&gt;"深",N47="")),OR(P47="休",AND(OR(P47="準",P47="深"),OR(Q47="休",O$17=30,Q$18="×")),O$17=31,P$18="×",P47="")))))),40,0))))</f>
        <v>0</v>
      </c>
      <c r="P128" s="193">
        <f t="shared" ref="P128" si="576">IF(AND($D$1="二交代制",P$17&gt;=1,P$17&lt;=28,P47="当",Q47="明",R47="休",S47="当"),10,IF(AND($D$1="三交代制",P$17&gt;=2,P$17&lt;=30,OR(P47="準",P47="深"),OR(Q47="準",Q47="深"),OR(R47="準",R47="深")),20,IF(AND($D$1="二交代制",OR(P47="当",P47="明"),NOT(OR(AND(P47="当",OR(Q47="明",P$17=31,Q$18="×"),OR(R47="休",P$17=30,P$17=31,R$18="×")),AND(P47="明",OR(O47="当",P$17=1),OR(Q47="休",P$17=31,Q$18="×"))))),30,IF(AND($D$1="三交代制",O47&lt;&gt;"準",O47&lt;&gt;"深",OR(P47="準",P47="深"),(NOT(OR(AND(P47="準",OR(O47="日",O47="休",P$17=1,AND(Q47&lt;&gt;"準",Q47&lt;&gt;"深",O47="")),OR(Q47="休",AND(Q47="準",OR(R47="休",P$17=30,R$18="×")),P$17=31,Q$18="×",Q47="")),AND(P47="深",OR(O47="休",P$17=1,AND(Q47&lt;&gt;"準",Q47&lt;&gt;"深",O47="")),OR(Q47="休",AND(OR(Q47="準",Q47="深"),OR(R47="休",P$17=30,R$18="×")),P$17=31,Q$18="×",Q47="")))))),40,0))))</f>
        <v>0</v>
      </c>
      <c r="Q128" s="193">
        <f t="shared" ref="Q128" si="577">IF(AND($D$1="二交代制",Q$17&gt;=1,Q$17&lt;=28,Q47="当",R47="明",S47="休",T47="当"),10,IF(AND($D$1="三交代制",Q$17&gt;=2,Q$17&lt;=30,OR(Q47="準",Q47="深"),OR(R47="準",R47="深"),OR(S47="準",S47="深")),20,IF(AND($D$1="二交代制",OR(Q47="当",Q47="明"),NOT(OR(AND(Q47="当",OR(R47="明",Q$17=31,R$18="×"),OR(S47="休",Q$17=30,Q$17=31,S$18="×")),AND(Q47="明",OR(P47="当",Q$17=1),OR(R47="休",Q$17=31,R$18="×"))))),30,IF(AND($D$1="三交代制",P47&lt;&gt;"準",P47&lt;&gt;"深",OR(Q47="準",Q47="深"),(NOT(OR(AND(Q47="準",OR(P47="日",P47="休",Q$17=1,AND(R47&lt;&gt;"準",R47&lt;&gt;"深",P47="")),OR(R47="休",AND(R47="準",OR(S47="休",Q$17=30,S$18="×")),Q$17=31,R$18="×",R47="")),AND(Q47="深",OR(P47="休",Q$17=1,AND(R47&lt;&gt;"準",R47&lt;&gt;"深",P47="")),OR(R47="休",AND(OR(R47="準",R47="深"),OR(S47="休",Q$17=30,S$18="×")),Q$17=31,R$18="×",R47="")))))),40,0))))</f>
        <v>0</v>
      </c>
      <c r="R128" s="193">
        <f t="shared" ref="R128" si="578">IF(AND($D$1="二交代制",R$17&gt;=1,R$17&lt;=28,R47="当",S47="明",T47="休",U47="当"),10,IF(AND($D$1="三交代制",R$17&gt;=2,R$17&lt;=30,OR(R47="準",R47="深"),OR(S47="準",S47="深"),OR(T47="準",T47="深")),20,IF(AND($D$1="二交代制",OR(R47="当",R47="明"),NOT(OR(AND(R47="当",OR(S47="明",R$17=31,S$18="×"),OR(T47="休",R$17=30,R$17=31,T$18="×")),AND(R47="明",OR(Q47="当",R$17=1),OR(S47="休",R$17=31,S$18="×"))))),30,IF(AND($D$1="三交代制",Q47&lt;&gt;"準",Q47&lt;&gt;"深",OR(R47="準",R47="深"),(NOT(OR(AND(R47="準",OR(Q47="日",Q47="休",R$17=1,AND(S47&lt;&gt;"準",S47&lt;&gt;"深",Q47="")),OR(S47="休",AND(S47="準",OR(T47="休",R$17=30,T$18="×")),R$17=31,S$18="×",S47="")),AND(R47="深",OR(Q47="休",R$17=1,AND(S47&lt;&gt;"準",S47&lt;&gt;"深",Q47="")),OR(S47="休",AND(OR(S47="準",S47="深"),OR(T47="休",R$17=30,T$18="×")),R$17=31,S$18="×",S47="")))))),40,0))))</f>
        <v>0</v>
      </c>
      <c r="S128" s="193">
        <f t="shared" ref="S128" si="579">IF(AND($D$1="二交代制",S$17&gt;=1,S$17&lt;=28,S47="当",T47="明",U47="休",V47="当"),10,IF(AND($D$1="三交代制",S$17&gt;=2,S$17&lt;=30,OR(S47="準",S47="深"),OR(T47="準",T47="深"),OR(U47="準",U47="深")),20,IF(AND($D$1="二交代制",OR(S47="当",S47="明"),NOT(OR(AND(S47="当",OR(T47="明",S$17=31,T$18="×"),OR(U47="休",S$17=30,S$17=31,U$18="×")),AND(S47="明",OR(R47="当",S$17=1),OR(T47="休",S$17=31,T$18="×"))))),30,IF(AND($D$1="三交代制",R47&lt;&gt;"準",R47&lt;&gt;"深",OR(S47="準",S47="深"),(NOT(OR(AND(S47="準",OR(R47="日",R47="休",S$17=1,AND(T47&lt;&gt;"準",T47&lt;&gt;"深",R47="")),OR(T47="休",AND(T47="準",OR(U47="休",S$17=30,U$18="×")),S$17=31,T$18="×",T47="")),AND(S47="深",OR(R47="休",S$17=1,AND(T47&lt;&gt;"準",T47&lt;&gt;"深",R47="")),OR(T47="休",AND(OR(T47="準",T47="深"),OR(U47="休",S$17=30,U$18="×")),S$17=31,T$18="×",T47="")))))),40,0))))</f>
        <v>0</v>
      </c>
      <c r="T128" s="193">
        <f t="shared" ref="T128" si="580">IF(AND($D$1="二交代制",T$17&gt;=1,T$17&lt;=28,T47="当",U47="明",V47="休",W47="当"),10,IF(AND($D$1="三交代制",T$17&gt;=2,T$17&lt;=30,OR(T47="準",T47="深"),OR(U47="準",U47="深"),OR(V47="準",V47="深")),20,IF(AND($D$1="二交代制",OR(T47="当",T47="明"),NOT(OR(AND(T47="当",OR(U47="明",T$17=31,U$18="×"),OR(V47="休",T$17=30,T$17=31,V$18="×")),AND(T47="明",OR(S47="当",T$17=1),OR(U47="休",T$17=31,U$18="×"))))),30,IF(AND($D$1="三交代制",S47&lt;&gt;"準",S47&lt;&gt;"深",OR(T47="準",T47="深"),(NOT(OR(AND(T47="準",OR(S47="日",S47="休",T$17=1,AND(U47&lt;&gt;"準",U47&lt;&gt;"深",S47="")),OR(U47="休",AND(U47="準",OR(V47="休",T$17=30,V$18="×")),T$17=31,U$18="×",U47="")),AND(T47="深",OR(S47="休",T$17=1,AND(U47&lt;&gt;"準",U47&lt;&gt;"深",S47="")),OR(U47="休",AND(OR(U47="準",U47="深"),OR(V47="休",T$17=30,V$18="×")),T$17=31,U$18="×",U47="")))))),40,0))))</f>
        <v>0</v>
      </c>
      <c r="U128" s="193">
        <f t="shared" ref="U128" si="581">IF(AND($D$1="二交代制",U$17&gt;=1,U$17&lt;=28,U47="当",V47="明",W47="休",X47="当"),10,IF(AND($D$1="三交代制",U$17&gt;=2,U$17&lt;=30,OR(U47="準",U47="深"),OR(V47="準",V47="深"),OR(W47="準",W47="深")),20,IF(AND($D$1="二交代制",OR(U47="当",U47="明"),NOT(OR(AND(U47="当",OR(V47="明",U$17=31,V$18="×"),OR(W47="休",U$17=30,U$17=31,W$18="×")),AND(U47="明",OR(T47="当",U$17=1),OR(V47="休",U$17=31,V$18="×"))))),30,IF(AND($D$1="三交代制",T47&lt;&gt;"準",T47&lt;&gt;"深",OR(U47="準",U47="深"),(NOT(OR(AND(U47="準",OR(T47="日",T47="休",U$17=1,AND(V47&lt;&gt;"準",V47&lt;&gt;"深",T47="")),OR(V47="休",AND(V47="準",OR(W47="休",U$17=30,W$18="×")),U$17=31,V$18="×",V47="")),AND(U47="深",OR(T47="休",U$17=1,AND(V47&lt;&gt;"準",V47&lt;&gt;"深",T47="")),OR(V47="休",AND(OR(V47="準",V47="深"),OR(W47="休",U$17=30,W$18="×")),U$17=31,V$18="×",V47="")))))),40,0))))</f>
        <v>0</v>
      </c>
      <c r="V128" s="193">
        <f t="shared" ref="V128" si="582">IF(AND($D$1="二交代制",V$17&gt;=1,V$17&lt;=28,V47="当",W47="明",X47="休",Y47="当"),10,IF(AND($D$1="三交代制",V$17&gt;=2,V$17&lt;=30,OR(V47="準",V47="深"),OR(W47="準",W47="深"),OR(X47="準",X47="深")),20,IF(AND($D$1="二交代制",OR(V47="当",V47="明"),NOT(OR(AND(V47="当",OR(W47="明",V$17=31,W$18="×"),OR(X47="休",V$17=30,V$17=31,X$18="×")),AND(V47="明",OR(U47="当",V$17=1),OR(W47="休",V$17=31,W$18="×"))))),30,IF(AND($D$1="三交代制",U47&lt;&gt;"準",U47&lt;&gt;"深",OR(V47="準",V47="深"),(NOT(OR(AND(V47="準",OR(U47="日",U47="休",V$17=1,AND(W47&lt;&gt;"準",W47&lt;&gt;"深",U47="")),OR(W47="休",AND(W47="準",OR(X47="休",V$17=30,X$18="×")),V$17=31,W$18="×",W47="")),AND(V47="深",OR(U47="休",V$17=1,AND(W47&lt;&gt;"準",W47&lt;&gt;"深",U47="")),OR(W47="休",AND(OR(W47="準",W47="深"),OR(X47="休",V$17=30,X$18="×")),V$17=31,W$18="×",W47="")))))),40,0))))</f>
        <v>0</v>
      </c>
      <c r="W128" s="193">
        <f t="shared" ref="W128" si="583">IF(AND($D$1="二交代制",W$17&gt;=1,W$17&lt;=28,W47="当",X47="明",Y47="休",Z47="当"),10,IF(AND($D$1="三交代制",W$17&gt;=2,W$17&lt;=30,OR(W47="準",W47="深"),OR(X47="準",X47="深"),OR(Y47="準",Y47="深")),20,IF(AND($D$1="二交代制",OR(W47="当",W47="明"),NOT(OR(AND(W47="当",OR(X47="明",W$17=31,X$18="×"),OR(Y47="休",W$17=30,W$17=31,Y$18="×")),AND(W47="明",OR(V47="当",W$17=1),OR(X47="休",W$17=31,X$18="×"))))),30,IF(AND($D$1="三交代制",V47&lt;&gt;"準",V47&lt;&gt;"深",OR(W47="準",W47="深"),(NOT(OR(AND(W47="準",OR(V47="日",V47="休",W$17=1,AND(X47&lt;&gt;"準",X47&lt;&gt;"深",V47="")),OR(X47="休",AND(X47="準",OR(Y47="休",W$17=30,Y$18="×")),W$17=31,X$18="×",X47="")),AND(W47="深",OR(V47="休",W$17=1,AND(X47&lt;&gt;"準",X47&lt;&gt;"深",V47="")),OR(X47="休",AND(OR(X47="準",X47="深"),OR(Y47="休",W$17=30,Y$18="×")),W$17=31,X$18="×",X47="")))))),40,0))))</f>
        <v>0</v>
      </c>
      <c r="X128" s="193">
        <f t="shared" ref="X128" si="584">IF(AND($D$1="二交代制",X$17&gt;=1,X$17&lt;=28,X47="当",Y47="明",Z47="休",AA47="当"),10,IF(AND($D$1="三交代制",X$17&gt;=2,X$17&lt;=30,OR(X47="準",X47="深"),OR(Y47="準",Y47="深"),OR(Z47="準",Z47="深")),20,IF(AND($D$1="二交代制",OR(X47="当",X47="明"),NOT(OR(AND(X47="当",OR(Y47="明",X$17=31,Y$18="×"),OR(Z47="休",X$17=30,X$17=31,Z$18="×")),AND(X47="明",OR(W47="当",X$17=1),OR(Y47="休",X$17=31,Y$18="×"))))),30,IF(AND($D$1="三交代制",W47&lt;&gt;"準",W47&lt;&gt;"深",OR(X47="準",X47="深"),(NOT(OR(AND(X47="準",OR(W47="日",W47="休",X$17=1,AND(Y47&lt;&gt;"準",Y47&lt;&gt;"深",W47="")),OR(Y47="休",AND(Y47="準",OR(Z47="休",X$17=30,Z$18="×")),X$17=31,Y$18="×",Y47="")),AND(X47="深",OR(W47="休",X$17=1,AND(Y47&lt;&gt;"準",Y47&lt;&gt;"深",W47="")),OR(Y47="休",AND(OR(Y47="準",Y47="深"),OR(Z47="休",X$17=30,Z$18="×")),X$17=31,Y$18="×",Y47="")))))),40,0))))</f>
        <v>0</v>
      </c>
      <c r="Y128" s="193">
        <f t="shared" ref="Y128" si="585">IF(AND($D$1="二交代制",Y$17&gt;=1,Y$17&lt;=28,Y47="当",Z47="明",AA47="休",AB47="当"),10,IF(AND($D$1="三交代制",Y$17&gt;=2,Y$17&lt;=30,OR(Y47="準",Y47="深"),OR(Z47="準",Z47="深"),OR(AA47="準",AA47="深")),20,IF(AND($D$1="二交代制",OR(Y47="当",Y47="明"),NOT(OR(AND(Y47="当",OR(Z47="明",Y$17=31,Z$18="×"),OR(AA47="休",Y$17=30,Y$17=31,AA$18="×")),AND(Y47="明",OR(X47="当",Y$17=1),OR(Z47="休",Y$17=31,Z$18="×"))))),30,IF(AND($D$1="三交代制",X47&lt;&gt;"準",X47&lt;&gt;"深",OR(Y47="準",Y47="深"),(NOT(OR(AND(Y47="準",OR(X47="日",X47="休",Y$17=1,AND(Z47&lt;&gt;"準",Z47&lt;&gt;"深",X47="")),OR(Z47="休",AND(Z47="準",OR(AA47="休",Y$17=30,AA$18="×")),Y$17=31,Z$18="×",Z47="")),AND(Y47="深",OR(X47="休",Y$17=1,AND(Z47&lt;&gt;"準",Z47&lt;&gt;"深",X47="")),OR(Z47="休",AND(OR(Z47="準",Z47="深"),OR(AA47="休",Y$17=30,AA$18="×")),Y$17=31,Z$18="×",Z47="")))))),40,0))))</f>
        <v>0</v>
      </c>
      <c r="Z128" s="193">
        <f t="shared" ref="Z128" si="586">IF(AND($D$1="二交代制",Z$17&gt;=1,Z$17&lt;=28,Z47="当",AA47="明",AB47="休",AC47="当"),10,IF(AND($D$1="三交代制",Z$17&gt;=2,Z$17&lt;=30,OR(Z47="準",Z47="深"),OR(AA47="準",AA47="深"),OR(AB47="準",AB47="深")),20,IF(AND($D$1="二交代制",OR(Z47="当",Z47="明"),NOT(OR(AND(Z47="当",OR(AA47="明",Z$17=31,AA$18="×"),OR(AB47="休",Z$17=30,Z$17=31,AB$18="×")),AND(Z47="明",OR(Y47="当",Z$17=1),OR(AA47="休",Z$17=31,AA$18="×"))))),30,IF(AND($D$1="三交代制",Y47&lt;&gt;"準",Y47&lt;&gt;"深",OR(Z47="準",Z47="深"),(NOT(OR(AND(Z47="準",OR(Y47="日",Y47="休",Z$17=1,AND(AA47&lt;&gt;"準",AA47&lt;&gt;"深",Y47="")),OR(AA47="休",AND(AA47="準",OR(AB47="休",Z$17=30,AB$18="×")),Z$17=31,AA$18="×",AA47="")),AND(Z47="深",OR(Y47="休",Z$17=1,AND(AA47&lt;&gt;"準",AA47&lt;&gt;"深",Y47="")),OR(AA47="休",AND(OR(AA47="準",AA47="深"),OR(AB47="休",Z$17=30,AB$18="×")),Z$17=31,AA$18="×",AA47="")))))),40,0))))</f>
        <v>0</v>
      </c>
      <c r="AA128" s="193">
        <f t="shared" ref="AA128" si="587">IF(AND($D$1="二交代制",AA$17&gt;=1,AA$17&lt;=28,AA47="当",AB47="明",AC47="休",AD47="当"),10,IF(AND($D$1="三交代制",AA$17&gt;=2,AA$17&lt;=30,OR(AA47="準",AA47="深"),OR(AB47="準",AB47="深"),OR(AC47="準",AC47="深")),20,IF(AND($D$1="二交代制",OR(AA47="当",AA47="明"),NOT(OR(AND(AA47="当",OR(AB47="明",AA$17=31,AB$18="×"),OR(AC47="休",AA$17=30,AA$17=31,AC$18="×")),AND(AA47="明",OR(Z47="当",AA$17=1),OR(AB47="休",AA$17=31,AB$18="×"))))),30,IF(AND($D$1="三交代制",Z47&lt;&gt;"準",Z47&lt;&gt;"深",OR(AA47="準",AA47="深"),(NOT(OR(AND(AA47="準",OR(Z47="日",Z47="休",AA$17=1,AND(AB47&lt;&gt;"準",AB47&lt;&gt;"深",Z47="")),OR(AB47="休",AND(AB47="準",OR(AC47="休",AA$17=30,AC$18="×")),AA$17=31,AB$18="×",AB47="")),AND(AA47="深",OR(Z47="休",AA$17=1,AND(AB47&lt;&gt;"準",AB47&lt;&gt;"深",Z47="")),OR(AB47="休",AND(OR(AB47="準",AB47="深"),OR(AC47="休",AA$17=30,AC$18="×")),AA$17=31,AB$18="×",AB47="")))))),40,0))))</f>
        <v>0</v>
      </c>
      <c r="AB128" s="193">
        <f t="shared" ref="AB128" si="588">IF(AND($D$1="二交代制",AB$17&gt;=1,AB$17&lt;=28,AB47="当",AC47="明",AD47="休",AE47="当"),10,IF(AND($D$1="三交代制",AB$17&gt;=2,AB$17&lt;=30,OR(AB47="準",AB47="深"),OR(AC47="準",AC47="深"),OR(AD47="準",AD47="深")),20,IF(AND($D$1="二交代制",OR(AB47="当",AB47="明"),NOT(OR(AND(AB47="当",OR(AC47="明",AB$17=31,AC$18="×"),OR(AD47="休",AB$17=30,AB$17=31,AD$18="×")),AND(AB47="明",OR(AA47="当",AB$17=1),OR(AC47="休",AB$17=31,AC$18="×"))))),30,IF(AND($D$1="三交代制",AA47&lt;&gt;"準",AA47&lt;&gt;"深",OR(AB47="準",AB47="深"),(NOT(OR(AND(AB47="準",OR(AA47="日",AA47="休",AB$17=1,AND(AC47&lt;&gt;"準",AC47&lt;&gt;"深",AA47="")),OR(AC47="休",AND(AC47="準",OR(AD47="休",AB$17=30,AD$18="×")),AB$17=31,AC$18="×",AC47="")),AND(AB47="深",OR(AA47="休",AB$17=1,AND(AC47&lt;&gt;"準",AC47&lt;&gt;"深",AA47="")),OR(AC47="休",AND(OR(AC47="準",AC47="深"),OR(AD47="休",AB$17=30,AD$18="×")),AB$17=31,AC$18="×",AC47="")))))),40,0))))</f>
        <v>0</v>
      </c>
      <c r="AC128" s="193">
        <f t="shared" ref="AC128" si="589">IF(AND($D$1="二交代制",AC$17&gt;=1,AC$17&lt;=28,AC47="当",AD47="明",AE47="休",AF47="当"),10,IF(AND($D$1="三交代制",AC$17&gt;=2,AC$17&lt;=30,OR(AC47="準",AC47="深"),OR(AD47="準",AD47="深"),OR(AE47="準",AE47="深")),20,IF(AND($D$1="二交代制",OR(AC47="当",AC47="明"),NOT(OR(AND(AC47="当",OR(AD47="明",AC$17=31,AD$18="×"),OR(AE47="休",AC$17=30,AC$17=31,AE$18="×")),AND(AC47="明",OR(AB47="当",AC$17=1),OR(AD47="休",AC$17=31,AD$18="×"))))),30,IF(AND($D$1="三交代制",AB47&lt;&gt;"準",AB47&lt;&gt;"深",OR(AC47="準",AC47="深"),(NOT(OR(AND(AC47="準",OR(AB47="日",AB47="休",AC$17=1,AND(AD47&lt;&gt;"準",AD47&lt;&gt;"深",AB47="")),OR(AD47="休",AND(AD47="準",OR(AE47="休",AC$17=30,AE$18="×")),AC$17=31,AD$18="×",AD47="")),AND(AC47="深",OR(AB47="休",AC$17=1,AND(AD47&lt;&gt;"準",AD47&lt;&gt;"深",AB47="")),OR(AD47="休",AND(OR(AD47="準",AD47="深"),OR(AE47="休",AC$17=30,AE$18="×")),AC$17=31,AD$18="×",AD47="")))))),40,0))))</f>
        <v>0</v>
      </c>
      <c r="AD128" s="193">
        <f t="shared" ref="AD128" si="590">IF(AND($D$1="二交代制",AD$17&gt;=1,AD$17&lt;=28,AD47="当",AE47="明",AF47="休",AG47="当"),10,IF(AND($D$1="三交代制",AD$17&gt;=2,AD$17&lt;=30,OR(AD47="準",AD47="深"),OR(AE47="準",AE47="深"),OR(AF47="準",AF47="深")),20,IF(AND($D$1="二交代制",OR(AD47="当",AD47="明"),NOT(OR(AND(AD47="当",OR(AE47="明",AD$17=31,AE$18="×"),OR(AF47="休",AD$17=30,AD$17=31,AF$18="×")),AND(AD47="明",OR(AC47="当",AD$17=1),OR(AE47="休",AD$17=31,AE$18="×"))))),30,IF(AND($D$1="三交代制",AC47&lt;&gt;"準",AC47&lt;&gt;"深",OR(AD47="準",AD47="深"),(NOT(OR(AND(AD47="準",OR(AC47="日",AC47="休",AD$17=1,AND(AE47&lt;&gt;"準",AE47&lt;&gt;"深",AC47="")),OR(AE47="休",AND(AE47="準",OR(AF47="休",AD$17=30,AF$18="×")),AD$17=31,AE$18="×",AE47="")),AND(AD47="深",OR(AC47="休",AD$17=1,AND(AE47&lt;&gt;"準",AE47&lt;&gt;"深",AC47="")),OR(AE47="休",AND(OR(AE47="準",AE47="深"),OR(AF47="休",AD$17=30,AF$18="×")),AD$17=31,AE$18="×",AE47="")))))),40,0))))</f>
        <v>0</v>
      </c>
      <c r="AE128" s="193">
        <f t="shared" ref="AE128" si="591">IF(AND($D$1="二交代制",AE$17&gt;=1,AE$17&lt;=28,AE47="当",AF47="明",AG47="休",AH47="当"),10,IF(AND($D$1="三交代制",AE$17&gt;=2,AE$17&lt;=30,OR(AE47="準",AE47="深"),OR(AF47="準",AF47="深"),OR(AG47="準",AG47="深")),20,IF(AND($D$1="二交代制",OR(AE47="当",AE47="明"),NOT(OR(AND(AE47="当",OR(AF47="明",AE$17=31,AF$18="×"),OR(AG47="休",AE$17=30,AE$17=31,AG$18="×")),AND(AE47="明",OR(AD47="当",AE$17=1),OR(AF47="休",AE$17=31,AF$18="×"))))),30,IF(AND($D$1="三交代制",AD47&lt;&gt;"準",AD47&lt;&gt;"深",OR(AE47="準",AE47="深"),(NOT(OR(AND(AE47="準",OR(AD47="日",AD47="休",AE$17=1,AND(AF47&lt;&gt;"準",AF47&lt;&gt;"深",AD47="")),OR(AF47="休",AND(AF47="準",OR(AG47="休",AE$17=30,AG$18="×")),AE$17=31,AF$18="×",AF47="")),AND(AE47="深",OR(AD47="休",AE$17=1,AND(AF47&lt;&gt;"準",AF47&lt;&gt;"深",AD47="")),OR(AF47="休",AND(OR(AF47="準",AF47="深"),OR(AG47="休",AE$17=30,AG$18="×")),AE$17=31,AF$18="×",AF47="")))))),40,0))))</f>
        <v>0</v>
      </c>
      <c r="AF128" s="193">
        <f t="shared" ref="AF128" si="592">IF(AND($D$1="二交代制",AF$17&gt;=1,AF$17&lt;=28,AF47="当",AG47="明",AH47="休",AI47="当"),10,IF(AND($D$1="三交代制",AF$17&gt;=2,AF$17&lt;=30,OR(AF47="準",AF47="深"),OR(AG47="準",AG47="深"),OR(AH47="準",AH47="深")),20,IF(AND($D$1="二交代制",OR(AF47="当",AF47="明"),NOT(OR(AND(AF47="当",OR(AG47="明",AF$17=31,AG$18="×"),OR(AH47="休",AF$17=30,AF$17=31,AH$18="×")),AND(AF47="明",OR(AE47="当",AF$17=1),OR(AG47="休",AF$17=31,AG$18="×"))))),30,IF(AND($D$1="三交代制",AE47&lt;&gt;"準",AE47&lt;&gt;"深",OR(AF47="準",AF47="深"),(NOT(OR(AND(AF47="準",OR(AE47="日",AE47="休",AF$17=1,AND(AG47&lt;&gt;"準",AG47&lt;&gt;"深",AE47="")),OR(AG47="休",AND(AG47="準",OR(AH47="休",AF$17=30,AH$18="×")),AF$17=31,AG$18="×",AG47="")),AND(AF47="深",OR(AE47="休",AF$17=1,AND(AG47&lt;&gt;"準",AG47&lt;&gt;"深",AE47="")),OR(AG47="休",AND(OR(AG47="準",AG47="深"),OR(AH47="休",AF$17=30,AH$18="×")),AF$17=31,AG$18="×",AG47="")))))),40,0))))</f>
        <v>0</v>
      </c>
      <c r="AG128" s="193">
        <f t="shared" ref="AG128" si="593">IF(AND($D$1="二交代制",AG$17&gt;=1,AG$17&lt;=28,AG47="当",AH47="明",AI47="休",AJ47="当"),10,IF(AND($D$1="三交代制",AG$17&gt;=2,AG$17&lt;=30,OR(AG47="準",AG47="深"),OR(AH47="準",AH47="深"),OR(AI47="準",AI47="深")),20,IF(AND($D$1="二交代制",OR(AG47="当",AG47="明"),NOT(OR(AND(AG47="当",OR(AH47="明",AG$17=31,AH$18="×"),OR(AI47="休",AG$17=30,AG$17=31,AI$18="×")),AND(AG47="明",OR(AF47="当",AG$17=1),OR(AH47="休",AG$17=31,AH$18="×"))))),30,IF(AND($D$1="三交代制",AF47&lt;&gt;"準",AF47&lt;&gt;"深",OR(AG47="準",AG47="深"),(NOT(OR(AND(AG47="準",OR(AF47="日",AF47="休",AG$17=1,AND(AH47&lt;&gt;"準",AH47&lt;&gt;"深",AF47="")),OR(AH47="休",AND(AH47="準",OR(AI47="休",AG$17=30,AI$18="×")),AG$17=31,AH$18="×",AH47="")),AND(AG47="深",OR(AF47="休",AG$17=1,AND(AH47&lt;&gt;"準",AH47&lt;&gt;"深",AF47="")),OR(AH47="休",AND(OR(AH47="準",AH47="深"),OR(AI47="休",AG$17=30,AI$18="×")),AG$17=31,AH$18="×",AH47="")))))),40,0))))</f>
        <v>0</v>
      </c>
      <c r="AH128" s="193">
        <f t="shared" ref="AH128" si="594">IF(AND($D$1="二交代制",AH$17&gt;=1,AH$17&lt;=28,AH47="当",AI47="明",AJ47="休",AK47="当"),10,IF(AND($D$1="三交代制",AH$17&gt;=2,AH$17&lt;=30,OR(AH47="準",AH47="深"),OR(AI47="準",AI47="深"),OR(AJ47="準",AJ47="深")),20,IF(AND($D$1="二交代制",OR(AH47="当",AH47="明"),NOT(OR(AND(AH47="当",OR(AI47="明",AH$17=31,AI$18="×"),OR(AJ47="休",AH$17=30,AH$17=31,AJ$18="×")),AND(AH47="明",OR(AG47="当",AH$17=1),OR(AI47="休",AH$17=31,AI$18="×"))))),30,IF(AND($D$1="三交代制",AG47&lt;&gt;"準",AG47&lt;&gt;"深",OR(AH47="準",AH47="深"),(NOT(OR(AND(AH47="準",OR(AG47="日",AG47="休",AH$17=1,AND(AI47&lt;&gt;"準",AI47&lt;&gt;"深",AG47="")),OR(AI47="休",AND(AI47="準",OR(AJ47="休",AH$17=30,AJ$18="×")),AH$17=31,AI$18="×",AI47="")),AND(AH47="深",OR(AG47="休",AH$17=1,AND(AI47&lt;&gt;"準",AI47&lt;&gt;"深",AG47="")),OR(AI47="休",AND(OR(AI47="準",AI47="深"),OR(AJ47="休",AH$17=30,AJ$18="×")),AH$17=31,AI$18="×",AI47="")))))),40,0))))</f>
        <v>0</v>
      </c>
      <c r="AI128" s="193">
        <f t="shared" ref="AI128" si="595">IF(AND($D$1="二交代制",AI$17&gt;=1,AI$17&lt;=28,AI47="当",AJ47="明",AK47="休",AL47="当"),10,IF(AND($D$1="三交代制",AI$17&gt;=2,AI$17&lt;=30,OR(AI47="準",AI47="深"),OR(AJ47="準",AJ47="深"),OR(AK47="準",AK47="深")),20,IF(AND($D$1="二交代制",OR(AI47="当",AI47="明"),NOT(OR(AND(AI47="当",OR(AJ47="明",AI$17=31,AJ$18="×"),OR(AK47="休",AI$17=30,AI$17=31,AK$18="×")),AND(AI47="明",OR(AH47="当",AI$17=1),OR(AJ47="休",AI$17=31,AJ$18="×"))))),30,IF(AND($D$1="三交代制",AH47&lt;&gt;"準",AH47&lt;&gt;"深",OR(AI47="準",AI47="深"),(NOT(OR(AND(AI47="準",OR(AH47="日",AH47="休",AI$17=1,AND(AJ47&lt;&gt;"準",AJ47&lt;&gt;"深",AH47="")),OR(AJ47="休",AND(AJ47="準",OR(AK47="休",AI$17=30,AK$18="×")),AI$17=31,AJ$18="×",AJ47="")),AND(AI47="深",OR(AH47="休",AI$17=1,AND(AJ47&lt;&gt;"準",AJ47&lt;&gt;"深",AH47="")),OR(AJ47="休",AND(OR(AJ47="準",AJ47="深"),OR(AK47="休",AI$17=30,AK$18="×")),AI$17=31,AJ$18="×",AJ47="")))))),40,0))))</f>
        <v>0</v>
      </c>
      <c r="AJ128" s="193">
        <f t="shared" ref="AJ128" si="596">IF(AND($D$1="二交代制",AJ$17&gt;=1,AJ$17&lt;=28,AJ47="当",AK47="明",AL47="休",AM47="当"),10,IF(AND($D$1="三交代制",AJ$17&gt;=2,AJ$17&lt;=30,OR(AJ47="準",AJ47="深"),OR(AK47="準",AK47="深"),OR(AL47="準",AL47="深")),20,IF(AND($D$1="二交代制",OR(AJ47="当",AJ47="明"),NOT(OR(AND(AJ47="当",OR(AK47="明",AJ$17=31,AK$18="×"),OR(AL47="休",AJ$17=30,AJ$17=31,AL$18="×")),AND(AJ47="明",OR(AI47="当",AJ$17=1),OR(AK47="休",AJ$17=31,AK$18="×"))))),30,IF(AND($D$1="三交代制",AI47&lt;&gt;"準",AI47&lt;&gt;"深",OR(AJ47="準",AJ47="深"),(NOT(OR(AND(AJ47="準",OR(AI47="日",AI47="休",AJ$17=1,AND(AK47&lt;&gt;"準",AK47&lt;&gt;"深",AI47="")),OR(AK47="休",AND(AK47="準",OR(AL47="休",AJ$17=30,AL$18="×")),AJ$17=31,AK$18="×",AK47="")),AND(AJ47="深",OR(AI47="休",AJ$17=1,AND(AK47&lt;&gt;"準",AK47&lt;&gt;"深",AI47="")),OR(AK47="休",AND(OR(AK47="準",AK47="深"),OR(AL47="休",AJ$17=30,AL$18="×")),AJ$17=31,AK$18="×",AK47="")))))),40,0))))</f>
        <v>0</v>
      </c>
      <c r="AK128" s="193">
        <f t="shared" ref="AK128" si="597">IF(AND($D$1="二交代制",AK$17&gt;=1,AK$17&lt;=28,AK47="当",AL47="明",AM47="休",AN47="当"),10,IF(AND($D$1="三交代制",AK$17&gt;=2,AK$17&lt;=30,OR(AK47="準",AK47="深"),OR(AL47="準",AL47="深"),OR(AM47="準",AM47="深")),20,IF(AND($D$1="二交代制",OR(AK47="当",AK47="明"),NOT(OR(AND(AK47="当",OR(AL47="明",AK$17=31,AL$18="×"),OR(AM47="休",AK$17=30,AK$17=31,AM$18="×")),AND(AK47="明",OR(AJ47="当",AK$17=1),OR(AL47="休",AK$17=31,AL$18="×"))))),30,IF(AND($D$1="三交代制",AJ47&lt;&gt;"準",AJ47&lt;&gt;"深",OR(AK47="準",AK47="深"),(NOT(OR(AND(AK47="準",OR(AJ47="日",AJ47="休",AK$17=1,AND(AL47&lt;&gt;"準",AL47&lt;&gt;"深",AJ47="")),OR(AL47="休",AND(AL47="準",OR(AM47="休",AK$17=30,AM$18="×")),AK$17=31,AL$18="×",AL47="")),AND(AK47="深",OR(AJ47="休",AK$17=1,AND(AL47&lt;&gt;"準",AL47&lt;&gt;"深",AJ47="")),OR(AL47="休",AND(OR(AL47="準",AL47="深"),OR(AM47="休",AK$17=30,AM$18="×")),AK$17=31,AL$18="×",AL47="")))))),40,0))))</f>
        <v>0</v>
      </c>
      <c r="AL128" s="193">
        <f t="shared" ref="AL128" si="598">IF(AND($D$1="二交代制",AL$17&gt;=1,AL$17&lt;=28,AL47="当",AM47="明",AN47="休",AO47="当"),10,IF(AND($D$1="三交代制",AL$17&gt;=2,AL$17&lt;=30,OR(AL47="準",AL47="深"),OR(AM47="準",AM47="深"),OR(AN47="準",AN47="深")),20,IF(AND($D$1="二交代制",OR(AL47="当",AL47="明"),NOT(OR(AND(AL47="当",OR(AM47="明",AL$17=31,AM$18="×"),OR(AN47="休",AL$17=30,AL$17=31,AN$18="×")),AND(AL47="明",OR(AK47="当",AL$17=1),OR(AM47="休",AL$17=31,AM$18="×"))))),30,IF(AND($D$1="三交代制",AK47&lt;&gt;"準",AK47&lt;&gt;"深",OR(AL47="準",AL47="深"),(NOT(OR(AND(AL47="準",OR(AK47="日",AK47="休",AL$17=1,AND(AM47&lt;&gt;"準",AM47&lt;&gt;"深",AK47="")),OR(AM47="休",AND(AM47="準",OR(AN47="休",AL$17=30,AN$18="×")),AL$17=31,AM$18="×",AM47="")),AND(AL47="深",OR(AK47="休",AL$17=1,AND(AM47&lt;&gt;"準",AM47&lt;&gt;"深",AK47="")),OR(AM47="休",AND(OR(AM47="準",AM47="深"),OR(AN47="休",AL$17=30,AN$18="×")),AL$17=31,AM$18="×",AM47="")))))),40,0))))</f>
        <v>0</v>
      </c>
      <c r="AM128" s="193">
        <f t="shared" ref="AM128" si="599">IF(AND($D$1="二交代制",AM$17&gt;=1,AM$17&lt;=28,AM47="当",AN47="明",AO47="休",AP47="当"),10,IF(AND($D$1="三交代制",AM$17&gt;=2,AM$17&lt;=30,OR(AM47="準",AM47="深"),OR(AN47="準",AN47="深"),OR(AO47="準",AO47="深")),20,IF(AND($D$1="二交代制",OR(AM47="当",AM47="明"),NOT(OR(AND(AM47="当",OR(AN47="明",AM$17=31,AN$18="×"),OR(AO47="休",AM$17=30,AM$17=31,AO$18="×")),AND(AM47="明",OR(AL47="当",AM$17=1),OR(AN47="休",AM$17=31,AN$18="×"))))),30,IF(AND($D$1="三交代制",AL47&lt;&gt;"準",AL47&lt;&gt;"深",OR(AM47="準",AM47="深"),(NOT(OR(AND(AM47="準",OR(AL47="日",AL47="休",AM$17=1,AND(AN47&lt;&gt;"準",AN47&lt;&gt;"深",AL47="")),OR(AN47="休",AND(AN47="準",OR(AO47="休",AM$17=30,AO$18="×")),AM$17=31,AN$18="×",AN47="")),AND(AM47="深",OR(AL47="休",AM$17=1,AND(AN47&lt;&gt;"準",AN47&lt;&gt;"深",AL47="")),OR(AN47="休",AND(OR(AN47="準",AN47="深"),OR(AO47="休",AM$17=30,AO$18="×")),AM$17=31,AN$18="×",AN47="")))))),40,0))))</f>
        <v>0</v>
      </c>
      <c r="AN128" s="193">
        <f t="shared" ref="AN128" si="600">IF(AND($D$1="二交代制",AN$17&gt;=1,AN$17&lt;=28,AN47="当",AO47="明",AP47="休",AQ47="当"),10,IF(AND($D$1="三交代制",AN$17&gt;=2,AN$17&lt;=30,OR(AN47="準",AN47="深"),OR(AO47="準",AO47="深"),OR(AP47="準",AP47="深")),20,IF(AND($D$1="二交代制",OR(AN47="当",AN47="明"),NOT(OR(AND(AN47="当",OR(AO47="明",AN$17=31,AO$18="×"),OR(AP47="休",AN$17=30,AN$17=31,AP$18="×")),AND(AN47="明",OR(AM47="当",AN$17=1),OR(AO47="休",AN$17=31,AO$18="×"))))),30,IF(AND($D$1="三交代制",AM47&lt;&gt;"準",AM47&lt;&gt;"深",OR(AN47="準",AN47="深"),(NOT(OR(AND(AN47="準",OR(AM47="日",AM47="休",AN$17=1,AND(AO47&lt;&gt;"準",AO47&lt;&gt;"深",AM47="")),OR(AO47="休",AND(AO47="準",OR(AP47="休",AN$17=30,AP$18="×")),AN$17=31,AO$18="×",AO47="")),AND(AN47="深",OR(AM47="休",AN$17=1,AND(AO47&lt;&gt;"準",AO47&lt;&gt;"深",AM47="")),OR(AO47="休",AND(OR(AO47="準",AO47="深"),OR(AP47="休",AN$17=30,AP$18="×")),AN$17=31,AO$18="×",AO47="")))))),40,0))))</f>
        <v>0</v>
      </c>
      <c r="AO128" s="193">
        <f t="shared" ref="AO128" si="601">IF(AND($D$1="二交代制",AO$17&gt;=1,AO$17&lt;=28,AO47="当",AP47="明",AQ47="休",AR47="当"),10,IF(AND($D$1="三交代制",AO$17&gt;=2,AO$17&lt;=30,OR(AO47="準",AO47="深"),OR(AP47="準",AP47="深"),OR(AQ47="準",AQ47="深")),20,IF(AND($D$1="二交代制",OR(AO47="当",AO47="明"),NOT(OR(AND(AO47="当",OR(AP47="明",AO$17=31,AP$18="×"),OR(AQ47="休",AO$17=30,AO$17=31,AQ$18="×")),AND(AO47="明",OR(AN47="当",AO$17=1),OR(AP47="休",AO$17=31,AP$18="×"))))),30,IF(AND($D$1="三交代制",AN47&lt;&gt;"準",AN47&lt;&gt;"深",OR(AO47="準",AO47="深"),(NOT(OR(AND(AO47="準",OR(AN47="日",AN47="休",AO$17=1,AND(AP47&lt;&gt;"準",AP47&lt;&gt;"深",AN47="")),OR(AP47="休",AND(AP47="準",OR(AQ47="休",AO$17=30,AQ$18="×")),AO$17=31,AP$18="×",AP47="")),AND(AO47="深",OR(AN47="休",AO$17=1,AND(AP47&lt;&gt;"準",AP47&lt;&gt;"深",AN47="")),OR(AP47="休",AND(OR(AP47="準",AP47="深"),OR(AQ47="休",AO$17=30,AQ$18="×")),AO$17=31,AP$18="×",AP47="")))))),40,0))))</f>
        <v>0</v>
      </c>
      <c r="AP128" s="104"/>
    </row>
    <row r="129" spans="10:42" x14ac:dyDescent="0.4">
      <c r="J129" s="202"/>
      <c r="K129" s="193"/>
      <c r="L129" s="193"/>
      <c r="M129" s="193"/>
      <c r="N129" s="193"/>
      <c r="O129" s="193"/>
      <c r="P129" s="193"/>
      <c r="Q129" s="193"/>
      <c r="R129" s="193"/>
      <c r="S129" s="193"/>
      <c r="T129" s="193"/>
      <c r="U129" s="193"/>
      <c r="V129" s="193"/>
      <c r="W129" s="193"/>
      <c r="X129" s="193"/>
      <c r="Y129" s="193"/>
      <c r="Z129" s="193"/>
      <c r="AA129" s="193"/>
      <c r="AB129" s="193"/>
      <c r="AC129" s="193"/>
      <c r="AD129" s="193"/>
      <c r="AE129" s="193"/>
      <c r="AF129" s="193"/>
      <c r="AG129" s="193"/>
      <c r="AH129" s="193"/>
      <c r="AI129" s="193"/>
      <c r="AJ129" s="193"/>
      <c r="AK129" s="193"/>
      <c r="AL129" s="193"/>
      <c r="AM129" s="193"/>
      <c r="AN129" s="193"/>
      <c r="AO129" s="193"/>
      <c r="AP129" s="104"/>
    </row>
    <row r="130" spans="10:42" x14ac:dyDescent="0.4">
      <c r="J130" s="201" t="str">
        <f t="shared" ref="J130" si="602">IF(E49&lt;&gt;"",E49,"")</f>
        <v>中本</v>
      </c>
      <c r="K130" s="193">
        <f t="shared" ref="K130" si="603">IF(AND($D$1="二交代制",K$17&gt;=1,K$17&lt;=28,K49="当",L49="明",M49="休",N49="当"),10,IF(AND($D$1="三交代制",K$17&gt;=2,K$17&lt;=30,OR(K49="準",K49="深"),OR(L49="準",L49="深"),OR(M49="準",M49="深")),20,IF(AND($D$1="二交代制",OR(K49="当",K49="明"),NOT(OR(AND(K49="当",OR(L49="明",K$17=31,L$18="×"),OR(M49="休",K$17=30,K$17=31,M$18="×")),AND(K49="明",OR(J49="当",K$17=1),OR(L49="休",K$17=31,L$18="×"))))),30,IF(AND($D$1="三交代制",J49&lt;&gt;"準",J49&lt;&gt;"深",OR(K49="準",K49="深"),(NOT(OR(AND(K49="準",OR(J49="日",J49="休",K$17=1,AND(L49&lt;&gt;"準",L49&lt;&gt;"深",J49="")),OR(L49="休",AND(L49="準",OR(M49="休",K$17=30,M$18="×")),K$17=31,L$18="×",L49="")),AND(K49="深",OR(J49="休",K$17=1,AND(L49&lt;&gt;"準",L49&lt;&gt;"深",J49="")),OR(L49="休",AND(OR(L49="準",L49="深"),OR(M49="休",K$17=30,M$18="×")),K$17=31,L$18="×",L49="")))))),40,0))))</f>
        <v>0</v>
      </c>
      <c r="L130" s="193">
        <f t="shared" ref="L130" si="604">IF(AND($D$1="二交代制",L$17&gt;=1,L$17&lt;=28,L49="当",M49="明",N49="休",O49="当"),10,IF(AND($D$1="三交代制",L$17&gt;=2,L$17&lt;=30,OR(L49="準",L49="深"),OR(M49="準",M49="深"),OR(N49="準",N49="深")),20,IF(AND($D$1="二交代制",OR(L49="当",L49="明"),NOT(OR(AND(L49="当",OR(M49="明",L$17=31,M$18="×"),OR(N49="休",L$17=30,L$17=31,N$18="×")),AND(L49="明",OR(K49="当",L$17=1),OR(M49="休",L$17=31,M$18="×"))))),30,IF(AND($D$1="三交代制",K49&lt;&gt;"準",K49&lt;&gt;"深",OR(L49="準",L49="深"),(NOT(OR(AND(L49="準",OR(K49="日",K49="休",L$17=1,AND(M49&lt;&gt;"準",M49&lt;&gt;"深",K49="")),OR(M49="休",AND(M49="準",OR(N49="休",L$17=30,N$18="×")),L$17=31,M$18="×",M49="")),AND(L49="深",OR(K49="休",L$17=1,AND(M49&lt;&gt;"準",M49&lt;&gt;"深",K49="")),OR(M49="休",AND(OR(M49="準",M49="深"),OR(N49="休",L$17=30,N$18="×")),L$17=31,M$18="×",M49="")))))),40,0))))</f>
        <v>0</v>
      </c>
      <c r="M130" s="193">
        <f t="shared" ref="M130" si="605">IF(AND($D$1="二交代制",M$17&gt;=1,M$17&lt;=28,M49="当",N49="明",O49="休",P49="当"),10,IF(AND($D$1="三交代制",M$17&gt;=2,M$17&lt;=30,OR(M49="準",M49="深"),OR(N49="準",N49="深"),OR(O49="準",O49="深")),20,IF(AND($D$1="二交代制",OR(M49="当",M49="明"),NOT(OR(AND(M49="当",OR(N49="明",M$17=31,N$18="×"),OR(O49="休",M$17=30,M$17=31,O$18="×")),AND(M49="明",OR(L49="当",M$17=1),OR(N49="休",M$17=31,N$18="×"))))),30,IF(AND($D$1="三交代制",L49&lt;&gt;"準",L49&lt;&gt;"深",OR(M49="準",M49="深"),(NOT(OR(AND(M49="準",OR(L49="日",L49="休",M$17=1,AND(N49&lt;&gt;"準",N49&lt;&gt;"深",L49="")),OR(N49="休",AND(N49="準",OR(O49="休",M$17=30,O$18="×")),M$17=31,N$18="×",N49="")),AND(M49="深",OR(L49="休",M$17=1,AND(N49&lt;&gt;"準",N49&lt;&gt;"深",L49="")),OR(N49="休",AND(OR(N49="準",N49="深"),OR(O49="休",M$17=30,O$18="×")),M$17=31,N$18="×",N49="")))))),40,0))))</f>
        <v>0</v>
      </c>
      <c r="N130" s="193">
        <f t="shared" ref="N130" si="606">IF(AND($D$1="二交代制",N$17&gt;=1,N$17&lt;=28,N49="当",O49="明",P49="休",Q49="当"),10,IF(AND($D$1="三交代制",N$17&gt;=2,N$17&lt;=30,OR(N49="準",N49="深"),OR(O49="準",O49="深"),OR(P49="準",P49="深")),20,IF(AND($D$1="二交代制",OR(N49="当",N49="明"),NOT(OR(AND(N49="当",OR(O49="明",N$17=31,O$18="×"),OR(P49="休",N$17=30,N$17=31,P$18="×")),AND(N49="明",OR(M49="当",N$17=1),OR(O49="休",N$17=31,O$18="×"))))),30,IF(AND($D$1="三交代制",M49&lt;&gt;"準",M49&lt;&gt;"深",OR(N49="準",N49="深"),(NOT(OR(AND(N49="準",OR(M49="日",M49="休",N$17=1,AND(O49&lt;&gt;"準",O49&lt;&gt;"深",M49="")),OR(O49="休",AND(O49="準",OR(P49="休",N$17=30,P$18="×")),N$17=31,O$18="×",O49="")),AND(N49="深",OR(M49="休",N$17=1,AND(O49&lt;&gt;"準",O49&lt;&gt;"深",M49="")),OR(O49="休",AND(OR(O49="準",O49="深"),OR(P49="休",N$17=30,P$18="×")),N$17=31,O$18="×",O49="")))))),40,0))))</f>
        <v>0</v>
      </c>
      <c r="O130" s="193">
        <f t="shared" ref="O130" si="607">IF(AND($D$1="二交代制",O$17&gt;=1,O$17&lt;=28,O49="当",P49="明",Q49="休",R49="当"),10,IF(AND($D$1="三交代制",O$17&gt;=2,O$17&lt;=30,OR(O49="準",O49="深"),OR(P49="準",P49="深"),OR(Q49="準",Q49="深")),20,IF(AND($D$1="二交代制",OR(O49="当",O49="明"),NOT(OR(AND(O49="当",OR(P49="明",O$17=31,P$18="×"),OR(Q49="休",O$17=30,O$17=31,Q$18="×")),AND(O49="明",OR(N49="当",O$17=1),OR(P49="休",O$17=31,P$18="×"))))),30,IF(AND($D$1="三交代制",N49&lt;&gt;"準",N49&lt;&gt;"深",OR(O49="準",O49="深"),(NOT(OR(AND(O49="準",OR(N49="日",N49="休",O$17=1,AND(P49&lt;&gt;"準",P49&lt;&gt;"深",N49="")),OR(P49="休",AND(P49="準",OR(Q49="休",O$17=30,Q$18="×")),O$17=31,P$18="×",P49="")),AND(O49="深",OR(N49="休",O$17=1,AND(P49&lt;&gt;"準",P49&lt;&gt;"深",N49="")),OR(P49="休",AND(OR(P49="準",P49="深"),OR(Q49="休",O$17=30,Q$18="×")),O$17=31,P$18="×",P49="")))))),40,0))))</f>
        <v>0</v>
      </c>
      <c r="P130" s="193">
        <f t="shared" ref="P130" si="608">IF(AND($D$1="二交代制",P$17&gt;=1,P$17&lt;=28,P49="当",Q49="明",R49="休",S49="当"),10,IF(AND($D$1="三交代制",P$17&gt;=2,P$17&lt;=30,OR(P49="準",P49="深"),OR(Q49="準",Q49="深"),OR(R49="準",R49="深")),20,IF(AND($D$1="二交代制",OR(P49="当",P49="明"),NOT(OR(AND(P49="当",OR(Q49="明",P$17=31,Q$18="×"),OR(R49="休",P$17=30,P$17=31,R$18="×")),AND(P49="明",OR(O49="当",P$17=1),OR(Q49="休",P$17=31,Q$18="×"))))),30,IF(AND($D$1="三交代制",O49&lt;&gt;"準",O49&lt;&gt;"深",OR(P49="準",P49="深"),(NOT(OR(AND(P49="準",OR(O49="日",O49="休",P$17=1,AND(Q49&lt;&gt;"準",Q49&lt;&gt;"深",O49="")),OR(Q49="休",AND(Q49="準",OR(R49="休",P$17=30,R$18="×")),P$17=31,Q$18="×",Q49="")),AND(P49="深",OR(O49="休",P$17=1,AND(Q49&lt;&gt;"準",Q49&lt;&gt;"深",O49="")),OR(Q49="休",AND(OR(Q49="準",Q49="深"),OR(R49="休",P$17=30,R$18="×")),P$17=31,Q$18="×",Q49="")))))),40,0))))</f>
        <v>0</v>
      </c>
      <c r="Q130" s="193">
        <f t="shared" ref="Q130" si="609">IF(AND($D$1="二交代制",Q$17&gt;=1,Q$17&lt;=28,Q49="当",R49="明",S49="休",T49="当"),10,IF(AND($D$1="三交代制",Q$17&gt;=2,Q$17&lt;=30,OR(Q49="準",Q49="深"),OR(R49="準",R49="深"),OR(S49="準",S49="深")),20,IF(AND($D$1="二交代制",OR(Q49="当",Q49="明"),NOT(OR(AND(Q49="当",OR(R49="明",Q$17=31,R$18="×"),OR(S49="休",Q$17=30,Q$17=31,S$18="×")),AND(Q49="明",OR(P49="当",Q$17=1),OR(R49="休",Q$17=31,R$18="×"))))),30,IF(AND($D$1="三交代制",P49&lt;&gt;"準",P49&lt;&gt;"深",OR(Q49="準",Q49="深"),(NOT(OR(AND(Q49="準",OR(P49="日",P49="休",Q$17=1,AND(R49&lt;&gt;"準",R49&lt;&gt;"深",P49="")),OR(R49="休",AND(R49="準",OR(S49="休",Q$17=30,S$18="×")),Q$17=31,R$18="×",R49="")),AND(Q49="深",OR(P49="休",Q$17=1,AND(R49&lt;&gt;"準",R49&lt;&gt;"深",P49="")),OR(R49="休",AND(OR(R49="準",R49="深"),OR(S49="休",Q$17=30,S$18="×")),Q$17=31,R$18="×",R49="")))))),40,0))))</f>
        <v>0</v>
      </c>
      <c r="R130" s="193">
        <f t="shared" ref="R130" si="610">IF(AND($D$1="二交代制",R$17&gt;=1,R$17&lt;=28,R49="当",S49="明",T49="休",U49="当"),10,IF(AND($D$1="三交代制",R$17&gt;=2,R$17&lt;=30,OR(R49="準",R49="深"),OR(S49="準",S49="深"),OR(T49="準",T49="深")),20,IF(AND($D$1="二交代制",OR(R49="当",R49="明"),NOT(OR(AND(R49="当",OR(S49="明",R$17=31,S$18="×"),OR(T49="休",R$17=30,R$17=31,T$18="×")),AND(R49="明",OR(Q49="当",R$17=1),OR(S49="休",R$17=31,S$18="×"))))),30,IF(AND($D$1="三交代制",Q49&lt;&gt;"準",Q49&lt;&gt;"深",OR(R49="準",R49="深"),(NOT(OR(AND(R49="準",OR(Q49="日",Q49="休",R$17=1,AND(S49&lt;&gt;"準",S49&lt;&gt;"深",Q49="")),OR(S49="休",AND(S49="準",OR(T49="休",R$17=30,T$18="×")),R$17=31,S$18="×",S49="")),AND(R49="深",OR(Q49="休",R$17=1,AND(S49&lt;&gt;"準",S49&lt;&gt;"深",Q49="")),OR(S49="休",AND(OR(S49="準",S49="深"),OR(T49="休",R$17=30,T$18="×")),R$17=31,S$18="×",S49="")))))),40,0))))</f>
        <v>0</v>
      </c>
      <c r="S130" s="193">
        <f t="shared" ref="S130" si="611">IF(AND($D$1="二交代制",S$17&gt;=1,S$17&lt;=28,S49="当",T49="明",U49="休",V49="当"),10,IF(AND($D$1="三交代制",S$17&gt;=2,S$17&lt;=30,OR(S49="準",S49="深"),OR(T49="準",T49="深"),OR(U49="準",U49="深")),20,IF(AND($D$1="二交代制",OR(S49="当",S49="明"),NOT(OR(AND(S49="当",OR(T49="明",S$17=31,T$18="×"),OR(U49="休",S$17=30,S$17=31,U$18="×")),AND(S49="明",OR(R49="当",S$17=1),OR(T49="休",S$17=31,T$18="×"))))),30,IF(AND($D$1="三交代制",R49&lt;&gt;"準",R49&lt;&gt;"深",OR(S49="準",S49="深"),(NOT(OR(AND(S49="準",OR(R49="日",R49="休",S$17=1,AND(T49&lt;&gt;"準",T49&lt;&gt;"深",R49="")),OR(T49="休",AND(T49="準",OR(U49="休",S$17=30,U$18="×")),S$17=31,T$18="×",T49="")),AND(S49="深",OR(R49="休",S$17=1,AND(T49&lt;&gt;"準",T49&lt;&gt;"深",R49="")),OR(T49="休",AND(OR(T49="準",T49="深"),OR(U49="休",S$17=30,U$18="×")),S$17=31,T$18="×",T49="")))))),40,0))))</f>
        <v>0</v>
      </c>
      <c r="T130" s="193">
        <f t="shared" ref="T130" si="612">IF(AND($D$1="二交代制",T$17&gt;=1,T$17&lt;=28,T49="当",U49="明",V49="休",W49="当"),10,IF(AND($D$1="三交代制",T$17&gt;=2,T$17&lt;=30,OR(T49="準",T49="深"),OR(U49="準",U49="深"),OR(V49="準",V49="深")),20,IF(AND($D$1="二交代制",OR(T49="当",T49="明"),NOT(OR(AND(T49="当",OR(U49="明",T$17=31,U$18="×"),OR(V49="休",T$17=30,T$17=31,V$18="×")),AND(T49="明",OR(S49="当",T$17=1),OR(U49="休",T$17=31,U$18="×"))))),30,IF(AND($D$1="三交代制",S49&lt;&gt;"準",S49&lt;&gt;"深",OR(T49="準",T49="深"),(NOT(OR(AND(T49="準",OR(S49="日",S49="休",T$17=1,AND(U49&lt;&gt;"準",U49&lt;&gt;"深",S49="")),OR(U49="休",AND(U49="準",OR(V49="休",T$17=30,V$18="×")),T$17=31,U$18="×",U49="")),AND(T49="深",OR(S49="休",T$17=1,AND(U49&lt;&gt;"準",U49&lt;&gt;"深",S49="")),OR(U49="休",AND(OR(U49="準",U49="深"),OR(V49="休",T$17=30,V$18="×")),T$17=31,U$18="×",U49="")))))),40,0))))</f>
        <v>0</v>
      </c>
      <c r="U130" s="193">
        <f t="shared" ref="U130" si="613">IF(AND($D$1="二交代制",U$17&gt;=1,U$17&lt;=28,U49="当",V49="明",W49="休",X49="当"),10,IF(AND($D$1="三交代制",U$17&gt;=2,U$17&lt;=30,OR(U49="準",U49="深"),OR(V49="準",V49="深"),OR(W49="準",W49="深")),20,IF(AND($D$1="二交代制",OR(U49="当",U49="明"),NOT(OR(AND(U49="当",OR(V49="明",U$17=31,V$18="×"),OR(W49="休",U$17=30,U$17=31,W$18="×")),AND(U49="明",OR(T49="当",U$17=1),OR(V49="休",U$17=31,V$18="×"))))),30,IF(AND($D$1="三交代制",T49&lt;&gt;"準",T49&lt;&gt;"深",OR(U49="準",U49="深"),(NOT(OR(AND(U49="準",OR(T49="日",T49="休",U$17=1,AND(V49&lt;&gt;"準",V49&lt;&gt;"深",T49="")),OR(V49="休",AND(V49="準",OR(W49="休",U$17=30,W$18="×")),U$17=31,V$18="×",V49="")),AND(U49="深",OR(T49="休",U$17=1,AND(V49&lt;&gt;"準",V49&lt;&gt;"深",T49="")),OR(V49="休",AND(OR(V49="準",V49="深"),OR(W49="休",U$17=30,W$18="×")),U$17=31,V$18="×",V49="")))))),40,0))))</f>
        <v>0</v>
      </c>
      <c r="V130" s="193">
        <f t="shared" ref="V130" si="614">IF(AND($D$1="二交代制",V$17&gt;=1,V$17&lt;=28,V49="当",W49="明",X49="休",Y49="当"),10,IF(AND($D$1="三交代制",V$17&gt;=2,V$17&lt;=30,OR(V49="準",V49="深"),OR(W49="準",W49="深"),OR(X49="準",X49="深")),20,IF(AND($D$1="二交代制",OR(V49="当",V49="明"),NOT(OR(AND(V49="当",OR(W49="明",V$17=31,W$18="×"),OR(X49="休",V$17=30,V$17=31,X$18="×")),AND(V49="明",OR(U49="当",V$17=1),OR(W49="休",V$17=31,W$18="×"))))),30,IF(AND($D$1="三交代制",U49&lt;&gt;"準",U49&lt;&gt;"深",OR(V49="準",V49="深"),(NOT(OR(AND(V49="準",OR(U49="日",U49="休",V$17=1,AND(W49&lt;&gt;"準",W49&lt;&gt;"深",U49="")),OR(W49="休",AND(W49="準",OR(X49="休",V$17=30,X$18="×")),V$17=31,W$18="×",W49="")),AND(V49="深",OR(U49="休",V$17=1,AND(W49&lt;&gt;"準",W49&lt;&gt;"深",U49="")),OR(W49="休",AND(OR(W49="準",W49="深"),OR(X49="休",V$17=30,X$18="×")),V$17=31,W$18="×",W49="")))))),40,0))))</f>
        <v>0</v>
      </c>
      <c r="W130" s="193">
        <f t="shared" ref="W130" si="615">IF(AND($D$1="二交代制",W$17&gt;=1,W$17&lt;=28,W49="当",X49="明",Y49="休",Z49="当"),10,IF(AND($D$1="三交代制",W$17&gt;=2,W$17&lt;=30,OR(W49="準",W49="深"),OR(X49="準",X49="深"),OR(Y49="準",Y49="深")),20,IF(AND($D$1="二交代制",OR(W49="当",W49="明"),NOT(OR(AND(W49="当",OR(X49="明",W$17=31,X$18="×"),OR(Y49="休",W$17=30,W$17=31,Y$18="×")),AND(W49="明",OR(V49="当",W$17=1),OR(X49="休",W$17=31,X$18="×"))))),30,IF(AND($D$1="三交代制",V49&lt;&gt;"準",V49&lt;&gt;"深",OR(W49="準",W49="深"),(NOT(OR(AND(W49="準",OR(V49="日",V49="休",W$17=1,AND(X49&lt;&gt;"準",X49&lt;&gt;"深",V49="")),OR(X49="休",AND(X49="準",OR(Y49="休",W$17=30,Y$18="×")),W$17=31,X$18="×",X49="")),AND(W49="深",OR(V49="休",W$17=1,AND(X49&lt;&gt;"準",X49&lt;&gt;"深",V49="")),OR(X49="休",AND(OR(X49="準",X49="深"),OR(Y49="休",W$17=30,Y$18="×")),W$17=31,X$18="×",X49="")))))),40,0))))</f>
        <v>0</v>
      </c>
      <c r="X130" s="193">
        <f t="shared" ref="X130" si="616">IF(AND($D$1="二交代制",X$17&gt;=1,X$17&lt;=28,X49="当",Y49="明",Z49="休",AA49="当"),10,IF(AND($D$1="三交代制",X$17&gt;=2,X$17&lt;=30,OR(X49="準",X49="深"),OR(Y49="準",Y49="深"),OR(Z49="準",Z49="深")),20,IF(AND($D$1="二交代制",OR(X49="当",X49="明"),NOT(OR(AND(X49="当",OR(Y49="明",X$17=31,Y$18="×"),OR(Z49="休",X$17=30,X$17=31,Z$18="×")),AND(X49="明",OR(W49="当",X$17=1),OR(Y49="休",X$17=31,Y$18="×"))))),30,IF(AND($D$1="三交代制",W49&lt;&gt;"準",W49&lt;&gt;"深",OR(X49="準",X49="深"),(NOT(OR(AND(X49="準",OR(W49="日",W49="休",X$17=1,AND(Y49&lt;&gt;"準",Y49&lt;&gt;"深",W49="")),OR(Y49="休",AND(Y49="準",OR(Z49="休",X$17=30,Z$18="×")),X$17=31,Y$18="×",Y49="")),AND(X49="深",OR(W49="休",X$17=1,AND(Y49&lt;&gt;"準",Y49&lt;&gt;"深",W49="")),OR(Y49="休",AND(OR(Y49="準",Y49="深"),OR(Z49="休",X$17=30,Z$18="×")),X$17=31,Y$18="×",Y49="")))))),40,0))))</f>
        <v>0</v>
      </c>
      <c r="Y130" s="193">
        <f t="shared" ref="Y130" si="617">IF(AND($D$1="二交代制",Y$17&gt;=1,Y$17&lt;=28,Y49="当",Z49="明",AA49="休",AB49="当"),10,IF(AND($D$1="三交代制",Y$17&gt;=2,Y$17&lt;=30,OR(Y49="準",Y49="深"),OR(Z49="準",Z49="深"),OR(AA49="準",AA49="深")),20,IF(AND($D$1="二交代制",OR(Y49="当",Y49="明"),NOT(OR(AND(Y49="当",OR(Z49="明",Y$17=31,Z$18="×"),OR(AA49="休",Y$17=30,Y$17=31,AA$18="×")),AND(Y49="明",OR(X49="当",Y$17=1),OR(Z49="休",Y$17=31,Z$18="×"))))),30,IF(AND($D$1="三交代制",X49&lt;&gt;"準",X49&lt;&gt;"深",OR(Y49="準",Y49="深"),(NOT(OR(AND(Y49="準",OR(X49="日",X49="休",Y$17=1,AND(Z49&lt;&gt;"準",Z49&lt;&gt;"深",X49="")),OR(Z49="休",AND(Z49="準",OR(AA49="休",Y$17=30,AA$18="×")),Y$17=31,Z$18="×",Z49="")),AND(Y49="深",OR(X49="休",Y$17=1,AND(Z49&lt;&gt;"準",Z49&lt;&gt;"深",X49="")),OR(Z49="休",AND(OR(Z49="準",Z49="深"),OR(AA49="休",Y$17=30,AA$18="×")),Y$17=31,Z$18="×",Z49="")))))),40,0))))</f>
        <v>0</v>
      </c>
      <c r="Z130" s="193">
        <f t="shared" ref="Z130" si="618">IF(AND($D$1="二交代制",Z$17&gt;=1,Z$17&lt;=28,Z49="当",AA49="明",AB49="休",AC49="当"),10,IF(AND($D$1="三交代制",Z$17&gt;=2,Z$17&lt;=30,OR(Z49="準",Z49="深"),OR(AA49="準",AA49="深"),OR(AB49="準",AB49="深")),20,IF(AND($D$1="二交代制",OR(Z49="当",Z49="明"),NOT(OR(AND(Z49="当",OR(AA49="明",Z$17=31,AA$18="×"),OR(AB49="休",Z$17=30,Z$17=31,AB$18="×")),AND(Z49="明",OR(Y49="当",Z$17=1),OR(AA49="休",Z$17=31,AA$18="×"))))),30,IF(AND($D$1="三交代制",Y49&lt;&gt;"準",Y49&lt;&gt;"深",OR(Z49="準",Z49="深"),(NOT(OR(AND(Z49="準",OR(Y49="日",Y49="休",Z$17=1,AND(AA49&lt;&gt;"準",AA49&lt;&gt;"深",Y49="")),OR(AA49="休",AND(AA49="準",OR(AB49="休",Z$17=30,AB$18="×")),Z$17=31,AA$18="×",AA49="")),AND(Z49="深",OR(Y49="休",Z$17=1,AND(AA49&lt;&gt;"準",AA49&lt;&gt;"深",Y49="")),OR(AA49="休",AND(OR(AA49="準",AA49="深"),OR(AB49="休",Z$17=30,AB$18="×")),Z$17=31,AA$18="×",AA49="")))))),40,0))))</f>
        <v>0</v>
      </c>
      <c r="AA130" s="193">
        <f t="shared" ref="AA130" si="619">IF(AND($D$1="二交代制",AA$17&gt;=1,AA$17&lt;=28,AA49="当",AB49="明",AC49="休",AD49="当"),10,IF(AND($D$1="三交代制",AA$17&gt;=2,AA$17&lt;=30,OR(AA49="準",AA49="深"),OR(AB49="準",AB49="深"),OR(AC49="準",AC49="深")),20,IF(AND($D$1="二交代制",OR(AA49="当",AA49="明"),NOT(OR(AND(AA49="当",OR(AB49="明",AA$17=31,AB$18="×"),OR(AC49="休",AA$17=30,AA$17=31,AC$18="×")),AND(AA49="明",OR(Z49="当",AA$17=1),OR(AB49="休",AA$17=31,AB$18="×"))))),30,IF(AND($D$1="三交代制",Z49&lt;&gt;"準",Z49&lt;&gt;"深",OR(AA49="準",AA49="深"),(NOT(OR(AND(AA49="準",OR(Z49="日",Z49="休",AA$17=1,AND(AB49&lt;&gt;"準",AB49&lt;&gt;"深",Z49="")),OR(AB49="休",AND(AB49="準",OR(AC49="休",AA$17=30,AC$18="×")),AA$17=31,AB$18="×",AB49="")),AND(AA49="深",OR(Z49="休",AA$17=1,AND(AB49&lt;&gt;"準",AB49&lt;&gt;"深",Z49="")),OR(AB49="休",AND(OR(AB49="準",AB49="深"),OR(AC49="休",AA$17=30,AC$18="×")),AA$17=31,AB$18="×",AB49="")))))),40,0))))</f>
        <v>0</v>
      </c>
      <c r="AB130" s="193">
        <f t="shared" ref="AB130" si="620">IF(AND($D$1="二交代制",AB$17&gt;=1,AB$17&lt;=28,AB49="当",AC49="明",AD49="休",AE49="当"),10,IF(AND($D$1="三交代制",AB$17&gt;=2,AB$17&lt;=30,OR(AB49="準",AB49="深"),OR(AC49="準",AC49="深"),OR(AD49="準",AD49="深")),20,IF(AND($D$1="二交代制",OR(AB49="当",AB49="明"),NOT(OR(AND(AB49="当",OR(AC49="明",AB$17=31,AC$18="×"),OR(AD49="休",AB$17=30,AB$17=31,AD$18="×")),AND(AB49="明",OR(AA49="当",AB$17=1),OR(AC49="休",AB$17=31,AC$18="×"))))),30,IF(AND($D$1="三交代制",AA49&lt;&gt;"準",AA49&lt;&gt;"深",OR(AB49="準",AB49="深"),(NOT(OR(AND(AB49="準",OR(AA49="日",AA49="休",AB$17=1,AND(AC49&lt;&gt;"準",AC49&lt;&gt;"深",AA49="")),OR(AC49="休",AND(AC49="準",OR(AD49="休",AB$17=30,AD$18="×")),AB$17=31,AC$18="×",AC49="")),AND(AB49="深",OR(AA49="休",AB$17=1,AND(AC49&lt;&gt;"準",AC49&lt;&gt;"深",AA49="")),OR(AC49="休",AND(OR(AC49="準",AC49="深"),OR(AD49="休",AB$17=30,AD$18="×")),AB$17=31,AC$18="×",AC49="")))))),40,0))))</f>
        <v>0</v>
      </c>
      <c r="AC130" s="193">
        <f t="shared" ref="AC130" si="621">IF(AND($D$1="二交代制",AC$17&gt;=1,AC$17&lt;=28,AC49="当",AD49="明",AE49="休",AF49="当"),10,IF(AND($D$1="三交代制",AC$17&gt;=2,AC$17&lt;=30,OR(AC49="準",AC49="深"),OR(AD49="準",AD49="深"),OR(AE49="準",AE49="深")),20,IF(AND($D$1="二交代制",OR(AC49="当",AC49="明"),NOT(OR(AND(AC49="当",OR(AD49="明",AC$17=31,AD$18="×"),OR(AE49="休",AC$17=30,AC$17=31,AE$18="×")),AND(AC49="明",OR(AB49="当",AC$17=1),OR(AD49="休",AC$17=31,AD$18="×"))))),30,IF(AND($D$1="三交代制",AB49&lt;&gt;"準",AB49&lt;&gt;"深",OR(AC49="準",AC49="深"),(NOT(OR(AND(AC49="準",OR(AB49="日",AB49="休",AC$17=1,AND(AD49&lt;&gt;"準",AD49&lt;&gt;"深",AB49="")),OR(AD49="休",AND(AD49="準",OR(AE49="休",AC$17=30,AE$18="×")),AC$17=31,AD$18="×",AD49="")),AND(AC49="深",OR(AB49="休",AC$17=1,AND(AD49&lt;&gt;"準",AD49&lt;&gt;"深",AB49="")),OR(AD49="休",AND(OR(AD49="準",AD49="深"),OR(AE49="休",AC$17=30,AE$18="×")),AC$17=31,AD$18="×",AD49="")))))),40,0))))</f>
        <v>0</v>
      </c>
      <c r="AD130" s="193">
        <f t="shared" ref="AD130" si="622">IF(AND($D$1="二交代制",AD$17&gt;=1,AD$17&lt;=28,AD49="当",AE49="明",AF49="休",AG49="当"),10,IF(AND($D$1="三交代制",AD$17&gt;=2,AD$17&lt;=30,OR(AD49="準",AD49="深"),OR(AE49="準",AE49="深"),OR(AF49="準",AF49="深")),20,IF(AND($D$1="二交代制",OR(AD49="当",AD49="明"),NOT(OR(AND(AD49="当",OR(AE49="明",AD$17=31,AE$18="×"),OR(AF49="休",AD$17=30,AD$17=31,AF$18="×")),AND(AD49="明",OR(AC49="当",AD$17=1),OR(AE49="休",AD$17=31,AE$18="×"))))),30,IF(AND($D$1="三交代制",AC49&lt;&gt;"準",AC49&lt;&gt;"深",OR(AD49="準",AD49="深"),(NOT(OR(AND(AD49="準",OR(AC49="日",AC49="休",AD$17=1,AND(AE49&lt;&gt;"準",AE49&lt;&gt;"深",AC49="")),OR(AE49="休",AND(AE49="準",OR(AF49="休",AD$17=30,AF$18="×")),AD$17=31,AE$18="×",AE49="")),AND(AD49="深",OR(AC49="休",AD$17=1,AND(AE49&lt;&gt;"準",AE49&lt;&gt;"深",AC49="")),OR(AE49="休",AND(OR(AE49="準",AE49="深"),OR(AF49="休",AD$17=30,AF$18="×")),AD$17=31,AE$18="×",AE49="")))))),40,0))))</f>
        <v>0</v>
      </c>
      <c r="AE130" s="193">
        <f t="shared" ref="AE130" si="623">IF(AND($D$1="二交代制",AE$17&gt;=1,AE$17&lt;=28,AE49="当",AF49="明",AG49="休",AH49="当"),10,IF(AND($D$1="三交代制",AE$17&gt;=2,AE$17&lt;=30,OR(AE49="準",AE49="深"),OR(AF49="準",AF49="深"),OR(AG49="準",AG49="深")),20,IF(AND($D$1="二交代制",OR(AE49="当",AE49="明"),NOT(OR(AND(AE49="当",OR(AF49="明",AE$17=31,AF$18="×"),OR(AG49="休",AE$17=30,AE$17=31,AG$18="×")),AND(AE49="明",OR(AD49="当",AE$17=1),OR(AF49="休",AE$17=31,AF$18="×"))))),30,IF(AND($D$1="三交代制",AD49&lt;&gt;"準",AD49&lt;&gt;"深",OR(AE49="準",AE49="深"),(NOT(OR(AND(AE49="準",OR(AD49="日",AD49="休",AE$17=1,AND(AF49&lt;&gt;"準",AF49&lt;&gt;"深",AD49="")),OR(AF49="休",AND(AF49="準",OR(AG49="休",AE$17=30,AG$18="×")),AE$17=31,AF$18="×",AF49="")),AND(AE49="深",OR(AD49="休",AE$17=1,AND(AF49&lt;&gt;"準",AF49&lt;&gt;"深",AD49="")),OR(AF49="休",AND(OR(AF49="準",AF49="深"),OR(AG49="休",AE$17=30,AG$18="×")),AE$17=31,AF$18="×",AF49="")))))),40,0))))</f>
        <v>0</v>
      </c>
      <c r="AF130" s="193">
        <f t="shared" ref="AF130" si="624">IF(AND($D$1="二交代制",AF$17&gt;=1,AF$17&lt;=28,AF49="当",AG49="明",AH49="休",AI49="当"),10,IF(AND($D$1="三交代制",AF$17&gt;=2,AF$17&lt;=30,OR(AF49="準",AF49="深"),OR(AG49="準",AG49="深"),OR(AH49="準",AH49="深")),20,IF(AND($D$1="二交代制",OR(AF49="当",AF49="明"),NOT(OR(AND(AF49="当",OR(AG49="明",AF$17=31,AG$18="×"),OR(AH49="休",AF$17=30,AF$17=31,AH$18="×")),AND(AF49="明",OR(AE49="当",AF$17=1),OR(AG49="休",AF$17=31,AG$18="×"))))),30,IF(AND($D$1="三交代制",AE49&lt;&gt;"準",AE49&lt;&gt;"深",OR(AF49="準",AF49="深"),(NOT(OR(AND(AF49="準",OR(AE49="日",AE49="休",AF$17=1,AND(AG49&lt;&gt;"準",AG49&lt;&gt;"深",AE49="")),OR(AG49="休",AND(AG49="準",OR(AH49="休",AF$17=30,AH$18="×")),AF$17=31,AG$18="×",AG49="")),AND(AF49="深",OR(AE49="休",AF$17=1,AND(AG49&lt;&gt;"準",AG49&lt;&gt;"深",AE49="")),OR(AG49="休",AND(OR(AG49="準",AG49="深"),OR(AH49="休",AF$17=30,AH$18="×")),AF$17=31,AG$18="×",AG49="")))))),40,0))))</f>
        <v>0</v>
      </c>
      <c r="AG130" s="193">
        <f t="shared" ref="AG130" si="625">IF(AND($D$1="二交代制",AG$17&gt;=1,AG$17&lt;=28,AG49="当",AH49="明",AI49="休",AJ49="当"),10,IF(AND($D$1="三交代制",AG$17&gt;=2,AG$17&lt;=30,OR(AG49="準",AG49="深"),OR(AH49="準",AH49="深"),OR(AI49="準",AI49="深")),20,IF(AND($D$1="二交代制",OR(AG49="当",AG49="明"),NOT(OR(AND(AG49="当",OR(AH49="明",AG$17=31,AH$18="×"),OR(AI49="休",AG$17=30,AG$17=31,AI$18="×")),AND(AG49="明",OR(AF49="当",AG$17=1),OR(AH49="休",AG$17=31,AH$18="×"))))),30,IF(AND($D$1="三交代制",AF49&lt;&gt;"準",AF49&lt;&gt;"深",OR(AG49="準",AG49="深"),(NOT(OR(AND(AG49="準",OR(AF49="日",AF49="休",AG$17=1,AND(AH49&lt;&gt;"準",AH49&lt;&gt;"深",AF49="")),OR(AH49="休",AND(AH49="準",OR(AI49="休",AG$17=30,AI$18="×")),AG$17=31,AH$18="×",AH49="")),AND(AG49="深",OR(AF49="休",AG$17=1,AND(AH49&lt;&gt;"準",AH49&lt;&gt;"深",AF49="")),OR(AH49="休",AND(OR(AH49="準",AH49="深"),OR(AI49="休",AG$17=30,AI$18="×")),AG$17=31,AH$18="×",AH49="")))))),40,0))))</f>
        <v>0</v>
      </c>
      <c r="AH130" s="193">
        <f t="shared" ref="AH130" si="626">IF(AND($D$1="二交代制",AH$17&gt;=1,AH$17&lt;=28,AH49="当",AI49="明",AJ49="休",AK49="当"),10,IF(AND($D$1="三交代制",AH$17&gt;=2,AH$17&lt;=30,OR(AH49="準",AH49="深"),OR(AI49="準",AI49="深"),OR(AJ49="準",AJ49="深")),20,IF(AND($D$1="二交代制",OR(AH49="当",AH49="明"),NOT(OR(AND(AH49="当",OR(AI49="明",AH$17=31,AI$18="×"),OR(AJ49="休",AH$17=30,AH$17=31,AJ$18="×")),AND(AH49="明",OR(AG49="当",AH$17=1),OR(AI49="休",AH$17=31,AI$18="×"))))),30,IF(AND($D$1="三交代制",AG49&lt;&gt;"準",AG49&lt;&gt;"深",OR(AH49="準",AH49="深"),(NOT(OR(AND(AH49="準",OR(AG49="日",AG49="休",AH$17=1,AND(AI49&lt;&gt;"準",AI49&lt;&gt;"深",AG49="")),OR(AI49="休",AND(AI49="準",OR(AJ49="休",AH$17=30,AJ$18="×")),AH$17=31,AI$18="×",AI49="")),AND(AH49="深",OR(AG49="休",AH$17=1,AND(AI49&lt;&gt;"準",AI49&lt;&gt;"深",AG49="")),OR(AI49="休",AND(OR(AI49="準",AI49="深"),OR(AJ49="休",AH$17=30,AJ$18="×")),AH$17=31,AI$18="×",AI49="")))))),40,0))))</f>
        <v>0</v>
      </c>
      <c r="AI130" s="193">
        <f t="shared" ref="AI130" si="627">IF(AND($D$1="二交代制",AI$17&gt;=1,AI$17&lt;=28,AI49="当",AJ49="明",AK49="休",AL49="当"),10,IF(AND($D$1="三交代制",AI$17&gt;=2,AI$17&lt;=30,OR(AI49="準",AI49="深"),OR(AJ49="準",AJ49="深"),OR(AK49="準",AK49="深")),20,IF(AND($D$1="二交代制",OR(AI49="当",AI49="明"),NOT(OR(AND(AI49="当",OR(AJ49="明",AI$17=31,AJ$18="×"),OR(AK49="休",AI$17=30,AI$17=31,AK$18="×")),AND(AI49="明",OR(AH49="当",AI$17=1),OR(AJ49="休",AI$17=31,AJ$18="×"))))),30,IF(AND($D$1="三交代制",AH49&lt;&gt;"準",AH49&lt;&gt;"深",OR(AI49="準",AI49="深"),(NOT(OR(AND(AI49="準",OR(AH49="日",AH49="休",AI$17=1,AND(AJ49&lt;&gt;"準",AJ49&lt;&gt;"深",AH49="")),OR(AJ49="休",AND(AJ49="準",OR(AK49="休",AI$17=30,AK$18="×")),AI$17=31,AJ$18="×",AJ49="")),AND(AI49="深",OR(AH49="休",AI$17=1,AND(AJ49&lt;&gt;"準",AJ49&lt;&gt;"深",AH49="")),OR(AJ49="休",AND(OR(AJ49="準",AJ49="深"),OR(AK49="休",AI$17=30,AK$18="×")),AI$17=31,AJ$18="×",AJ49="")))))),40,0))))</f>
        <v>0</v>
      </c>
      <c r="AJ130" s="193">
        <f t="shared" ref="AJ130" si="628">IF(AND($D$1="二交代制",AJ$17&gt;=1,AJ$17&lt;=28,AJ49="当",AK49="明",AL49="休",AM49="当"),10,IF(AND($D$1="三交代制",AJ$17&gt;=2,AJ$17&lt;=30,OR(AJ49="準",AJ49="深"),OR(AK49="準",AK49="深"),OR(AL49="準",AL49="深")),20,IF(AND($D$1="二交代制",OR(AJ49="当",AJ49="明"),NOT(OR(AND(AJ49="当",OR(AK49="明",AJ$17=31,AK$18="×"),OR(AL49="休",AJ$17=30,AJ$17=31,AL$18="×")),AND(AJ49="明",OR(AI49="当",AJ$17=1),OR(AK49="休",AJ$17=31,AK$18="×"))))),30,IF(AND($D$1="三交代制",AI49&lt;&gt;"準",AI49&lt;&gt;"深",OR(AJ49="準",AJ49="深"),(NOT(OR(AND(AJ49="準",OR(AI49="日",AI49="休",AJ$17=1,AND(AK49&lt;&gt;"準",AK49&lt;&gt;"深",AI49="")),OR(AK49="休",AND(AK49="準",OR(AL49="休",AJ$17=30,AL$18="×")),AJ$17=31,AK$18="×",AK49="")),AND(AJ49="深",OR(AI49="休",AJ$17=1,AND(AK49&lt;&gt;"準",AK49&lt;&gt;"深",AI49="")),OR(AK49="休",AND(OR(AK49="準",AK49="深"),OR(AL49="休",AJ$17=30,AL$18="×")),AJ$17=31,AK$18="×",AK49="")))))),40,0))))</f>
        <v>0</v>
      </c>
      <c r="AK130" s="193">
        <f t="shared" ref="AK130" si="629">IF(AND($D$1="二交代制",AK$17&gt;=1,AK$17&lt;=28,AK49="当",AL49="明",AM49="休",AN49="当"),10,IF(AND($D$1="三交代制",AK$17&gt;=2,AK$17&lt;=30,OR(AK49="準",AK49="深"),OR(AL49="準",AL49="深"),OR(AM49="準",AM49="深")),20,IF(AND($D$1="二交代制",OR(AK49="当",AK49="明"),NOT(OR(AND(AK49="当",OR(AL49="明",AK$17=31,AL$18="×"),OR(AM49="休",AK$17=30,AK$17=31,AM$18="×")),AND(AK49="明",OR(AJ49="当",AK$17=1),OR(AL49="休",AK$17=31,AL$18="×"))))),30,IF(AND($D$1="三交代制",AJ49&lt;&gt;"準",AJ49&lt;&gt;"深",OR(AK49="準",AK49="深"),(NOT(OR(AND(AK49="準",OR(AJ49="日",AJ49="休",AK$17=1,AND(AL49&lt;&gt;"準",AL49&lt;&gt;"深",AJ49="")),OR(AL49="休",AND(AL49="準",OR(AM49="休",AK$17=30,AM$18="×")),AK$17=31,AL$18="×",AL49="")),AND(AK49="深",OR(AJ49="休",AK$17=1,AND(AL49&lt;&gt;"準",AL49&lt;&gt;"深",AJ49="")),OR(AL49="休",AND(OR(AL49="準",AL49="深"),OR(AM49="休",AK$17=30,AM$18="×")),AK$17=31,AL$18="×",AL49="")))))),40,0))))</f>
        <v>0</v>
      </c>
      <c r="AL130" s="193">
        <f t="shared" ref="AL130" si="630">IF(AND($D$1="二交代制",AL$17&gt;=1,AL$17&lt;=28,AL49="当",AM49="明",AN49="休",AO49="当"),10,IF(AND($D$1="三交代制",AL$17&gt;=2,AL$17&lt;=30,OR(AL49="準",AL49="深"),OR(AM49="準",AM49="深"),OR(AN49="準",AN49="深")),20,IF(AND($D$1="二交代制",OR(AL49="当",AL49="明"),NOT(OR(AND(AL49="当",OR(AM49="明",AL$17=31,AM$18="×"),OR(AN49="休",AL$17=30,AL$17=31,AN$18="×")),AND(AL49="明",OR(AK49="当",AL$17=1),OR(AM49="休",AL$17=31,AM$18="×"))))),30,IF(AND($D$1="三交代制",AK49&lt;&gt;"準",AK49&lt;&gt;"深",OR(AL49="準",AL49="深"),(NOT(OR(AND(AL49="準",OR(AK49="日",AK49="休",AL$17=1,AND(AM49&lt;&gt;"準",AM49&lt;&gt;"深",AK49="")),OR(AM49="休",AND(AM49="準",OR(AN49="休",AL$17=30,AN$18="×")),AL$17=31,AM$18="×",AM49="")),AND(AL49="深",OR(AK49="休",AL$17=1,AND(AM49&lt;&gt;"準",AM49&lt;&gt;"深",AK49="")),OR(AM49="休",AND(OR(AM49="準",AM49="深"),OR(AN49="休",AL$17=30,AN$18="×")),AL$17=31,AM$18="×",AM49="")))))),40,0))))</f>
        <v>0</v>
      </c>
      <c r="AM130" s="193">
        <f t="shared" ref="AM130" si="631">IF(AND($D$1="二交代制",AM$17&gt;=1,AM$17&lt;=28,AM49="当",AN49="明",AO49="休",AP49="当"),10,IF(AND($D$1="三交代制",AM$17&gt;=2,AM$17&lt;=30,OR(AM49="準",AM49="深"),OR(AN49="準",AN49="深"),OR(AO49="準",AO49="深")),20,IF(AND($D$1="二交代制",OR(AM49="当",AM49="明"),NOT(OR(AND(AM49="当",OR(AN49="明",AM$17=31,AN$18="×"),OR(AO49="休",AM$17=30,AM$17=31,AO$18="×")),AND(AM49="明",OR(AL49="当",AM$17=1),OR(AN49="休",AM$17=31,AN$18="×"))))),30,IF(AND($D$1="三交代制",AL49&lt;&gt;"準",AL49&lt;&gt;"深",OR(AM49="準",AM49="深"),(NOT(OR(AND(AM49="準",OR(AL49="日",AL49="休",AM$17=1,AND(AN49&lt;&gt;"準",AN49&lt;&gt;"深",AL49="")),OR(AN49="休",AND(AN49="準",OR(AO49="休",AM$17=30,AO$18="×")),AM$17=31,AN$18="×",AN49="")),AND(AM49="深",OR(AL49="休",AM$17=1,AND(AN49&lt;&gt;"準",AN49&lt;&gt;"深",AL49="")),OR(AN49="休",AND(OR(AN49="準",AN49="深"),OR(AO49="休",AM$17=30,AO$18="×")),AM$17=31,AN$18="×",AN49="")))))),40,0))))</f>
        <v>0</v>
      </c>
      <c r="AN130" s="193">
        <f t="shared" ref="AN130" si="632">IF(AND($D$1="二交代制",AN$17&gt;=1,AN$17&lt;=28,AN49="当",AO49="明",AP49="休",AQ49="当"),10,IF(AND($D$1="三交代制",AN$17&gt;=2,AN$17&lt;=30,OR(AN49="準",AN49="深"),OR(AO49="準",AO49="深"),OR(AP49="準",AP49="深")),20,IF(AND($D$1="二交代制",OR(AN49="当",AN49="明"),NOT(OR(AND(AN49="当",OR(AO49="明",AN$17=31,AO$18="×"),OR(AP49="休",AN$17=30,AN$17=31,AP$18="×")),AND(AN49="明",OR(AM49="当",AN$17=1),OR(AO49="休",AN$17=31,AO$18="×"))))),30,IF(AND($D$1="三交代制",AM49&lt;&gt;"準",AM49&lt;&gt;"深",OR(AN49="準",AN49="深"),(NOT(OR(AND(AN49="準",OR(AM49="日",AM49="休",AN$17=1,AND(AO49&lt;&gt;"準",AO49&lt;&gt;"深",AM49="")),OR(AO49="休",AND(AO49="準",OR(AP49="休",AN$17=30,AP$18="×")),AN$17=31,AO$18="×",AO49="")),AND(AN49="深",OR(AM49="休",AN$17=1,AND(AO49&lt;&gt;"準",AO49&lt;&gt;"深",AM49="")),OR(AO49="休",AND(OR(AO49="準",AO49="深"),OR(AP49="休",AN$17=30,AP$18="×")),AN$17=31,AO$18="×",AO49="")))))),40,0))))</f>
        <v>0</v>
      </c>
      <c r="AO130" s="193">
        <f t="shared" ref="AO130" si="633">IF(AND($D$1="二交代制",AO$17&gt;=1,AO$17&lt;=28,AO49="当",AP49="明",AQ49="休",AR49="当"),10,IF(AND($D$1="三交代制",AO$17&gt;=2,AO$17&lt;=30,OR(AO49="準",AO49="深"),OR(AP49="準",AP49="深"),OR(AQ49="準",AQ49="深")),20,IF(AND($D$1="二交代制",OR(AO49="当",AO49="明"),NOT(OR(AND(AO49="当",OR(AP49="明",AO$17=31,AP$18="×"),OR(AQ49="休",AO$17=30,AO$17=31,AQ$18="×")),AND(AO49="明",OR(AN49="当",AO$17=1),OR(AP49="休",AO$17=31,AP$18="×"))))),30,IF(AND($D$1="三交代制",AN49&lt;&gt;"準",AN49&lt;&gt;"深",OR(AO49="準",AO49="深"),(NOT(OR(AND(AO49="準",OR(AN49="日",AN49="休",AO$17=1,AND(AP49&lt;&gt;"準",AP49&lt;&gt;"深",AN49="")),OR(AP49="休",AND(AP49="準",OR(AQ49="休",AO$17=30,AQ$18="×")),AO$17=31,AP$18="×",AP49="")),AND(AO49="深",OR(AN49="休",AO$17=1,AND(AP49&lt;&gt;"準",AP49&lt;&gt;"深",AN49="")),OR(AP49="休",AND(OR(AP49="準",AP49="深"),OR(AQ49="休",AO$17=30,AQ$18="×")),AO$17=31,AP$18="×",AP49="")))))),40,0))))</f>
        <v>0</v>
      </c>
      <c r="AP130" s="104"/>
    </row>
    <row r="131" spans="10:42" x14ac:dyDescent="0.4">
      <c r="J131" s="202"/>
      <c r="K131" s="193"/>
      <c r="L131" s="193"/>
      <c r="M131" s="193"/>
      <c r="N131" s="193"/>
      <c r="O131" s="193"/>
      <c r="P131" s="193"/>
      <c r="Q131" s="193"/>
      <c r="R131" s="193"/>
      <c r="S131" s="193"/>
      <c r="T131" s="193"/>
      <c r="U131" s="193"/>
      <c r="V131" s="193"/>
      <c r="W131" s="193"/>
      <c r="X131" s="193"/>
      <c r="Y131" s="193"/>
      <c r="Z131" s="193"/>
      <c r="AA131" s="193"/>
      <c r="AB131" s="193"/>
      <c r="AC131" s="193"/>
      <c r="AD131" s="193"/>
      <c r="AE131" s="193"/>
      <c r="AF131" s="193"/>
      <c r="AG131" s="193"/>
      <c r="AH131" s="193"/>
      <c r="AI131" s="193"/>
      <c r="AJ131" s="193"/>
      <c r="AK131" s="193"/>
      <c r="AL131" s="193"/>
      <c r="AM131" s="193"/>
      <c r="AN131" s="193"/>
      <c r="AO131" s="193"/>
      <c r="AP131" s="104"/>
    </row>
    <row r="132" spans="10:42" x14ac:dyDescent="0.4">
      <c r="J132" s="201" t="str">
        <f t="shared" ref="J132" si="634">IF(E51&lt;&gt;"",E51,"")</f>
        <v>岸田</v>
      </c>
      <c r="K132" s="193">
        <f t="shared" ref="K132" si="635">IF(AND($D$1="二交代制",K$17&gt;=1,K$17&lt;=28,K51="当",L51="明",M51="休",N51="当"),10,IF(AND($D$1="三交代制",K$17&gt;=2,K$17&lt;=30,OR(K51="準",K51="深"),OR(L51="準",L51="深"),OR(M51="準",M51="深")),20,IF(AND($D$1="二交代制",OR(K51="当",K51="明"),NOT(OR(AND(K51="当",OR(L51="明",K$17=31,L$18="×"),OR(M51="休",K$17=30,K$17=31,M$18="×")),AND(K51="明",OR(J51="当",K$17=1),OR(L51="休",K$17=31,L$18="×"))))),30,IF(AND($D$1="三交代制",J51&lt;&gt;"準",J51&lt;&gt;"深",OR(K51="準",K51="深"),(NOT(OR(AND(K51="準",OR(J51="日",J51="休",K$17=1,AND(L51&lt;&gt;"準",L51&lt;&gt;"深",J51="")),OR(L51="休",AND(L51="準",OR(M51="休",K$17=30,M$18="×")),K$17=31,L$18="×",L51="")),AND(K51="深",OR(J51="休",K$17=1,AND(L51&lt;&gt;"準",L51&lt;&gt;"深",J51="")),OR(L51="休",AND(OR(L51="準",L51="深"),OR(M51="休",K$17=30,M$18="×")),K$17=31,L$18="×",L51="")))))),40,0))))</f>
        <v>0</v>
      </c>
      <c r="L132" s="193">
        <f t="shared" ref="L132" si="636">IF(AND($D$1="二交代制",L$17&gt;=1,L$17&lt;=28,L51="当",M51="明",N51="休",O51="当"),10,IF(AND($D$1="三交代制",L$17&gt;=2,L$17&lt;=30,OR(L51="準",L51="深"),OR(M51="準",M51="深"),OR(N51="準",N51="深")),20,IF(AND($D$1="二交代制",OR(L51="当",L51="明"),NOT(OR(AND(L51="当",OR(M51="明",L$17=31,M$18="×"),OR(N51="休",L$17=30,L$17=31,N$18="×")),AND(L51="明",OR(K51="当",L$17=1),OR(M51="休",L$17=31,M$18="×"))))),30,IF(AND($D$1="三交代制",K51&lt;&gt;"準",K51&lt;&gt;"深",OR(L51="準",L51="深"),(NOT(OR(AND(L51="準",OR(K51="日",K51="休",L$17=1,AND(M51&lt;&gt;"準",M51&lt;&gt;"深",K51="")),OR(M51="休",AND(M51="準",OR(N51="休",L$17=30,N$18="×")),L$17=31,M$18="×",M51="")),AND(L51="深",OR(K51="休",L$17=1,AND(M51&lt;&gt;"準",M51&lt;&gt;"深",K51="")),OR(M51="休",AND(OR(M51="準",M51="深"),OR(N51="休",L$17=30,N$18="×")),L$17=31,M$18="×",M51="")))))),40,0))))</f>
        <v>0</v>
      </c>
      <c r="M132" s="193">
        <f t="shared" ref="M132" si="637">IF(AND($D$1="二交代制",M$17&gt;=1,M$17&lt;=28,M51="当",N51="明",O51="休",P51="当"),10,IF(AND($D$1="三交代制",M$17&gt;=2,M$17&lt;=30,OR(M51="準",M51="深"),OR(N51="準",N51="深"),OR(O51="準",O51="深")),20,IF(AND($D$1="二交代制",OR(M51="当",M51="明"),NOT(OR(AND(M51="当",OR(N51="明",M$17=31,N$18="×"),OR(O51="休",M$17=30,M$17=31,O$18="×")),AND(M51="明",OR(L51="当",M$17=1),OR(N51="休",M$17=31,N$18="×"))))),30,IF(AND($D$1="三交代制",L51&lt;&gt;"準",L51&lt;&gt;"深",OR(M51="準",M51="深"),(NOT(OR(AND(M51="準",OR(L51="日",L51="休",M$17=1,AND(N51&lt;&gt;"準",N51&lt;&gt;"深",L51="")),OR(N51="休",AND(N51="準",OR(O51="休",M$17=30,O$18="×")),M$17=31,N$18="×",N51="")),AND(M51="深",OR(L51="休",M$17=1,AND(N51&lt;&gt;"準",N51&lt;&gt;"深",L51="")),OR(N51="休",AND(OR(N51="準",N51="深"),OR(O51="休",M$17=30,O$18="×")),M$17=31,N$18="×",N51="")))))),40,0))))</f>
        <v>0</v>
      </c>
      <c r="N132" s="193">
        <f t="shared" ref="N132" si="638">IF(AND($D$1="二交代制",N$17&gt;=1,N$17&lt;=28,N51="当",O51="明",P51="休",Q51="当"),10,IF(AND($D$1="三交代制",N$17&gt;=2,N$17&lt;=30,OR(N51="準",N51="深"),OR(O51="準",O51="深"),OR(P51="準",P51="深")),20,IF(AND($D$1="二交代制",OR(N51="当",N51="明"),NOT(OR(AND(N51="当",OR(O51="明",N$17=31,O$18="×"),OR(P51="休",N$17=30,N$17=31,P$18="×")),AND(N51="明",OR(M51="当",N$17=1),OR(O51="休",N$17=31,O$18="×"))))),30,IF(AND($D$1="三交代制",M51&lt;&gt;"準",M51&lt;&gt;"深",OR(N51="準",N51="深"),(NOT(OR(AND(N51="準",OR(M51="日",M51="休",N$17=1,AND(O51&lt;&gt;"準",O51&lt;&gt;"深",M51="")),OR(O51="休",AND(O51="準",OR(P51="休",N$17=30,P$18="×")),N$17=31,O$18="×",O51="")),AND(N51="深",OR(M51="休",N$17=1,AND(O51&lt;&gt;"準",O51&lt;&gt;"深",M51="")),OR(O51="休",AND(OR(O51="準",O51="深"),OR(P51="休",N$17=30,P$18="×")),N$17=31,O$18="×",O51="")))))),40,0))))</f>
        <v>0</v>
      </c>
      <c r="O132" s="193">
        <f t="shared" ref="O132" si="639">IF(AND($D$1="二交代制",O$17&gt;=1,O$17&lt;=28,O51="当",P51="明",Q51="休",R51="当"),10,IF(AND($D$1="三交代制",O$17&gt;=2,O$17&lt;=30,OR(O51="準",O51="深"),OR(P51="準",P51="深"),OR(Q51="準",Q51="深")),20,IF(AND($D$1="二交代制",OR(O51="当",O51="明"),NOT(OR(AND(O51="当",OR(P51="明",O$17=31,P$18="×"),OR(Q51="休",O$17=30,O$17=31,Q$18="×")),AND(O51="明",OR(N51="当",O$17=1),OR(P51="休",O$17=31,P$18="×"))))),30,IF(AND($D$1="三交代制",N51&lt;&gt;"準",N51&lt;&gt;"深",OR(O51="準",O51="深"),(NOT(OR(AND(O51="準",OR(N51="日",N51="休",O$17=1,AND(P51&lt;&gt;"準",P51&lt;&gt;"深",N51="")),OR(P51="休",AND(P51="準",OR(Q51="休",O$17=30,Q$18="×")),O$17=31,P$18="×",P51="")),AND(O51="深",OR(N51="休",O$17=1,AND(P51&lt;&gt;"準",P51&lt;&gt;"深",N51="")),OR(P51="休",AND(OR(P51="準",P51="深"),OR(Q51="休",O$17=30,Q$18="×")),O$17=31,P$18="×",P51="")))))),40,0))))</f>
        <v>0</v>
      </c>
      <c r="P132" s="193">
        <f t="shared" ref="P132" si="640">IF(AND($D$1="二交代制",P$17&gt;=1,P$17&lt;=28,P51="当",Q51="明",R51="休",S51="当"),10,IF(AND($D$1="三交代制",P$17&gt;=2,P$17&lt;=30,OR(P51="準",P51="深"),OR(Q51="準",Q51="深"),OR(R51="準",R51="深")),20,IF(AND($D$1="二交代制",OR(P51="当",P51="明"),NOT(OR(AND(P51="当",OR(Q51="明",P$17=31,Q$18="×"),OR(R51="休",P$17=30,P$17=31,R$18="×")),AND(P51="明",OR(O51="当",P$17=1),OR(Q51="休",P$17=31,Q$18="×"))))),30,IF(AND($D$1="三交代制",O51&lt;&gt;"準",O51&lt;&gt;"深",OR(P51="準",P51="深"),(NOT(OR(AND(P51="準",OR(O51="日",O51="休",P$17=1,AND(Q51&lt;&gt;"準",Q51&lt;&gt;"深",O51="")),OR(Q51="休",AND(Q51="準",OR(R51="休",P$17=30,R$18="×")),P$17=31,Q$18="×",Q51="")),AND(P51="深",OR(O51="休",P$17=1,AND(Q51&lt;&gt;"準",Q51&lt;&gt;"深",O51="")),OR(Q51="休",AND(OR(Q51="準",Q51="深"),OR(R51="休",P$17=30,R$18="×")),P$17=31,Q$18="×",Q51="")))))),40,0))))</f>
        <v>0</v>
      </c>
      <c r="Q132" s="193">
        <f t="shared" ref="Q132" si="641">IF(AND($D$1="二交代制",Q$17&gt;=1,Q$17&lt;=28,Q51="当",R51="明",S51="休",T51="当"),10,IF(AND($D$1="三交代制",Q$17&gt;=2,Q$17&lt;=30,OR(Q51="準",Q51="深"),OR(R51="準",R51="深"),OR(S51="準",S51="深")),20,IF(AND($D$1="二交代制",OR(Q51="当",Q51="明"),NOT(OR(AND(Q51="当",OR(R51="明",Q$17=31,R$18="×"),OR(S51="休",Q$17=30,Q$17=31,S$18="×")),AND(Q51="明",OR(P51="当",Q$17=1),OR(R51="休",Q$17=31,R$18="×"))))),30,IF(AND($D$1="三交代制",P51&lt;&gt;"準",P51&lt;&gt;"深",OR(Q51="準",Q51="深"),(NOT(OR(AND(Q51="準",OR(P51="日",P51="休",Q$17=1,AND(R51&lt;&gt;"準",R51&lt;&gt;"深",P51="")),OR(R51="休",AND(R51="準",OR(S51="休",Q$17=30,S$18="×")),Q$17=31,R$18="×",R51="")),AND(Q51="深",OR(P51="休",Q$17=1,AND(R51&lt;&gt;"準",R51&lt;&gt;"深",P51="")),OR(R51="休",AND(OR(R51="準",R51="深"),OR(S51="休",Q$17=30,S$18="×")),Q$17=31,R$18="×",R51="")))))),40,0))))</f>
        <v>0</v>
      </c>
      <c r="R132" s="193">
        <f t="shared" ref="R132" si="642">IF(AND($D$1="二交代制",R$17&gt;=1,R$17&lt;=28,R51="当",S51="明",T51="休",U51="当"),10,IF(AND($D$1="三交代制",R$17&gt;=2,R$17&lt;=30,OR(R51="準",R51="深"),OR(S51="準",S51="深"),OR(T51="準",T51="深")),20,IF(AND($D$1="二交代制",OR(R51="当",R51="明"),NOT(OR(AND(R51="当",OR(S51="明",R$17=31,S$18="×"),OR(T51="休",R$17=30,R$17=31,T$18="×")),AND(R51="明",OR(Q51="当",R$17=1),OR(S51="休",R$17=31,S$18="×"))))),30,IF(AND($D$1="三交代制",Q51&lt;&gt;"準",Q51&lt;&gt;"深",OR(R51="準",R51="深"),(NOT(OR(AND(R51="準",OR(Q51="日",Q51="休",R$17=1,AND(S51&lt;&gt;"準",S51&lt;&gt;"深",Q51="")),OR(S51="休",AND(S51="準",OR(T51="休",R$17=30,T$18="×")),R$17=31,S$18="×",S51="")),AND(R51="深",OR(Q51="休",R$17=1,AND(S51&lt;&gt;"準",S51&lt;&gt;"深",Q51="")),OR(S51="休",AND(OR(S51="準",S51="深"),OR(T51="休",R$17=30,T$18="×")),R$17=31,S$18="×",S51="")))))),40,0))))</f>
        <v>0</v>
      </c>
      <c r="S132" s="193">
        <f t="shared" ref="S132" si="643">IF(AND($D$1="二交代制",S$17&gt;=1,S$17&lt;=28,S51="当",T51="明",U51="休",V51="当"),10,IF(AND($D$1="三交代制",S$17&gt;=2,S$17&lt;=30,OR(S51="準",S51="深"),OR(T51="準",T51="深"),OR(U51="準",U51="深")),20,IF(AND($D$1="二交代制",OR(S51="当",S51="明"),NOT(OR(AND(S51="当",OR(T51="明",S$17=31,T$18="×"),OR(U51="休",S$17=30,S$17=31,U$18="×")),AND(S51="明",OR(R51="当",S$17=1),OR(T51="休",S$17=31,T$18="×"))))),30,IF(AND($D$1="三交代制",R51&lt;&gt;"準",R51&lt;&gt;"深",OR(S51="準",S51="深"),(NOT(OR(AND(S51="準",OR(R51="日",R51="休",S$17=1,AND(T51&lt;&gt;"準",T51&lt;&gt;"深",R51="")),OR(T51="休",AND(T51="準",OR(U51="休",S$17=30,U$18="×")),S$17=31,T$18="×",T51="")),AND(S51="深",OR(R51="休",S$17=1,AND(T51&lt;&gt;"準",T51&lt;&gt;"深",R51="")),OR(T51="休",AND(OR(T51="準",T51="深"),OR(U51="休",S$17=30,U$18="×")),S$17=31,T$18="×",T51="")))))),40,0))))</f>
        <v>0</v>
      </c>
      <c r="T132" s="193">
        <f t="shared" ref="T132" si="644">IF(AND($D$1="二交代制",T$17&gt;=1,T$17&lt;=28,T51="当",U51="明",V51="休",W51="当"),10,IF(AND($D$1="三交代制",T$17&gt;=2,T$17&lt;=30,OR(T51="準",T51="深"),OR(U51="準",U51="深"),OR(V51="準",V51="深")),20,IF(AND($D$1="二交代制",OR(T51="当",T51="明"),NOT(OR(AND(T51="当",OR(U51="明",T$17=31,U$18="×"),OR(V51="休",T$17=30,T$17=31,V$18="×")),AND(T51="明",OR(S51="当",T$17=1),OR(U51="休",T$17=31,U$18="×"))))),30,IF(AND($D$1="三交代制",S51&lt;&gt;"準",S51&lt;&gt;"深",OR(T51="準",T51="深"),(NOT(OR(AND(T51="準",OR(S51="日",S51="休",T$17=1,AND(U51&lt;&gt;"準",U51&lt;&gt;"深",S51="")),OR(U51="休",AND(U51="準",OR(V51="休",T$17=30,V$18="×")),T$17=31,U$18="×",U51="")),AND(T51="深",OR(S51="休",T$17=1,AND(U51&lt;&gt;"準",U51&lt;&gt;"深",S51="")),OR(U51="休",AND(OR(U51="準",U51="深"),OR(V51="休",T$17=30,V$18="×")),T$17=31,U$18="×",U51="")))))),40,0))))</f>
        <v>0</v>
      </c>
      <c r="U132" s="193">
        <f t="shared" ref="U132" si="645">IF(AND($D$1="二交代制",U$17&gt;=1,U$17&lt;=28,U51="当",V51="明",W51="休",X51="当"),10,IF(AND($D$1="三交代制",U$17&gt;=2,U$17&lt;=30,OR(U51="準",U51="深"),OR(V51="準",V51="深"),OR(W51="準",W51="深")),20,IF(AND($D$1="二交代制",OR(U51="当",U51="明"),NOT(OR(AND(U51="当",OR(V51="明",U$17=31,V$18="×"),OR(W51="休",U$17=30,U$17=31,W$18="×")),AND(U51="明",OR(T51="当",U$17=1),OR(V51="休",U$17=31,V$18="×"))))),30,IF(AND($D$1="三交代制",T51&lt;&gt;"準",T51&lt;&gt;"深",OR(U51="準",U51="深"),(NOT(OR(AND(U51="準",OR(T51="日",T51="休",U$17=1,AND(V51&lt;&gt;"準",V51&lt;&gt;"深",T51="")),OR(V51="休",AND(V51="準",OR(W51="休",U$17=30,W$18="×")),U$17=31,V$18="×",V51="")),AND(U51="深",OR(T51="休",U$17=1,AND(V51&lt;&gt;"準",V51&lt;&gt;"深",T51="")),OR(V51="休",AND(OR(V51="準",V51="深"),OR(W51="休",U$17=30,W$18="×")),U$17=31,V$18="×",V51="")))))),40,0))))</f>
        <v>0</v>
      </c>
      <c r="V132" s="193">
        <f t="shared" ref="V132" si="646">IF(AND($D$1="二交代制",V$17&gt;=1,V$17&lt;=28,V51="当",W51="明",X51="休",Y51="当"),10,IF(AND($D$1="三交代制",V$17&gt;=2,V$17&lt;=30,OR(V51="準",V51="深"),OR(W51="準",W51="深"),OR(X51="準",X51="深")),20,IF(AND($D$1="二交代制",OR(V51="当",V51="明"),NOT(OR(AND(V51="当",OR(W51="明",V$17=31,W$18="×"),OR(X51="休",V$17=30,V$17=31,X$18="×")),AND(V51="明",OR(U51="当",V$17=1),OR(W51="休",V$17=31,W$18="×"))))),30,IF(AND($D$1="三交代制",U51&lt;&gt;"準",U51&lt;&gt;"深",OR(V51="準",V51="深"),(NOT(OR(AND(V51="準",OR(U51="日",U51="休",V$17=1,AND(W51&lt;&gt;"準",W51&lt;&gt;"深",U51="")),OR(W51="休",AND(W51="準",OR(X51="休",V$17=30,X$18="×")),V$17=31,W$18="×",W51="")),AND(V51="深",OR(U51="休",V$17=1,AND(W51&lt;&gt;"準",W51&lt;&gt;"深",U51="")),OR(W51="休",AND(OR(W51="準",W51="深"),OR(X51="休",V$17=30,X$18="×")),V$17=31,W$18="×",W51="")))))),40,0))))</f>
        <v>0</v>
      </c>
      <c r="W132" s="193">
        <f t="shared" ref="W132" si="647">IF(AND($D$1="二交代制",W$17&gt;=1,W$17&lt;=28,W51="当",X51="明",Y51="休",Z51="当"),10,IF(AND($D$1="三交代制",W$17&gt;=2,W$17&lt;=30,OR(W51="準",W51="深"),OR(X51="準",X51="深"),OR(Y51="準",Y51="深")),20,IF(AND($D$1="二交代制",OR(W51="当",W51="明"),NOT(OR(AND(W51="当",OR(X51="明",W$17=31,X$18="×"),OR(Y51="休",W$17=30,W$17=31,Y$18="×")),AND(W51="明",OR(V51="当",W$17=1),OR(X51="休",W$17=31,X$18="×"))))),30,IF(AND($D$1="三交代制",V51&lt;&gt;"準",V51&lt;&gt;"深",OR(W51="準",W51="深"),(NOT(OR(AND(W51="準",OR(V51="日",V51="休",W$17=1,AND(X51&lt;&gt;"準",X51&lt;&gt;"深",V51="")),OR(X51="休",AND(X51="準",OR(Y51="休",W$17=30,Y$18="×")),W$17=31,X$18="×",X51="")),AND(W51="深",OR(V51="休",W$17=1,AND(X51&lt;&gt;"準",X51&lt;&gt;"深",V51="")),OR(X51="休",AND(OR(X51="準",X51="深"),OR(Y51="休",W$17=30,Y$18="×")),W$17=31,X$18="×",X51="")))))),40,0))))</f>
        <v>0</v>
      </c>
      <c r="X132" s="193">
        <f t="shared" ref="X132" si="648">IF(AND($D$1="二交代制",X$17&gt;=1,X$17&lt;=28,X51="当",Y51="明",Z51="休",AA51="当"),10,IF(AND($D$1="三交代制",X$17&gt;=2,X$17&lt;=30,OR(X51="準",X51="深"),OR(Y51="準",Y51="深"),OR(Z51="準",Z51="深")),20,IF(AND($D$1="二交代制",OR(X51="当",X51="明"),NOT(OR(AND(X51="当",OR(Y51="明",X$17=31,Y$18="×"),OR(Z51="休",X$17=30,X$17=31,Z$18="×")),AND(X51="明",OR(W51="当",X$17=1),OR(Y51="休",X$17=31,Y$18="×"))))),30,IF(AND($D$1="三交代制",W51&lt;&gt;"準",W51&lt;&gt;"深",OR(X51="準",X51="深"),(NOT(OR(AND(X51="準",OR(W51="日",W51="休",X$17=1,AND(Y51&lt;&gt;"準",Y51&lt;&gt;"深",W51="")),OR(Y51="休",AND(Y51="準",OR(Z51="休",X$17=30,Z$18="×")),X$17=31,Y$18="×",Y51="")),AND(X51="深",OR(W51="休",X$17=1,AND(Y51&lt;&gt;"準",Y51&lt;&gt;"深",W51="")),OR(Y51="休",AND(OR(Y51="準",Y51="深"),OR(Z51="休",X$17=30,Z$18="×")),X$17=31,Y$18="×",Y51="")))))),40,0))))</f>
        <v>0</v>
      </c>
      <c r="Y132" s="193">
        <f t="shared" ref="Y132" si="649">IF(AND($D$1="二交代制",Y$17&gt;=1,Y$17&lt;=28,Y51="当",Z51="明",AA51="休",AB51="当"),10,IF(AND($D$1="三交代制",Y$17&gt;=2,Y$17&lt;=30,OR(Y51="準",Y51="深"),OR(Z51="準",Z51="深"),OR(AA51="準",AA51="深")),20,IF(AND($D$1="二交代制",OR(Y51="当",Y51="明"),NOT(OR(AND(Y51="当",OR(Z51="明",Y$17=31,Z$18="×"),OR(AA51="休",Y$17=30,Y$17=31,AA$18="×")),AND(Y51="明",OR(X51="当",Y$17=1),OR(Z51="休",Y$17=31,Z$18="×"))))),30,IF(AND($D$1="三交代制",X51&lt;&gt;"準",X51&lt;&gt;"深",OR(Y51="準",Y51="深"),(NOT(OR(AND(Y51="準",OR(X51="日",X51="休",Y$17=1,AND(Z51&lt;&gt;"準",Z51&lt;&gt;"深",X51="")),OR(Z51="休",AND(Z51="準",OR(AA51="休",Y$17=30,AA$18="×")),Y$17=31,Z$18="×",Z51="")),AND(Y51="深",OR(X51="休",Y$17=1,AND(Z51&lt;&gt;"準",Z51&lt;&gt;"深",X51="")),OR(Z51="休",AND(OR(Z51="準",Z51="深"),OR(AA51="休",Y$17=30,AA$18="×")),Y$17=31,Z$18="×",Z51="")))))),40,0))))</f>
        <v>0</v>
      </c>
      <c r="Z132" s="193">
        <f t="shared" ref="Z132" si="650">IF(AND($D$1="二交代制",Z$17&gt;=1,Z$17&lt;=28,Z51="当",AA51="明",AB51="休",AC51="当"),10,IF(AND($D$1="三交代制",Z$17&gt;=2,Z$17&lt;=30,OR(Z51="準",Z51="深"),OR(AA51="準",AA51="深"),OR(AB51="準",AB51="深")),20,IF(AND($D$1="二交代制",OR(Z51="当",Z51="明"),NOT(OR(AND(Z51="当",OR(AA51="明",Z$17=31,AA$18="×"),OR(AB51="休",Z$17=30,Z$17=31,AB$18="×")),AND(Z51="明",OR(Y51="当",Z$17=1),OR(AA51="休",Z$17=31,AA$18="×"))))),30,IF(AND($D$1="三交代制",Y51&lt;&gt;"準",Y51&lt;&gt;"深",OR(Z51="準",Z51="深"),(NOT(OR(AND(Z51="準",OR(Y51="日",Y51="休",Z$17=1,AND(AA51&lt;&gt;"準",AA51&lt;&gt;"深",Y51="")),OR(AA51="休",AND(AA51="準",OR(AB51="休",Z$17=30,AB$18="×")),Z$17=31,AA$18="×",AA51="")),AND(Z51="深",OR(Y51="休",Z$17=1,AND(AA51&lt;&gt;"準",AA51&lt;&gt;"深",Y51="")),OR(AA51="休",AND(OR(AA51="準",AA51="深"),OR(AB51="休",Z$17=30,AB$18="×")),Z$17=31,AA$18="×",AA51="")))))),40,0))))</f>
        <v>0</v>
      </c>
      <c r="AA132" s="193">
        <f t="shared" ref="AA132" si="651">IF(AND($D$1="二交代制",AA$17&gt;=1,AA$17&lt;=28,AA51="当",AB51="明",AC51="休",AD51="当"),10,IF(AND($D$1="三交代制",AA$17&gt;=2,AA$17&lt;=30,OR(AA51="準",AA51="深"),OR(AB51="準",AB51="深"),OR(AC51="準",AC51="深")),20,IF(AND($D$1="二交代制",OR(AA51="当",AA51="明"),NOT(OR(AND(AA51="当",OR(AB51="明",AA$17=31,AB$18="×"),OR(AC51="休",AA$17=30,AA$17=31,AC$18="×")),AND(AA51="明",OR(Z51="当",AA$17=1),OR(AB51="休",AA$17=31,AB$18="×"))))),30,IF(AND($D$1="三交代制",Z51&lt;&gt;"準",Z51&lt;&gt;"深",OR(AA51="準",AA51="深"),(NOT(OR(AND(AA51="準",OR(Z51="日",Z51="休",AA$17=1,AND(AB51&lt;&gt;"準",AB51&lt;&gt;"深",Z51="")),OR(AB51="休",AND(AB51="準",OR(AC51="休",AA$17=30,AC$18="×")),AA$17=31,AB$18="×",AB51="")),AND(AA51="深",OR(Z51="休",AA$17=1,AND(AB51&lt;&gt;"準",AB51&lt;&gt;"深",Z51="")),OR(AB51="休",AND(OR(AB51="準",AB51="深"),OR(AC51="休",AA$17=30,AC$18="×")),AA$17=31,AB$18="×",AB51="")))))),40,0))))</f>
        <v>0</v>
      </c>
      <c r="AB132" s="193">
        <f t="shared" ref="AB132" si="652">IF(AND($D$1="二交代制",AB$17&gt;=1,AB$17&lt;=28,AB51="当",AC51="明",AD51="休",AE51="当"),10,IF(AND($D$1="三交代制",AB$17&gt;=2,AB$17&lt;=30,OR(AB51="準",AB51="深"),OR(AC51="準",AC51="深"),OR(AD51="準",AD51="深")),20,IF(AND($D$1="二交代制",OR(AB51="当",AB51="明"),NOT(OR(AND(AB51="当",OR(AC51="明",AB$17=31,AC$18="×"),OR(AD51="休",AB$17=30,AB$17=31,AD$18="×")),AND(AB51="明",OR(AA51="当",AB$17=1),OR(AC51="休",AB$17=31,AC$18="×"))))),30,IF(AND($D$1="三交代制",AA51&lt;&gt;"準",AA51&lt;&gt;"深",OR(AB51="準",AB51="深"),(NOT(OR(AND(AB51="準",OR(AA51="日",AA51="休",AB$17=1,AND(AC51&lt;&gt;"準",AC51&lt;&gt;"深",AA51="")),OR(AC51="休",AND(AC51="準",OR(AD51="休",AB$17=30,AD$18="×")),AB$17=31,AC$18="×",AC51="")),AND(AB51="深",OR(AA51="休",AB$17=1,AND(AC51&lt;&gt;"準",AC51&lt;&gt;"深",AA51="")),OR(AC51="休",AND(OR(AC51="準",AC51="深"),OR(AD51="休",AB$17=30,AD$18="×")),AB$17=31,AC$18="×",AC51="")))))),40,0))))</f>
        <v>0</v>
      </c>
      <c r="AC132" s="193">
        <f t="shared" ref="AC132" si="653">IF(AND($D$1="二交代制",AC$17&gt;=1,AC$17&lt;=28,AC51="当",AD51="明",AE51="休",AF51="当"),10,IF(AND($D$1="三交代制",AC$17&gt;=2,AC$17&lt;=30,OR(AC51="準",AC51="深"),OR(AD51="準",AD51="深"),OR(AE51="準",AE51="深")),20,IF(AND($D$1="二交代制",OR(AC51="当",AC51="明"),NOT(OR(AND(AC51="当",OR(AD51="明",AC$17=31,AD$18="×"),OR(AE51="休",AC$17=30,AC$17=31,AE$18="×")),AND(AC51="明",OR(AB51="当",AC$17=1),OR(AD51="休",AC$17=31,AD$18="×"))))),30,IF(AND($D$1="三交代制",AB51&lt;&gt;"準",AB51&lt;&gt;"深",OR(AC51="準",AC51="深"),(NOT(OR(AND(AC51="準",OR(AB51="日",AB51="休",AC$17=1,AND(AD51&lt;&gt;"準",AD51&lt;&gt;"深",AB51="")),OR(AD51="休",AND(AD51="準",OR(AE51="休",AC$17=30,AE$18="×")),AC$17=31,AD$18="×",AD51="")),AND(AC51="深",OR(AB51="休",AC$17=1,AND(AD51&lt;&gt;"準",AD51&lt;&gt;"深",AB51="")),OR(AD51="休",AND(OR(AD51="準",AD51="深"),OR(AE51="休",AC$17=30,AE$18="×")),AC$17=31,AD$18="×",AD51="")))))),40,0))))</f>
        <v>0</v>
      </c>
      <c r="AD132" s="193">
        <f t="shared" ref="AD132" si="654">IF(AND($D$1="二交代制",AD$17&gt;=1,AD$17&lt;=28,AD51="当",AE51="明",AF51="休",AG51="当"),10,IF(AND($D$1="三交代制",AD$17&gt;=2,AD$17&lt;=30,OR(AD51="準",AD51="深"),OR(AE51="準",AE51="深"),OR(AF51="準",AF51="深")),20,IF(AND($D$1="二交代制",OR(AD51="当",AD51="明"),NOT(OR(AND(AD51="当",OR(AE51="明",AD$17=31,AE$18="×"),OR(AF51="休",AD$17=30,AD$17=31,AF$18="×")),AND(AD51="明",OR(AC51="当",AD$17=1),OR(AE51="休",AD$17=31,AE$18="×"))))),30,IF(AND($D$1="三交代制",AC51&lt;&gt;"準",AC51&lt;&gt;"深",OR(AD51="準",AD51="深"),(NOT(OR(AND(AD51="準",OR(AC51="日",AC51="休",AD$17=1,AND(AE51&lt;&gt;"準",AE51&lt;&gt;"深",AC51="")),OR(AE51="休",AND(AE51="準",OR(AF51="休",AD$17=30,AF$18="×")),AD$17=31,AE$18="×",AE51="")),AND(AD51="深",OR(AC51="休",AD$17=1,AND(AE51&lt;&gt;"準",AE51&lt;&gt;"深",AC51="")),OR(AE51="休",AND(OR(AE51="準",AE51="深"),OR(AF51="休",AD$17=30,AF$18="×")),AD$17=31,AE$18="×",AE51="")))))),40,0))))</f>
        <v>0</v>
      </c>
      <c r="AE132" s="193">
        <f t="shared" ref="AE132" si="655">IF(AND($D$1="二交代制",AE$17&gt;=1,AE$17&lt;=28,AE51="当",AF51="明",AG51="休",AH51="当"),10,IF(AND($D$1="三交代制",AE$17&gt;=2,AE$17&lt;=30,OR(AE51="準",AE51="深"),OR(AF51="準",AF51="深"),OR(AG51="準",AG51="深")),20,IF(AND($D$1="二交代制",OR(AE51="当",AE51="明"),NOT(OR(AND(AE51="当",OR(AF51="明",AE$17=31,AF$18="×"),OR(AG51="休",AE$17=30,AE$17=31,AG$18="×")),AND(AE51="明",OR(AD51="当",AE$17=1),OR(AF51="休",AE$17=31,AF$18="×"))))),30,IF(AND($D$1="三交代制",AD51&lt;&gt;"準",AD51&lt;&gt;"深",OR(AE51="準",AE51="深"),(NOT(OR(AND(AE51="準",OR(AD51="日",AD51="休",AE$17=1,AND(AF51&lt;&gt;"準",AF51&lt;&gt;"深",AD51="")),OR(AF51="休",AND(AF51="準",OR(AG51="休",AE$17=30,AG$18="×")),AE$17=31,AF$18="×",AF51="")),AND(AE51="深",OR(AD51="休",AE$17=1,AND(AF51&lt;&gt;"準",AF51&lt;&gt;"深",AD51="")),OR(AF51="休",AND(OR(AF51="準",AF51="深"),OR(AG51="休",AE$17=30,AG$18="×")),AE$17=31,AF$18="×",AF51="")))))),40,0))))</f>
        <v>0</v>
      </c>
      <c r="AF132" s="193">
        <f t="shared" ref="AF132" si="656">IF(AND($D$1="二交代制",AF$17&gt;=1,AF$17&lt;=28,AF51="当",AG51="明",AH51="休",AI51="当"),10,IF(AND($D$1="三交代制",AF$17&gt;=2,AF$17&lt;=30,OR(AF51="準",AF51="深"),OR(AG51="準",AG51="深"),OR(AH51="準",AH51="深")),20,IF(AND($D$1="二交代制",OR(AF51="当",AF51="明"),NOT(OR(AND(AF51="当",OR(AG51="明",AF$17=31,AG$18="×"),OR(AH51="休",AF$17=30,AF$17=31,AH$18="×")),AND(AF51="明",OR(AE51="当",AF$17=1),OR(AG51="休",AF$17=31,AG$18="×"))))),30,IF(AND($D$1="三交代制",AE51&lt;&gt;"準",AE51&lt;&gt;"深",OR(AF51="準",AF51="深"),(NOT(OR(AND(AF51="準",OR(AE51="日",AE51="休",AF$17=1,AND(AG51&lt;&gt;"準",AG51&lt;&gt;"深",AE51="")),OR(AG51="休",AND(AG51="準",OR(AH51="休",AF$17=30,AH$18="×")),AF$17=31,AG$18="×",AG51="")),AND(AF51="深",OR(AE51="休",AF$17=1,AND(AG51&lt;&gt;"準",AG51&lt;&gt;"深",AE51="")),OR(AG51="休",AND(OR(AG51="準",AG51="深"),OR(AH51="休",AF$17=30,AH$18="×")),AF$17=31,AG$18="×",AG51="")))))),40,0))))</f>
        <v>0</v>
      </c>
      <c r="AG132" s="193">
        <f t="shared" ref="AG132" si="657">IF(AND($D$1="二交代制",AG$17&gt;=1,AG$17&lt;=28,AG51="当",AH51="明",AI51="休",AJ51="当"),10,IF(AND($D$1="三交代制",AG$17&gt;=2,AG$17&lt;=30,OR(AG51="準",AG51="深"),OR(AH51="準",AH51="深"),OR(AI51="準",AI51="深")),20,IF(AND($D$1="二交代制",OR(AG51="当",AG51="明"),NOT(OR(AND(AG51="当",OR(AH51="明",AG$17=31,AH$18="×"),OR(AI51="休",AG$17=30,AG$17=31,AI$18="×")),AND(AG51="明",OR(AF51="当",AG$17=1),OR(AH51="休",AG$17=31,AH$18="×"))))),30,IF(AND($D$1="三交代制",AF51&lt;&gt;"準",AF51&lt;&gt;"深",OR(AG51="準",AG51="深"),(NOT(OR(AND(AG51="準",OR(AF51="日",AF51="休",AG$17=1,AND(AH51&lt;&gt;"準",AH51&lt;&gt;"深",AF51="")),OR(AH51="休",AND(AH51="準",OR(AI51="休",AG$17=30,AI$18="×")),AG$17=31,AH$18="×",AH51="")),AND(AG51="深",OR(AF51="休",AG$17=1,AND(AH51&lt;&gt;"準",AH51&lt;&gt;"深",AF51="")),OR(AH51="休",AND(OR(AH51="準",AH51="深"),OR(AI51="休",AG$17=30,AI$18="×")),AG$17=31,AH$18="×",AH51="")))))),40,0))))</f>
        <v>0</v>
      </c>
      <c r="AH132" s="193">
        <f t="shared" ref="AH132" si="658">IF(AND($D$1="二交代制",AH$17&gt;=1,AH$17&lt;=28,AH51="当",AI51="明",AJ51="休",AK51="当"),10,IF(AND($D$1="三交代制",AH$17&gt;=2,AH$17&lt;=30,OR(AH51="準",AH51="深"),OR(AI51="準",AI51="深"),OR(AJ51="準",AJ51="深")),20,IF(AND($D$1="二交代制",OR(AH51="当",AH51="明"),NOT(OR(AND(AH51="当",OR(AI51="明",AH$17=31,AI$18="×"),OR(AJ51="休",AH$17=30,AH$17=31,AJ$18="×")),AND(AH51="明",OR(AG51="当",AH$17=1),OR(AI51="休",AH$17=31,AI$18="×"))))),30,IF(AND($D$1="三交代制",AG51&lt;&gt;"準",AG51&lt;&gt;"深",OR(AH51="準",AH51="深"),(NOT(OR(AND(AH51="準",OR(AG51="日",AG51="休",AH$17=1,AND(AI51&lt;&gt;"準",AI51&lt;&gt;"深",AG51="")),OR(AI51="休",AND(AI51="準",OR(AJ51="休",AH$17=30,AJ$18="×")),AH$17=31,AI$18="×",AI51="")),AND(AH51="深",OR(AG51="休",AH$17=1,AND(AI51&lt;&gt;"準",AI51&lt;&gt;"深",AG51="")),OR(AI51="休",AND(OR(AI51="準",AI51="深"),OR(AJ51="休",AH$17=30,AJ$18="×")),AH$17=31,AI$18="×",AI51="")))))),40,0))))</f>
        <v>0</v>
      </c>
      <c r="AI132" s="193">
        <f t="shared" ref="AI132" si="659">IF(AND($D$1="二交代制",AI$17&gt;=1,AI$17&lt;=28,AI51="当",AJ51="明",AK51="休",AL51="当"),10,IF(AND($D$1="三交代制",AI$17&gt;=2,AI$17&lt;=30,OR(AI51="準",AI51="深"),OR(AJ51="準",AJ51="深"),OR(AK51="準",AK51="深")),20,IF(AND($D$1="二交代制",OR(AI51="当",AI51="明"),NOT(OR(AND(AI51="当",OR(AJ51="明",AI$17=31,AJ$18="×"),OR(AK51="休",AI$17=30,AI$17=31,AK$18="×")),AND(AI51="明",OR(AH51="当",AI$17=1),OR(AJ51="休",AI$17=31,AJ$18="×"))))),30,IF(AND($D$1="三交代制",AH51&lt;&gt;"準",AH51&lt;&gt;"深",OR(AI51="準",AI51="深"),(NOT(OR(AND(AI51="準",OR(AH51="日",AH51="休",AI$17=1,AND(AJ51&lt;&gt;"準",AJ51&lt;&gt;"深",AH51="")),OR(AJ51="休",AND(AJ51="準",OR(AK51="休",AI$17=30,AK$18="×")),AI$17=31,AJ$18="×",AJ51="")),AND(AI51="深",OR(AH51="休",AI$17=1,AND(AJ51&lt;&gt;"準",AJ51&lt;&gt;"深",AH51="")),OR(AJ51="休",AND(OR(AJ51="準",AJ51="深"),OR(AK51="休",AI$17=30,AK$18="×")),AI$17=31,AJ$18="×",AJ51="")))))),40,0))))</f>
        <v>0</v>
      </c>
      <c r="AJ132" s="193">
        <f t="shared" ref="AJ132" si="660">IF(AND($D$1="二交代制",AJ$17&gt;=1,AJ$17&lt;=28,AJ51="当",AK51="明",AL51="休",AM51="当"),10,IF(AND($D$1="三交代制",AJ$17&gt;=2,AJ$17&lt;=30,OR(AJ51="準",AJ51="深"),OR(AK51="準",AK51="深"),OR(AL51="準",AL51="深")),20,IF(AND($D$1="二交代制",OR(AJ51="当",AJ51="明"),NOT(OR(AND(AJ51="当",OR(AK51="明",AJ$17=31,AK$18="×"),OR(AL51="休",AJ$17=30,AJ$17=31,AL$18="×")),AND(AJ51="明",OR(AI51="当",AJ$17=1),OR(AK51="休",AJ$17=31,AK$18="×"))))),30,IF(AND($D$1="三交代制",AI51&lt;&gt;"準",AI51&lt;&gt;"深",OR(AJ51="準",AJ51="深"),(NOT(OR(AND(AJ51="準",OR(AI51="日",AI51="休",AJ$17=1,AND(AK51&lt;&gt;"準",AK51&lt;&gt;"深",AI51="")),OR(AK51="休",AND(AK51="準",OR(AL51="休",AJ$17=30,AL$18="×")),AJ$17=31,AK$18="×",AK51="")),AND(AJ51="深",OR(AI51="休",AJ$17=1,AND(AK51&lt;&gt;"準",AK51&lt;&gt;"深",AI51="")),OR(AK51="休",AND(OR(AK51="準",AK51="深"),OR(AL51="休",AJ$17=30,AL$18="×")),AJ$17=31,AK$18="×",AK51="")))))),40,0))))</f>
        <v>0</v>
      </c>
      <c r="AK132" s="193">
        <f t="shared" ref="AK132" si="661">IF(AND($D$1="二交代制",AK$17&gt;=1,AK$17&lt;=28,AK51="当",AL51="明",AM51="休",AN51="当"),10,IF(AND($D$1="三交代制",AK$17&gt;=2,AK$17&lt;=30,OR(AK51="準",AK51="深"),OR(AL51="準",AL51="深"),OR(AM51="準",AM51="深")),20,IF(AND($D$1="二交代制",OR(AK51="当",AK51="明"),NOT(OR(AND(AK51="当",OR(AL51="明",AK$17=31,AL$18="×"),OR(AM51="休",AK$17=30,AK$17=31,AM$18="×")),AND(AK51="明",OR(AJ51="当",AK$17=1),OR(AL51="休",AK$17=31,AL$18="×"))))),30,IF(AND($D$1="三交代制",AJ51&lt;&gt;"準",AJ51&lt;&gt;"深",OR(AK51="準",AK51="深"),(NOT(OR(AND(AK51="準",OR(AJ51="日",AJ51="休",AK$17=1,AND(AL51&lt;&gt;"準",AL51&lt;&gt;"深",AJ51="")),OR(AL51="休",AND(AL51="準",OR(AM51="休",AK$17=30,AM$18="×")),AK$17=31,AL$18="×",AL51="")),AND(AK51="深",OR(AJ51="休",AK$17=1,AND(AL51&lt;&gt;"準",AL51&lt;&gt;"深",AJ51="")),OR(AL51="休",AND(OR(AL51="準",AL51="深"),OR(AM51="休",AK$17=30,AM$18="×")),AK$17=31,AL$18="×",AL51="")))))),40,0))))</f>
        <v>0</v>
      </c>
      <c r="AL132" s="193">
        <f t="shared" ref="AL132" si="662">IF(AND($D$1="二交代制",AL$17&gt;=1,AL$17&lt;=28,AL51="当",AM51="明",AN51="休",AO51="当"),10,IF(AND($D$1="三交代制",AL$17&gt;=2,AL$17&lt;=30,OR(AL51="準",AL51="深"),OR(AM51="準",AM51="深"),OR(AN51="準",AN51="深")),20,IF(AND($D$1="二交代制",OR(AL51="当",AL51="明"),NOT(OR(AND(AL51="当",OR(AM51="明",AL$17=31,AM$18="×"),OR(AN51="休",AL$17=30,AL$17=31,AN$18="×")),AND(AL51="明",OR(AK51="当",AL$17=1),OR(AM51="休",AL$17=31,AM$18="×"))))),30,IF(AND($D$1="三交代制",AK51&lt;&gt;"準",AK51&lt;&gt;"深",OR(AL51="準",AL51="深"),(NOT(OR(AND(AL51="準",OR(AK51="日",AK51="休",AL$17=1,AND(AM51&lt;&gt;"準",AM51&lt;&gt;"深",AK51="")),OR(AM51="休",AND(AM51="準",OR(AN51="休",AL$17=30,AN$18="×")),AL$17=31,AM$18="×",AM51="")),AND(AL51="深",OR(AK51="休",AL$17=1,AND(AM51&lt;&gt;"準",AM51&lt;&gt;"深",AK51="")),OR(AM51="休",AND(OR(AM51="準",AM51="深"),OR(AN51="休",AL$17=30,AN$18="×")),AL$17=31,AM$18="×",AM51="")))))),40,0))))</f>
        <v>0</v>
      </c>
      <c r="AM132" s="193">
        <f t="shared" ref="AM132" si="663">IF(AND($D$1="二交代制",AM$17&gt;=1,AM$17&lt;=28,AM51="当",AN51="明",AO51="休",AP51="当"),10,IF(AND($D$1="三交代制",AM$17&gt;=2,AM$17&lt;=30,OR(AM51="準",AM51="深"),OR(AN51="準",AN51="深"),OR(AO51="準",AO51="深")),20,IF(AND($D$1="二交代制",OR(AM51="当",AM51="明"),NOT(OR(AND(AM51="当",OR(AN51="明",AM$17=31,AN$18="×"),OR(AO51="休",AM$17=30,AM$17=31,AO$18="×")),AND(AM51="明",OR(AL51="当",AM$17=1),OR(AN51="休",AM$17=31,AN$18="×"))))),30,IF(AND($D$1="三交代制",AL51&lt;&gt;"準",AL51&lt;&gt;"深",OR(AM51="準",AM51="深"),(NOT(OR(AND(AM51="準",OR(AL51="日",AL51="休",AM$17=1,AND(AN51&lt;&gt;"準",AN51&lt;&gt;"深",AL51="")),OR(AN51="休",AND(AN51="準",OR(AO51="休",AM$17=30,AO$18="×")),AM$17=31,AN$18="×",AN51="")),AND(AM51="深",OR(AL51="休",AM$17=1,AND(AN51&lt;&gt;"準",AN51&lt;&gt;"深",AL51="")),OR(AN51="休",AND(OR(AN51="準",AN51="深"),OR(AO51="休",AM$17=30,AO$18="×")),AM$17=31,AN$18="×",AN51="")))))),40,0))))</f>
        <v>0</v>
      </c>
      <c r="AN132" s="193">
        <f t="shared" ref="AN132" si="664">IF(AND($D$1="二交代制",AN$17&gt;=1,AN$17&lt;=28,AN51="当",AO51="明",AP51="休",AQ51="当"),10,IF(AND($D$1="三交代制",AN$17&gt;=2,AN$17&lt;=30,OR(AN51="準",AN51="深"),OR(AO51="準",AO51="深"),OR(AP51="準",AP51="深")),20,IF(AND($D$1="二交代制",OR(AN51="当",AN51="明"),NOT(OR(AND(AN51="当",OR(AO51="明",AN$17=31,AO$18="×"),OR(AP51="休",AN$17=30,AN$17=31,AP$18="×")),AND(AN51="明",OR(AM51="当",AN$17=1),OR(AO51="休",AN$17=31,AO$18="×"))))),30,IF(AND($D$1="三交代制",AM51&lt;&gt;"準",AM51&lt;&gt;"深",OR(AN51="準",AN51="深"),(NOT(OR(AND(AN51="準",OR(AM51="日",AM51="休",AN$17=1,AND(AO51&lt;&gt;"準",AO51&lt;&gt;"深",AM51="")),OR(AO51="休",AND(AO51="準",OR(AP51="休",AN$17=30,AP$18="×")),AN$17=31,AO$18="×",AO51="")),AND(AN51="深",OR(AM51="休",AN$17=1,AND(AO51&lt;&gt;"準",AO51&lt;&gt;"深",AM51="")),OR(AO51="休",AND(OR(AO51="準",AO51="深"),OR(AP51="休",AN$17=30,AP$18="×")),AN$17=31,AO$18="×",AO51="")))))),40,0))))</f>
        <v>0</v>
      </c>
      <c r="AO132" s="193">
        <f t="shared" ref="AO132" si="665">IF(AND($D$1="二交代制",AO$17&gt;=1,AO$17&lt;=28,AO51="当",AP51="明",AQ51="休",AR51="当"),10,IF(AND($D$1="三交代制",AO$17&gt;=2,AO$17&lt;=30,OR(AO51="準",AO51="深"),OR(AP51="準",AP51="深"),OR(AQ51="準",AQ51="深")),20,IF(AND($D$1="二交代制",OR(AO51="当",AO51="明"),NOT(OR(AND(AO51="当",OR(AP51="明",AO$17=31,AP$18="×"),OR(AQ51="休",AO$17=30,AO$17=31,AQ$18="×")),AND(AO51="明",OR(AN51="当",AO$17=1),OR(AP51="休",AO$17=31,AP$18="×"))))),30,IF(AND($D$1="三交代制",AN51&lt;&gt;"準",AN51&lt;&gt;"深",OR(AO51="準",AO51="深"),(NOT(OR(AND(AO51="準",OR(AN51="日",AN51="休",AO$17=1,AND(AP51&lt;&gt;"準",AP51&lt;&gt;"深",AN51="")),OR(AP51="休",AND(AP51="準",OR(AQ51="休",AO$17=30,AQ$18="×")),AO$17=31,AP$18="×",AP51="")),AND(AO51="深",OR(AN51="休",AO$17=1,AND(AP51&lt;&gt;"準",AP51&lt;&gt;"深",AN51="")),OR(AP51="休",AND(OR(AP51="準",AP51="深"),OR(AQ51="休",AO$17=30,AQ$18="×")),AO$17=31,AP$18="×",AP51="")))))),40,0))))</f>
        <v>0</v>
      </c>
      <c r="AP132" s="104"/>
    </row>
    <row r="133" spans="10:42" x14ac:dyDescent="0.4">
      <c r="J133" s="202"/>
      <c r="K133" s="193"/>
      <c r="L133" s="193"/>
      <c r="M133" s="193"/>
      <c r="N133" s="193"/>
      <c r="O133" s="193"/>
      <c r="P133" s="193"/>
      <c r="Q133" s="193"/>
      <c r="R133" s="193"/>
      <c r="S133" s="193"/>
      <c r="T133" s="193"/>
      <c r="U133" s="193"/>
      <c r="V133" s="193"/>
      <c r="W133" s="193"/>
      <c r="X133" s="193"/>
      <c r="Y133" s="193"/>
      <c r="Z133" s="193"/>
      <c r="AA133" s="193"/>
      <c r="AB133" s="193"/>
      <c r="AC133" s="193"/>
      <c r="AD133" s="193"/>
      <c r="AE133" s="193"/>
      <c r="AF133" s="193"/>
      <c r="AG133" s="193"/>
      <c r="AH133" s="193"/>
      <c r="AI133" s="193"/>
      <c r="AJ133" s="193"/>
      <c r="AK133" s="193"/>
      <c r="AL133" s="193"/>
      <c r="AM133" s="193"/>
      <c r="AN133" s="193"/>
      <c r="AO133" s="193"/>
      <c r="AP133" s="104"/>
    </row>
    <row r="134" spans="10:42" x14ac:dyDescent="0.4">
      <c r="J134" s="201" t="str">
        <f t="shared" ref="J134" si="666">IF(E53&lt;&gt;"",E53,"")</f>
        <v>三谷</v>
      </c>
      <c r="K134" s="193">
        <f t="shared" ref="K134" si="667">IF(AND($D$1="二交代制",K$17&gt;=1,K$17&lt;=28,K53="当",L53="明",M53="休",N53="当"),10,IF(AND($D$1="三交代制",K$17&gt;=2,K$17&lt;=30,OR(K53="準",K53="深"),OR(L53="準",L53="深"),OR(M53="準",M53="深")),20,IF(AND($D$1="二交代制",OR(K53="当",K53="明"),NOT(OR(AND(K53="当",OR(L53="明",K$17=31,L$18="×"),OR(M53="休",K$17=30,K$17=31,M$18="×")),AND(K53="明",OR(J53="当",K$17=1),OR(L53="休",K$17=31,L$18="×"))))),30,IF(AND($D$1="三交代制",J53&lt;&gt;"準",J53&lt;&gt;"深",OR(K53="準",K53="深"),(NOT(OR(AND(K53="準",OR(J53="日",J53="休",K$17=1,AND(L53&lt;&gt;"準",L53&lt;&gt;"深",J53="")),OR(L53="休",AND(L53="準",OR(M53="休",K$17=30,M$18="×")),K$17=31,L$18="×",L53="")),AND(K53="深",OR(J53="休",K$17=1,AND(L53&lt;&gt;"準",L53&lt;&gt;"深",J53="")),OR(L53="休",AND(OR(L53="準",L53="深"),OR(M53="休",K$17=30,M$18="×")),K$17=31,L$18="×",L53="")))))),40,0))))</f>
        <v>0</v>
      </c>
      <c r="L134" s="193">
        <f t="shared" ref="L134" si="668">IF(AND($D$1="二交代制",L$17&gt;=1,L$17&lt;=28,L53="当",M53="明",N53="休",O53="当"),10,IF(AND($D$1="三交代制",L$17&gt;=2,L$17&lt;=30,OR(L53="準",L53="深"),OR(M53="準",M53="深"),OR(N53="準",N53="深")),20,IF(AND($D$1="二交代制",OR(L53="当",L53="明"),NOT(OR(AND(L53="当",OR(M53="明",L$17=31,M$18="×"),OR(N53="休",L$17=30,L$17=31,N$18="×")),AND(L53="明",OR(K53="当",L$17=1),OR(M53="休",L$17=31,M$18="×"))))),30,IF(AND($D$1="三交代制",K53&lt;&gt;"準",K53&lt;&gt;"深",OR(L53="準",L53="深"),(NOT(OR(AND(L53="準",OR(K53="日",K53="休",L$17=1,AND(M53&lt;&gt;"準",M53&lt;&gt;"深",K53="")),OR(M53="休",AND(M53="準",OR(N53="休",L$17=30,N$18="×")),L$17=31,M$18="×",M53="")),AND(L53="深",OR(K53="休",L$17=1,AND(M53&lt;&gt;"準",M53&lt;&gt;"深",K53="")),OR(M53="休",AND(OR(M53="準",M53="深"),OR(N53="休",L$17=30,N$18="×")),L$17=31,M$18="×",M53="")))))),40,0))))</f>
        <v>0</v>
      </c>
      <c r="M134" s="193">
        <f t="shared" ref="M134" si="669">IF(AND($D$1="二交代制",M$17&gt;=1,M$17&lt;=28,M53="当",N53="明",O53="休",P53="当"),10,IF(AND($D$1="三交代制",M$17&gt;=2,M$17&lt;=30,OR(M53="準",M53="深"),OR(N53="準",N53="深"),OR(O53="準",O53="深")),20,IF(AND($D$1="二交代制",OR(M53="当",M53="明"),NOT(OR(AND(M53="当",OR(N53="明",M$17=31,N$18="×"),OR(O53="休",M$17=30,M$17=31,O$18="×")),AND(M53="明",OR(L53="当",M$17=1),OR(N53="休",M$17=31,N$18="×"))))),30,IF(AND($D$1="三交代制",L53&lt;&gt;"準",L53&lt;&gt;"深",OR(M53="準",M53="深"),(NOT(OR(AND(M53="準",OR(L53="日",L53="休",M$17=1,AND(N53&lt;&gt;"準",N53&lt;&gt;"深",L53="")),OR(N53="休",AND(N53="準",OR(O53="休",M$17=30,O$18="×")),M$17=31,N$18="×",N53="")),AND(M53="深",OR(L53="休",M$17=1,AND(N53&lt;&gt;"準",N53&lt;&gt;"深",L53="")),OR(N53="休",AND(OR(N53="準",N53="深"),OR(O53="休",M$17=30,O$18="×")),M$17=31,N$18="×",N53="")))))),40,0))))</f>
        <v>0</v>
      </c>
      <c r="N134" s="193">
        <f t="shared" ref="N134" si="670">IF(AND($D$1="二交代制",N$17&gt;=1,N$17&lt;=28,N53="当",O53="明",P53="休",Q53="当"),10,IF(AND($D$1="三交代制",N$17&gt;=2,N$17&lt;=30,OR(N53="準",N53="深"),OR(O53="準",O53="深"),OR(P53="準",P53="深")),20,IF(AND($D$1="二交代制",OR(N53="当",N53="明"),NOT(OR(AND(N53="当",OR(O53="明",N$17=31,O$18="×"),OR(P53="休",N$17=30,N$17=31,P$18="×")),AND(N53="明",OR(M53="当",N$17=1),OR(O53="休",N$17=31,O$18="×"))))),30,IF(AND($D$1="三交代制",M53&lt;&gt;"準",M53&lt;&gt;"深",OR(N53="準",N53="深"),(NOT(OR(AND(N53="準",OR(M53="日",M53="休",N$17=1,AND(O53&lt;&gt;"準",O53&lt;&gt;"深",M53="")),OR(O53="休",AND(O53="準",OR(P53="休",N$17=30,P$18="×")),N$17=31,O$18="×",O53="")),AND(N53="深",OR(M53="休",N$17=1,AND(O53&lt;&gt;"準",O53&lt;&gt;"深",M53="")),OR(O53="休",AND(OR(O53="準",O53="深"),OR(P53="休",N$17=30,P$18="×")),N$17=31,O$18="×",O53="")))))),40,0))))</f>
        <v>0</v>
      </c>
      <c r="O134" s="193">
        <f t="shared" ref="O134" si="671">IF(AND($D$1="二交代制",O$17&gt;=1,O$17&lt;=28,O53="当",P53="明",Q53="休",R53="当"),10,IF(AND($D$1="三交代制",O$17&gt;=2,O$17&lt;=30,OR(O53="準",O53="深"),OR(P53="準",P53="深"),OR(Q53="準",Q53="深")),20,IF(AND($D$1="二交代制",OR(O53="当",O53="明"),NOT(OR(AND(O53="当",OR(P53="明",O$17=31,P$18="×"),OR(Q53="休",O$17=30,O$17=31,Q$18="×")),AND(O53="明",OR(N53="当",O$17=1),OR(P53="休",O$17=31,P$18="×"))))),30,IF(AND($D$1="三交代制",N53&lt;&gt;"準",N53&lt;&gt;"深",OR(O53="準",O53="深"),(NOT(OR(AND(O53="準",OR(N53="日",N53="休",O$17=1,AND(P53&lt;&gt;"準",P53&lt;&gt;"深",N53="")),OR(P53="休",AND(P53="準",OR(Q53="休",O$17=30,Q$18="×")),O$17=31,P$18="×",P53="")),AND(O53="深",OR(N53="休",O$17=1,AND(P53&lt;&gt;"準",P53&lt;&gt;"深",N53="")),OR(P53="休",AND(OR(P53="準",P53="深"),OR(Q53="休",O$17=30,Q$18="×")),O$17=31,P$18="×",P53="")))))),40,0))))</f>
        <v>0</v>
      </c>
      <c r="P134" s="193">
        <f t="shared" ref="P134" si="672">IF(AND($D$1="二交代制",P$17&gt;=1,P$17&lt;=28,P53="当",Q53="明",R53="休",S53="当"),10,IF(AND($D$1="三交代制",P$17&gt;=2,P$17&lt;=30,OR(P53="準",P53="深"),OR(Q53="準",Q53="深"),OR(R53="準",R53="深")),20,IF(AND($D$1="二交代制",OR(P53="当",P53="明"),NOT(OR(AND(P53="当",OR(Q53="明",P$17=31,Q$18="×"),OR(R53="休",P$17=30,P$17=31,R$18="×")),AND(P53="明",OR(O53="当",P$17=1),OR(Q53="休",P$17=31,Q$18="×"))))),30,IF(AND($D$1="三交代制",O53&lt;&gt;"準",O53&lt;&gt;"深",OR(P53="準",P53="深"),(NOT(OR(AND(P53="準",OR(O53="日",O53="休",P$17=1,AND(Q53&lt;&gt;"準",Q53&lt;&gt;"深",O53="")),OR(Q53="休",AND(Q53="準",OR(R53="休",P$17=30,R$18="×")),P$17=31,Q$18="×",Q53="")),AND(P53="深",OR(O53="休",P$17=1,AND(Q53&lt;&gt;"準",Q53&lt;&gt;"深",O53="")),OR(Q53="休",AND(OR(Q53="準",Q53="深"),OR(R53="休",P$17=30,R$18="×")),P$17=31,Q$18="×",Q53="")))))),40,0))))</f>
        <v>0</v>
      </c>
      <c r="Q134" s="193">
        <f t="shared" ref="Q134" si="673">IF(AND($D$1="二交代制",Q$17&gt;=1,Q$17&lt;=28,Q53="当",R53="明",S53="休",T53="当"),10,IF(AND($D$1="三交代制",Q$17&gt;=2,Q$17&lt;=30,OR(Q53="準",Q53="深"),OR(R53="準",R53="深"),OR(S53="準",S53="深")),20,IF(AND($D$1="二交代制",OR(Q53="当",Q53="明"),NOT(OR(AND(Q53="当",OR(R53="明",Q$17=31,R$18="×"),OR(S53="休",Q$17=30,Q$17=31,S$18="×")),AND(Q53="明",OR(P53="当",Q$17=1),OR(R53="休",Q$17=31,R$18="×"))))),30,IF(AND($D$1="三交代制",P53&lt;&gt;"準",P53&lt;&gt;"深",OR(Q53="準",Q53="深"),(NOT(OR(AND(Q53="準",OR(P53="日",P53="休",Q$17=1,AND(R53&lt;&gt;"準",R53&lt;&gt;"深",P53="")),OR(R53="休",AND(R53="準",OR(S53="休",Q$17=30,S$18="×")),Q$17=31,R$18="×",R53="")),AND(Q53="深",OR(P53="休",Q$17=1,AND(R53&lt;&gt;"準",R53&lt;&gt;"深",P53="")),OR(R53="休",AND(OR(R53="準",R53="深"),OR(S53="休",Q$17=30,S$18="×")),Q$17=31,R$18="×",R53="")))))),40,0))))</f>
        <v>0</v>
      </c>
      <c r="R134" s="193">
        <f t="shared" ref="R134" si="674">IF(AND($D$1="二交代制",R$17&gt;=1,R$17&lt;=28,R53="当",S53="明",T53="休",U53="当"),10,IF(AND($D$1="三交代制",R$17&gt;=2,R$17&lt;=30,OR(R53="準",R53="深"),OR(S53="準",S53="深"),OR(T53="準",T53="深")),20,IF(AND($D$1="二交代制",OR(R53="当",R53="明"),NOT(OR(AND(R53="当",OR(S53="明",R$17=31,S$18="×"),OR(T53="休",R$17=30,R$17=31,T$18="×")),AND(R53="明",OR(Q53="当",R$17=1),OR(S53="休",R$17=31,S$18="×"))))),30,IF(AND($D$1="三交代制",Q53&lt;&gt;"準",Q53&lt;&gt;"深",OR(R53="準",R53="深"),(NOT(OR(AND(R53="準",OR(Q53="日",Q53="休",R$17=1,AND(S53&lt;&gt;"準",S53&lt;&gt;"深",Q53="")),OR(S53="休",AND(S53="準",OR(T53="休",R$17=30,T$18="×")),R$17=31,S$18="×",S53="")),AND(R53="深",OR(Q53="休",R$17=1,AND(S53&lt;&gt;"準",S53&lt;&gt;"深",Q53="")),OR(S53="休",AND(OR(S53="準",S53="深"),OR(T53="休",R$17=30,T$18="×")),R$17=31,S$18="×",S53="")))))),40,0))))</f>
        <v>0</v>
      </c>
      <c r="S134" s="193">
        <f t="shared" ref="S134" si="675">IF(AND($D$1="二交代制",S$17&gt;=1,S$17&lt;=28,S53="当",T53="明",U53="休",V53="当"),10,IF(AND($D$1="三交代制",S$17&gt;=2,S$17&lt;=30,OR(S53="準",S53="深"),OR(T53="準",T53="深"),OR(U53="準",U53="深")),20,IF(AND($D$1="二交代制",OR(S53="当",S53="明"),NOT(OR(AND(S53="当",OR(T53="明",S$17=31,T$18="×"),OR(U53="休",S$17=30,S$17=31,U$18="×")),AND(S53="明",OR(R53="当",S$17=1),OR(T53="休",S$17=31,T$18="×"))))),30,IF(AND($D$1="三交代制",R53&lt;&gt;"準",R53&lt;&gt;"深",OR(S53="準",S53="深"),(NOT(OR(AND(S53="準",OR(R53="日",R53="休",S$17=1,AND(T53&lt;&gt;"準",T53&lt;&gt;"深",R53="")),OR(T53="休",AND(T53="準",OR(U53="休",S$17=30,U$18="×")),S$17=31,T$18="×",T53="")),AND(S53="深",OR(R53="休",S$17=1,AND(T53&lt;&gt;"準",T53&lt;&gt;"深",R53="")),OR(T53="休",AND(OR(T53="準",T53="深"),OR(U53="休",S$17=30,U$18="×")),S$17=31,T$18="×",T53="")))))),40,0))))</f>
        <v>0</v>
      </c>
      <c r="T134" s="193">
        <f t="shared" ref="T134" si="676">IF(AND($D$1="二交代制",T$17&gt;=1,T$17&lt;=28,T53="当",U53="明",V53="休",W53="当"),10,IF(AND($D$1="三交代制",T$17&gt;=2,T$17&lt;=30,OR(T53="準",T53="深"),OR(U53="準",U53="深"),OR(V53="準",V53="深")),20,IF(AND($D$1="二交代制",OR(T53="当",T53="明"),NOT(OR(AND(T53="当",OR(U53="明",T$17=31,U$18="×"),OR(V53="休",T$17=30,T$17=31,V$18="×")),AND(T53="明",OR(S53="当",T$17=1),OR(U53="休",T$17=31,U$18="×"))))),30,IF(AND($D$1="三交代制",S53&lt;&gt;"準",S53&lt;&gt;"深",OR(T53="準",T53="深"),(NOT(OR(AND(T53="準",OR(S53="日",S53="休",T$17=1,AND(U53&lt;&gt;"準",U53&lt;&gt;"深",S53="")),OR(U53="休",AND(U53="準",OR(V53="休",T$17=30,V$18="×")),T$17=31,U$18="×",U53="")),AND(T53="深",OR(S53="休",T$17=1,AND(U53&lt;&gt;"準",U53&lt;&gt;"深",S53="")),OR(U53="休",AND(OR(U53="準",U53="深"),OR(V53="休",T$17=30,V$18="×")),T$17=31,U$18="×",U53="")))))),40,0))))</f>
        <v>0</v>
      </c>
      <c r="U134" s="193">
        <f t="shared" ref="U134" si="677">IF(AND($D$1="二交代制",U$17&gt;=1,U$17&lt;=28,U53="当",V53="明",W53="休",X53="当"),10,IF(AND($D$1="三交代制",U$17&gt;=2,U$17&lt;=30,OR(U53="準",U53="深"),OR(V53="準",V53="深"),OR(W53="準",W53="深")),20,IF(AND($D$1="二交代制",OR(U53="当",U53="明"),NOT(OR(AND(U53="当",OR(V53="明",U$17=31,V$18="×"),OR(W53="休",U$17=30,U$17=31,W$18="×")),AND(U53="明",OR(T53="当",U$17=1),OR(V53="休",U$17=31,V$18="×"))))),30,IF(AND($D$1="三交代制",T53&lt;&gt;"準",T53&lt;&gt;"深",OR(U53="準",U53="深"),(NOT(OR(AND(U53="準",OR(T53="日",T53="休",U$17=1,AND(V53&lt;&gt;"準",V53&lt;&gt;"深",T53="")),OR(V53="休",AND(V53="準",OR(W53="休",U$17=30,W$18="×")),U$17=31,V$18="×",V53="")),AND(U53="深",OR(T53="休",U$17=1,AND(V53&lt;&gt;"準",V53&lt;&gt;"深",T53="")),OR(V53="休",AND(OR(V53="準",V53="深"),OR(W53="休",U$17=30,W$18="×")),U$17=31,V$18="×",V53="")))))),40,0))))</f>
        <v>0</v>
      </c>
      <c r="V134" s="193">
        <f t="shared" ref="V134" si="678">IF(AND($D$1="二交代制",V$17&gt;=1,V$17&lt;=28,V53="当",W53="明",X53="休",Y53="当"),10,IF(AND($D$1="三交代制",V$17&gt;=2,V$17&lt;=30,OR(V53="準",V53="深"),OR(W53="準",W53="深"),OR(X53="準",X53="深")),20,IF(AND($D$1="二交代制",OR(V53="当",V53="明"),NOT(OR(AND(V53="当",OR(W53="明",V$17=31,W$18="×"),OR(X53="休",V$17=30,V$17=31,X$18="×")),AND(V53="明",OR(U53="当",V$17=1),OR(W53="休",V$17=31,W$18="×"))))),30,IF(AND($D$1="三交代制",U53&lt;&gt;"準",U53&lt;&gt;"深",OR(V53="準",V53="深"),(NOT(OR(AND(V53="準",OR(U53="日",U53="休",V$17=1,AND(W53&lt;&gt;"準",W53&lt;&gt;"深",U53="")),OR(W53="休",AND(W53="準",OR(X53="休",V$17=30,X$18="×")),V$17=31,W$18="×",W53="")),AND(V53="深",OR(U53="休",V$17=1,AND(W53&lt;&gt;"準",W53&lt;&gt;"深",U53="")),OR(W53="休",AND(OR(W53="準",W53="深"),OR(X53="休",V$17=30,X$18="×")),V$17=31,W$18="×",W53="")))))),40,0))))</f>
        <v>0</v>
      </c>
      <c r="W134" s="193">
        <f t="shared" ref="W134" si="679">IF(AND($D$1="二交代制",W$17&gt;=1,W$17&lt;=28,W53="当",X53="明",Y53="休",Z53="当"),10,IF(AND($D$1="三交代制",W$17&gt;=2,W$17&lt;=30,OR(W53="準",W53="深"),OR(X53="準",X53="深"),OR(Y53="準",Y53="深")),20,IF(AND($D$1="二交代制",OR(W53="当",W53="明"),NOT(OR(AND(W53="当",OR(X53="明",W$17=31,X$18="×"),OR(Y53="休",W$17=30,W$17=31,Y$18="×")),AND(W53="明",OR(V53="当",W$17=1),OR(X53="休",W$17=31,X$18="×"))))),30,IF(AND($D$1="三交代制",V53&lt;&gt;"準",V53&lt;&gt;"深",OR(W53="準",W53="深"),(NOT(OR(AND(W53="準",OR(V53="日",V53="休",W$17=1,AND(X53&lt;&gt;"準",X53&lt;&gt;"深",V53="")),OR(X53="休",AND(X53="準",OR(Y53="休",W$17=30,Y$18="×")),W$17=31,X$18="×",X53="")),AND(W53="深",OR(V53="休",W$17=1,AND(X53&lt;&gt;"準",X53&lt;&gt;"深",V53="")),OR(X53="休",AND(OR(X53="準",X53="深"),OR(Y53="休",W$17=30,Y$18="×")),W$17=31,X$18="×",X53="")))))),40,0))))</f>
        <v>0</v>
      </c>
      <c r="X134" s="193">
        <f t="shared" ref="X134" si="680">IF(AND($D$1="二交代制",X$17&gt;=1,X$17&lt;=28,X53="当",Y53="明",Z53="休",AA53="当"),10,IF(AND($D$1="三交代制",X$17&gt;=2,X$17&lt;=30,OR(X53="準",X53="深"),OR(Y53="準",Y53="深"),OR(Z53="準",Z53="深")),20,IF(AND($D$1="二交代制",OR(X53="当",X53="明"),NOT(OR(AND(X53="当",OR(Y53="明",X$17=31,Y$18="×"),OR(Z53="休",X$17=30,X$17=31,Z$18="×")),AND(X53="明",OR(W53="当",X$17=1),OR(Y53="休",X$17=31,Y$18="×"))))),30,IF(AND($D$1="三交代制",W53&lt;&gt;"準",W53&lt;&gt;"深",OR(X53="準",X53="深"),(NOT(OR(AND(X53="準",OR(W53="日",W53="休",X$17=1,AND(Y53&lt;&gt;"準",Y53&lt;&gt;"深",W53="")),OR(Y53="休",AND(Y53="準",OR(Z53="休",X$17=30,Z$18="×")),X$17=31,Y$18="×",Y53="")),AND(X53="深",OR(W53="休",X$17=1,AND(Y53&lt;&gt;"準",Y53&lt;&gt;"深",W53="")),OR(Y53="休",AND(OR(Y53="準",Y53="深"),OR(Z53="休",X$17=30,Z$18="×")),X$17=31,Y$18="×",Y53="")))))),40,0))))</f>
        <v>0</v>
      </c>
      <c r="Y134" s="193">
        <f t="shared" ref="Y134" si="681">IF(AND($D$1="二交代制",Y$17&gt;=1,Y$17&lt;=28,Y53="当",Z53="明",AA53="休",AB53="当"),10,IF(AND($D$1="三交代制",Y$17&gt;=2,Y$17&lt;=30,OR(Y53="準",Y53="深"),OR(Z53="準",Z53="深"),OR(AA53="準",AA53="深")),20,IF(AND($D$1="二交代制",OR(Y53="当",Y53="明"),NOT(OR(AND(Y53="当",OR(Z53="明",Y$17=31,Z$18="×"),OR(AA53="休",Y$17=30,Y$17=31,AA$18="×")),AND(Y53="明",OR(X53="当",Y$17=1),OR(Z53="休",Y$17=31,Z$18="×"))))),30,IF(AND($D$1="三交代制",X53&lt;&gt;"準",X53&lt;&gt;"深",OR(Y53="準",Y53="深"),(NOT(OR(AND(Y53="準",OR(X53="日",X53="休",Y$17=1,AND(Z53&lt;&gt;"準",Z53&lt;&gt;"深",X53="")),OR(Z53="休",AND(Z53="準",OR(AA53="休",Y$17=30,AA$18="×")),Y$17=31,Z$18="×",Z53="")),AND(Y53="深",OR(X53="休",Y$17=1,AND(Z53&lt;&gt;"準",Z53&lt;&gt;"深",X53="")),OR(Z53="休",AND(OR(Z53="準",Z53="深"),OR(AA53="休",Y$17=30,AA$18="×")),Y$17=31,Z$18="×",Z53="")))))),40,0))))</f>
        <v>0</v>
      </c>
      <c r="Z134" s="193">
        <f t="shared" ref="Z134" si="682">IF(AND($D$1="二交代制",Z$17&gt;=1,Z$17&lt;=28,Z53="当",AA53="明",AB53="休",AC53="当"),10,IF(AND($D$1="三交代制",Z$17&gt;=2,Z$17&lt;=30,OR(Z53="準",Z53="深"),OR(AA53="準",AA53="深"),OR(AB53="準",AB53="深")),20,IF(AND($D$1="二交代制",OR(Z53="当",Z53="明"),NOT(OR(AND(Z53="当",OR(AA53="明",Z$17=31,AA$18="×"),OR(AB53="休",Z$17=30,Z$17=31,AB$18="×")),AND(Z53="明",OR(Y53="当",Z$17=1),OR(AA53="休",Z$17=31,AA$18="×"))))),30,IF(AND($D$1="三交代制",Y53&lt;&gt;"準",Y53&lt;&gt;"深",OR(Z53="準",Z53="深"),(NOT(OR(AND(Z53="準",OR(Y53="日",Y53="休",Z$17=1,AND(AA53&lt;&gt;"準",AA53&lt;&gt;"深",Y53="")),OR(AA53="休",AND(AA53="準",OR(AB53="休",Z$17=30,AB$18="×")),Z$17=31,AA$18="×",AA53="")),AND(Z53="深",OR(Y53="休",Z$17=1,AND(AA53&lt;&gt;"準",AA53&lt;&gt;"深",Y53="")),OR(AA53="休",AND(OR(AA53="準",AA53="深"),OR(AB53="休",Z$17=30,AB$18="×")),Z$17=31,AA$18="×",AA53="")))))),40,0))))</f>
        <v>0</v>
      </c>
      <c r="AA134" s="193">
        <f t="shared" ref="AA134" si="683">IF(AND($D$1="二交代制",AA$17&gt;=1,AA$17&lt;=28,AA53="当",AB53="明",AC53="休",AD53="当"),10,IF(AND($D$1="三交代制",AA$17&gt;=2,AA$17&lt;=30,OR(AA53="準",AA53="深"),OR(AB53="準",AB53="深"),OR(AC53="準",AC53="深")),20,IF(AND($D$1="二交代制",OR(AA53="当",AA53="明"),NOT(OR(AND(AA53="当",OR(AB53="明",AA$17=31,AB$18="×"),OR(AC53="休",AA$17=30,AA$17=31,AC$18="×")),AND(AA53="明",OR(Z53="当",AA$17=1),OR(AB53="休",AA$17=31,AB$18="×"))))),30,IF(AND($D$1="三交代制",Z53&lt;&gt;"準",Z53&lt;&gt;"深",OR(AA53="準",AA53="深"),(NOT(OR(AND(AA53="準",OR(Z53="日",Z53="休",AA$17=1,AND(AB53&lt;&gt;"準",AB53&lt;&gt;"深",Z53="")),OR(AB53="休",AND(AB53="準",OR(AC53="休",AA$17=30,AC$18="×")),AA$17=31,AB$18="×",AB53="")),AND(AA53="深",OR(Z53="休",AA$17=1,AND(AB53&lt;&gt;"準",AB53&lt;&gt;"深",Z53="")),OR(AB53="休",AND(OR(AB53="準",AB53="深"),OR(AC53="休",AA$17=30,AC$18="×")),AA$17=31,AB$18="×",AB53="")))))),40,0))))</f>
        <v>0</v>
      </c>
      <c r="AB134" s="193">
        <f t="shared" ref="AB134" si="684">IF(AND($D$1="二交代制",AB$17&gt;=1,AB$17&lt;=28,AB53="当",AC53="明",AD53="休",AE53="当"),10,IF(AND($D$1="三交代制",AB$17&gt;=2,AB$17&lt;=30,OR(AB53="準",AB53="深"),OR(AC53="準",AC53="深"),OR(AD53="準",AD53="深")),20,IF(AND($D$1="二交代制",OR(AB53="当",AB53="明"),NOT(OR(AND(AB53="当",OR(AC53="明",AB$17=31,AC$18="×"),OR(AD53="休",AB$17=30,AB$17=31,AD$18="×")),AND(AB53="明",OR(AA53="当",AB$17=1),OR(AC53="休",AB$17=31,AC$18="×"))))),30,IF(AND($D$1="三交代制",AA53&lt;&gt;"準",AA53&lt;&gt;"深",OR(AB53="準",AB53="深"),(NOT(OR(AND(AB53="準",OR(AA53="日",AA53="休",AB$17=1,AND(AC53&lt;&gt;"準",AC53&lt;&gt;"深",AA53="")),OR(AC53="休",AND(AC53="準",OR(AD53="休",AB$17=30,AD$18="×")),AB$17=31,AC$18="×",AC53="")),AND(AB53="深",OR(AA53="休",AB$17=1,AND(AC53&lt;&gt;"準",AC53&lt;&gt;"深",AA53="")),OR(AC53="休",AND(OR(AC53="準",AC53="深"),OR(AD53="休",AB$17=30,AD$18="×")),AB$17=31,AC$18="×",AC53="")))))),40,0))))</f>
        <v>0</v>
      </c>
      <c r="AC134" s="193">
        <f t="shared" ref="AC134" si="685">IF(AND($D$1="二交代制",AC$17&gt;=1,AC$17&lt;=28,AC53="当",AD53="明",AE53="休",AF53="当"),10,IF(AND($D$1="三交代制",AC$17&gt;=2,AC$17&lt;=30,OR(AC53="準",AC53="深"),OR(AD53="準",AD53="深"),OR(AE53="準",AE53="深")),20,IF(AND($D$1="二交代制",OR(AC53="当",AC53="明"),NOT(OR(AND(AC53="当",OR(AD53="明",AC$17=31,AD$18="×"),OR(AE53="休",AC$17=30,AC$17=31,AE$18="×")),AND(AC53="明",OR(AB53="当",AC$17=1),OR(AD53="休",AC$17=31,AD$18="×"))))),30,IF(AND($D$1="三交代制",AB53&lt;&gt;"準",AB53&lt;&gt;"深",OR(AC53="準",AC53="深"),(NOT(OR(AND(AC53="準",OR(AB53="日",AB53="休",AC$17=1,AND(AD53&lt;&gt;"準",AD53&lt;&gt;"深",AB53="")),OR(AD53="休",AND(AD53="準",OR(AE53="休",AC$17=30,AE$18="×")),AC$17=31,AD$18="×",AD53="")),AND(AC53="深",OR(AB53="休",AC$17=1,AND(AD53&lt;&gt;"準",AD53&lt;&gt;"深",AB53="")),OR(AD53="休",AND(OR(AD53="準",AD53="深"),OR(AE53="休",AC$17=30,AE$18="×")),AC$17=31,AD$18="×",AD53="")))))),40,0))))</f>
        <v>0</v>
      </c>
      <c r="AD134" s="193">
        <f t="shared" ref="AD134" si="686">IF(AND($D$1="二交代制",AD$17&gt;=1,AD$17&lt;=28,AD53="当",AE53="明",AF53="休",AG53="当"),10,IF(AND($D$1="三交代制",AD$17&gt;=2,AD$17&lt;=30,OR(AD53="準",AD53="深"),OR(AE53="準",AE53="深"),OR(AF53="準",AF53="深")),20,IF(AND($D$1="二交代制",OR(AD53="当",AD53="明"),NOT(OR(AND(AD53="当",OR(AE53="明",AD$17=31,AE$18="×"),OR(AF53="休",AD$17=30,AD$17=31,AF$18="×")),AND(AD53="明",OR(AC53="当",AD$17=1),OR(AE53="休",AD$17=31,AE$18="×"))))),30,IF(AND($D$1="三交代制",AC53&lt;&gt;"準",AC53&lt;&gt;"深",OR(AD53="準",AD53="深"),(NOT(OR(AND(AD53="準",OR(AC53="日",AC53="休",AD$17=1,AND(AE53&lt;&gt;"準",AE53&lt;&gt;"深",AC53="")),OR(AE53="休",AND(AE53="準",OR(AF53="休",AD$17=30,AF$18="×")),AD$17=31,AE$18="×",AE53="")),AND(AD53="深",OR(AC53="休",AD$17=1,AND(AE53&lt;&gt;"準",AE53&lt;&gt;"深",AC53="")),OR(AE53="休",AND(OR(AE53="準",AE53="深"),OR(AF53="休",AD$17=30,AF$18="×")),AD$17=31,AE$18="×",AE53="")))))),40,0))))</f>
        <v>0</v>
      </c>
      <c r="AE134" s="193">
        <f t="shared" ref="AE134" si="687">IF(AND($D$1="二交代制",AE$17&gt;=1,AE$17&lt;=28,AE53="当",AF53="明",AG53="休",AH53="当"),10,IF(AND($D$1="三交代制",AE$17&gt;=2,AE$17&lt;=30,OR(AE53="準",AE53="深"),OR(AF53="準",AF53="深"),OR(AG53="準",AG53="深")),20,IF(AND($D$1="二交代制",OR(AE53="当",AE53="明"),NOT(OR(AND(AE53="当",OR(AF53="明",AE$17=31,AF$18="×"),OR(AG53="休",AE$17=30,AE$17=31,AG$18="×")),AND(AE53="明",OR(AD53="当",AE$17=1),OR(AF53="休",AE$17=31,AF$18="×"))))),30,IF(AND($D$1="三交代制",AD53&lt;&gt;"準",AD53&lt;&gt;"深",OR(AE53="準",AE53="深"),(NOT(OR(AND(AE53="準",OR(AD53="日",AD53="休",AE$17=1,AND(AF53&lt;&gt;"準",AF53&lt;&gt;"深",AD53="")),OR(AF53="休",AND(AF53="準",OR(AG53="休",AE$17=30,AG$18="×")),AE$17=31,AF$18="×",AF53="")),AND(AE53="深",OR(AD53="休",AE$17=1,AND(AF53&lt;&gt;"準",AF53&lt;&gt;"深",AD53="")),OR(AF53="休",AND(OR(AF53="準",AF53="深"),OR(AG53="休",AE$17=30,AG$18="×")),AE$17=31,AF$18="×",AF53="")))))),40,0))))</f>
        <v>0</v>
      </c>
      <c r="AF134" s="193">
        <f t="shared" ref="AF134" si="688">IF(AND($D$1="二交代制",AF$17&gt;=1,AF$17&lt;=28,AF53="当",AG53="明",AH53="休",AI53="当"),10,IF(AND($D$1="三交代制",AF$17&gt;=2,AF$17&lt;=30,OR(AF53="準",AF53="深"),OR(AG53="準",AG53="深"),OR(AH53="準",AH53="深")),20,IF(AND($D$1="二交代制",OR(AF53="当",AF53="明"),NOT(OR(AND(AF53="当",OR(AG53="明",AF$17=31,AG$18="×"),OR(AH53="休",AF$17=30,AF$17=31,AH$18="×")),AND(AF53="明",OR(AE53="当",AF$17=1),OR(AG53="休",AF$17=31,AG$18="×"))))),30,IF(AND($D$1="三交代制",AE53&lt;&gt;"準",AE53&lt;&gt;"深",OR(AF53="準",AF53="深"),(NOT(OR(AND(AF53="準",OR(AE53="日",AE53="休",AF$17=1,AND(AG53&lt;&gt;"準",AG53&lt;&gt;"深",AE53="")),OR(AG53="休",AND(AG53="準",OR(AH53="休",AF$17=30,AH$18="×")),AF$17=31,AG$18="×",AG53="")),AND(AF53="深",OR(AE53="休",AF$17=1,AND(AG53&lt;&gt;"準",AG53&lt;&gt;"深",AE53="")),OR(AG53="休",AND(OR(AG53="準",AG53="深"),OR(AH53="休",AF$17=30,AH$18="×")),AF$17=31,AG$18="×",AG53="")))))),40,0))))</f>
        <v>0</v>
      </c>
      <c r="AG134" s="193">
        <f t="shared" ref="AG134" si="689">IF(AND($D$1="二交代制",AG$17&gt;=1,AG$17&lt;=28,AG53="当",AH53="明",AI53="休",AJ53="当"),10,IF(AND($D$1="三交代制",AG$17&gt;=2,AG$17&lt;=30,OR(AG53="準",AG53="深"),OR(AH53="準",AH53="深"),OR(AI53="準",AI53="深")),20,IF(AND($D$1="二交代制",OR(AG53="当",AG53="明"),NOT(OR(AND(AG53="当",OR(AH53="明",AG$17=31,AH$18="×"),OR(AI53="休",AG$17=30,AG$17=31,AI$18="×")),AND(AG53="明",OR(AF53="当",AG$17=1),OR(AH53="休",AG$17=31,AH$18="×"))))),30,IF(AND($D$1="三交代制",AF53&lt;&gt;"準",AF53&lt;&gt;"深",OR(AG53="準",AG53="深"),(NOT(OR(AND(AG53="準",OR(AF53="日",AF53="休",AG$17=1,AND(AH53&lt;&gt;"準",AH53&lt;&gt;"深",AF53="")),OR(AH53="休",AND(AH53="準",OR(AI53="休",AG$17=30,AI$18="×")),AG$17=31,AH$18="×",AH53="")),AND(AG53="深",OR(AF53="休",AG$17=1,AND(AH53&lt;&gt;"準",AH53&lt;&gt;"深",AF53="")),OR(AH53="休",AND(OR(AH53="準",AH53="深"),OR(AI53="休",AG$17=30,AI$18="×")),AG$17=31,AH$18="×",AH53="")))))),40,0))))</f>
        <v>0</v>
      </c>
      <c r="AH134" s="193">
        <f t="shared" ref="AH134" si="690">IF(AND($D$1="二交代制",AH$17&gt;=1,AH$17&lt;=28,AH53="当",AI53="明",AJ53="休",AK53="当"),10,IF(AND($D$1="三交代制",AH$17&gt;=2,AH$17&lt;=30,OR(AH53="準",AH53="深"),OR(AI53="準",AI53="深"),OR(AJ53="準",AJ53="深")),20,IF(AND($D$1="二交代制",OR(AH53="当",AH53="明"),NOT(OR(AND(AH53="当",OR(AI53="明",AH$17=31,AI$18="×"),OR(AJ53="休",AH$17=30,AH$17=31,AJ$18="×")),AND(AH53="明",OR(AG53="当",AH$17=1),OR(AI53="休",AH$17=31,AI$18="×"))))),30,IF(AND($D$1="三交代制",AG53&lt;&gt;"準",AG53&lt;&gt;"深",OR(AH53="準",AH53="深"),(NOT(OR(AND(AH53="準",OR(AG53="日",AG53="休",AH$17=1,AND(AI53&lt;&gt;"準",AI53&lt;&gt;"深",AG53="")),OR(AI53="休",AND(AI53="準",OR(AJ53="休",AH$17=30,AJ$18="×")),AH$17=31,AI$18="×",AI53="")),AND(AH53="深",OR(AG53="休",AH$17=1,AND(AI53&lt;&gt;"準",AI53&lt;&gt;"深",AG53="")),OR(AI53="休",AND(OR(AI53="準",AI53="深"),OR(AJ53="休",AH$17=30,AJ$18="×")),AH$17=31,AI$18="×",AI53="")))))),40,0))))</f>
        <v>0</v>
      </c>
      <c r="AI134" s="193">
        <f t="shared" ref="AI134" si="691">IF(AND($D$1="二交代制",AI$17&gt;=1,AI$17&lt;=28,AI53="当",AJ53="明",AK53="休",AL53="当"),10,IF(AND($D$1="三交代制",AI$17&gt;=2,AI$17&lt;=30,OR(AI53="準",AI53="深"),OR(AJ53="準",AJ53="深"),OR(AK53="準",AK53="深")),20,IF(AND($D$1="二交代制",OR(AI53="当",AI53="明"),NOT(OR(AND(AI53="当",OR(AJ53="明",AI$17=31,AJ$18="×"),OR(AK53="休",AI$17=30,AI$17=31,AK$18="×")),AND(AI53="明",OR(AH53="当",AI$17=1),OR(AJ53="休",AI$17=31,AJ$18="×"))))),30,IF(AND($D$1="三交代制",AH53&lt;&gt;"準",AH53&lt;&gt;"深",OR(AI53="準",AI53="深"),(NOT(OR(AND(AI53="準",OR(AH53="日",AH53="休",AI$17=1,AND(AJ53&lt;&gt;"準",AJ53&lt;&gt;"深",AH53="")),OR(AJ53="休",AND(AJ53="準",OR(AK53="休",AI$17=30,AK$18="×")),AI$17=31,AJ$18="×",AJ53="")),AND(AI53="深",OR(AH53="休",AI$17=1,AND(AJ53&lt;&gt;"準",AJ53&lt;&gt;"深",AH53="")),OR(AJ53="休",AND(OR(AJ53="準",AJ53="深"),OR(AK53="休",AI$17=30,AK$18="×")),AI$17=31,AJ$18="×",AJ53="")))))),40,0))))</f>
        <v>0</v>
      </c>
      <c r="AJ134" s="193">
        <f t="shared" ref="AJ134" si="692">IF(AND($D$1="二交代制",AJ$17&gt;=1,AJ$17&lt;=28,AJ53="当",AK53="明",AL53="休",AM53="当"),10,IF(AND($D$1="三交代制",AJ$17&gt;=2,AJ$17&lt;=30,OR(AJ53="準",AJ53="深"),OR(AK53="準",AK53="深"),OR(AL53="準",AL53="深")),20,IF(AND($D$1="二交代制",OR(AJ53="当",AJ53="明"),NOT(OR(AND(AJ53="当",OR(AK53="明",AJ$17=31,AK$18="×"),OR(AL53="休",AJ$17=30,AJ$17=31,AL$18="×")),AND(AJ53="明",OR(AI53="当",AJ$17=1),OR(AK53="休",AJ$17=31,AK$18="×"))))),30,IF(AND($D$1="三交代制",AI53&lt;&gt;"準",AI53&lt;&gt;"深",OR(AJ53="準",AJ53="深"),(NOT(OR(AND(AJ53="準",OR(AI53="日",AI53="休",AJ$17=1,AND(AK53&lt;&gt;"準",AK53&lt;&gt;"深",AI53="")),OR(AK53="休",AND(AK53="準",OR(AL53="休",AJ$17=30,AL$18="×")),AJ$17=31,AK$18="×",AK53="")),AND(AJ53="深",OR(AI53="休",AJ$17=1,AND(AK53&lt;&gt;"準",AK53&lt;&gt;"深",AI53="")),OR(AK53="休",AND(OR(AK53="準",AK53="深"),OR(AL53="休",AJ$17=30,AL$18="×")),AJ$17=31,AK$18="×",AK53="")))))),40,0))))</f>
        <v>0</v>
      </c>
      <c r="AK134" s="193">
        <f t="shared" ref="AK134" si="693">IF(AND($D$1="二交代制",AK$17&gt;=1,AK$17&lt;=28,AK53="当",AL53="明",AM53="休",AN53="当"),10,IF(AND($D$1="三交代制",AK$17&gt;=2,AK$17&lt;=30,OR(AK53="準",AK53="深"),OR(AL53="準",AL53="深"),OR(AM53="準",AM53="深")),20,IF(AND($D$1="二交代制",OR(AK53="当",AK53="明"),NOT(OR(AND(AK53="当",OR(AL53="明",AK$17=31,AL$18="×"),OR(AM53="休",AK$17=30,AK$17=31,AM$18="×")),AND(AK53="明",OR(AJ53="当",AK$17=1),OR(AL53="休",AK$17=31,AL$18="×"))))),30,IF(AND($D$1="三交代制",AJ53&lt;&gt;"準",AJ53&lt;&gt;"深",OR(AK53="準",AK53="深"),(NOT(OR(AND(AK53="準",OR(AJ53="日",AJ53="休",AK$17=1,AND(AL53&lt;&gt;"準",AL53&lt;&gt;"深",AJ53="")),OR(AL53="休",AND(AL53="準",OR(AM53="休",AK$17=30,AM$18="×")),AK$17=31,AL$18="×",AL53="")),AND(AK53="深",OR(AJ53="休",AK$17=1,AND(AL53&lt;&gt;"準",AL53&lt;&gt;"深",AJ53="")),OR(AL53="休",AND(OR(AL53="準",AL53="深"),OR(AM53="休",AK$17=30,AM$18="×")),AK$17=31,AL$18="×",AL53="")))))),40,0))))</f>
        <v>0</v>
      </c>
      <c r="AL134" s="193">
        <f t="shared" ref="AL134" si="694">IF(AND($D$1="二交代制",AL$17&gt;=1,AL$17&lt;=28,AL53="当",AM53="明",AN53="休",AO53="当"),10,IF(AND($D$1="三交代制",AL$17&gt;=2,AL$17&lt;=30,OR(AL53="準",AL53="深"),OR(AM53="準",AM53="深"),OR(AN53="準",AN53="深")),20,IF(AND($D$1="二交代制",OR(AL53="当",AL53="明"),NOT(OR(AND(AL53="当",OR(AM53="明",AL$17=31,AM$18="×"),OR(AN53="休",AL$17=30,AL$17=31,AN$18="×")),AND(AL53="明",OR(AK53="当",AL$17=1),OR(AM53="休",AL$17=31,AM$18="×"))))),30,IF(AND($D$1="三交代制",AK53&lt;&gt;"準",AK53&lt;&gt;"深",OR(AL53="準",AL53="深"),(NOT(OR(AND(AL53="準",OR(AK53="日",AK53="休",AL$17=1,AND(AM53&lt;&gt;"準",AM53&lt;&gt;"深",AK53="")),OR(AM53="休",AND(AM53="準",OR(AN53="休",AL$17=30,AN$18="×")),AL$17=31,AM$18="×",AM53="")),AND(AL53="深",OR(AK53="休",AL$17=1,AND(AM53&lt;&gt;"準",AM53&lt;&gt;"深",AK53="")),OR(AM53="休",AND(OR(AM53="準",AM53="深"),OR(AN53="休",AL$17=30,AN$18="×")),AL$17=31,AM$18="×",AM53="")))))),40,0))))</f>
        <v>0</v>
      </c>
      <c r="AM134" s="193">
        <f t="shared" ref="AM134" si="695">IF(AND($D$1="二交代制",AM$17&gt;=1,AM$17&lt;=28,AM53="当",AN53="明",AO53="休",AP53="当"),10,IF(AND($D$1="三交代制",AM$17&gt;=2,AM$17&lt;=30,OR(AM53="準",AM53="深"),OR(AN53="準",AN53="深"),OR(AO53="準",AO53="深")),20,IF(AND($D$1="二交代制",OR(AM53="当",AM53="明"),NOT(OR(AND(AM53="当",OR(AN53="明",AM$17=31,AN$18="×"),OR(AO53="休",AM$17=30,AM$17=31,AO$18="×")),AND(AM53="明",OR(AL53="当",AM$17=1),OR(AN53="休",AM$17=31,AN$18="×"))))),30,IF(AND($D$1="三交代制",AL53&lt;&gt;"準",AL53&lt;&gt;"深",OR(AM53="準",AM53="深"),(NOT(OR(AND(AM53="準",OR(AL53="日",AL53="休",AM$17=1,AND(AN53&lt;&gt;"準",AN53&lt;&gt;"深",AL53="")),OR(AN53="休",AND(AN53="準",OR(AO53="休",AM$17=30,AO$18="×")),AM$17=31,AN$18="×",AN53="")),AND(AM53="深",OR(AL53="休",AM$17=1,AND(AN53&lt;&gt;"準",AN53&lt;&gt;"深",AL53="")),OR(AN53="休",AND(OR(AN53="準",AN53="深"),OR(AO53="休",AM$17=30,AO$18="×")),AM$17=31,AN$18="×",AN53="")))))),40,0))))</f>
        <v>0</v>
      </c>
      <c r="AN134" s="193">
        <f t="shared" ref="AN134" si="696">IF(AND($D$1="二交代制",AN$17&gt;=1,AN$17&lt;=28,AN53="当",AO53="明",AP53="休",AQ53="当"),10,IF(AND($D$1="三交代制",AN$17&gt;=2,AN$17&lt;=30,OR(AN53="準",AN53="深"),OR(AO53="準",AO53="深"),OR(AP53="準",AP53="深")),20,IF(AND($D$1="二交代制",OR(AN53="当",AN53="明"),NOT(OR(AND(AN53="当",OR(AO53="明",AN$17=31,AO$18="×"),OR(AP53="休",AN$17=30,AN$17=31,AP$18="×")),AND(AN53="明",OR(AM53="当",AN$17=1),OR(AO53="休",AN$17=31,AO$18="×"))))),30,IF(AND($D$1="三交代制",AM53&lt;&gt;"準",AM53&lt;&gt;"深",OR(AN53="準",AN53="深"),(NOT(OR(AND(AN53="準",OR(AM53="日",AM53="休",AN$17=1,AND(AO53&lt;&gt;"準",AO53&lt;&gt;"深",AM53="")),OR(AO53="休",AND(AO53="準",OR(AP53="休",AN$17=30,AP$18="×")),AN$17=31,AO$18="×",AO53="")),AND(AN53="深",OR(AM53="休",AN$17=1,AND(AO53&lt;&gt;"準",AO53&lt;&gt;"深",AM53="")),OR(AO53="休",AND(OR(AO53="準",AO53="深"),OR(AP53="休",AN$17=30,AP$18="×")),AN$17=31,AO$18="×",AO53="")))))),40,0))))</f>
        <v>0</v>
      </c>
      <c r="AO134" s="193">
        <f t="shared" ref="AO134" si="697">IF(AND($D$1="二交代制",AO$17&gt;=1,AO$17&lt;=28,AO53="当",AP53="明",AQ53="休",AR53="当"),10,IF(AND($D$1="三交代制",AO$17&gt;=2,AO$17&lt;=30,OR(AO53="準",AO53="深"),OR(AP53="準",AP53="深"),OR(AQ53="準",AQ53="深")),20,IF(AND($D$1="二交代制",OR(AO53="当",AO53="明"),NOT(OR(AND(AO53="当",OR(AP53="明",AO$17=31,AP$18="×"),OR(AQ53="休",AO$17=30,AO$17=31,AQ$18="×")),AND(AO53="明",OR(AN53="当",AO$17=1),OR(AP53="休",AO$17=31,AP$18="×"))))),30,IF(AND($D$1="三交代制",AN53&lt;&gt;"準",AN53&lt;&gt;"深",OR(AO53="準",AO53="深"),(NOT(OR(AND(AO53="準",OR(AN53="日",AN53="休",AO$17=1,AND(AP53&lt;&gt;"準",AP53&lt;&gt;"深",AN53="")),OR(AP53="休",AND(AP53="準",OR(AQ53="休",AO$17=30,AQ$18="×")),AO$17=31,AP$18="×",AP53="")),AND(AO53="深",OR(AN53="休",AO$17=1,AND(AP53&lt;&gt;"準",AP53&lt;&gt;"深",AN53="")),OR(AP53="休",AND(OR(AP53="準",AP53="深"),OR(AQ53="休",AO$17=30,AQ$18="×")),AO$17=31,AP$18="×",AP53="")))))),40,0))))</f>
        <v>0</v>
      </c>
      <c r="AP134" s="104"/>
    </row>
    <row r="135" spans="10:42" x14ac:dyDescent="0.4">
      <c r="J135" s="202"/>
      <c r="K135" s="193"/>
      <c r="L135" s="193"/>
      <c r="M135" s="193"/>
      <c r="N135" s="193"/>
      <c r="O135" s="193"/>
      <c r="P135" s="193"/>
      <c r="Q135" s="193"/>
      <c r="R135" s="193"/>
      <c r="S135" s="193"/>
      <c r="T135" s="193"/>
      <c r="U135" s="193"/>
      <c r="V135" s="193"/>
      <c r="W135" s="193"/>
      <c r="X135" s="193"/>
      <c r="Y135" s="193"/>
      <c r="Z135" s="193"/>
      <c r="AA135" s="193"/>
      <c r="AB135" s="193"/>
      <c r="AC135" s="193"/>
      <c r="AD135" s="193"/>
      <c r="AE135" s="193"/>
      <c r="AF135" s="193"/>
      <c r="AG135" s="193"/>
      <c r="AH135" s="193"/>
      <c r="AI135" s="193"/>
      <c r="AJ135" s="193"/>
      <c r="AK135" s="193"/>
      <c r="AL135" s="193"/>
      <c r="AM135" s="193"/>
      <c r="AN135" s="193"/>
      <c r="AO135" s="193"/>
      <c r="AP135" s="104"/>
    </row>
    <row r="136" spans="10:42" x14ac:dyDescent="0.4">
      <c r="J136" s="201" t="str">
        <f t="shared" ref="J136" si="698">IF(E55&lt;&gt;"",E55,"")</f>
        <v>福山</v>
      </c>
      <c r="K136" s="193">
        <f t="shared" ref="K136" si="699">IF(AND($D$1="二交代制",K$17&gt;=1,K$17&lt;=28,K55="当",L55="明",M55="休",N55="当"),10,IF(AND($D$1="三交代制",K$17&gt;=2,K$17&lt;=30,OR(K55="準",K55="深"),OR(L55="準",L55="深"),OR(M55="準",M55="深")),20,IF(AND($D$1="二交代制",OR(K55="当",K55="明"),NOT(OR(AND(K55="当",OR(L55="明",K$17=31,L$18="×"),OR(M55="休",K$17=30,K$17=31,M$18="×")),AND(K55="明",OR(J55="当",K$17=1),OR(L55="休",K$17=31,L$18="×"))))),30,IF(AND($D$1="三交代制",J55&lt;&gt;"準",J55&lt;&gt;"深",OR(K55="準",K55="深"),(NOT(OR(AND(K55="準",OR(J55="日",J55="休",K$17=1,AND(L55&lt;&gt;"準",L55&lt;&gt;"深",J55="")),OR(L55="休",AND(L55="準",OR(M55="休",K$17=30,M$18="×")),K$17=31,L$18="×",L55="")),AND(K55="深",OR(J55="休",K$17=1,AND(L55&lt;&gt;"準",L55&lt;&gt;"深",J55="")),OR(L55="休",AND(OR(L55="準",L55="深"),OR(M55="休",K$17=30,M$18="×")),K$17=31,L$18="×",L55="")))))),40,0))))</f>
        <v>0</v>
      </c>
      <c r="L136" s="193">
        <f t="shared" ref="L136" si="700">IF(AND($D$1="二交代制",L$17&gt;=1,L$17&lt;=28,L55="当",M55="明",N55="休",O55="当"),10,IF(AND($D$1="三交代制",L$17&gt;=2,L$17&lt;=30,OR(L55="準",L55="深"),OR(M55="準",M55="深"),OR(N55="準",N55="深")),20,IF(AND($D$1="二交代制",OR(L55="当",L55="明"),NOT(OR(AND(L55="当",OR(M55="明",L$17=31,M$18="×"),OR(N55="休",L$17=30,L$17=31,N$18="×")),AND(L55="明",OR(K55="当",L$17=1),OR(M55="休",L$17=31,M$18="×"))))),30,IF(AND($D$1="三交代制",K55&lt;&gt;"準",K55&lt;&gt;"深",OR(L55="準",L55="深"),(NOT(OR(AND(L55="準",OR(K55="日",K55="休",L$17=1,AND(M55&lt;&gt;"準",M55&lt;&gt;"深",K55="")),OR(M55="休",AND(M55="準",OR(N55="休",L$17=30,N$18="×")),L$17=31,M$18="×",M55="")),AND(L55="深",OR(K55="休",L$17=1,AND(M55&lt;&gt;"準",M55&lt;&gt;"深",K55="")),OR(M55="休",AND(OR(M55="準",M55="深"),OR(N55="休",L$17=30,N$18="×")),L$17=31,M$18="×",M55="")))))),40,0))))</f>
        <v>0</v>
      </c>
      <c r="M136" s="193">
        <f t="shared" ref="M136" si="701">IF(AND($D$1="二交代制",M$17&gt;=1,M$17&lt;=28,M55="当",N55="明",O55="休",P55="当"),10,IF(AND($D$1="三交代制",M$17&gt;=2,M$17&lt;=30,OR(M55="準",M55="深"),OR(N55="準",N55="深"),OR(O55="準",O55="深")),20,IF(AND($D$1="二交代制",OR(M55="当",M55="明"),NOT(OR(AND(M55="当",OR(N55="明",M$17=31,N$18="×"),OR(O55="休",M$17=30,M$17=31,O$18="×")),AND(M55="明",OR(L55="当",M$17=1),OR(N55="休",M$17=31,N$18="×"))))),30,IF(AND($D$1="三交代制",L55&lt;&gt;"準",L55&lt;&gt;"深",OR(M55="準",M55="深"),(NOT(OR(AND(M55="準",OR(L55="日",L55="休",M$17=1,AND(N55&lt;&gt;"準",N55&lt;&gt;"深",L55="")),OR(N55="休",AND(N55="準",OR(O55="休",M$17=30,O$18="×")),M$17=31,N$18="×",N55="")),AND(M55="深",OR(L55="休",M$17=1,AND(N55&lt;&gt;"準",N55&lt;&gt;"深",L55="")),OR(N55="休",AND(OR(N55="準",N55="深"),OR(O55="休",M$17=30,O$18="×")),M$17=31,N$18="×",N55="")))))),40,0))))</f>
        <v>0</v>
      </c>
      <c r="N136" s="193">
        <f t="shared" ref="N136" si="702">IF(AND($D$1="二交代制",N$17&gt;=1,N$17&lt;=28,N55="当",O55="明",P55="休",Q55="当"),10,IF(AND($D$1="三交代制",N$17&gt;=2,N$17&lt;=30,OR(N55="準",N55="深"),OR(O55="準",O55="深"),OR(P55="準",P55="深")),20,IF(AND($D$1="二交代制",OR(N55="当",N55="明"),NOT(OR(AND(N55="当",OR(O55="明",N$17=31,O$18="×"),OR(P55="休",N$17=30,N$17=31,P$18="×")),AND(N55="明",OR(M55="当",N$17=1),OR(O55="休",N$17=31,O$18="×"))))),30,IF(AND($D$1="三交代制",M55&lt;&gt;"準",M55&lt;&gt;"深",OR(N55="準",N55="深"),(NOT(OR(AND(N55="準",OR(M55="日",M55="休",N$17=1,AND(O55&lt;&gt;"準",O55&lt;&gt;"深",M55="")),OR(O55="休",AND(O55="準",OR(P55="休",N$17=30,P$18="×")),N$17=31,O$18="×",O55="")),AND(N55="深",OR(M55="休",N$17=1,AND(O55&lt;&gt;"準",O55&lt;&gt;"深",M55="")),OR(O55="休",AND(OR(O55="準",O55="深"),OR(P55="休",N$17=30,P$18="×")),N$17=31,O$18="×",O55="")))))),40,0))))</f>
        <v>0</v>
      </c>
      <c r="O136" s="193">
        <f t="shared" ref="O136" si="703">IF(AND($D$1="二交代制",O$17&gt;=1,O$17&lt;=28,O55="当",P55="明",Q55="休",R55="当"),10,IF(AND($D$1="三交代制",O$17&gt;=2,O$17&lt;=30,OR(O55="準",O55="深"),OR(P55="準",P55="深"),OR(Q55="準",Q55="深")),20,IF(AND($D$1="二交代制",OR(O55="当",O55="明"),NOT(OR(AND(O55="当",OR(P55="明",O$17=31,P$18="×"),OR(Q55="休",O$17=30,O$17=31,Q$18="×")),AND(O55="明",OR(N55="当",O$17=1),OR(P55="休",O$17=31,P$18="×"))))),30,IF(AND($D$1="三交代制",N55&lt;&gt;"準",N55&lt;&gt;"深",OR(O55="準",O55="深"),(NOT(OR(AND(O55="準",OR(N55="日",N55="休",O$17=1,AND(P55&lt;&gt;"準",P55&lt;&gt;"深",N55="")),OR(P55="休",AND(P55="準",OR(Q55="休",O$17=30,Q$18="×")),O$17=31,P$18="×",P55="")),AND(O55="深",OR(N55="休",O$17=1,AND(P55&lt;&gt;"準",P55&lt;&gt;"深",N55="")),OR(P55="休",AND(OR(P55="準",P55="深"),OR(Q55="休",O$17=30,Q$18="×")),O$17=31,P$18="×",P55="")))))),40,0))))</f>
        <v>0</v>
      </c>
      <c r="P136" s="193">
        <f t="shared" ref="P136" si="704">IF(AND($D$1="二交代制",P$17&gt;=1,P$17&lt;=28,P55="当",Q55="明",R55="休",S55="当"),10,IF(AND($D$1="三交代制",P$17&gt;=2,P$17&lt;=30,OR(P55="準",P55="深"),OR(Q55="準",Q55="深"),OR(R55="準",R55="深")),20,IF(AND($D$1="二交代制",OR(P55="当",P55="明"),NOT(OR(AND(P55="当",OR(Q55="明",P$17=31,Q$18="×"),OR(R55="休",P$17=30,P$17=31,R$18="×")),AND(P55="明",OR(O55="当",P$17=1),OR(Q55="休",P$17=31,Q$18="×"))))),30,IF(AND($D$1="三交代制",O55&lt;&gt;"準",O55&lt;&gt;"深",OR(P55="準",P55="深"),(NOT(OR(AND(P55="準",OR(O55="日",O55="休",P$17=1,AND(Q55&lt;&gt;"準",Q55&lt;&gt;"深",O55="")),OR(Q55="休",AND(Q55="準",OR(R55="休",P$17=30,R$18="×")),P$17=31,Q$18="×",Q55="")),AND(P55="深",OR(O55="休",P$17=1,AND(Q55&lt;&gt;"準",Q55&lt;&gt;"深",O55="")),OR(Q55="休",AND(OR(Q55="準",Q55="深"),OR(R55="休",P$17=30,R$18="×")),P$17=31,Q$18="×",Q55="")))))),40,0))))</f>
        <v>0</v>
      </c>
      <c r="Q136" s="193">
        <f t="shared" ref="Q136" si="705">IF(AND($D$1="二交代制",Q$17&gt;=1,Q$17&lt;=28,Q55="当",R55="明",S55="休",T55="当"),10,IF(AND($D$1="三交代制",Q$17&gt;=2,Q$17&lt;=30,OR(Q55="準",Q55="深"),OR(R55="準",R55="深"),OR(S55="準",S55="深")),20,IF(AND($D$1="二交代制",OR(Q55="当",Q55="明"),NOT(OR(AND(Q55="当",OR(R55="明",Q$17=31,R$18="×"),OR(S55="休",Q$17=30,Q$17=31,S$18="×")),AND(Q55="明",OR(P55="当",Q$17=1),OR(R55="休",Q$17=31,R$18="×"))))),30,IF(AND($D$1="三交代制",P55&lt;&gt;"準",P55&lt;&gt;"深",OR(Q55="準",Q55="深"),(NOT(OR(AND(Q55="準",OR(P55="日",P55="休",Q$17=1,AND(R55&lt;&gt;"準",R55&lt;&gt;"深",P55="")),OR(R55="休",AND(R55="準",OR(S55="休",Q$17=30,S$18="×")),Q$17=31,R$18="×",R55="")),AND(Q55="深",OR(P55="休",Q$17=1,AND(R55&lt;&gt;"準",R55&lt;&gt;"深",P55="")),OR(R55="休",AND(OR(R55="準",R55="深"),OR(S55="休",Q$17=30,S$18="×")),Q$17=31,R$18="×",R55="")))))),40,0))))</f>
        <v>0</v>
      </c>
      <c r="R136" s="193">
        <f t="shared" ref="R136" si="706">IF(AND($D$1="二交代制",R$17&gt;=1,R$17&lt;=28,R55="当",S55="明",T55="休",U55="当"),10,IF(AND($D$1="三交代制",R$17&gt;=2,R$17&lt;=30,OR(R55="準",R55="深"),OR(S55="準",S55="深"),OR(T55="準",T55="深")),20,IF(AND($D$1="二交代制",OR(R55="当",R55="明"),NOT(OR(AND(R55="当",OR(S55="明",R$17=31,S$18="×"),OR(T55="休",R$17=30,R$17=31,T$18="×")),AND(R55="明",OR(Q55="当",R$17=1),OR(S55="休",R$17=31,S$18="×"))))),30,IF(AND($D$1="三交代制",Q55&lt;&gt;"準",Q55&lt;&gt;"深",OR(R55="準",R55="深"),(NOT(OR(AND(R55="準",OR(Q55="日",Q55="休",R$17=1,AND(S55&lt;&gt;"準",S55&lt;&gt;"深",Q55="")),OR(S55="休",AND(S55="準",OR(T55="休",R$17=30,T$18="×")),R$17=31,S$18="×",S55="")),AND(R55="深",OR(Q55="休",R$17=1,AND(S55&lt;&gt;"準",S55&lt;&gt;"深",Q55="")),OR(S55="休",AND(OR(S55="準",S55="深"),OR(T55="休",R$17=30,T$18="×")),R$17=31,S$18="×",S55="")))))),40,0))))</f>
        <v>0</v>
      </c>
      <c r="S136" s="193">
        <f t="shared" ref="S136" si="707">IF(AND($D$1="二交代制",S$17&gt;=1,S$17&lt;=28,S55="当",T55="明",U55="休",V55="当"),10,IF(AND($D$1="三交代制",S$17&gt;=2,S$17&lt;=30,OR(S55="準",S55="深"),OR(T55="準",T55="深"),OR(U55="準",U55="深")),20,IF(AND($D$1="二交代制",OR(S55="当",S55="明"),NOT(OR(AND(S55="当",OR(T55="明",S$17=31,T$18="×"),OR(U55="休",S$17=30,S$17=31,U$18="×")),AND(S55="明",OR(R55="当",S$17=1),OR(T55="休",S$17=31,T$18="×"))))),30,IF(AND($D$1="三交代制",R55&lt;&gt;"準",R55&lt;&gt;"深",OR(S55="準",S55="深"),(NOT(OR(AND(S55="準",OR(R55="日",R55="休",S$17=1,AND(T55&lt;&gt;"準",T55&lt;&gt;"深",R55="")),OR(T55="休",AND(T55="準",OR(U55="休",S$17=30,U$18="×")),S$17=31,T$18="×",T55="")),AND(S55="深",OR(R55="休",S$17=1,AND(T55&lt;&gt;"準",T55&lt;&gt;"深",R55="")),OR(T55="休",AND(OR(T55="準",T55="深"),OR(U55="休",S$17=30,U$18="×")),S$17=31,T$18="×",T55="")))))),40,0))))</f>
        <v>0</v>
      </c>
      <c r="T136" s="193">
        <f t="shared" ref="T136" si="708">IF(AND($D$1="二交代制",T$17&gt;=1,T$17&lt;=28,T55="当",U55="明",V55="休",W55="当"),10,IF(AND($D$1="三交代制",T$17&gt;=2,T$17&lt;=30,OR(T55="準",T55="深"),OR(U55="準",U55="深"),OR(V55="準",V55="深")),20,IF(AND($D$1="二交代制",OR(T55="当",T55="明"),NOT(OR(AND(T55="当",OR(U55="明",T$17=31,U$18="×"),OR(V55="休",T$17=30,T$17=31,V$18="×")),AND(T55="明",OR(S55="当",T$17=1),OR(U55="休",T$17=31,U$18="×"))))),30,IF(AND($D$1="三交代制",S55&lt;&gt;"準",S55&lt;&gt;"深",OR(T55="準",T55="深"),(NOT(OR(AND(T55="準",OR(S55="日",S55="休",T$17=1,AND(U55&lt;&gt;"準",U55&lt;&gt;"深",S55="")),OR(U55="休",AND(U55="準",OR(V55="休",T$17=30,V$18="×")),T$17=31,U$18="×",U55="")),AND(T55="深",OR(S55="休",T$17=1,AND(U55&lt;&gt;"準",U55&lt;&gt;"深",S55="")),OR(U55="休",AND(OR(U55="準",U55="深"),OR(V55="休",T$17=30,V$18="×")),T$17=31,U$18="×",U55="")))))),40,0))))</f>
        <v>0</v>
      </c>
      <c r="U136" s="193">
        <f t="shared" ref="U136" si="709">IF(AND($D$1="二交代制",U$17&gt;=1,U$17&lt;=28,U55="当",V55="明",W55="休",X55="当"),10,IF(AND($D$1="三交代制",U$17&gt;=2,U$17&lt;=30,OR(U55="準",U55="深"),OR(V55="準",V55="深"),OR(W55="準",W55="深")),20,IF(AND($D$1="二交代制",OR(U55="当",U55="明"),NOT(OR(AND(U55="当",OR(V55="明",U$17=31,V$18="×"),OR(W55="休",U$17=30,U$17=31,W$18="×")),AND(U55="明",OR(T55="当",U$17=1),OR(V55="休",U$17=31,V$18="×"))))),30,IF(AND($D$1="三交代制",T55&lt;&gt;"準",T55&lt;&gt;"深",OR(U55="準",U55="深"),(NOT(OR(AND(U55="準",OR(T55="日",T55="休",U$17=1,AND(V55&lt;&gt;"準",V55&lt;&gt;"深",T55="")),OR(V55="休",AND(V55="準",OR(W55="休",U$17=30,W$18="×")),U$17=31,V$18="×",V55="")),AND(U55="深",OR(T55="休",U$17=1,AND(V55&lt;&gt;"準",V55&lt;&gt;"深",T55="")),OR(V55="休",AND(OR(V55="準",V55="深"),OR(W55="休",U$17=30,W$18="×")),U$17=31,V$18="×",V55="")))))),40,0))))</f>
        <v>0</v>
      </c>
      <c r="V136" s="193">
        <f t="shared" ref="V136" si="710">IF(AND($D$1="二交代制",V$17&gt;=1,V$17&lt;=28,V55="当",W55="明",X55="休",Y55="当"),10,IF(AND($D$1="三交代制",V$17&gt;=2,V$17&lt;=30,OR(V55="準",V55="深"),OR(W55="準",W55="深"),OR(X55="準",X55="深")),20,IF(AND($D$1="二交代制",OR(V55="当",V55="明"),NOT(OR(AND(V55="当",OR(W55="明",V$17=31,W$18="×"),OR(X55="休",V$17=30,V$17=31,X$18="×")),AND(V55="明",OR(U55="当",V$17=1),OR(W55="休",V$17=31,W$18="×"))))),30,IF(AND($D$1="三交代制",U55&lt;&gt;"準",U55&lt;&gt;"深",OR(V55="準",V55="深"),(NOT(OR(AND(V55="準",OR(U55="日",U55="休",V$17=1,AND(W55&lt;&gt;"準",W55&lt;&gt;"深",U55="")),OR(W55="休",AND(W55="準",OR(X55="休",V$17=30,X$18="×")),V$17=31,W$18="×",W55="")),AND(V55="深",OR(U55="休",V$17=1,AND(W55&lt;&gt;"準",W55&lt;&gt;"深",U55="")),OR(W55="休",AND(OR(W55="準",W55="深"),OR(X55="休",V$17=30,X$18="×")),V$17=31,W$18="×",W55="")))))),40,0))))</f>
        <v>0</v>
      </c>
      <c r="W136" s="193">
        <f t="shared" ref="W136" si="711">IF(AND($D$1="二交代制",W$17&gt;=1,W$17&lt;=28,W55="当",X55="明",Y55="休",Z55="当"),10,IF(AND($D$1="三交代制",W$17&gt;=2,W$17&lt;=30,OR(W55="準",W55="深"),OR(X55="準",X55="深"),OR(Y55="準",Y55="深")),20,IF(AND($D$1="二交代制",OR(W55="当",W55="明"),NOT(OR(AND(W55="当",OR(X55="明",W$17=31,X$18="×"),OR(Y55="休",W$17=30,W$17=31,Y$18="×")),AND(W55="明",OR(V55="当",W$17=1),OR(X55="休",W$17=31,X$18="×"))))),30,IF(AND($D$1="三交代制",V55&lt;&gt;"準",V55&lt;&gt;"深",OR(W55="準",W55="深"),(NOT(OR(AND(W55="準",OR(V55="日",V55="休",W$17=1,AND(X55&lt;&gt;"準",X55&lt;&gt;"深",V55="")),OR(X55="休",AND(X55="準",OR(Y55="休",W$17=30,Y$18="×")),W$17=31,X$18="×",X55="")),AND(W55="深",OR(V55="休",W$17=1,AND(X55&lt;&gt;"準",X55&lt;&gt;"深",V55="")),OR(X55="休",AND(OR(X55="準",X55="深"),OR(Y55="休",W$17=30,Y$18="×")),W$17=31,X$18="×",X55="")))))),40,0))))</f>
        <v>0</v>
      </c>
      <c r="X136" s="193">
        <f t="shared" ref="X136" si="712">IF(AND($D$1="二交代制",X$17&gt;=1,X$17&lt;=28,X55="当",Y55="明",Z55="休",AA55="当"),10,IF(AND($D$1="三交代制",X$17&gt;=2,X$17&lt;=30,OR(X55="準",X55="深"),OR(Y55="準",Y55="深"),OR(Z55="準",Z55="深")),20,IF(AND($D$1="二交代制",OR(X55="当",X55="明"),NOT(OR(AND(X55="当",OR(Y55="明",X$17=31,Y$18="×"),OR(Z55="休",X$17=30,X$17=31,Z$18="×")),AND(X55="明",OR(W55="当",X$17=1),OR(Y55="休",X$17=31,Y$18="×"))))),30,IF(AND($D$1="三交代制",W55&lt;&gt;"準",W55&lt;&gt;"深",OR(X55="準",X55="深"),(NOT(OR(AND(X55="準",OR(W55="日",W55="休",X$17=1,AND(Y55&lt;&gt;"準",Y55&lt;&gt;"深",W55="")),OR(Y55="休",AND(Y55="準",OR(Z55="休",X$17=30,Z$18="×")),X$17=31,Y$18="×",Y55="")),AND(X55="深",OR(W55="休",X$17=1,AND(Y55&lt;&gt;"準",Y55&lt;&gt;"深",W55="")),OR(Y55="休",AND(OR(Y55="準",Y55="深"),OR(Z55="休",X$17=30,Z$18="×")),X$17=31,Y$18="×",Y55="")))))),40,0))))</f>
        <v>0</v>
      </c>
      <c r="Y136" s="193">
        <f t="shared" ref="Y136" si="713">IF(AND($D$1="二交代制",Y$17&gt;=1,Y$17&lt;=28,Y55="当",Z55="明",AA55="休",AB55="当"),10,IF(AND($D$1="三交代制",Y$17&gt;=2,Y$17&lt;=30,OR(Y55="準",Y55="深"),OR(Z55="準",Z55="深"),OR(AA55="準",AA55="深")),20,IF(AND($D$1="二交代制",OR(Y55="当",Y55="明"),NOT(OR(AND(Y55="当",OR(Z55="明",Y$17=31,Z$18="×"),OR(AA55="休",Y$17=30,Y$17=31,AA$18="×")),AND(Y55="明",OR(X55="当",Y$17=1),OR(Z55="休",Y$17=31,Z$18="×"))))),30,IF(AND($D$1="三交代制",X55&lt;&gt;"準",X55&lt;&gt;"深",OR(Y55="準",Y55="深"),(NOT(OR(AND(Y55="準",OR(X55="日",X55="休",Y$17=1,AND(Z55&lt;&gt;"準",Z55&lt;&gt;"深",X55="")),OR(Z55="休",AND(Z55="準",OR(AA55="休",Y$17=30,AA$18="×")),Y$17=31,Z$18="×",Z55="")),AND(Y55="深",OR(X55="休",Y$17=1,AND(Z55&lt;&gt;"準",Z55&lt;&gt;"深",X55="")),OR(Z55="休",AND(OR(Z55="準",Z55="深"),OR(AA55="休",Y$17=30,AA$18="×")),Y$17=31,Z$18="×",Z55="")))))),40,0))))</f>
        <v>0</v>
      </c>
      <c r="Z136" s="193">
        <f t="shared" ref="Z136" si="714">IF(AND($D$1="二交代制",Z$17&gt;=1,Z$17&lt;=28,Z55="当",AA55="明",AB55="休",AC55="当"),10,IF(AND($D$1="三交代制",Z$17&gt;=2,Z$17&lt;=30,OR(Z55="準",Z55="深"),OR(AA55="準",AA55="深"),OR(AB55="準",AB55="深")),20,IF(AND($D$1="二交代制",OR(Z55="当",Z55="明"),NOT(OR(AND(Z55="当",OR(AA55="明",Z$17=31,AA$18="×"),OR(AB55="休",Z$17=30,Z$17=31,AB$18="×")),AND(Z55="明",OR(Y55="当",Z$17=1),OR(AA55="休",Z$17=31,AA$18="×"))))),30,IF(AND($D$1="三交代制",Y55&lt;&gt;"準",Y55&lt;&gt;"深",OR(Z55="準",Z55="深"),(NOT(OR(AND(Z55="準",OR(Y55="日",Y55="休",Z$17=1,AND(AA55&lt;&gt;"準",AA55&lt;&gt;"深",Y55="")),OR(AA55="休",AND(AA55="準",OR(AB55="休",Z$17=30,AB$18="×")),Z$17=31,AA$18="×",AA55="")),AND(Z55="深",OR(Y55="休",Z$17=1,AND(AA55&lt;&gt;"準",AA55&lt;&gt;"深",Y55="")),OR(AA55="休",AND(OR(AA55="準",AA55="深"),OR(AB55="休",Z$17=30,AB$18="×")),Z$17=31,AA$18="×",AA55="")))))),40,0))))</f>
        <v>0</v>
      </c>
      <c r="AA136" s="193">
        <f t="shared" ref="AA136" si="715">IF(AND($D$1="二交代制",AA$17&gt;=1,AA$17&lt;=28,AA55="当",AB55="明",AC55="休",AD55="当"),10,IF(AND($D$1="三交代制",AA$17&gt;=2,AA$17&lt;=30,OR(AA55="準",AA55="深"),OR(AB55="準",AB55="深"),OR(AC55="準",AC55="深")),20,IF(AND($D$1="二交代制",OR(AA55="当",AA55="明"),NOT(OR(AND(AA55="当",OR(AB55="明",AA$17=31,AB$18="×"),OR(AC55="休",AA$17=30,AA$17=31,AC$18="×")),AND(AA55="明",OR(Z55="当",AA$17=1),OR(AB55="休",AA$17=31,AB$18="×"))))),30,IF(AND($D$1="三交代制",Z55&lt;&gt;"準",Z55&lt;&gt;"深",OR(AA55="準",AA55="深"),(NOT(OR(AND(AA55="準",OR(Z55="日",Z55="休",AA$17=1,AND(AB55&lt;&gt;"準",AB55&lt;&gt;"深",Z55="")),OR(AB55="休",AND(AB55="準",OR(AC55="休",AA$17=30,AC$18="×")),AA$17=31,AB$18="×",AB55="")),AND(AA55="深",OR(Z55="休",AA$17=1,AND(AB55&lt;&gt;"準",AB55&lt;&gt;"深",Z55="")),OR(AB55="休",AND(OR(AB55="準",AB55="深"),OR(AC55="休",AA$17=30,AC$18="×")),AA$17=31,AB$18="×",AB55="")))))),40,0))))</f>
        <v>0</v>
      </c>
      <c r="AB136" s="193">
        <f t="shared" ref="AB136" si="716">IF(AND($D$1="二交代制",AB$17&gt;=1,AB$17&lt;=28,AB55="当",AC55="明",AD55="休",AE55="当"),10,IF(AND($D$1="三交代制",AB$17&gt;=2,AB$17&lt;=30,OR(AB55="準",AB55="深"),OR(AC55="準",AC55="深"),OR(AD55="準",AD55="深")),20,IF(AND($D$1="二交代制",OR(AB55="当",AB55="明"),NOT(OR(AND(AB55="当",OR(AC55="明",AB$17=31,AC$18="×"),OR(AD55="休",AB$17=30,AB$17=31,AD$18="×")),AND(AB55="明",OR(AA55="当",AB$17=1),OR(AC55="休",AB$17=31,AC$18="×"))))),30,IF(AND($D$1="三交代制",AA55&lt;&gt;"準",AA55&lt;&gt;"深",OR(AB55="準",AB55="深"),(NOT(OR(AND(AB55="準",OR(AA55="日",AA55="休",AB$17=1,AND(AC55&lt;&gt;"準",AC55&lt;&gt;"深",AA55="")),OR(AC55="休",AND(AC55="準",OR(AD55="休",AB$17=30,AD$18="×")),AB$17=31,AC$18="×",AC55="")),AND(AB55="深",OR(AA55="休",AB$17=1,AND(AC55&lt;&gt;"準",AC55&lt;&gt;"深",AA55="")),OR(AC55="休",AND(OR(AC55="準",AC55="深"),OR(AD55="休",AB$17=30,AD$18="×")),AB$17=31,AC$18="×",AC55="")))))),40,0))))</f>
        <v>0</v>
      </c>
      <c r="AC136" s="193">
        <f t="shared" ref="AC136" si="717">IF(AND($D$1="二交代制",AC$17&gt;=1,AC$17&lt;=28,AC55="当",AD55="明",AE55="休",AF55="当"),10,IF(AND($D$1="三交代制",AC$17&gt;=2,AC$17&lt;=30,OR(AC55="準",AC55="深"),OR(AD55="準",AD55="深"),OR(AE55="準",AE55="深")),20,IF(AND($D$1="二交代制",OR(AC55="当",AC55="明"),NOT(OR(AND(AC55="当",OR(AD55="明",AC$17=31,AD$18="×"),OR(AE55="休",AC$17=30,AC$17=31,AE$18="×")),AND(AC55="明",OR(AB55="当",AC$17=1),OR(AD55="休",AC$17=31,AD$18="×"))))),30,IF(AND($D$1="三交代制",AB55&lt;&gt;"準",AB55&lt;&gt;"深",OR(AC55="準",AC55="深"),(NOT(OR(AND(AC55="準",OR(AB55="日",AB55="休",AC$17=1,AND(AD55&lt;&gt;"準",AD55&lt;&gt;"深",AB55="")),OR(AD55="休",AND(AD55="準",OR(AE55="休",AC$17=30,AE$18="×")),AC$17=31,AD$18="×",AD55="")),AND(AC55="深",OR(AB55="休",AC$17=1,AND(AD55&lt;&gt;"準",AD55&lt;&gt;"深",AB55="")),OR(AD55="休",AND(OR(AD55="準",AD55="深"),OR(AE55="休",AC$17=30,AE$18="×")),AC$17=31,AD$18="×",AD55="")))))),40,0))))</f>
        <v>0</v>
      </c>
      <c r="AD136" s="193">
        <f t="shared" ref="AD136" si="718">IF(AND($D$1="二交代制",AD$17&gt;=1,AD$17&lt;=28,AD55="当",AE55="明",AF55="休",AG55="当"),10,IF(AND($D$1="三交代制",AD$17&gt;=2,AD$17&lt;=30,OR(AD55="準",AD55="深"),OR(AE55="準",AE55="深"),OR(AF55="準",AF55="深")),20,IF(AND($D$1="二交代制",OR(AD55="当",AD55="明"),NOT(OR(AND(AD55="当",OR(AE55="明",AD$17=31,AE$18="×"),OR(AF55="休",AD$17=30,AD$17=31,AF$18="×")),AND(AD55="明",OR(AC55="当",AD$17=1),OR(AE55="休",AD$17=31,AE$18="×"))))),30,IF(AND($D$1="三交代制",AC55&lt;&gt;"準",AC55&lt;&gt;"深",OR(AD55="準",AD55="深"),(NOT(OR(AND(AD55="準",OR(AC55="日",AC55="休",AD$17=1,AND(AE55&lt;&gt;"準",AE55&lt;&gt;"深",AC55="")),OR(AE55="休",AND(AE55="準",OR(AF55="休",AD$17=30,AF$18="×")),AD$17=31,AE$18="×",AE55="")),AND(AD55="深",OR(AC55="休",AD$17=1,AND(AE55&lt;&gt;"準",AE55&lt;&gt;"深",AC55="")),OR(AE55="休",AND(OR(AE55="準",AE55="深"),OR(AF55="休",AD$17=30,AF$18="×")),AD$17=31,AE$18="×",AE55="")))))),40,0))))</f>
        <v>0</v>
      </c>
      <c r="AE136" s="193">
        <f t="shared" ref="AE136" si="719">IF(AND($D$1="二交代制",AE$17&gt;=1,AE$17&lt;=28,AE55="当",AF55="明",AG55="休",AH55="当"),10,IF(AND($D$1="三交代制",AE$17&gt;=2,AE$17&lt;=30,OR(AE55="準",AE55="深"),OR(AF55="準",AF55="深"),OR(AG55="準",AG55="深")),20,IF(AND($D$1="二交代制",OR(AE55="当",AE55="明"),NOT(OR(AND(AE55="当",OR(AF55="明",AE$17=31,AF$18="×"),OR(AG55="休",AE$17=30,AE$17=31,AG$18="×")),AND(AE55="明",OR(AD55="当",AE$17=1),OR(AF55="休",AE$17=31,AF$18="×"))))),30,IF(AND($D$1="三交代制",AD55&lt;&gt;"準",AD55&lt;&gt;"深",OR(AE55="準",AE55="深"),(NOT(OR(AND(AE55="準",OR(AD55="日",AD55="休",AE$17=1,AND(AF55&lt;&gt;"準",AF55&lt;&gt;"深",AD55="")),OR(AF55="休",AND(AF55="準",OR(AG55="休",AE$17=30,AG$18="×")),AE$17=31,AF$18="×",AF55="")),AND(AE55="深",OR(AD55="休",AE$17=1,AND(AF55&lt;&gt;"準",AF55&lt;&gt;"深",AD55="")),OR(AF55="休",AND(OR(AF55="準",AF55="深"),OR(AG55="休",AE$17=30,AG$18="×")),AE$17=31,AF$18="×",AF55="")))))),40,0))))</f>
        <v>0</v>
      </c>
      <c r="AF136" s="193">
        <f t="shared" ref="AF136" si="720">IF(AND($D$1="二交代制",AF$17&gt;=1,AF$17&lt;=28,AF55="当",AG55="明",AH55="休",AI55="当"),10,IF(AND($D$1="三交代制",AF$17&gt;=2,AF$17&lt;=30,OR(AF55="準",AF55="深"),OR(AG55="準",AG55="深"),OR(AH55="準",AH55="深")),20,IF(AND($D$1="二交代制",OR(AF55="当",AF55="明"),NOT(OR(AND(AF55="当",OR(AG55="明",AF$17=31,AG$18="×"),OR(AH55="休",AF$17=30,AF$17=31,AH$18="×")),AND(AF55="明",OR(AE55="当",AF$17=1),OR(AG55="休",AF$17=31,AG$18="×"))))),30,IF(AND($D$1="三交代制",AE55&lt;&gt;"準",AE55&lt;&gt;"深",OR(AF55="準",AF55="深"),(NOT(OR(AND(AF55="準",OR(AE55="日",AE55="休",AF$17=1,AND(AG55&lt;&gt;"準",AG55&lt;&gt;"深",AE55="")),OR(AG55="休",AND(AG55="準",OR(AH55="休",AF$17=30,AH$18="×")),AF$17=31,AG$18="×",AG55="")),AND(AF55="深",OR(AE55="休",AF$17=1,AND(AG55&lt;&gt;"準",AG55&lt;&gt;"深",AE55="")),OR(AG55="休",AND(OR(AG55="準",AG55="深"),OR(AH55="休",AF$17=30,AH$18="×")),AF$17=31,AG$18="×",AG55="")))))),40,0))))</f>
        <v>0</v>
      </c>
      <c r="AG136" s="193">
        <f t="shared" ref="AG136" si="721">IF(AND($D$1="二交代制",AG$17&gt;=1,AG$17&lt;=28,AG55="当",AH55="明",AI55="休",AJ55="当"),10,IF(AND($D$1="三交代制",AG$17&gt;=2,AG$17&lt;=30,OR(AG55="準",AG55="深"),OR(AH55="準",AH55="深"),OR(AI55="準",AI55="深")),20,IF(AND($D$1="二交代制",OR(AG55="当",AG55="明"),NOT(OR(AND(AG55="当",OR(AH55="明",AG$17=31,AH$18="×"),OR(AI55="休",AG$17=30,AG$17=31,AI$18="×")),AND(AG55="明",OR(AF55="当",AG$17=1),OR(AH55="休",AG$17=31,AH$18="×"))))),30,IF(AND($D$1="三交代制",AF55&lt;&gt;"準",AF55&lt;&gt;"深",OR(AG55="準",AG55="深"),(NOT(OR(AND(AG55="準",OR(AF55="日",AF55="休",AG$17=1,AND(AH55&lt;&gt;"準",AH55&lt;&gt;"深",AF55="")),OR(AH55="休",AND(AH55="準",OR(AI55="休",AG$17=30,AI$18="×")),AG$17=31,AH$18="×",AH55="")),AND(AG55="深",OR(AF55="休",AG$17=1,AND(AH55&lt;&gt;"準",AH55&lt;&gt;"深",AF55="")),OR(AH55="休",AND(OR(AH55="準",AH55="深"),OR(AI55="休",AG$17=30,AI$18="×")),AG$17=31,AH$18="×",AH55="")))))),40,0))))</f>
        <v>0</v>
      </c>
      <c r="AH136" s="193">
        <f t="shared" ref="AH136" si="722">IF(AND($D$1="二交代制",AH$17&gt;=1,AH$17&lt;=28,AH55="当",AI55="明",AJ55="休",AK55="当"),10,IF(AND($D$1="三交代制",AH$17&gt;=2,AH$17&lt;=30,OR(AH55="準",AH55="深"),OR(AI55="準",AI55="深"),OR(AJ55="準",AJ55="深")),20,IF(AND($D$1="二交代制",OR(AH55="当",AH55="明"),NOT(OR(AND(AH55="当",OR(AI55="明",AH$17=31,AI$18="×"),OR(AJ55="休",AH$17=30,AH$17=31,AJ$18="×")),AND(AH55="明",OR(AG55="当",AH$17=1),OR(AI55="休",AH$17=31,AI$18="×"))))),30,IF(AND($D$1="三交代制",AG55&lt;&gt;"準",AG55&lt;&gt;"深",OR(AH55="準",AH55="深"),(NOT(OR(AND(AH55="準",OR(AG55="日",AG55="休",AH$17=1,AND(AI55&lt;&gt;"準",AI55&lt;&gt;"深",AG55="")),OR(AI55="休",AND(AI55="準",OR(AJ55="休",AH$17=30,AJ$18="×")),AH$17=31,AI$18="×",AI55="")),AND(AH55="深",OR(AG55="休",AH$17=1,AND(AI55&lt;&gt;"準",AI55&lt;&gt;"深",AG55="")),OR(AI55="休",AND(OR(AI55="準",AI55="深"),OR(AJ55="休",AH$17=30,AJ$18="×")),AH$17=31,AI$18="×",AI55="")))))),40,0))))</f>
        <v>0</v>
      </c>
      <c r="AI136" s="193">
        <f t="shared" ref="AI136" si="723">IF(AND($D$1="二交代制",AI$17&gt;=1,AI$17&lt;=28,AI55="当",AJ55="明",AK55="休",AL55="当"),10,IF(AND($D$1="三交代制",AI$17&gt;=2,AI$17&lt;=30,OR(AI55="準",AI55="深"),OR(AJ55="準",AJ55="深"),OR(AK55="準",AK55="深")),20,IF(AND($D$1="二交代制",OR(AI55="当",AI55="明"),NOT(OR(AND(AI55="当",OR(AJ55="明",AI$17=31,AJ$18="×"),OR(AK55="休",AI$17=30,AI$17=31,AK$18="×")),AND(AI55="明",OR(AH55="当",AI$17=1),OR(AJ55="休",AI$17=31,AJ$18="×"))))),30,IF(AND($D$1="三交代制",AH55&lt;&gt;"準",AH55&lt;&gt;"深",OR(AI55="準",AI55="深"),(NOT(OR(AND(AI55="準",OR(AH55="日",AH55="休",AI$17=1,AND(AJ55&lt;&gt;"準",AJ55&lt;&gt;"深",AH55="")),OR(AJ55="休",AND(AJ55="準",OR(AK55="休",AI$17=30,AK$18="×")),AI$17=31,AJ$18="×",AJ55="")),AND(AI55="深",OR(AH55="休",AI$17=1,AND(AJ55&lt;&gt;"準",AJ55&lt;&gt;"深",AH55="")),OR(AJ55="休",AND(OR(AJ55="準",AJ55="深"),OR(AK55="休",AI$17=30,AK$18="×")),AI$17=31,AJ$18="×",AJ55="")))))),40,0))))</f>
        <v>0</v>
      </c>
      <c r="AJ136" s="193">
        <f t="shared" ref="AJ136" si="724">IF(AND($D$1="二交代制",AJ$17&gt;=1,AJ$17&lt;=28,AJ55="当",AK55="明",AL55="休",AM55="当"),10,IF(AND($D$1="三交代制",AJ$17&gt;=2,AJ$17&lt;=30,OR(AJ55="準",AJ55="深"),OR(AK55="準",AK55="深"),OR(AL55="準",AL55="深")),20,IF(AND($D$1="二交代制",OR(AJ55="当",AJ55="明"),NOT(OR(AND(AJ55="当",OR(AK55="明",AJ$17=31,AK$18="×"),OR(AL55="休",AJ$17=30,AJ$17=31,AL$18="×")),AND(AJ55="明",OR(AI55="当",AJ$17=1),OR(AK55="休",AJ$17=31,AK$18="×"))))),30,IF(AND($D$1="三交代制",AI55&lt;&gt;"準",AI55&lt;&gt;"深",OR(AJ55="準",AJ55="深"),(NOT(OR(AND(AJ55="準",OR(AI55="日",AI55="休",AJ$17=1,AND(AK55&lt;&gt;"準",AK55&lt;&gt;"深",AI55="")),OR(AK55="休",AND(AK55="準",OR(AL55="休",AJ$17=30,AL$18="×")),AJ$17=31,AK$18="×",AK55="")),AND(AJ55="深",OR(AI55="休",AJ$17=1,AND(AK55&lt;&gt;"準",AK55&lt;&gt;"深",AI55="")),OR(AK55="休",AND(OR(AK55="準",AK55="深"),OR(AL55="休",AJ$17=30,AL$18="×")),AJ$17=31,AK$18="×",AK55="")))))),40,0))))</f>
        <v>0</v>
      </c>
      <c r="AK136" s="193">
        <f t="shared" ref="AK136" si="725">IF(AND($D$1="二交代制",AK$17&gt;=1,AK$17&lt;=28,AK55="当",AL55="明",AM55="休",AN55="当"),10,IF(AND($D$1="三交代制",AK$17&gt;=2,AK$17&lt;=30,OR(AK55="準",AK55="深"),OR(AL55="準",AL55="深"),OR(AM55="準",AM55="深")),20,IF(AND($D$1="二交代制",OR(AK55="当",AK55="明"),NOT(OR(AND(AK55="当",OR(AL55="明",AK$17=31,AL$18="×"),OR(AM55="休",AK$17=30,AK$17=31,AM$18="×")),AND(AK55="明",OR(AJ55="当",AK$17=1),OR(AL55="休",AK$17=31,AL$18="×"))))),30,IF(AND($D$1="三交代制",AJ55&lt;&gt;"準",AJ55&lt;&gt;"深",OR(AK55="準",AK55="深"),(NOT(OR(AND(AK55="準",OR(AJ55="日",AJ55="休",AK$17=1,AND(AL55&lt;&gt;"準",AL55&lt;&gt;"深",AJ55="")),OR(AL55="休",AND(AL55="準",OR(AM55="休",AK$17=30,AM$18="×")),AK$17=31,AL$18="×",AL55="")),AND(AK55="深",OR(AJ55="休",AK$17=1,AND(AL55&lt;&gt;"準",AL55&lt;&gt;"深",AJ55="")),OR(AL55="休",AND(OR(AL55="準",AL55="深"),OR(AM55="休",AK$17=30,AM$18="×")),AK$17=31,AL$18="×",AL55="")))))),40,0))))</f>
        <v>0</v>
      </c>
      <c r="AL136" s="193">
        <f t="shared" ref="AL136" si="726">IF(AND($D$1="二交代制",AL$17&gt;=1,AL$17&lt;=28,AL55="当",AM55="明",AN55="休",AO55="当"),10,IF(AND($D$1="三交代制",AL$17&gt;=2,AL$17&lt;=30,OR(AL55="準",AL55="深"),OR(AM55="準",AM55="深"),OR(AN55="準",AN55="深")),20,IF(AND($D$1="二交代制",OR(AL55="当",AL55="明"),NOT(OR(AND(AL55="当",OR(AM55="明",AL$17=31,AM$18="×"),OR(AN55="休",AL$17=30,AL$17=31,AN$18="×")),AND(AL55="明",OR(AK55="当",AL$17=1),OR(AM55="休",AL$17=31,AM$18="×"))))),30,IF(AND($D$1="三交代制",AK55&lt;&gt;"準",AK55&lt;&gt;"深",OR(AL55="準",AL55="深"),(NOT(OR(AND(AL55="準",OR(AK55="日",AK55="休",AL$17=1,AND(AM55&lt;&gt;"準",AM55&lt;&gt;"深",AK55="")),OR(AM55="休",AND(AM55="準",OR(AN55="休",AL$17=30,AN$18="×")),AL$17=31,AM$18="×",AM55="")),AND(AL55="深",OR(AK55="休",AL$17=1,AND(AM55&lt;&gt;"準",AM55&lt;&gt;"深",AK55="")),OR(AM55="休",AND(OR(AM55="準",AM55="深"),OR(AN55="休",AL$17=30,AN$18="×")),AL$17=31,AM$18="×",AM55="")))))),40,0))))</f>
        <v>0</v>
      </c>
      <c r="AM136" s="193">
        <f t="shared" ref="AM136" si="727">IF(AND($D$1="二交代制",AM$17&gt;=1,AM$17&lt;=28,AM55="当",AN55="明",AO55="休",AP55="当"),10,IF(AND($D$1="三交代制",AM$17&gt;=2,AM$17&lt;=30,OR(AM55="準",AM55="深"),OR(AN55="準",AN55="深"),OR(AO55="準",AO55="深")),20,IF(AND($D$1="二交代制",OR(AM55="当",AM55="明"),NOT(OR(AND(AM55="当",OR(AN55="明",AM$17=31,AN$18="×"),OR(AO55="休",AM$17=30,AM$17=31,AO$18="×")),AND(AM55="明",OR(AL55="当",AM$17=1),OR(AN55="休",AM$17=31,AN$18="×"))))),30,IF(AND($D$1="三交代制",AL55&lt;&gt;"準",AL55&lt;&gt;"深",OR(AM55="準",AM55="深"),(NOT(OR(AND(AM55="準",OR(AL55="日",AL55="休",AM$17=1,AND(AN55&lt;&gt;"準",AN55&lt;&gt;"深",AL55="")),OR(AN55="休",AND(AN55="準",OR(AO55="休",AM$17=30,AO$18="×")),AM$17=31,AN$18="×",AN55="")),AND(AM55="深",OR(AL55="休",AM$17=1,AND(AN55&lt;&gt;"準",AN55&lt;&gt;"深",AL55="")),OR(AN55="休",AND(OR(AN55="準",AN55="深"),OR(AO55="休",AM$17=30,AO$18="×")),AM$17=31,AN$18="×",AN55="")))))),40,0))))</f>
        <v>0</v>
      </c>
      <c r="AN136" s="193">
        <f t="shared" ref="AN136" si="728">IF(AND($D$1="二交代制",AN$17&gt;=1,AN$17&lt;=28,AN55="当",AO55="明",AP55="休",AQ55="当"),10,IF(AND($D$1="三交代制",AN$17&gt;=2,AN$17&lt;=30,OR(AN55="準",AN55="深"),OR(AO55="準",AO55="深"),OR(AP55="準",AP55="深")),20,IF(AND($D$1="二交代制",OR(AN55="当",AN55="明"),NOT(OR(AND(AN55="当",OR(AO55="明",AN$17=31,AO$18="×"),OR(AP55="休",AN$17=30,AN$17=31,AP$18="×")),AND(AN55="明",OR(AM55="当",AN$17=1),OR(AO55="休",AN$17=31,AO$18="×"))))),30,IF(AND($D$1="三交代制",AM55&lt;&gt;"準",AM55&lt;&gt;"深",OR(AN55="準",AN55="深"),(NOT(OR(AND(AN55="準",OR(AM55="日",AM55="休",AN$17=1,AND(AO55&lt;&gt;"準",AO55&lt;&gt;"深",AM55="")),OR(AO55="休",AND(AO55="準",OR(AP55="休",AN$17=30,AP$18="×")),AN$17=31,AO$18="×",AO55="")),AND(AN55="深",OR(AM55="休",AN$17=1,AND(AO55&lt;&gt;"準",AO55&lt;&gt;"深",AM55="")),OR(AO55="休",AND(OR(AO55="準",AO55="深"),OR(AP55="休",AN$17=30,AP$18="×")),AN$17=31,AO$18="×",AO55="")))))),40,0))))</f>
        <v>0</v>
      </c>
      <c r="AO136" s="193">
        <f t="shared" ref="AO136" si="729">IF(AND($D$1="二交代制",AO$17&gt;=1,AO$17&lt;=28,AO55="当",AP55="明",AQ55="休",AR55="当"),10,IF(AND($D$1="三交代制",AO$17&gt;=2,AO$17&lt;=30,OR(AO55="準",AO55="深"),OR(AP55="準",AP55="深"),OR(AQ55="準",AQ55="深")),20,IF(AND($D$1="二交代制",OR(AO55="当",AO55="明"),NOT(OR(AND(AO55="当",OR(AP55="明",AO$17=31,AP$18="×"),OR(AQ55="休",AO$17=30,AO$17=31,AQ$18="×")),AND(AO55="明",OR(AN55="当",AO$17=1),OR(AP55="休",AO$17=31,AP$18="×"))))),30,IF(AND($D$1="三交代制",AN55&lt;&gt;"準",AN55&lt;&gt;"深",OR(AO55="準",AO55="深"),(NOT(OR(AND(AO55="準",OR(AN55="日",AN55="休",AO$17=1,AND(AP55&lt;&gt;"準",AP55&lt;&gt;"深",AN55="")),OR(AP55="休",AND(AP55="準",OR(AQ55="休",AO$17=30,AQ$18="×")),AO$17=31,AP$18="×",AP55="")),AND(AO55="深",OR(AN55="休",AO$17=1,AND(AP55&lt;&gt;"準",AP55&lt;&gt;"深",AN55="")),OR(AP55="休",AND(OR(AP55="準",AP55="深"),OR(AQ55="休",AO$17=30,AQ$18="×")),AO$17=31,AP$18="×",AP55="")))))),40,0))))</f>
        <v>0</v>
      </c>
      <c r="AP136" s="104"/>
    </row>
    <row r="137" spans="10:42" x14ac:dyDescent="0.4">
      <c r="J137" s="202"/>
      <c r="K137" s="193"/>
      <c r="L137" s="193"/>
      <c r="M137" s="193"/>
      <c r="N137" s="193"/>
      <c r="O137" s="193"/>
      <c r="P137" s="193"/>
      <c r="Q137" s="193"/>
      <c r="R137" s="193"/>
      <c r="S137" s="193"/>
      <c r="T137" s="193"/>
      <c r="U137" s="193"/>
      <c r="V137" s="193"/>
      <c r="W137" s="193"/>
      <c r="X137" s="193"/>
      <c r="Y137" s="193"/>
      <c r="Z137" s="193"/>
      <c r="AA137" s="193"/>
      <c r="AB137" s="193"/>
      <c r="AC137" s="193"/>
      <c r="AD137" s="193"/>
      <c r="AE137" s="193"/>
      <c r="AF137" s="193"/>
      <c r="AG137" s="193"/>
      <c r="AH137" s="193"/>
      <c r="AI137" s="193"/>
      <c r="AJ137" s="193"/>
      <c r="AK137" s="193"/>
      <c r="AL137" s="193"/>
      <c r="AM137" s="193"/>
      <c r="AN137" s="193"/>
      <c r="AO137" s="193"/>
      <c r="AP137" s="104"/>
    </row>
    <row r="138" spans="10:42" x14ac:dyDescent="0.4">
      <c r="J138" s="201" t="str">
        <f t="shared" ref="J138" si="730">IF(E57&lt;&gt;"",E57,"")</f>
        <v>平林</v>
      </c>
      <c r="K138" s="193">
        <f t="shared" ref="K138" si="731">IF(AND($D$1="二交代制",K$17&gt;=1,K$17&lt;=28,K57="当",L57="明",M57="休",N57="当"),10,IF(AND($D$1="三交代制",K$17&gt;=2,K$17&lt;=30,OR(K57="準",K57="深"),OR(L57="準",L57="深"),OR(M57="準",M57="深")),20,IF(AND($D$1="二交代制",OR(K57="当",K57="明"),NOT(OR(AND(K57="当",OR(L57="明",K$17=31,L$18="×"),OR(M57="休",K$17=30,K$17=31,M$18="×")),AND(K57="明",OR(J57="当",K$17=1),OR(L57="休",K$17=31,L$18="×"))))),30,IF(AND($D$1="三交代制",J57&lt;&gt;"準",J57&lt;&gt;"深",OR(K57="準",K57="深"),(NOT(OR(AND(K57="準",OR(J57="日",J57="休",K$17=1,AND(L57&lt;&gt;"準",L57&lt;&gt;"深",J57="")),OR(L57="休",AND(L57="準",OR(M57="休",K$17=30,M$18="×")),K$17=31,L$18="×",L57="")),AND(K57="深",OR(J57="休",K$17=1,AND(L57&lt;&gt;"準",L57&lt;&gt;"深",J57="")),OR(L57="休",AND(OR(L57="準",L57="深"),OR(M57="休",K$17=30,M$18="×")),K$17=31,L$18="×",L57="")))))),40,0))))</f>
        <v>0</v>
      </c>
      <c r="L138" s="193">
        <f t="shared" ref="L138" si="732">IF(AND($D$1="二交代制",L$17&gt;=1,L$17&lt;=28,L57="当",M57="明",N57="休",O57="当"),10,IF(AND($D$1="三交代制",L$17&gt;=2,L$17&lt;=30,OR(L57="準",L57="深"),OR(M57="準",M57="深"),OR(N57="準",N57="深")),20,IF(AND($D$1="二交代制",OR(L57="当",L57="明"),NOT(OR(AND(L57="当",OR(M57="明",L$17=31,M$18="×"),OR(N57="休",L$17=30,L$17=31,N$18="×")),AND(L57="明",OR(K57="当",L$17=1),OR(M57="休",L$17=31,M$18="×"))))),30,IF(AND($D$1="三交代制",K57&lt;&gt;"準",K57&lt;&gt;"深",OR(L57="準",L57="深"),(NOT(OR(AND(L57="準",OR(K57="日",K57="休",L$17=1,AND(M57&lt;&gt;"準",M57&lt;&gt;"深",K57="")),OR(M57="休",AND(M57="準",OR(N57="休",L$17=30,N$18="×")),L$17=31,M$18="×",M57="")),AND(L57="深",OR(K57="休",L$17=1,AND(M57&lt;&gt;"準",M57&lt;&gt;"深",K57="")),OR(M57="休",AND(OR(M57="準",M57="深"),OR(N57="休",L$17=30,N$18="×")),L$17=31,M$18="×",M57="")))))),40,0))))</f>
        <v>0</v>
      </c>
      <c r="M138" s="193">
        <f t="shared" ref="M138" si="733">IF(AND($D$1="二交代制",M$17&gt;=1,M$17&lt;=28,M57="当",N57="明",O57="休",P57="当"),10,IF(AND($D$1="三交代制",M$17&gt;=2,M$17&lt;=30,OR(M57="準",M57="深"),OR(N57="準",N57="深"),OR(O57="準",O57="深")),20,IF(AND($D$1="二交代制",OR(M57="当",M57="明"),NOT(OR(AND(M57="当",OR(N57="明",M$17=31,N$18="×"),OR(O57="休",M$17=30,M$17=31,O$18="×")),AND(M57="明",OR(L57="当",M$17=1),OR(N57="休",M$17=31,N$18="×"))))),30,IF(AND($D$1="三交代制",L57&lt;&gt;"準",L57&lt;&gt;"深",OR(M57="準",M57="深"),(NOT(OR(AND(M57="準",OR(L57="日",L57="休",M$17=1,AND(N57&lt;&gt;"準",N57&lt;&gt;"深",L57="")),OR(N57="休",AND(N57="準",OR(O57="休",M$17=30,O$18="×")),M$17=31,N$18="×",N57="")),AND(M57="深",OR(L57="休",M$17=1,AND(N57&lt;&gt;"準",N57&lt;&gt;"深",L57="")),OR(N57="休",AND(OR(N57="準",N57="深"),OR(O57="休",M$17=30,O$18="×")),M$17=31,N$18="×",N57="")))))),40,0))))</f>
        <v>0</v>
      </c>
      <c r="N138" s="193">
        <f t="shared" ref="N138" si="734">IF(AND($D$1="二交代制",N$17&gt;=1,N$17&lt;=28,N57="当",O57="明",P57="休",Q57="当"),10,IF(AND($D$1="三交代制",N$17&gt;=2,N$17&lt;=30,OR(N57="準",N57="深"),OR(O57="準",O57="深"),OR(P57="準",P57="深")),20,IF(AND($D$1="二交代制",OR(N57="当",N57="明"),NOT(OR(AND(N57="当",OR(O57="明",N$17=31,O$18="×"),OR(P57="休",N$17=30,N$17=31,P$18="×")),AND(N57="明",OR(M57="当",N$17=1),OR(O57="休",N$17=31,O$18="×"))))),30,IF(AND($D$1="三交代制",M57&lt;&gt;"準",M57&lt;&gt;"深",OR(N57="準",N57="深"),(NOT(OR(AND(N57="準",OR(M57="日",M57="休",N$17=1,AND(O57&lt;&gt;"準",O57&lt;&gt;"深",M57="")),OR(O57="休",AND(O57="準",OR(P57="休",N$17=30,P$18="×")),N$17=31,O$18="×",O57="")),AND(N57="深",OR(M57="休",N$17=1,AND(O57&lt;&gt;"準",O57&lt;&gt;"深",M57="")),OR(O57="休",AND(OR(O57="準",O57="深"),OR(P57="休",N$17=30,P$18="×")),N$17=31,O$18="×",O57="")))))),40,0))))</f>
        <v>0</v>
      </c>
      <c r="O138" s="193">
        <f t="shared" ref="O138" si="735">IF(AND($D$1="二交代制",O$17&gt;=1,O$17&lt;=28,O57="当",P57="明",Q57="休",R57="当"),10,IF(AND($D$1="三交代制",O$17&gt;=2,O$17&lt;=30,OR(O57="準",O57="深"),OR(P57="準",P57="深"),OR(Q57="準",Q57="深")),20,IF(AND($D$1="二交代制",OR(O57="当",O57="明"),NOT(OR(AND(O57="当",OR(P57="明",O$17=31,P$18="×"),OR(Q57="休",O$17=30,O$17=31,Q$18="×")),AND(O57="明",OR(N57="当",O$17=1),OR(P57="休",O$17=31,P$18="×"))))),30,IF(AND($D$1="三交代制",N57&lt;&gt;"準",N57&lt;&gt;"深",OR(O57="準",O57="深"),(NOT(OR(AND(O57="準",OR(N57="日",N57="休",O$17=1,AND(P57&lt;&gt;"準",P57&lt;&gt;"深",N57="")),OR(P57="休",AND(P57="準",OR(Q57="休",O$17=30,Q$18="×")),O$17=31,P$18="×",P57="")),AND(O57="深",OR(N57="休",O$17=1,AND(P57&lt;&gt;"準",P57&lt;&gt;"深",N57="")),OR(P57="休",AND(OR(P57="準",P57="深"),OR(Q57="休",O$17=30,Q$18="×")),O$17=31,P$18="×",P57="")))))),40,0))))</f>
        <v>0</v>
      </c>
      <c r="P138" s="193">
        <f t="shared" ref="P138" si="736">IF(AND($D$1="二交代制",P$17&gt;=1,P$17&lt;=28,P57="当",Q57="明",R57="休",S57="当"),10,IF(AND($D$1="三交代制",P$17&gt;=2,P$17&lt;=30,OR(P57="準",P57="深"),OR(Q57="準",Q57="深"),OR(R57="準",R57="深")),20,IF(AND($D$1="二交代制",OR(P57="当",P57="明"),NOT(OR(AND(P57="当",OR(Q57="明",P$17=31,Q$18="×"),OR(R57="休",P$17=30,P$17=31,R$18="×")),AND(P57="明",OR(O57="当",P$17=1),OR(Q57="休",P$17=31,Q$18="×"))))),30,IF(AND($D$1="三交代制",O57&lt;&gt;"準",O57&lt;&gt;"深",OR(P57="準",P57="深"),(NOT(OR(AND(P57="準",OR(O57="日",O57="休",P$17=1,AND(Q57&lt;&gt;"準",Q57&lt;&gt;"深",O57="")),OR(Q57="休",AND(Q57="準",OR(R57="休",P$17=30,R$18="×")),P$17=31,Q$18="×",Q57="")),AND(P57="深",OR(O57="休",P$17=1,AND(Q57&lt;&gt;"準",Q57&lt;&gt;"深",O57="")),OR(Q57="休",AND(OR(Q57="準",Q57="深"),OR(R57="休",P$17=30,R$18="×")),P$17=31,Q$18="×",Q57="")))))),40,0))))</f>
        <v>0</v>
      </c>
      <c r="Q138" s="193">
        <f t="shared" ref="Q138" si="737">IF(AND($D$1="二交代制",Q$17&gt;=1,Q$17&lt;=28,Q57="当",R57="明",S57="休",T57="当"),10,IF(AND($D$1="三交代制",Q$17&gt;=2,Q$17&lt;=30,OR(Q57="準",Q57="深"),OR(R57="準",R57="深"),OR(S57="準",S57="深")),20,IF(AND($D$1="二交代制",OR(Q57="当",Q57="明"),NOT(OR(AND(Q57="当",OR(R57="明",Q$17=31,R$18="×"),OR(S57="休",Q$17=30,Q$17=31,S$18="×")),AND(Q57="明",OR(P57="当",Q$17=1),OR(R57="休",Q$17=31,R$18="×"))))),30,IF(AND($D$1="三交代制",P57&lt;&gt;"準",P57&lt;&gt;"深",OR(Q57="準",Q57="深"),(NOT(OR(AND(Q57="準",OR(P57="日",P57="休",Q$17=1,AND(R57&lt;&gt;"準",R57&lt;&gt;"深",P57="")),OR(R57="休",AND(R57="準",OR(S57="休",Q$17=30,S$18="×")),Q$17=31,R$18="×",R57="")),AND(Q57="深",OR(P57="休",Q$17=1,AND(R57&lt;&gt;"準",R57&lt;&gt;"深",P57="")),OR(R57="休",AND(OR(R57="準",R57="深"),OR(S57="休",Q$17=30,S$18="×")),Q$17=31,R$18="×",R57="")))))),40,0))))</f>
        <v>0</v>
      </c>
      <c r="R138" s="193">
        <f t="shared" ref="R138" si="738">IF(AND($D$1="二交代制",R$17&gt;=1,R$17&lt;=28,R57="当",S57="明",T57="休",U57="当"),10,IF(AND($D$1="三交代制",R$17&gt;=2,R$17&lt;=30,OR(R57="準",R57="深"),OR(S57="準",S57="深"),OR(T57="準",T57="深")),20,IF(AND($D$1="二交代制",OR(R57="当",R57="明"),NOT(OR(AND(R57="当",OR(S57="明",R$17=31,S$18="×"),OR(T57="休",R$17=30,R$17=31,T$18="×")),AND(R57="明",OR(Q57="当",R$17=1),OR(S57="休",R$17=31,S$18="×"))))),30,IF(AND($D$1="三交代制",Q57&lt;&gt;"準",Q57&lt;&gt;"深",OR(R57="準",R57="深"),(NOT(OR(AND(R57="準",OR(Q57="日",Q57="休",R$17=1,AND(S57&lt;&gt;"準",S57&lt;&gt;"深",Q57="")),OR(S57="休",AND(S57="準",OR(T57="休",R$17=30,T$18="×")),R$17=31,S$18="×",S57="")),AND(R57="深",OR(Q57="休",R$17=1,AND(S57&lt;&gt;"準",S57&lt;&gt;"深",Q57="")),OR(S57="休",AND(OR(S57="準",S57="深"),OR(T57="休",R$17=30,T$18="×")),R$17=31,S$18="×",S57="")))))),40,0))))</f>
        <v>0</v>
      </c>
      <c r="S138" s="193">
        <f t="shared" ref="S138" si="739">IF(AND($D$1="二交代制",S$17&gt;=1,S$17&lt;=28,S57="当",T57="明",U57="休",V57="当"),10,IF(AND($D$1="三交代制",S$17&gt;=2,S$17&lt;=30,OR(S57="準",S57="深"),OR(T57="準",T57="深"),OR(U57="準",U57="深")),20,IF(AND($D$1="二交代制",OR(S57="当",S57="明"),NOT(OR(AND(S57="当",OR(T57="明",S$17=31,T$18="×"),OR(U57="休",S$17=30,S$17=31,U$18="×")),AND(S57="明",OR(R57="当",S$17=1),OR(T57="休",S$17=31,T$18="×"))))),30,IF(AND($D$1="三交代制",R57&lt;&gt;"準",R57&lt;&gt;"深",OR(S57="準",S57="深"),(NOT(OR(AND(S57="準",OR(R57="日",R57="休",S$17=1,AND(T57&lt;&gt;"準",T57&lt;&gt;"深",R57="")),OR(T57="休",AND(T57="準",OR(U57="休",S$17=30,U$18="×")),S$17=31,T$18="×",T57="")),AND(S57="深",OR(R57="休",S$17=1,AND(T57&lt;&gt;"準",T57&lt;&gt;"深",R57="")),OR(T57="休",AND(OR(T57="準",T57="深"),OR(U57="休",S$17=30,U$18="×")),S$17=31,T$18="×",T57="")))))),40,0))))</f>
        <v>0</v>
      </c>
      <c r="T138" s="193">
        <f t="shared" ref="T138" si="740">IF(AND($D$1="二交代制",T$17&gt;=1,T$17&lt;=28,T57="当",U57="明",V57="休",W57="当"),10,IF(AND($D$1="三交代制",T$17&gt;=2,T$17&lt;=30,OR(T57="準",T57="深"),OR(U57="準",U57="深"),OR(V57="準",V57="深")),20,IF(AND($D$1="二交代制",OR(T57="当",T57="明"),NOT(OR(AND(T57="当",OR(U57="明",T$17=31,U$18="×"),OR(V57="休",T$17=30,T$17=31,V$18="×")),AND(T57="明",OR(S57="当",T$17=1),OR(U57="休",T$17=31,U$18="×"))))),30,IF(AND($D$1="三交代制",S57&lt;&gt;"準",S57&lt;&gt;"深",OR(T57="準",T57="深"),(NOT(OR(AND(T57="準",OR(S57="日",S57="休",T$17=1,AND(U57&lt;&gt;"準",U57&lt;&gt;"深",S57="")),OR(U57="休",AND(U57="準",OR(V57="休",T$17=30,V$18="×")),T$17=31,U$18="×",U57="")),AND(T57="深",OR(S57="休",T$17=1,AND(U57&lt;&gt;"準",U57&lt;&gt;"深",S57="")),OR(U57="休",AND(OR(U57="準",U57="深"),OR(V57="休",T$17=30,V$18="×")),T$17=31,U$18="×",U57="")))))),40,0))))</f>
        <v>0</v>
      </c>
      <c r="U138" s="193">
        <f t="shared" ref="U138" si="741">IF(AND($D$1="二交代制",U$17&gt;=1,U$17&lt;=28,U57="当",V57="明",W57="休",X57="当"),10,IF(AND($D$1="三交代制",U$17&gt;=2,U$17&lt;=30,OR(U57="準",U57="深"),OR(V57="準",V57="深"),OR(W57="準",W57="深")),20,IF(AND($D$1="二交代制",OR(U57="当",U57="明"),NOT(OR(AND(U57="当",OR(V57="明",U$17=31,V$18="×"),OR(W57="休",U$17=30,U$17=31,W$18="×")),AND(U57="明",OR(T57="当",U$17=1),OR(V57="休",U$17=31,V$18="×"))))),30,IF(AND($D$1="三交代制",T57&lt;&gt;"準",T57&lt;&gt;"深",OR(U57="準",U57="深"),(NOT(OR(AND(U57="準",OR(T57="日",T57="休",U$17=1,AND(V57&lt;&gt;"準",V57&lt;&gt;"深",T57="")),OR(V57="休",AND(V57="準",OR(W57="休",U$17=30,W$18="×")),U$17=31,V$18="×",V57="")),AND(U57="深",OR(T57="休",U$17=1,AND(V57&lt;&gt;"準",V57&lt;&gt;"深",T57="")),OR(V57="休",AND(OR(V57="準",V57="深"),OR(W57="休",U$17=30,W$18="×")),U$17=31,V$18="×",V57="")))))),40,0))))</f>
        <v>0</v>
      </c>
      <c r="V138" s="193">
        <f t="shared" ref="V138" si="742">IF(AND($D$1="二交代制",V$17&gt;=1,V$17&lt;=28,V57="当",W57="明",X57="休",Y57="当"),10,IF(AND($D$1="三交代制",V$17&gt;=2,V$17&lt;=30,OR(V57="準",V57="深"),OR(W57="準",W57="深"),OR(X57="準",X57="深")),20,IF(AND($D$1="二交代制",OR(V57="当",V57="明"),NOT(OR(AND(V57="当",OR(W57="明",V$17=31,W$18="×"),OR(X57="休",V$17=30,V$17=31,X$18="×")),AND(V57="明",OR(U57="当",V$17=1),OR(W57="休",V$17=31,W$18="×"))))),30,IF(AND($D$1="三交代制",U57&lt;&gt;"準",U57&lt;&gt;"深",OR(V57="準",V57="深"),(NOT(OR(AND(V57="準",OR(U57="日",U57="休",V$17=1,AND(W57&lt;&gt;"準",W57&lt;&gt;"深",U57="")),OR(W57="休",AND(W57="準",OR(X57="休",V$17=30,X$18="×")),V$17=31,W$18="×",W57="")),AND(V57="深",OR(U57="休",V$17=1,AND(W57&lt;&gt;"準",W57&lt;&gt;"深",U57="")),OR(W57="休",AND(OR(W57="準",W57="深"),OR(X57="休",V$17=30,X$18="×")),V$17=31,W$18="×",W57="")))))),40,0))))</f>
        <v>0</v>
      </c>
      <c r="W138" s="193">
        <f t="shared" ref="W138" si="743">IF(AND($D$1="二交代制",W$17&gt;=1,W$17&lt;=28,W57="当",X57="明",Y57="休",Z57="当"),10,IF(AND($D$1="三交代制",W$17&gt;=2,W$17&lt;=30,OR(W57="準",W57="深"),OR(X57="準",X57="深"),OR(Y57="準",Y57="深")),20,IF(AND($D$1="二交代制",OR(W57="当",W57="明"),NOT(OR(AND(W57="当",OR(X57="明",W$17=31,X$18="×"),OR(Y57="休",W$17=30,W$17=31,Y$18="×")),AND(W57="明",OR(V57="当",W$17=1),OR(X57="休",W$17=31,X$18="×"))))),30,IF(AND($D$1="三交代制",V57&lt;&gt;"準",V57&lt;&gt;"深",OR(W57="準",W57="深"),(NOT(OR(AND(W57="準",OR(V57="日",V57="休",W$17=1,AND(X57&lt;&gt;"準",X57&lt;&gt;"深",V57="")),OR(X57="休",AND(X57="準",OR(Y57="休",W$17=30,Y$18="×")),W$17=31,X$18="×",X57="")),AND(W57="深",OR(V57="休",W$17=1,AND(X57&lt;&gt;"準",X57&lt;&gt;"深",V57="")),OR(X57="休",AND(OR(X57="準",X57="深"),OR(Y57="休",W$17=30,Y$18="×")),W$17=31,X$18="×",X57="")))))),40,0))))</f>
        <v>0</v>
      </c>
      <c r="X138" s="193">
        <f t="shared" ref="X138" si="744">IF(AND($D$1="二交代制",X$17&gt;=1,X$17&lt;=28,X57="当",Y57="明",Z57="休",AA57="当"),10,IF(AND($D$1="三交代制",X$17&gt;=2,X$17&lt;=30,OR(X57="準",X57="深"),OR(Y57="準",Y57="深"),OR(Z57="準",Z57="深")),20,IF(AND($D$1="二交代制",OR(X57="当",X57="明"),NOT(OR(AND(X57="当",OR(Y57="明",X$17=31,Y$18="×"),OR(Z57="休",X$17=30,X$17=31,Z$18="×")),AND(X57="明",OR(W57="当",X$17=1),OR(Y57="休",X$17=31,Y$18="×"))))),30,IF(AND($D$1="三交代制",W57&lt;&gt;"準",W57&lt;&gt;"深",OR(X57="準",X57="深"),(NOT(OR(AND(X57="準",OR(W57="日",W57="休",X$17=1,AND(Y57&lt;&gt;"準",Y57&lt;&gt;"深",W57="")),OR(Y57="休",AND(Y57="準",OR(Z57="休",X$17=30,Z$18="×")),X$17=31,Y$18="×",Y57="")),AND(X57="深",OR(W57="休",X$17=1,AND(Y57&lt;&gt;"準",Y57&lt;&gt;"深",W57="")),OR(Y57="休",AND(OR(Y57="準",Y57="深"),OR(Z57="休",X$17=30,Z$18="×")),X$17=31,Y$18="×",Y57="")))))),40,0))))</f>
        <v>0</v>
      </c>
      <c r="Y138" s="193">
        <f t="shared" ref="Y138" si="745">IF(AND($D$1="二交代制",Y$17&gt;=1,Y$17&lt;=28,Y57="当",Z57="明",AA57="休",AB57="当"),10,IF(AND($D$1="三交代制",Y$17&gt;=2,Y$17&lt;=30,OR(Y57="準",Y57="深"),OR(Z57="準",Z57="深"),OR(AA57="準",AA57="深")),20,IF(AND($D$1="二交代制",OR(Y57="当",Y57="明"),NOT(OR(AND(Y57="当",OR(Z57="明",Y$17=31,Z$18="×"),OR(AA57="休",Y$17=30,Y$17=31,AA$18="×")),AND(Y57="明",OR(X57="当",Y$17=1),OR(Z57="休",Y$17=31,Z$18="×"))))),30,IF(AND($D$1="三交代制",X57&lt;&gt;"準",X57&lt;&gt;"深",OR(Y57="準",Y57="深"),(NOT(OR(AND(Y57="準",OR(X57="日",X57="休",Y$17=1,AND(Z57&lt;&gt;"準",Z57&lt;&gt;"深",X57="")),OR(Z57="休",AND(Z57="準",OR(AA57="休",Y$17=30,AA$18="×")),Y$17=31,Z$18="×",Z57="")),AND(Y57="深",OR(X57="休",Y$17=1,AND(Z57&lt;&gt;"準",Z57&lt;&gt;"深",X57="")),OR(Z57="休",AND(OR(Z57="準",Z57="深"),OR(AA57="休",Y$17=30,AA$18="×")),Y$17=31,Z$18="×",Z57="")))))),40,0))))</f>
        <v>0</v>
      </c>
      <c r="Z138" s="193">
        <f t="shared" ref="Z138" si="746">IF(AND($D$1="二交代制",Z$17&gt;=1,Z$17&lt;=28,Z57="当",AA57="明",AB57="休",AC57="当"),10,IF(AND($D$1="三交代制",Z$17&gt;=2,Z$17&lt;=30,OR(Z57="準",Z57="深"),OR(AA57="準",AA57="深"),OR(AB57="準",AB57="深")),20,IF(AND($D$1="二交代制",OR(Z57="当",Z57="明"),NOT(OR(AND(Z57="当",OR(AA57="明",Z$17=31,AA$18="×"),OR(AB57="休",Z$17=30,Z$17=31,AB$18="×")),AND(Z57="明",OR(Y57="当",Z$17=1),OR(AA57="休",Z$17=31,AA$18="×"))))),30,IF(AND($D$1="三交代制",Y57&lt;&gt;"準",Y57&lt;&gt;"深",OR(Z57="準",Z57="深"),(NOT(OR(AND(Z57="準",OR(Y57="日",Y57="休",Z$17=1,AND(AA57&lt;&gt;"準",AA57&lt;&gt;"深",Y57="")),OR(AA57="休",AND(AA57="準",OR(AB57="休",Z$17=30,AB$18="×")),Z$17=31,AA$18="×",AA57="")),AND(Z57="深",OR(Y57="休",Z$17=1,AND(AA57&lt;&gt;"準",AA57&lt;&gt;"深",Y57="")),OR(AA57="休",AND(OR(AA57="準",AA57="深"),OR(AB57="休",Z$17=30,AB$18="×")),Z$17=31,AA$18="×",AA57="")))))),40,0))))</f>
        <v>0</v>
      </c>
      <c r="AA138" s="193">
        <f t="shared" ref="AA138" si="747">IF(AND($D$1="二交代制",AA$17&gt;=1,AA$17&lt;=28,AA57="当",AB57="明",AC57="休",AD57="当"),10,IF(AND($D$1="三交代制",AA$17&gt;=2,AA$17&lt;=30,OR(AA57="準",AA57="深"),OR(AB57="準",AB57="深"),OR(AC57="準",AC57="深")),20,IF(AND($D$1="二交代制",OR(AA57="当",AA57="明"),NOT(OR(AND(AA57="当",OR(AB57="明",AA$17=31,AB$18="×"),OR(AC57="休",AA$17=30,AA$17=31,AC$18="×")),AND(AA57="明",OR(Z57="当",AA$17=1),OR(AB57="休",AA$17=31,AB$18="×"))))),30,IF(AND($D$1="三交代制",Z57&lt;&gt;"準",Z57&lt;&gt;"深",OR(AA57="準",AA57="深"),(NOT(OR(AND(AA57="準",OR(Z57="日",Z57="休",AA$17=1,AND(AB57&lt;&gt;"準",AB57&lt;&gt;"深",Z57="")),OR(AB57="休",AND(AB57="準",OR(AC57="休",AA$17=30,AC$18="×")),AA$17=31,AB$18="×",AB57="")),AND(AA57="深",OR(Z57="休",AA$17=1,AND(AB57&lt;&gt;"準",AB57&lt;&gt;"深",Z57="")),OR(AB57="休",AND(OR(AB57="準",AB57="深"),OR(AC57="休",AA$17=30,AC$18="×")),AA$17=31,AB$18="×",AB57="")))))),40,0))))</f>
        <v>0</v>
      </c>
      <c r="AB138" s="193">
        <f t="shared" ref="AB138" si="748">IF(AND($D$1="二交代制",AB$17&gt;=1,AB$17&lt;=28,AB57="当",AC57="明",AD57="休",AE57="当"),10,IF(AND($D$1="三交代制",AB$17&gt;=2,AB$17&lt;=30,OR(AB57="準",AB57="深"),OR(AC57="準",AC57="深"),OR(AD57="準",AD57="深")),20,IF(AND($D$1="二交代制",OR(AB57="当",AB57="明"),NOT(OR(AND(AB57="当",OR(AC57="明",AB$17=31,AC$18="×"),OR(AD57="休",AB$17=30,AB$17=31,AD$18="×")),AND(AB57="明",OR(AA57="当",AB$17=1),OR(AC57="休",AB$17=31,AC$18="×"))))),30,IF(AND($D$1="三交代制",AA57&lt;&gt;"準",AA57&lt;&gt;"深",OR(AB57="準",AB57="深"),(NOT(OR(AND(AB57="準",OR(AA57="日",AA57="休",AB$17=1,AND(AC57&lt;&gt;"準",AC57&lt;&gt;"深",AA57="")),OR(AC57="休",AND(AC57="準",OR(AD57="休",AB$17=30,AD$18="×")),AB$17=31,AC$18="×",AC57="")),AND(AB57="深",OR(AA57="休",AB$17=1,AND(AC57&lt;&gt;"準",AC57&lt;&gt;"深",AA57="")),OR(AC57="休",AND(OR(AC57="準",AC57="深"),OR(AD57="休",AB$17=30,AD$18="×")),AB$17=31,AC$18="×",AC57="")))))),40,0))))</f>
        <v>0</v>
      </c>
      <c r="AC138" s="193">
        <f t="shared" ref="AC138" si="749">IF(AND($D$1="二交代制",AC$17&gt;=1,AC$17&lt;=28,AC57="当",AD57="明",AE57="休",AF57="当"),10,IF(AND($D$1="三交代制",AC$17&gt;=2,AC$17&lt;=30,OR(AC57="準",AC57="深"),OR(AD57="準",AD57="深"),OR(AE57="準",AE57="深")),20,IF(AND($D$1="二交代制",OR(AC57="当",AC57="明"),NOT(OR(AND(AC57="当",OR(AD57="明",AC$17=31,AD$18="×"),OR(AE57="休",AC$17=30,AC$17=31,AE$18="×")),AND(AC57="明",OR(AB57="当",AC$17=1),OR(AD57="休",AC$17=31,AD$18="×"))))),30,IF(AND($D$1="三交代制",AB57&lt;&gt;"準",AB57&lt;&gt;"深",OR(AC57="準",AC57="深"),(NOT(OR(AND(AC57="準",OR(AB57="日",AB57="休",AC$17=1,AND(AD57&lt;&gt;"準",AD57&lt;&gt;"深",AB57="")),OR(AD57="休",AND(AD57="準",OR(AE57="休",AC$17=30,AE$18="×")),AC$17=31,AD$18="×",AD57="")),AND(AC57="深",OR(AB57="休",AC$17=1,AND(AD57&lt;&gt;"準",AD57&lt;&gt;"深",AB57="")),OR(AD57="休",AND(OR(AD57="準",AD57="深"),OR(AE57="休",AC$17=30,AE$18="×")),AC$17=31,AD$18="×",AD57="")))))),40,0))))</f>
        <v>0</v>
      </c>
      <c r="AD138" s="193">
        <f t="shared" ref="AD138" si="750">IF(AND($D$1="二交代制",AD$17&gt;=1,AD$17&lt;=28,AD57="当",AE57="明",AF57="休",AG57="当"),10,IF(AND($D$1="三交代制",AD$17&gt;=2,AD$17&lt;=30,OR(AD57="準",AD57="深"),OR(AE57="準",AE57="深"),OR(AF57="準",AF57="深")),20,IF(AND($D$1="二交代制",OR(AD57="当",AD57="明"),NOT(OR(AND(AD57="当",OR(AE57="明",AD$17=31,AE$18="×"),OR(AF57="休",AD$17=30,AD$17=31,AF$18="×")),AND(AD57="明",OR(AC57="当",AD$17=1),OR(AE57="休",AD$17=31,AE$18="×"))))),30,IF(AND($D$1="三交代制",AC57&lt;&gt;"準",AC57&lt;&gt;"深",OR(AD57="準",AD57="深"),(NOT(OR(AND(AD57="準",OR(AC57="日",AC57="休",AD$17=1,AND(AE57&lt;&gt;"準",AE57&lt;&gt;"深",AC57="")),OR(AE57="休",AND(AE57="準",OR(AF57="休",AD$17=30,AF$18="×")),AD$17=31,AE$18="×",AE57="")),AND(AD57="深",OR(AC57="休",AD$17=1,AND(AE57&lt;&gt;"準",AE57&lt;&gt;"深",AC57="")),OR(AE57="休",AND(OR(AE57="準",AE57="深"),OR(AF57="休",AD$17=30,AF$18="×")),AD$17=31,AE$18="×",AE57="")))))),40,0))))</f>
        <v>0</v>
      </c>
      <c r="AE138" s="193">
        <f t="shared" ref="AE138" si="751">IF(AND($D$1="二交代制",AE$17&gt;=1,AE$17&lt;=28,AE57="当",AF57="明",AG57="休",AH57="当"),10,IF(AND($D$1="三交代制",AE$17&gt;=2,AE$17&lt;=30,OR(AE57="準",AE57="深"),OR(AF57="準",AF57="深"),OR(AG57="準",AG57="深")),20,IF(AND($D$1="二交代制",OR(AE57="当",AE57="明"),NOT(OR(AND(AE57="当",OR(AF57="明",AE$17=31,AF$18="×"),OR(AG57="休",AE$17=30,AE$17=31,AG$18="×")),AND(AE57="明",OR(AD57="当",AE$17=1),OR(AF57="休",AE$17=31,AF$18="×"))))),30,IF(AND($D$1="三交代制",AD57&lt;&gt;"準",AD57&lt;&gt;"深",OR(AE57="準",AE57="深"),(NOT(OR(AND(AE57="準",OR(AD57="日",AD57="休",AE$17=1,AND(AF57&lt;&gt;"準",AF57&lt;&gt;"深",AD57="")),OR(AF57="休",AND(AF57="準",OR(AG57="休",AE$17=30,AG$18="×")),AE$17=31,AF$18="×",AF57="")),AND(AE57="深",OR(AD57="休",AE$17=1,AND(AF57&lt;&gt;"準",AF57&lt;&gt;"深",AD57="")),OR(AF57="休",AND(OR(AF57="準",AF57="深"),OR(AG57="休",AE$17=30,AG$18="×")),AE$17=31,AF$18="×",AF57="")))))),40,0))))</f>
        <v>0</v>
      </c>
      <c r="AF138" s="193">
        <f t="shared" ref="AF138" si="752">IF(AND($D$1="二交代制",AF$17&gt;=1,AF$17&lt;=28,AF57="当",AG57="明",AH57="休",AI57="当"),10,IF(AND($D$1="三交代制",AF$17&gt;=2,AF$17&lt;=30,OR(AF57="準",AF57="深"),OR(AG57="準",AG57="深"),OR(AH57="準",AH57="深")),20,IF(AND($D$1="二交代制",OR(AF57="当",AF57="明"),NOT(OR(AND(AF57="当",OR(AG57="明",AF$17=31,AG$18="×"),OR(AH57="休",AF$17=30,AF$17=31,AH$18="×")),AND(AF57="明",OR(AE57="当",AF$17=1),OR(AG57="休",AF$17=31,AG$18="×"))))),30,IF(AND($D$1="三交代制",AE57&lt;&gt;"準",AE57&lt;&gt;"深",OR(AF57="準",AF57="深"),(NOT(OR(AND(AF57="準",OR(AE57="日",AE57="休",AF$17=1,AND(AG57&lt;&gt;"準",AG57&lt;&gt;"深",AE57="")),OR(AG57="休",AND(AG57="準",OR(AH57="休",AF$17=30,AH$18="×")),AF$17=31,AG$18="×",AG57="")),AND(AF57="深",OR(AE57="休",AF$17=1,AND(AG57&lt;&gt;"準",AG57&lt;&gt;"深",AE57="")),OR(AG57="休",AND(OR(AG57="準",AG57="深"),OR(AH57="休",AF$17=30,AH$18="×")),AF$17=31,AG$18="×",AG57="")))))),40,0))))</f>
        <v>0</v>
      </c>
      <c r="AG138" s="193">
        <f t="shared" ref="AG138" si="753">IF(AND($D$1="二交代制",AG$17&gt;=1,AG$17&lt;=28,AG57="当",AH57="明",AI57="休",AJ57="当"),10,IF(AND($D$1="三交代制",AG$17&gt;=2,AG$17&lt;=30,OR(AG57="準",AG57="深"),OR(AH57="準",AH57="深"),OR(AI57="準",AI57="深")),20,IF(AND($D$1="二交代制",OR(AG57="当",AG57="明"),NOT(OR(AND(AG57="当",OR(AH57="明",AG$17=31,AH$18="×"),OR(AI57="休",AG$17=30,AG$17=31,AI$18="×")),AND(AG57="明",OR(AF57="当",AG$17=1),OR(AH57="休",AG$17=31,AH$18="×"))))),30,IF(AND($D$1="三交代制",AF57&lt;&gt;"準",AF57&lt;&gt;"深",OR(AG57="準",AG57="深"),(NOT(OR(AND(AG57="準",OR(AF57="日",AF57="休",AG$17=1,AND(AH57&lt;&gt;"準",AH57&lt;&gt;"深",AF57="")),OR(AH57="休",AND(AH57="準",OR(AI57="休",AG$17=30,AI$18="×")),AG$17=31,AH$18="×",AH57="")),AND(AG57="深",OR(AF57="休",AG$17=1,AND(AH57&lt;&gt;"準",AH57&lt;&gt;"深",AF57="")),OR(AH57="休",AND(OR(AH57="準",AH57="深"),OR(AI57="休",AG$17=30,AI$18="×")),AG$17=31,AH$18="×",AH57="")))))),40,0))))</f>
        <v>0</v>
      </c>
      <c r="AH138" s="193">
        <f t="shared" ref="AH138" si="754">IF(AND($D$1="二交代制",AH$17&gt;=1,AH$17&lt;=28,AH57="当",AI57="明",AJ57="休",AK57="当"),10,IF(AND($D$1="三交代制",AH$17&gt;=2,AH$17&lt;=30,OR(AH57="準",AH57="深"),OR(AI57="準",AI57="深"),OR(AJ57="準",AJ57="深")),20,IF(AND($D$1="二交代制",OR(AH57="当",AH57="明"),NOT(OR(AND(AH57="当",OR(AI57="明",AH$17=31,AI$18="×"),OR(AJ57="休",AH$17=30,AH$17=31,AJ$18="×")),AND(AH57="明",OR(AG57="当",AH$17=1),OR(AI57="休",AH$17=31,AI$18="×"))))),30,IF(AND($D$1="三交代制",AG57&lt;&gt;"準",AG57&lt;&gt;"深",OR(AH57="準",AH57="深"),(NOT(OR(AND(AH57="準",OR(AG57="日",AG57="休",AH$17=1,AND(AI57&lt;&gt;"準",AI57&lt;&gt;"深",AG57="")),OR(AI57="休",AND(AI57="準",OR(AJ57="休",AH$17=30,AJ$18="×")),AH$17=31,AI$18="×",AI57="")),AND(AH57="深",OR(AG57="休",AH$17=1,AND(AI57&lt;&gt;"準",AI57&lt;&gt;"深",AG57="")),OR(AI57="休",AND(OR(AI57="準",AI57="深"),OR(AJ57="休",AH$17=30,AJ$18="×")),AH$17=31,AI$18="×",AI57="")))))),40,0))))</f>
        <v>0</v>
      </c>
      <c r="AI138" s="193">
        <f t="shared" ref="AI138" si="755">IF(AND($D$1="二交代制",AI$17&gt;=1,AI$17&lt;=28,AI57="当",AJ57="明",AK57="休",AL57="当"),10,IF(AND($D$1="三交代制",AI$17&gt;=2,AI$17&lt;=30,OR(AI57="準",AI57="深"),OR(AJ57="準",AJ57="深"),OR(AK57="準",AK57="深")),20,IF(AND($D$1="二交代制",OR(AI57="当",AI57="明"),NOT(OR(AND(AI57="当",OR(AJ57="明",AI$17=31,AJ$18="×"),OR(AK57="休",AI$17=30,AI$17=31,AK$18="×")),AND(AI57="明",OR(AH57="当",AI$17=1),OR(AJ57="休",AI$17=31,AJ$18="×"))))),30,IF(AND($D$1="三交代制",AH57&lt;&gt;"準",AH57&lt;&gt;"深",OR(AI57="準",AI57="深"),(NOT(OR(AND(AI57="準",OR(AH57="日",AH57="休",AI$17=1,AND(AJ57&lt;&gt;"準",AJ57&lt;&gt;"深",AH57="")),OR(AJ57="休",AND(AJ57="準",OR(AK57="休",AI$17=30,AK$18="×")),AI$17=31,AJ$18="×",AJ57="")),AND(AI57="深",OR(AH57="休",AI$17=1,AND(AJ57&lt;&gt;"準",AJ57&lt;&gt;"深",AH57="")),OR(AJ57="休",AND(OR(AJ57="準",AJ57="深"),OR(AK57="休",AI$17=30,AK$18="×")),AI$17=31,AJ$18="×",AJ57="")))))),40,0))))</f>
        <v>0</v>
      </c>
      <c r="AJ138" s="193">
        <f t="shared" ref="AJ138" si="756">IF(AND($D$1="二交代制",AJ$17&gt;=1,AJ$17&lt;=28,AJ57="当",AK57="明",AL57="休",AM57="当"),10,IF(AND($D$1="三交代制",AJ$17&gt;=2,AJ$17&lt;=30,OR(AJ57="準",AJ57="深"),OR(AK57="準",AK57="深"),OR(AL57="準",AL57="深")),20,IF(AND($D$1="二交代制",OR(AJ57="当",AJ57="明"),NOT(OR(AND(AJ57="当",OR(AK57="明",AJ$17=31,AK$18="×"),OR(AL57="休",AJ$17=30,AJ$17=31,AL$18="×")),AND(AJ57="明",OR(AI57="当",AJ$17=1),OR(AK57="休",AJ$17=31,AK$18="×"))))),30,IF(AND($D$1="三交代制",AI57&lt;&gt;"準",AI57&lt;&gt;"深",OR(AJ57="準",AJ57="深"),(NOT(OR(AND(AJ57="準",OR(AI57="日",AI57="休",AJ$17=1,AND(AK57&lt;&gt;"準",AK57&lt;&gt;"深",AI57="")),OR(AK57="休",AND(AK57="準",OR(AL57="休",AJ$17=30,AL$18="×")),AJ$17=31,AK$18="×",AK57="")),AND(AJ57="深",OR(AI57="休",AJ$17=1,AND(AK57&lt;&gt;"準",AK57&lt;&gt;"深",AI57="")),OR(AK57="休",AND(OR(AK57="準",AK57="深"),OR(AL57="休",AJ$17=30,AL$18="×")),AJ$17=31,AK$18="×",AK57="")))))),40,0))))</f>
        <v>0</v>
      </c>
      <c r="AK138" s="193">
        <f t="shared" ref="AK138" si="757">IF(AND($D$1="二交代制",AK$17&gt;=1,AK$17&lt;=28,AK57="当",AL57="明",AM57="休",AN57="当"),10,IF(AND($D$1="三交代制",AK$17&gt;=2,AK$17&lt;=30,OR(AK57="準",AK57="深"),OR(AL57="準",AL57="深"),OR(AM57="準",AM57="深")),20,IF(AND($D$1="二交代制",OR(AK57="当",AK57="明"),NOT(OR(AND(AK57="当",OR(AL57="明",AK$17=31,AL$18="×"),OR(AM57="休",AK$17=30,AK$17=31,AM$18="×")),AND(AK57="明",OR(AJ57="当",AK$17=1),OR(AL57="休",AK$17=31,AL$18="×"))))),30,IF(AND($D$1="三交代制",AJ57&lt;&gt;"準",AJ57&lt;&gt;"深",OR(AK57="準",AK57="深"),(NOT(OR(AND(AK57="準",OR(AJ57="日",AJ57="休",AK$17=1,AND(AL57&lt;&gt;"準",AL57&lt;&gt;"深",AJ57="")),OR(AL57="休",AND(AL57="準",OR(AM57="休",AK$17=30,AM$18="×")),AK$17=31,AL$18="×",AL57="")),AND(AK57="深",OR(AJ57="休",AK$17=1,AND(AL57&lt;&gt;"準",AL57&lt;&gt;"深",AJ57="")),OR(AL57="休",AND(OR(AL57="準",AL57="深"),OR(AM57="休",AK$17=30,AM$18="×")),AK$17=31,AL$18="×",AL57="")))))),40,0))))</f>
        <v>0</v>
      </c>
      <c r="AL138" s="193">
        <f t="shared" ref="AL138" si="758">IF(AND($D$1="二交代制",AL$17&gt;=1,AL$17&lt;=28,AL57="当",AM57="明",AN57="休",AO57="当"),10,IF(AND($D$1="三交代制",AL$17&gt;=2,AL$17&lt;=30,OR(AL57="準",AL57="深"),OR(AM57="準",AM57="深"),OR(AN57="準",AN57="深")),20,IF(AND($D$1="二交代制",OR(AL57="当",AL57="明"),NOT(OR(AND(AL57="当",OR(AM57="明",AL$17=31,AM$18="×"),OR(AN57="休",AL$17=30,AL$17=31,AN$18="×")),AND(AL57="明",OR(AK57="当",AL$17=1),OR(AM57="休",AL$17=31,AM$18="×"))))),30,IF(AND($D$1="三交代制",AK57&lt;&gt;"準",AK57&lt;&gt;"深",OR(AL57="準",AL57="深"),(NOT(OR(AND(AL57="準",OR(AK57="日",AK57="休",AL$17=1,AND(AM57&lt;&gt;"準",AM57&lt;&gt;"深",AK57="")),OR(AM57="休",AND(AM57="準",OR(AN57="休",AL$17=30,AN$18="×")),AL$17=31,AM$18="×",AM57="")),AND(AL57="深",OR(AK57="休",AL$17=1,AND(AM57&lt;&gt;"準",AM57&lt;&gt;"深",AK57="")),OR(AM57="休",AND(OR(AM57="準",AM57="深"),OR(AN57="休",AL$17=30,AN$18="×")),AL$17=31,AM$18="×",AM57="")))))),40,0))))</f>
        <v>0</v>
      </c>
      <c r="AM138" s="193">
        <f t="shared" ref="AM138" si="759">IF(AND($D$1="二交代制",AM$17&gt;=1,AM$17&lt;=28,AM57="当",AN57="明",AO57="休",AP57="当"),10,IF(AND($D$1="三交代制",AM$17&gt;=2,AM$17&lt;=30,OR(AM57="準",AM57="深"),OR(AN57="準",AN57="深"),OR(AO57="準",AO57="深")),20,IF(AND($D$1="二交代制",OR(AM57="当",AM57="明"),NOT(OR(AND(AM57="当",OR(AN57="明",AM$17=31,AN$18="×"),OR(AO57="休",AM$17=30,AM$17=31,AO$18="×")),AND(AM57="明",OR(AL57="当",AM$17=1),OR(AN57="休",AM$17=31,AN$18="×"))))),30,IF(AND($D$1="三交代制",AL57&lt;&gt;"準",AL57&lt;&gt;"深",OR(AM57="準",AM57="深"),(NOT(OR(AND(AM57="準",OR(AL57="日",AL57="休",AM$17=1,AND(AN57&lt;&gt;"準",AN57&lt;&gt;"深",AL57="")),OR(AN57="休",AND(AN57="準",OR(AO57="休",AM$17=30,AO$18="×")),AM$17=31,AN$18="×",AN57="")),AND(AM57="深",OR(AL57="休",AM$17=1,AND(AN57&lt;&gt;"準",AN57&lt;&gt;"深",AL57="")),OR(AN57="休",AND(OR(AN57="準",AN57="深"),OR(AO57="休",AM$17=30,AO$18="×")),AM$17=31,AN$18="×",AN57="")))))),40,0))))</f>
        <v>0</v>
      </c>
      <c r="AN138" s="193">
        <f t="shared" ref="AN138" si="760">IF(AND($D$1="二交代制",AN$17&gt;=1,AN$17&lt;=28,AN57="当",AO57="明",AP57="休",AQ57="当"),10,IF(AND($D$1="三交代制",AN$17&gt;=2,AN$17&lt;=30,OR(AN57="準",AN57="深"),OR(AO57="準",AO57="深"),OR(AP57="準",AP57="深")),20,IF(AND($D$1="二交代制",OR(AN57="当",AN57="明"),NOT(OR(AND(AN57="当",OR(AO57="明",AN$17=31,AO$18="×"),OR(AP57="休",AN$17=30,AN$17=31,AP$18="×")),AND(AN57="明",OR(AM57="当",AN$17=1),OR(AO57="休",AN$17=31,AO$18="×"))))),30,IF(AND($D$1="三交代制",AM57&lt;&gt;"準",AM57&lt;&gt;"深",OR(AN57="準",AN57="深"),(NOT(OR(AND(AN57="準",OR(AM57="日",AM57="休",AN$17=1,AND(AO57&lt;&gt;"準",AO57&lt;&gt;"深",AM57="")),OR(AO57="休",AND(AO57="準",OR(AP57="休",AN$17=30,AP$18="×")),AN$17=31,AO$18="×",AO57="")),AND(AN57="深",OR(AM57="休",AN$17=1,AND(AO57&lt;&gt;"準",AO57&lt;&gt;"深",AM57="")),OR(AO57="休",AND(OR(AO57="準",AO57="深"),OR(AP57="休",AN$17=30,AP$18="×")),AN$17=31,AO$18="×",AO57="")))))),40,0))))</f>
        <v>0</v>
      </c>
      <c r="AO138" s="193">
        <f t="shared" ref="AO138" si="761">IF(AND($D$1="二交代制",AO$17&gt;=1,AO$17&lt;=28,AO57="当",AP57="明",AQ57="休",AR57="当"),10,IF(AND($D$1="三交代制",AO$17&gt;=2,AO$17&lt;=30,OR(AO57="準",AO57="深"),OR(AP57="準",AP57="深"),OR(AQ57="準",AQ57="深")),20,IF(AND($D$1="二交代制",OR(AO57="当",AO57="明"),NOT(OR(AND(AO57="当",OR(AP57="明",AO$17=31,AP$18="×"),OR(AQ57="休",AO$17=30,AO$17=31,AQ$18="×")),AND(AO57="明",OR(AN57="当",AO$17=1),OR(AP57="休",AO$17=31,AP$18="×"))))),30,IF(AND($D$1="三交代制",AN57&lt;&gt;"準",AN57&lt;&gt;"深",OR(AO57="準",AO57="深"),(NOT(OR(AND(AO57="準",OR(AN57="日",AN57="休",AO$17=1,AND(AP57&lt;&gt;"準",AP57&lt;&gt;"深",AN57="")),OR(AP57="休",AND(AP57="準",OR(AQ57="休",AO$17=30,AQ$18="×")),AO$17=31,AP$18="×",AP57="")),AND(AO57="深",OR(AN57="休",AO$17=1,AND(AP57&lt;&gt;"準",AP57&lt;&gt;"深",AN57="")),OR(AP57="休",AND(OR(AP57="準",AP57="深"),OR(AQ57="休",AO$17=30,AQ$18="×")),AO$17=31,AP$18="×",AP57="")))))),40,0))))</f>
        <v>0</v>
      </c>
      <c r="AP138" s="104"/>
    </row>
    <row r="139" spans="10:42" x14ac:dyDescent="0.4">
      <c r="J139" s="202"/>
      <c r="K139" s="193"/>
      <c r="L139" s="193"/>
      <c r="M139" s="193"/>
      <c r="N139" s="193"/>
      <c r="O139" s="193"/>
      <c r="P139" s="193"/>
      <c r="Q139" s="193"/>
      <c r="R139" s="193"/>
      <c r="S139" s="193"/>
      <c r="T139" s="193"/>
      <c r="U139" s="193"/>
      <c r="V139" s="193"/>
      <c r="W139" s="193"/>
      <c r="X139" s="193"/>
      <c r="Y139" s="193"/>
      <c r="Z139" s="193"/>
      <c r="AA139" s="193"/>
      <c r="AB139" s="193"/>
      <c r="AC139" s="193"/>
      <c r="AD139" s="193"/>
      <c r="AE139" s="193"/>
      <c r="AF139" s="193"/>
      <c r="AG139" s="193"/>
      <c r="AH139" s="193"/>
      <c r="AI139" s="193"/>
      <c r="AJ139" s="193"/>
      <c r="AK139" s="193"/>
      <c r="AL139" s="193"/>
      <c r="AM139" s="193"/>
      <c r="AN139" s="193"/>
      <c r="AO139" s="193"/>
      <c r="AP139" s="104"/>
    </row>
    <row r="140" spans="10:42" x14ac:dyDescent="0.4">
      <c r="J140" s="201" t="str">
        <f t="shared" ref="J140" si="762">IF(E59&lt;&gt;"",E59,"")</f>
        <v/>
      </c>
      <c r="K140" s="193">
        <f t="shared" ref="K140" si="763">IF(AND($D$1="二交代制",K$17&gt;=1,K$17&lt;=28,K59="当",L59="明",M59="休",N59="当"),10,IF(AND($D$1="三交代制",K$17&gt;=2,K$17&lt;=30,OR(K59="準",K59="深"),OR(L59="準",L59="深"),OR(M59="準",M59="深")),20,IF(AND($D$1="二交代制",OR(K59="当",K59="明"),NOT(OR(AND(K59="当",OR(L59="明",K$17=31,L$18="×"),OR(M59="休",K$17=30,K$17=31,M$18="×")),AND(K59="明",OR(J59="当",K$17=1),OR(L59="休",K$17=31,L$18="×"))))),30,IF(AND($D$1="三交代制",J59&lt;&gt;"準",J59&lt;&gt;"深",OR(K59="準",K59="深"),(NOT(OR(AND(K59="準",OR(J59="日",J59="休",K$17=1,AND(L59&lt;&gt;"準",L59&lt;&gt;"深",J59="")),OR(L59="休",AND(L59="準",OR(M59="休",K$17=30,M$18="×")),K$17=31,L$18="×",L59="")),AND(K59="深",OR(J59="休",K$17=1,AND(L59&lt;&gt;"準",L59&lt;&gt;"深",J59="")),OR(L59="休",AND(OR(L59="準",L59="深"),OR(M59="休",K$17=30,M$18="×")),K$17=31,L$18="×",L59="")))))),40,0))))</f>
        <v>0</v>
      </c>
      <c r="L140" s="193">
        <f t="shared" ref="L140" si="764">IF(AND($D$1="二交代制",L$17&gt;=1,L$17&lt;=28,L59="当",M59="明",N59="休",O59="当"),10,IF(AND($D$1="三交代制",L$17&gt;=2,L$17&lt;=30,OR(L59="準",L59="深"),OR(M59="準",M59="深"),OR(N59="準",N59="深")),20,IF(AND($D$1="二交代制",OR(L59="当",L59="明"),NOT(OR(AND(L59="当",OR(M59="明",L$17=31,M$18="×"),OR(N59="休",L$17=30,L$17=31,N$18="×")),AND(L59="明",OR(K59="当",L$17=1),OR(M59="休",L$17=31,M$18="×"))))),30,IF(AND($D$1="三交代制",K59&lt;&gt;"準",K59&lt;&gt;"深",OR(L59="準",L59="深"),(NOT(OR(AND(L59="準",OR(K59="日",K59="休",L$17=1,AND(M59&lt;&gt;"準",M59&lt;&gt;"深",K59="")),OR(M59="休",AND(M59="準",OR(N59="休",L$17=30,N$18="×")),L$17=31,M$18="×",M59="")),AND(L59="深",OR(K59="休",L$17=1,AND(M59&lt;&gt;"準",M59&lt;&gt;"深",K59="")),OR(M59="休",AND(OR(M59="準",M59="深"),OR(N59="休",L$17=30,N$18="×")),L$17=31,M$18="×",M59="")))))),40,0))))</f>
        <v>0</v>
      </c>
      <c r="M140" s="193">
        <f t="shared" ref="M140" si="765">IF(AND($D$1="二交代制",M$17&gt;=1,M$17&lt;=28,M59="当",N59="明",O59="休",P59="当"),10,IF(AND($D$1="三交代制",M$17&gt;=2,M$17&lt;=30,OR(M59="準",M59="深"),OR(N59="準",N59="深"),OR(O59="準",O59="深")),20,IF(AND($D$1="二交代制",OR(M59="当",M59="明"),NOT(OR(AND(M59="当",OR(N59="明",M$17=31,N$18="×"),OR(O59="休",M$17=30,M$17=31,O$18="×")),AND(M59="明",OR(L59="当",M$17=1),OR(N59="休",M$17=31,N$18="×"))))),30,IF(AND($D$1="三交代制",L59&lt;&gt;"準",L59&lt;&gt;"深",OR(M59="準",M59="深"),(NOT(OR(AND(M59="準",OR(L59="日",L59="休",M$17=1,AND(N59&lt;&gt;"準",N59&lt;&gt;"深",L59="")),OR(N59="休",AND(N59="準",OR(O59="休",M$17=30,O$18="×")),M$17=31,N$18="×",N59="")),AND(M59="深",OR(L59="休",M$17=1,AND(N59&lt;&gt;"準",N59&lt;&gt;"深",L59="")),OR(N59="休",AND(OR(N59="準",N59="深"),OR(O59="休",M$17=30,O$18="×")),M$17=31,N$18="×",N59="")))))),40,0))))</f>
        <v>0</v>
      </c>
      <c r="N140" s="193">
        <f t="shared" ref="N140" si="766">IF(AND($D$1="二交代制",N$17&gt;=1,N$17&lt;=28,N59="当",O59="明",P59="休",Q59="当"),10,IF(AND($D$1="三交代制",N$17&gt;=2,N$17&lt;=30,OR(N59="準",N59="深"),OR(O59="準",O59="深"),OR(P59="準",P59="深")),20,IF(AND($D$1="二交代制",OR(N59="当",N59="明"),NOT(OR(AND(N59="当",OR(O59="明",N$17=31,O$18="×"),OR(P59="休",N$17=30,N$17=31,P$18="×")),AND(N59="明",OR(M59="当",N$17=1),OR(O59="休",N$17=31,O$18="×"))))),30,IF(AND($D$1="三交代制",M59&lt;&gt;"準",M59&lt;&gt;"深",OR(N59="準",N59="深"),(NOT(OR(AND(N59="準",OR(M59="日",M59="休",N$17=1,AND(O59&lt;&gt;"準",O59&lt;&gt;"深",M59="")),OR(O59="休",AND(O59="準",OR(P59="休",N$17=30,P$18="×")),N$17=31,O$18="×",O59="")),AND(N59="深",OR(M59="休",N$17=1,AND(O59&lt;&gt;"準",O59&lt;&gt;"深",M59="")),OR(O59="休",AND(OR(O59="準",O59="深"),OR(P59="休",N$17=30,P$18="×")),N$17=31,O$18="×",O59="")))))),40,0))))</f>
        <v>0</v>
      </c>
      <c r="O140" s="193">
        <f t="shared" ref="O140" si="767">IF(AND($D$1="二交代制",O$17&gt;=1,O$17&lt;=28,O59="当",P59="明",Q59="休",R59="当"),10,IF(AND($D$1="三交代制",O$17&gt;=2,O$17&lt;=30,OR(O59="準",O59="深"),OR(P59="準",P59="深"),OR(Q59="準",Q59="深")),20,IF(AND($D$1="二交代制",OR(O59="当",O59="明"),NOT(OR(AND(O59="当",OR(P59="明",O$17=31,P$18="×"),OR(Q59="休",O$17=30,O$17=31,Q$18="×")),AND(O59="明",OR(N59="当",O$17=1),OR(P59="休",O$17=31,P$18="×"))))),30,IF(AND($D$1="三交代制",N59&lt;&gt;"準",N59&lt;&gt;"深",OR(O59="準",O59="深"),(NOT(OR(AND(O59="準",OR(N59="日",N59="休",O$17=1,AND(P59&lt;&gt;"準",P59&lt;&gt;"深",N59="")),OR(P59="休",AND(P59="準",OR(Q59="休",O$17=30,Q$18="×")),O$17=31,P$18="×",P59="")),AND(O59="深",OR(N59="休",O$17=1,AND(P59&lt;&gt;"準",P59&lt;&gt;"深",N59="")),OR(P59="休",AND(OR(P59="準",P59="深"),OR(Q59="休",O$17=30,Q$18="×")),O$17=31,P$18="×",P59="")))))),40,0))))</f>
        <v>0</v>
      </c>
      <c r="P140" s="193">
        <f t="shared" ref="P140" si="768">IF(AND($D$1="二交代制",P$17&gt;=1,P$17&lt;=28,P59="当",Q59="明",R59="休",S59="当"),10,IF(AND($D$1="三交代制",P$17&gt;=2,P$17&lt;=30,OR(P59="準",P59="深"),OR(Q59="準",Q59="深"),OR(R59="準",R59="深")),20,IF(AND($D$1="二交代制",OR(P59="当",P59="明"),NOT(OR(AND(P59="当",OR(Q59="明",P$17=31,Q$18="×"),OR(R59="休",P$17=30,P$17=31,R$18="×")),AND(P59="明",OR(O59="当",P$17=1),OR(Q59="休",P$17=31,Q$18="×"))))),30,IF(AND($D$1="三交代制",O59&lt;&gt;"準",O59&lt;&gt;"深",OR(P59="準",P59="深"),(NOT(OR(AND(P59="準",OR(O59="日",O59="休",P$17=1,AND(Q59&lt;&gt;"準",Q59&lt;&gt;"深",O59="")),OR(Q59="休",AND(Q59="準",OR(R59="休",P$17=30,R$18="×")),P$17=31,Q$18="×",Q59="")),AND(P59="深",OR(O59="休",P$17=1,AND(Q59&lt;&gt;"準",Q59&lt;&gt;"深",O59="")),OR(Q59="休",AND(OR(Q59="準",Q59="深"),OR(R59="休",P$17=30,R$18="×")),P$17=31,Q$18="×",Q59="")))))),40,0))))</f>
        <v>0</v>
      </c>
      <c r="Q140" s="193">
        <f t="shared" ref="Q140" si="769">IF(AND($D$1="二交代制",Q$17&gt;=1,Q$17&lt;=28,Q59="当",R59="明",S59="休",T59="当"),10,IF(AND($D$1="三交代制",Q$17&gt;=2,Q$17&lt;=30,OR(Q59="準",Q59="深"),OR(R59="準",R59="深"),OR(S59="準",S59="深")),20,IF(AND($D$1="二交代制",OR(Q59="当",Q59="明"),NOT(OR(AND(Q59="当",OR(R59="明",Q$17=31,R$18="×"),OR(S59="休",Q$17=30,Q$17=31,S$18="×")),AND(Q59="明",OR(P59="当",Q$17=1),OR(R59="休",Q$17=31,R$18="×"))))),30,IF(AND($D$1="三交代制",P59&lt;&gt;"準",P59&lt;&gt;"深",OR(Q59="準",Q59="深"),(NOT(OR(AND(Q59="準",OR(P59="日",P59="休",Q$17=1,AND(R59&lt;&gt;"準",R59&lt;&gt;"深",P59="")),OR(R59="休",AND(R59="準",OR(S59="休",Q$17=30,S$18="×")),Q$17=31,R$18="×",R59="")),AND(Q59="深",OR(P59="休",Q$17=1,AND(R59&lt;&gt;"準",R59&lt;&gt;"深",P59="")),OR(R59="休",AND(OR(R59="準",R59="深"),OR(S59="休",Q$17=30,S$18="×")),Q$17=31,R$18="×",R59="")))))),40,0))))</f>
        <v>0</v>
      </c>
      <c r="R140" s="193">
        <f t="shared" ref="R140" si="770">IF(AND($D$1="二交代制",R$17&gt;=1,R$17&lt;=28,R59="当",S59="明",T59="休",U59="当"),10,IF(AND($D$1="三交代制",R$17&gt;=2,R$17&lt;=30,OR(R59="準",R59="深"),OR(S59="準",S59="深"),OR(T59="準",T59="深")),20,IF(AND($D$1="二交代制",OR(R59="当",R59="明"),NOT(OR(AND(R59="当",OR(S59="明",R$17=31,S$18="×"),OR(T59="休",R$17=30,R$17=31,T$18="×")),AND(R59="明",OR(Q59="当",R$17=1),OR(S59="休",R$17=31,S$18="×"))))),30,IF(AND($D$1="三交代制",Q59&lt;&gt;"準",Q59&lt;&gt;"深",OR(R59="準",R59="深"),(NOT(OR(AND(R59="準",OR(Q59="日",Q59="休",R$17=1,AND(S59&lt;&gt;"準",S59&lt;&gt;"深",Q59="")),OR(S59="休",AND(S59="準",OR(T59="休",R$17=30,T$18="×")),R$17=31,S$18="×",S59="")),AND(R59="深",OR(Q59="休",R$17=1,AND(S59&lt;&gt;"準",S59&lt;&gt;"深",Q59="")),OR(S59="休",AND(OR(S59="準",S59="深"),OR(T59="休",R$17=30,T$18="×")),R$17=31,S$18="×",S59="")))))),40,0))))</f>
        <v>0</v>
      </c>
      <c r="S140" s="193">
        <f t="shared" ref="S140" si="771">IF(AND($D$1="二交代制",S$17&gt;=1,S$17&lt;=28,S59="当",T59="明",U59="休",V59="当"),10,IF(AND($D$1="三交代制",S$17&gt;=2,S$17&lt;=30,OR(S59="準",S59="深"),OR(T59="準",T59="深"),OR(U59="準",U59="深")),20,IF(AND($D$1="二交代制",OR(S59="当",S59="明"),NOT(OR(AND(S59="当",OR(T59="明",S$17=31,T$18="×"),OR(U59="休",S$17=30,S$17=31,U$18="×")),AND(S59="明",OR(R59="当",S$17=1),OR(T59="休",S$17=31,T$18="×"))))),30,IF(AND($D$1="三交代制",R59&lt;&gt;"準",R59&lt;&gt;"深",OR(S59="準",S59="深"),(NOT(OR(AND(S59="準",OR(R59="日",R59="休",S$17=1,AND(T59&lt;&gt;"準",T59&lt;&gt;"深",R59="")),OR(T59="休",AND(T59="準",OR(U59="休",S$17=30,U$18="×")),S$17=31,T$18="×",T59="")),AND(S59="深",OR(R59="休",S$17=1,AND(T59&lt;&gt;"準",T59&lt;&gt;"深",R59="")),OR(T59="休",AND(OR(T59="準",T59="深"),OR(U59="休",S$17=30,U$18="×")),S$17=31,T$18="×",T59="")))))),40,0))))</f>
        <v>0</v>
      </c>
      <c r="T140" s="193">
        <f t="shared" ref="T140" si="772">IF(AND($D$1="二交代制",T$17&gt;=1,T$17&lt;=28,T59="当",U59="明",V59="休",W59="当"),10,IF(AND($D$1="三交代制",T$17&gt;=2,T$17&lt;=30,OR(T59="準",T59="深"),OR(U59="準",U59="深"),OR(V59="準",V59="深")),20,IF(AND($D$1="二交代制",OR(T59="当",T59="明"),NOT(OR(AND(T59="当",OR(U59="明",T$17=31,U$18="×"),OR(V59="休",T$17=30,T$17=31,V$18="×")),AND(T59="明",OR(S59="当",T$17=1),OR(U59="休",T$17=31,U$18="×"))))),30,IF(AND($D$1="三交代制",S59&lt;&gt;"準",S59&lt;&gt;"深",OR(T59="準",T59="深"),(NOT(OR(AND(T59="準",OR(S59="日",S59="休",T$17=1,AND(U59&lt;&gt;"準",U59&lt;&gt;"深",S59="")),OR(U59="休",AND(U59="準",OR(V59="休",T$17=30,V$18="×")),T$17=31,U$18="×",U59="")),AND(T59="深",OR(S59="休",T$17=1,AND(U59&lt;&gt;"準",U59&lt;&gt;"深",S59="")),OR(U59="休",AND(OR(U59="準",U59="深"),OR(V59="休",T$17=30,V$18="×")),T$17=31,U$18="×",U59="")))))),40,0))))</f>
        <v>0</v>
      </c>
      <c r="U140" s="193">
        <f t="shared" ref="U140" si="773">IF(AND($D$1="二交代制",U$17&gt;=1,U$17&lt;=28,U59="当",V59="明",W59="休",X59="当"),10,IF(AND($D$1="三交代制",U$17&gt;=2,U$17&lt;=30,OR(U59="準",U59="深"),OR(V59="準",V59="深"),OR(W59="準",W59="深")),20,IF(AND($D$1="二交代制",OR(U59="当",U59="明"),NOT(OR(AND(U59="当",OR(V59="明",U$17=31,V$18="×"),OR(W59="休",U$17=30,U$17=31,W$18="×")),AND(U59="明",OR(T59="当",U$17=1),OR(V59="休",U$17=31,V$18="×"))))),30,IF(AND($D$1="三交代制",T59&lt;&gt;"準",T59&lt;&gt;"深",OR(U59="準",U59="深"),(NOT(OR(AND(U59="準",OR(T59="日",T59="休",U$17=1,AND(V59&lt;&gt;"準",V59&lt;&gt;"深",T59="")),OR(V59="休",AND(V59="準",OR(W59="休",U$17=30,W$18="×")),U$17=31,V$18="×",V59="")),AND(U59="深",OR(T59="休",U$17=1,AND(V59&lt;&gt;"準",V59&lt;&gt;"深",T59="")),OR(V59="休",AND(OR(V59="準",V59="深"),OR(W59="休",U$17=30,W$18="×")),U$17=31,V$18="×",V59="")))))),40,0))))</f>
        <v>0</v>
      </c>
      <c r="V140" s="193">
        <f t="shared" ref="V140" si="774">IF(AND($D$1="二交代制",V$17&gt;=1,V$17&lt;=28,V59="当",W59="明",X59="休",Y59="当"),10,IF(AND($D$1="三交代制",V$17&gt;=2,V$17&lt;=30,OR(V59="準",V59="深"),OR(W59="準",W59="深"),OR(X59="準",X59="深")),20,IF(AND($D$1="二交代制",OR(V59="当",V59="明"),NOT(OR(AND(V59="当",OR(W59="明",V$17=31,W$18="×"),OR(X59="休",V$17=30,V$17=31,X$18="×")),AND(V59="明",OR(U59="当",V$17=1),OR(W59="休",V$17=31,W$18="×"))))),30,IF(AND($D$1="三交代制",U59&lt;&gt;"準",U59&lt;&gt;"深",OR(V59="準",V59="深"),(NOT(OR(AND(V59="準",OR(U59="日",U59="休",V$17=1,AND(W59&lt;&gt;"準",W59&lt;&gt;"深",U59="")),OR(W59="休",AND(W59="準",OR(X59="休",V$17=30,X$18="×")),V$17=31,W$18="×",W59="")),AND(V59="深",OR(U59="休",V$17=1,AND(W59&lt;&gt;"準",W59&lt;&gt;"深",U59="")),OR(W59="休",AND(OR(W59="準",W59="深"),OR(X59="休",V$17=30,X$18="×")),V$17=31,W$18="×",W59="")))))),40,0))))</f>
        <v>0</v>
      </c>
      <c r="W140" s="193">
        <f t="shared" ref="W140" si="775">IF(AND($D$1="二交代制",W$17&gt;=1,W$17&lt;=28,W59="当",X59="明",Y59="休",Z59="当"),10,IF(AND($D$1="三交代制",W$17&gt;=2,W$17&lt;=30,OR(W59="準",W59="深"),OR(X59="準",X59="深"),OR(Y59="準",Y59="深")),20,IF(AND($D$1="二交代制",OR(W59="当",W59="明"),NOT(OR(AND(W59="当",OR(X59="明",W$17=31,X$18="×"),OR(Y59="休",W$17=30,W$17=31,Y$18="×")),AND(W59="明",OR(V59="当",W$17=1),OR(X59="休",W$17=31,X$18="×"))))),30,IF(AND($D$1="三交代制",V59&lt;&gt;"準",V59&lt;&gt;"深",OR(W59="準",W59="深"),(NOT(OR(AND(W59="準",OR(V59="日",V59="休",W$17=1,AND(X59&lt;&gt;"準",X59&lt;&gt;"深",V59="")),OR(X59="休",AND(X59="準",OR(Y59="休",W$17=30,Y$18="×")),W$17=31,X$18="×",X59="")),AND(W59="深",OR(V59="休",W$17=1,AND(X59&lt;&gt;"準",X59&lt;&gt;"深",V59="")),OR(X59="休",AND(OR(X59="準",X59="深"),OR(Y59="休",W$17=30,Y$18="×")),W$17=31,X$18="×",X59="")))))),40,0))))</f>
        <v>0</v>
      </c>
      <c r="X140" s="193">
        <f t="shared" ref="X140" si="776">IF(AND($D$1="二交代制",X$17&gt;=1,X$17&lt;=28,X59="当",Y59="明",Z59="休",AA59="当"),10,IF(AND($D$1="三交代制",X$17&gt;=2,X$17&lt;=30,OR(X59="準",X59="深"),OR(Y59="準",Y59="深"),OR(Z59="準",Z59="深")),20,IF(AND($D$1="二交代制",OR(X59="当",X59="明"),NOT(OR(AND(X59="当",OR(Y59="明",X$17=31,Y$18="×"),OR(Z59="休",X$17=30,X$17=31,Z$18="×")),AND(X59="明",OR(W59="当",X$17=1),OR(Y59="休",X$17=31,Y$18="×"))))),30,IF(AND($D$1="三交代制",W59&lt;&gt;"準",W59&lt;&gt;"深",OR(X59="準",X59="深"),(NOT(OR(AND(X59="準",OR(W59="日",W59="休",X$17=1,AND(Y59&lt;&gt;"準",Y59&lt;&gt;"深",W59="")),OR(Y59="休",AND(Y59="準",OR(Z59="休",X$17=30,Z$18="×")),X$17=31,Y$18="×",Y59="")),AND(X59="深",OR(W59="休",X$17=1,AND(Y59&lt;&gt;"準",Y59&lt;&gt;"深",W59="")),OR(Y59="休",AND(OR(Y59="準",Y59="深"),OR(Z59="休",X$17=30,Z$18="×")),X$17=31,Y$18="×",Y59="")))))),40,0))))</f>
        <v>0</v>
      </c>
      <c r="Y140" s="193">
        <f t="shared" ref="Y140" si="777">IF(AND($D$1="二交代制",Y$17&gt;=1,Y$17&lt;=28,Y59="当",Z59="明",AA59="休",AB59="当"),10,IF(AND($D$1="三交代制",Y$17&gt;=2,Y$17&lt;=30,OR(Y59="準",Y59="深"),OR(Z59="準",Z59="深"),OR(AA59="準",AA59="深")),20,IF(AND($D$1="二交代制",OR(Y59="当",Y59="明"),NOT(OR(AND(Y59="当",OR(Z59="明",Y$17=31,Z$18="×"),OR(AA59="休",Y$17=30,Y$17=31,AA$18="×")),AND(Y59="明",OR(X59="当",Y$17=1),OR(Z59="休",Y$17=31,Z$18="×"))))),30,IF(AND($D$1="三交代制",X59&lt;&gt;"準",X59&lt;&gt;"深",OR(Y59="準",Y59="深"),(NOT(OR(AND(Y59="準",OR(X59="日",X59="休",Y$17=1,AND(Z59&lt;&gt;"準",Z59&lt;&gt;"深",X59="")),OR(Z59="休",AND(Z59="準",OR(AA59="休",Y$17=30,AA$18="×")),Y$17=31,Z$18="×",Z59="")),AND(Y59="深",OR(X59="休",Y$17=1,AND(Z59&lt;&gt;"準",Z59&lt;&gt;"深",X59="")),OR(Z59="休",AND(OR(Z59="準",Z59="深"),OR(AA59="休",Y$17=30,AA$18="×")),Y$17=31,Z$18="×",Z59="")))))),40,0))))</f>
        <v>0</v>
      </c>
      <c r="Z140" s="193">
        <f t="shared" ref="Z140" si="778">IF(AND($D$1="二交代制",Z$17&gt;=1,Z$17&lt;=28,Z59="当",AA59="明",AB59="休",AC59="当"),10,IF(AND($D$1="三交代制",Z$17&gt;=2,Z$17&lt;=30,OR(Z59="準",Z59="深"),OR(AA59="準",AA59="深"),OR(AB59="準",AB59="深")),20,IF(AND($D$1="二交代制",OR(Z59="当",Z59="明"),NOT(OR(AND(Z59="当",OR(AA59="明",Z$17=31,AA$18="×"),OR(AB59="休",Z$17=30,Z$17=31,AB$18="×")),AND(Z59="明",OR(Y59="当",Z$17=1),OR(AA59="休",Z$17=31,AA$18="×"))))),30,IF(AND($D$1="三交代制",Y59&lt;&gt;"準",Y59&lt;&gt;"深",OR(Z59="準",Z59="深"),(NOT(OR(AND(Z59="準",OR(Y59="日",Y59="休",Z$17=1,AND(AA59&lt;&gt;"準",AA59&lt;&gt;"深",Y59="")),OR(AA59="休",AND(AA59="準",OR(AB59="休",Z$17=30,AB$18="×")),Z$17=31,AA$18="×",AA59="")),AND(Z59="深",OR(Y59="休",Z$17=1,AND(AA59&lt;&gt;"準",AA59&lt;&gt;"深",Y59="")),OR(AA59="休",AND(OR(AA59="準",AA59="深"),OR(AB59="休",Z$17=30,AB$18="×")),Z$17=31,AA$18="×",AA59="")))))),40,0))))</f>
        <v>0</v>
      </c>
      <c r="AA140" s="193">
        <f t="shared" ref="AA140" si="779">IF(AND($D$1="二交代制",AA$17&gt;=1,AA$17&lt;=28,AA59="当",AB59="明",AC59="休",AD59="当"),10,IF(AND($D$1="三交代制",AA$17&gt;=2,AA$17&lt;=30,OR(AA59="準",AA59="深"),OR(AB59="準",AB59="深"),OR(AC59="準",AC59="深")),20,IF(AND($D$1="二交代制",OR(AA59="当",AA59="明"),NOT(OR(AND(AA59="当",OR(AB59="明",AA$17=31,AB$18="×"),OR(AC59="休",AA$17=30,AA$17=31,AC$18="×")),AND(AA59="明",OR(Z59="当",AA$17=1),OR(AB59="休",AA$17=31,AB$18="×"))))),30,IF(AND($D$1="三交代制",Z59&lt;&gt;"準",Z59&lt;&gt;"深",OR(AA59="準",AA59="深"),(NOT(OR(AND(AA59="準",OR(Z59="日",Z59="休",AA$17=1,AND(AB59&lt;&gt;"準",AB59&lt;&gt;"深",Z59="")),OR(AB59="休",AND(AB59="準",OR(AC59="休",AA$17=30,AC$18="×")),AA$17=31,AB$18="×",AB59="")),AND(AA59="深",OR(Z59="休",AA$17=1,AND(AB59&lt;&gt;"準",AB59&lt;&gt;"深",Z59="")),OR(AB59="休",AND(OR(AB59="準",AB59="深"),OR(AC59="休",AA$17=30,AC$18="×")),AA$17=31,AB$18="×",AB59="")))))),40,0))))</f>
        <v>0</v>
      </c>
      <c r="AB140" s="193">
        <f t="shared" ref="AB140" si="780">IF(AND($D$1="二交代制",AB$17&gt;=1,AB$17&lt;=28,AB59="当",AC59="明",AD59="休",AE59="当"),10,IF(AND($D$1="三交代制",AB$17&gt;=2,AB$17&lt;=30,OR(AB59="準",AB59="深"),OR(AC59="準",AC59="深"),OR(AD59="準",AD59="深")),20,IF(AND($D$1="二交代制",OR(AB59="当",AB59="明"),NOT(OR(AND(AB59="当",OR(AC59="明",AB$17=31,AC$18="×"),OR(AD59="休",AB$17=30,AB$17=31,AD$18="×")),AND(AB59="明",OR(AA59="当",AB$17=1),OR(AC59="休",AB$17=31,AC$18="×"))))),30,IF(AND($D$1="三交代制",AA59&lt;&gt;"準",AA59&lt;&gt;"深",OR(AB59="準",AB59="深"),(NOT(OR(AND(AB59="準",OR(AA59="日",AA59="休",AB$17=1,AND(AC59&lt;&gt;"準",AC59&lt;&gt;"深",AA59="")),OR(AC59="休",AND(AC59="準",OR(AD59="休",AB$17=30,AD$18="×")),AB$17=31,AC$18="×",AC59="")),AND(AB59="深",OR(AA59="休",AB$17=1,AND(AC59&lt;&gt;"準",AC59&lt;&gt;"深",AA59="")),OR(AC59="休",AND(OR(AC59="準",AC59="深"),OR(AD59="休",AB$17=30,AD$18="×")),AB$17=31,AC$18="×",AC59="")))))),40,0))))</f>
        <v>0</v>
      </c>
      <c r="AC140" s="193">
        <f t="shared" ref="AC140" si="781">IF(AND($D$1="二交代制",AC$17&gt;=1,AC$17&lt;=28,AC59="当",AD59="明",AE59="休",AF59="当"),10,IF(AND($D$1="三交代制",AC$17&gt;=2,AC$17&lt;=30,OR(AC59="準",AC59="深"),OR(AD59="準",AD59="深"),OR(AE59="準",AE59="深")),20,IF(AND($D$1="二交代制",OR(AC59="当",AC59="明"),NOT(OR(AND(AC59="当",OR(AD59="明",AC$17=31,AD$18="×"),OR(AE59="休",AC$17=30,AC$17=31,AE$18="×")),AND(AC59="明",OR(AB59="当",AC$17=1),OR(AD59="休",AC$17=31,AD$18="×"))))),30,IF(AND($D$1="三交代制",AB59&lt;&gt;"準",AB59&lt;&gt;"深",OR(AC59="準",AC59="深"),(NOT(OR(AND(AC59="準",OR(AB59="日",AB59="休",AC$17=1,AND(AD59&lt;&gt;"準",AD59&lt;&gt;"深",AB59="")),OR(AD59="休",AND(AD59="準",OR(AE59="休",AC$17=30,AE$18="×")),AC$17=31,AD$18="×",AD59="")),AND(AC59="深",OR(AB59="休",AC$17=1,AND(AD59&lt;&gt;"準",AD59&lt;&gt;"深",AB59="")),OR(AD59="休",AND(OR(AD59="準",AD59="深"),OR(AE59="休",AC$17=30,AE$18="×")),AC$17=31,AD$18="×",AD59="")))))),40,0))))</f>
        <v>0</v>
      </c>
      <c r="AD140" s="193">
        <f t="shared" ref="AD140" si="782">IF(AND($D$1="二交代制",AD$17&gt;=1,AD$17&lt;=28,AD59="当",AE59="明",AF59="休",AG59="当"),10,IF(AND($D$1="三交代制",AD$17&gt;=2,AD$17&lt;=30,OR(AD59="準",AD59="深"),OR(AE59="準",AE59="深"),OR(AF59="準",AF59="深")),20,IF(AND($D$1="二交代制",OR(AD59="当",AD59="明"),NOT(OR(AND(AD59="当",OR(AE59="明",AD$17=31,AE$18="×"),OR(AF59="休",AD$17=30,AD$17=31,AF$18="×")),AND(AD59="明",OR(AC59="当",AD$17=1),OR(AE59="休",AD$17=31,AE$18="×"))))),30,IF(AND($D$1="三交代制",AC59&lt;&gt;"準",AC59&lt;&gt;"深",OR(AD59="準",AD59="深"),(NOT(OR(AND(AD59="準",OR(AC59="日",AC59="休",AD$17=1,AND(AE59&lt;&gt;"準",AE59&lt;&gt;"深",AC59="")),OR(AE59="休",AND(AE59="準",OR(AF59="休",AD$17=30,AF$18="×")),AD$17=31,AE$18="×",AE59="")),AND(AD59="深",OR(AC59="休",AD$17=1,AND(AE59&lt;&gt;"準",AE59&lt;&gt;"深",AC59="")),OR(AE59="休",AND(OR(AE59="準",AE59="深"),OR(AF59="休",AD$17=30,AF$18="×")),AD$17=31,AE$18="×",AE59="")))))),40,0))))</f>
        <v>0</v>
      </c>
      <c r="AE140" s="193">
        <f t="shared" ref="AE140" si="783">IF(AND($D$1="二交代制",AE$17&gt;=1,AE$17&lt;=28,AE59="当",AF59="明",AG59="休",AH59="当"),10,IF(AND($D$1="三交代制",AE$17&gt;=2,AE$17&lt;=30,OR(AE59="準",AE59="深"),OR(AF59="準",AF59="深"),OR(AG59="準",AG59="深")),20,IF(AND($D$1="二交代制",OR(AE59="当",AE59="明"),NOT(OR(AND(AE59="当",OR(AF59="明",AE$17=31,AF$18="×"),OR(AG59="休",AE$17=30,AE$17=31,AG$18="×")),AND(AE59="明",OR(AD59="当",AE$17=1),OR(AF59="休",AE$17=31,AF$18="×"))))),30,IF(AND($D$1="三交代制",AD59&lt;&gt;"準",AD59&lt;&gt;"深",OR(AE59="準",AE59="深"),(NOT(OR(AND(AE59="準",OR(AD59="日",AD59="休",AE$17=1,AND(AF59&lt;&gt;"準",AF59&lt;&gt;"深",AD59="")),OR(AF59="休",AND(AF59="準",OR(AG59="休",AE$17=30,AG$18="×")),AE$17=31,AF$18="×",AF59="")),AND(AE59="深",OR(AD59="休",AE$17=1,AND(AF59&lt;&gt;"準",AF59&lt;&gt;"深",AD59="")),OR(AF59="休",AND(OR(AF59="準",AF59="深"),OR(AG59="休",AE$17=30,AG$18="×")),AE$17=31,AF$18="×",AF59="")))))),40,0))))</f>
        <v>0</v>
      </c>
      <c r="AF140" s="193">
        <f t="shared" ref="AF140" si="784">IF(AND($D$1="二交代制",AF$17&gt;=1,AF$17&lt;=28,AF59="当",AG59="明",AH59="休",AI59="当"),10,IF(AND($D$1="三交代制",AF$17&gt;=2,AF$17&lt;=30,OR(AF59="準",AF59="深"),OR(AG59="準",AG59="深"),OR(AH59="準",AH59="深")),20,IF(AND($D$1="二交代制",OR(AF59="当",AF59="明"),NOT(OR(AND(AF59="当",OR(AG59="明",AF$17=31,AG$18="×"),OR(AH59="休",AF$17=30,AF$17=31,AH$18="×")),AND(AF59="明",OR(AE59="当",AF$17=1),OR(AG59="休",AF$17=31,AG$18="×"))))),30,IF(AND($D$1="三交代制",AE59&lt;&gt;"準",AE59&lt;&gt;"深",OR(AF59="準",AF59="深"),(NOT(OR(AND(AF59="準",OR(AE59="日",AE59="休",AF$17=1,AND(AG59&lt;&gt;"準",AG59&lt;&gt;"深",AE59="")),OR(AG59="休",AND(AG59="準",OR(AH59="休",AF$17=30,AH$18="×")),AF$17=31,AG$18="×",AG59="")),AND(AF59="深",OR(AE59="休",AF$17=1,AND(AG59&lt;&gt;"準",AG59&lt;&gt;"深",AE59="")),OR(AG59="休",AND(OR(AG59="準",AG59="深"),OR(AH59="休",AF$17=30,AH$18="×")),AF$17=31,AG$18="×",AG59="")))))),40,0))))</f>
        <v>0</v>
      </c>
      <c r="AG140" s="193">
        <f t="shared" ref="AG140" si="785">IF(AND($D$1="二交代制",AG$17&gt;=1,AG$17&lt;=28,AG59="当",AH59="明",AI59="休",AJ59="当"),10,IF(AND($D$1="三交代制",AG$17&gt;=2,AG$17&lt;=30,OR(AG59="準",AG59="深"),OR(AH59="準",AH59="深"),OR(AI59="準",AI59="深")),20,IF(AND($D$1="二交代制",OR(AG59="当",AG59="明"),NOT(OR(AND(AG59="当",OR(AH59="明",AG$17=31,AH$18="×"),OR(AI59="休",AG$17=30,AG$17=31,AI$18="×")),AND(AG59="明",OR(AF59="当",AG$17=1),OR(AH59="休",AG$17=31,AH$18="×"))))),30,IF(AND($D$1="三交代制",AF59&lt;&gt;"準",AF59&lt;&gt;"深",OR(AG59="準",AG59="深"),(NOT(OR(AND(AG59="準",OR(AF59="日",AF59="休",AG$17=1,AND(AH59&lt;&gt;"準",AH59&lt;&gt;"深",AF59="")),OR(AH59="休",AND(AH59="準",OR(AI59="休",AG$17=30,AI$18="×")),AG$17=31,AH$18="×",AH59="")),AND(AG59="深",OR(AF59="休",AG$17=1,AND(AH59&lt;&gt;"準",AH59&lt;&gt;"深",AF59="")),OR(AH59="休",AND(OR(AH59="準",AH59="深"),OR(AI59="休",AG$17=30,AI$18="×")),AG$17=31,AH$18="×",AH59="")))))),40,0))))</f>
        <v>0</v>
      </c>
      <c r="AH140" s="193">
        <f t="shared" ref="AH140" si="786">IF(AND($D$1="二交代制",AH$17&gt;=1,AH$17&lt;=28,AH59="当",AI59="明",AJ59="休",AK59="当"),10,IF(AND($D$1="三交代制",AH$17&gt;=2,AH$17&lt;=30,OR(AH59="準",AH59="深"),OR(AI59="準",AI59="深"),OR(AJ59="準",AJ59="深")),20,IF(AND($D$1="二交代制",OR(AH59="当",AH59="明"),NOT(OR(AND(AH59="当",OR(AI59="明",AH$17=31,AI$18="×"),OR(AJ59="休",AH$17=30,AH$17=31,AJ$18="×")),AND(AH59="明",OR(AG59="当",AH$17=1),OR(AI59="休",AH$17=31,AI$18="×"))))),30,IF(AND($D$1="三交代制",AG59&lt;&gt;"準",AG59&lt;&gt;"深",OR(AH59="準",AH59="深"),(NOT(OR(AND(AH59="準",OR(AG59="日",AG59="休",AH$17=1,AND(AI59&lt;&gt;"準",AI59&lt;&gt;"深",AG59="")),OR(AI59="休",AND(AI59="準",OR(AJ59="休",AH$17=30,AJ$18="×")),AH$17=31,AI$18="×",AI59="")),AND(AH59="深",OR(AG59="休",AH$17=1,AND(AI59&lt;&gt;"準",AI59&lt;&gt;"深",AG59="")),OR(AI59="休",AND(OR(AI59="準",AI59="深"),OR(AJ59="休",AH$17=30,AJ$18="×")),AH$17=31,AI$18="×",AI59="")))))),40,0))))</f>
        <v>0</v>
      </c>
      <c r="AI140" s="193">
        <f t="shared" ref="AI140" si="787">IF(AND($D$1="二交代制",AI$17&gt;=1,AI$17&lt;=28,AI59="当",AJ59="明",AK59="休",AL59="当"),10,IF(AND($D$1="三交代制",AI$17&gt;=2,AI$17&lt;=30,OR(AI59="準",AI59="深"),OR(AJ59="準",AJ59="深"),OR(AK59="準",AK59="深")),20,IF(AND($D$1="二交代制",OR(AI59="当",AI59="明"),NOT(OR(AND(AI59="当",OR(AJ59="明",AI$17=31,AJ$18="×"),OR(AK59="休",AI$17=30,AI$17=31,AK$18="×")),AND(AI59="明",OR(AH59="当",AI$17=1),OR(AJ59="休",AI$17=31,AJ$18="×"))))),30,IF(AND($D$1="三交代制",AH59&lt;&gt;"準",AH59&lt;&gt;"深",OR(AI59="準",AI59="深"),(NOT(OR(AND(AI59="準",OR(AH59="日",AH59="休",AI$17=1,AND(AJ59&lt;&gt;"準",AJ59&lt;&gt;"深",AH59="")),OR(AJ59="休",AND(AJ59="準",OR(AK59="休",AI$17=30,AK$18="×")),AI$17=31,AJ$18="×",AJ59="")),AND(AI59="深",OR(AH59="休",AI$17=1,AND(AJ59&lt;&gt;"準",AJ59&lt;&gt;"深",AH59="")),OR(AJ59="休",AND(OR(AJ59="準",AJ59="深"),OR(AK59="休",AI$17=30,AK$18="×")),AI$17=31,AJ$18="×",AJ59="")))))),40,0))))</f>
        <v>0</v>
      </c>
      <c r="AJ140" s="193">
        <f t="shared" ref="AJ140" si="788">IF(AND($D$1="二交代制",AJ$17&gt;=1,AJ$17&lt;=28,AJ59="当",AK59="明",AL59="休",AM59="当"),10,IF(AND($D$1="三交代制",AJ$17&gt;=2,AJ$17&lt;=30,OR(AJ59="準",AJ59="深"),OR(AK59="準",AK59="深"),OR(AL59="準",AL59="深")),20,IF(AND($D$1="二交代制",OR(AJ59="当",AJ59="明"),NOT(OR(AND(AJ59="当",OR(AK59="明",AJ$17=31,AK$18="×"),OR(AL59="休",AJ$17=30,AJ$17=31,AL$18="×")),AND(AJ59="明",OR(AI59="当",AJ$17=1),OR(AK59="休",AJ$17=31,AK$18="×"))))),30,IF(AND($D$1="三交代制",AI59&lt;&gt;"準",AI59&lt;&gt;"深",OR(AJ59="準",AJ59="深"),(NOT(OR(AND(AJ59="準",OR(AI59="日",AI59="休",AJ$17=1,AND(AK59&lt;&gt;"準",AK59&lt;&gt;"深",AI59="")),OR(AK59="休",AND(AK59="準",OR(AL59="休",AJ$17=30,AL$18="×")),AJ$17=31,AK$18="×",AK59="")),AND(AJ59="深",OR(AI59="休",AJ$17=1,AND(AK59&lt;&gt;"準",AK59&lt;&gt;"深",AI59="")),OR(AK59="休",AND(OR(AK59="準",AK59="深"),OR(AL59="休",AJ$17=30,AL$18="×")),AJ$17=31,AK$18="×",AK59="")))))),40,0))))</f>
        <v>0</v>
      </c>
      <c r="AK140" s="193">
        <f t="shared" ref="AK140" si="789">IF(AND($D$1="二交代制",AK$17&gt;=1,AK$17&lt;=28,AK59="当",AL59="明",AM59="休",AN59="当"),10,IF(AND($D$1="三交代制",AK$17&gt;=2,AK$17&lt;=30,OR(AK59="準",AK59="深"),OR(AL59="準",AL59="深"),OR(AM59="準",AM59="深")),20,IF(AND($D$1="二交代制",OR(AK59="当",AK59="明"),NOT(OR(AND(AK59="当",OR(AL59="明",AK$17=31,AL$18="×"),OR(AM59="休",AK$17=30,AK$17=31,AM$18="×")),AND(AK59="明",OR(AJ59="当",AK$17=1),OR(AL59="休",AK$17=31,AL$18="×"))))),30,IF(AND($D$1="三交代制",AJ59&lt;&gt;"準",AJ59&lt;&gt;"深",OR(AK59="準",AK59="深"),(NOT(OR(AND(AK59="準",OR(AJ59="日",AJ59="休",AK$17=1,AND(AL59&lt;&gt;"準",AL59&lt;&gt;"深",AJ59="")),OR(AL59="休",AND(AL59="準",OR(AM59="休",AK$17=30,AM$18="×")),AK$17=31,AL$18="×",AL59="")),AND(AK59="深",OR(AJ59="休",AK$17=1,AND(AL59&lt;&gt;"準",AL59&lt;&gt;"深",AJ59="")),OR(AL59="休",AND(OR(AL59="準",AL59="深"),OR(AM59="休",AK$17=30,AM$18="×")),AK$17=31,AL$18="×",AL59="")))))),40,0))))</f>
        <v>0</v>
      </c>
      <c r="AL140" s="193">
        <f t="shared" ref="AL140" si="790">IF(AND($D$1="二交代制",AL$17&gt;=1,AL$17&lt;=28,AL59="当",AM59="明",AN59="休",AO59="当"),10,IF(AND($D$1="三交代制",AL$17&gt;=2,AL$17&lt;=30,OR(AL59="準",AL59="深"),OR(AM59="準",AM59="深"),OR(AN59="準",AN59="深")),20,IF(AND($D$1="二交代制",OR(AL59="当",AL59="明"),NOT(OR(AND(AL59="当",OR(AM59="明",AL$17=31,AM$18="×"),OR(AN59="休",AL$17=30,AL$17=31,AN$18="×")),AND(AL59="明",OR(AK59="当",AL$17=1),OR(AM59="休",AL$17=31,AM$18="×"))))),30,IF(AND($D$1="三交代制",AK59&lt;&gt;"準",AK59&lt;&gt;"深",OR(AL59="準",AL59="深"),(NOT(OR(AND(AL59="準",OR(AK59="日",AK59="休",AL$17=1,AND(AM59&lt;&gt;"準",AM59&lt;&gt;"深",AK59="")),OR(AM59="休",AND(AM59="準",OR(AN59="休",AL$17=30,AN$18="×")),AL$17=31,AM$18="×",AM59="")),AND(AL59="深",OR(AK59="休",AL$17=1,AND(AM59&lt;&gt;"準",AM59&lt;&gt;"深",AK59="")),OR(AM59="休",AND(OR(AM59="準",AM59="深"),OR(AN59="休",AL$17=30,AN$18="×")),AL$17=31,AM$18="×",AM59="")))))),40,0))))</f>
        <v>0</v>
      </c>
      <c r="AM140" s="193">
        <f t="shared" ref="AM140" si="791">IF(AND($D$1="二交代制",AM$17&gt;=1,AM$17&lt;=28,AM59="当",AN59="明",AO59="休",AP59="当"),10,IF(AND($D$1="三交代制",AM$17&gt;=2,AM$17&lt;=30,OR(AM59="準",AM59="深"),OR(AN59="準",AN59="深"),OR(AO59="準",AO59="深")),20,IF(AND($D$1="二交代制",OR(AM59="当",AM59="明"),NOT(OR(AND(AM59="当",OR(AN59="明",AM$17=31,AN$18="×"),OR(AO59="休",AM$17=30,AM$17=31,AO$18="×")),AND(AM59="明",OR(AL59="当",AM$17=1),OR(AN59="休",AM$17=31,AN$18="×"))))),30,IF(AND($D$1="三交代制",AL59&lt;&gt;"準",AL59&lt;&gt;"深",OR(AM59="準",AM59="深"),(NOT(OR(AND(AM59="準",OR(AL59="日",AL59="休",AM$17=1,AND(AN59&lt;&gt;"準",AN59&lt;&gt;"深",AL59="")),OR(AN59="休",AND(AN59="準",OR(AO59="休",AM$17=30,AO$18="×")),AM$17=31,AN$18="×",AN59="")),AND(AM59="深",OR(AL59="休",AM$17=1,AND(AN59&lt;&gt;"準",AN59&lt;&gt;"深",AL59="")),OR(AN59="休",AND(OR(AN59="準",AN59="深"),OR(AO59="休",AM$17=30,AO$18="×")),AM$17=31,AN$18="×",AN59="")))))),40,0))))</f>
        <v>0</v>
      </c>
      <c r="AN140" s="193">
        <f t="shared" ref="AN140" si="792">IF(AND($D$1="二交代制",AN$17&gt;=1,AN$17&lt;=28,AN59="当",AO59="明",AP59="休",AQ59="当"),10,IF(AND($D$1="三交代制",AN$17&gt;=2,AN$17&lt;=30,OR(AN59="準",AN59="深"),OR(AO59="準",AO59="深"),OR(AP59="準",AP59="深")),20,IF(AND($D$1="二交代制",OR(AN59="当",AN59="明"),NOT(OR(AND(AN59="当",OR(AO59="明",AN$17=31,AO$18="×"),OR(AP59="休",AN$17=30,AN$17=31,AP$18="×")),AND(AN59="明",OR(AM59="当",AN$17=1),OR(AO59="休",AN$17=31,AO$18="×"))))),30,IF(AND($D$1="三交代制",AM59&lt;&gt;"準",AM59&lt;&gt;"深",OR(AN59="準",AN59="深"),(NOT(OR(AND(AN59="準",OR(AM59="日",AM59="休",AN$17=1,AND(AO59&lt;&gt;"準",AO59&lt;&gt;"深",AM59="")),OR(AO59="休",AND(AO59="準",OR(AP59="休",AN$17=30,AP$18="×")),AN$17=31,AO$18="×",AO59="")),AND(AN59="深",OR(AM59="休",AN$17=1,AND(AO59&lt;&gt;"準",AO59&lt;&gt;"深",AM59="")),OR(AO59="休",AND(OR(AO59="準",AO59="深"),OR(AP59="休",AN$17=30,AP$18="×")),AN$17=31,AO$18="×",AO59="")))))),40,0))))</f>
        <v>0</v>
      </c>
      <c r="AO140" s="193">
        <f t="shared" ref="AO140" si="793">IF(AND($D$1="二交代制",AO$17&gt;=1,AO$17&lt;=28,AO59="当",AP59="明",AQ59="休",AR59="当"),10,IF(AND($D$1="三交代制",AO$17&gt;=2,AO$17&lt;=30,OR(AO59="準",AO59="深"),OR(AP59="準",AP59="深"),OR(AQ59="準",AQ59="深")),20,IF(AND($D$1="二交代制",OR(AO59="当",AO59="明"),NOT(OR(AND(AO59="当",OR(AP59="明",AO$17=31,AP$18="×"),OR(AQ59="休",AO$17=30,AO$17=31,AQ$18="×")),AND(AO59="明",OR(AN59="当",AO$17=1),OR(AP59="休",AO$17=31,AP$18="×"))))),30,IF(AND($D$1="三交代制",AN59&lt;&gt;"準",AN59&lt;&gt;"深",OR(AO59="準",AO59="深"),(NOT(OR(AND(AO59="準",OR(AN59="日",AN59="休",AO$17=1,AND(AP59&lt;&gt;"準",AP59&lt;&gt;"深",AN59="")),OR(AP59="休",AND(AP59="準",OR(AQ59="休",AO$17=30,AQ$18="×")),AO$17=31,AP$18="×",AP59="")),AND(AO59="深",OR(AN59="休",AO$17=1,AND(AP59&lt;&gt;"準",AP59&lt;&gt;"深",AN59="")),OR(AP59="休",AND(OR(AP59="準",AP59="深"),OR(AQ59="休",AO$17=30,AQ$18="×")),AO$17=31,AP$18="×",AP59="")))))),40,0))))</f>
        <v>0</v>
      </c>
      <c r="AP140" s="104"/>
    </row>
    <row r="141" spans="10:42" x14ac:dyDescent="0.4">
      <c r="J141" s="202"/>
      <c r="K141" s="193"/>
      <c r="L141" s="193"/>
      <c r="M141" s="193"/>
      <c r="N141" s="193"/>
      <c r="O141" s="193"/>
      <c r="P141" s="193"/>
      <c r="Q141" s="193"/>
      <c r="R141" s="193"/>
      <c r="S141" s="193"/>
      <c r="T141" s="193"/>
      <c r="U141" s="193"/>
      <c r="V141" s="193"/>
      <c r="W141" s="193"/>
      <c r="X141" s="193"/>
      <c r="Y141" s="193"/>
      <c r="Z141" s="193"/>
      <c r="AA141" s="193"/>
      <c r="AB141" s="193"/>
      <c r="AC141" s="193"/>
      <c r="AD141" s="193"/>
      <c r="AE141" s="193"/>
      <c r="AF141" s="193"/>
      <c r="AG141" s="193"/>
      <c r="AH141" s="193"/>
      <c r="AI141" s="193"/>
      <c r="AJ141" s="193"/>
      <c r="AK141" s="193"/>
      <c r="AL141" s="193"/>
      <c r="AM141" s="193"/>
      <c r="AN141" s="193"/>
      <c r="AO141" s="193"/>
      <c r="AP141" s="104"/>
    </row>
    <row r="142" spans="10:42" x14ac:dyDescent="0.4">
      <c r="J142" s="201" t="str">
        <f t="shared" ref="J142" si="794">IF(E61&lt;&gt;"",E61,"")</f>
        <v/>
      </c>
      <c r="K142" s="193">
        <f t="shared" ref="K142" si="795">IF(AND($D$1="二交代制",K$17&gt;=1,K$17&lt;=28,K61="当",L61="明",M61="休",N61="当"),10,IF(AND($D$1="三交代制",K$17&gt;=2,K$17&lt;=30,OR(K61="準",K61="深"),OR(L61="準",L61="深"),OR(M61="準",M61="深")),20,IF(AND($D$1="二交代制",OR(K61="当",K61="明"),NOT(OR(AND(K61="当",OR(L61="明",K$17=31,L$18="×"),OR(M61="休",K$17=30,K$17=31,M$18="×")),AND(K61="明",OR(J61="当",K$17=1),OR(L61="休",K$17=31,L$18="×"))))),30,IF(AND($D$1="三交代制",J61&lt;&gt;"準",J61&lt;&gt;"深",OR(K61="準",K61="深"),(NOT(OR(AND(K61="準",OR(J61="日",J61="休",K$17=1,AND(L61&lt;&gt;"準",L61&lt;&gt;"深",J61="")),OR(L61="休",AND(L61="準",OR(M61="休",K$17=30,M$18="×")),K$17=31,L$18="×",L61="")),AND(K61="深",OR(J61="休",K$17=1,AND(L61&lt;&gt;"準",L61&lt;&gt;"深",J61="")),OR(L61="休",AND(OR(L61="準",L61="深"),OR(M61="休",K$17=30,M$18="×")),K$17=31,L$18="×",L61="")))))),40,0))))</f>
        <v>0</v>
      </c>
      <c r="L142" s="193">
        <f t="shared" ref="L142" si="796">IF(AND($D$1="二交代制",L$17&gt;=1,L$17&lt;=28,L61="当",M61="明",N61="休",O61="当"),10,IF(AND($D$1="三交代制",L$17&gt;=2,L$17&lt;=30,OR(L61="準",L61="深"),OR(M61="準",M61="深"),OR(N61="準",N61="深")),20,IF(AND($D$1="二交代制",OR(L61="当",L61="明"),NOT(OR(AND(L61="当",OR(M61="明",L$17=31,M$18="×"),OR(N61="休",L$17=30,L$17=31,N$18="×")),AND(L61="明",OR(K61="当",L$17=1),OR(M61="休",L$17=31,M$18="×"))))),30,IF(AND($D$1="三交代制",K61&lt;&gt;"準",K61&lt;&gt;"深",OR(L61="準",L61="深"),(NOT(OR(AND(L61="準",OR(K61="日",K61="休",L$17=1,AND(M61&lt;&gt;"準",M61&lt;&gt;"深",K61="")),OR(M61="休",AND(M61="準",OR(N61="休",L$17=30,N$18="×")),L$17=31,M$18="×",M61="")),AND(L61="深",OR(K61="休",L$17=1,AND(M61&lt;&gt;"準",M61&lt;&gt;"深",K61="")),OR(M61="休",AND(OR(M61="準",M61="深"),OR(N61="休",L$17=30,N$18="×")),L$17=31,M$18="×",M61="")))))),40,0))))</f>
        <v>0</v>
      </c>
      <c r="M142" s="193">
        <f t="shared" ref="M142" si="797">IF(AND($D$1="二交代制",M$17&gt;=1,M$17&lt;=28,M61="当",N61="明",O61="休",P61="当"),10,IF(AND($D$1="三交代制",M$17&gt;=2,M$17&lt;=30,OR(M61="準",M61="深"),OR(N61="準",N61="深"),OR(O61="準",O61="深")),20,IF(AND($D$1="二交代制",OR(M61="当",M61="明"),NOT(OR(AND(M61="当",OR(N61="明",M$17=31,N$18="×"),OR(O61="休",M$17=30,M$17=31,O$18="×")),AND(M61="明",OR(L61="当",M$17=1),OR(N61="休",M$17=31,N$18="×"))))),30,IF(AND($D$1="三交代制",L61&lt;&gt;"準",L61&lt;&gt;"深",OR(M61="準",M61="深"),(NOT(OR(AND(M61="準",OR(L61="日",L61="休",M$17=1,AND(N61&lt;&gt;"準",N61&lt;&gt;"深",L61="")),OR(N61="休",AND(N61="準",OR(O61="休",M$17=30,O$18="×")),M$17=31,N$18="×",N61="")),AND(M61="深",OR(L61="休",M$17=1,AND(N61&lt;&gt;"準",N61&lt;&gt;"深",L61="")),OR(N61="休",AND(OR(N61="準",N61="深"),OR(O61="休",M$17=30,O$18="×")),M$17=31,N$18="×",N61="")))))),40,0))))</f>
        <v>0</v>
      </c>
      <c r="N142" s="193">
        <f t="shared" ref="N142" si="798">IF(AND($D$1="二交代制",N$17&gt;=1,N$17&lt;=28,N61="当",O61="明",P61="休",Q61="当"),10,IF(AND($D$1="三交代制",N$17&gt;=2,N$17&lt;=30,OR(N61="準",N61="深"),OR(O61="準",O61="深"),OR(P61="準",P61="深")),20,IF(AND($D$1="二交代制",OR(N61="当",N61="明"),NOT(OR(AND(N61="当",OR(O61="明",N$17=31,O$18="×"),OR(P61="休",N$17=30,N$17=31,P$18="×")),AND(N61="明",OR(M61="当",N$17=1),OR(O61="休",N$17=31,O$18="×"))))),30,IF(AND($D$1="三交代制",M61&lt;&gt;"準",M61&lt;&gt;"深",OR(N61="準",N61="深"),(NOT(OR(AND(N61="準",OR(M61="日",M61="休",N$17=1,AND(O61&lt;&gt;"準",O61&lt;&gt;"深",M61="")),OR(O61="休",AND(O61="準",OR(P61="休",N$17=30,P$18="×")),N$17=31,O$18="×",O61="")),AND(N61="深",OR(M61="休",N$17=1,AND(O61&lt;&gt;"準",O61&lt;&gt;"深",M61="")),OR(O61="休",AND(OR(O61="準",O61="深"),OR(P61="休",N$17=30,P$18="×")),N$17=31,O$18="×",O61="")))))),40,0))))</f>
        <v>0</v>
      </c>
      <c r="O142" s="193">
        <f t="shared" ref="O142" si="799">IF(AND($D$1="二交代制",O$17&gt;=1,O$17&lt;=28,O61="当",P61="明",Q61="休",R61="当"),10,IF(AND($D$1="三交代制",O$17&gt;=2,O$17&lt;=30,OR(O61="準",O61="深"),OR(P61="準",P61="深"),OR(Q61="準",Q61="深")),20,IF(AND($D$1="二交代制",OR(O61="当",O61="明"),NOT(OR(AND(O61="当",OR(P61="明",O$17=31,P$18="×"),OR(Q61="休",O$17=30,O$17=31,Q$18="×")),AND(O61="明",OR(N61="当",O$17=1),OR(P61="休",O$17=31,P$18="×"))))),30,IF(AND($D$1="三交代制",N61&lt;&gt;"準",N61&lt;&gt;"深",OR(O61="準",O61="深"),(NOT(OR(AND(O61="準",OR(N61="日",N61="休",O$17=1,AND(P61&lt;&gt;"準",P61&lt;&gt;"深",N61="")),OR(P61="休",AND(P61="準",OR(Q61="休",O$17=30,Q$18="×")),O$17=31,P$18="×",P61="")),AND(O61="深",OR(N61="休",O$17=1,AND(P61&lt;&gt;"準",P61&lt;&gt;"深",N61="")),OR(P61="休",AND(OR(P61="準",P61="深"),OR(Q61="休",O$17=30,Q$18="×")),O$17=31,P$18="×",P61="")))))),40,0))))</f>
        <v>0</v>
      </c>
      <c r="P142" s="193">
        <f t="shared" ref="P142" si="800">IF(AND($D$1="二交代制",P$17&gt;=1,P$17&lt;=28,P61="当",Q61="明",R61="休",S61="当"),10,IF(AND($D$1="三交代制",P$17&gt;=2,P$17&lt;=30,OR(P61="準",P61="深"),OR(Q61="準",Q61="深"),OR(R61="準",R61="深")),20,IF(AND($D$1="二交代制",OR(P61="当",P61="明"),NOT(OR(AND(P61="当",OR(Q61="明",P$17=31,Q$18="×"),OR(R61="休",P$17=30,P$17=31,R$18="×")),AND(P61="明",OR(O61="当",P$17=1),OR(Q61="休",P$17=31,Q$18="×"))))),30,IF(AND($D$1="三交代制",O61&lt;&gt;"準",O61&lt;&gt;"深",OR(P61="準",P61="深"),(NOT(OR(AND(P61="準",OR(O61="日",O61="休",P$17=1,AND(Q61&lt;&gt;"準",Q61&lt;&gt;"深",O61="")),OR(Q61="休",AND(Q61="準",OR(R61="休",P$17=30,R$18="×")),P$17=31,Q$18="×",Q61="")),AND(P61="深",OR(O61="休",P$17=1,AND(Q61&lt;&gt;"準",Q61&lt;&gt;"深",O61="")),OR(Q61="休",AND(OR(Q61="準",Q61="深"),OR(R61="休",P$17=30,R$18="×")),P$17=31,Q$18="×",Q61="")))))),40,0))))</f>
        <v>0</v>
      </c>
      <c r="Q142" s="193">
        <f t="shared" ref="Q142" si="801">IF(AND($D$1="二交代制",Q$17&gt;=1,Q$17&lt;=28,Q61="当",R61="明",S61="休",T61="当"),10,IF(AND($D$1="三交代制",Q$17&gt;=2,Q$17&lt;=30,OR(Q61="準",Q61="深"),OR(R61="準",R61="深"),OR(S61="準",S61="深")),20,IF(AND($D$1="二交代制",OR(Q61="当",Q61="明"),NOT(OR(AND(Q61="当",OR(R61="明",Q$17=31,R$18="×"),OR(S61="休",Q$17=30,Q$17=31,S$18="×")),AND(Q61="明",OR(P61="当",Q$17=1),OR(R61="休",Q$17=31,R$18="×"))))),30,IF(AND($D$1="三交代制",P61&lt;&gt;"準",P61&lt;&gt;"深",OR(Q61="準",Q61="深"),(NOT(OR(AND(Q61="準",OR(P61="日",P61="休",Q$17=1,AND(R61&lt;&gt;"準",R61&lt;&gt;"深",P61="")),OR(R61="休",AND(R61="準",OR(S61="休",Q$17=30,S$18="×")),Q$17=31,R$18="×",R61="")),AND(Q61="深",OR(P61="休",Q$17=1,AND(R61&lt;&gt;"準",R61&lt;&gt;"深",P61="")),OR(R61="休",AND(OR(R61="準",R61="深"),OR(S61="休",Q$17=30,S$18="×")),Q$17=31,R$18="×",R61="")))))),40,0))))</f>
        <v>0</v>
      </c>
      <c r="R142" s="193">
        <f t="shared" ref="R142" si="802">IF(AND($D$1="二交代制",R$17&gt;=1,R$17&lt;=28,R61="当",S61="明",T61="休",U61="当"),10,IF(AND($D$1="三交代制",R$17&gt;=2,R$17&lt;=30,OR(R61="準",R61="深"),OR(S61="準",S61="深"),OR(T61="準",T61="深")),20,IF(AND($D$1="二交代制",OR(R61="当",R61="明"),NOT(OR(AND(R61="当",OR(S61="明",R$17=31,S$18="×"),OR(T61="休",R$17=30,R$17=31,T$18="×")),AND(R61="明",OR(Q61="当",R$17=1),OR(S61="休",R$17=31,S$18="×"))))),30,IF(AND($D$1="三交代制",Q61&lt;&gt;"準",Q61&lt;&gt;"深",OR(R61="準",R61="深"),(NOT(OR(AND(R61="準",OR(Q61="日",Q61="休",R$17=1,AND(S61&lt;&gt;"準",S61&lt;&gt;"深",Q61="")),OR(S61="休",AND(S61="準",OR(T61="休",R$17=30,T$18="×")),R$17=31,S$18="×",S61="")),AND(R61="深",OR(Q61="休",R$17=1,AND(S61&lt;&gt;"準",S61&lt;&gt;"深",Q61="")),OR(S61="休",AND(OR(S61="準",S61="深"),OR(T61="休",R$17=30,T$18="×")),R$17=31,S$18="×",S61="")))))),40,0))))</f>
        <v>0</v>
      </c>
      <c r="S142" s="193">
        <f t="shared" ref="S142" si="803">IF(AND($D$1="二交代制",S$17&gt;=1,S$17&lt;=28,S61="当",T61="明",U61="休",V61="当"),10,IF(AND($D$1="三交代制",S$17&gt;=2,S$17&lt;=30,OR(S61="準",S61="深"),OR(T61="準",T61="深"),OR(U61="準",U61="深")),20,IF(AND($D$1="二交代制",OR(S61="当",S61="明"),NOT(OR(AND(S61="当",OR(T61="明",S$17=31,T$18="×"),OR(U61="休",S$17=30,S$17=31,U$18="×")),AND(S61="明",OR(R61="当",S$17=1),OR(T61="休",S$17=31,T$18="×"))))),30,IF(AND($D$1="三交代制",R61&lt;&gt;"準",R61&lt;&gt;"深",OR(S61="準",S61="深"),(NOT(OR(AND(S61="準",OR(R61="日",R61="休",S$17=1,AND(T61&lt;&gt;"準",T61&lt;&gt;"深",R61="")),OR(T61="休",AND(T61="準",OR(U61="休",S$17=30,U$18="×")),S$17=31,T$18="×",T61="")),AND(S61="深",OR(R61="休",S$17=1,AND(T61&lt;&gt;"準",T61&lt;&gt;"深",R61="")),OR(T61="休",AND(OR(T61="準",T61="深"),OR(U61="休",S$17=30,U$18="×")),S$17=31,T$18="×",T61="")))))),40,0))))</f>
        <v>0</v>
      </c>
      <c r="T142" s="193">
        <f t="shared" ref="T142" si="804">IF(AND($D$1="二交代制",T$17&gt;=1,T$17&lt;=28,T61="当",U61="明",V61="休",W61="当"),10,IF(AND($D$1="三交代制",T$17&gt;=2,T$17&lt;=30,OR(T61="準",T61="深"),OR(U61="準",U61="深"),OR(V61="準",V61="深")),20,IF(AND($D$1="二交代制",OR(T61="当",T61="明"),NOT(OR(AND(T61="当",OR(U61="明",T$17=31,U$18="×"),OR(V61="休",T$17=30,T$17=31,V$18="×")),AND(T61="明",OR(S61="当",T$17=1),OR(U61="休",T$17=31,U$18="×"))))),30,IF(AND($D$1="三交代制",S61&lt;&gt;"準",S61&lt;&gt;"深",OR(T61="準",T61="深"),(NOT(OR(AND(T61="準",OR(S61="日",S61="休",T$17=1,AND(U61&lt;&gt;"準",U61&lt;&gt;"深",S61="")),OR(U61="休",AND(U61="準",OR(V61="休",T$17=30,V$18="×")),T$17=31,U$18="×",U61="")),AND(T61="深",OR(S61="休",T$17=1,AND(U61&lt;&gt;"準",U61&lt;&gt;"深",S61="")),OR(U61="休",AND(OR(U61="準",U61="深"),OR(V61="休",T$17=30,V$18="×")),T$17=31,U$18="×",U61="")))))),40,0))))</f>
        <v>0</v>
      </c>
      <c r="U142" s="193">
        <f t="shared" ref="U142" si="805">IF(AND($D$1="二交代制",U$17&gt;=1,U$17&lt;=28,U61="当",V61="明",W61="休",X61="当"),10,IF(AND($D$1="三交代制",U$17&gt;=2,U$17&lt;=30,OR(U61="準",U61="深"),OR(V61="準",V61="深"),OR(W61="準",W61="深")),20,IF(AND($D$1="二交代制",OR(U61="当",U61="明"),NOT(OR(AND(U61="当",OR(V61="明",U$17=31,V$18="×"),OR(W61="休",U$17=30,U$17=31,W$18="×")),AND(U61="明",OR(T61="当",U$17=1),OR(V61="休",U$17=31,V$18="×"))))),30,IF(AND($D$1="三交代制",T61&lt;&gt;"準",T61&lt;&gt;"深",OR(U61="準",U61="深"),(NOT(OR(AND(U61="準",OR(T61="日",T61="休",U$17=1,AND(V61&lt;&gt;"準",V61&lt;&gt;"深",T61="")),OR(V61="休",AND(V61="準",OR(W61="休",U$17=30,W$18="×")),U$17=31,V$18="×",V61="")),AND(U61="深",OR(T61="休",U$17=1,AND(V61&lt;&gt;"準",V61&lt;&gt;"深",T61="")),OR(V61="休",AND(OR(V61="準",V61="深"),OR(W61="休",U$17=30,W$18="×")),U$17=31,V$18="×",V61="")))))),40,0))))</f>
        <v>0</v>
      </c>
      <c r="V142" s="193">
        <f t="shared" ref="V142" si="806">IF(AND($D$1="二交代制",V$17&gt;=1,V$17&lt;=28,V61="当",W61="明",X61="休",Y61="当"),10,IF(AND($D$1="三交代制",V$17&gt;=2,V$17&lt;=30,OR(V61="準",V61="深"),OR(W61="準",W61="深"),OR(X61="準",X61="深")),20,IF(AND($D$1="二交代制",OR(V61="当",V61="明"),NOT(OR(AND(V61="当",OR(W61="明",V$17=31,W$18="×"),OR(X61="休",V$17=30,V$17=31,X$18="×")),AND(V61="明",OR(U61="当",V$17=1),OR(W61="休",V$17=31,W$18="×"))))),30,IF(AND($D$1="三交代制",U61&lt;&gt;"準",U61&lt;&gt;"深",OR(V61="準",V61="深"),(NOT(OR(AND(V61="準",OR(U61="日",U61="休",V$17=1,AND(W61&lt;&gt;"準",W61&lt;&gt;"深",U61="")),OR(W61="休",AND(W61="準",OR(X61="休",V$17=30,X$18="×")),V$17=31,W$18="×",W61="")),AND(V61="深",OR(U61="休",V$17=1,AND(W61&lt;&gt;"準",W61&lt;&gt;"深",U61="")),OR(W61="休",AND(OR(W61="準",W61="深"),OR(X61="休",V$17=30,X$18="×")),V$17=31,W$18="×",W61="")))))),40,0))))</f>
        <v>0</v>
      </c>
      <c r="W142" s="193">
        <f t="shared" ref="W142" si="807">IF(AND($D$1="二交代制",W$17&gt;=1,W$17&lt;=28,W61="当",X61="明",Y61="休",Z61="当"),10,IF(AND($D$1="三交代制",W$17&gt;=2,W$17&lt;=30,OR(W61="準",W61="深"),OR(X61="準",X61="深"),OR(Y61="準",Y61="深")),20,IF(AND($D$1="二交代制",OR(W61="当",W61="明"),NOT(OR(AND(W61="当",OR(X61="明",W$17=31,X$18="×"),OR(Y61="休",W$17=30,W$17=31,Y$18="×")),AND(W61="明",OR(V61="当",W$17=1),OR(X61="休",W$17=31,X$18="×"))))),30,IF(AND($D$1="三交代制",V61&lt;&gt;"準",V61&lt;&gt;"深",OR(W61="準",W61="深"),(NOT(OR(AND(W61="準",OR(V61="日",V61="休",W$17=1,AND(X61&lt;&gt;"準",X61&lt;&gt;"深",V61="")),OR(X61="休",AND(X61="準",OR(Y61="休",W$17=30,Y$18="×")),W$17=31,X$18="×",X61="")),AND(W61="深",OR(V61="休",W$17=1,AND(X61&lt;&gt;"準",X61&lt;&gt;"深",V61="")),OR(X61="休",AND(OR(X61="準",X61="深"),OR(Y61="休",W$17=30,Y$18="×")),W$17=31,X$18="×",X61="")))))),40,0))))</f>
        <v>0</v>
      </c>
      <c r="X142" s="193">
        <f t="shared" ref="X142" si="808">IF(AND($D$1="二交代制",X$17&gt;=1,X$17&lt;=28,X61="当",Y61="明",Z61="休",AA61="当"),10,IF(AND($D$1="三交代制",X$17&gt;=2,X$17&lt;=30,OR(X61="準",X61="深"),OR(Y61="準",Y61="深"),OR(Z61="準",Z61="深")),20,IF(AND($D$1="二交代制",OR(X61="当",X61="明"),NOT(OR(AND(X61="当",OR(Y61="明",X$17=31,Y$18="×"),OR(Z61="休",X$17=30,X$17=31,Z$18="×")),AND(X61="明",OR(W61="当",X$17=1),OR(Y61="休",X$17=31,Y$18="×"))))),30,IF(AND($D$1="三交代制",W61&lt;&gt;"準",W61&lt;&gt;"深",OR(X61="準",X61="深"),(NOT(OR(AND(X61="準",OR(W61="日",W61="休",X$17=1,AND(Y61&lt;&gt;"準",Y61&lt;&gt;"深",W61="")),OR(Y61="休",AND(Y61="準",OR(Z61="休",X$17=30,Z$18="×")),X$17=31,Y$18="×",Y61="")),AND(X61="深",OR(W61="休",X$17=1,AND(Y61&lt;&gt;"準",Y61&lt;&gt;"深",W61="")),OR(Y61="休",AND(OR(Y61="準",Y61="深"),OR(Z61="休",X$17=30,Z$18="×")),X$17=31,Y$18="×",Y61="")))))),40,0))))</f>
        <v>0</v>
      </c>
      <c r="Y142" s="193">
        <f t="shared" ref="Y142" si="809">IF(AND($D$1="二交代制",Y$17&gt;=1,Y$17&lt;=28,Y61="当",Z61="明",AA61="休",AB61="当"),10,IF(AND($D$1="三交代制",Y$17&gt;=2,Y$17&lt;=30,OR(Y61="準",Y61="深"),OR(Z61="準",Z61="深"),OR(AA61="準",AA61="深")),20,IF(AND($D$1="二交代制",OR(Y61="当",Y61="明"),NOT(OR(AND(Y61="当",OR(Z61="明",Y$17=31,Z$18="×"),OR(AA61="休",Y$17=30,Y$17=31,AA$18="×")),AND(Y61="明",OR(X61="当",Y$17=1),OR(Z61="休",Y$17=31,Z$18="×"))))),30,IF(AND($D$1="三交代制",X61&lt;&gt;"準",X61&lt;&gt;"深",OR(Y61="準",Y61="深"),(NOT(OR(AND(Y61="準",OR(X61="日",X61="休",Y$17=1,AND(Z61&lt;&gt;"準",Z61&lt;&gt;"深",X61="")),OR(Z61="休",AND(Z61="準",OR(AA61="休",Y$17=30,AA$18="×")),Y$17=31,Z$18="×",Z61="")),AND(Y61="深",OR(X61="休",Y$17=1,AND(Z61&lt;&gt;"準",Z61&lt;&gt;"深",X61="")),OR(Z61="休",AND(OR(Z61="準",Z61="深"),OR(AA61="休",Y$17=30,AA$18="×")),Y$17=31,Z$18="×",Z61="")))))),40,0))))</f>
        <v>0</v>
      </c>
      <c r="Z142" s="193">
        <f t="shared" ref="Z142" si="810">IF(AND($D$1="二交代制",Z$17&gt;=1,Z$17&lt;=28,Z61="当",AA61="明",AB61="休",AC61="当"),10,IF(AND($D$1="三交代制",Z$17&gt;=2,Z$17&lt;=30,OR(Z61="準",Z61="深"),OR(AA61="準",AA61="深"),OR(AB61="準",AB61="深")),20,IF(AND($D$1="二交代制",OR(Z61="当",Z61="明"),NOT(OR(AND(Z61="当",OR(AA61="明",Z$17=31,AA$18="×"),OR(AB61="休",Z$17=30,Z$17=31,AB$18="×")),AND(Z61="明",OR(Y61="当",Z$17=1),OR(AA61="休",Z$17=31,AA$18="×"))))),30,IF(AND($D$1="三交代制",Y61&lt;&gt;"準",Y61&lt;&gt;"深",OR(Z61="準",Z61="深"),(NOT(OR(AND(Z61="準",OR(Y61="日",Y61="休",Z$17=1,AND(AA61&lt;&gt;"準",AA61&lt;&gt;"深",Y61="")),OR(AA61="休",AND(AA61="準",OR(AB61="休",Z$17=30,AB$18="×")),Z$17=31,AA$18="×",AA61="")),AND(Z61="深",OR(Y61="休",Z$17=1,AND(AA61&lt;&gt;"準",AA61&lt;&gt;"深",Y61="")),OR(AA61="休",AND(OR(AA61="準",AA61="深"),OR(AB61="休",Z$17=30,AB$18="×")),Z$17=31,AA$18="×",AA61="")))))),40,0))))</f>
        <v>0</v>
      </c>
      <c r="AA142" s="193">
        <f t="shared" ref="AA142" si="811">IF(AND($D$1="二交代制",AA$17&gt;=1,AA$17&lt;=28,AA61="当",AB61="明",AC61="休",AD61="当"),10,IF(AND($D$1="三交代制",AA$17&gt;=2,AA$17&lt;=30,OR(AA61="準",AA61="深"),OR(AB61="準",AB61="深"),OR(AC61="準",AC61="深")),20,IF(AND($D$1="二交代制",OR(AA61="当",AA61="明"),NOT(OR(AND(AA61="当",OR(AB61="明",AA$17=31,AB$18="×"),OR(AC61="休",AA$17=30,AA$17=31,AC$18="×")),AND(AA61="明",OR(Z61="当",AA$17=1),OR(AB61="休",AA$17=31,AB$18="×"))))),30,IF(AND($D$1="三交代制",Z61&lt;&gt;"準",Z61&lt;&gt;"深",OR(AA61="準",AA61="深"),(NOT(OR(AND(AA61="準",OR(Z61="日",Z61="休",AA$17=1,AND(AB61&lt;&gt;"準",AB61&lt;&gt;"深",Z61="")),OR(AB61="休",AND(AB61="準",OR(AC61="休",AA$17=30,AC$18="×")),AA$17=31,AB$18="×",AB61="")),AND(AA61="深",OR(Z61="休",AA$17=1,AND(AB61&lt;&gt;"準",AB61&lt;&gt;"深",Z61="")),OR(AB61="休",AND(OR(AB61="準",AB61="深"),OR(AC61="休",AA$17=30,AC$18="×")),AA$17=31,AB$18="×",AB61="")))))),40,0))))</f>
        <v>0</v>
      </c>
      <c r="AB142" s="193">
        <f t="shared" ref="AB142" si="812">IF(AND($D$1="二交代制",AB$17&gt;=1,AB$17&lt;=28,AB61="当",AC61="明",AD61="休",AE61="当"),10,IF(AND($D$1="三交代制",AB$17&gt;=2,AB$17&lt;=30,OR(AB61="準",AB61="深"),OR(AC61="準",AC61="深"),OR(AD61="準",AD61="深")),20,IF(AND($D$1="二交代制",OR(AB61="当",AB61="明"),NOT(OR(AND(AB61="当",OR(AC61="明",AB$17=31,AC$18="×"),OR(AD61="休",AB$17=30,AB$17=31,AD$18="×")),AND(AB61="明",OR(AA61="当",AB$17=1),OR(AC61="休",AB$17=31,AC$18="×"))))),30,IF(AND($D$1="三交代制",AA61&lt;&gt;"準",AA61&lt;&gt;"深",OR(AB61="準",AB61="深"),(NOT(OR(AND(AB61="準",OR(AA61="日",AA61="休",AB$17=1,AND(AC61&lt;&gt;"準",AC61&lt;&gt;"深",AA61="")),OR(AC61="休",AND(AC61="準",OR(AD61="休",AB$17=30,AD$18="×")),AB$17=31,AC$18="×",AC61="")),AND(AB61="深",OR(AA61="休",AB$17=1,AND(AC61&lt;&gt;"準",AC61&lt;&gt;"深",AA61="")),OR(AC61="休",AND(OR(AC61="準",AC61="深"),OR(AD61="休",AB$17=30,AD$18="×")),AB$17=31,AC$18="×",AC61="")))))),40,0))))</f>
        <v>0</v>
      </c>
      <c r="AC142" s="193">
        <f t="shared" ref="AC142" si="813">IF(AND($D$1="二交代制",AC$17&gt;=1,AC$17&lt;=28,AC61="当",AD61="明",AE61="休",AF61="当"),10,IF(AND($D$1="三交代制",AC$17&gt;=2,AC$17&lt;=30,OR(AC61="準",AC61="深"),OR(AD61="準",AD61="深"),OR(AE61="準",AE61="深")),20,IF(AND($D$1="二交代制",OR(AC61="当",AC61="明"),NOT(OR(AND(AC61="当",OR(AD61="明",AC$17=31,AD$18="×"),OR(AE61="休",AC$17=30,AC$17=31,AE$18="×")),AND(AC61="明",OR(AB61="当",AC$17=1),OR(AD61="休",AC$17=31,AD$18="×"))))),30,IF(AND($D$1="三交代制",AB61&lt;&gt;"準",AB61&lt;&gt;"深",OR(AC61="準",AC61="深"),(NOT(OR(AND(AC61="準",OR(AB61="日",AB61="休",AC$17=1,AND(AD61&lt;&gt;"準",AD61&lt;&gt;"深",AB61="")),OR(AD61="休",AND(AD61="準",OR(AE61="休",AC$17=30,AE$18="×")),AC$17=31,AD$18="×",AD61="")),AND(AC61="深",OR(AB61="休",AC$17=1,AND(AD61&lt;&gt;"準",AD61&lt;&gt;"深",AB61="")),OR(AD61="休",AND(OR(AD61="準",AD61="深"),OR(AE61="休",AC$17=30,AE$18="×")),AC$17=31,AD$18="×",AD61="")))))),40,0))))</f>
        <v>0</v>
      </c>
      <c r="AD142" s="193">
        <f t="shared" ref="AD142" si="814">IF(AND($D$1="二交代制",AD$17&gt;=1,AD$17&lt;=28,AD61="当",AE61="明",AF61="休",AG61="当"),10,IF(AND($D$1="三交代制",AD$17&gt;=2,AD$17&lt;=30,OR(AD61="準",AD61="深"),OR(AE61="準",AE61="深"),OR(AF61="準",AF61="深")),20,IF(AND($D$1="二交代制",OR(AD61="当",AD61="明"),NOT(OR(AND(AD61="当",OR(AE61="明",AD$17=31,AE$18="×"),OR(AF61="休",AD$17=30,AD$17=31,AF$18="×")),AND(AD61="明",OR(AC61="当",AD$17=1),OR(AE61="休",AD$17=31,AE$18="×"))))),30,IF(AND($D$1="三交代制",AC61&lt;&gt;"準",AC61&lt;&gt;"深",OR(AD61="準",AD61="深"),(NOT(OR(AND(AD61="準",OR(AC61="日",AC61="休",AD$17=1,AND(AE61&lt;&gt;"準",AE61&lt;&gt;"深",AC61="")),OR(AE61="休",AND(AE61="準",OR(AF61="休",AD$17=30,AF$18="×")),AD$17=31,AE$18="×",AE61="")),AND(AD61="深",OR(AC61="休",AD$17=1,AND(AE61&lt;&gt;"準",AE61&lt;&gt;"深",AC61="")),OR(AE61="休",AND(OR(AE61="準",AE61="深"),OR(AF61="休",AD$17=30,AF$18="×")),AD$17=31,AE$18="×",AE61="")))))),40,0))))</f>
        <v>0</v>
      </c>
      <c r="AE142" s="193">
        <f t="shared" ref="AE142" si="815">IF(AND($D$1="二交代制",AE$17&gt;=1,AE$17&lt;=28,AE61="当",AF61="明",AG61="休",AH61="当"),10,IF(AND($D$1="三交代制",AE$17&gt;=2,AE$17&lt;=30,OR(AE61="準",AE61="深"),OR(AF61="準",AF61="深"),OR(AG61="準",AG61="深")),20,IF(AND($D$1="二交代制",OR(AE61="当",AE61="明"),NOT(OR(AND(AE61="当",OR(AF61="明",AE$17=31,AF$18="×"),OR(AG61="休",AE$17=30,AE$17=31,AG$18="×")),AND(AE61="明",OR(AD61="当",AE$17=1),OR(AF61="休",AE$17=31,AF$18="×"))))),30,IF(AND($D$1="三交代制",AD61&lt;&gt;"準",AD61&lt;&gt;"深",OR(AE61="準",AE61="深"),(NOT(OR(AND(AE61="準",OR(AD61="日",AD61="休",AE$17=1,AND(AF61&lt;&gt;"準",AF61&lt;&gt;"深",AD61="")),OR(AF61="休",AND(AF61="準",OR(AG61="休",AE$17=30,AG$18="×")),AE$17=31,AF$18="×",AF61="")),AND(AE61="深",OR(AD61="休",AE$17=1,AND(AF61&lt;&gt;"準",AF61&lt;&gt;"深",AD61="")),OR(AF61="休",AND(OR(AF61="準",AF61="深"),OR(AG61="休",AE$17=30,AG$18="×")),AE$17=31,AF$18="×",AF61="")))))),40,0))))</f>
        <v>0</v>
      </c>
      <c r="AF142" s="193">
        <f t="shared" ref="AF142" si="816">IF(AND($D$1="二交代制",AF$17&gt;=1,AF$17&lt;=28,AF61="当",AG61="明",AH61="休",AI61="当"),10,IF(AND($D$1="三交代制",AF$17&gt;=2,AF$17&lt;=30,OR(AF61="準",AF61="深"),OR(AG61="準",AG61="深"),OR(AH61="準",AH61="深")),20,IF(AND($D$1="二交代制",OR(AF61="当",AF61="明"),NOT(OR(AND(AF61="当",OR(AG61="明",AF$17=31,AG$18="×"),OR(AH61="休",AF$17=30,AF$17=31,AH$18="×")),AND(AF61="明",OR(AE61="当",AF$17=1),OR(AG61="休",AF$17=31,AG$18="×"))))),30,IF(AND($D$1="三交代制",AE61&lt;&gt;"準",AE61&lt;&gt;"深",OR(AF61="準",AF61="深"),(NOT(OR(AND(AF61="準",OR(AE61="日",AE61="休",AF$17=1,AND(AG61&lt;&gt;"準",AG61&lt;&gt;"深",AE61="")),OR(AG61="休",AND(AG61="準",OR(AH61="休",AF$17=30,AH$18="×")),AF$17=31,AG$18="×",AG61="")),AND(AF61="深",OR(AE61="休",AF$17=1,AND(AG61&lt;&gt;"準",AG61&lt;&gt;"深",AE61="")),OR(AG61="休",AND(OR(AG61="準",AG61="深"),OR(AH61="休",AF$17=30,AH$18="×")),AF$17=31,AG$18="×",AG61="")))))),40,0))))</f>
        <v>0</v>
      </c>
      <c r="AG142" s="193">
        <f t="shared" ref="AG142" si="817">IF(AND($D$1="二交代制",AG$17&gt;=1,AG$17&lt;=28,AG61="当",AH61="明",AI61="休",AJ61="当"),10,IF(AND($D$1="三交代制",AG$17&gt;=2,AG$17&lt;=30,OR(AG61="準",AG61="深"),OR(AH61="準",AH61="深"),OR(AI61="準",AI61="深")),20,IF(AND($D$1="二交代制",OR(AG61="当",AG61="明"),NOT(OR(AND(AG61="当",OR(AH61="明",AG$17=31,AH$18="×"),OR(AI61="休",AG$17=30,AG$17=31,AI$18="×")),AND(AG61="明",OR(AF61="当",AG$17=1),OR(AH61="休",AG$17=31,AH$18="×"))))),30,IF(AND($D$1="三交代制",AF61&lt;&gt;"準",AF61&lt;&gt;"深",OR(AG61="準",AG61="深"),(NOT(OR(AND(AG61="準",OR(AF61="日",AF61="休",AG$17=1,AND(AH61&lt;&gt;"準",AH61&lt;&gt;"深",AF61="")),OR(AH61="休",AND(AH61="準",OR(AI61="休",AG$17=30,AI$18="×")),AG$17=31,AH$18="×",AH61="")),AND(AG61="深",OR(AF61="休",AG$17=1,AND(AH61&lt;&gt;"準",AH61&lt;&gt;"深",AF61="")),OR(AH61="休",AND(OR(AH61="準",AH61="深"),OR(AI61="休",AG$17=30,AI$18="×")),AG$17=31,AH$18="×",AH61="")))))),40,0))))</f>
        <v>0</v>
      </c>
      <c r="AH142" s="193">
        <f t="shared" ref="AH142" si="818">IF(AND($D$1="二交代制",AH$17&gt;=1,AH$17&lt;=28,AH61="当",AI61="明",AJ61="休",AK61="当"),10,IF(AND($D$1="三交代制",AH$17&gt;=2,AH$17&lt;=30,OR(AH61="準",AH61="深"),OR(AI61="準",AI61="深"),OR(AJ61="準",AJ61="深")),20,IF(AND($D$1="二交代制",OR(AH61="当",AH61="明"),NOT(OR(AND(AH61="当",OR(AI61="明",AH$17=31,AI$18="×"),OR(AJ61="休",AH$17=30,AH$17=31,AJ$18="×")),AND(AH61="明",OR(AG61="当",AH$17=1),OR(AI61="休",AH$17=31,AI$18="×"))))),30,IF(AND($D$1="三交代制",AG61&lt;&gt;"準",AG61&lt;&gt;"深",OR(AH61="準",AH61="深"),(NOT(OR(AND(AH61="準",OR(AG61="日",AG61="休",AH$17=1,AND(AI61&lt;&gt;"準",AI61&lt;&gt;"深",AG61="")),OR(AI61="休",AND(AI61="準",OR(AJ61="休",AH$17=30,AJ$18="×")),AH$17=31,AI$18="×",AI61="")),AND(AH61="深",OR(AG61="休",AH$17=1,AND(AI61&lt;&gt;"準",AI61&lt;&gt;"深",AG61="")),OR(AI61="休",AND(OR(AI61="準",AI61="深"),OR(AJ61="休",AH$17=30,AJ$18="×")),AH$17=31,AI$18="×",AI61="")))))),40,0))))</f>
        <v>0</v>
      </c>
      <c r="AI142" s="193">
        <f t="shared" ref="AI142" si="819">IF(AND($D$1="二交代制",AI$17&gt;=1,AI$17&lt;=28,AI61="当",AJ61="明",AK61="休",AL61="当"),10,IF(AND($D$1="三交代制",AI$17&gt;=2,AI$17&lt;=30,OR(AI61="準",AI61="深"),OR(AJ61="準",AJ61="深"),OR(AK61="準",AK61="深")),20,IF(AND($D$1="二交代制",OR(AI61="当",AI61="明"),NOT(OR(AND(AI61="当",OR(AJ61="明",AI$17=31,AJ$18="×"),OR(AK61="休",AI$17=30,AI$17=31,AK$18="×")),AND(AI61="明",OR(AH61="当",AI$17=1),OR(AJ61="休",AI$17=31,AJ$18="×"))))),30,IF(AND($D$1="三交代制",AH61&lt;&gt;"準",AH61&lt;&gt;"深",OR(AI61="準",AI61="深"),(NOT(OR(AND(AI61="準",OR(AH61="日",AH61="休",AI$17=1,AND(AJ61&lt;&gt;"準",AJ61&lt;&gt;"深",AH61="")),OR(AJ61="休",AND(AJ61="準",OR(AK61="休",AI$17=30,AK$18="×")),AI$17=31,AJ$18="×",AJ61="")),AND(AI61="深",OR(AH61="休",AI$17=1,AND(AJ61&lt;&gt;"準",AJ61&lt;&gt;"深",AH61="")),OR(AJ61="休",AND(OR(AJ61="準",AJ61="深"),OR(AK61="休",AI$17=30,AK$18="×")),AI$17=31,AJ$18="×",AJ61="")))))),40,0))))</f>
        <v>0</v>
      </c>
      <c r="AJ142" s="193">
        <f t="shared" ref="AJ142" si="820">IF(AND($D$1="二交代制",AJ$17&gt;=1,AJ$17&lt;=28,AJ61="当",AK61="明",AL61="休",AM61="当"),10,IF(AND($D$1="三交代制",AJ$17&gt;=2,AJ$17&lt;=30,OR(AJ61="準",AJ61="深"),OR(AK61="準",AK61="深"),OR(AL61="準",AL61="深")),20,IF(AND($D$1="二交代制",OR(AJ61="当",AJ61="明"),NOT(OR(AND(AJ61="当",OR(AK61="明",AJ$17=31,AK$18="×"),OR(AL61="休",AJ$17=30,AJ$17=31,AL$18="×")),AND(AJ61="明",OR(AI61="当",AJ$17=1),OR(AK61="休",AJ$17=31,AK$18="×"))))),30,IF(AND($D$1="三交代制",AI61&lt;&gt;"準",AI61&lt;&gt;"深",OR(AJ61="準",AJ61="深"),(NOT(OR(AND(AJ61="準",OR(AI61="日",AI61="休",AJ$17=1,AND(AK61&lt;&gt;"準",AK61&lt;&gt;"深",AI61="")),OR(AK61="休",AND(AK61="準",OR(AL61="休",AJ$17=30,AL$18="×")),AJ$17=31,AK$18="×",AK61="")),AND(AJ61="深",OR(AI61="休",AJ$17=1,AND(AK61&lt;&gt;"準",AK61&lt;&gt;"深",AI61="")),OR(AK61="休",AND(OR(AK61="準",AK61="深"),OR(AL61="休",AJ$17=30,AL$18="×")),AJ$17=31,AK$18="×",AK61="")))))),40,0))))</f>
        <v>0</v>
      </c>
      <c r="AK142" s="193">
        <f t="shared" ref="AK142" si="821">IF(AND($D$1="二交代制",AK$17&gt;=1,AK$17&lt;=28,AK61="当",AL61="明",AM61="休",AN61="当"),10,IF(AND($D$1="三交代制",AK$17&gt;=2,AK$17&lt;=30,OR(AK61="準",AK61="深"),OR(AL61="準",AL61="深"),OR(AM61="準",AM61="深")),20,IF(AND($D$1="二交代制",OR(AK61="当",AK61="明"),NOT(OR(AND(AK61="当",OR(AL61="明",AK$17=31,AL$18="×"),OR(AM61="休",AK$17=30,AK$17=31,AM$18="×")),AND(AK61="明",OR(AJ61="当",AK$17=1),OR(AL61="休",AK$17=31,AL$18="×"))))),30,IF(AND($D$1="三交代制",AJ61&lt;&gt;"準",AJ61&lt;&gt;"深",OR(AK61="準",AK61="深"),(NOT(OR(AND(AK61="準",OR(AJ61="日",AJ61="休",AK$17=1,AND(AL61&lt;&gt;"準",AL61&lt;&gt;"深",AJ61="")),OR(AL61="休",AND(AL61="準",OR(AM61="休",AK$17=30,AM$18="×")),AK$17=31,AL$18="×",AL61="")),AND(AK61="深",OR(AJ61="休",AK$17=1,AND(AL61&lt;&gt;"準",AL61&lt;&gt;"深",AJ61="")),OR(AL61="休",AND(OR(AL61="準",AL61="深"),OR(AM61="休",AK$17=30,AM$18="×")),AK$17=31,AL$18="×",AL61="")))))),40,0))))</f>
        <v>0</v>
      </c>
      <c r="AL142" s="193">
        <f t="shared" ref="AL142" si="822">IF(AND($D$1="二交代制",AL$17&gt;=1,AL$17&lt;=28,AL61="当",AM61="明",AN61="休",AO61="当"),10,IF(AND($D$1="三交代制",AL$17&gt;=2,AL$17&lt;=30,OR(AL61="準",AL61="深"),OR(AM61="準",AM61="深"),OR(AN61="準",AN61="深")),20,IF(AND($D$1="二交代制",OR(AL61="当",AL61="明"),NOT(OR(AND(AL61="当",OR(AM61="明",AL$17=31,AM$18="×"),OR(AN61="休",AL$17=30,AL$17=31,AN$18="×")),AND(AL61="明",OR(AK61="当",AL$17=1),OR(AM61="休",AL$17=31,AM$18="×"))))),30,IF(AND($D$1="三交代制",AK61&lt;&gt;"準",AK61&lt;&gt;"深",OR(AL61="準",AL61="深"),(NOT(OR(AND(AL61="準",OR(AK61="日",AK61="休",AL$17=1,AND(AM61&lt;&gt;"準",AM61&lt;&gt;"深",AK61="")),OR(AM61="休",AND(AM61="準",OR(AN61="休",AL$17=30,AN$18="×")),AL$17=31,AM$18="×",AM61="")),AND(AL61="深",OR(AK61="休",AL$17=1,AND(AM61&lt;&gt;"準",AM61&lt;&gt;"深",AK61="")),OR(AM61="休",AND(OR(AM61="準",AM61="深"),OR(AN61="休",AL$17=30,AN$18="×")),AL$17=31,AM$18="×",AM61="")))))),40,0))))</f>
        <v>0</v>
      </c>
      <c r="AM142" s="193">
        <f t="shared" ref="AM142" si="823">IF(AND($D$1="二交代制",AM$17&gt;=1,AM$17&lt;=28,AM61="当",AN61="明",AO61="休",AP61="当"),10,IF(AND($D$1="三交代制",AM$17&gt;=2,AM$17&lt;=30,OR(AM61="準",AM61="深"),OR(AN61="準",AN61="深"),OR(AO61="準",AO61="深")),20,IF(AND($D$1="二交代制",OR(AM61="当",AM61="明"),NOT(OR(AND(AM61="当",OR(AN61="明",AM$17=31,AN$18="×"),OR(AO61="休",AM$17=30,AM$17=31,AO$18="×")),AND(AM61="明",OR(AL61="当",AM$17=1),OR(AN61="休",AM$17=31,AN$18="×"))))),30,IF(AND($D$1="三交代制",AL61&lt;&gt;"準",AL61&lt;&gt;"深",OR(AM61="準",AM61="深"),(NOT(OR(AND(AM61="準",OR(AL61="日",AL61="休",AM$17=1,AND(AN61&lt;&gt;"準",AN61&lt;&gt;"深",AL61="")),OR(AN61="休",AND(AN61="準",OR(AO61="休",AM$17=30,AO$18="×")),AM$17=31,AN$18="×",AN61="")),AND(AM61="深",OR(AL61="休",AM$17=1,AND(AN61&lt;&gt;"準",AN61&lt;&gt;"深",AL61="")),OR(AN61="休",AND(OR(AN61="準",AN61="深"),OR(AO61="休",AM$17=30,AO$18="×")),AM$17=31,AN$18="×",AN61="")))))),40,0))))</f>
        <v>0</v>
      </c>
      <c r="AN142" s="193">
        <f t="shared" ref="AN142" si="824">IF(AND($D$1="二交代制",AN$17&gt;=1,AN$17&lt;=28,AN61="当",AO61="明",AP61="休",AQ61="当"),10,IF(AND($D$1="三交代制",AN$17&gt;=2,AN$17&lt;=30,OR(AN61="準",AN61="深"),OR(AO61="準",AO61="深"),OR(AP61="準",AP61="深")),20,IF(AND($D$1="二交代制",OR(AN61="当",AN61="明"),NOT(OR(AND(AN61="当",OR(AO61="明",AN$17=31,AO$18="×"),OR(AP61="休",AN$17=30,AN$17=31,AP$18="×")),AND(AN61="明",OR(AM61="当",AN$17=1),OR(AO61="休",AN$17=31,AO$18="×"))))),30,IF(AND($D$1="三交代制",AM61&lt;&gt;"準",AM61&lt;&gt;"深",OR(AN61="準",AN61="深"),(NOT(OR(AND(AN61="準",OR(AM61="日",AM61="休",AN$17=1,AND(AO61&lt;&gt;"準",AO61&lt;&gt;"深",AM61="")),OR(AO61="休",AND(AO61="準",OR(AP61="休",AN$17=30,AP$18="×")),AN$17=31,AO$18="×",AO61="")),AND(AN61="深",OR(AM61="休",AN$17=1,AND(AO61&lt;&gt;"準",AO61&lt;&gt;"深",AM61="")),OR(AO61="休",AND(OR(AO61="準",AO61="深"),OR(AP61="休",AN$17=30,AP$18="×")),AN$17=31,AO$18="×",AO61="")))))),40,0))))</f>
        <v>0</v>
      </c>
      <c r="AO142" s="193">
        <f t="shared" ref="AO142" si="825">IF(AND($D$1="二交代制",AO$17&gt;=1,AO$17&lt;=28,AO61="当",AP61="明",AQ61="休",AR61="当"),10,IF(AND($D$1="三交代制",AO$17&gt;=2,AO$17&lt;=30,OR(AO61="準",AO61="深"),OR(AP61="準",AP61="深"),OR(AQ61="準",AQ61="深")),20,IF(AND($D$1="二交代制",OR(AO61="当",AO61="明"),NOT(OR(AND(AO61="当",OR(AP61="明",AO$17=31,AP$18="×"),OR(AQ61="休",AO$17=30,AO$17=31,AQ$18="×")),AND(AO61="明",OR(AN61="当",AO$17=1),OR(AP61="休",AO$17=31,AP$18="×"))))),30,IF(AND($D$1="三交代制",AN61&lt;&gt;"準",AN61&lt;&gt;"深",OR(AO61="準",AO61="深"),(NOT(OR(AND(AO61="準",OR(AN61="日",AN61="休",AO$17=1,AND(AP61&lt;&gt;"準",AP61&lt;&gt;"深",AN61="")),OR(AP61="休",AND(AP61="準",OR(AQ61="休",AO$17=30,AQ$18="×")),AO$17=31,AP$18="×",AP61="")),AND(AO61="深",OR(AN61="休",AO$17=1,AND(AP61&lt;&gt;"準",AP61&lt;&gt;"深",AN61="")),OR(AP61="休",AND(OR(AP61="準",AP61="深"),OR(AQ61="休",AO$17=30,AQ$18="×")),AO$17=31,AP$18="×",AP61="")))))),40,0))))</f>
        <v>0</v>
      </c>
      <c r="AP142" s="104"/>
    </row>
    <row r="143" spans="10:42" x14ac:dyDescent="0.4">
      <c r="J143" s="202"/>
      <c r="K143" s="193"/>
      <c r="L143" s="193"/>
      <c r="M143" s="193"/>
      <c r="N143" s="193"/>
      <c r="O143" s="193"/>
      <c r="P143" s="193"/>
      <c r="Q143" s="193"/>
      <c r="R143" s="193"/>
      <c r="S143" s="193"/>
      <c r="T143" s="193"/>
      <c r="U143" s="193"/>
      <c r="V143" s="193"/>
      <c r="W143" s="193"/>
      <c r="X143" s="193"/>
      <c r="Y143" s="193"/>
      <c r="Z143" s="193"/>
      <c r="AA143" s="193"/>
      <c r="AB143" s="193"/>
      <c r="AC143" s="193"/>
      <c r="AD143" s="193"/>
      <c r="AE143" s="193"/>
      <c r="AF143" s="193"/>
      <c r="AG143" s="193"/>
      <c r="AH143" s="193"/>
      <c r="AI143" s="193"/>
      <c r="AJ143" s="193"/>
      <c r="AK143" s="193"/>
      <c r="AL143" s="193"/>
      <c r="AM143" s="193"/>
      <c r="AN143" s="193"/>
      <c r="AO143" s="193"/>
      <c r="AP143" s="104"/>
    </row>
    <row r="144" spans="10:42" x14ac:dyDescent="0.4">
      <c r="J144" s="201" t="str">
        <f t="shared" ref="J144" si="826">IF(E63&lt;&gt;"",E63,"")</f>
        <v/>
      </c>
      <c r="K144" s="193">
        <f t="shared" ref="K144" si="827">IF(AND($D$1="二交代制",K$17&gt;=1,K$17&lt;=28,K63="当",L63="明",M63="休",N63="当"),10,IF(AND($D$1="三交代制",K$17&gt;=2,K$17&lt;=30,OR(K63="準",K63="深"),OR(L63="準",L63="深"),OR(M63="準",M63="深")),20,IF(AND($D$1="二交代制",OR(K63="当",K63="明"),NOT(OR(AND(K63="当",OR(L63="明",K$17=31,L$18="×"),OR(M63="休",K$17=30,K$17=31,M$18="×")),AND(K63="明",OR(J63="当",K$17=1),OR(L63="休",K$17=31,L$18="×"))))),30,IF(AND($D$1="三交代制",J63&lt;&gt;"準",J63&lt;&gt;"深",OR(K63="準",K63="深"),(NOT(OR(AND(K63="準",OR(J63="日",J63="休",K$17=1,AND(L63&lt;&gt;"準",L63&lt;&gt;"深",J63="")),OR(L63="休",AND(L63="準",OR(M63="休",K$17=30,M$18="×")),K$17=31,L$18="×",L63="")),AND(K63="深",OR(J63="休",K$17=1,AND(L63&lt;&gt;"準",L63&lt;&gt;"深",J63="")),OR(L63="休",AND(OR(L63="準",L63="深"),OR(M63="休",K$17=30,M$18="×")),K$17=31,L$18="×",L63="")))))),40,0))))</f>
        <v>0</v>
      </c>
      <c r="L144" s="193">
        <f t="shared" ref="L144" si="828">IF(AND($D$1="二交代制",L$17&gt;=1,L$17&lt;=28,L63="当",M63="明",N63="休",O63="当"),10,IF(AND($D$1="三交代制",L$17&gt;=2,L$17&lt;=30,OR(L63="準",L63="深"),OR(M63="準",M63="深"),OR(N63="準",N63="深")),20,IF(AND($D$1="二交代制",OR(L63="当",L63="明"),NOT(OR(AND(L63="当",OR(M63="明",L$17=31,M$18="×"),OR(N63="休",L$17=30,L$17=31,N$18="×")),AND(L63="明",OR(K63="当",L$17=1),OR(M63="休",L$17=31,M$18="×"))))),30,IF(AND($D$1="三交代制",K63&lt;&gt;"準",K63&lt;&gt;"深",OR(L63="準",L63="深"),(NOT(OR(AND(L63="準",OR(K63="日",K63="休",L$17=1,AND(M63&lt;&gt;"準",M63&lt;&gt;"深",K63="")),OR(M63="休",AND(M63="準",OR(N63="休",L$17=30,N$18="×")),L$17=31,M$18="×",M63="")),AND(L63="深",OR(K63="休",L$17=1,AND(M63&lt;&gt;"準",M63&lt;&gt;"深",K63="")),OR(M63="休",AND(OR(M63="準",M63="深"),OR(N63="休",L$17=30,N$18="×")),L$17=31,M$18="×",M63="")))))),40,0))))</f>
        <v>0</v>
      </c>
      <c r="M144" s="193">
        <f t="shared" ref="M144" si="829">IF(AND($D$1="二交代制",M$17&gt;=1,M$17&lt;=28,M63="当",N63="明",O63="休",P63="当"),10,IF(AND($D$1="三交代制",M$17&gt;=2,M$17&lt;=30,OR(M63="準",M63="深"),OR(N63="準",N63="深"),OR(O63="準",O63="深")),20,IF(AND($D$1="二交代制",OR(M63="当",M63="明"),NOT(OR(AND(M63="当",OR(N63="明",M$17=31,N$18="×"),OR(O63="休",M$17=30,M$17=31,O$18="×")),AND(M63="明",OR(L63="当",M$17=1),OR(N63="休",M$17=31,N$18="×"))))),30,IF(AND($D$1="三交代制",L63&lt;&gt;"準",L63&lt;&gt;"深",OR(M63="準",M63="深"),(NOT(OR(AND(M63="準",OR(L63="日",L63="休",M$17=1,AND(N63&lt;&gt;"準",N63&lt;&gt;"深",L63="")),OR(N63="休",AND(N63="準",OR(O63="休",M$17=30,O$18="×")),M$17=31,N$18="×",N63="")),AND(M63="深",OR(L63="休",M$17=1,AND(N63&lt;&gt;"準",N63&lt;&gt;"深",L63="")),OR(N63="休",AND(OR(N63="準",N63="深"),OR(O63="休",M$17=30,O$18="×")),M$17=31,N$18="×",N63="")))))),40,0))))</f>
        <v>0</v>
      </c>
      <c r="N144" s="193">
        <f t="shared" ref="N144" si="830">IF(AND($D$1="二交代制",N$17&gt;=1,N$17&lt;=28,N63="当",O63="明",P63="休",Q63="当"),10,IF(AND($D$1="三交代制",N$17&gt;=2,N$17&lt;=30,OR(N63="準",N63="深"),OR(O63="準",O63="深"),OR(P63="準",P63="深")),20,IF(AND($D$1="二交代制",OR(N63="当",N63="明"),NOT(OR(AND(N63="当",OR(O63="明",N$17=31,O$18="×"),OR(P63="休",N$17=30,N$17=31,P$18="×")),AND(N63="明",OR(M63="当",N$17=1),OR(O63="休",N$17=31,O$18="×"))))),30,IF(AND($D$1="三交代制",M63&lt;&gt;"準",M63&lt;&gt;"深",OR(N63="準",N63="深"),(NOT(OR(AND(N63="準",OR(M63="日",M63="休",N$17=1,AND(O63&lt;&gt;"準",O63&lt;&gt;"深",M63="")),OR(O63="休",AND(O63="準",OR(P63="休",N$17=30,P$18="×")),N$17=31,O$18="×",O63="")),AND(N63="深",OR(M63="休",N$17=1,AND(O63&lt;&gt;"準",O63&lt;&gt;"深",M63="")),OR(O63="休",AND(OR(O63="準",O63="深"),OR(P63="休",N$17=30,P$18="×")),N$17=31,O$18="×",O63="")))))),40,0))))</f>
        <v>0</v>
      </c>
      <c r="O144" s="193">
        <f t="shared" ref="O144" si="831">IF(AND($D$1="二交代制",O$17&gt;=1,O$17&lt;=28,O63="当",P63="明",Q63="休",R63="当"),10,IF(AND($D$1="三交代制",O$17&gt;=2,O$17&lt;=30,OR(O63="準",O63="深"),OR(P63="準",P63="深"),OR(Q63="準",Q63="深")),20,IF(AND($D$1="二交代制",OR(O63="当",O63="明"),NOT(OR(AND(O63="当",OR(P63="明",O$17=31,P$18="×"),OR(Q63="休",O$17=30,O$17=31,Q$18="×")),AND(O63="明",OR(N63="当",O$17=1),OR(P63="休",O$17=31,P$18="×"))))),30,IF(AND($D$1="三交代制",N63&lt;&gt;"準",N63&lt;&gt;"深",OR(O63="準",O63="深"),(NOT(OR(AND(O63="準",OR(N63="日",N63="休",O$17=1,AND(P63&lt;&gt;"準",P63&lt;&gt;"深",N63="")),OR(P63="休",AND(P63="準",OR(Q63="休",O$17=30,Q$18="×")),O$17=31,P$18="×",P63="")),AND(O63="深",OR(N63="休",O$17=1,AND(P63&lt;&gt;"準",P63&lt;&gt;"深",N63="")),OR(P63="休",AND(OR(P63="準",P63="深"),OR(Q63="休",O$17=30,Q$18="×")),O$17=31,P$18="×",P63="")))))),40,0))))</f>
        <v>0</v>
      </c>
      <c r="P144" s="193">
        <f t="shared" ref="P144" si="832">IF(AND($D$1="二交代制",P$17&gt;=1,P$17&lt;=28,P63="当",Q63="明",R63="休",S63="当"),10,IF(AND($D$1="三交代制",P$17&gt;=2,P$17&lt;=30,OR(P63="準",P63="深"),OR(Q63="準",Q63="深"),OR(R63="準",R63="深")),20,IF(AND($D$1="二交代制",OR(P63="当",P63="明"),NOT(OR(AND(P63="当",OR(Q63="明",P$17=31,Q$18="×"),OR(R63="休",P$17=30,P$17=31,R$18="×")),AND(P63="明",OR(O63="当",P$17=1),OR(Q63="休",P$17=31,Q$18="×"))))),30,IF(AND($D$1="三交代制",O63&lt;&gt;"準",O63&lt;&gt;"深",OR(P63="準",P63="深"),(NOT(OR(AND(P63="準",OR(O63="日",O63="休",P$17=1,AND(Q63&lt;&gt;"準",Q63&lt;&gt;"深",O63="")),OR(Q63="休",AND(Q63="準",OR(R63="休",P$17=30,R$18="×")),P$17=31,Q$18="×",Q63="")),AND(P63="深",OR(O63="休",P$17=1,AND(Q63&lt;&gt;"準",Q63&lt;&gt;"深",O63="")),OR(Q63="休",AND(OR(Q63="準",Q63="深"),OR(R63="休",P$17=30,R$18="×")),P$17=31,Q$18="×",Q63="")))))),40,0))))</f>
        <v>0</v>
      </c>
      <c r="Q144" s="193">
        <f t="shared" ref="Q144" si="833">IF(AND($D$1="二交代制",Q$17&gt;=1,Q$17&lt;=28,Q63="当",R63="明",S63="休",T63="当"),10,IF(AND($D$1="三交代制",Q$17&gt;=2,Q$17&lt;=30,OR(Q63="準",Q63="深"),OR(R63="準",R63="深"),OR(S63="準",S63="深")),20,IF(AND($D$1="二交代制",OR(Q63="当",Q63="明"),NOT(OR(AND(Q63="当",OR(R63="明",Q$17=31,R$18="×"),OR(S63="休",Q$17=30,Q$17=31,S$18="×")),AND(Q63="明",OR(P63="当",Q$17=1),OR(R63="休",Q$17=31,R$18="×"))))),30,IF(AND($D$1="三交代制",P63&lt;&gt;"準",P63&lt;&gt;"深",OR(Q63="準",Q63="深"),(NOT(OR(AND(Q63="準",OR(P63="日",P63="休",Q$17=1,AND(R63&lt;&gt;"準",R63&lt;&gt;"深",P63="")),OR(R63="休",AND(R63="準",OR(S63="休",Q$17=30,S$18="×")),Q$17=31,R$18="×",R63="")),AND(Q63="深",OR(P63="休",Q$17=1,AND(R63&lt;&gt;"準",R63&lt;&gt;"深",P63="")),OR(R63="休",AND(OR(R63="準",R63="深"),OR(S63="休",Q$17=30,S$18="×")),Q$17=31,R$18="×",R63="")))))),40,0))))</f>
        <v>0</v>
      </c>
      <c r="R144" s="193">
        <f t="shared" ref="R144" si="834">IF(AND($D$1="二交代制",R$17&gt;=1,R$17&lt;=28,R63="当",S63="明",T63="休",U63="当"),10,IF(AND($D$1="三交代制",R$17&gt;=2,R$17&lt;=30,OR(R63="準",R63="深"),OR(S63="準",S63="深"),OR(T63="準",T63="深")),20,IF(AND($D$1="二交代制",OR(R63="当",R63="明"),NOT(OR(AND(R63="当",OR(S63="明",R$17=31,S$18="×"),OR(T63="休",R$17=30,R$17=31,T$18="×")),AND(R63="明",OR(Q63="当",R$17=1),OR(S63="休",R$17=31,S$18="×"))))),30,IF(AND($D$1="三交代制",Q63&lt;&gt;"準",Q63&lt;&gt;"深",OR(R63="準",R63="深"),(NOT(OR(AND(R63="準",OR(Q63="日",Q63="休",R$17=1,AND(S63&lt;&gt;"準",S63&lt;&gt;"深",Q63="")),OR(S63="休",AND(S63="準",OR(T63="休",R$17=30,T$18="×")),R$17=31,S$18="×",S63="")),AND(R63="深",OR(Q63="休",R$17=1,AND(S63&lt;&gt;"準",S63&lt;&gt;"深",Q63="")),OR(S63="休",AND(OR(S63="準",S63="深"),OR(T63="休",R$17=30,T$18="×")),R$17=31,S$18="×",S63="")))))),40,0))))</f>
        <v>0</v>
      </c>
      <c r="S144" s="193">
        <f t="shared" ref="S144" si="835">IF(AND($D$1="二交代制",S$17&gt;=1,S$17&lt;=28,S63="当",T63="明",U63="休",V63="当"),10,IF(AND($D$1="三交代制",S$17&gt;=2,S$17&lt;=30,OR(S63="準",S63="深"),OR(T63="準",T63="深"),OR(U63="準",U63="深")),20,IF(AND($D$1="二交代制",OR(S63="当",S63="明"),NOT(OR(AND(S63="当",OR(T63="明",S$17=31,T$18="×"),OR(U63="休",S$17=30,S$17=31,U$18="×")),AND(S63="明",OR(R63="当",S$17=1),OR(T63="休",S$17=31,T$18="×"))))),30,IF(AND($D$1="三交代制",R63&lt;&gt;"準",R63&lt;&gt;"深",OR(S63="準",S63="深"),(NOT(OR(AND(S63="準",OR(R63="日",R63="休",S$17=1,AND(T63&lt;&gt;"準",T63&lt;&gt;"深",R63="")),OR(T63="休",AND(T63="準",OR(U63="休",S$17=30,U$18="×")),S$17=31,T$18="×",T63="")),AND(S63="深",OR(R63="休",S$17=1,AND(T63&lt;&gt;"準",T63&lt;&gt;"深",R63="")),OR(T63="休",AND(OR(T63="準",T63="深"),OR(U63="休",S$17=30,U$18="×")),S$17=31,T$18="×",T63="")))))),40,0))))</f>
        <v>0</v>
      </c>
      <c r="T144" s="193">
        <f t="shared" ref="T144" si="836">IF(AND($D$1="二交代制",T$17&gt;=1,T$17&lt;=28,T63="当",U63="明",V63="休",W63="当"),10,IF(AND($D$1="三交代制",T$17&gt;=2,T$17&lt;=30,OR(T63="準",T63="深"),OR(U63="準",U63="深"),OR(V63="準",V63="深")),20,IF(AND($D$1="二交代制",OR(T63="当",T63="明"),NOT(OR(AND(T63="当",OR(U63="明",T$17=31,U$18="×"),OR(V63="休",T$17=30,T$17=31,V$18="×")),AND(T63="明",OR(S63="当",T$17=1),OR(U63="休",T$17=31,U$18="×"))))),30,IF(AND($D$1="三交代制",S63&lt;&gt;"準",S63&lt;&gt;"深",OR(T63="準",T63="深"),(NOT(OR(AND(T63="準",OR(S63="日",S63="休",T$17=1,AND(U63&lt;&gt;"準",U63&lt;&gt;"深",S63="")),OR(U63="休",AND(U63="準",OR(V63="休",T$17=30,V$18="×")),T$17=31,U$18="×",U63="")),AND(T63="深",OR(S63="休",T$17=1,AND(U63&lt;&gt;"準",U63&lt;&gt;"深",S63="")),OR(U63="休",AND(OR(U63="準",U63="深"),OR(V63="休",T$17=30,V$18="×")),T$17=31,U$18="×",U63="")))))),40,0))))</f>
        <v>0</v>
      </c>
      <c r="U144" s="193">
        <f t="shared" ref="U144" si="837">IF(AND($D$1="二交代制",U$17&gt;=1,U$17&lt;=28,U63="当",V63="明",W63="休",X63="当"),10,IF(AND($D$1="三交代制",U$17&gt;=2,U$17&lt;=30,OR(U63="準",U63="深"),OR(V63="準",V63="深"),OR(W63="準",W63="深")),20,IF(AND($D$1="二交代制",OR(U63="当",U63="明"),NOT(OR(AND(U63="当",OR(V63="明",U$17=31,V$18="×"),OR(W63="休",U$17=30,U$17=31,W$18="×")),AND(U63="明",OR(T63="当",U$17=1),OR(V63="休",U$17=31,V$18="×"))))),30,IF(AND($D$1="三交代制",T63&lt;&gt;"準",T63&lt;&gt;"深",OR(U63="準",U63="深"),(NOT(OR(AND(U63="準",OR(T63="日",T63="休",U$17=1,AND(V63&lt;&gt;"準",V63&lt;&gt;"深",T63="")),OR(V63="休",AND(V63="準",OR(W63="休",U$17=30,W$18="×")),U$17=31,V$18="×",V63="")),AND(U63="深",OR(T63="休",U$17=1,AND(V63&lt;&gt;"準",V63&lt;&gt;"深",T63="")),OR(V63="休",AND(OR(V63="準",V63="深"),OR(W63="休",U$17=30,W$18="×")),U$17=31,V$18="×",V63="")))))),40,0))))</f>
        <v>0</v>
      </c>
      <c r="V144" s="193">
        <f t="shared" ref="V144" si="838">IF(AND($D$1="二交代制",V$17&gt;=1,V$17&lt;=28,V63="当",W63="明",X63="休",Y63="当"),10,IF(AND($D$1="三交代制",V$17&gt;=2,V$17&lt;=30,OR(V63="準",V63="深"),OR(W63="準",W63="深"),OR(X63="準",X63="深")),20,IF(AND($D$1="二交代制",OR(V63="当",V63="明"),NOT(OR(AND(V63="当",OR(W63="明",V$17=31,W$18="×"),OR(X63="休",V$17=30,V$17=31,X$18="×")),AND(V63="明",OR(U63="当",V$17=1),OR(W63="休",V$17=31,W$18="×"))))),30,IF(AND($D$1="三交代制",U63&lt;&gt;"準",U63&lt;&gt;"深",OR(V63="準",V63="深"),(NOT(OR(AND(V63="準",OR(U63="日",U63="休",V$17=1,AND(W63&lt;&gt;"準",W63&lt;&gt;"深",U63="")),OR(W63="休",AND(W63="準",OR(X63="休",V$17=30,X$18="×")),V$17=31,W$18="×",W63="")),AND(V63="深",OR(U63="休",V$17=1,AND(W63&lt;&gt;"準",W63&lt;&gt;"深",U63="")),OR(W63="休",AND(OR(W63="準",W63="深"),OR(X63="休",V$17=30,X$18="×")),V$17=31,W$18="×",W63="")))))),40,0))))</f>
        <v>0</v>
      </c>
      <c r="W144" s="193">
        <f t="shared" ref="W144" si="839">IF(AND($D$1="二交代制",W$17&gt;=1,W$17&lt;=28,W63="当",X63="明",Y63="休",Z63="当"),10,IF(AND($D$1="三交代制",W$17&gt;=2,W$17&lt;=30,OR(W63="準",W63="深"),OR(X63="準",X63="深"),OR(Y63="準",Y63="深")),20,IF(AND($D$1="二交代制",OR(W63="当",W63="明"),NOT(OR(AND(W63="当",OR(X63="明",W$17=31,X$18="×"),OR(Y63="休",W$17=30,W$17=31,Y$18="×")),AND(W63="明",OR(V63="当",W$17=1),OR(X63="休",W$17=31,X$18="×"))))),30,IF(AND($D$1="三交代制",V63&lt;&gt;"準",V63&lt;&gt;"深",OR(W63="準",W63="深"),(NOT(OR(AND(W63="準",OR(V63="日",V63="休",W$17=1,AND(X63&lt;&gt;"準",X63&lt;&gt;"深",V63="")),OR(X63="休",AND(X63="準",OR(Y63="休",W$17=30,Y$18="×")),W$17=31,X$18="×",X63="")),AND(W63="深",OR(V63="休",W$17=1,AND(X63&lt;&gt;"準",X63&lt;&gt;"深",V63="")),OR(X63="休",AND(OR(X63="準",X63="深"),OR(Y63="休",W$17=30,Y$18="×")),W$17=31,X$18="×",X63="")))))),40,0))))</f>
        <v>0</v>
      </c>
      <c r="X144" s="193">
        <f t="shared" ref="X144" si="840">IF(AND($D$1="二交代制",X$17&gt;=1,X$17&lt;=28,X63="当",Y63="明",Z63="休",AA63="当"),10,IF(AND($D$1="三交代制",X$17&gt;=2,X$17&lt;=30,OR(X63="準",X63="深"),OR(Y63="準",Y63="深"),OR(Z63="準",Z63="深")),20,IF(AND($D$1="二交代制",OR(X63="当",X63="明"),NOT(OR(AND(X63="当",OR(Y63="明",X$17=31,Y$18="×"),OR(Z63="休",X$17=30,X$17=31,Z$18="×")),AND(X63="明",OR(W63="当",X$17=1),OR(Y63="休",X$17=31,Y$18="×"))))),30,IF(AND($D$1="三交代制",W63&lt;&gt;"準",W63&lt;&gt;"深",OR(X63="準",X63="深"),(NOT(OR(AND(X63="準",OR(W63="日",W63="休",X$17=1,AND(Y63&lt;&gt;"準",Y63&lt;&gt;"深",W63="")),OR(Y63="休",AND(Y63="準",OR(Z63="休",X$17=30,Z$18="×")),X$17=31,Y$18="×",Y63="")),AND(X63="深",OR(W63="休",X$17=1,AND(Y63&lt;&gt;"準",Y63&lt;&gt;"深",W63="")),OR(Y63="休",AND(OR(Y63="準",Y63="深"),OR(Z63="休",X$17=30,Z$18="×")),X$17=31,Y$18="×",Y63="")))))),40,0))))</f>
        <v>0</v>
      </c>
      <c r="Y144" s="193">
        <f t="shared" ref="Y144" si="841">IF(AND($D$1="二交代制",Y$17&gt;=1,Y$17&lt;=28,Y63="当",Z63="明",AA63="休",AB63="当"),10,IF(AND($D$1="三交代制",Y$17&gt;=2,Y$17&lt;=30,OR(Y63="準",Y63="深"),OR(Z63="準",Z63="深"),OR(AA63="準",AA63="深")),20,IF(AND($D$1="二交代制",OR(Y63="当",Y63="明"),NOT(OR(AND(Y63="当",OR(Z63="明",Y$17=31,Z$18="×"),OR(AA63="休",Y$17=30,Y$17=31,AA$18="×")),AND(Y63="明",OR(X63="当",Y$17=1),OR(Z63="休",Y$17=31,Z$18="×"))))),30,IF(AND($D$1="三交代制",X63&lt;&gt;"準",X63&lt;&gt;"深",OR(Y63="準",Y63="深"),(NOT(OR(AND(Y63="準",OR(X63="日",X63="休",Y$17=1,AND(Z63&lt;&gt;"準",Z63&lt;&gt;"深",X63="")),OR(Z63="休",AND(Z63="準",OR(AA63="休",Y$17=30,AA$18="×")),Y$17=31,Z$18="×",Z63="")),AND(Y63="深",OR(X63="休",Y$17=1,AND(Z63&lt;&gt;"準",Z63&lt;&gt;"深",X63="")),OR(Z63="休",AND(OR(Z63="準",Z63="深"),OR(AA63="休",Y$17=30,AA$18="×")),Y$17=31,Z$18="×",Z63="")))))),40,0))))</f>
        <v>0</v>
      </c>
      <c r="Z144" s="193">
        <f t="shared" ref="Z144" si="842">IF(AND($D$1="二交代制",Z$17&gt;=1,Z$17&lt;=28,Z63="当",AA63="明",AB63="休",AC63="当"),10,IF(AND($D$1="三交代制",Z$17&gt;=2,Z$17&lt;=30,OR(Z63="準",Z63="深"),OR(AA63="準",AA63="深"),OR(AB63="準",AB63="深")),20,IF(AND($D$1="二交代制",OR(Z63="当",Z63="明"),NOT(OR(AND(Z63="当",OR(AA63="明",Z$17=31,AA$18="×"),OR(AB63="休",Z$17=30,Z$17=31,AB$18="×")),AND(Z63="明",OR(Y63="当",Z$17=1),OR(AA63="休",Z$17=31,AA$18="×"))))),30,IF(AND($D$1="三交代制",Y63&lt;&gt;"準",Y63&lt;&gt;"深",OR(Z63="準",Z63="深"),(NOT(OR(AND(Z63="準",OR(Y63="日",Y63="休",Z$17=1,AND(AA63&lt;&gt;"準",AA63&lt;&gt;"深",Y63="")),OR(AA63="休",AND(AA63="準",OR(AB63="休",Z$17=30,AB$18="×")),Z$17=31,AA$18="×",AA63="")),AND(Z63="深",OR(Y63="休",Z$17=1,AND(AA63&lt;&gt;"準",AA63&lt;&gt;"深",Y63="")),OR(AA63="休",AND(OR(AA63="準",AA63="深"),OR(AB63="休",Z$17=30,AB$18="×")),Z$17=31,AA$18="×",AA63="")))))),40,0))))</f>
        <v>0</v>
      </c>
      <c r="AA144" s="193">
        <f t="shared" ref="AA144" si="843">IF(AND($D$1="二交代制",AA$17&gt;=1,AA$17&lt;=28,AA63="当",AB63="明",AC63="休",AD63="当"),10,IF(AND($D$1="三交代制",AA$17&gt;=2,AA$17&lt;=30,OR(AA63="準",AA63="深"),OR(AB63="準",AB63="深"),OR(AC63="準",AC63="深")),20,IF(AND($D$1="二交代制",OR(AA63="当",AA63="明"),NOT(OR(AND(AA63="当",OR(AB63="明",AA$17=31,AB$18="×"),OR(AC63="休",AA$17=30,AA$17=31,AC$18="×")),AND(AA63="明",OR(Z63="当",AA$17=1),OR(AB63="休",AA$17=31,AB$18="×"))))),30,IF(AND($D$1="三交代制",Z63&lt;&gt;"準",Z63&lt;&gt;"深",OR(AA63="準",AA63="深"),(NOT(OR(AND(AA63="準",OR(Z63="日",Z63="休",AA$17=1,AND(AB63&lt;&gt;"準",AB63&lt;&gt;"深",Z63="")),OR(AB63="休",AND(AB63="準",OR(AC63="休",AA$17=30,AC$18="×")),AA$17=31,AB$18="×",AB63="")),AND(AA63="深",OR(Z63="休",AA$17=1,AND(AB63&lt;&gt;"準",AB63&lt;&gt;"深",Z63="")),OR(AB63="休",AND(OR(AB63="準",AB63="深"),OR(AC63="休",AA$17=30,AC$18="×")),AA$17=31,AB$18="×",AB63="")))))),40,0))))</f>
        <v>0</v>
      </c>
      <c r="AB144" s="193">
        <f t="shared" ref="AB144" si="844">IF(AND($D$1="二交代制",AB$17&gt;=1,AB$17&lt;=28,AB63="当",AC63="明",AD63="休",AE63="当"),10,IF(AND($D$1="三交代制",AB$17&gt;=2,AB$17&lt;=30,OR(AB63="準",AB63="深"),OR(AC63="準",AC63="深"),OR(AD63="準",AD63="深")),20,IF(AND($D$1="二交代制",OR(AB63="当",AB63="明"),NOT(OR(AND(AB63="当",OR(AC63="明",AB$17=31,AC$18="×"),OR(AD63="休",AB$17=30,AB$17=31,AD$18="×")),AND(AB63="明",OR(AA63="当",AB$17=1),OR(AC63="休",AB$17=31,AC$18="×"))))),30,IF(AND($D$1="三交代制",AA63&lt;&gt;"準",AA63&lt;&gt;"深",OR(AB63="準",AB63="深"),(NOT(OR(AND(AB63="準",OR(AA63="日",AA63="休",AB$17=1,AND(AC63&lt;&gt;"準",AC63&lt;&gt;"深",AA63="")),OR(AC63="休",AND(AC63="準",OR(AD63="休",AB$17=30,AD$18="×")),AB$17=31,AC$18="×",AC63="")),AND(AB63="深",OR(AA63="休",AB$17=1,AND(AC63&lt;&gt;"準",AC63&lt;&gt;"深",AA63="")),OR(AC63="休",AND(OR(AC63="準",AC63="深"),OR(AD63="休",AB$17=30,AD$18="×")),AB$17=31,AC$18="×",AC63="")))))),40,0))))</f>
        <v>0</v>
      </c>
      <c r="AC144" s="193">
        <f t="shared" ref="AC144" si="845">IF(AND($D$1="二交代制",AC$17&gt;=1,AC$17&lt;=28,AC63="当",AD63="明",AE63="休",AF63="当"),10,IF(AND($D$1="三交代制",AC$17&gt;=2,AC$17&lt;=30,OR(AC63="準",AC63="深"),OR(AD63="準",AD63="深"),OR(AE63="準",AE63="深")),20,IF(AND($D$1="二交代制",OR(AC63="当",AC63="明"),NOT(OR(AND(AC63="当",OR(AD63="明",AC$17=31,AD$18="×"),OR(AE63="休",AC$17=30,AC$17=31,AE$18="×")),AND(AC63="明",OR(AB63="当",AC$17=1),OR(AD63="休",AC$17=31,AD$18="×"))))),30,IF(AND($D$1="三交代制",AB63&lt;&gt;"準",AB63&lt;&gt;"深",OR(AC63="準",AC63="深"),(NOT(OR(AND(AC63="準",OR(AB63="日",AB63="休",AC$17=1,AND(AD63&lt;&gt;"準",AD63&lt;&gt;"深",AB63="")),OR(AD63="休",AND(AD63="準",OR(AE63="休",AC$17=30,AE$18="×")),AC$17=31,AD$18="×",AD63="")),AND(AC63="深",OR(AB63="休",AC$17=1,AND(AD63&lt;&gt;"準",AD63&lt;&gt;"深",AB63="")),OR(AD63="休",AND(OR(AD63="準",AD63="深"),OR(AE63="休",AC$17=30,AE$18="×")),AC$17=31,AD$18="×",AD63="")))))),40,0))))</f>
        <v>0</v>
      </c>
      <c r="AD144" s="193">
        <f t="shared" ref="AD144" si="846">IF(AND($D$1="二交代制",AD$17&gt;=1,AD$17&lt;=28,AD63="当",AE63="明",AF63="休",AG63="当"),10,IF(AND($D$1="三交代制",AD$17&gt;=2,AD$17&lt;=30,OR(AD63="準",AD63="深"),OR(AE63="準",AE63="深"),OR(AF63="準",AF63="深")),20,IF(AND($D$1="二交代制",OR(AD63="当",AD63="明"),NOT(OR(AND(AD63="当",OR(AE63="明",AD$17=31,AE$18="×"),OR(AF63="休",AD$17=30,AD$17=31,AF$18="×")),AND(AD63="明",OR(AC63="当",AD$17=1),OR(AE63="休",AD$17=31,AE$18="×"))))),30,IF(AND($D$1="三交代制",AC63&lt;&gt;"準",AC63&lt;&gt;"深",OR(AD63="準",AD63="深"),(NOT(OR(AND(AD63="準",OR(AC63="日",AC63="休",AD$17=1,AND(AE63&lt;&gt;"準",AE63&lt;&gt;"深",AC63="")),OR(AE63="休",AND(AE63="準",OR(AF63="休",AD$17=30,AF$18="×")),AD$17=31,AE$18="×",AE63="")),AND(AD63="深",OR(AC63="休",AD$17=1,AND(AE63&lt;&gt;"準",AE63&lt;&gt;"深",AC63="")),OR(AE63="休",AND(OR(AE63="準",AE63="深"),OR(AF63="休",AD$17=30,AF$18="×")),AD$17=31,AE$18="×",AE63="")))))),40,0))))</f>
        <v>0</v>
      </c>
      <c r="AE144" s="193">
        <f t="shared" ref="AE144" si="847">IF(AND($D$1="二交代制",AE$17&gt;=1,AE$17&lt;=28,AE63="当",AF63="明",AG63="休",AH63="当"),10,IF(AND($D$1="三交代制",AE$17&gt;=2,AE$17&lt;=30,OR(AE63="準",AE63="深"),OR(AF63="準",AF63="深"),OR(AG63="準",AG63="深")),20,IF(AND($D$1="二交代制",OR(AE63="当",AE63="明"),NOT(OR(AND(AE63="当",OR(AF63="明",AE$17=31,AF$18="×"),OR(AG63="休",AE$17=30,AE$17=31,AG$18="×")),AND(AE63="明",OR(AD63="当",AE$17=1),OR(AF63="休",AE$17=31,AF$18="×"))))),30,IF(AND($D$1="三交代制",AD63&lt;&gt;"準",AD63&lt;&gt;"深",OR(AE63="準",AE63="深"),(NOT(OR(AND(AE63="準",OR(AD63="日",AD63="休",AE$17=1,AND(AF63&lt;&gt;"準",AF63&lt;&gt;"深",AD63="")),OR(AF63="休",AND(AF63="準",OR(AG63="休",AE$17=30,AG$18="×")),AE$17=31,AF$18="×",AF63="")),AND(AE63="深",OR(AD63="休",AE$17=1,AND(AF63&lt;&gt;"準",AF63&lt;&gt;"深",AD63="")),OR(AF63="休",AND(OR(AF63="準",AF63="深"),OR(AG63="休",AE$17=30,AG$18="×")),AE$17=31,AF$18="×",AF63="")))))),40,0))))</f>
        <v>0</v>
      </c>
      <c r="AF144" s="193">
        <f t="shared" ref="AF144" si="848">IF(AND($D$1="二交代制",AF$17&gt;=1,AF$17&lt;=28,AF63="当",AG63="明",AH63="休",AI63="当"),10,IF(AND($D$1="三交代制",AF$17&gt;=2,AF$17&lt;=30,OR(AF63="準",AF63="深"),OR(AG63="準",AG63="深"),OR(AH63="準",AH63="深")),20,IF(AND($D$1="二交代制",OR(AF63="当",AF63="明"),NOT(OR(AND(AF63="当",OR(AG63="明",AF$17=31,AG$18="×"),OR(AH63="休",AF$17=30,AF$17=31,AH$18="×")),AND(AF63="明",OR(AE63="当",AF$17=1),OR(AG63="休",AF$17=31,AG$18="×"))))),30,IF(AND($D$1="三交代制",AE63&lt;&gt;"準",AE63&lt;&gt;"深",OR(AF63="準",AF63="深"),(NOT(OR(AND(AF63="準",OR(AE63="日",AE63="休",AF$17=1,AND(AG63&lt;&gt;"準",AG63&lt;&gt;"深",AE63="")),OR(AG63="休",AND(AG63="準",OR(AH63="休",AF$17=30,AH$18="×")),AF$17=31,AG$18="×",AG63="")),AND(AF63="深",OR(AE63="休",AF$17=1,AND(AG63&lt;&gt;"準",AG63&lt;&gt;"深",AE63="")),OR(AG63="休",AND(OR(AG63="準",AG63="深"),OR(AH63="休",AF$17=30,AH$18="×")),AF$17=31,AG$18="×",AG63="")))))),40,0))))</f>
        <v>0</v>
      </c>
      <c r="AG144" s="193">
        <f t="shared" ref="AG144" si="849">IF(AND($D$1="二交代制",AG$17&gt;=1,AG$17&lt;=28,AG63="当",AH63="明",AI63="休",AJ63="当"),10,IF(AND($D$1="三交代制",AG$17&gt;=2,AG$17&lt;=30,OR(AG63="準",AG63="深"),OR(AH63="準",AH63="深"),OR(AI63="準",AI63="深")),20,IF(AND($D$1="二交代制",OR(AG63="当",AG63="明"),NOT(OR(AND(AG63="当",OR(AH63="明",AG$17=31,AH$18="×"),OR(AI63="休",AG$17=30,AG$17=31,AI$18="×")),AND(AG63="明",OR(AF63="当",AG$17=1),OR(AH63="休",AG$17=31,AH$18="×"))))),30,IF(AND($D$1="三交代制",AF63&lt;&gt;"準",AF63&lt;&gt;"深",OR(AG63="準",AG63="深"),(NOT(OR(AND(AG63="準",OR(AF63="日",AF63="休",AG$17=1,AND(AH63&lt;&gt;"準",AH63&lt;&gt;"深",AF63="")),OR(AH63="休",AND(AH63="準",OR(AI63="休",AG$17=30,AI$18="×")),AG$17=31,AH$18="×",AH63="")),AND(AG63="深",OR(AF63="休",AG$17=1,AND(AH63&lt;&gt;"準",AH63&lt;&gt;"深",AF63="")),OR(AH63="休",AND(OR(AH63="準",AH63="深"),OR(AI63="休",AG$17=30,AI$18="×")),AG$17=31,AH$18="×",AH63="")))))),40,0))))</f>
        <v>0</v>
      </c>
      <c r="AH144" s="193">
        <f t="shared" ref="AH144" si="850">IF(AND($D$1="二交代制",AH$17&gt;=1,AH$17&lt;=28,AH63="当",AI63="明",AJ63="休",AK63="当"),10,IF(AND($D$1="三交代制",AH$17&gt;=2,AH$17&lt;=30,OR(AH63="準",AH63="深"),OR(AI63="準",AI63="深"),OR(AJ63="準",AJ63="深")),20,IF(AND($D$1="二交代制",OR(AH63="当",AH63="明"),NOT(OR(AND(AH63="当",OR(AI63="明",AH$17=31,AI$18="×"),OR(AJ63="休",AH$17=30,AH$17=31,AJ$18="×")),AND(AH63="明",OR(AG63="当",AH$17=1),OR(AI63="休",AH$17=31,AI$18="×"))))),30,IF(AND($D$1="三交代制",AG63&lt;&gt;"準",AG63&lt;&gt;"深",OR(AH63="準",AH63="深"),(NOT(OR(AND(AH63="準",OR(AG63="日",AG63="休",AH$17=1,AND(AI63&lt;&gt;"準",AI63&lt;&gt;"深",AG63="")),OR(AI63="休",AND(AI63="準",OR(AJ63="休",AH$17=30,AJ$18="×")),AH$17=31,AI$18="×",AI63="")),AND(AH63="深",OR(AG63="休",AH$17=1,AND(AI63&lt;&gt;"準",AI63&lt;&gt;"深",AG63="")),OR(AI63="休",AND(OR(AI63="準",AI63="深"),OR(AJ63="休",AH$17=30,AJ$18="×")),AH$17=31,AI$18="×",AI63="")))))),40,0))))</f>
        <v>0</v>
      </c>
      <c r="AI144" s="193">
        <f t="shared" ref="AI144" si="851">IF(AND($D$1="二交代制",AI$17&gt;=1,AI$17&lt;=28,AI63="当",AJ63="明",AK63="休",AL63="当"),10,IF(AND($D$1="三交代制",AI$17&gt;=2,AI$17&lt;=30,OR(AI63="準",AI63="深"),OR(AJ63="準",AJ63="深"),OR(AK63="準",AK63="深")),20,IF(AND($D$1="二交代制",OR(AI63="当",AI63="明"),NOT(OR(AND(AI63="当",OR(AJ63="明",AI$17=31,AJ$18="×"),OR(AK63="休",AI$17=30,AI$17=31,AK$18="×")),AND(AI63="明",OR(AH63="当",AI$17=1),OR(AJ63="休",AI$17=31,AJ$18="×"))))),30,IF(AND($D$1="三交代制",AH63&lt;&gt;"準",AH63&lt;&gt;"深",OR(AI63="準",AI63="深"),(NOT(OR(AND(AI63="準",OR(AH63="日",AH63="休",AI$17=1,AND(AJ63&lt;&gt;"準",AJ63&lt;&gt;"深",AH63="")),OR(AJ63="休",AND(AJ63="準",OR(AK63="休",AI$17=30,AK$18="×")),AI$17=31,AJ$18="×",AJ63="")),AND(AI63="深",OR(AH63="休",AI$17=1,AND(AJ63&lt;&gt;"準",AJ63&lt;&gt;"深",AH63="")),OR(AJ63="休",AND(OR(AJ63="準",AJ63="深"),OR(AK63="休",AI$17=30,AK$18="×")),AI$17=31,AJ$18="×",AJ63="")))))),40,0))))</f>
        <v>0</v>
      </c>
      <c r="AJ144" s="193">
        <f t="shared" ref="AJ144" si="852">IF(AND($D$1="二交代制",AJ$17&gt;=1,AJ$17&lt;=28,AJ63="当",AK63="明",AL63="休",AM63="当"),10,IF(AND($D$1="三交代制",AJ$17&gt;=2,AJ$17&lt;=30,OR(AJ63="準",AJ63="深"),OR(AK63="準",AK63="深"),OR(AL63="準",AL63="深")),20,IF(AND($D$1="二交代制",OR(AJ63="当",AJ63="明"),NOT(OR(AND(AJ63="当",OR(AK63="明",AJ$17=31,AK$18="×"),OR(AL63="休",AJ$17=30,AJ$17=31,AL$18="×")),AND(AJ63="明",OR(AI63="当",AJ$17=1),OR(AK63="休",AJ$17=31,AK$18="×"))))),30,IF(AND($D$1="三交代制",AI63&lt;&gt;"準",AI63&lt;&gt;"深",OR(AJ63="準",AJ63="深"),(NOT(OR(AND(AJ63="準",OR(AI63="日",AI63="休",AJ$17=1,AND(AK63&lt;&gt;"準",AK63&lt;&gt;"深",AI63="")),OR(AK63="休",AND(AK63="準",OR(AL63="休",AJ$17=30,AL$18="×")),AJ$17=31,AK$18="×",AK63="")),AND(AJ63="深",OR(AI63="休",AJ$17=1,AND(AK63&lt;&gt;"準",AK63&lt;&gt;"深",AI63="")),OR(AK63="休",AND(OR(AK63="準",AK63="深"),OR(AL63="休",AJ$17=30,AL$18="×")),AJ$17=31,AK$18="×",AK63="")))))),40,0))))</f>
        <v>0</v>
      </c>
      <c r="AK144" s="193">
        <f t="shared" ref="AK144" si="853">IF(AND($D$1="二交代制",AK$17&gt;=1,AK$17&lt;=28,AK63="当",AL63="明",AM63="休",AN63="当"),10,IF(AND($D$1="三交代制",AK$17&gt;=2,AK$17&lt;=30,OR(AK63="準",AK63="深"),OR(AL63="準",AL63="深"),OR(AM63="準",AM63="深")),20,IF(AND($D$1="二交代制",OR(AK63="当",AK63="明"),NOT(OR(AND(AK63="当",OR(AL63="明",AK$17=31,AL$18="×"),OR(AM63="休",AK$17=30,AK$17=31,AM$18="×")),AND(AK63="明",OR(AJ63="当",AK$17=1),OR(AL63="休",AK$17=31,AL$18="×"))))),30,IF(AND($D$1="三交代制",AJ63&lt;&gt;"準",AJ63&lt;&gt;"深",OR(AK63="準",AK63="深"),(NOT(OR(AND(AK63="準",OR(AJ63="日",AJ63="休",AK$17=1,AND(AL63&lt;&gt;"準",AL63&lt;&gt;"深",AJ63="")),OR(AL63="休",AND(AL63="準",OR(AM63="休",AK$17=30,AM$18="×")),AK$17=31,AL$18="×",AL63="")),AND(AK63="深",OR(AJ63="休",AK$17=1,AND(AL63&lt;&gt;"準",AL63&lt;&gt;"深",AJ63="")),OR(AL63="休",AND(OR(AL63="準",AL63="深"),OR(AM63="休",AK$17=30,AM$18="×")),AK$17=31,AL$18="×",AL63="")))))),40,0))))</f>
        <v>0</v>
      </c>
      <c r="AL144" s="193">
        <f t="shared" ref="AL144" si="854">IF(AND($D$1="二交代制",AL$17&gt;=1,AL$17&lt;=28,AL63="当",AM63="明",AN63="休",AO63="当"),10,IF(AND($D$1="三交代制",AL$17&gt;=2,AL$17&lt;=30,OR(AL63="準",AL63="深"),OR(AM63="準",AM63="深"),OR(AN63="準",AN63="深")),20,IF(AND($D$1="二交代制",OR(AL63="当",AL63="明"),NOT(OR(AND(AL63="当",OR(AM63="明",AL$17=31,AM$18="×"),OR(AN63="休",AL$17=30,AL$17=31,AN$18="×")),AND(AL63="明",OR(AK63="当",AL$17=1),OR(AM63="休",AL$17=31,AM$18="×"))))),30,IF(AND($D$1="三交代制",AK63&lt;&gt;"準",AK63&lt;&gt;"深",OR(AL63="準",AL63="深"),(NOT(OR(AND(AL63="準",OR(AK63="日",AK63="休",AL$17=1,AND(AM63&lt;&gt;"準",AM63&lt;&gt;"深",AK63="")),OR(AM63="休",AND(AM63="準",OR(AN63="休",AL$17=30,AN$18="×")),AL$17=31,AM$18="×",AM63="")),AND(AL63="深",OR(AK63="休",AL$17=1,AND(AM63&lt;&gt;"準",AM63&lt;&gt;"深",AK63="")),OR(AM63="休",AND(OR(AM63="準",AM63="深"),OR(AN63="休",AL$17=30,AN$18="×")),AL$17=31,AM$18="×",AM63="")))))),40,0))))</f>
        <v>0</v>
      </c>
      <c r="AM144" s="193">
        <f t="shared" ref="AM144" si="855">IF(AND($D$1="二交代制",AM$17&gt;=1,AM$17&lt;=28,AM63="当",AN63="明",AO63="休",AP63="当"),10,IF(AND($D$1="三交代制",AM$17&gt;=2,AM$17&lt;=30,OR(AM63="準",AM63="深"),OR(AN63="準",AN63="深"),OR(AO63="準",AO63="深")),20,IF(AND($D$1="二交代制",OR(AM63="当",AM63="明"),NOT(OR(AND(AM63="当",OR(AN63="明",AM$17=31,AN$18="×"),OR(AO63="休",AM$17=30,AM$17=31,AO$18="×")),AND(AM63="明",OR(AL63="当",AM$17=1),OR(AN63="休",AM$17=31,AN$18="×"))))),30,IF(AND($D$1="三交代制",AL63&lt;&gt;"準",AL63&lt;&gt;"深",OR(AM63="準",AM63="深"),(NOT(OR(AND(AM63="準",OR(AL63="日",AL63="休",AM$17=1,AND(AN63&lt;&gt;"準",AN63&lt;&gt;"深",AL63="")),OR(AN63="休",AND(AN63="準",OR(AO63="休",AM$17=30,AO$18="×")),AM$17=31,AN$18="×",AN63="")),AND(AM63="深",OR(AL63="休",AM$17=1,AND(AN63&lt;&gt;"準",AN63&lt;&gt;"深",AL63="")),OR(AN63="休",AND(OR(AN63="準",AN63="深"),OR(AO63="休",AM$17=30,AO$18="×")),AM$17=31,AN$18="×",AN63="")))))),40,0))))</f>
        <v>0</v>
      </c>
      <c r="AN144" s="193">
        <f t="shared" ref="AN144" si="856">IF(AND($D$1="二交代制",AN$17&gt;=1,AN$17&lt;=28,AN63="当",AO63="明",AP63="休",AQ63="当"),10,IF(AND($D$1="三交代制",AN$17&gt;=2,AN$17&lt;=30,OR(AN63="準",AN63="深"),OR(AO63="準",AO63="深"),OR(AP63="準",AP63="深")),20,IF(AND($D$1="二交代制",OR(AN63="当",AN63="明"),NOT(OR(AND(AN63="当",OR(AO63="明",AN$17=31,AO$18="×"),OR(AP63="休",AN$17=30,AN$17=31,AP$18="×")),AND(AN63="明",OR(AM63="当",AN$17=1),OR(AO63="休",AN$17=31,AO$18="×"))))),30,IF(AND($D$1="三交代制",AM63&lt;&gt;"準",AM63&lt;&gt;"深",OR(AN63="準",AN63="深"),(NOT(OR(AND(AN63="準",OR(AM63="日",AM63="休",AN$17=1,AND(AO63&lt;&gt;"準",AO63&lt;&gt;"深",AM63="")),OR(AO63="休",AND(AO63="準",OR(AP63="休",AN$17=30,AP$18="×")),AN$17=31,AO$18="×",AO63="")),AND(AN63="深",OR(AM63="休",AN$17=1,AND(AO63&lt;&gt;"準",AO63&lt;&gt;"深",AM63="")),OR(AO63="休",AND(OR(AO63="準",AO63="深"),OR(AP63="休",AN$17=30,AP$18="×")),AN$17=31,AO$18="×",AO63="")))))),40,0))))</f>
        <v>0</v>
      </c>
      <c r="AO144" s="193">
        <f t="shared" ref="AO144" si="857">IF(AND($D$1="二交代制",AO$17&gt;=1,AO$17&lt;=28,AO63="当",AP63="明",AQ63="休",AR63="当"),10,IF(AND($D$1="三交代制",AO$17&gt;=2,AO$17&lt;=30,OR(AO63="準",AO63="深"),OR(AP63="準",AP63="深"),OR(AQ63="準",AQ63="深")),20,IF(AND($D$1="二交代制",OR(AO63="当",AO63="明"),NOT(OR(AND(AO63="当",OR(AP63="明",AO$17=31,AP$18="×"),OR(AQ63="休",AO$17=30,AO$17=31,AQ$18="×")),AND(AO63="明",OR(AN63="当",AO$17=1),OR(AP63="休",AO$17=31,AP$18="×"))))),30,IF(AND($D$1="三交代制",AN63&lt;&gt;"準",AN63&lt;&gt;"深",OR(AO63="準",AO63="深"),(NOT(OR(AND(AO63="準",OR(AN63="日",AN63="休",AO$17=1,AND(AP63&lt;&gt;"準",AP63&lt;&gt;"深",AN63="")),OR(AP63="休",AND(AP63="準",OR(AQ63="休",AO$17=30,AQ$18="×")),AO$17=31,AP$18="×",AP63="")),AND(AO63="深",OR(AN63="休",AO$17=1,AND(AP63&lt;&gt;"準",AP63&lt;&gt;"深",AN63="")),OR(AP63="休",AND(OR(AP63="準",AP63="深"),OR(AQ63="休",AO$17=30,AQ$18="×")),AO$17=31,AP$18="×",AP63="")))))),40,0))))</f>
        <v>0</v>
      </c>
      <c r="AP144" s="104"/>
    </row>
    <row r="145" spans="4:86" x14ac:dyDescent="0.4">
      <c r="J145" s="202"/>
      <c r="K145" s="193"/>
      <c r="L145" s="193"/>
      <c r="M145" s="193"/>
      <c r="N145" s="193"/>
      <c r="O145" s="193"/>
      <c r="P145" s="193"/>
      <c r="Q145" s="193"/>
      <c r="R145" s="193"/>
      <c r="S145" s="193"/>
      <c r="T145" s="193"/>
      <c r="U145" s="193"/>
      <c r="V145" s="193"/>
      <c r="W145" s="193"/>
      <c r="X145" s="193"/>
      <c r="Y145" s="193"/>
      <c r="Z145" s="193"/>
      <c r="AA145" s="193"/>
      <c r="AB145" s="193"/>
      <c r="AC145" s="193"/>
      <c r="AD145" s="193"/>
      <c r="AE145" s="193"/>
      <c r="AF145" s="193"/>
      <c r="AG145" s="193"/>
      <c r="AH145" s="193"/>
      <c r="AI145" s="193"/>
      <c r="AJ145" s="193"/>
      <c r="AK145" s="193"/>
      <c r="AL145" s="193"/>
      <c r="AM145" s="193"/>
      <c r="AN145" s="193"/>
      <c r="AO145" s="193"/>
      <c r="AP145" s="104"/>
    </row>
    <row r="146" spans="4:86" x14ac:dyDescent="0.4">
      <c r="J146" s="201" t="str">
        <f t="shared" ref="J146" si="858">IF(E65&lt;&gt;"",E65,"")</f>
        <v/>
      </c>
      <c r="K146" s="193">
        <f t="shared" ref="K146" si="859">IF(AND($D$1="二交代制",K$17&gt;=1,K$17&lt;=28,K65="当",L65="明",M65="休",N65="当"),10,IF(AND($D$1="三交代制",K$17&gt;=2,K$17&lt;=30,OR(K65="準",K65="深"),OR(L65="準",L65="深"),OR(M65="準",M65="深")),20,IF(AND($D$1="二交代制",OR(K65="当",K65="明"),NOT(OR(AND(K65="当",OR(L65="明",K$17=31,L$18="×"),OR(M65="休",K$17=30,K$17=31,M$18="×")),AND(K65="明",OR(J65="当",K$17=1),OR(L65="休",K$17=31,L$18="×"))))),30,IF(AND($D$1="三交代制",J65&lt;&gt;"準",J65&lt;&gt;"深",OR(K65="準",K65="深"),(NOT(OR(AND(K65="準",OR(J65="日",J65="休",K$17=1,AND(L65&lt;&gt;"準",L65&lt;&gt;"深",J65="")),OR(L65="休",AND(L65="準",OR(M65="休",K$17=30,M$18="×")),K$17=31,L$18="×",L65="")),AND(K65="深",OR(J65="休",K$17=1,AND(L65&lt;&gt;"準",L65&lt;&gt;"深",J65="")),OR(L65="休",AND(OR(L65="準",L65="深"),OR(M65="休",K$17=30,M$18="×")),K$17=31,L$18="×",L65="")))))),40,0))))</f>
        <v>0</v>
      </c>
      <c r="L146" s="193">
        <f t="shared" ref="L146" si="860">IF(AND($D$1="二交代制",L$17&gt;=1,L$17&lt;=28,L65="当",M65="明",N65="休",O65="当"),10,IF(AND($D$1="三交代制",L$17&gt;=2,L$17&lt;=30,OR(L65="準",L65="深"),OR(M65="準",M65="深"),OR(N65="準",N65="深")),20,IF(AND($D$1="二交代制",OR(L65="当",L65="明"),NOT(OR(AND(L65="当",OR(M65="明",L$17=31,M$18="×"),OR(N65="休",L$17=30,L$17=31,N$18="×")),AND(L65="明",OR(K65="当",L$17=1),OR(M65="休",L$17=31,M$18="×"))))),30,IF(AND($D$1="三交代制",K65&lt;&gt;"準",K65&lt;&gt;"深",OR(L65="準",L65="深"),(NOT(OR(AND(L65="準",OR(K65="日",K65="休",L$17=1,AND(M65&lt;&gt;"準",M65&lt;&gt;"深",K65="")),OR(M65="休",AND(M65="準",OR(N65="休",L$17=30,N$18="×")),L$17=31,M$18="×",M65="")),AND(L65="深",OR(K65="休",L$17=1,AND(M65&lt;&gt;"準",M65&lt;&gt;"深",K65="")),OR(M65="休",AND(OR(M65="準",M65="深"),OR(N65="休",L$17=30,N$18="×")),L$17=31,M$18="×",M65="")))))),40,0))))</f>
        <v>0</v>
      </c>
      <c r="M146" s="193">
        <f t="shared" ref="M146" si="861">IF(AND($D$1="二交代制",M$17&gt;=1,M$17&lt;=28,M65="当",N65="明",O65="休",P65="当"),10,IF(AND($D$1="三交代制",M$17&gt;=2,M$17&lt;=30,OR(M65="準",M65="深"),OR(N65="準",N65="深"),OR(O65="準",O65="深")),20,IF(AND($D$1="二交代制",OR(M65="当",M65="明"),NOT(OR(AND(M65="当",OR(N65="明",M$17=31,N$18="×"),OR(O65="休",M$17=30,M$17=31,O$18="×")),AND(M65="明",OR(L65="当",M$17=1),OR(N65="休",M$17=31,N$18="×"))))),30,IF(AND($D$1="三交代制",L65&lt;&gt;"準",L65&lt;&gt;"深",OR(M65="準",M65="深"),(NOT(OR(AND(M65="準",OR(L65="日",L65="休",M$17=1,AND(N65&lt;&gt;"準",N65&lt;&gt;"深",L65="")),OR(N65="休",AND(N65="準",OR(O65="休",M$17=30,O$18="×")),M$17=31,N$18="×",N65="")),AND(M65="深",OR(L65="休",M$17=1,AND(N65&lt;&gt;"準",N65&lt;&gt;"深",L65="")),OR(N65="休",AND(OR(N65="準",N65="深"),OR(O65="休",M$17=30,O$18="×")),M$17=31,N$18="×",N65="")))))),40,0))))</f>
        <v>0</v>
      </c>
      <c r="N146" s="193">
        <f t="shared" ref="N146" si="862">IF(AND($D$1="二交代制",N$17&gt;=1,N$17&lt;=28,N65="当",O65="明",P65="休",Q65="当"),10,IF(AND($D$1="三交代制",N$17&gt;=2,N$17&lt;=30,OR(N65="準",N65="深"),OR(O65="準",O65="深"),OR(P65="準",P65="深")),20,IF(AND($D$1="二交代制",OR(N65="当",N65="明"),NOT(OR(AND(N65="当",OR(O65="明",N$17=31,O$18="×"),OR(P65="休",N$17=30,N$17=31,P$18="×")),AND(N65="明",OR(M65="当",N$17=1),OR(O65="休",N$17=31,O$18="×"))))),30,IF(AND($D$1="三交代制",M65&lt;&gt;"準",M65&lt;&gt;"深",OR(N65="準",N65="深"),(NOT(OR(AND(N65="準",OR(M65="日",M65="休",N$17=1,AND(O65&lt;&gt;"準",O65&lt;&gt;"深",M65="")),OR(O65="休",AND(O65="準",OR(P65="休",N$17=30,P$18="×")),N$17=31,O$18="×",O65="")),AND(N65="深",OR(M65="休",N$17=1,AND(O65&lt;&gt;"準",O65&lt;&gt;"深",M65="")),OR(O65="休",AND(OR(O65="準",O65="深"),OR(P65="休",N$17=30,P$18="×")),N$17=31,O$18="×",O65="")))))),40,0))))</f>
        <v>0</v>
      </c>
      <c r="O146" s="193">
        <f t="shared" ref="O146" si="863">IF(AND($D$1="二交代制",O$17&gt;=1,O$17&lt;=28,O65="当",P65="明",Q65="休",R65="当"),10,IF(AND($D$1="三交代制",O$17&gt;=2,O$17&lt;=30,OR(O65="準",O65="深"),OR(P65="準",P65="深"),OR(Q65="準",Q65="深")),20,IF(AND($D$1="二交代制",OR(O65="当",O65="明"),NOT(OR(AND(O65="当",OR(P65="明",O$17=31,P$18="×"),OR(Q65="休",O$17=30,O$17=31,Q$18="×")),AND(O65="明",OR(N65="当",O$17=1),OR(P65="休",O$17=31,P$18="×"))))),30,IF(AND($D$1="三交代制",N65&lt;&gt;"準",N65&lt;&gt;"深",OR(O65="準",O65="深"),(NOT(OR(AND(O65="準",OR(N65="日",N65="休",O$17=1,AND(P65&lt;&gt;"準",P65&lt;&gt;"深",N65="")),OR(P65="休",AND(P65="準",OR(Q65="休",O$17=30,Q$18="×")),O$17=31,P$18="×",P65="")),AND(O65="深",OR(N65="休",O$17=1,AND(P65&lt;&gt;"準",P65&lt;&gt;"深",N65="")),OR(P65="休",AND(OR(P65="準",P65="深"),OR(Q65="休",O$17=30,Q$18="×")),O$17=31,P$18="×",P65="")))))),40,0))))</f>
        <v>0</v>
      </c>
      <c r="P146" s="193">
        <f t="shared" ref="P146" si="864">IF(AND($D$1="二交代制",P$17&gt;=1,P$17&lt;=28,P65="当",Q65="明",R65="休",S65="当"),10,IF(AND($D$1="三交代制",P$17&gt;=2,P$17&lt;=30,OR(P65="準",P65="深"),OR(Q65="準",Q65="深"),OR(R65="準",R65="深")),20,IF(AND($D$1="二交代制",OR(P65="当",P65="明"),NOT(OR(AND(P65="当",OR(Q65="明",P$17=31,Q$18="×"),OR(R65="休",P$17=30,P$17=31,R$18="×")),AND(P65="明",OR(O65="当",P$17=1),OR(Q65="休",P$17=31,Q$18="×"))))),30,IF(AND($D$1="三交代制",O65&lt;&gt;"準",O65&lt;&gt;"深",OR(P65="準",P65="深"),(NOT(OR(AND(P65="準",OR(O65="日",O65="休",P$17=1,AND(Q65&lt;&gt;"準",Q65&lt;&gt;"深",O65="")),OR(Q65="休",AND(Q65="準",OR(R65="休",P$17=30,R$18="×")),P$17=31,Q$18="×",Q65="")),AND(P65="深",OR(O65="休",P$17=1,AND(Q65&lt;&gt;"準",Q65&lt;&gt;"深",O65="")),OR(Q65="休",AND(OR(Q65="準",Q65="深"),OR(R65="休",P$17=30,R$18="×")),P$17=31,Q$18="×",Q65="")))))),40,0))))</f>
        <v>0</v>
      </c>
      <c r="Q146" s="193">
        <f t="shared" ref="Q146" si="865">IF(AND($D$1="二交代制",Q$17&gt;=1,Q$17&lt;=28,Q65="当",R65="明",S65="休",T65="当"),10,IF(AND($D$1="三交代制",Q$17&gt;=2,Q$17&lt;=30,OR(Q65="準",Q65="深"),OR(R65="準",R65="深"),OR(S65="準",S65="深")),20,IF(AND($D$1="二交代制",OR(Q65="当",Q65="明"),NOT(OR(AND(Q65="当",OR(R65="明",Q$17=31,R$18="×"),OR(S65="休",Q$17=30,Q$17=31,S$18="×")),AND(Q65="明",OR(P65="当",Q$17=1),OR(R65="休",Q$17=31,R$18="×"))))),30,IF(AND($D$1="三交代制",P65&lt;&gt;"準",P65&lt;&gt;"深",OR(Q65="準",Q65="深"),(NOT(OR(AND(Q65="準",OR(P65="日",P65="休",Q$17=1,AND(R65&lt;&gt;"準",R65&lt;&gt;"深",P65="")),OR(R65="休",AND(R65="準",OR(S65="休",Q$17=30,S$18="×")),Q$17=31,R$18="×",R65="")),AND(Q65="深",OR(P65="休",Q$17=1,AND(R65&lt;&gt;"準",R65&lt;&gt;"深",P65="")),OR(R65="休",AND(OR(R65="準",R65="深"),OR(S65="休",Q$17=30,S$18="×")),Q$17=31,R$18="×",R65="")))))),40,0))))</f>
        <v>0</v>
      </c>
      <c r="R146" s="193">
        <f t="shared" ref="R146" si="866">IF(AND($D$1="二交代制",R$17&gt;=1,R$17&lt;=28,R65="当",S65="明",T65="休",U65="当"),10,IF(AND($D$1="三交代制",R$17&gt;=2,R$17&lt;=30,OR(R65="準",R65="深"),OR(S65="準",S65="深"),OR(T65="準",T65="深")),20,IF(AND($D$1="二交代制",OR(R65="当",R65="明"),NOT(OR(AND(R65="当",OR(S65="明",R$17=31,S$18="×"),OR(T65="休",R$17=30,R$17=31,T$18="×")),AND(R65="明",OR(Q65="当",R$17=1),OR(S65="休",R$17=31,S$18="×"))))),30,IF(AND($D$1="三交代制",Q65&lt;&gt;"準",Q65&lt;&gt;"深",OR(R65="準",R65="深"),(NOT(OR(AND(R65="準",OR(Q65="日",Q65="休",R$17=1,AND(S65&lt;&gt;"準",S65&lt;&gt;"深",Q65="")),OR(S65="休",AND(S65="準",OR(T65="休",R$17=30,T$18="×")),R$17=31,S$18="×",S65="")),AND(R65="深",OR(Q65="休",R$17=1,AND(S65&lt;&gt;"準",S65&lt;&gt;"深",Q65="")),OR(S65="休",AND(OR(S65="準",S65="深"),OR(T65="休",R$17=30,T$18="×")),R$17=31,S$18="×",S65="")))))),40,0))))</f>
        <v>0</v>
      </c>
      <c r="S146" s="193">
        <f t="shared" ref="S146" si="867">IF(AND($D$1="二交代制",S$17&gt;=1,S$17&lt;=28,S65="当",T65="明",U65="休",V65="当"),10,IF(AND($D$1="三交代制",S$17&gt;=2,S$17&lt;=30,OR(S65="準",S65="深"),OR(T65="準",T65="深"),OR(U65="準",U65="深")),20,IF(AND($D$1="二交代制",OR(S65="当",S65="明"),NOT(OR(AND(S65="当",OR(T65="明",S$17=31,T$18="×"),OR(U65="休",S$17=30,S$17=31,U$18="×")),AND(S65="明",OR(R65="当",S$17=1),OR(T65="休",S$17=31,T$18="×"))))),30,IF(AND($D$1="三交代制",R65&lt;&gt;"準",R65&lt;&gt;"深",OR(S65="準",S65="深"),(NOT(OR(AND(S65="準",OR(R65="日",R65="休",S$17=1,AND(T65&lt;&gt;"準",T65&lt;&gt;"深",R65="")),OR(T65="休",AND(T65="準",OR(U65="休",S$17=30,U$18="×")),S$17=31,T$18="×",T65="")),AND(S65="深",OR(R65="休",S$17=1,AND(T65&lt;&gt;"準",T65&lt;&gt;"深",R65="")),OR(T65="休",AND(OR(T65="準",T65="深"),OR(U65="休",S$17=30,U$18="×")),S$17=31,T$18="×",T65="")))))),40,0))))</f>
        <v>0</v>
      </c>
      <c r="T146" s="193">
        <f t="shared" ref="T146" si="868">IF(AND($D$1="二交代制",T$17&gt;=1,T$17&lt;=28,T65="当",U65="明",V65="休",W65="当"),10,IF(AND($D$1="三交代制",T$17&gt;=2,T$17&lt;=30,OR(T65="準",T65="深"),OR(U65="準",U65="深"),OR(V65="準",V65="深")),20,IF(AND($D$1="二交代制",OR(T65="当",T65="明"),NOT(OR(AND(T65="当",OR(U65="明",T$17=31,U$18="×"),OR(V65="休",T$17=30,T$17=31,V$18="×")),AND(T65="明",OR(S65="当",T$17=1),OR(U65="休",T$17=31,U$18="×"))))),30,IF(AND($D$1="三交代制",S65&lt;&gt;"準",S65&lt;&gt;"深",OR(T65="準",T65="深"),(NOT(OR(AND(T65="準",OR(S65="日",S65="休",T$17=1,AND(U65&lt;&gt;"準",U65&lt;&gt;"深",S65="")),OR(U65="休",AND(U65="準",OR(V65="休",T$17=30,V$18="×")),T$17=31,U$18="×",U65="")),AND(T65="深",OR(S65="休",T$17=1,AND(U65&lt;&gt;"準",U65&lt;&gt;"深",S65="")),OR(U65="休",AND(OR(U65="準",U65="深"),OR(V65="休",T$17=30,V$18="×")),T$17=31,U$18="×",U65="")))))),40,0))))</f>
        <v>0</v>
      </c>
      <c r="U146" s="193">
        <f t="shared" ref="U146" si="869">IF(AND($D$1="二交代制",U$17&gt;=1,U$17&lt;=28,U65="当",V65="明",W65="休",X65="当"),10,IF(AND($D$1="三交代制",U$17&gt;=2,U$17&lt;=30,OR(U65="準",U65="深"),OR(V65="準",V65="深"),OR(W65="準",W65="深")),20,IF(AND($D$1="二交代制",OR(U65="当",U65="明"),NOT(OR(AND(U65="当",OR(V65="明",U$17=31,V$18="×"),OR(W65="休",U$17=30,U$17=31,W$18="×")),AND(U65="明",OR(T65="当",U$17=1),OR(V65="休",U$17=31,V$18="×"))))),30,IF(AND($D$1="三交代制",T65&lt;&gt;"準",T65&lt;&gt;"深",OR(U65="準",U65="深"),(NOT(OR(AND(U65="準",OR(T65="日",T65="休",U$17=1,AND(V65&lt;&gt;"準",V65&lt;&gt;"深",T65="")),OR(V65="休",AND(V65="準",OR(W65="休",U$17=30,W$18="×")),U$17=31,V$18="×",V65="")),AND(U65="深",OR(T65="休",U$17=1,AND(V65&lt;&gt;"準",V65&lt;&gt;"深",T65="")),OR(V65="休",AND(OR(V65="準",V65="深"),OR(W65="休",U$17=30,W$18="×")),U$17=31,V$18="×",V65="")))))),40,0))))</f>
        <v>0</v>
      </c>
      <c r="V146" s="193">
        <f t="shared" ref="V146" si="870">IF(AND($D$1="二交代制",V$17&gt;=1,V$17&lt;=28,V65="当",W65="明",X65="休",Y65="当"),10,IF(AND($D$1="三交代制",V$17&gt;=2,V$17&lt;=30,OR(V65="準",V65="深"),OR(W65="準",W65="深"),OR(X65="準",X65="深")),20,IF(AND($D$1="二交代制",OR(V65="当",V65="明"),NOT(OR(AND(V65="当",OR(W65="明",V$17=31,W$18="×"),OR(X65="休",V$17=30,V$17=31,X$18="×")),AND(V65="明",OR(U65="当",V$17=1),OR(W65="休",V$17=31,W$18="×"))))),30,IF(AND($D$1="三交代制",U65&lt;&gt;"準",U65&lt;&gt;"深",OR(V65="準",V65="深"),(NOT(OR(AND(V65="準",OR(U65="日",U65="休",V$17=1,AND(W65&lt;&gt;"準",W65&lt;&gt;"深",U65="")),OR(W65="休",AND(W65="準",OR(X65="休",V$17=30,X$18="×")),V$17=31,W$18="×",W65="")),AND(V65="深",OR(U65="休",V$17=1,AND(W65&lt;&gt;"準",W65&lt;&gt;"深",U65="")),OR(W65="休",AND(OR(W65="準",W65="深"),OR(X65="休",V$17=30,X$18="×")),V$17=31,W$18="×",W65="")))))),40,0))))</f>
        <v>0</v>
      </c>
      <c r="W146" s="193">
        <f t="shared" ref="W146" si="871">IF(AND($D$1="二交代制",W$17&gt;=1,W$17&lt;=28,W65="当",X65="明",Y65="休",Z65="当"),10,IF(AND($D$1="三交代制",W$17&gt;=2,W$17&lt;=30,OR(W65="準",W65="深"),OR(X65="準",X65="深"),OR(Y65="準",Y65="深")),20,IF(AND($D$1="二交代制",OR(W65="当",W65="明"),NOT(OR(AND(W65="当",OR(X65="明",W$17=31,X$18="×"),OR(Y65="休",W$17=30,W$17=31,Y$18="×")),AND(W65="明",OR(V65="当",W$17=1),OR(X65="休",W$17=31,X$18="×"))))),30,IF(AND($D$1="三交代制",V65&lt;&gt;"準",V65&lt;&gt;"深",OR(W65="準",W65="深"),(NOT(OR(AND(W65="準",OR(V65="日",V65="休",W$17=1,AND(X65&lt;&gt;"準",X65&lt;&gt;"深",V65="")),OR(X65="休",AND(X65="準",OR(Y65="休",W$17=30,Y$18="×")),W$17=31,X$18="×",X65="")),AND(W65="深",OR(V65="休",W$17=1,AND(X65&lt;&gt;"準",X65&lt;&gt;"深",V65="")),OR(X65="休",AND(OR(X65="準",X65="深"),OR(Y65="休",W$17=30,Y$18="×")),W$17=31,X$18="×",X65="")))))),40,0))))</f>
        <v>0</v>
      </c>
      <c r="X146" s="193">
        <f t="shared" ref="X146" si="872">IF(AND($D$1="二交代制",X$17&gt;=1,X$17&lt;=28,X65="当",Y65="明",Z65="休",AA65="当"),10,IF(AND($D$1="三交代制",X$17&gt;=2,X$17&lt;=30,OR(X65="準",X65="深"),OR(Y65="準",Y65="深"),OR(Z65="準",Z65="深")),20,IF(AND($D$1="二交代制",OR(X65="当",X65="明"),NOT(OR(AND(X65="当",OR(Y65="明",X$17=31,Y$18="×"),OR(Z65="休",X$17=30,X$17=31,Z$18="×")),AND(X65="明",OR(W65="当",X$17=1),OR(Y65="休",X$17=31,Y$18="×"))))),30,IF(AND($D$1="三交代制",W65&lt;&gt;"準",W65&lt;&gt;"深",OR(X65="準",X65="深"),(NOT(OR(AND(X65="準",OR(W65="日",W65="休",X$17=1,AND(Y65&lt;&gt;"準",Y65&lt;&gt;"深",W65="")),OR(Y65="休",AND(Y65="準",OR(Z65="休",X$17=30,Z$18="×")),X$17=31,Y$18="×",Y65="")),AND(X65="深",OR(W65="休",X$17=1,AND(Y65&lt;&gt;"準",Y65&lt;&gt;"深",W65="")),OR(Y65="休",AND(OR(Y65="準",Y65="深"),OR(Z65="休",X$17=30,Z$18="×")),X$17=31,Y$18="×",Y65="")))))),40,0))))</f>
        <v>0</v>
      </c>
      <c r="Y146" s="193">
        <f t="shared" ref="Y146" si="873">IF(AND($D$1="二交代制",Y$17&gt;=1,Y$17&lt;=28,Y65="当",Z65="明",AA65="休",AB65="当"),10,IF(AND($D$1="三交代制",Y$17&gt;=2,Y$17&lt;=30,OR(Y65="準",Y65="深"),OR(Z65="準",Z65="深"),OR(AA65="準",AA65="深")),20,IF(AND($D$1="二交代制",OR(Y65="当",Y65="明"),NOT(OR(AND(Y65="当",OR(Z65="明",Y$17=31,Z$18="×"),OR(AA65="休",Y$17=30,Y$17=31,AA$18="×")),AND(Y65="明",OR(X65="当",Y$17=1),OR(Z65="休",Y$17=31,Z$18="×"))))),30,IF(AND($D$1="三交代制",X65&lt;&gt;"準",X65&lt;&gt;"深",OR(Y65="準",Y65="深"),(NOT(OR(AND(Y65="準",OR(X65="日",X65="休",Y$17=1,AND(Z65&lt;&gt;"準",Z65&lt;&gt;"深",X65="")),OR(Z65="休",AND(Z65="準",OR(AA65="休",Y$17=30,AA$18="×")),Y$17=31,Z$18="×",Z65="")),AND(Y65="深",OR(X65="休",Y$17=1,AND(Z65&lt;&gt;"準",Z65&lt;&gt;"深",X65="")),OR(Z65="休",AND(OR(Z65="準",Z65="深"),OR(AA65="休",Y$17=30,AA$18="×")),Y$17=31,Z$18="×",Z65="")))))),40,0))))</f>
        <v>0</v>
      </c>
      <c r="Z146" s="193">
        <f t="shared" ref="Z146" si="874">IF(AND($D$1="二交代制",Z$17&gt;=1,Z$17&lt;=28,Z65="当",AA65="明",AB65="休",AC65="当"),10,IF(AND($D$1="三交代制",Z$17&gt;=2,Z$17&lt;=30,OR(Z65="準",Z65="深"),OR(AA65="準",AA65="深"),OR(AB65="準",AB65="深")),20,IF(AND($D$1="二交代制",OR(Z65="当",Z65="明"),NOT(OR(AND(Z65="当",OR(AA65="明",Z$17=31,AA$18="×"),OR(AB65="休",Z$17=30,Z$17=31,AB$18="×")),AND(Z65="明",OR(Y65="当",Z$17=1),OR(AA65="休",Z$17=31,AA$18="×"))))),30,IF(AND($D$1="三交代制",Y65&lt;&gt;"準",Y65&lt;&gt;"深",OR(Z65="準",Z65="深"),(NOT(OR(AND(Z65="準",OR(Y65="日",Y65="休",Z$17=1,AND(AA65&lt;&gt;"準",AA65&lt;&gt;"深",Y65="")),OR(AA65="休",AND(AA65="準",OR(AB65="休",Z$17=30,AB$18="×")),Z$17=31,AA$18="×",AA65="")),AND(Z65="深",OR(Y65="休",Z$17=1,AND(AA65&lt;&gt;"準",AA65&lt;&gt;"深",Y65="")),OR(AA65="休",AND(OR(AA65="準",AA65="深"),OR(AB65="休",Z$17=30,AB$18="×")),Z$17=31,AA$18="×",AA65="")))))),40,0))))</f>
        <v>0</v>
      </c>
      <c r="AA146" s="193">
        <f t="shared" ref="AA146" si="875">IF(AND($D$1="二交代制",AA$17&gt;=1,AA$17&lt;=28,AA65="当",AB65="明",AC65="休",AD65="当"),10,IF(AND($D$1="三交代制",AA$17&gt;=2,AA$17&lt;=30,OR(AA65="準",AA65="深"),OR(AB65="準",AB65="深"),OR(AC65="準",AC65="深")),20,IF(AND($D$1="二交代制",OR(AA65="当",AA65="明"),NOT(OR(AND(AA65="当",OR(AB65="明",AA$17=31,AB$18="×"),OR(AC65="休",AA$17=30,AA$17=31,AC$18="×")),AND(AA65="明",OR(Z65="当",AA$17=1),OR(AB65="休",AA$17=31,AB$18="×"))))),30,IF(AND($D$1="三交代制",Z65&lt;&gt;"準",Z65&lt;&gt;"深",OR(AA65="準",AA65="深"),(NOT(OR(AND(AA65="準",OR(Z65="日",Z65="休",AA$17=1,AND(AB65&lt;&gt;"準",AB65&lt;&gt;"深",Z65="")),OR(AB65="休",AND(AB65="準",OR(AC65="休",AA$17=30,AC$18="×")),AA$17=31,AB$18="×",AB65="")),AND(AA65="深",OR(Z65="休",AA$17=1,AND(AB65&lt;&gt;"準",AB65&lt;&gt;"深",Z65="")),OR(AB65="休",AND(OR(AB65="準",AB65="深"),OR(AC65="休",AA$17=30,AC$18="×")),AA$17=31,AB$18="×",AB65="")))))),40,0))))</f>
        <v>0</v>
      </c>
      <c r="AB146" s="193">
        <f t="shared" ref="AB146" si="876">IF(AND($D$1="二交代制",AB$17&gt;=1,AB$17&lt;=28,AB65="当",AC65="明",AD65="休",AE65="当"),10,IF(AND($D$1="三交代制",AB$17&gt;=2,AB$17&lt;=30,OR(AB65="準",AB65="深"),OR(AC65="準",AC65="深"),OR(AD65="準",AD65="深")),20,IF(AND($D$1="二交代制",OR(AB65="当",AB65="明"),NOT(OR(AND(AB65="当",OR(AC65="明",AB$17=31,AC$18="×"),OR(AD65="休",AB$17=30,AB$17=31,AD$18="×")),AND(AB65="明",OR(AA65="当",AB$17=1),OR(AC65="休",AB$17=31,AC$18="×"))))),30,IF(AND($D$1="三交代制",AA65&lt;&gt;"準",AA65&lt;&gt;"深",OR(AB65="準",AB65="深"),(NOT(OR(AND(AB65="準",OR(AA65="日",AA65="休",AB$17=1,AND(AC65&lt;&gt;"準",AC65&lt;&gt;"深",AA65="")),OR(AC65="休",AND(AC65="準",OR(AD65="休",AB$17=30,AD$18="×")),AB$17=31,AC$18="×",AC65="")),AND(AB65="深",OR(AA65="休",AB$17=1,AND(AC65&lt;&gt;"準",AC65&lt;&gt;"深",AA65="")),OR(AC65="休",AND(OR(AC65="準",AC65="深"),OR(AD65="休",AB$17=30,AD$18="×")),AB$17=31,AC$18="×",AC65="")))))),40,0))))</f>
        <v>0</v>
      </c>
      <c r="AC146" s="193">
        <f t="shared" ref="AC146" si="877">IF(AND($D$1="二交代制",AC$17&gt;=1,AC$17&lt;=28,AC65="当",AD65="明",AE65="休",AF65="当"),10,IF(AND($D$1="三交代制",AC$17&gt;=2,AC$17&lt;=30,OR(AC65="準",AC65="深"),OR(AD65="準",AD65="深"),OR(AE65="準",AE65="深")),20,IF(AND($D$1="二交代制",OR(AC65="当",AC65="明"),NOT(OR(AND(AC65="当",OR(AD65="明",AC$17=31,AD$18="×"),OR(AE65="休",AC$17=30,AC$17=31,AE$18="×")),AND(AC65="明",OR(AB65="当",AC$17=1),OR(AD65="休",AC$17=31,AD$18="×"))))),30,IF(AND($D$1="三交代制",AB65&lt;&gt;"準",AB65&lt;&gt;"深",OR(AC65="準",AC65="深"),(NOT(OR(AND(AC65="準",OR(AB65="日",AB65="休",AC$17=1,AND(AD65&lt;&gt;"準",AD65&lt;&gt;"深",AB65="")),OR(AD65="休",AND(AD65="準",OR(AE65="休",AC$17=30,AE$18="×")),AC$17=31,AD$18="×",AD65="")),AND(AC65="深",OR(AB65="休",AC$17=1,AND(AD65&lt;&gt;"準",AD65&lt;&gt;"深",AB65="")),OR(AD65="休",AND(OR(AD65="準",AD65="深"),OR(AE65="休",AC$17=30,AE$18="×")),AC$17=31,AD$18="×",AD65="")))))),40,0))))</f>
        <v>0</v>
      </c>
      <c r="AD146" s="193">
        <f t="shared" ref="AD146" si="878">IF(AND($D$1="二交代制",AD$17&gt;=1,AD$17&lt;=28,AD65="当",AE65="明",AF65="休",AG65="当"),10,IF(AND($D$1="三交代制",AD$17&gt;=2,AD$17&lt;=30,OR(AD65="準",AD65="深"),OR(AE65="準",AE65="深"),OR(AF65="準",AF65="深")),20,IF(AND($D$1="二交代制",OR(AD65="当",AD65="明"),NOT(OR(AND(AD65="当",OR(AE65="明",AD$17=31,AE$18="×"),OR(AF65="休",AD$17=30,AD$17=31,AF$18="×")),AND(AD65="明",OR(AC65="当",AD$17=1),OR(AE65="休",AD$17=31,AE$18="×"))))),30,IF(AND($D$1="三交代制",AC65&lt;&gt;"準",AC65&lt;&gt;"深",OR(AD65="準",AD65="深"),(NOT(OR(AND(AD65="準",OR(AC65="日",AC65="休",AD$17=1,AND(AE65&lt;&gt;"準",AE65&lt;&gt;"深",AC65="")),OR(AE65="休",AND(AE65="準",OR(AF65="休",AD$17=30,AF$18="×")),AD$17=31,AE$18="×",AE65="")),AND(AD65="深",OR(AC65="休",AD$17=1,AND(AE65&lt;&gt;"準",AE65&lt;&gt;"深",AC65="")),OR(AE65="休",AND(OR(AE65="準",AE65="深"),OR(AF65="休",AD$17=30,AF$18="×")),AD$17=31,AE$18="×",AE65="")))))),40,0))))</f>
        <v>0</v>
      </c>
      <c r="AE146" s="193">
        <f t="shared" ref="AE146" si="879">IF(AND($D$1="二交代制",AE$17&gt;=1,AE$17&lt;=28,AE65="当",AF65="明",AG65="休",AH65="当"),10,IF(AND($D$1="三交代制",AE$17&gt;=2,AE$17&lt;=30,OR(AE65="準",AE65="深"),OR(AF65="準",AF65="深"),OR(AG65="準",AG65="深")),20,IF(AND($D$1="二交代制",OR(AE65="当",AE65="明"),NOT(OR(AND(AE65="当",OR(AF65="明",AE$17=31,AF$18="×"),OR(AG65="休",AE$17=30,AE$17=31,AG$18="×")),AND(AE65="明",OR(AD65="当",AE$17=1),OR(AF65="休",AE$17=31,AF$18="×"))))),30,IF(AND($D$1="三交代制",AD65&lt;&gt;"準",AD65&lt;&gt;"深",OR(AE65="準",AE65="深"),(NOT(OR(AND(AE65="準",OR(AD65="日",AD65="休",AE$17=1,AND(AF65&lt;&gt;"準",AF65&lt;&gt;"深",AD65="")),OR(AF65="休",AND(AF65="準",OR(AG65="休",AE$17=30,AG$18="×")),AE$17=31,AF$18="×",AF65="")),AND(AE65="深",OR(AD65="休",AE$17=1,AND(AF65&lt;&gt;"準",AF65&lt;&gt;"深",AD65="")),OR(AF65="休",AND(OR(AF65="準",AF65="深"),OR(AG65="休",AE$17=30,AG$18="×")),AE$17=31,AF$18="×",AF65="")))))),40,0))))</f>
        <v>0</v>
      </c>
      <c r="AF146" s="193">
        <f t="shared" ref="AF146" si="880">IF(AND($D$1="二交代制",AF$17&gt;=1,AF$17&lt;=28,AF65="当",AG65="明",AH65="休",AI65="当"),10,IF(AND($D$1="三交代制",AF$17&gt;=2,AF$17&lt;=30,OR(AF65="準",AF65="深"),OR(AG65="準",AG65="深"),OR(AH65="準",AH65="深")),20,IF(AND($D$1="二交代制",OR(AF65="当",AF65="明"),NOT(OR(AND(AF65="当",OR(AG65="明",AF$17=31,AG$18="×"),OR(AH65="休",AF$17=30,AF$17=31,AH$18="×")),AND(AF65="明",OR(AE65="当",AF$17=1),OR(AG65="休",AF$17=31,AG$18="×"))))),30,IF(AND($D$1="三交代制",AE65&lt;&gt;"準",AE65&lt;&gt;"深",OR(AF65="準",AF65="深"),(NOT(OR(AND(AF65="準",OR(AE65="日",AE65="休",AF$17=1,AND(AG65&lt;&gt;"準",AG65&lt;&gt;"深",AE65="")),OR(AG65="休",AND(AG65="準",OR(AH65="休",AF$17=30,AH$18="×")),AF$17=31,AG$18="×",AG65="")),AND(AF65="深",OR(AE65="休",AF$17=1,AND(AG65&lt;&gt;"準",AG65&lt;&gt;"深",AE65="")),OR(AG65="休",AND(OR(AG65="準",AG65="深"),OR(AH65="休",AF$17=30,AH$18="×")),AF$17=31,AG$18="×",AG65="")))))),40,0))))</f>
        <v>0</v>
      </c>
      <c r="AG146" s="193">
        <f t="shared" ref="AG146" si="881">IF(AND($D$1="二交代制",AG$17&gt;=1,AG$17&lt;=28,AG65="当",AH65="明",AI65="休",AJ65="当"),10,IF(AND($D$1="三交代制",AG$17&gt;=2,AG$17&lt;=30,OR(AG65="準",AG65="深"),OR(AH65="準",AH65="深"),OR(AI65="準",AI65="深")),20,IF(AND($D$1="二交代制",OR(AG65="当",AG65="明"),NOT(OR(AND(AG65="当",OR(AH65="明",AG$17=31,AH$18="×"),OR(AI65="休",AG$17=30,AG$17=31,AI$18="×")),AND(AG65="明",OR(AF65="当",AG$17=1),OR(AH65="休",AG$17=31,AH$18="×"))))),30,IF(AND($D$1="三交代制",AF65&lt;&gt;"準",AF65&lt;&gt;"深",OR(AG65="準",AG65="深"),(NOT(OR(AND(AG65="準",OR(AF65="日",AF65="休",AG$17=1,AND(AH65&lt;&gt;"準",AH65&lt;&gt;"深",AF65="")),OR(AH65="休",AND(AH65="準",OR(AI65="休",AG$17=30,AI$18="×")),AG$17=31,AH$18="×",AH65="")),AND(AG65="深",OR(AF65="休",AG$17=1,AND(AH65&lt;&gt;"準",AH65&lt;&gt;"深",AF65="")),OR(AH65="休",AND(OR(AH65="準",AH65="深"),OR(AI65="休",AG$17=30,AI$18="×")),AG$17=31,AH$18="×",AH65="")))))),40,0))))</f>
        <v>0</v>
      </c>
      <c r="AH146" s="193">
        <f t="shared" ref="AH146" si="882">IF(AND($D$1="二交代制",AH$17&gt;=1,AH$17&lt;=28,AH65="当",AI65="明",AJ65="休",AK65="当"),10,IF(AND($D$1="三交代制",AH$17&gt;=2,AH$17&lt;=30,OR(AH65="準",AH65="深"),OR(AI65="準",AI65="深"),OR(AJ65="準",AJ65="深")),20,IF(AND($D$1="二交代制",OR(AH65="当",AH65="明"),NOT(OR(AND(AH65="当",OR(AI65="明",AH$17=31,AI$18="×"),OR(AJ65="休",AH$17=30,AH$17=31,AJ$18="×")),AND(AH65="明",OR(AG65="当",AH$17=1),OR(AI65="休",AH$17=31,AI$18="×"))))),30,IF(AND($D$1="三交代制",AG65&lt;&gt;"準",AG65&lt;&gt;"深",OR(AH65="準",AH65="深"),(NOT(OR(AND(AH65="準",OR(AG65="日",AG65="休",AH$17=1,AND(AI65&lt;&gt;"準",AI65&lt;&gt;"深",AG65="")),OR(AI65="休",AND(AI65="準",OR(AJ65="休",AH$17=30,AJ$18="×")),AH$17=31,AI$18="×",AI65="")),AND(AH65="深",OR(AG65="休",AH$17=1,AND(AI65&lt;&gt;"準",AI65&lt;&gt;"深",AG65="")),OR(AI65="休",AND(OR(AI65="準",AI65="深"),OR(AJ65="休",AH$17=30,AJ$18="×")),AH$17=31,AI$18="×",AI65="")))))),40,0))))</f>
        <v>0</v>
      </c>
      <c r="AI146" s="193">
        <f t="shared" ref="AI146" si="883">IF(AND($D$1="二交代制",AI$17&gt;=1,AI$17&lt;=28,AI65="当",AJ65="明",AK65="休",AL65="当"),10,IF(AND($D$1="三交代制",AI$17&gt;=2,AI$17&lt;=30,OR(AI65="準",AI65="深"),OR(AJ65="準",AJ65="深"),OR(AK65="準",AK65="深")),20,IF(AND($D$1="二交代制",OR(AI65="当",AI65="明"),NOT(OR(AND(AI65="当",OR(AJ65="明",AI$17=31,AJ$18="×"),OR(AK65="休",AI$17=30,AI$17=31,AK$18="×")),AND(AI65="明",OR(AH65="当",AI$17=1),OR(AJ65="休",AI$17=31,AJ$18="×"))))),30,IF(AND($D$1="三交代制",AH65&lt;&gt;"準",AH65&lt;&gt;"深",OR(AI65="準",AI65="深"),(NOT(OR(AND(AI65="準",OR(AH65="日",AH65="休",AI$17=1,AND(AJ65&lt;&gt;"準",AJ65&lt;&gt;"深",AH65="")),OR(AJ65="休",AND(AJ65="準",OR(AK65="休",AI$17=30,AK$18="×")),AI$17=31,AJ$18="×",AJ65="")),AND(AI65="深",OR(AH65="休",AI$17=1,AND(AJ65&lt;&gt;"準",AJ65&lt;&gt;"深",AH65="")),OR(AJ65="休",AND(OR(AJ65="準",AJ65="深"),OR(AK65="休",AI$17=30,AK$18="×")),AI$17=31,AJ$18="×",AJ65="")))))),40,0))))</f>
        <v>0</v>
      </c>
      <c r="AJ146" s="193">
        <f t="shared" ref="AJ146" si="884">IF(AND($D$1="二交代制",AJ$17&gt;=1,AJ$17&lt;=28,AJ65="当",AK65="明",AL65="休",AM65="当"),10,IF(AND($D$1="三交代制",AJ$17&gt;=2,AJ$17&lt;=30,OR(AJ65="準",AJ65="深"),OR(AK65="準",AK65="深"),OR(AL65="準",AL65="深")),20,IF(AND($D$1="二交代制",OR(AJ65="当",AJ65="明"),NOT(OR(AND(AJ65="当",OR(AK65="明",AJ$17=31,AK$18="×"),OR(AL65="休",AJ$17=30,AJ$17=31,AL$18="×")),AND(AJ65="明",OR(AI65="当",AJ$17=1),OR(AK65="休",AJ$17=31,AK$18="×"))))),30,IF(AND($D$1="三交代制",AI65&lt;&gt;"準",AI65&lt;&gt;"深",OR(AJ65="準",AJ65="深"),(NOT(OR(AND(AJ65="準",OR(AI65="日",AI65="休",AJ$17=1,AND(AK65&lt;&gt;"準",AK65&lt;&gt;"深",AI65="")),OR(AK65="休",AND(AK65="準",OR(AL65="休",AJ$17=30,AL$18="×")),AJ$17=31,AK$18="×",AK65="")),AND(AJ65="深",OR(AI65="休",AJ$17=1,AND(AK65&lt;&gt;"準",AK65&lt;&gt;"深",AI65="")),OR(AK65="休",AND(OR(AK65="準",AK65="深"),OR(AL65="休",AJ$17=30,AL$18="×")),AJ$17=31,AK$18="×",AK65="")))))),40,0))))</f>
        <v>0</v>
      </c>
      <c r="AK146" s="193">
        <f t="shared" ref="AK146" si="885">IF(AND($D$1="二交代制",AK$17&gt;=1,AK$17&lt;=28,AK65="当",AL65="明",AM65="休",AN65="当"),10,IF(AND($D$1="三交代制",AK$17&gt;=2,AK$17&lt;=30,OR(AK65="準",AK65="深"),OR(AL65="準",AL65="深"),OR(AM65="準",AM65="深")),20,IF(AND($D$1="二交代制",OR(AK65="当",AK65="明"),NOT(OR(AND(AK65="当",OR(AL65="明",AK$17=31,AL$18="×"),OR(AM65="休",AK$17=30,AK$17=31,AM$18="×")),AND(AK65="明",OR(AJ65="当",AK$17=1),OR(AL65="休",AK$17=31,AL$18="×"))))),30,IF(AND($D$1="三交代制",AJ65&lt;&gt;"準",AJ65&lt;&gt;"深",OR(AK65="準",AK65="深"),(NOT(OR(AND(AK65="準",OR(AJ65="日",AJ65="休",AK$17=1,AND(AL65&lt;&gt;"準",AL65&lt;&gt;"深",AJ65="")),OR(AL65="休",AND(AL65="準",OR(AM65="休",AK$17=30,AM$18="×")),AK$17=31,AL$18="×",AL65="")),AND(AK65="深",OR(AJ65="休",AK$17=1,AND(AL65&lt;&gt;"準",AL65&lt;&gt;"深",AJ65="")),OR(AL65="休",AND(OR(AL65="準",AL65="深"),OR(AM65="休",AK$17=30,AM$18="×")),AK$17=31,AL$18="×",AL65="")))))),40,0))))</f>
        <v>0</v>
      </c>
      <c r="AL146" s="193">
        <f t="shared" ref="AL146" si="886">IF(AND($D$1="二交代制",AL$17&gt;=1,AL$17&lt;=28,AL65="当",AM65="明",AN65="休",AO65="当"),10,IF(AND($D$1="三交代制",AL$17&gt;=2,AL$17&lt;=30,OR(AL65="準",AL65="深"),OR(AM65="準",AM65="深"),OR(AN65="準",AN65="深")),20,IF(AND($D$1="二交代制",OR(AL65="当",AL65="明"),NOT(OR(AND(AL65="当",OR(AM65="明",AL$17=31,AM$18="×"),OR(AN65="休",AL$17=30,AL$17=31,AN$18="×")),AND(AL65="明",OR(AK65="当",AL$17=1),OR(AM65="休",AL$17=31,AM$18="×"))))),30,IF(AND($D$1="三交代制",AK65&lt;&gt;"準",AK65&lt;&gt;"深",OR(AL65="準",AL65="深"),(NOT(OR(AND(AL65="準",OR(AK65="日",AK65="休",AL$17=1,AND(AM65&lt;&gt;"準",AM65&lt;&gt;"深",AK65="")),OR(AM65="休",AND(AM65="準",OR(AN65="休",AL$17=30,AN$18="×")),AL$17=31,AM$18="×",AM65="")),AND(AL65="深",OR(AK65="休",AL$17=1,AND(AM65&lt;&gt;"準",AM65&lt;&gt;"深",AK65="")),OR(AM65="休",AND(OR(AM65="準",AM65="深"),OR(AN65="休",AL$17=30,AN$18="×")),AL$17=31,AM$18="×",AM65="")))))),40,0))))</f>
        <v>0</v>
      </c>
      <c r="AM146" s="193">
        <f t="shared" ref="AM146" si="887">IF(AND($D$1="二交代制",AM$17&gt;=1,AM$17&lt;=28,AM65="当",AN65="明",AO65="休",AP65="当"),10,IF(AND($D$1="三交代制",AM$17&gt;=2,AM$17&lt;=30,OR(AM65="準",AM65="深"),OR(AN65="準",AN65="深"),OR(AO65="準",AO65="深")),20,IF(AND($D$1="二交代制",OR(AM65="当",AM65="明"),NOT(OR(AND(AM65="当",OR(AN65="明",AM$17=31,AN$18="×"),OR(AO65="休",AM$17=30,AM$17=31,AO$18="×")),AND(AM65="明",OR(AL65="当",AM$17=1),OR(AN65="休",AM$17=31,AN$18="×"))))),30,IF(AND($D$1="三交代制",AL65&lt;&gt;"準",AL65&lt;&gt;"深",OR(AM65="準",AM65="深"),(NOT(OR(AND(AM65="準",OR(AL65="日",AL65="休",AM$17=1,AND(AN65&lt;&gt;"準",AN65&lt;&gt;"深",AL65="")),OR(AN65="休",AND(AN65="準",OR(AO65="休",AM$17=30,AO$18="×")),AM$17=31,AN$18="×",AN65="")),AND(AM65="深",OR(AL65="休",AM$17=1,AND(AN65&lt;&gt;"準",AN65&lt;&gt;"深",AL65="")),OR(AN65="休",AND(OR(AN65="準",AN65="深"),OR(AO65="休",AM$17=30,AO$18="×")),AM$17=31,AN$18="×",AN65="")))))),40,0))))</f>
        <v>0</v>
      </c>
      <c r="AN146" s="193">
        <f t="shared" ref="AN146" si="888">IF(AND($D$1="二交代制",AN$17&gt;=1,AN$17&lt;=28,AN65="当",AO65="明",AP65="休",AQ65="当"),10,IF(AND($D$1="三交代制",AN$17&gt;=2,AN$17&lt;=30,OR(AN65="準",AN65="深"),OR(AO65="準",AO65="深"),OR(AP65="準",AP65="深")),20,IF(AND($D$1="二交代制",OR(AN65="当",AN65="明"),NOT(OR(AND(AN65="当",OR(AO65="明",AN$17=31,AO$18="×"),OR(AP65="休",AN$17=30,AN$17=31,AP$18="×")),AND(AN65="明",OR(AM65="当",AN$17=1),OR(AO65="休",AN$17=31,AO$18="×"))))),30,IF(AND($D$1="三交代制",AM65&lt;&gt;"準",AM65&lt;&gt;"深",OR(AN65="準",AN65="深"),(NOT(OR(AND(AN65="準",OR(AM65="日",AM65="休",AN$17=1,AND(AO65&lt;&gt;"準",AO65&lt;&gt;"深",AM65="")),OR(AO65="休",AND(AO65="準",OR(AP65="休",AN$17=30,AP$18="×")),AN$17=31,AO$18="×",AO65="")),AND(AN65="深",OR(AM65="休",AN$17=1,AND(AO65&lt;&gt;"準",AO65&lt;&gt;"深",AM65="")),OR(AO65="休",AND(OR(AO65="準",AO65="深"),OR(AP65="休",AN$17=30,AP$18="×")),AN$17=31,AO$18="×",AO65="")))))),40,0))))</f>
        <v>0</v>
      </c>
      <c r="AO146" s="193">
        <f t="shared" ref="AO146" si="889">IF(AND($D$1="二交代制",AO$17&gt;=1,AO$17&lt;=28,AO65="当",AP65="明",AQ65="休",AR65="当"),10,IF(AND($D$1="三交代制",AO$17&gt;=2,AO$17&lt;=30,OR(AO65="準",AO65="深"),OR(AP65="準",AP65="深"),OR(AQ65="準",AQ65="深")),20,IF(AND($D$1="二交代制",OR(AO65="当",AO65="明"),NOT(OR(AND(AO65="当",OR(AP65="明",AO$17=31,AP$18="×"),OR(AQ65="休",AO$17=30,AO$17=31,AQ$18="×")),AND(AO65="明",OR(AN65="当",AO$17=1),OR(AP65="休",AO$17=31,AP$18="×"))))),30,IF(AND($D$1="三交代制",AN65&lt;&gt;"準",AN65&lt;&gt;"深",OR(AO65="準",AO65="深"),(NOT(OR(AND(AO65="準",OR(AN65="日",AN65="休",AO$17=1,AND(AP65&lt;&gt;"準",AP65&lt;&gt;"深",AN65="")),OR(AP65="休",AND(AP65="準",OR(AQ65="休",AO$17=30,AQ$18="×")),AO$17=31,AP$18="×",AP65="")),AND(AO65="深",OR(AN65="休",AO$17=1,AND(AP65&lt;&gt;"準",AP65&lt;&gt;"深",AN65="")),OR(AP65="休",AND(OR(AP65="準",AP65="深"),OR(AQ65="休",AO$17=30,AQ$18="×")),AO$17=31,AP$18="×",AP65="")))))),40,0))))</f>
        <v>0</v>
      </c>
      <c r="AP146" s="104"/>
    </row>
    <row r="147" spans="4:86" x14ac:dyDescent="0.4">
      <c r="J147" s="202"/>
      <c r="K147" s="193"/>
      <c r="L147" s="193"/>
      <c r="M147" s="193"/>
      <c r="N147" s="193"/>
      <c r="O147" s="193"/>
      <c r="P147" s="193"/>
      <c r="Q147" s="193"/>
      <c r="R147" s="193"/>
      <c r="S147" s="193"/>
      <c r="T147" s="193"/>
      <c r="U147" s="193"/>
      <c r="V147" s="193"/>
      <c r="W147" s="193"/>
      <c r="X147" s="193"/>
      <c r="Y147" s="193"/>
      <c r="Z147" s="193"/>
      <c r="AA147" s="193"/>
      <c r="AB147" s="193"/>
      <c r="AC147" s="193"/>
      <c r="AD147" s="193"/>
      <c r="AE147" s="193"/>
      <c r="AF147" s="193"/>
      <c r="AG147" s="193"/>
      <c r="AH147" s="193"/>
      <c r="AI147" s="193"/>
      <c r="AJ147" s="193"/>
      <c r="AK147" s="193"/>
      <c r="AL147" s="193"/>
      <c r="AM147" s="193"/>
      <c r="AN147" s="193"/>
      <c r="AO147" s="193"/>
      <c r="AP147" s="104"/>
    </row>
    <row r="148" spans="4:86" x14ac:dyDescent="0.4">
      <c r="J148" s="201" t="str">
        <f t="shared" ref="J148" si="890">IF(E67&lt;&gt;"",E67,"")</f>
        <v/>
      </c>
      <c r="K148" s="193">
        <f t="shared" ref="K148" si="891">IF(AND($D$1="二交代制",K$17&gt;=1,K$17&lt;=28,K67="当",L67="明",M67="休",N67="当"),10,IF(AND($D$1="三交代制",K$17&gt;=2,K$17&lt;=30,OR(K67="準",K67="深"),OR(L67="準",L67="深"),OR(M67="準",M67="深")),20,IF(AND($D$1="二交代制",OR(K67="当",K67="明"),NOT(OR(AND(K67="当",OR(L67="明",K$17=31,L$18="×"),OR(M67="休",K$17=30,K$17=31,M$18="×")),AND(K67="明",OR(J67="当",K$17=1),OR(L67="休",K$17=31,L$18="×"))))),30,IF(AND($D$1="三交代制",J67&lt;&gt;"準",J67&lt;&gt;"深",OR(K67="準",K67="深"),(NOT(OR(AND(K67="準",OR(J67="日",J67="休",K$17=1,AND(L67&lt;&gt;"準",L67&lt;&gt;"深",J67="")),OR(L67="休",AND(L67="準",OR(M67="休",K$17=30,M$18="×")),K$17=31,L$18="×",L67="")),AND(K67="深",OR(J67="休",K$17=1,AND(L67&lt;&gt;"準",L67&lt;&gt;"深",J67="")),OR(L67="休",AND(OR(L67="準",L67="深"),OR(M67="休",K$17=30,M$18="×")),K$17=31,L$18="×",L67="")))))),40,0))))</f>
        <v>0</v>
      </c>
      <c r="L148" s="193">
        <f t="shared" ref="L148" si="892">IF(AND($D$1="二交代制",L$17&gt;=1,L$17&lt;=28,L67="当",M67="明",N67="休",O67="当"),10,IF(AND($D$1="三交代制",L$17&gt;=2,L$17&lt;=30,OR(L67="準",L67="深"),OR(M67="準",M67="深"),OR(N67="準",N67="深")),20,IF(AND($D$1="二交代制",OR(L67="当",L67="明"),NOT(OR(AND(L67="当",OR(M67="明",L$17=31,M$18="×"),OR(N67="休",L$17=30,L$17=31,N$18="×")),AND(L67="明",OR(K67="当",L$17=1),OR(M67="休",L$17=31,M$18="×"))))),30,IF(AND($D$1="三交代制",K67&lt;&gt;"準",K67&lt;&gt;"深",OR(L67="準",L67="深"),(NOT(OR(AND(L67="準",OR(K67="日",K67="休",L$17=1,AND(M67&lt;&gt;"準",M67&lt;&gt;"深",K67="")),OR(M67="休",AND(M67="準",OR(N67="休",L$17=30,N$18="×")),L$17=31,M$18="×",M67="")),AND(L67="深",OR(K67="休",L$17=1,AND(M67&lt;&gt;"準",M67&lt;&gt;"深",K67="")),OR(M67="休",AND(OR(M67="準",M67="深"),OR(N67="休",L$17=30,N$18="×")),L$17=31,M$18="×",M67="")))))),40,0))))</f>
        <v>0</v>
      </c>
      <c r="M148" s="193">
        <f t="shared" ref="M148" si="893">IF(AND($D$1="二交代制",M$17&gt;=1,M$17&lt;=28,M67="当",N67="明",O67="休",P67="当"),10,IF(AND($D$1="三交代制",M$17&gt;=2,M$17&lt;=30,OR(M67="準",M67="深"),OR(N67="準",N67="深"),OR(O67="準",O67="深")),20,IF(AND($D$1="二交代制",OR(M67="当",M67="明"),NOT(OR(AND(M67="当",OR(N67="明",M$17=31,N$18="×"),OR(O67="休",M$17=30,M$17=31,O$18="×")),AND(M67="明",OR(L67="当",M$17=1),OR(N67="休",M$17=31,N$18="×"))))),30,IF(AND($D$1="三交代制",L67&lt;&gt;"準",L67&lt;&gt;"深",OR(M67="準",M67="深"),(NOT(OR(AND(M67="準",OR(L67="日",L67="休",M$17=1,AND(N67&lt;&gt;"準",N67&lt;&gt;"深",L67="")),OR(N67="休",AND(N67="準",OR(O67="休",M$17=30,O$18="×")),M$17=31,N$18="×",N67="")),AND(M67="深",OR(L67="休",M$17=1,AND(N67&lt;&gt;"準",N67&lt;&gt;"深",L67="")),OR(N67="休",AND(OR(N67="準",N67="深"),OR(O67="休",M$17=30,O$18="×")),M$17=31,N$18="×",N67="")))))),40,0))))</f>
        <v>0</v>
      </c>
      <c r="N148" s="193">
        <f t="shared" ref="N148" si="894">IF(AND($D$1="二交代制",N$17&gt;=1,N$17&lt;=28,N67="当",O67="明",P67="休",Q67="当"),10,IF(AND($D$1="三交代制",N$17&gt;=2,N$17&lt;=30,OR(N67="準",N67="深"),OR(O67="準",O67="深"),OR(P67="準",P67="深")),20,IF(AND($D$1="二交代制",OR(N67="当",N67="明"),NOT(OR(AND(N67="当",OR(O67="明",N$17=31,O$18="×"),OR(P67="休",N$17=30,N$17=31,P$18="×")),AND(N67="明",OR(M67="当",N$17=1),OR(O67="休",N$17=31,O$18="×"))))),30,IF(AND($D$1="三交代制",M67&lt;&gt;"準",M67&lt;&gt;"深",OR(N67="準",N67="深"),(NOT(OR(AND(N67="準",OR(M67="日",M67="休",N$17=1,AND(O67&lt;&gt;"準",O67&lt;&gt;"深",M67="")),OR(O67="休",AND(O67="準",OR(P67="休",N$17=30,P$18="×")),N$17=31,O$18="×",O67="")),AND(N67="深",OR(M67="休",N$17=1,AND(O67&lt;&gt;"準",O67&lt;&gt;"深",M67="")),OR(O67="休",AND(OR(O67="準",O67="深"),OR(P67="休",N$17=30,P$18="×")),N$17=31,O$18="×",O67="")))))),40,0))))</f>
        <v>0</v>
      </c>
      <c r="O148" s="193">
        <f t="shared" ref="O148" si="895">IF(AND($D$1="二交代制",O$17&gt;=1,O$17&lt;=28,O67="当",P67="明",Q67="休",R67="当"),10,IF(AND($D$1="三交代制",O$17&gt;=2,O$17&lt;=30,OR(O67="準",O67="深"),OR(P67="準",P67="深"),OR(Q67="準",Q67="深")),20,IF(AND($D$1="二交代制",OR(O67="当",O67="明"),NOT(OR(AND(O67="当",OR(P67="明",O$17=31,P$18="×"),OR(Q67="休",O$17=30,O$17=31,Q$18="×")),AND(O67="明",OR(N67="当",O$17=1),OR(P67="休",O$17=31,P$18="×"))))),30,IF(AND($D$1="三交代制",N67&lt;&gt;"準",N67&lt;&gt;"深",OR(O67="準",O67="深"),(NOT(OR(AND(O67="準",OR(N67="日",N67="休",O$17=1,AND(P67&lt;&gt;"準",P67&lt;&gt;"深",N67="")),OR(P67="休",AND(P67="準",OR(Q67="休",O$17=30,Q$18="×")),O$17=31,P$18="×",P67="")),AND(O67="深",OR(N67="休",O$17=1,AND(P67&lt;&gt;"準",P67&lt;&gt;"深",N67="")),OR(P67="休",AND(OR(P67="準",P67="深"),OR(Q67="休",O$17=30,Q$18="×")),O$17=31,P$18="×",P67="")))))),40,0))))</f>
        <v>0</v>
      </c>
      <c r="P148" s="193">
        <f t="shared" ref="P148" si="896">IF(AND($D$1="二交代制",P$17&gt;=1,P$17&lt;=28,P67="当",Q67="明",R67="休",S67="当"),10,IF(AND($D$1="三交代制",P$17&gt;=2,P$17&lt;=30,OR(P67="準",P67="深"),OR(Q67="準",Q67="深"),OR(R67="準",R67="深")),20,IF(AND($D$1="二交代制",OR(P67="当",P67="明"),NOT(OR(AND(P67="当",OR(Q67="明",P$17=31,Q$18="×"),OR(R67="休",P$17=30,P$17=31,R$18="×")),AND(P67="明",OR(O67="当",P$17=1),OR(Q67="休",P$17=31,Q$18="×"))))),30,IF(AND($D$1="三交代制",O67&lt;&gt;"準",O67&lt;&gt;"深",OR(P67="準",P67="深"),(NOT(OR(AND(P67="準",OR(O67="日",O67="休",P$17=1,AND(Q67&lt;&gt;"準",Q67&lt;&gt;"深",O67="")),OR(Q67="休",AND(Q67="準",OR(R67="休",P$17=30,R$18="×")),P$17=31,Q$18="×",Q67="")),AND(P67="深",OR(O67="休",P$17=1,AND(Q67&lt;&gt;"準",Q67&lt;&gt;"深",O67="")),OR(Q67="休",AND(OR(Q67="準",Q67="深"),OR(R67="休",P$17=30,R$18="×")),P$17=31,Q$18="×",Q67="")))))),40,0))))</f>
        <v>0</v>
      </c>
      <c r="Q148" s="193">
        <f t="shared" ref="Q148" si="897">IF(AND($D$1="二交代制",Q$17&gt;=1,Q$17&lt;=28,Q67="当",R67="明",S67="休",T67="当"),10,IF(AND($D$1="三交代制",Q$17&gt;=2,Q$17&lt;=30,OR(Q67="準",Q67="深"),OR(R67="準",R67="深"),OR(S67="準",S67="深")),20,IF(AND($D$1="二交代制",OR(Q67="当",Q67="明"),NOT(OR(AND(Q67="当",OR(R67="明",Q$17=31,R$18="×"),OR(S67="休",Q$17=30,Q$17=31,S$18="×")),AND(Q67="明",OR(P67="当",Q$17=1),OR(R67="休",Q$17=31,R$18="×"))))),30,IF(AND($D$1="三交代制",P67&lt;&gt;"準",P67&lt;&gt;"深",OR(Q67="準",Q67="深"),(NOT(OR(AND(Q67="準",OR(P67="日",P67="休",Q$17=1,AND(R67&lt;&gt;"準",R67&lt;&gt;"深",P67="")),OR(R67="休",AND(R67="準",OR(S67="休",Q$17=30,S$18="×")),Q$17=31,R$18="×",R67="")),AND(Q67="深",OR(P67="休",Q$17=1,AND(R67&lt;&gt;"準",R67&lt;&gt;"深",P67="")),OR(R67="休",AND(OR(R67="準",R67="深"),OR(S67="休",Q$17=30,S$18="×")),Q$17=31,R$18="×",R67="")))))),40,0))))</f>
        <v>0</v>
      </c>
      <c r="R148" s="193">
        <f t="shared" ref="R148" si="898">IF(AND($D$1="二交代制",R$17&gt;=1,R$17&lt;=28,R67="当",S67="明",T67="休",U67="当"),10,IF(AND($D$1="三交代制",R$17&gt;=2,R$17&lt;=30,OR(R67="準",R67="深"),OR(S67="準",S67="深"),OR(T67="準",T67="深")),20,IF(AND($D$1="二交代制",OR(R67="当",R67="明"),NOT(OR(AND(R67="当",OR(S67="明",R$17=31,S$18="×"),OR(T67="休",R$17=30,R$17=31,T$18="×")),AND(R67="明",OR(Q67="当",R$17=1),OR(S67="休",R$17=31,S$18="×"))))),30,IF(AND($D$1="三交代制",Q67&lt;&gt;"準",Q67&lt;&gt;"深",OR(R67="準",R67="深"),(NOT(OR(AND(R67="準",OR(Q67="日",Q67="休",R$17=1,AND(S67&lt;&gt;"準",S67&lt;&gt;"深",Q67="")),OR(S67="休",AND(S67="準",OR(T67="休",R$17=30,T$18="×")),R$17=31,S$18="×",S67="")),AND(R67="深",OR(Q67="休",R$17=1,AND(S67&lt;&gt;"準",S67&lt;&gt;"深",Q67="")),OR(S67="休",AND(OR(S67="準",S67="深"),OR(T67="休",R$17=30,T$18="×")),R$17=31,S$18="×",S67="")))))),40,0))))</f>
        <v>0</v>
      </c>
      <c r="S148" s="193">
        <f t="shared" ref="S148" si="899">IF(AND($D$1="二交代制",S$17&gt;=1,S$17&lt;=28,S67="当",T67="明",U67="休",V67="当"),10,IF(AND($D$1="三交代制",S$17&gt;=2,S$17&lt;=30,OR(S67="準",S67="深"),OR(T67="準",T67="深"),OR(U67="準",U67="深")),20,IF(AND($D$1="二交代制",OR(S67="当",S67="明"),NOT(OR(AND(S67="当",OR(T67="明",S$17=31,T$18="×"),OR(U67="休",S$17=30,S$17=31,U$18="×")),AND(S67="明",OR(R67="当",S$17=1),OR(T67="休",S$17=31,T$18="×"))))),30,IF(AND($D$1="三交代制",R67&lt;&gt;"準",R67&lt;&gt;"深",OR(S67="準",S67="深"),(NOT(OR(AND(S67="準",OR(R67="日",R67="休",S$17=1,AND(T67&lt;&gt;"準",T67&lt;&gt;"深",R67="")),OR(T67="休",AND(T67="準",OR(U67="休",S$17=30,U$18="×")),S$17=31,T$18="×",T67="")),AND(S67="深",OR(R67="休",S$17=1,AND(T67&lt;&gt;"準",T67&lt;&gt;"深",R67="")),OR(T67="休",AND(OR(T67="準",T67="深"),OR(U67="休",S$17=30,U$18="×")),S$17=31,T$18="×",T67="")))))),40,0))))</f>
        <v>0</v>
      </c>
      <c r="T148" s="193">
        <f t="shared" ref="T148" si="900">IF(AND($D$1="二交代制",T$17&gt;=1,T$17&lt;=28,T67="当",U67="明",V67="休",W67="当"),10,IF(AND($D$1="三交代制",T$17&gt;=2,T$17&lt;=30,OR(T67="準",T67="深"),OR(U67="準",U67="深"),OR(V67="準",V67="深")),20,IF(AND($D$1="二交代制",OR(T67="当",T67="明"),NOT(OR(AND(T67="当",OR(U67="明",T$17=31,U$18="×"),OR(V67="休",T$17=30,T$17=31,V$18="×")),AND(T67="明",OR(S67="当",T$17=1),OR(U67="休",T$17=31,U$18="×"))))),30,IF(AND($D$1="三交代制",S67&lt;&gt;"準",S67&lt;&gt;"深",OR(T67="準",T67="深"),(NOT(OR(AND(T67="準",OR(S67="日",S67="休",T$17=1,AND(U67&lt;&gt;"準",U67&lt;&gt;"深",S67="")),OR(U67="休",AND(U67="準",OR(V67="休",T$17=30,V$18="×")),T$17=31,U$18="×",U67="")),AND(T67="深",OR(S67="休",T$17=1,AND(U67&lt;&gt;"準",U67&lt;&gt;"深",S67="")),OR(U67="休",AND(OR(U67="準",U67="深"),OR(V67="休",T$17=30,V$18="×")),T$17=31,U$18="×",U67="")))))),40,0))))</f>
        <v>0</v>
      </c>
      <c r="U148" s="193">
        <f t="shared" ref="U148" si="901">IF(AND($D$1="二交代制",U$17&gt;=1,U$17&lt;=28,U67="当",V67="明",W67="休",X67="当"),10,IF(AND($D$1="三交代制",U$17&gt;=2,U$17&lt;=30,OR(U67="準",U67="深"),OR(V67="準",V67="深"),OR(W67="準",W67="深")),20,IF(AND($D$1="二交代制",OR(U67="当",U67="明"),NOT(OR(AND(U67="当",OR(V67="明",U$17=31,V$18="×"),OR(W67="休",U$17=30,U$17=31,W$18="×")),AND(U67="明",OR(T67="当",U$17=1),OR(V67="休",U$17=31,V$18="×"))))),30,IF(AND($D$1="三交代制",T67&lt;&gt;"準",T67&lt;&gt;"深",OR(U67="準",U67="深"),(NOT(OR(AND(U67="準",OR(T67="日",T67="休",U$17=1,AND(V67&lt;&gt;"準",V67&lt;&gt;"深",T67="")),OR(V67="休",AND(V67="準",OR(W67="休",U$17=30,W$18="×")),U$17=31,V$18="×",V67="")),AND(U67="深",OR(T67="休",U$17=1,AND(V67&lt;&gt;"準",V67&lt;&gt;"深",T67="")),OR(V67="休",AND(OR(V67="準",V67="深"),OR(W67="休",U$17=30,W$18="×")),U$17=31,V$18="×",V67="")))))),40,0))))</f>
        <v>0</v>
      </c>
      <c r="V148" s="193">
        <f t="shared" ref="V148" si="902">IF(AND($D$1="二交代制",V$17&gt;=1,V$17&lt;=28,V67="当",W67="明",X67="休",Y67="当"),10,IF(AND($D$1="三交代制",V$17&gt;=2,V$17&lt;=30,OR(V67="準",V67="深"),OR(W67="準",W67="深"),OR(X67="準",X67="深")),20,IF(AND($D$1="二交代制",OR(V67="当",V67="明"),NOT(OR(AND(V67="当",OR(W67="明",V$17=31,W$18="×"),OR(X67="休",V$17=30,V$17=31,X$18="×")),AND(V67="明",OR(U67="当",V$17=1),OR(W67="休",V$17=31,W$18="×"))))),30,IF(AND($D$1="三交代制",U67&lt;&gt;"準",U67&lt;&gt;"深",OR(V67="準",V67="深"),(NOT(OR(AND(V67="準",OR(U67="日",U67="休",V$17=1,AND(W67&lt;&gt;"準",W67&lt;&gt;"深",U67="")),OR(W67="休",AND(W67="準",OR(X67="休",V$17=30,X$18="×")),V$17=31,W$18="×",W67="")),AND(V67="深",OR(U67="休",V$17=1,AND(W67&lt;&gt;"準",W67&lt;&gt;"深",U67="")),OR(W67="休",AND(OR(W67="準",W67="深"),OR(X67="休",V$17=30,X$18="×")),V$17=31,W$18="×",W67="")))))),40,0))))</f>
        <v>0</v>
      </c>
      <c r="W148" s="193">
        <f t="shared" ref="W148" si="903">IF(AND($D$1="二交代制",W$17&gt;=1,W$17&lt;=28,W67="当",X67="明",Y67="休",Z67="当"),10,IF(AND($D$1="三交代制",W$17&gt;=2,W$17&lt;=30,OR(W67="準",W67="深"),OR(X67="準",X67="深"),OR(Y67="準",Y67="深")),20,IF(AND($D$1="二交代制",OR(W67="当",W67="明"),NOT(OR(AND(W67="当",OR(X67="明",W$17=31,X$18="×"),OR(Y67="休",W$17=30,W$17=31,Y$18="×")),AND(W67="明",OR(V67="当",W$17=1),OR(X67="休",W$17=31,X$18="×"))))),30,IF(AND($D$1="三交代制",V67&lt;&gt;"準",V67&lt;&gt;"深",OR(W67="準",W67="深"),(NOT(OR(AND(W67="準",OR(V67="日",V67="休",W$17=1,AND(X67&lt;&gt;"準",X67&lt;&gt;"深",V67="")),OR(X67="休",AND(X67="準",OR(Y67="休",W$17=30,Y$18="×")),W$17=31,X$18="×",X67="")),AND(W67="深",OR(V67="休",W$17=1,AND(X67&lt;&gt;"準",X67&lt;&gt;"深",V67="")),OR(X67="休",AND(OR(X67="準",X67="深"),OR(Y67="休",W$17=30,Y$18="×")),W$17=31,X$18="×",X67="")))))),40,0))))</f>
        <v>0</v>
      </c>
      <c r="X148" s="193">
        <f t="shared" ref="X148" si="904">IF(AND($D$1="二交代制",X$17&gt;=1,X$17&lt;=28,X67="当",Y67="明",Z67="休",AA67="当"),10,IF(AND($D$1="三交代制",X$17&gt;=2,X$17&lt;=30,OR(X67="準",X67="深"),OR(Y67="準",Y67="深"),OR(Z67="準",Z67="深")),20,IF(AND($D$1="二交代制",OR(X67="当",X67="明"),NOT(OR(AND(X67="当",OR(Y67="明",X$17=31,Y$18="×"),OR(Z67="休",X$17=30,X$17=31,Z$18="×")),AND(X67="明",OR(W67="当",X$17=1),OR(Y67="休",X$17=31,Y$18="×"))))),30,IF(AND($D$1="三交代制",W67&lt;&gt;"準",W67&lt;&gt;"深",OR(X67="準",X67="深"),(NOT(OR(AND(X67="準",OR(W67="日",W67="休",X$17=1,AND(Y67&lt;&gt;"準",Y67&lt;&gt;"深",W67="")),OR(Y67="休",AND(Y67="準",OR(Z67="休",X$17=30,Z$18="×")),X$17=31,Y$18="×",Y67="")),AND(X67="深",OR(W67="休",X$17=1,AND(Y67&lt;&gt;"準",Y67&lt;&gt;"深",W67="")),OR(Y67="休",AND(OR(Y67="準",Y67="深"),OR(Z67="休",X$17=30,Z$18="×")),X$17=31,Y$18="×",Y67="")))))),40,0))))</f>
        <v>0</v>
      </c>
      <c r="Y148" s="193">
        <f t="shared" ref="Y148" si="905">IF(AND($D$1="二交代制",Y$17&gt;=1,Y$17&lt;=28,Y67="当",Z67="明",AA67="休",AB67="当"),10,IF(AND($D$1="三交代制",Y$17&gt;=2,Y$17&lt;=30,OR(Y67="準",Y67="深"),OR(Z67="準",Z67="深"),OR(AA67="準",AA67="深")),20,IF(AND($D$1="二交代制",OR(Y67="当",Y67="明"),NOT(OR(AND(Y67="当",OR(Z67="明",Y$17=31,Z$18="×"),OR(AA67="休",Y$17=30,Y$17=31,AA$18="×")),AND(Y67="明",OR(X67="当",Y$17=1),OR(Z67="休",Y$17=31,Z$18="×"))))),30,IF(AND($D$1="三交代制",X67&lt;&gt;"準",X67&lt;&gt;"深",OR(Y67="準",Y67="深"),(NOT(OR(AND(Y67="準",OR(X67="日",X67="休",Y$17=1,AND(Z67&lt;&gt;"準",Z67&lt;&gt;"深",X67="")),OR(Z67="休",AND(Z67="準",OR(AA67="休",Y$17=30,AA$18="×")),Y$17=31,Z$18="×",Z67="")),AND(Y67="深",OR(X67="休",Y$17=1,AND(Z67&lt;&gt;"準",Z67&lt;&gt;"深",X67="")),OR(Z67="休",AND(OR(Z67="準",Z67="深"),OR(AA67="休",Y$17=30,AA$18="×")),Y$17=31,Z$18="×",Z67="")))))),40,0))))</f>
        <v>0</v>
      </c>
      <c r="Z148" s="193">
        <f t="shared" ref="Z148" si="906">IF(AND($D$1="二交代制",Z$17&gt;=1,Z$17&lt;=28,Z67="当",AA67="明",AB67="休",AC67="当"),10,IF(AND($D$1="三交代制",Z$17&gt;=2,Z$17&lt;=30,OR(Z67="準",Z67="深"),OR(AA67="準",AA67="深"),OR(AB67="準",AB67="深")),20,IF(AND($D$1="二交代制",OR(Z67="当",Z67="明"),NOT(OR(AND(Z67="当",OR(AA67="明",Z$17=31,AA$18="×"),OR(AB67="休",Z$17=30,Z$17=31,AB$18="×")),AND(Z67="明",OR(Y67="当",Z$17=1),OR(AA67="休",Z$17=31,AA$18="×"))))),30,IF(AND($D$1="三交代制",Y67&lt;&gt;"準",Y67&lt;&gt;"深",OR(Z67="準",Z67="深"),(NOT(OR(AND(Z67="準",OR(Y67="日",Y67="休",Z$17=1,AND(AA67&lt;&gt;"準",AA67&lt;&gt;"深",Y67="")),OR(AA67="休",AND(AA67="準",OR(AB67="休",Z$17=30,AB$18="×")),Z$17=31,AA$18="×",AA67="")),AND(Z67="深",OR(Y67="休",Z$17=1,AND(AA67&lt;&gt;"準",AA67&lt;&gt;"深",Y67="")),OR(AA67="休",AND(OR(AA67="準",AA67="深"),OR(AB67="休",Z$17=30,AB$18="×")),Z$17=31,AA$18="×",AA67="")))))),40,0))))</f>
        <v>0</v>
      </c>
      <c r="AA148" s="193">
        <f t="shared" ref="AA148" si="907">IF(AND($D$1="二交代制",AA$17&gt;=1,AA$17&lt;=28,AA67="当",AB67="明",AC67="休",AD67="当"),10,IF(AND($D$1="三交代制",AA$17&gt;=2,AA$17&lt;=30,OR(AA67="準",AA67="深"),OR(AB67="準",AB67="深"),OR(AC67="準",AC67="深")),20,IF(AND($D$1="二交代制",OR(AA67="当",AA67="明"),NOT(OR(AND(AA67="当",OR(AB67="明",AA$17=31,AB$18="×"),OR(AC67="休",AA$17=30,AA$17=31,AC$18="×")),AND(AA67="明",OR(Z67="当",AA$17=1),OR(AB67="休",AA$17=31,AB$18="×"))))),30,IF(AND($D$1="三交代制",Z67&lt;&gt;"準",Z67&lt;&gt;"深",OR(AA67="準",AA67="深"),(NOT(OR(AND(AA67="準",OR(Z67="日",Z67="休",AA$17=1,AND(AB67&lt;&gt;"準",AB67&lt;&gt;"深",Z67="")),OR(AB67="休",AND(AB67="準",OR(AC67="休",AA$17=30,AC$18="×")),AA$17=31,AB$18="×",AB67="")),AND(AA67="深",OR(Z67="休",AA$17=1,AND(AB67&lt;&gt;"準",AB67&lt;&gt;"深",Z67="")),OR(AB67="休",AND(OR(AB67="準",AB67="深"),OR(AC67="休",AA$17=30,AC$18="×")),AA$17=31,AB$18="×",AB67="")))))),40,0))))</f>
        <v>0</v>
      </c>
      <c r="AB148" s="193">
        <f t="shared" ref="AB148" si="908">IF(AND($D$1="二交代制",AB$17&gt;=1,AB$17&lt;=28,AB67="当",AC67="明",AD67="休",AE67="当"),10,IF(AND($D$1="三交代制",AB$17&gt;=2,AB$17&lt;=30,OR(AB67="準",AB67="深"),OR(AC67="準",AC67="深"),OR(AD67="準",AD67="深")),20,IF(AND($D$1="二交代制",OR(AB67="当",AB67="明"),NOT(OR(AND(AB67="当",OR(AC67="明",AB$17=31,AC$18="×"),OR(AD67="休",AB$17=30,AB$17=31,AD$18="×")),AND(AB67="明",OR(AA67="当",AB$17=1),OR(AC67="休",AB$17=31,AC$18="×"))))),30,IF(AND($D$1="三交代制",AA67&lt;&gt;"準",AA67&lt;&gt;"深",OR(AB67="準",AB67="深"),(NOT(OR(AND(AB67="準",OR(AA67="日",AA67="休",AB$17=1,AND(AC67&lt;&gt;"準",AC67&lt;&gt;"深",AA67="")),OR(AC67="休",AND(AC67="準",OR(AD67="休",AB$17=30,AD$18="×")),AB$17=31,AC$18="×",AC67="")),AND(AB67="深",OR(AA67="休",AB$17=1,AND(AC67&lt;&gt;"準",AC67&lt;&gt;"深",AA67="")),OR(AC67="休",AND(OR(AC67="準",AC67="深"),OR(AD67="休",AB$17=30,AD$18="×")),AB$17=31,AC$18="×",AC67="")))))),40,0))))</f>
        <v>0</v>
      </c>
      <c r="AC148" s="193">
        <f t="shared" ref="AC148" si="909">IF(AND($D$1="二交代制",AC$17&gt;=1,AC$17&lt;=28,AC67="当",AD67="明",AE67="休",AF67="当"),10,IF(AND($D$1="三交代制",AC$17&gt;=2,AC$17&lt;=30,OR(AC67="準",AC67="深"),OR(AD67="準",AD67="深"),OR(AE67="準",AE67="深")),20,IF(AND($D$1="二交代制",OR(AC67="当",AC67="明"),NOT(OR(AND(AC67="当",OR(AD67="明",AC$17=31,AD$18="×"),OR(AE67="休",AC$17=30,AC$17=31,AE$18="×")),AND(AC67="明",OR(AB67="当",AC$17=1),OR(AD67="休",AC$17=31,AD$18="×"))))),30,IF(AND($D$1="三交代制",AB67&lt;&gt;"準",AB67&lt;&gt;"深",OR(AC67="準",AC67="深"),(NOT(OR(AND(AC67="準",OR(AB67="日",AB67="休",AC$17=1,AND(AD67&lt;&gt;"準",AD67&lt;&gt;"深",AB67="")),OR(AD67="休",AND(AD67="準",OR(AE67="休",AC$17=30,AE$18="×")),AC$17=31,AD$18="×",AD67="")),AND(AC67="深",OR(AB67="休",AC$17=1,AND(AD67&lt;&gt;"準",AD67&lt;&gt;"深",AB67="")),OR(AD67="休",AND(OR(AD67="準",AD67="深"),OR(AE67="休",AC$17=30,AE$18="×")),AC$17=31,AD$18="×",AD67="")))))),40,0))))</f>
        <v>0</v>
      </c>
      <c r="AD148" s="193">
        <f t="shared" ref="AD148" si="910">IF(AND($D$1="二交代制",AD$17&gt;=1,AD$17&lt;=28,AD67="当",AE67="明",AF67="休",AG67="当"),10,IF(AND($D$1="三交代制",AD$17&gt;=2,AD$17&lt;=30,OR(AD67="準",AD67="深"),OR(AE67="準",AE67="深"),OR(AF67="準",AF67="深")),20,IF(AND($D$1="二交代制",OR(AD67="当",AD67="明"),NOT(OR(AND(AD67="当",OR(AE67="明",AD$17=31,AE$18="×"),OR(AF67="休",AD$17=30,AD$17=31,AF$18="×")),AND(AD67="明",OR(AC67="当",AD$17=1),OR(AE67="休",AD$17=31,AE$18="×"))))),30,IF(AND($D$1="三交代制",AC67&lt;&gt;"準",AC67&lt;&gt;"深",OR(AD67="準",AD67="深"),(NOT(OR(AND(AD67="準",OR(AC67="日",AC67="休",AD$17=1,AND(AE67&lt;&gt;"準",AE67&lt;&gt;"深",AC67="")),OR(AE67="休",AND(AE67="準",OR(AF67="休",AD$17=30,AF$18="×")),AD$17=31,AE$18="×",AE67="")),AND(AD67="深",OR(AC67="休",AD$17=1,AND(AE67&lt;&gt;"準",AE67&lt;&gt;"深",AC67="")),OR(AE67="休",AND(OR(AE67="準",AE67="深"),OR(AF67="休",AD$17=30,AF$18="×")),AD$17=31,AE$18="×",AE67="")))))),40,0))))</f>
        <v>0</v>
      </c>
      <c r="AE148" s="193">
        <f t="shared" ref="AE148" si="911">IF(AND($D$1="二交代制",AE$17&gt;=1,AE$17&lt;=28,AE67="当",AF67="明",AG67="休",AH67="当"),10,IF(AND($D$1="三交代制",AE$17&gt;=2,AE$17&lt;=30,OR(AE67="準",AE67="深"),OR(AF67="準",AF67="深"),OR(AG67="準",AG67="深")),20,IF(AND($D$1="二交代制",OR(AE67="当",AE67="明"),NOT(OR(AND(AE67="当",OR(AF67="明",AE$17=31,AF$18="×"),OR(AG67="休",AE$17=30,AE$17=31,AG$18="×")),AND(AE67="明",OR(AD67="当",AE$17=1),OR(AF67="休",AE$17=31,AF$18="×"))))),30,IF(AND($D$1="三交代制",AD67&lt;&gt;"準",AD67&lt;&gt;"深",OR(AE67="準",AE67="深"),(NOT(OR(AND(AE67="準",OR(AD67="日",AD67="休",AE$17=1,AND(AF67&lt;&gt;"準",AF67&lt;&gt;"深",AD67="")),OR(AF67="休",AND(AF67="準",OR(AG67="休",AE$17=30,AG$18="×")),AE$17=31,AF$18="×",AF67="")),AND(AE67="深",OR(AD67="休",AE$17=1,AND(AF67&lt;&gt;"準",AF67&lt;&gt;"深",AD67="")),OR(AF67="休",AND(OR(AF67="準",AF67="深"),OR(AG67="休",AE$17=30,AG$18="×")),AE$17=31,AF$18="×",AF67="")))))),40,0))))</f>
        <v>0</v>
      </c>
      <c r="AF148" s="193">
        <f t="shared" ref="AF148" si="912">IF(AND($D$1="二交代制",AF$17&gt;=1,AF$17&lt;=28,AF67="当",AG67="明",AH67="休",AI67="当"),10,IF(AND($D$1="三交代制",AF$17&gt;=2,AF$17&lt;=30,OR(AF67="準",AF67="深"),OR(AG67="準",AG67="深"),OR(AH67="準",AH67="深")),20,IF(AND($D$1="二交代制",OR(AF67="当",AF67="明"),NOT(OR(AND(AF67="当",OR(AG67="明",AF$17=31,AG$18="×"),OR(AH67="休",AF$17=30,AF$17=31,AH$18="×")),AND(AF67="明",OR(AE67="当",AF$17=1),OR(AG67="休",AF$17=31,AG$18="×"))))),30,IF(AND($D$1="三交代制",AE67&lt;&gt;"準",AE67&lt;&gt;"深",OR(AF67="準",AF67="深"),(NOT(OR(AND(AF67="準",OR(AE67="日",AE67="休",AF$17=1,AND(AG67&lt;&gt;"準",AG67&lt;&gt;"深",AE67="")),OR(AG67="休",AND(AG67="準",OR(AH67="休",AF$17=30,AH$18="×")),AF$17=31,AG$18="×",AG67="")),AND(AF67="深",OR(AE67="休",AF$17=1,AND(AG67&lt;&gt;"準",AG67&lt;&gt;"深",AE67="")),OR(AG67="休",AND(OR(AG67="準",AG67="深"),OR(AH67="休",AF$17=30,AH$18="×")),AF$17=31,AG$18="×",AG67="")))))),40,0))))</f>
        <v>0</v>
      </c>
      <c r="AG148" s="193">
        <f t="shared" ref="AG148" si="913">IF(AND($D$1="二交代制",AG$17&gt;=1,AG$17&lt;=28,AG67="当",AH67="明",AI67="休",AJ67="当"),10,IF(AND($D$1="三交代制",AG$17&gt;=2,AG$17&lt;=30,OR(AG67="準",AG67="深"),OR(AH67="準",AH67="深"),OR(AI67="準",AI67="深")),20,IF(AND($D$1="二交代制",OR(AG67="当",AG67="明"),NOT(OR(AND(AG67="当",OR(AH67="明",AG$17=31,AH$18="×"),OR(AI67="休",AG$17=30,AG$17=31,AI$18="×")),AND(AG67="明",OR(AF67="当",AG$17=1),OR(AH67="休",AG$17=31,AH$18="×"))))),30,IF(AND($D$1="三交代制",AF67&lt;&gt;"準",AF67&lt;&gt;"深",OR(AG67="準",AG67="深"),(NOT(OR(AND(AG67="準",OR(AF67="日",AF67="休",AG$17=1,AND(AH67&lt;&gt;"準",AH67&lt;&gt;"深",AF67="")),OR(AH67="休",AND(AH67="準",OR(AI67="休",AG$17=30,AI$18="×")),AG$17=31,AH$18="×",AH67="")),AND(AG67="深",OR(AF67="休",AG$17=1,AND(AH67&lt;&gt;"準",AH67&lt;&gt;"深",AF67="")),OR(AH67="休",AND(OR(AH67="準",AH67="深"),OR(AI67="休",AG$17=30,AI$18="×")),AG$17=31,AH$18="×",AH67="")))))),40,0))))</f>
        <v>0</v>
      </c>
      <c r="AH148" s="193">
        <f t="shared" ref="AH148" si="914">IF(AND($D$1="二交代制",AH$17&gt;=1,AH$17&lt;=28,AH67="当",AI67="明",AJ67="休",AK67="当"),10,IF(AND($D$1="三交代制",AH$17&gt;=2,AH$17&lt;=30,OR(AH67="準",AH67="深"),OR(AI67="準",AI67="深"),OR(AJ67="準",AJ67="深")),20,IF(AND($D$1="二交代制",OR(AH67="当",AH67="明"),NOT(OR(AND(AH67="当",OR(AI67="明",AH$17=31,AI$18="×"),OR(AJ67="休",AH$17=30,AH$17=31,AJ$18="×")),AND(AH67="明",OR(AG67="当",AH$17=1),OR(AI67="休",AH$17=31,AI$18="×"))))),30,IF(AND($D$1="三交代制",AG67&lt;&gt;"準",AG67&lt;&gt;"深",OR(AH67="準",AH67="深"),(NOT(OR(AND(AH67="準",OR(AG67="日",AG67="休",AH$17=1,AND(AI67&lt;&gt;"準",AI67&lt;&gt;"深",AG67="")),OR(AI67="休",AND(AI67="準",OR(AJ67="休",AH$17=30,AJ$18="×")),AH$17=31,AI$18="×",AI67="")),AND(AH67="深",OR(AG67="休",AH$17=1,AND(AI67&lt;&gt;"準",AI67&lt;&gt;"深",AG67="")),OR(AI67="休",AND(OR(AI67="準",AI67="深"),OR(AJ67="休",AH$17=30,AJ$18="×")),AH$17=31,AI$18="×",AI67="")))))),40,0))))</f>
        <v>0</v>
      </c>
      <c r="AI148" s="193">
        <f t="shared" ref="AI148" si="915">IF(AND($D$1="二交代制",AI$17&gt;=1,AI$17&lt;=28,AI67="当",AJ67="明",AK67="休",AL67="当"),10,IF(AND($D$1="三交代制",AI$17&gt;=2,AI$17&lt;=30,OR(AI67="準",AI67="深"),OR(AJ67="準",AJ67="深"),OR(AK67="準",AK67="深")),20,IF(AND($D$1="二交代制",OR(AI67="当",AI67="明"),NOT(OR(AND(AI67="当",OR(AJ67="明",AI$17=31,AJ$18="×"),OR(AK67="休",AI$17=30,AI$17=31,AK$18="×")),AND(AI67="明",OR(AH67="当",AI$17=1),OR(AJ67="休",AI$17=31,AJ$18="×"))))),30,IF(AND($D$1="三交代制",AH67&lt;&gt;"準",AH67&lt;&gt;"深",OR(AI67="準",AI67="深"),(NOT(OR(AND(AI67="準",OR(AH67="日",AH67="休",AI$17=1,AND(AJ67&lt;&gt;"準",AJ67&lt;&gt;"深",AH67="")),OR(AJ67="休",AND(AJ67="準",OR(AK67="休",AI$17=30,AK$18="×")),AI$17=31,AJ$18="×",AJ67="")),AND(AI67="深",OR(AH67="休",AI$17=1,AND(AJ67&lt;&gt;"準",AJ67&lt;&gt;"深",AH67="")),OR(AJ67="休",AND(OR(AJ67="準",AJ67="深"),OR(AK67="休",AI$17=30,AK$18="×")),AI$17=31,AJ$18="×",AJ67="")))))),40,0))))</f>
        <v>0</v>
      </c>
      <c r="AJ148" s="193">
        <f t="shared" ref="AJ148" si="916">IF(AND($D$1="二交代制",AJ$17&gt;=1,AJ$17&lt;=28,AJ67="当",AK67="明",AL67="休",AM67="当"),10,IF(AND($D$1="三交代制",AJ$17&gt;=2,AJ$17&lt;=30,OR(AJ67="準",AJ67="深"),OR(AK67="準",AK67="深"),OR(AL67="準",AL67="深")),20,IF(AND($D$1="二交代制",OR(AJ67="当",AJ67="明"),NOT(OR(AND(AJ67="当",OR(AK67="明",AJ$17=31,AK$18="×"),OR(AL67="休",AJ$17=30,AJ$17=31,AL$18="×")),AND(AJ67="明",OR(AI67="当",AJ$17=1),OR(AK67="休",AJ$17=31,AK$18="×"))))),30,IF(AND($D$1="三交代制",AI67&lt;&gt;"準",AI67&lt;&gt;"深",OR(AJ67="準",AJ67="深"),(NOT(OR(AND(AJ67="準",OR(AI67="日",AI67="休",AJ$17=1,AND(AK67&lt;&gt;"準",AK67&lt;&gt;"深",AI67="")),OR(AK67="休",AND(AK67="準",OR(AL67="休",AJ$17=30,AL$18="×")),AJ$17=31,AK$18="×",AK67="")),AND(AJ67="深",OR(AI67="休",AJ$17=1,AND(AK67&lt;&gt;"準",AK67&lt;&gt;"深",AI67="")),OR(AK67="休",AND(OR(AK67="準",AK67="深"),OR(AL67="休",AJ$17=30,AL$18="×")),AJ$17=31,AK$18="×",AK67="")))))),40,0))))</f>
        <v>0</v>
      </c>
      <c r="AK148" s="193">
        <f t="shared" ref="AK148" si="917">IF(AND($D$1="二交代制",AK$17&gt;=1,AK$17&lt;=28,AK67="当",AL67="明",AM67="休",AN67="当"),10,IF(AND($D$1="三交代制",AK$17&gt;=2,AK$17&lt;=30,OR(AK67="準",AK67="深"),OR(AL67="準",AL67="深"),OR(AM67="準",AM67="深")),20,IF(AND($D$1="二交代制",OR(AK67="当",AK67="明"),NOT(OR(AND(AK67="当",OR(AL67="明",AK$17=31,AL$18="×"),OR(AM67="休",AK$17=30,AK$17=31,AM$18="×")),AND(AK67="明",OR(AJ67="当",AK$17=1),OR(AL67="休",AK$17=31,AL$18="×"))))),30,IF(AND($D$1="三交代制",AJ67&lt;&gt;"準",AJ67&lt;&gt;"深",OR(AK67="準",AK67="深"),(NOT(OR(AND(AK67="準",OR(AJ67="日",AJ67="休",AK$17=1,AND(AL67&lt;&gt;"準",AL67&lt;&gt;"深",AJ67="")),OR(AL67="休",AND(AL67="準",OR(AM67="休",AK$17=30,AM$18="×")),AK$17=31,AL$18="×",AL67="")),AND(AK67="深",OR(AJ67="休",AK$17=1,AND(AL67&lt;&gt;"準",AL67&lt;&gt;"深",AJ67="")),OR(AL67="休",AND(OR(AL67="準",AL67="深"),OR(AM67="休",AK$17=30,AM$18="×")),AK$17=31,AL$18="×",AL67="")))))),40,0))))</f>
        <v>0</v>
      </c>
      <c r="AL148" s="193">
        <f t="shared" ref="AL148" si="918">IF(AND($D$1="二交代制",AL$17&gt;=1,AL$17&lt;=28,AL67="当",AM67="明",AN67="休",AO67="当"),10,IF(AND($D$1="三交代制",AL$17&gt;=2,AL$17&lt;=30,OR(AL67="準",AL67="深"),OR(AM67="準",AM67="深"),OR(AN67="準",AN67="深")),20,IF(AND($D$1="二交代制",OR(AL67="当",AL67="明"),NOT(OR(AND(AL67="当",OR(AM67="明",AL$17=31,AM$18="×"),OR(AN67="休",AL$17=30,AL$17=31,AN$18="×")),AND(AL67="明",OR(AK67="当",AL$17=1),OR(AM67="休",AL$17=31,AM$18="×"))))),30,IF(AND($D$1="三交代制",AK67&lt;&gt;"準",AK67&lt;&gt;"深",OR(AL67="準",AL67="深"),(NOT(OR(AND(AL67="準",OR(AK67="日",AK67="休",AL$17=1,AND(AM67&lt;&gt;"準",AM67&lt;&gt;"深",AK67="")),OR(AM67="休",AND(AM67="準",OR(AN67="休",AL$17=30,AN$18="×")),AL$17=31,AM$18="×",AM67="")),AND(AL67="深",OR(AK67="休",AL$17=1,AND(AM67&lt;&gt;"準",AM67&lt;&gt;"深",AK67="")),OR(AM67="休",AND(OR(AM67="準",AM67="深"),OR(AN67="休",AL$17=30,AN$18="×")),AL$17=31,AM$18="×",AM67="")))))),40,0))))</f>
        <v>0</v>
      </c>
      <c r="AM148" s="193">
        <f t="shared" ref="AM148" si="919">IF(AND($D$1="二交代制",AM$17&gt;=1,AM$17&lt;=28,AM67="当",AN67="明",AO67="休",AP67="当"),10,IF(AND($D$1="三交代制",AM$17&gt;=2,AM$17&lt;=30,OR(AM67="準",AM67="深"),OR(AN67="準",AN67="深"),OR(AO67="準",AO67="深")),20,IF(AND($D$1="二交代制",OR(AM67="当",AM67="明"),NOT(OR(AND(AM67="当",OR(AN67="明",AM$17=31,AN$18="×"),OR(AO67="休",AM$17=30,AM$17=31,AO$18="×")),AND(AM67="明",OR(AL67="当",AM$17=1),OR(AN67="休",AM$17=31,AN$18="×"))))),30,IF(AND($D$1="三交代制",AL67&lt;&gt;"準",AL67&lt;&gt;"深",OR(AM67="準",AM67="深"),(NOT(OR(AND(AM67="準",OR(AL67="日",AL67="休",AM$17=1,AND(AN67&lt;&gt;"準",AN67&lt;&gt;"深",AL67="")),OR(AN67="休",AND(AN67="準",OR(AO67="休",AM$17=30,AO$18="×")),AM$17=31,AN$18="×",AN67="")),AND(AM67="深",OR(AL67="休",AM$17=1,AND(AN67&lt;&gt;"準",AN67&lt;&gt;"深",AL67="")),OR(AN67="休",AND(OR(AN67="準",AN67="深"),OR(AO67="休",AM$17=30,AO$18="×")),AM$17=31,AN$18="×",AN67="")))))),40,0))))</f>
        <v>0</v>
      </c>
      <c r="AN148" s="193">
        <f t="shared" ref="AN148" si="920">IF(AND($D$1="二交代制",AN$17&gt;=1,AN$17&lt;=28,AN67="当",AO67="明",AP67="休",AQ67="当"),10,IF(AND($D$1="三交代制",AN$17&gt;=2,AN$17&lt;=30,OR(AN67="準",AN67="深"),OR(AO67="準",AO67="深"),OR(AP67="準",AP67="深")),20,IF(AND($D$1="二交代制",OR(AN67="当",AN67="明"),NOT(OR(AND(AN67="当",OR(AO67="明",AN$17=31,AO$18="×"),OR(AP67="休",AN$17=30,AN$17=31,AP$18="×")),AND(AN67="明",OR(AM67="当",AN$17=1),OR(AO67="休",AN$17=31,AO$18="×"))))),30,IF(AND($D$1="三交代制",AM67&lt;&gt;"準",AM67&lt;&gt;"深",OR(AN67="準",AN67="深"),(NOT(OR(AND(AN67="準",OR(AM67="日",AM67="休",AN$17=1,AND(AO67&lt;&gt;"準",AO67&lt;&gt;"深",AM67="")),OR(AO67="休",AND(AO67="準",OR(AP67="休",AN$17=30,AP$18="×")),AN$17=31,AO$18="×",AO67="")),AND(AN67="深",OR(AM67="休",AN$17=1,AND(AO67&lt;&gt;"準",AO67&lt;&gt;"深",AM67="")),OR(AO67="休",AND(OR(AO67="準",AO67="深"),OR(AP67="休",AN$17=30,AP$18="×")),AN$17=31,AO$18="×",AO67="")))))),40,0))))</f>
        <v>0</v>
      </c>
      <c r="AO148" s="193">
        <f t="shared" ref="AO148" si="921">IF(AND($D$1="二交代制",AO$17&gt;=1,AO$17&lt;=28,AO67="当",AP67="明",AQ67="休",AR67="当"),10,IF(AND($D$1="三交代制",AO$17&gt;=2,AO$17&lt;=30,OR(AO67="準",AO67="深"),OR(AP67="準",AP67="深"),OR(AQ67="準",AQ67="深")),20,IF(AND($D$1="二交代制",OR(AO67="当",AO67="明"),NOT(OR(AND(AO67="当",OR(AP67="明",AO$17=31,AP$18="×"),OR(AQ67="休",AO$17=30,AO$17=31,AQ$18="×")),AND(AO67="明",OR(AN67="当",AO$17=1),OR(AP67="休",AO$17=31,AP$18="×"))))),30,IF(AND($D$1="三交代制",AN67&lt;&gt;"準",AN67&lt;&gt;"深",OR(AO67="準",AO67="深"),(NOT(OR(AND(AO67="準",OR(AN67="日",AN67="休",AO$17=1,AND(AP67&lt;&gt;"準",AP67&lt;&gt;"深",AN67="")),OR(AP67="休",AND(AP67="準",OR(AQ67="休",AO$17=30,AQ$18="×")),AO$17=31,AP$18="×",AP67="")),AND(AO67="深",OR(AN67="休",AO$17=1,AND(AP67&lt;&gt;"準",AP67&lt;&gt;"深",AN67="")),OR(AP67="休",AND(OR(AP67="準",AP67="深"),OR(AQ67="休",AO$17=30,AQ$18="×")),AO$17=31,AP$18="×",AP67="")))))),40,0))))</f>
        <v>0</v>
      </c>
      <c r="AP148" s="104"/>
    </row>
    <row r="149" spans="4:86" x14ac:dyDescent="0.4">
      <c r="J149" s="202"/>
      <c r="K149" s="193"/>
      <c r="L149" s="193"/>
      <c r="M149" s="193"/>
      <c r="N149" s="193"/>
      <c r="O149" s="193"/>
      <c r="P149" s="193"/>
      <c r="Q149" s="193"/>
      <c r="R149" s="193"/>
      <c r="S149" s="193"/>
      <c r="T149" s="193"/>
      <c r="U149" s="193"/>
      <c r="V149" s="193"/>
      <c r="W149" s="193"/>
      <c r="X149" s="193"/>
      <c r="Y149" s="193"/>
      <c r="Z149" s="193"/>
      <c r="AA149" s="193"/>
      <c r="AB149" s="193"/>
      <c r="AC149" s="193"/>
      <c r="AD149" s="193"/>
      <c r="AE149" s="193"/>
      <c r="AF149" s="193"/>
      <c r="AG149" s="193"/>
      <c r="AH149" s="193"/>
      <c r="AI149" s="193"/>
      <c r="AJ149" s="193"/>
      <c r="AK149" s="193"/>
      <c r="AL149" s="193"/>
      <c r="AM149" s="193"/>
      <c r="AN149" s="193"/>
      <c r="AO149" s="193"/>
      <c r="AP149" s="104"/>
    </row>
    <row r="150" spans="4:86" x14ac:dyDescent="0.4">
      <c r="J150" s="201" t="str">
        <f t="shared" ref="J150" si="922">IF(E69&lt;&gt;"",E69,"")</f>
        <v/>
      </c>
      <c r="K150" s="193">
        <f t="shared" ref="K150" si="923">IF(AND($D$1="二交代制",K$17&gt;=1,K$17&lt;=28,K69="当",L69="明",M69="休",N69="当"),10,IF(AND($D$1="三交代制",K$17&gt;=2,K$17&lt;=30,OR(K69="準",K69="深"),OR(L69="準",L69="深"),OR(M69="準",M69="深")),20,IF(AND($D$1="二交代制",OR(K69="当",K69="明"),NOT(OR(AND(K69="当",OR(L69="明",K$17=31,L$18="×"),OR(M69="休",K$17=30,K$17=31,M$18="×")),AND(K69="明",OR(J69="当",K$17=1),OR(L69="休",K$17=31,L$18="×"))))),30,IF(AND($D$1="三交代制",J69&lt;&gt;"準",J69&lt;&gt;"深",OR(K69="準",K69="深"),(NOT(OR(AND(K69="準",OR(J69="日",J69="休",K$17=1,AND(L69&lt;&gt;"準",L69&lt;&gt;"深",J69="")),OR(L69="休",AND(L69="準",OR(M69="休",K$17=30,M$18="×")),K$17=31,L$18="×",L69="")),AND(K69="深",OR(J69="休",K$17=1,AND(L69&lt;&gt;"準",L69&lt;&gt;"深",J69="")),OR(L69="休",AND(OR(L69="準",L69="深"),OR(M69="休",K$17=30,M$18="×")),K$17=31,L$18="×",L69="")))))),40,0))))</f>
        <v>0</v>
      </c>
      <c r="L150" s="193">
        <f t="shared" ref="L150" si="924">IF(AND($D$1="二交代制",L$17&gt;=1,L$17&lt;=28,L69="当",M69="明",N69="休",O69="当"),10,IF(AND($D$1="三交代制",L$17&gt;=2,L$17&lt;=30,OR(L69="準",L69="深"),OR(M69="準",M69="深"),OR(N69="準",N69="深")),20,IF(AND($D$1="二交代制",OR(L69="当",L69="明"),NOT(OR(AND(L69="当",OR(M69="明",L$17=31,M$18="×"),OR(N69="休",L$17=30,L$17=31,N$18="×")),AND(L69="明",OR(K69="当",L$17=1),OR(M69="休",L$17=31,M$18="×"))))),30,IF(AND($D$1="三交代制",K69&lt;&gt;"準",K69&lt;&gt;"深",OR(L69="準",L69="深"),(NOT(OR(AND(L69="準",OR(K69="日",K69="休",L$17=1,AND(M69&lt;&gt;"準",M69&lt;&gt;"深",K69="")),OR(M69="休",AND(M69="準",OR(N69="休",L$17=30,N$18="×")),L$17=31,M$18="×",M69="")),AND(L69="深",OR(K69="休",L$17=1,AND(M69&lt;&gt;"準",M69&lt;&gt;"深",K69="")),OR(M69="休",AND(OR(M69="準",M69="深"),OR(N69="休",L$17=30,N$18="×")),L$17=31,M$18="×",M69="")))))),40,0))))</f>
        <v>0</v>
      </c>
      <c r="M150" s="193">
        <f t="shared" ref="M150" si="925">IF(AND($D$1="二交代制",M$17&gt;=1,M$17&lt;=28,M69="当",N69="明",O69="休",P69="当"),10,IF(AND($D$1="三交代制",M$17&gt;=2,M$17&lt;=30,OR(M69="準",M69="深"),OR(N69="準",N69="深"),OR(O69="準",O69="深")),20,IF(AND($D$1="二交代制",OR(M69="当",M69="明"),NOT(OR(AND(M69="当",OR(N69="明",M$17=31,N$18="×"),OR(O69="休",M$17=30,M$17=31,O$18="×")),AND(M69="明",OR(L69="当",M$17=1),OR(N69="休",M$17=31,N$18="×"))))),30,IF(AND($D$1="三交代制",L69&lt;&gt;"準",L69&lt;&gt;"深",OR(M69="準",M69="深"),(NOT(OR(AND(M69="準",OR(L69="日",L69="休",M$17=1,AND(N69&lt;&gt;"準",N69&lt;&gt;"深",L69="")),OR(N69="休",AND(N69="準",OR(O69="休",M$17=30,O$18="×")),M$17=31,N$18="×",N69="")),AND(M69="深",OR(L69="休",M$17=1,AND(N69&lt;&gt;"準",N69&lt;&gt;"深",L69="")),OR(N69="休",AND(OR(N69="準",N69="深"),OR(O69="休",M$17=30,O$18="×")),M$17=31,N$18="×",N69="")))))),40,0))))</f>
        <v>0</v>
      </c>
      <c r="N150" s="193">
        <f t="shared" ref="N150" si="926">IF(AND($D$1="二交代制",N$17&gt;=1,N$17&lt;=28,N69="当",O69="明",P69="休",Q69="当"),10,IF(AND($D$1="三交代制",N$17&gt;=2,N$17&lt;=30,OR(N69="準",N69="深"),OR(O69="準",O69="深"),OR(P69="準",P69="深")),20,IF(AND($D$1="二交代制",OR(N69="当",N69="明"),NOT(OR(AND(N69="当",OR(O69="明",N$17=31,O$18="×"),OR(P69="休",N$17=30,N$17=31,P$18="×")),AND(N69="明",OR(M69="当",N$17=1),OR(O69="休",N$17=31,O$18="×"))))),30,IF(AND($D$1="三交代制",M69&lt;&gt;"準",M69&lt;&gt;"深",OR(N69="準",N69="深"),(NOT(OR(AND(N69="準",OR(M69="日",M69="休",N$17=1,AND(O69&lt;&gt;"準",O69&lt;&gt;"深",M69="")),OR(O69="休",AND(O69="準",OR(P69="休",N$17=30,P$18="×")),N$17=31,O$18="×",O69="")),AND(N69="深",OR(M69="休",N$17=1,AND(O69&lt;&gt;"準",O69&lt;&gt;"深",M69="")),OR(O69="休",AND(OR(O69="準",O69="深"),OR(P69="休",N$17=30,P$18="×")),N$17=31,O$18="×",O69="")))))),40,0))))</f>
        <v>0</v>
      </c>
      <c r="O150" s="193">
        <f t="shared" ref="O150" si="927">IF(AND($D$1="二交代制",O$17&gt;=1,O$17&lt;=28,O69="当",P69="明",Q69="休",R69="当"),10,IF(AND($D$1="三交代制",O$17&gt;=2,O$17&lt;=30,OR(O69="準",O69="深"),OR(P69="準",P69="深"),OR(Q69="準",Q69="深")),20,IF(AND($D$1="二交代制",OR(O69="当",O69="明"),NOT(OR(AND(O69="当",OR(P69="明",O$17=31,P$18="×"),OR(Q69="休",O$17=30,O$17=31,Q$18="×")),AND(O69="明",OR(N69="当",O$17=1),OR(P69="休",O$17=31,P$18="×"))))),30,IF(AND($D$1="三交代制",N69&lt;&gt;"準",N69&lt;&gt;"深",OR(O69="準",O69="深"),(NOT(OR(AND(O69="準",OR(N69="日",N69="休",O$17=1,AND(P69&lt;&gt;"準",P69&lt;&gt;"深",N69="")),OR(P69="休",AND(P69="準",OR(Q69="休",O$17=30,Q$18="×")),O$17=31,P$18="×",P69="")),AND(O69="深",OR(N69="休",O$17=1,AND(P69&lt;&gt;"準",P69&lt;&gt;"深",N69="")),OR(P69="休",AND(OR(P69="準",P69="深"),OR(Q69="休",O$17=30,Q$18="×")),O$17=31,P$18="×",P69="")))))),40,0))))</f>
        <v>0</v>
      </c>
      <c r="P150" s="193">
        <f t="shared" ref="P150" si="928">IF(AND($D$1="二交代制",P$17&gt;=1,P$17&lt;=28,P69="当",Q69="明",R69="休",S69="当"),10,IF(AND($D$1="三交代制",P$17&gt;=2,P$17&lt;=30,OR(P69="準",P69="深"),OR(Q69="準",Q69="深"),OR(R69="準",R69="深")),20,IF(AND($D$1="二交代制",OR(P69="当",P69="明"),NOT(OR(AND(P69="当",OR(Q69="明",P$17=31,Q$18="×"),OR(R69="休",P$17=30,P$17=31,R$18="×")),AND(P69="明",OR(O69="当",P$17=1),OR(Q69="休",P$17=31,Q$18="×"))))),30,IF(AND($D$1="三交代制",O69&lt;&gt;"準",O69&lt;&gt;"深",OR(P69="準",P69="深"),(NOT(OR(AND(P69="準",OR(O69="日",O69="休",P$17=1,AND(Q69&lt;&gt;"準",Q69&lt;&gt;"深",O69="")),OR(Q69="休",AND(Q69="準",OR(R69="休",P$17=30,R$18="×")),P$17=31,Q$18="×",Q69="")),AND(P69="深",OR(O69="休",P$17=1,AND(Q69&lt;&gt;"準",Q69&lt;&gt;"深",O69="")),OR(Q69="休",AND(OR(Q69="準",Q69="深"),OR(R69="休",P$17=30,R$18="×")),P$17=31,Q$18="×",Q69="")))))),40,0))))</f>
        <v>0</v>
      </c>
      <c r="Q150" s="193">
        <f t="shared" ref="Q150" si="929">IF(AND($D$1="二交代制",Q$17&gt;=1,Q$17&lt;=28,Q69="当",R69="明",S69="休",T69="当"),10,IF(AND($D$1="三交代制",Q$17&gt;=2,Q$17&lt;=30,OR(Q69="準",Q69="深"),OR(R69="準",R69="深"),OR(S69="準",S69="深")),20,IF(AND($D$1="二交代制",OR(Q69="当",Q69="明"),NOT(OR(AND(Q69="当",OR(R69="明",Q$17=31,R$18="×"),OR(S69="休",Q$17=30,Q$17=31,S$18="×")),AND(Q69="明",OR(P69="当",Q$17=1),OR(R69="休",Q$17=31,R$18="×"))))),30,IF(AND($D$1="三交代制",P69&lt;&gt;"準",P69&lt;&gt;"深",OR(Q69="準",Q69="深"),(NOT(OR(AND(Q69="準",OR(P69="日",P69="休",Q$17=1,AND(R69&lt;&gt;"準",R69&lt;&gt;"深",P69="")),OR(R69="休",AND(R69="準",OR(S69="休",Q$17=30,S$18="×")),Q$17=31,R$18="×",R69="")),AND(Q69="深",OR(P69="休",Q$17=1,AND(R69&lt;&gt;"準",R69&lt;&gt;"深",P69="")),OR(R69="休",AND(OR(R69="準",R69="深"),OR(S69="休",Q$17=30,S$18="×")),Q$17=31,R$18="×",R69="")))))),40,0))))</f>
        <v>0</v>
      </c>
      <c r="R150" s="193">
        <f t="shared" ref="R150" si="930">IF(AND($D$1="二交代制",R$17&gt;=1,R$17&lt;=28,R69="当",S69="明",T69="休",U69="当"),10,IF(AND($D$1="三交代制",R$17&gt;=2,R$17&lt;=30,OR(R69="準",R69="深"),OR(S69="準",S69="深"),OR(T69="準",T69="深")),20,IF(AND($D$1="二交代制",OR(R69="当",R69="明"),NOT(OR(AND(R69="当",OR(S69="明",R$17=31,S$18="×"),OR(T69="休",R$17=30,R$17=31,T$18="×")),AND(R69="明",OR(Q69="当",R$17=1),OR(S69="休",R$17=31,S$18="×"))))),30,IF(AND($D$1="三交代制",Q69&lt;&gt;"準",Q69&lt;&gt;"深",OR(R69="準",R69="深"),(NOT(OR(AND(R69="準",OR(Q69="日",Q69="休",R$17=1,AND(S69&lt;&gt;"準",S69&lt;&gt;"深",Q69="")),OR(S69="休",AND(S69="準",OR(T69="休",R$17=30,T$18="×")),R$17=31,S$18="×",S69="")),AND(R69="深",OR(Q69="休",R$17=1,AND(S69&lt;&gt;"準",S69&lt;&gt;"深",Q69="")),OR(S69="休",AND(OR(S69="準",S69="深"),OR(T69="休",R$17=30,T$18="×")),R$17=31,S$18="×",S69="")))))),40,0))))</f>
        <v>0</v>
      </c>
      <c r="S150" s="193">
        <f t="shared" ref="S150" si="931">IF(AND($D$1="二交代制",S$17&gt;=1,S$17&lt;=28,S69="当",T69="明",U69="休",V69="当"),10,IF(AND($D$1="三交代制",S$17&gt;=2,S$17&lt;=30,OR(S69="準",S69="深"),OR(T69="準",T69="深"),OR(U69="準",U69="深")),20,IF(AND($D$1="二交代制",OR(S69="当",S69="明"),NOT(OR(AND(S69="当",OR(T69="明",S$17=31,T$18="×"),OR(U69="休",S$17=30,S$17=31,U$18="×")),AND(S69="明",OR(R69="当",S$17=1),OR(T69="休",S$17=31,T$18="×"))))),30,IF(AND($D$1="三交代制",R69&lt;&gt;"準",R69&lt;&gt;"深",OR(S69="準",S69="深"),(NOT(OR(AND(S69="準",OR(R69="日",R69="休",S$17=1,AND(T69&lt;&gt;"準",T69&lt;&gt;"深",R69="")),OR(T69="休",AND(T69="準",OR(U69="休",S$17=30,U$18="×")),S$17=31,T$18="×",T69="")),AND(S69="深",OR(R69="休",S$17=1,AND(T69&lt;&gt;"準",T69&lt;&gt;"深",R69="")),OR(T69="休",AND(OR(T69="準",T69="深"),OR(U69="休",S$17=30,U$18="×")),S$17=31,T$18="×",T69="")))))),40,0))))</f>
        <v>0</v>
      </c>
      <c r="T150" s="193">
        <f t="shared" ref="T150" si="932">IF(AND($D$1="二交代制",T$17&gt;=1,T$17&lt;=28,T69="当",U69="明",V69="休",W69="当"),10,IF(AND($D$1="三交代制",T$17&gt;=2,T$17&lt;=30,OR(T69="準",T69="深"),OR(U69="準",U69="深"),OR(V69="準",V69="深")),20,IF(AND($D$1="二交代制",OR(T69="当",T69="明"),NOT(OR(AND(T69="当",OR(U69="明",T$17=31,U$18="×"),OR(V69="休",T$17=30,T$17=31,V$18="×")),AND(T69="明",OR(S69="当",T$17=1),OR(U69="休",T$17=31,U$18="×"))))),30,IF(AND($D$1="三交代制",S69&lt;&gt;"準",S69&lt;&gt;"深",OR(T69="準",T69="深"),(NOT(OR(AND(T69="準",OR(S69="日",S69="休",T$17=1,AND(U69&lt;&gt;"準",U69&lt;&gt;"深",S69="")),OR(U69="休",AND(U69="準",OR(V69="休",T$17=30,V$18="×")),T$17=31,U$18="×",U69="")),AND(T69="深",OR(S69="休",T$17=1,AND(U69&lt;&gt;"準",U69&lt;&gt;"深",S69="")),OR(U69="休",AND(OR(U69="準",U69="深"),OR(V69="休",T$17=30,V$18="×")),T$17=31,U$18="×",U69="")))))),40,0))))</f>
        <v>0</v>
      </c>
      <c r="U150" s="193">
        <f t="shared" ref="U150" si="933">IF(AND($D$1="二交代制",U$17&gt;=1,U$17&lt;=28,U69="当",V69="明",W69="休",X69="当"),10,IF(AND($D$1="三交代制",U$17&gt;=2,U$17&lt;=30,OR(U69="準",U69="深"),OR(V69="準",V69="深"),OR(W69="準",W69="深")),20,IF(AND($D$1="二交代制",OR(U69="当",U69="明"),NOT(OR(AND(U69="当",OR(V69="明",U$17=31,V$18="×"),OR(W69="休",U$17=30,U$17=31,W$18="×")),AND(U69="明",OR(T69="当",U$17=1),OR(V69="休",U$17=31,V$18="×"))))),30,IF(AND($D$1="三交代制",T69&lt;&gt;"準",T69&lt;&gt;"深",OR(U69="準",U69="深"),(NOT(OR(AND(U69="準",OR(T69="日",T69="休",U$17=1,AND(V69&lt;&gt;"準",V69&lt;&gt;"深",T69="")),OR(V69="休",AND(V69="準",OR(W69="休",U$17=30,W$18="×")),U$17=31,V$18="×",V69="")),AND(U69="深",OR(T69="休",U$17=1,AND(V69&lt;&gt;"準",V69&lt;&gt;"深",T69="")),OR(V69="休",AND(OR(V69="準",V69="深"),OR(W69="休",U$17=30,W$18="×")),U$17=31,V$18="×",V69="")))))),40,0))))</f>
        <v>0</v>
      </c>
      <c r="V150" s="193">
        <f t="shared" ref="V150" si="934">IF(AND($D$1="二交代制",V$17&gt;=1,V$17&lt;=28,V69="当",W69="明",X69="休",Y69="当"),10,IF(AND($D$1="三交代制",V$17&gt;=2,V$17&lt;=30,OR(V69="準",V69="深"),OR(W69="準",W69="深"),OR(X69="準",X69="深")),20,IF(AND($D$1="二交代制",OR(V69="当",V69="明"),NOT(OR(AND(V69="当",OR(W69="明",V$17=31,W$18="×"),OR(X69="休",V$17=30,V$17=31,X$18="×")),AND(V69="明",OR(U69="当",V$17=1),OR(W69="休",V$17=31,W$18="×"))))),30,IF(AND($D$1="三交代制",U69&lt;&gt;"準",U69&lt;&gt;"深",OR(V69="準",V69="深"),(NOT(OR(AND(V69="準",OR(U69="日",U69="休",V$17=1,AND(W69&lt;&gt;"準",W69&lt;&gt;"深",U69="")),OR(W69="休",AND(W69="準",OR(X69="休",V$17=30,X$18="×")),V$17=31,W$18="×",W69="")),AND(V69="深",OR(U69="休",V$17=1,AND(W69&lt;&gt;"準",W69&lt;&gt;"深",U69="")),OR(W69="休",AND(OR(W69="準",W69="深"),OR(X69="休",V$17=30,X$18="×")),V$17=31,W$18="×",W69="")))))),40,0))))</f>
        <v>0</v>
      </c>
      <c r="W150" s="193">
        <f t="shared" ref="W150" si="935">IF(AND($D$1="二交代制",W$17&gt;=1,W$17&lt;=28,W69="当",X69="明",Y69="休",Z69="当"),10,IF(AND($D$1="三交代制",W$17&gt;=2,W$17&lt;=30,OR(W69="準",W69="深"),OR(X69="準",X69="深"),OR(Y69="準",Y69="深")),20,IF(AND($D$1="二交代制",OR(W69="当",W69="明"),NOT(OR(AND(W69="当",OR(X69="明",W$17=31,X$18="×"),OR(Y69="休",W$17=30,W$17=31,Y$18="×")),AND(W69="明",OR(V69="当",W$17=1),OR(X69="休",W$17=31,X$18="×"))))),30,IF(AND($D$1="三交代制",V69&lt;&gt;"準",V69&lt;&gt;"深",OR(W69="準",W69="深"),(NOT(OR(AND(W69="準",OR(V69="日",V69="休",W$17=1,AND(X69&lt;&gt;"準",X69&lt;&gt;"深",V69="")),OR(X69="休",AND(X69="準",OR(Y69="休",W$17=30,Y$18="×")),W$17=31,X$18="×",X69="")),AND(W69="深",OR(V69="休",W$17=1,AND(X69&lt;&gt;"準",X69&lt;&gt;"深",V69="")),OR(X69="休",AND(OR(X69="準",X69="深"),OR(Y69="休",W$17=30,Y$18="×")),W$17=31,X$18="×",X69="")))))),40,0))))</f>
        <v>0</v>
      </c>
      <c r="X150" s="193">
        <f t="shared" ref="X150" si="936">IF(AND($D$1="二交代制",X$17&gt;=1,X$17&lt;=28,X69="当",Y69="明",Z69="休",AA69="当"),10,IF(AND($D$1="三交代制",X$17&gt;=2,X$17&lt;=30,OR(X69="準",X69="深"),OR(Y69="準",Y69="深"),OR(Z69="準",Z69="深")),20,IF(AND($D$1="二交代制",OR(X69="当",X69="明"),NOT(OR(AND(X69="当",OR(Y69="明",X$17=31,Y$18="×"),OR(Z69="休",X$17=30,X$17=31,Z$18="×")),AND(X69="明",OR(W69="当",X$17=1),OR(Y69="休",X$17=31,Y$18="×"))))),30,IF(AND($D$1="三交代制",W69&lt;&gt;"準",W69&lt;&gt;"深",OR(X69="準",X69="深"),(NOT(OR(AND(X69="準",OR(W69="日",W69="休",X$17=1,AND(Y69&lt;&gt;"準",Y69&lt;&gt;"深",W69="")),OR(Y69="休",AND(Y69="準",OR(Z69="休",X$17=30,Z$18="×")),X$17=31,Y$18="×",Y69="")),AND(X69="深",OR(W69="休",X$17=1,AND(Y69&lt;&gt;"準",Y69&lt;&gt;"深",W69="")),OR(Y69="休",AND(OR(Y69="準",Y69="深"),OR(Z69="休",X$17=30,Z$18="×")),X$17=31,Y$18="×",Y69="")))))),40,0))))</f>
        <v>0</v>
      </c>
      <c r="Y150" s="193">
        <f t="shared" ref="Y150" si="937">IF(AND($D$1="二交代制",Y$17&gt;=1,Y$17&lt;=28,Y69="当",Z69="明",AA69="休",AB69="当"),10,IF(AND($D$1="三交代制",Y$17&gt;=2,Y$17&lt;=30,OR(Y69="準",Y69="深"),OR(Z69="準",Z69="深"),OR(AA69="準",AA69="深")),20,IF(AND($D$1="二交代制",OR(Y69="当",Y69="明"),NOT(OR(AND(Y69="当",OR(Z69="明",Y$17=31,Z$18="×"),OR(AA69="休",Y$17=30,Y$17=31,AA$18="×")),AND(Y69="明",OR(X69="当",Y$17=1),OR(Z69="休",Y$17=31,Z$18="×"))))),30,IF(AND($D$1="三交代制",X69&lt;&gt;"準",X69&lt;&gt;"深",OR(Y69="準",Y69="深"),(NOT(OR(AND(Y69="準",OR(X69="日",X69="休",Y$17=1,AND(Z69&lt;&gt;"準",Z69&lt;&gt;"深",X69="")),OR(Z69="休",AND(Z69="準",OR(AA69="休",Y$17=30,AA$18="×")),Y$17=31,Z$18="×",Z69="")),AND(Y69="深",OR(X69="休",Y$17=1,AND(Z69&lt;&gt;"準",Z69&lt;&gt;"深",X69="")),OR(Z69="休",AND(OR(Z69="準",Z69="深"),OR(AA69="休",Y$17=30,AA$18="×")),Y$17=31,Z$18="×",Z69="")))))),40,0))))</f>
        <v>0</v>
      </c>
      <c r="Z150" s="193">
        <f t="shared" ref="Z150" si="938">IF(AND($D$1="二交代制",Z$17&gt;=1,Z$17&lt;=28,Z69="当",AA69="明",AB69="休",AC69="当"),10,IF(AND($D$1="三交代制",Z$17&gt;=2,Z$17&lt;=30,OR(Z69="準",Z69="深"),OR(AA69="準",AA69="深"),OR(AB69="準",AB69="深")),20,IF(AND($D$1="二交代制",OR(Z69="当",Z69="明"),NOT(OR(AND(Z69="当",OR(AA69="明",Z$17=31,AA$18="×"),OR(AB69="休",Z$17=30,Z$17=31,AB$18="×")),AND(Z69="明",OR(Y69="当",Z$17=1),OR(AA69="休",Z$17=31,AA$18="×"))))),30,IF(AND($D$1="三交代制",Y69&lt;&gt;"準",Y69&lt;&gt;"深",OR(Z69="準",Z69="深"),(NOT(OR(AND(Z69="準",OR(Y69="日",Y69="休",Z$17=1,AND(AA69&lt;&gt;"準",AA69&lt;&gt;"深",Y69="")),OR(AA69="休",AND(AA69="準",OR(AB69="休",Z$17=30,AB$18="×")),Z$17=31,AA$18="×",AA69="")),AND(Z69="深",OR(Y69="休",Z$17=1,AND(AA69&lt;&gt;"準",AA69&lt;&gt;"深",Y69="")),OR(AA69="休",AND(OR(AA69="準",AA69="深"),OR(AB69="休",Z$17=30,AB$18="×")),Z$17=31,AA$18="×",AA69="")))))),40,0))))</f>
        <v>0</v>
      </c>
      <c r="AA150" s="193">
        <f t="shared" ref="AA150" si="939">IF(AND($D$1="二交代制",AA$17&gt;=1,AA$17&lt;=28,AA69="当",AB69="明",AC69="休",AD69="当"),10,IF(AND($D$1="三交代制",AA$17&gt;=2,AA$17&lt;=30,OR(AA69="準",AA69="深"),OR(AB69="準",AB69="深"),OR(AC69="準",AC69="深")),20,IF(AND($D$1="二交代制",OR(AA69="当",AA69="明"),NOT(OR(AND(AA69="当",OR(AB69="明",AA$17=31,AB$18="×"),OR(AC69="休",AA$17=30,AA$17=31,AC$18="×")),AND(AA69="明",OR(Z69="当",AA$17=1),OR(AB69="休",AA$17=31,AB$18="×"))))),30,IF(AND($D$1="三交代制",Z69&lt;&gt;"準",Z69&lt;&gt;"深",OR(AA69="準",AA69="深"),(NOT(OR(AND(AA69="準",OR(Z69="日",Z69="休",AA$17=1,AND(AB69&lt;&gt;"準",AB69&lt;&gt;"深",Z69="")),OR(AB69="休",AND(AB69="準",OR(AC69="休",AA$17=30,AC$18="×")),AA$17=31,AB$18="×",AB69="")),AND(AA69="深",OR(Z69="休",AA$17=1,AND(AB69&lt;&gt;"準",AB69&lt;&gt;"深",Z69="")),OR(AB69="休",AND(OR(AB69="準",AB69="深"),OR(AC69="休",AA$17=30,AC$18="×")),AA$17=31,AB$18="×",AB69="")))))),40,0))))</f>
        <v>0</v>
      </c>
      <c r="AB150" s="193">
        <f t="shared" ref="AB150" si="940">IF(AND($D$1="二交代制",AB$17&gt;=1,AB$17&lt;=28,AB69="当",AC69="明",AD69="休",AE69="当"),10,IF(AND($D$1="三交代制",AB$17&gt;=2,AB$17&lt;=30,OR(AB69="準",AB69="深"),OR(AC69="準",AC69="深"),OR(AD69="準",AD69="深")),20,IF(AND($D$1="二交代制",OR(AB69="当",AB69="明"),NOT(OR(AND(AB69="当",OR(AC69="明",AB$17=31,AC$18="×"),OR(AD69="休",AB$17=30,AB$17=31,AD$18="×")),AND(AB69="明",OR(AA69="当",AB$17=1),OR(AC69="休",AB$17=31,AC$18="×"))))),30,IF(AND($D$1="三交代制",AA69&lt;&gt;"準",AA69&lt;&gt;"深",OR(AB69="準",AB69="深"),(NOT(OR(AND(AB69="準",OR(AA69="日",AA69="休",AB$17=1,AND(AC69&lt;&gt;"準",AC69&lt;&gt;"深",AA69="")),OR(AC69="休",AND(AC69="準",OR(AD69="休",AB$17=30,AD$18="×")),AB$17=31,AC$18="×",AC69="")),AND(AB69="深",OR(AA69="休",AB$17=1,AND(AC69&lt;&gt;"準",AC69&lt;&gt;"深",AA69="")),OR(AC69="休",AND(OR(AC69="準",AC69="深"),OR(AD69="休",AB$17=30,AD$18="×")),AB$17=31,AC$18="×",AC69="")))))),40,0))))</f>
        <v>0</v>
      </c>
      <c r="AC150" s="193">
        <f t="shared" ref="AC150" si="941">IF(AND($D$1="二交代制",AC$17&gt;=1,AC$17&lt;=28,AC69="当",AD69="明",AE69="休",AF69="当"),10,IF(AND($D$1="三交代制",AC$17&gt;=2,AC$17&lt;=30,OR(AC69="準",AC69="深"),OR(AD69="準",AD69="深"),OR(AE69="準",AE69="深")),20,IF(AND($D$1="二交代制",OR(AC69="当",AC69="明"),NOT(OR(AND(AC69="当",OR(AD69="明",AC$17=31,AD$18="×"),OR(AE69="休",AC$17=30,AC$17=31,AE$18="×")),AND(AC69="明",OR(AB69="当",AC$17=1),OR(AD69="休",AC$17=31,AD$18="×"))))),30,IF(AND($D$1="三交代制",AB69&lt;&gt;"準",AB69&lt;&gt;"深",OR(AC69="準",AC69="深"),(NOT(OR(AND(AC69="準",OR(AB69="日",AB69="休",AC$17=1,AND(AD69&lt;&gt;"準",AD69&lt;&gt;"深",AB69="")),OR(AD69="休",AND(AD69="準",OR(AE69="休",AC$17=30,AE$18="×")),AC$17=31,AD$18="×",AD69="")),AND(AC69="深",OR(AB69="休",AC$17=1,AND(AD69&lt;&gt;"準",AD69&lt;&gt;"深",AB69="")),OR(AD69="休",AND(OR(AD69="準",AD69="深"),OR(AE69="休",AC$17=30,AE$18="×")),AC$17=31,AD$18="×",AD69="")))))),40,0))))</f>
        <v>0</v>
      </c>
      <c r="AD150" s="193">
        <f t="shared" ref="AD150" si="942">IF(AND($D$1="二交代制",AD$17&gt;=1,AD$17&lt;=28,AD69="当",AE69="明",AF69="休",AG69="当"),10,IF(AND($D$1="三交代制",AD$17&gt;=2,AD$17&lt;=30,OR(AD69="準",AD69="深"),OR(AE69="準",AE69="深"),OR(AF69="準",AF69="深")),20,IF(AND($D$1="二交代制",OR(AD69="当",AD69="明"),NOT(OR(AND(AD69="当",OR(AE69="明",AD$17=31,AE$18="×"),OR(AF69="休",AD$17=30,AD$17=31,AF$18="×")),AND(AD69="明",OR(AC69="当",AD$17=1),OR(AE69="休",AD$17=31,AE$18="×"))))),30,IF(AND($D$1="三交代制",AC69&lt;&gt;"準",AC69&lt;&gt;"深",OR(AD69="準",AD69="深"),(NOT(OR(AND(AD69="準",OR(AC69="日",AC69="休",AD$17=1,AND(AE69&lt;&gt;"準",AE69&lt;&gt;"深",AC69="")),OR(AE69="休",AND(AE69="準",OR(AF69="休",AD$17=30,AF$18="×")),AD$17=31,AE$18="×",AE69="")),AND(AD69="深",OR(AC69="休",AD$17=1,AND(AE69&lt;&gt;"準",AE69&lt;&gt;"深",AC69="")),OR(AE69="休",AND(OR(AE69="準",AE69="深"),OR(AF69="休",AD$17=30,AF$18="×")),AD$17=31,AE$18="×",AE69="")))))),40,0))))</f>
        <v>0</v>
      </c>
      <c r="AE150" s="193">
        <f t="shared" ref="AE150" si="943">IF(AND($D$1="二交代制",AE$17&gt;=1,AE$17&lt;=28,AE69="当",AF69="明",AG69="休",AH69="当"),10,IF(AND($D$1="三交代制",AE$17&gt;=2,AE$17&lt;=30,OR(AE69="準",AE69="深"),OR(AF69="準",AF69="深"),OR(AG69="準",AG69="深")),20,IF(AND($D$1="二交代制",OR(AE69="当",AE69="明"),NOT(OR(AND(AE69="当",OR(AF69="明",AE$17=31,AF$18="×"),OR(AG69="休",AE$17=30,AE$17=31,AG$18="×")),AND(AE69="明",OR(AD69="当",AE$17=1),OR(AF69="休",AE$17=31,AF$18="×"))))),30,IF(AND($D$1="三交代制",AD69&lt;&gt;"準",AD69&lt;&gt;"深",OR(AE69="準",AE69="深"),(NOT(OR(AND(AE69="準",OR(AD69="日",AD69="休",AE$17=1,AND(AF69&lt;&gt;"準",AF69&lt;&gt;"深",AD69="")),OR(AF69="休",AND(AF69="準",OR(AG69="休",AE$17=30,AG$18="×")),AE$17=31,AF$18="×",AF69="")),AND(AE69="深",OR(AD69="休",AE$17=1,AND(AF69&lt;&gt;"準",AF69&lt;&gt;"深",AD69="")),OR(AF69="休",AND(OR(AF69="準",AF69="深"),OR(AG69="休",AE$17=30,AG$18="×")),AE$17=31,AF$18="×",AF69="")))))),40,0))))</f>
        <v>0</v>
      </c>
      <c r="AF150" s="193">
        <f t="shared" ref="AF150" si="944">IF(AND($D$1="二交代制",AF$17&gt;=1,AF$17&lt;=28,AF69="当",AG69="明",AH69="休",AI69="当"),10,IF(AND($D$1="三交代制",AF$17&gt;=2,AF$17&lt;=30,OR(AF69="準",AF69="深"),OR(AG69="準",AG69="深"),OR(AH69="準",AH69="深")),20,IF(AND($D$1="二交代制",OR(AF69="当",AF69="明"),NOT(OR(AND(AF69="当",OR(AG69="明",AF$17=31,AG$18="×"),OR(AH69="休",AF$17=30,AF$17=31,AH$18="×")),AND(AF69="明",OR(AE69="当",AF$17=1),OR(AG69="休",AF$17=31,AG$18="×"))))),30,IF(AND($D$1="三交代制",AE69&lt;&gt;"準",AE69&lt;&gt;"深",OR(AF69="準",AF69="深"),(NOT(OR(AND(AF69="準",OR(AE69="日",AE69="休",AF$17=1,AND(AG69&lt;&gt;"準",AG69&lt;&gt;"深",AE69="")),OR(AG69="休",AND(AG69="準",OR(AH69="休",AF$17=30,AH$18="×")),AF$17=31,AG$18="×",AG69="")),AND(AF69="深",OR(AE69="休",AF$17=1,AND(AG69&lt;&gt;"準",AG69&lt;&gt;"深",AE69="")),OR(AG69="休",AND(OR(AG69="準",AG69="深"),OR(AH69="休",AF$17=30,AH$18="×")),AF$17=31,AG$18="×",AG69="")))))),40,0))))</f>
        <v>0</v>
      </c>
      <c r="AG150" s="193">
        <f t="shared" ref="AG150" si="945">IF(AND($D$1="二交代制",AG$17&gt;=1,AG$17&lt;=28,AG69="当",AH69="明",AI69="休",AJ69="当"),10,IF(AND($D$1="三交代制",AG$17&gt;=2,AG$17&lt;=30,OR(AG69="準",AG69="深"),OR(AH69="準",AH69="深"),OR(AI69="準",AI69="深")),20,IF(AND($D$1="二交代制",OR(AG69="当",AG69="明"),NOT(OR(AND(AG69="当",OR(AH69="明",AG$17=31,AH$18="×"),OR(AI69="休",AG$17=30,AG$17=31,AI$18="×")),AND(AG69="明",OR(AF69="当",AG$17=1),OR(AH69="休",AG$17=31,AH$18="×"))))),30,IF(AND($D$1="三交代制",AF69&lt;&gt;"準",AF69&lt;&gt;"深",OR(AG69="準",AG69="深"),(NOT(OR(AND(AG69="準",OR(AF69="日",AF69="休",AG$17=1,AND(AH69&lt;&gt;"準",AH69&lt;&gt;"深",AF69="")),OR(AH69="休",AND(AH69="準",OR(AI69="休",AG$17=30,AI$18="×")),AG$17=31,AH$18="×",AH69="")),AND(AG69="深",OR(AF69="休",AG$17=1,AND(AH69&lt;&gt;"準",AH69&lt;&gt;"深",AF69="")),OR(AH69="休",AND(OR(AH69="準",AH69="深"),OR(AI69="休",AG$17=30,AI$18="×")),AG$17=31,AH$18="×",AH69="")))))),40,0))))</f>
        <v>0</v>
      </c>
      <c r="AH150" s="193">
        <f t="shared" ref="AH150" si="946">IF(AND($D$1="二交代制",AH$17&gt;=1,AH$17&lt;=28,AH69="当",AI69="明",AJ69="休",AK69="当"),10,IF(AND($D$1="三交代制",AH$17&gt;=2,AH$17&lt;=30,OR(AH69="準",AH69="深"),OR(AI69="準",AI69="深"),OR(AJ69="準",AJ69="深")),20,IF(AND($D$1="二交代制",OR(AH69="当",AH69="明"),NOT(OR(AND(AH69="当",OR(AI69="明",AH$17=31,AI$18="×"),OR(AJ69="休",AH$17=30,AH$17=31,AJ$18="×")),AND(AH69="明",OR(AG69="当",AH$17=1),OR(AI69="休",AH$17=31,AI$18="×"))))),30,IF(AND($D$1="三交代制",AG69&lt;&gt;"準",AG69&lt;&gt;"深",OR(AH69="準",AH69="深"),(NOT(OR(AND(AH69="準",OR(AG69="日",AG69="休",AH$17=1,AND(AI69&lt;&gt;"準",AI69&lt;&gt;"深",AG69="")),OR(AI69="休",AND(AI69="準",OR(AJ69="休",AH$17=30,AJ$18="×")),AH$17=31,AI$18="×",AI69="")),AND(AH69="深",OR(AG69="休",AH$17=1,AND(AI69&lt;&gt;"準",AI69&lt;&gt;"深",AG69="")),OR(AI69="休",AND(OR(AI69="準",AI69="深"),OR(AJ69="休",AH$17=30,AJ$18="×")),AH$17=31,AI$18="×",AI69="")))))),40,0))))</f>
        <v>0</v>
      </c>
      <c r="AI150" s="193">
        <f t="shared" ref="AI150" si="947">IF(AND($D$1="二交代制",AI$17&gt;=1,AI$17&lt;=28,AI69="当",AJ69="明",AK69="休",AL69="当"),10,IF(AND($D$1="三交代制",AI$17&gt;=2,AI$17&lt;=30,OR(AI69="準",AI69="深"),OR(AJ69="準",AJ69="深"),OR(AK69="準",AK69="深")),20,IF(AND($D$1="二交代制",OR(AI69="当",AI69="明"),NOT(OR(AND(AI69="当",OR(AJ69="明",AI$17=31,AJ$18="×"),OR(AK69="休",AI$17=30,AI$17=31,AK$18="×")),AND(AI69="明",OR(AH69="当",AI$17=1),OR(AJ69="休",AI$17=31,AJ$18="×"))))),30,IF(AND($D$1="三交代制",AH69&lt;&gt;"準",AH69&lt;&gt;"深",OR(AI69="準",AI69="深"),(NOT(OR(AND(AI69="準",OR(AH69="日",AH69="休",AI$17=1,AND(AJ69&lt;&gt;"準",AJ69&lt;&gt;"深",AH69="")),OR(AJ69="休",AND(AJ69="準",OR(AK69="休",AI$17=30,AK$18="×")),AI$17=31,AJ$18="×",AJ69="")),AND(AI69="深",OR(AH69="休",AI$17=1,AND(AJ69&lt;&gt;"準",AJ69&lt;&gt;"深",AH69="")),OR(AJ69="休",AND(OR(AJ69="準",AJ69="深"),OR(AK69="休",AI$17=30,AK$18="×")),AI$17=31,AJ$18="×",AJ69="")))))),40,0))))</f>
        <v>0</v>
      </c>
      <c r="AJ150" s="193">
        <f t="shared" ref="AJ150" si="948">IF(AND($D$1="二交代制",AJ$17&gt;=1,AJ$17&lt;=28,AJ69="当",AK69="明",AL69="休",AM69="当"),10,IF(AND($D$1="三交代制",AJ$17&gt;=2,AJ$17&lt;=30,OR(AJ69="準",AJ69="深"),OR(AK69="準",AK69="深"),OR(AL69="準",AL69="深")),20,IF(AND($D$1="二交代制",OR(AJ69="当",AJ69="明"),NOT(OR(AND(AJ69="当",OR(AK69="明",AJ$17=31,AK$18="×"),OR(AL69="休",AJ$17=30,AJ$17=31,AL$18="×")),AND(AJ69="明",OR(AI69="当",AJ$17=1),OR(AK69="休",AJ$17=31,AK$18="×"))))),30,IF(AND($D$1="三交代制",AI69&lt;&gt;"準",AI69&lt;&gt;"深",OR(AJ69="準",AJ69="深"),(NOT(OR(AND(AJ69="準",OR(AI69="日",AI69="休",AJ$17=1,AND(AK69&lt;&gt;"準",AK69&lt;&gt;"深",AI69="")),OR(AK69="休",AND(AK69="準",OR(AL69="休",AJ$17=30,AL$18="×")),AJ$17=31,AK$18="×",AK69="")),AND(AJ69="深",OR(AI69="休",AJ$17=1,AND(AK69&lt;&gt;"準",AK69&lt;&gt;"深",AI69="")),OR(AK69="休",AND(OR(AK69="準",AK69="深"),OR(AL69="休",AJ$17=30,AL$18="×")),AJ$17=31,AK$18="×",AK69="")))))),40,0))))</f>
        <v>0</v>
      </c>
      <c r="AK150" s="193">
        <f t="shared" ref="AK150" si="949">IF(AND($D$1="二交代制",AK$17&gt;=1,AK$17&lt;=28,AK69="当",AL69="明",AM69="休",AN69="当"),10,IF(AND($D$1="三交代制",AK$17&gt;=2,AK$17&lt;=30,OR(AK69="準",AK69="深"),OR(AL69="準",AL69="深"),OR(AM69="準",AM69="深")),20,IF(AND($D$1="二交代制",OR(AK69="当",AK69="明"),NOT(OR(AND(AK69="当",OR(AL69="明",AK$17=31,AL$18="×"),OR(AM69="休",AK$17=30,AK$17=31,AM$18="×")),AND(AK69="明",OR(AJ69="当",AK$17=1),OR(AL69="休",AK$17=31,AL$18="×"))))),30,IF(AND($D$1="三交代制",AJ69&lt;&gt;"準",AJ69&lt;&gt;"深",OR(AK69="準",AK69="深"),(NOT(OR(AND(AK69="準",OR(AJ69="日",AJ69="休",AK$17=1,AND(AL69&lt;&gt;"準",AL69&lt;&gt;"深",AJ69="")),OR(AL69="休",AND(AL69="準",OR(AM69="休",AK$17=30,AM$18="×")),AK$17=31,AL$18="×",AL69="")),AND(AK69="深",OR(AJ69="休",AK$17=1,AND(AL69&lt;&gt;"準",AL69&lt;&gt;"深",AJ69="")),OR(AL69="休",AND(OR(AL69="準",AL69="深"),OR(AM69="休",AK$17=30,AM$18="×")),AK$17=31,AL$18="×",AL69="")))))),40,0))))</f>
        <v>0</v>
      </c>
      <c r="AL150" s="193">
        <f t="shared" ref="AL150" si="950">IF(AND($D$1="二交代制",AL$17&gt;=1,AL$17&lt;=28,AL69="当",AM69="明",AN69="休",AO69="当"),10,IF(AND($D$1="三交代制",AL$17&gt;=2,AL$17&lt;=30,OR(AL69="準",AL69="深"),OR(AM69="準",AM69="深"),OR(AN69="準",AN69="深")),20,IF(AND($D$1="二交代制",OR(AL69="当",AL69="明"),NOT(OR(AND(AL69="当",OR(AM69="明",AL$17=31,AM$18="×"),OR(AN69="休",AL$17=30,AL$17=31,AN$18="×")),AND(AL69="明",OR(AK69="当",AL$17=1),OR(AM69="休",AL$17=31,AM$18="×"))))),30,IF(AND($D$1="三交代制",AK69&lt;&gt;"準",AK69&lt;&gt;"深",OR(AL69="準",AL69="深"),(NOT(OR(AND(AL69="準",OR(AK69="日",AK69="休",AL$17=1,AND(AM69&lt;&gt;"準",AM69&lt;&gt;"深",AK69="")),OR(AM69="休",AND(AM69="準",OR(AN69="休",AL$17=30,AN$18="×")),AL$17=31,AM$18="×",AM69="")),AND(AL69="深",OR(AK69="休",AL$17=1,AND(AM69&lt;&gt;"準",AM69&lt;&gt;"深",AK69="")),OR(AM69="休",AND(OR(AM69="準",AM69="深"),OR(AN69="休",AL$17=30,AN$18="×")),AL$17=31,AM$18="×",AM69="")))))),40,0))))</f>
        <v>0</v>
      </c>
      <c r="AM150" s="193">
        <f t="shared" ref="AM150" si="951">IF(AND($D$1="二交代制",AM$17&gt;=1,AM$17&lt;=28,AM69="当",AN69="明",AO69="休",AP69="当"),10,IF(AND($D$1="三交代制",AM$17&gt;=2,AM$17&lt;=30,OR(AM69="準",AM69="深"),OR(AN69="準",AN69="深"),OR(AO69="準",AO69="深")),20,IF(AND($D$1="二交代制",OR(AM69="当",AM69="明"),NOT(OR(AND(AM69="当",OR(AN69="明",AM$17=31,AN$18="×"),OR(AO69="休",AM$17=30,AM$17=31,AO$18="×")),AND(AM69="明",OR(AL69="当",AM$17=1),OR(AN69="休",AM$17=31,AN$18="×"))))),30,IF(AND($D$1="三交代制",AL69&lt;&gt;"準",AL69&lt;&gt;"深",OR(AM69="準",AM69="深"),(NOT(OR(AND(AM69="準",OR(AL69="日",AL69="休",AM$17=1,AND(AN69&lt;&gt;"準",AN69&lt;&gt;"深",AL69="")),OR(AN69="休",AND(AN69="準",OR(AO69="休",AM$17=30,AO$18="×")),AM$17=31,AN$18="×",AN69="")),AND(AM69="深",OR(AL69="休",AM$17=1,AND(AN69&lt;&gt;"準",AN69&lt;&gt;"深",AL69="")),OR(AN69="休",AND(OR(AN69="準",AN69="深"),OR(AO69="休",AM$17=30,AO$18="×")),AM$17=31,AN$18="×",AN69="")))))),40,0))))</f>
        <v>0</v>
      </c>
      <c r="AN150" s="193">
        <f t="shared" ref="AN150" si="952">IF(AND($D$1="二交代制",AN$17&gt;=1,AN$17&lt;=28,AN69="当",AO69="明",AP69="休",AQ69="当"),10,IF(AND($D$1="三交代制",AN$17&gt;=2,AN$17&lt;=30,OR(AN69="準",AN69="深"),OR(AO69="準",AO69="深"),OR(AP69="準",AP69="深")),20,IF(AND($D$1="二交代制",OR(AN69="当",AN69="明"),NOT(OR(AND(AN69="当",OR(AO69="明",AN$17=31,AO$18="×"),OR(AP69="休",AN$17=30,AN$17=31,AP$18="×")),AND(AN69="明",OR(AM69="当",AN$17=1),OR(AO69="休",AN$17=31,AO$18="×"))))),30,IF(AND($D$1="三交代制",AM69&lt;&gt;"準",AM69&lt;&gt;"深",OR(AN69="準",AN69="深"),(NOT(OR(AND(AN69="準",OR(AM69="日",AM69="休",AN$17=1,AND(AO69&lt;&gt;"準",AO69&lt;&gt;"深",AM69="")),OR(AO69="休",AND(AO69="準",OR(AP69="休",AN$17=30,AP$18="×")),AN$17=31,AO$18="×",AO69="")),AND(AN69="深",OR(AM69="休",AN$17=1,AND(AO69&lt;&gt;"準",AO69&lt;&gt;"深",AM69="")),OR(AO69="休",AND(OR(AO69="準",AO69="深"),OR(AP69="休",AN$17=30,AP$18="×")),AN$17=31,AO$18="×",AO69="")))))),40,0))))</f>
        <v>0</v>
      </c>
      <c r="AO150" s="193">
        <f t="shared" ref="AO150" si="953">IF(AND($D$1="二交代制",AO$17&gt;=1,AO$17&lt;=28,AO69="当",AP69="明",AQ69="休",AR69="当"),10,IF(AND($D$1="三交代制",AO$17&gt;=2,AO$17&lt;=30,OR(AO69="準",AO69="深"),OR(AP69="準",AP69="深"),OR(AQ69="準",AQ69="深")),20,IF(AND($D$1="二交代制",OR(AO69="当",AO69="明"),NOT(OR(AND(AO69="当",OR(AP69="明",AO$17=31,AP$18="×"),OR(AQ69="休",AO$17=30,AO$17=31,AQ$18="×")),AND(AO69="明",OR(AN69="当",AO$17=1),OR(AP69="休",AO$17=31,AP$18="×"))))),30,IF(AND($D$1="三交代制",AN69&lt;&gt;"準",AN69&lt;&gt;"深",OR(AO69="準",AO69="深"),(NOT(OR(AND(AO69="準",OR(AN69="日",AN69="休",AO$17=1,AND(AP69&lt;&gt;"準",AP69&lt;&gt;"深",AN69="")),OR(AP69="休",AND(AP69="準",OR(AQ69="休",AO$17=30,AQ$18="×")),AO$17=31,AP$18="×",AP69="")),AND(AO69="深",OR(AN69="休",AO$17=1,AND(AP69&lt;&gt;"準",AP69&lt;&gt;"深",AN69="")),OR(AP69="休",AND(OR(AP69="準",AP69="深"),OR(AQ69="休",AO$17=30,AQ$18="×")),AO$17=31,AP$18="×",AP69="")))))),40,0))))</f>
        <v>0</v>
      </c>
      <c r="AP150" s="104"/>
    </row>
    <row r="151" spans="4:86" x14ac:dyDescent="0.4">
      <c r="J151" s="202"/>
      <c r="K151" s="193"/>
      <c r="L151" s="193"/>
      <c r="M151" s="193"/>
      <c r="N151" s="193"/>
      <c r="O151" s="193"/>
      <c r="P151" s="193"/>
      <c r="Q151" s="193"/>
      <c r="R151" s="193"/>
      <c r="S151" s="193"/>
      <c r="T151" s="193"/>
      <c r="U151" s="193"/>
      <c r="V151" s="193"/>
      <c r="W151" s="193"/>
      <c r="X151" s="193"/>
      <c r="Y151" s="193"/>
      <c r="Z151" s="193"/>
      <c r="AA151" s="193"/>
      <c r="AB151" s="193"/>
      <c r="AC151" s="193"/>
      <c r="AD151" s="193"/>
      <c r="AE151" s="193"/>
      <c r="AF151" s="193"/>
      <c r="AG151" s="193"/>
      <c r="AH151" s="193"/>
      <c r="AI151" s="193"/>
      <c r="AJ151" s="193"/>
      <c r="AK151" s="193"/>
      <c r="AL151" s="193"/>
      <c r="AM151" s="193"/>
      <c r="AN151" s="193"/>
      <c r="AO151" s="193"/>
      <c r="AP151" s="104"/>
    </row>
    <row r="152" spans="4:86" x14ac:dyDescent="0.4">
      <c r="D152" s="93"/>
      <c r="E152" s="93"/>
      <c r="F152" s="93"/>
      <c r="G152" s="93"/>
      <c r="H152" s="93"/>
      <c r="I152" s="93"/>
      <c r="J152" s="201" t="str">
        <f t="shared" ref="J152" si="954">IF(E71&lt;&gt;"",E71,"")</f>
        <v/>
      </c>
      <c r="K152" s="193">
        <f t="shared" ref="K152" si="955">IF(AND($D$1="二交代制",K$17&gt;=1,K$17&lt;=28,K71="当",L71="明",M71="休",N71="当"),10,IF(AND($D$1="三交代制",K$17&gt;=2,K$17&lt;=30,OR(K71="準",K71="深"),OR(L71="準",L71="深"),OR(M71="準",M71="深")),20,IF(AND($D$1="二交代制",OR(K71="当",K71="明"),NOT(OR(AND(K71="当",OR(L71="明",K$17=31,L$18="×"),OR(M71="休",K$17=30,K$17=31,M$18="×")),AND(K71="明",OR(J71="当",K$17=1),OR(L71="休",K$17=31,L$18="×"))))),30,IF(AND($D$1="三交代制",J71&lt;&gt;"準",J71&lt;&gt;"深",OR(K71="準",K71="深"),(NOT(OR(AND(K71="準",OR(J71="日",J71="休",K$17=1,AND(L71&lt;&gt;"準",L71&lt;&gt;"深",J71="")),OR(L71="休",AND(L71="準",OR(M71="休",K$17=30,M$18="×")),K$17=31,L$18="×",L71="")),AND(K71="深",OR(J71="休",K$17=1,AND(L71&lt;&gt;"準",L71&lt;&gt;"深",J71="")),OR(L71="休",AND(OR(L71="準",L71="深"),OR(M71="休",K$17=30,M$18="×")),K$17=31,L$18="×",L71="")))))),40,0))))</f>
        <v>0</v>
      </c>
      <c r="L152" s="193">
        <f t="shared" ref="L152" si="956">IF(AND($D$1="二交代制",L$17&gt;=1,L$17&lt;=28,L71="当",M71="明",N71="休",O71="当"),10,IF(AND($D$1="三交代制",L$17&gt;=2,L$17&lt;=30,OR(L71="準",L71="深"),OR(M71="準",M71="深"),OR(N71="準",N71="深")),20,IF(AND($D$1="二交代制",OR(L71="当",L71="明"),NOT(OR(AND(L71="当",OR(M71="明",L$17=31,M$18="×"),OR(N71="休",L$17=30,L$17=31,N$18="×")),AND(L71="明",OR(K71="当",L$17=1),OR(M71="休",L$17=31,M$18="×"))))),30,IF(AND($D$1="三交代制",K71&lt;&gt;"準",K71&lt;&gt;"深",OR(L71="準",L71="深"),(NOT(OR(AND(L71="準",OR(K71="日",K71="休",L$17=1,AND(M71&lt;&gt;"準",M71&lt;&gt;"深",K71="")),OR(M71="休",AND(M71="準",OR(N71="休",L$17=30,N$18="×")),L$17=31,M$18="×",M71="")),AND(L71="深",OR(K71="休",L$17=1,AND(M71&lt;&gt;"準",M71&lt;&gt;"深",K71="")),OR(M71="休",AND(OR(M71="準",M71="深"),OR(N71="休",L$17=30,N$18="×")),L$17=31,M$18="×",M71="")))))),40,0))))</f>
        <v>0</v>
      </c>
      <c r="M152" s="193">
        <f t="shared" ref="M152" si="957">IF(AND($D$1="二交代制",M$17&gt;=1,M$17&lt;=28,M71="当",N71="明",O71="休",P71="当"),10,IF(AND($D$1="三交代制",M$17&gt;=2,M$17&lt;=30,OR(M71="準",M71="深"),OR(N71="準",N71="深"),OR(O71="準",O71="深")),20,IF(AND($D$1="二交代制",OR(M71="当",M71="明"),NOT(OR(AND(M71="当",OR(N71="明",M$17=31,N$18="×"),OR(O71="休",M$17=30,M$17=31,O$18="×")),AND(M71="明",OR(L71="当",M$17=1),OR(N71="休",M$17=31,N$18="×"))))),30,IF(AND($D$1="三交代制",L71&lt;&gt;"準",L71&lt;&gt;"深",OR(M71="準",M71="深"),(NOT(OR(AND(M71="準",OR(L71="日",L71="休",M$17=1,AND(N71&lt;&gt;"準",N71&lt;&gt;"深",L71="")),OR(N71="休",AND(N71="準",OR(O71="休",M$17=30,O$18="×")),M$17=31,N$18="×",N71="")),AND(M71="深",OR(L71="休",M$17=1,AND(N71&lt;&gt;"準",N71&lt;&gt;"深",L71="")),OR(N71="休",AND(OR(N71="準",N71="深"),OR(O71="休",M$17=30,O$18="×")),M$17=31,N$18="×",N71="")))))),40,0))))</f>
        <v>0</v>
      </c>
      <c r="N152" s="193">
        <f t="shared" ref="N152" si="958">IF(AND($D$1="二交代制",N$17&gt;=1,N$17&lt;=28,N71="当",O71="明",P71="休",Q71="当"),10,IF(AND($D$1="三交代制",N$17&gt;=2,N$17&lt;=30,OR(N71="準",N71="深"),OR(O71="準",O71="深"),OR(P71="準",P71="深")),20,IF(AND($D$1="二交代制",OR(N71="当",N71="明"),NOT(OR(AND(N71="当",OR(O71="明",N$17=31,O$18="×"),OR(P71="休",N$17=30,N$17=31,P$18="×")),AND(N71="明",OR(M71="当",N$17=1),OR(O71="休",N$17=31,O$18="×"))))),30,IF(AND($D$1="三交代制",M71&lt;&gt;"準",M71&lt;&gt;"深",OR(N71="準",N71="深"),(NOT(OR(AND(N71="準",OR(M71="日",M71="休",N$17=1,AND(O71&lt;&gt;"準",O71&lt;&gt;"深",M71="")),OR(O71="休",AND(O71="準",OR(P71="休",N$17=30,P$18="×")),N$17=31,O$18="×",O71="")),AND(N71="深",OR(M71="休",N$17=1,AND(O71&lt;&gt;"準",O71&lt;&gt;"深",M71="")),OR(O71="休",AND(OR(O71="準",O71="深"),OR(P71="休",N$17=30,P$18="×")),N$17=31,O$18="×",O71="")))))),40,0))))</f>
        <v>0</v>
      </c>
      <c r="O152" s="193">
        <f t="shared" ref="O152" si="959">IF(AND($D$1="二交代制",O$17&gt;=1,O$17&lt;=28,O71="当",P71="明",Q71="休",R71="当"),10,IF(AND($D$1="三交代制",O$17&gt;=2,O$17&lt;=30,OR(O71="準",O71="深"),OR(P71="準",P71="深"),OR(Q71="準",Q71="深")),20,IF(AND($D$1="二交代制",OR(O71="当",O71="明"),NOT(OR(AND(O71="当",OR(P71="明",O$17=31,P$18="×"),OR(Q71="休",O$17=30,O$17=31,Q$18="×")),AND(O71="明",OR(N71="当",O$17=1),OR(P71="休",O$17=31,P$18="×"))))),30,IF(AND($D$1="三交代制",N71&lt;&gt;"準",N71&lt;&gt;"深",OR(O71="準",O71="深"),(NOT(OR(AND(O71="準",OR(N71="日",N71="休",O$17=1,AND(P71&lt;&gt;"準",P71&lt;&gt;"深",N71="")),OR(P71="休",AND(P71="準",OR(Q71="休",O$17=30,Q$18="×")),O$17=31,P$18="×",P71="")),AND(O71="深",OR(N71="休",O$17=1,AND(P71&lt;&gt;"準",P71&lt;&gt;"深",N71="")),OR(P71="休",AND(OR(P71="準",P71="深"),OR(Q71="休",O$17=30,Q$18="×")),O$17=31,P$18="×",P71="")))))),40,0))))</f>
        <v>0</v>
      </c>
      <c r="P152" s="193">
        <f t="shared" ref="P152" si="960">IF(AND($D$1="二交代制",P$17&gt;=1,P$17&lt;=28,P71="当",Q71="明",R71="休",S71="当"),10,IF(AND($D$1="三交代制",P$17&gt;=2,P$17&lt;=30,OR(P71="準",P71="深"),OR(Q71="準",Q71="深"),OR(R71="準",R71="深")),20,IF(AND($D$1="二交代制",OR(P71="当",P71="明"),NOT(OR(AND(P71="当",OR(Q71="明",P$17=31,Q$18="×"),OR(R71="休",P$17=30,P$17=31,R$18="×")),AND(P71="明",OR(O71="当",P$17=1),OR(Q71="休",P$17=31,Q$18="×"))))),30,IF(AND($D$1="三交代制",O71&lt;&gt;"準",O71&lt;&gt;"深",OR(P71="準",P71="深"),(NOT(OR(AND(P71="準",OR(O71="日",O71="休",P$17=1,AND(Q71&lt;&gt;"準",Q71&lt;&gt;"深",O71="")),OR(Q71="休",AND(Q71="準",OR(R71="休",P$17=30,R$18="×")),P$17=31,Q$18="×",Q71="")),AND(P71="深",OR(O71="休",P$17=1,AND(Q71&lt;&gt;"準",Q71&lt;&gt;"深",O71="")),OR(Q71="休",AND(OR(Q71="準",Q71="深"),OR(R71="休",P$17=30,R$18="×")),P$17=31,Q$18="×",Q71="")))))),40,0))))</f>
        <v>0</v>
      </c>
      <c r="Q152" s="193">
        <f t="shared" ref="Q152" si="961">IF(AND($D$1="二交代制",Q$17&gt;=1,Q$17&lt;=28,Q71="当",R71="明",S71="休",T71="当"),10,IF(AND($D$1="三交代制",Q$17&gt;=2,Q$17&lt;=30,OR(Q71="準",Q71="深"),OR(R71="準",R71="深"),OR(S71="準",S71="深")),20,IF(AND($D$1="二交代制",OR(Q71="当",Q71="明"),NOT(OR(AND(Q71="当",OR(R71="明",Q$17=31,R$18="×"),OR(S71="休",Q$17=30,Q$17=31,S$18="×")),AND(Q71="明",OR(P71="当",Q$17=1),OR(R71="休",Q$17=31,R$18="×"))))),30,IF(AND($D$1="三交代制",P71&lt;&gt;"準",P71&lt;&gt;"深",OR(Q71="準",Q71="深"),(NOT(OR(AND(Q71="準",OR(P71="日",P71="休",Q$17=1,AND(R71&lt;&gt;"準",R71&lt;&gt;"深",P71="")),OR(R71="休",AND(R71="準",OR(S71="休",Q$17=30,S$18="×")),Q$17=31,R$18="×",R71="")),AND(Q71="深",OR(P71="休",Q$17=1,AND(R71&lt;&gt;"準",R71&lt;&gt;"深",P71="")),OR(R71="休",AND(OR(R71="準",R71="深"),OR(S71="休",Q$17=30,S$18="×")),Q$17=31,R$18="×",R71="")))))),40,0))))</f>
        <v>0</v>
      </c>
      <c r="R152" s="193">
        <f t="shared" ref="R152" si="962">IF(AND($D$1="二交代制",R$17&gt;=1,R$17&lt;=28,R71="当",S71="明",T71="休",U71="当"),10,IF(AND($D$1="三交代制",R$17&gt;=2,R$17&lt;=30,OR(R71="準",R71="深"),OR(S71="準",S71="深"),OR(T71="準",T71="深")),20,IF(AND($D$1="二交代制",OR(R71="当",R71="明"),NOT(OR(AND(R71="当",OR(S71="明",R$17=31,S$18="×"),OR(T71="休",R$17=30,R$17=31,T$18="×")),AND(R71="明",OR(Q71="当",R$17=1),OR(S71="休",R$17=31,S$18="×"))))),30,IF(AND($D$1="三交代制",Q71&lt;&gt;"準",Q71&lt;&gt;"深",OR(R71="準",R71="深"),(NOT(OR(AND(R71="準",OR(Q71="日",Q71="休",R$17=1,AND(S71&lt;&gt;"準",S71&lt;&gt;"深",Q71="")),OR(S71="休",AND(S71="準",OR(T71="休",R$17=30,T$18="×")),R$17=31,S$18="×",S71="")),AND(R71="深",OR(Q71="休",R$17=1,AND(S71&lt;&gt;"準",S71&lt;&gt;"深",Q71="")),OR(S71="休",AND(OR(S71="準",S71="深"),OR(T71="休",R$17=30,T$18="×")),R$17=31,S$18="×",S71="")))))),40,0))))</f>
        <v>0</v>
      </c>
      <c r="S152" s="193">
        <f t="shared" ref="S152" si="963">IF(AND($D$1="二交代制",S$17&gt;=1,S$17&lt;=28,S71="当",T71="明",U71="休",V71="当"),10,IF(AND($D$1="三交代制",S$17&gt;=2,S$17&lt;=30,OR(S71="準",S71="深"),OR(T71="準",T71="深"),OR(U71="準",U71="深")),20,IF(AND($D$1="二交代制",OR(S71="当",S71="明"),NOT(OR(AND(S71="当",OR(T71="明",S$17=31,T$18="×"),OR(U71="休",S$17=30,S$17=31,U$18="×")),AND(S71="明",OR(R71="当",S$17=1),OR(T71="休",S$17=31,T$18="×"))))),30,IF(AND($D$1="三交代制",R71&lt;&gt;"準",R71&lt;&gt;"深",OR(S71="準",S71="深"),(NOT(OR(AND(S71="準",OR(R71="日",R71="休",S$17=1,AND(T71&lt;&gt;"準",T71&lt;&gt;"深",R71="")),OR(T71="休",AND(T71="準",OR(U71="休",S$17=30,U$18="×")),S$17=31,T$18="×",T71="")),AND(S71="深",OR(R71="休",S$17=1,AND(T71&lt;&gt;"準",T71&lt;&gt;"深",R71="")),OR(T71="休",AND(OR(T71="準",T71="深"),OR(U71="休",S$17=30,U$18="×")),S$17=31,T$18="×",T71="")))))),40,0))))</f>
        <v>0</v>
      </c>
      <c r="T152" s="193">
        <f t="shared" ref="T152" si="964">IF(AND($D$1="二交代制",T$17&gt;=1,T$17&lt;=28,T71="当",U71="明",V71="休",W71="当"),10,IF(AND($D$1="三交代制",T$17&gt;=2,T$17&lt;=30,OR(T71="準",T71="深"),OR(U71="準",U71="深"),OR(V71="準",V71="深")),20,IF(AND($D$1="二交代制",OR(T71="当",T71="明"),NOT(OR(AND(T71="当",OR(U71="明",T$17=31,U$18="×"),OR(V71="休",T$17=30,T$17=31,V$18="×")),AND(T71="明",OR(S71="当",T$17=1),OR(U71="休",T$17=31,U$18="×"))))),30,IF(AND($D$1="三交代制",S71&lt;&gt;"準",S71&lt;&gt;"深",OR(T71="準",T71="深"),(NOT(OR(AND(T71="準",OR(S71="日",S71="休",T$17=1,AND(U71&lt;&gt;"準",U71&lt;&gt;"深",S71="")),OR(U71="休",AND(U71="準",OR(V71="休",T$17=30,V$18="×")),T$17=31,U$18="×",U71="")),AND(T71="深",OR(S71="休",T$17=1,AND(U71&lt;&gt;"準",U71&lt;&gt;"深",S71="")),OR(U71="休",AND(OR(U71="準",U71="深"),OR(V71="休",T$17=30,V$18="×")),T$17=31,U$18="×",U71="")))))),40,0))))</f>
        <v>0</v>
      </c>
      <c r="U152" s="193">
        <f t="shared" ref="U152" si="965">IF(AND($D$1="二交代制",U$17&gt;=1,U$17&lt;=28,U71="当",V71="明",W71="休",X71="当"),10,IF(AND($D$1="三交代制",U$17&gt;=2,U$17&lt;=30,OR(U71="準",U71="深"),OR(V71="準",V71="深"),OR(W71="準",W71="深")),20,IF(AND($D$1="二交代制",OR(U71="当",U71="明"),NOT(OR(AND(U71="当",OR(V71="明",U$17=31,V$18="×"),OR(W71="休",U$17=30,U$17=31,W$18="×")),AND(U71="明",OR(T71="当",U$17=1),OR(V71="休",U$17=31,V$18="×"))))),30,IF(AND($D$1="三交代制",T71&lt;&gt;"準",T71&lt;&gt;"深",OR(U71="準",U71="深"),(NOT(OR(AND(U71="準",OR(T71="日",T71="休",U$17=1,AND(V71&lt;&gt;"準",V71&lt;&gt;"深",T71="")),OR(V71="休",AND(V71="準",OR(W71="休",U$17=30,W$18="×")),U$17=31,V$18="×",V71="")),AND(U71="深",OR(T71="休",U$17=1,AND(V71&lt;&gt;"準",V71&lt;&gt;"深",T71="")),OR(V71="休",AND(OR(V71="準",V71="深"),OR(W71="休",U$17=30,W$18="×")),U$17=31,V$18="×",V71="")))))),40,0))))</f>
        <v>0</v>
      </c>
      <c r="V152" s="193">
        <f t="shared" ref="V152" si="966">IF(AND($D$1="二交代制",V$17&gt;=1,V$17&lt;=28,V71="当",W71="明",X71="休",Y71="当"),10,IF(AND($D$1="三交代制",V$17&gt;=2,V$17&lt;=30,OR(V71="準",V71="深"),OR(W71="準",W71="深"),OR(X71="準",X71="深")),20,IF(AND($D$1="二交代制",OR(V71="当",V71="明"),NOT(OR(AND(V71="当",OR(W71="明",V$17=31,W$18="×"),OR(X71="休",V$17=30,V$17=31,X$18="×")),AND(V71="明",OR(U71="当",V$17=1),OR(W71="休",V$17=31,W$18="×"))))),30,IF(AND($D$1="三交代制",U71&lt;&gt;"準",U71&lt;&gt;"深",OR(V71="準",V71="深"),(NOT(OR(AND(V71="準",OR(U71="日",U71="休",V$17=1,AND(W71&lt;&gt;"準",W71&lt;&gt;"深",U71="")),OR(W71="休",AND(W71="準",OR(X71="休",V$17=30,X$18="×")),V$17=31,W$18="×",W71="")),AND(V71="深",OR(U71="休",V$17=1,AND(W71&lt;&gt;"準",W71&lt;&gt;"深",U71="")),OR(W71="休",AND(OR(W71="準",W71="深"),OR(X71="休",V$17=30,X$18="×")),V$17=31,W$18="×",W71="")))))),40,0))))</f>
        <v>0</v>
      </c>
      <c r="W152" s="193">
        <f t="shared" ref="W152" si="967">IF(AND($D$1="二交代制",W$17&gt;=1,W$17&lt;=28,W71="当",X71="明",Y71="休",Z71="当"),10,IF(AND($D$1="三交代制",W$17&gt;=2,W$17&lt;=30,OR(W71="準",W71="深"),OR(X71="準",X71="深"),OR(Y71="準",Y71="深")),20,IF(AND($D$1="二交代制",OR(W71="当",W71="明"),NOT(OR(AND(W71="当",OR(X71="明",W$17=31,X$18="×"),OR(Y71="休",W$17=30,W$17=31,Y$18="×")),AND(W71="明",OR(V71="当",W$17=1),OR(X71="休",W$17=31,X$18="×"))))),30,IF(AND($D$1="三交代制",V71&lt;&gt;"準",V71&lt;&gt;"深",OR(W71="準",W71="深"),(NOT(OR(AND(W71="準",OR(V71="日",V71="休",W$17=1,AND(X71&lt;&gt;"準",X71&lt;&gt;"深",V71="")),OR(X71="休",AND(X71="準",OR(Y71="休",W$17=30,Y$18="×")),W$17=31,X$18="×",X71="")),AND(W71="深",OR(V71="休",W$17=1,AND(X71&lt;&gt;"準",X71&lt;&gt;"深",V71="")),OR(X71="休",AND(OR(X71="準",X71="深"),OR(Y71="休",W$17=30,Y$18="×")),W$17=31,X$18="×",X71="")))))),40,0))))</f>
        <v>0</v>
      </c>
      <c r="X152" s="193">
        <f t="shared" ref="X152" si="968">IF(AND($D$1="二交代制",X$17&gt;=1,X$17&lt;=28,X71="当",Y71="明",Z71="休",AA71="当"),10,IF(AND($D$1="三交代制",X$17&gt;=2,X$17&lt;=30,OR(X71="準",X71="深"),OR(Y71="準",Y71="深"),OR(Z71="準",Z71="深")),20,IF(AND($D$1="二交代制",OR(X71="当",X71="明"),NOT(OR(AND(X71="当",OR(Y71="明",X$17=31,Y$18="×"),OR(Z71="休",X$17=30,X$17=31,Z$18="×")),AND(X71="明",OR(W71="当",X$17=1),OR(Y71="休",X$17=31,Y$18="×"))))),30,IF(AND($D$1="三交代制",W71&lt;&gt;"準",W71&lt;&gt;"深",OR(X71="準",X71="深"),(NOT(OR(AND(X71="準",OR(W71="日",W71="休",X$17=1,AND(Y71&lt;&gt;"準",Y71&lt;&gt;"深",W71="")),OR(Y71="休",AND(Y71="準",OR(Z71="休",X$17=30,Z$18="×")),X$17=31,Y$18="×",Y71="")),AND(X71="深",OR(W71="休",X$17=1,AND(Y71&lt;&gt;"準",Y71&lt;&gt;"深",W71="")),OR(Y71="休",AND(OR(Y71="準",Y71="深"),OR(Z71="休",X$17=30,Z$18="×")),X$17=31,Y$18="×",Y71="")))))),40,0))))</f>
        <v>0</v>
      </c>
      <c r="Y152" s="193">
        <f t="shared" ref="Y152" si="969">IF(AND($D$1="二交代制",Y$17&gt;=1,Y$17&lt;=28,Y71="当",Z71="明",AA71="休",AB71="当"),10,IF(AND($D$1="三交代制",Y$17&gt;=2,Y$17&lt;=30,OR(Y71="準",Y71="深"),OR(Z71="準",Z71="深"),OR(AA71="準",AA71="深")),20,IF(AND($D$1="二交代制",OR(Y71="当",Y71="明"),NOT(OR(AND(Y71="当",OR(Z71="明",Y$17=31,Z$18="×"),OR(AA71="休",Y$17=30,Y$17=31,AA$18="×")),AND(Y71="明",OR(X71="当",Y$17=1),OR(Z71="休",Y$17=31,Z$18="×"))))),30,IF(AND($D$1="三交代制",X71&lt;&gt;"準",X71&lt;&gt;"深",OR(Y71="準",Y71="深"),(NOT(OR(AND(Y71="準",OR(X71="日",X71="休",Y$17=1,AND(Z71&lt;&gt;"準",Z71&lt;&gt;"深",X71="")),OR(Z71="休",AND(Z71="準",OR(AA71="休",Y$17=30,AA$18="×")),Y$17=31,Z$18="×",Z71="")),AND(Y71="深",OR(X71="休",Y$17=1,AND(Z71&lt;&gt;"準",Z71&lt;&gt;"深",X71="")),OR(Z71="休",AND(OR(Z71="準",Z71="深"),OR(AA71="休",Y$17=30,AA$18="×")),Y$17=31,Z$18="×",Z71="")))))),40,0))))</f>
        <v>0</v>
      </c>
      <c r="Z152" s="193">
        <f t="shared" ref="Z152" si="970">IF(AND($D$1="二交代制",Z$17&gt;=1,Z$17&lt;=28,Z71="当",AA71="明",AB71="休",AC71="当"),10,IF(AND($D$1="三交代制",Z$17&gt;=2,Z$17&lt;=30,OR(Z71="準",Z71="深"),OR(AA71="準",AA71="深"),OR(AB71="準",AB71="深")),20,IF(AND($D$1="二交代制",OR(Z71="当",Z71="明"),NOT(OR(AND(Z71="当",OR(AA71="明",Z$17=31,AA$18="×"),OR(AB71="休",Z$17=30,Z$17=31,AB$18="×")),AND(Z71="明",OR(Y71="当",Z$17=1),OR(AA71="休",Z$17=31,AA$18="×"))))),30,IF(AND($D$1="三交代制",Y71&lt;&gt;"準",Y71&lt;&gt;"深",OR(Z71="準",Z71="深"),(NOT(OR(AND(Z71="準",OR(Y71="日",Y71="休",Z$17=1,AND(AA71&lt;&gt;"準",AA71&lt;&gt;"深",Y71="")),OR(AA71="休",AND(AA71="準",OR(AB71="休",Z$17=30,AB$18="×")),Z$17=31,AA$18="×",AA71="")),AND(Z71="深",OR(Y71="休",Z$17=1,AND(AA71&lt;&gt;"準",AA71&lt;&gt;"深",Y71="")),OR(AA71="休",AND(OR(AA71="準",AA71="深"),OR(AB71="休",Z$17=30,AB$18="×")),Z$17=31,AA$18="×",AA71="")))))),40,0))))</f>
        <v>0</v>
      </c>
      <c r="AA152" s="193">
        <f t="shared" ref="AA152" si="971">IF(AND($D$1="二交代制",AA$17&gt;=1,AA$17&lt;=28,AA71="当",AB71="明",AC71="休",AD71="当"),10,IF(AND($D$1="三交代制",AA$17&gt;=2,AA$17&lt;=30,OR(AA71="準",AA71="深"),OR(AB71="準",AB71="深"),OR(AC71="準",AC71="深")),20,IF(AND($D$1="二交代制",OR(AA71="当",AA71="明"),NOT(OR(AND(AA71="当",OR(AB71="明",AA$17=31,AB$18="×"),OR(AC71="休",AA$17=30,AA$17=31,AC$18="×")),AND(AA71="明",OR(Z71="当",AA$17=1),OR(AB71="休",AA$17=31,AB$18="×"))))),30,IF(AND($D$1="三交代制",Z71&lt;&gt;"準",Z71&lt;&gt;"深",OR(AA71="準",AA71="深"),(NOT(OR(AND(AA71="準",OR(Z71="日",Z71="休",AA$17=1,AND(AB71&lt;&gt;"準",AB71&lt;&gt;"深",Z71="")),OR(AB71="休",AND(AB71="準",OR(AC71="休",AA$17=30,AC$18="×")),AA$17=31,AB$18="×",AB71="")),AND(AA71="深",OR(Z71="休",AA$17=1,AND(AB71&lt;&gt;"準",AB71&lt;&gt;"深",Z71="")),OR(AB71="休",AND(OR(AB71="準",AB71="深"),OR(AC71="休",AA$17=30,AC$18="×")),AA$17=31,AB$18="×",AB71="")))))),40,0))))</f>
        <v>0</v>
      </c>
      <c r="AB152" s="193">
        <f t="shared" ref="AB152" si="972">IF(AND($D$1="二交代制",AB$17&gt;=1,AB$17&lt;=28,AB71="当",AC71="明",AD71="休",AE71="当"),10,IF(AND($D$1="三交代制",AB$17&gt;=2,AB$17&lt;=30,OR(AB71="準",AB71="深"),OR(AC71="準",AC71="深"),OR(AD71="準",AD71="深")),20,IF(AND($D$1="二交代制",OR(AB71="当",AB71="明"),NOT(OR(AND(AB71="当",OR(AC71="明",AB$17=31,AC$18="×"),OR(AD71="休",AB$17=30,AB$17=31,AD$18="×")),AND(AB71="明",OR(AA71="当",AB$17=1),OR(AC71="休",AB$17=31,AC$18="×"))))),30,IF(AND($D$1="三交代制",AA71&lt;&gt;"準",AA71&lt;&gt;"深",OR(AB71="準",AB71="深"),(NOT(OR(AND(AB71="準",OR(AA71="日",AA71="休",AB$17=1,AND(AC71&lt;&gt;"準",AC71&lt;&gt;"深",AA71="")),OR(AC71="休",AND(AC71="準",OR(AD71="休",AB$17=30,AD$18="×")),AB$17=31,AC$18="×",AC71="")),AND(AB71="深",OR(AA71="休",AB$17=1,AND(AC71&lt;&gt;"準",AC71&lt;&gt;"深",AA71="")),OR(AC71="休",AND(OR(AC71="準",AC71="深"),OR(AD71="休",AB$17=30,AD$18="×")),AB$17=31,AC$18="×",AC71="")))))),40,0))))</f>
        <v>0</v>
      </c>
      <c r="AC152" s="193">
        <f t="shared" ref="AC152" si="973">IF(AND($D$1="二交代制",AC$17&gt;=1,AC$17&lt;=28,AC71="当",AD71="明",AE71="休",AF71="当"),10,IF(AND($D$1="三交代制",AC$17&gt;=2,AC$17&lt;=30,OR(AC71="準",AC71="深"),OR(AD71="準",AD71="深"),OR(AE71="準",AE71="深")),20,IF(AND($D$1="二交代制",OR(AC71="当",AC71="明"),NOT(OR(AND(AC71="当",OR(AD71="明",AC$17=31,AD$18="×"),OR(AE71="休",AC$17=30,AC$17=31,AE$18="×")),AND(AC71="明",OR(AB71="当",AC$17=1),OR(AD71="休",AC$17=31,AD$18="×"))))),30,IF(AND($D$1="三交代制",AB71&lt;&gt;"準",AB71&lt;&gt;"深",OR(AC71="準",AC71="深"),(NOT(OR(AND(AC71="準",OR(AB71="日",AB71="休",AC$17=1,AND(AD71&lt;&gt;"準",AD71&lt;&gt;"深",AB71="")),OR(AD71="休",AND(AD71="準",OR(AE71="休",AC$17=30,AE$18="×")),AC$17=31,AD$18="×",AD71="")),AND(AC71="深",OR(AB71="休",AC$17=1,AND(AD71&lt;&gt;"準",AD71&lt;&gt;"深",AB71="")),OR(AD71="休",AND(OR(AD71="準",AD71="深"),OR(AE71="休",AC$17=30,AE$18="×")),AC$17=31,AD$18="×",AD71="")))))),40,0))))</f>
        <v>0</v>
      </c>
      <c r="AD152" s="193">
        <f t="shared" ref="AD152" si="974">IF(AND($D$1="二交代制",AD$17&gt;=1,AD$17&lt;=28,AD71="当",AE71="明",AF71="休",AG71="当"),10,IF(AND($D$1="三交代制",AD$17&gt;=2,AD$17&lt;=30,OR(AD71="準",AD71="深"),OR(AE71="準",AE71="深"),OR(AF71="準",AF71="深")),20,IF(AND($D$1="二交代制",OR(AD71="当",AD71="明"),NOT(OR(AND(AD71="当",OR(AE71="明",AD$17=31,AE$18="×"),OR(AF71="休",AD$17=30,AD$17=31,AF$18="×")),AND(AD71="明",OR(AC71="当",AD$17=1),OR(AE71="休",AD$17=31,AE$18="×"))))),30,IF(AND($D$1="三交代制",AC71&lt;&gt;"準",AC71&lt;&gt;"深",OR(AD71="準",AD71="深"),(NOT(OR(AND(AD71="準",OR(AC71="日",AC71="休",AD$17=1,AND(AE71&lt;&gt;"準",AE71&lt;&gt;"深",AC71="")),OR(AE71="休",AND(AE71="準",OR(AF71="休",AD$17=30,AF$18="×")),AD$17=31,AE$18="×",AE71="")),AND(AD71="深",OR(AC71="休",AD$17=1,AND(AE71&lt;&gt;"準",AE71&lt;&gt;"深",AC71="")),OR(AE71="休",AND(OR(AE71="準",AE71="深"),OR(AF71="休",AD$17=30,AF$18="×")),AD$17=31,AE$18="×",AE71="")))))),40,0))))</f>
        <v>0</v>
      </c>
      <c r="AE152" s="193">
        <f t="shared" ref="AE152" si="975">IF(AND($D$1="二交代制",AE$17&gt;=1,AE$17&lt;=28,AE71="当",AF71="明",AG71="休",AH71="当"),10,IF(AND($D$1="三交代制",AE$17&gt;=2,AE$17&lt;=30,OR(AE71="準",AE71="深"),OR(AF71="準",AF71="深"),OR(AG71="準",AG71="深")),20,IF(AND($D$1="二交代制",OR(AE71="当",AE71="明"),NOT(OR(AND(AE71="当",OR(AF71="明",AE$17=31,AF$18="×"),OR(AG71="休",AE$17=30,AE$17=31,AG$18="×")),AND(AE71="明",OR(AD71="当",AE$17=1),OR(AF71="休",AE$17=31,AF$18="×"))))),30,IF(AND($D$1="三交代制",AD71&lt;&gt;"準",AD71&lt;&gt;"深",OR(AE71="準",AE71="深"),(NOT(OR(AND(AE71="準",OR(AD71="日",AD71="休",AE$17=1,AND(AF71&lt;&gt;"準",AF71&lt;&gt;"深",AD71="")),OR(AF71="休",AND(AF71="準",OR(AG71="休",AE$17=30,AG$18="×")),AE$17=31,AF$18="×",AF71="")),AND(AE71="深",OR(AD71="休",AE$17=1,AND(AF71&lt;&gt;"準",AF71&lt;&gt;"深",AD71="")),OR(AF71="休",AND(OR(AF71="準",AF71="深"),OR(AG71="休",AE$17=30,AG$18="×")),AE$17=31,AF$18="×",AF71="")))))),40,0))))</f>
        <v>0</v>
      </c>
      <c r="AF152" s="193">
        <f t="shared" ref="AF152" si="976">IF(AND($D$1="二交代制",AF$17&gt;=1,AF$17&lt;=28,AF71="当",AG71="明",AH71="休",AI71="当"),10,IF(AND($D$1="三交代制",AF$17&gt;=2,AF$17&lt;=30,OR(AF71="準",AF71="深"),OR(AG71="準",AG71="深"),OR(AH71="準",AH71="深")),20,IF(AND($D$1="二交代制",OR(AF71="当",AF71="明"),NOT(OR(AND(AF71="当",OR(AG71="明",AF$17=31,AG$18="×"),OR(AH71="休",AF$17=30,AF$17=31,AH$18="×")),AND(AF71="明",OR(AE71="当",AF$17=1),OR(AG71="休",AF$17=31,AG$18="×"))))),30,IF(AND($D$1="三交代制",AE71&lt;&gt;"準",AE71&lt;&gt;"深",OR(AF71="準",AF71="深"),(NOT(OR(AND(AF71="準",OR(AE71="日",AE71="休",AF$17=1,AND(AG71&lt;&gt;"準",AG71&lt;&gt;"深",AE71="")),OR(AG71="休",AND(AG71="準",OR(AH71="休",AF$17=30,AH$18="×")),AF$17=31,AG$18="×",AG71="")),AND(AF71="深",OR(AE71="休",AF$17=1,AND(AG71&lt;&gt;"準",AG71&lt;&gt;"深",AE71="")),OR(AG71="休",AND(OR(AG71="準",AG71="深"),OR(AH71="休",AF$17=30,AH$18="×")),AF$17=31,AG$18="×",AG71="")))))),40,0))))</f>
        <v>0</v>
      </c>
      <c r="AG152" s="193">
        <f t="shared" ref="AG152" si="977">IF(AND($D$1="二交代制",AG$17&gt;=1,AG$17&lt;=28,AG71="当",AH71="明",AI71="休",AJ71="当"),10,IF(AND($D$1="三交代制",AG$17&gt;=2,AG$17&lt;=30,OR(AG71="準",AG71="深"),OR(AH71="準",AH71="深"),OR(AI71="準",AI71="深")),20,IF(AND($D$1="二交代制",OR(AG71="当",AG71="明"),NOT(OR(AND(AG71="当",OR(AH71="明",AG$17=31,AH$18="×"),OR(AI71="休",AG$17=30,AG$17=31,AI$18="×")),AND(AG71="明",OR(AF71="当",AG$17=1),OR(AH71="休",AG$17=31,AH$18="×"))))),30,IF(AND($D$1="三交代制",AF71&lt;&gt;"準",AF71&lt;&gt;"深",OR(AG71="準",AG71="深"),(NOT(OR(AND(AG71="準",OR(AF71="日",AF71="休",AG$17=1,AND(AH71&lt;&gt;"準",AH71&lt;&gt;"深",AF71="")),OR(AH71="休",AND(AH71="準",OR(AI71="休",AG$17=30,AI$18="×")),AG$17=31,AH$18="×",AH71="")),AND(AG71="深",OR(AF71="休",AG$17=1,AND(AH71&lt;&gt;"準",AH71&lt;&gt;"深",AF71="")),OR(AH71="休",AND(OR(AH71="準",AH71="深"),OR(AI71="休",AG$17=30,AI$18="×")),AG$17=31,AH$18="×",AH71="")))))),40,0))))</f>
        <v>0</v>
      </c>
      <c r="AH152" s="193">
        <f t="shared" ref="AH152" si="978">IF(AND($D$1="二交代制",AH$17&gt;=1,AH$17&lt;=28,AH71="当",AI71="明",AJ71="休",AK71="当"),10,IF(AND($D$1="三交代制",AH$17&gt;=2,AH$17&lt;=30,OR(AH71="準",AH71="深"),OR(AI71="準",AI71="深"),OR(AJ71="準",AJ71="深")),20,IF(AND($D$1="二交代制",OR(AH71="当",AH71="明"),NOT(OR(AND(AH71="当",OR(AI71="明",AH$17=31,AI$18="×"),OR(AJ71="休",AH$17=30,AH$17=31,AJ$18="×")),AND(AH71="明",OR(AG71="当",AH$17=1),OR(AI71="休",AH$17=31,AI$18="×"))))),30,IF(AND($D$1="三交代制",AG71&lt;&gt;"準",AG71&lt;&gt;"深",OR(AH71="準",AH71="深"),(NOT(OR(AND(AH71="準",OR(AG71="日",AG71="休",AH$17=1,AND(AI71&lt;&gt;"準",AI71&lt;&gt;"深",AG71="")),OR(AI71="休",AND(AI71="準",OR(AJ71="休",AH$17=30,AJ$18="×")),AH$17=31,AI$18="×",AI71="")),AND(AH71="深",OR(AG71="休",AH$17=1,AND(AI71&lt;&gt;"準",AI71&lt;&gt;"深",AG71="")),OR(AI71="休",AND(OR(AI71="準",AI71="深"),OR(AJ71="休",AH$17=30,AJ$18="×")),AH$17=31,AI$18="×",AI71="")))))),40,0))))</f>
        <v>0</v>
      </c>
      <c r="AI152" s="193">
        <f t="shared" ref="AI152" si="979">IF(AND($D$1="二交代制",AI$17&gt;=1,AI$17&lt;=28,AI71="当",AJ71="明",AK71="休",AL71="当"),10,IF(AND($D$1="三交代制",AI$17&gt;=2,AI$17&lt;=30,OR(AI71="準",AI71="深"),OR(AJ71="準",AJ71="深"),OR(AK71="準",AK71="深")),20,IF(AND($D$1="二交代制",OR(AI71="当",AI71="明"),NOT(OR(AND(AI71="当",OR(AJ71="明",AI$17=31,AJ$18="×"),OR(AK71="休",AI$17=30,AI$17=31,AK$18="×")),AND(AI71="明",OR(AH71="当",AI$17=1),OR(AJ71="休",AI$17=31,AJ$18="×"))))),30,IF(AND($D$1="三交代制",AH71&lt;&gt;"準",AH71&lt;&gt;"深",OR(AI71="準",AI71="深"),(NOT(OR(AND(AI71="準",OR(AH71="日",AH71="休",AI$17=1,AND(AJ71&lt;&gt;"準",AJ71&lt;&gt;"深",AH71="")),OR(AJ71="休",AND(AJ71="準",OR(AK71="休",AI$17=30,AK$18="×")),AI$17=31,AJ$18="×",AJ71="")),AND(AI71="深",OR(AH71="休",AI$17=1,AND(AJ71&lt;&gt;"準",AJ71&lt;&gt;"深",AH71="")),OR(AJ71="休",AND(OR(AJ71="準",AJ71="深"),OR(AK71="休",AI$17=30,AK$18="×")),AI$17=31,AJ$18="×",AJ71="")))))),40,0))))</f>
        <v>0</v>
      </c>
      <c r="AJ152" s="193">
        <f t="shared" ref="AJ152" si="980">IF(AND($D$1="二交代制",AJ$17&gt;=1,AJ$17&lt;=28,AJ71="当",AK71="明",AL71="休",AM71="当"),10,IF(AND($D$1="三交代制",AJ$17&gt;=2,AJ$17&lt;=30,OR(AJ71="準",AJ71="深"),OR(AK71="準",AK71="深"),OR(AL71="準",AL71="深")),20,IF(AND($D$1="二交代制",OR(AJ71="当",AJ71="明"),NOT(OR(AND(AJ71="当",OR(AK71="明",AJ$17=31,AK$18="×"),OR(AL71="休",AJ$17=30,AJ$17=31,AL$18="×")),AND(AJ71="明",OR(AI71="当",AJ$17=1),OR(AK71="休",AJ$17=31,AK$18="×"))))),30,IF(AND($D$1="三交代制",AI71&lt;&gt;"準",AI71&lt;&gt;"深",OR(AJ71="準",AJ71="深"),(NOT(OR(AND(AJ71="準",OR(AI71="日",AI71="休",AJ$17=1,AND(AK71&lt;&gt;"準",AK71&lt;&gt;"深",AI71="")),OR(AK71="休",AND(AK71="準",OR(AL71="休",AJ$17=30,AL$18="×")),AJ$17=31,AK$18="×",AK71="")),AND(AJ71="深",OR(AI71="休",AJ$17=1,AND(AK71&lt;&gt;"準",AK71&lt;&gt;"深",AI71="")),OR(AK71="休",AND(OR(AK71="準",AK71="深"),OR(AL71="休",AJ$17=30,AL$18="×")),AJ$17=31,AK$18="×",AK71="")))))),40,0))))</f>
        <v>0</v>
      </c>
      <c r="AK152" s="193">
        <f t="shared" ref="AK152" si="981">IF(AND($D$1="二交代制",AK$17&gt;=1,AK$17&lt;=28,AK71="当",AL71="明",AM71="休",AN71="当"),10,IF(AND($D$1="三交代制",AK$17&gt;=2,AK$17&lt;=30,OR(AK71="準",AK71="深"),OR(AL71="準",AL71="深"),OR(AM71="準",AM71="深")),20,IF(AND($D$1="二交代制",OR(AK71="当",AK71="明"),NOT(OR(AND(AK71="当",OR(AL71="明",AK$17=31,AL$18="×"),OR(AM71="休",AK$17=30,AK$17=31,AM$18="×")),AND(AK71="明",OR(AJ71="当",AK$17=1),OR(AL71="休",AK$17=31,AL$18="×"))))),30,IF(AND($D$1="三交代制",AJ71&lt;&gt;"準",AJ71&lt;&gt;"深",OR(AK71="準",AK71="深"),(NOT(OR(AND(AK71="準",OR(AJ71="日",AJ71="休",AK$17=1,AND(AL71&lt;&gt;"準",AL71&lt;&gt;"深",AJ71="")),OR(AL71="休",AND(AL71="準",OR(AM71="休",AK$17=30,AM$18="×")),AK$17=31,AL$18="×",AL71="")),AND(AK71="深",OR(AJ71="休",AK$17=1,AND(AL71&lt;&gt;"準",AL71&lt;&gt;"深",AJ71="")),OR(AL71="休",AND(OR(AL71="準",AL71="深"),OR(AM71="休",AK$17=30,AM$18="×")),AK$17=31,AL$18="×",AL71="")))))),40,0))))</f>
        <v>0</v>
      </c>
      <c r="AL152" s="193">
        <f t="shared" ref="AL152" si="982">IF(AND($D$1="二交代制",AL$17&gt;=1,AL$17&lt;=28,AL71="当",AM71="明",AN71="休",AO71="当"),10,IF(AND($D$1="三交代制",AL$17&gt;=2,AL$17&lt;=30,OR(AL71="準",AL71="深"),OR(AM71="準",AM71="深"),OR(AN71="準",AN71="深")),20,IF(AND($D$1="二交代制",OR(AL71="当",AL71="明"),NOT(OR(AND(AL71="当",OR(AM71="明",AL$17=31,AM$18="×"),OR(AN71="休",AL$17=30,AL$17=31,AN$18="×")),AND(AL71="明",OR(AK71="当",AL$17=1),OR(AM71="休",AL$17=31,AM$18="×"))))),30,IF(AND($D$1="三交代制",AK71&lt;&gt;"準",AK71&lt;&gt;"深",OR(AL71="準",AL71="深"),(NOT(OR(AND(AL71="準",OR(AK71="日",AK71="休",AL$17=1,AND(AM71&lt;&gt;"準",AM71&lt;&gt;"深",AK71="")),OR(AM71="休",AND(AM71="準",OR(AN71="休",AL$17=30,AN$18="×")),AL$17=31,AM$18="×",AM71="")),AND(AL71="深",OR(AK71="休",AL$17=1,AND(AM71&lt;&gt;"準",AM71&lt;&gt;"深",AK71="")),OR(AM71="休",AND(OR(AM71="準",AM71="深"),OR(AN71="休",AL$17=30,AN$18="×")),AL$17=31,AM$18="×",AM71="")))))),40,0))))</f>
        <v>0</v>
      </c>
      <c r="AM152" s="193">
        <f t="shared" ref="AM152" si="983">IF(AND($D$1="二交代制",AM$17&gt;=1,AM$17&lt;=28,AM71="当",AN71="明",AO71="休",AP71="当"),10,IF(AND($D$1="三交代制",AM$17&gt;=2,AM$17&lt;=30,OR(AM71="準",AM71="深"),OR(AN71="準",AN71="深"),OR(AO71="準",AO71="深")),20,IF(AND($D$1="二交代制",OR(AM71="当",AM71="明"),NOT(OR(AND(AM71="当",OR(AN71="明",AM$17=31,AN$18="×"),OR(AO71="休",AM$17=30,AM$17=31,AO$18="×")),AND(AM71="明",OR(AL71="当",AM$17=1),OR(AN71="休",AM$17=31,AN$18="×"))))),30,IF(AND($D$1="三交代制",AL71&lt;&gt;"準",AL71&lt;&gt;"深",OR(AM71="準",AM71="深"),(NOT(OR(AND(AM71="準",OR(AL71="日",AL71="休",AM$17=1,AND(AN71&lt;&gt;"準",AN71&lt;&gt;"深",AL71="")),OR(AN71="休",AND(AN71="準",OR(AO71="休",AM$17=30,AO$18="×")),AM$17=31,AN$18="×",AN71="")),AND(AM71="深",OR(AL71="休",AM$17=1,AND(AN71&lt;&gt;"準",AN71&lt;&gt;"深",AL71="")),OR(AN71="休",AND(OR(AN71="準",AN71="深"),OR(AO71="休",AM$17=30,AO$18="×")),AM$17=31,AN$18="×",AN71="")))))),40,0))))</f>
        <v>0</v>
      </c>
      <c r="AN152" s="193">
        <f t="shared" ref="AN152" si="984">IF(AND($D$1="二交代制",AN$17&gt;=1,AN$17&lt;=28,AN71="当",AO71="明",AP71="休",AQ71="当"),10,IF(AND($D$1="三交代制",AN$17&gt;=2,AN$17&lt;=30,OR(AN71="準",AN71="深"),OR(AO71="準",AO71="深"),OR(AP71="準",AP71="深")),20,IF(AND($D$1="二交代制",OR(AN71="当",AN71="明"),NOT(OR(AND(AN71="当",OR(AO71="明",AN$17=31,AO$18="×"),OR(AP71="休",AN$17=30,AN$17=31,AP$18="×")),AND(AN71="明",OR(AM71="当",AN$17=1),OR(AO71="休",AN$17=31,AO$18="×"))))),30,IF(AND($D$1="三交代制",AM71&lt;&gt;"準",AM71&lt;&gt;"深",OR(AN71="準",AN71="深"),(NOT(OR(AND(AN71="準",OR(AM71="日",AM71="休",AN$17=1,AND(AO71&lt;&gt;"準",AO71&lt;&gt;"深",AM71="")),OR(AO71="休",AND(AO71="準",OR(AP71="休",AN$17=30,AP$18="×")),AN$17=31,AO$18="×",AO71="")),AND(AN71="深",OR(AM71="休",AN$17=1,AND(AO71&lt;&gt;"準",AO71&lt;&gt;"深",AM71="")),OR(AO71="休",AND(OR(AO71="準",AO71="深"),OR(AP71="休",AN$17=30,AP$18="×")),AN$17=31,AO$18="×",AO71="")))))),40,0))))</f>
        <v>0</v>
      </c>
      <c r="AO152" s="193">
        <f t="shared" ref="AO152" si="985">IF(AND($D$1="二交代制",AO$17&gt;=1,AO$17&lt;=28,AO71="当",AP71="明",AQ71="休",AR71="当"),10,IF(AND($D$1="三交代制",AO$17&gt;=2,AO$17&lt;=30,OR(AO71="準",AO71="深"),OR(AP71="準",AP71="深"),OR(AQ71="準",AQ71="深")),20,IF(AND($D$1="二交代制",OR(AO71="当",AO71="明"),NOT(OR(AND(AO71="当",OR(AP71="明",AO$17=31,AP$18="×"),OR(AQ71="休",AO$17=30,AO$17=31,AQ$18="×")),AND(AO71="明",OR(AN71="当",AO$17=1),OR(AP71="休",AO$17=31,AP$18="×"))))),30,IF(AND($D$1="三交代制",AN71&lt;&gt;"準",AN71&lt;&gt;"深",OR(AO71="準",AO71="深"),(NOT(OR(AND(AO71="準",OR(AN71="日",AN71="休",AO$17=1,AND(AP71&lt;&gt;"準",AP71&lt;&gt;"深",AN71="")),OR(AP71="休",AND(AP71="準",OR(AQ71="休",AO$17=30,AQ$18="×")),AO$17=31,AP$18="×",AP71="")),AND(AO71="深",OR(AN71="休",AO$17=1,AND(AP71&lt;&gt;"準",AP71&lt;&gt;"深",AN71="")),OR(AP71="休",AND(OR(AP71="準",AP71="深"),OR(AQ71="休",AO$17=30,AQ$18="×")),AO$17=31,AP$18="×",AP71="")))))),40,0))))</f>
        <v>0</v>
      </c>
      <c r="AP152" s="104"/>
    </row>
    <row r="153" spans="4:86" x14ac:dyDescent="0.4">
      <c r="D153" s="93"/>
      <c r="E153" s="93"/>
      <c r="F153" s="93"/>
      <c r="G153" s="93"/>
      <c r="H153" s="93"/>
      <c r="I153" s="93"/>
      <c r="J153" s="202"/>
      <c r="K153" s="193"/>
      <c r="L153" s="193"/>
      <c r="M153" s="193"/>
      <c r="N153" s="193"/>
      <c r="O153" s="193"/>
      <c r="P153" s="193"/>
      <c r="Q153" s="193"/>
      <c r="R153" s="193"/>
      <c r="S153" s="193"/>
      <c r="T153" s="193"/>
      <c r="U153" s="193"/>
      <c r="V153" s="193"/>
      <c r="W153" s="193"/>
      <c r="X153" s="193"/>
      <c r="Y153" s="193"/>
      <c r="Z153" s="193"/>
      <c r="AA153" s="193"/>
      <c r="AB153" s="193"/>
      <c r="AC153" s="193"/>
      <c r="AD153" s="193"/>
      <c r="AE153" s="193"/>
      <c r="AF153" s="193"/>
      <c r="AG153" s="193"/>
      <c r="AH153" s="193"/>
      <c r="AI153" s="193"/>
      <c r="AJ153" s="193"/>
      <c r="AK153" s="193"/>
      <c r="AL153" s="193"/>
      <c r="AM153" s="193"/>
      <c r="AN153" s="193"/>
      <c r="AO153" s="193"/>
      <c r="AP153" s="104"/>
    </row>
    <row r="154" spans="4:86" x14ac:dyDescent="0.4">
      <c r="D154" s="93"/>
      <c r="E154" s="93"/>
      <c r="F154" s="93"/>
      <c r="G154" s="93"/>
      <c r="H154" s="93"/>
      <c r="I154" s="93"/>
      <c r="J154" s="201" t="str">
        <f t="shared" ref="J154" si="986">IF(E73&lt;&gt;"",E73,"")</f>
        <v/>
      </c>
      <c r="K154" s="193">
        <f t="shared" ref="K154" si="987">IF(AND($D$1="二交代制",K$17&gt;=1,K$17&lt;=28,K73="当",L73="明",M73="休",N73="当"),10,IF(AND($D$1="三交代制",K$17&gt;=2,K$17&lt;=30,OR(K73="準",K73="深"),OR(L73="準",L73="深"),OR(M73="準",M73="深")),20,IF(AND($D$1="二交代制",OR(K73="当",K73="明"),NOT(OR(AND(K73="当",OR(L73="明",K$17=31,L$18="×"),OR(M73="休",K$17=30,K$17=31,M$18="×")),AND(K73="明",OR(J73="当",K$17=1),OR(L73="休",K$17=31,L$18="×"))))),30,IF(AND($D$1="三交代制",J73&lt;&gt;"準",J73&lt;&gt;"深",OR(K73="準",K73="深"),(NOT(OR(AND(K73="準",OR(J73="日",J73="休",K$17=1,AND(L73&lt;&gt;"準",L73&lt;&gt;"深",J73="")),OR(L73="休",AND(L73="準",OR(M73="休",K$17=30,M$18="×")),K$17=31,L$18="×",L73="")),AND(K73="深",OR(J73="休",K$17=1,AND(L73&lt;&gt;"準",L73&lt;&gt;"深",J73="")),OR(L73="休",AND(OR(L73="準",L73="深"),OR(M73="休",K$17=30,M$18="×")),K$17=31,L$18="×",L73="")))))),40,0))))</f>
        <v>0</v>
      </c>
      <c r="L154" s="193">
        <f t="shared" ref="L154" si="988">IF(AND($D$1="二交代制",L$17&gt;=1,L$17&lt;=28,L73="当",M73="明",N73="休",O73="当"),10,IF(AND($D$1="三交代制",L$17&gt;=2,L$17&lt;=30,OR(L73="準",L73="深"),OR(M73="準",M73="深"),OR(N73="準",N73="深")),20,IF(AND($D$1="二交代制",OR(L73="当",L73="明"),NOT(OR(AND(L73="当",OR(M73="明",L$17=31,M$18="×"),OR(N73="休",L$17=30,L$17=31,N$18="×")),AND(L73="明",OR(K73="当",L$17=1),OR(M73="休",L$17=31,M$18="×"))))),30,IF(AND($D$1="三交代制",K73&lt;&gt;"準",K73&lt;&gt;"深",OR(L73="準",L73="深"),(NOT(OR(AND(L73="準",OR(K73="日",K73="休",L$17=1,AND(M73&lt;&gt;"準",M73&lt;&gt;"深",K73="")),OR(M73="休",AND(M73="準",OR(N73="休",L$17=30,N$18="×")),L$17=31,M$18="×",M73="")),AND(L73="深",OR(K73="休",L$17=1,AND(M73&lt;&gt;"準",M73&lt;&gt;"深",K73="")),OR(M73="休",AND(OR(M73="準",M73="深"),OR(N73="休",L$17=30,N$18="×")),L$17=31,M$18="×",M73="")))))),40,0))))</f>
        <v>0</v>
      </c>
      <c r="M154" s="193">
        <f t="shared" ref="M154" si="989">IF(AND($D$1="二交代制",M$17&gt;=1,M$17&lt;=28,M73="当",N73="明",O73="休",P73="当"),10,IF(AND($D$1="三交代制",M$17&gt;=2,M$17&lt;=30,OR(M73="準",M73="深"),OR(N73="準",N73="深"),OR(O73="準",O73="深")),20,IF(AND($D$1="二交代制",OR(M73="当",M73="明"),NOT(OR(AND(M73="当",OR(N73="明",M$17=31,N$18="×"),OR(O73="休",M$17=30,M$17=31,O$18="×")),AND(M73="明",OR(L73="当",M$17=1),OR(N73="休",M$17=31,N$18="×"))))),30,IF(AND($D$1="三交代制",L73&lt;&gt;"準",L73&lt;&gt;"深",OR(M73="準",M73="深"),(NOT(OR(AND(M73="準",OR(L73="日",L73="休",M$17=1,AND(N73&lt;&gt;"準",N73&lt;&gt;"深",L73="")),OR(N73="休",AND(N73="準",OR(O73="休",M$17=30,O$18="×")),M$17=31,N$18="×",N73="")),AND(M73="深",OR(L73="休",M$17=1,AND(N73&lt;&gt;"準",N73&lt;&gt;"深",L73="")),OR(N73="休",AND(OR(N73="準",N73="深"),OR(O73="休",M$17=30,O$18="×")),M$17=31,N$18="×",N73="")))))),40,0))))</f>
        <v>0</v>
      </c>
      <c r="N154" s="193">
        <f t="shared" ref="N154" si="990">IF(AND($D$1="二交代制",N$17&gt;=1,N$17&lt;=28,N73="当",O73="明",P73="休",Q73="当"),10,IF(AND($D$1="三交代制",N$17&gt;=2,N$17&lt;=30,OR(N73="準",N73="深"),OR(O73="準",O73="深"),OR(P73="準",P73="深")),20,IF(AND($D$1="二交代制",OR(N73="当",N73="明"),NOT(OR(AND(N73="当",OR(O73="明",N$17=31,O$18="×"),OR(P73="休",N$17=30,N$17=31,P$18="×")),AND(N73="明",OR(M73="当",N$17=1),OR(O73="休",N$17=31,O$18="×"))))),30,IF(AND($D$1="三交代制",M73&lt;&gt;"準",M73&lt;&gt;"深",OR(N73="準",N73="深"),(NOT(OR(AND(N73="準",OR(M73="日",M73="休",N$17=1,AND(O73&lt;&gt;"準",O73&lt;&gt;"深",M73="")),OR(O73="休",AND(O73="準",OR(P73="休",N$17=30,P$18="×")),N$17=31,O$18="×",O73="")),AND(N73="深",OR(M73="休",N$17=1,AND(O73&lt;&gt;"準",O73&lt;&gt;"深",M73="")),OR(O73="休",AND(OR(O73="準",O73="深"),OR(P73="休",N$17=30,P$18="×")),N$17=31,O$18="×",O73="")))))),40,0))))</f>
        <v>0</v>
      </c>
      <c r="O154" s="193">
        <f t="shared" ref="O154" si="991">IF(AND($D$1="二交代制",O$17&gt;=1,O$17&lt;=28,O73="当",P73="明",Q73="休",R73="当"),10,IF(AND($D$1="三交代制",O$17&gt;=2,O$17&lt;=30,OR(O73="準",O73="深"),OR(P73="準",P73="深"),OR(Q73="準",Q73="深")),20,IF(AND($D$1="二交代制",OR(O73="当",O73="明"),NOT(OR(AND(O73="当",OR(P73="明",O$17=31,P$18="×"),OR(Q73="休",O$17=30,O$17=31,Q$18="×")),AND(O73="明",OR(N73="当",O$17=1),OR(P73="休",O$17=31,P$18="×"))))),30,IF(AND($D$1="三交代制",N73&lt;&gt;"準",N73&lt;&gt;"深",OR(O73="準",O73="深"),(NOT(OR(AND(O73="準",OR(N73="日",N73="休",O$17=1,AND(P73&lt;&gt;"準",P73&lt;&gt;"深",N73="")),OR(P73="休",AND(P73="準",OR(Q73="休",O$17=30,Q$18="×")),O$17=31,P$18="×",P73="")),AND(O73="深",OR(N73="休",O$17=1,AND(P73&lt;&gt;"準",P73&lt;&gt;"深",N73="")),OR(P73="休",AND(OR(P73="準",P73="深"),OR(Q73="休",O$17=30,Q$18="×")),O$17=31,P$18="×",P73="")))))),40,0))))</f>
        <v>0</v>
      </c>
      <c r="P154" s="193">
        <f t="shared" ref="P154" si="992">IF(AND($D$1="二交代制",P$17&gt;=1,P$17&lt;=28,P73="当",Q73="明",R73="休",S73="当"),10,IF(AND($D$1="三交代制",P$17&gt;=2,P$17&lt;=30,OR(P73="準",P73="深"),OR(Q73="準",Q73="深"),OR(R73="準",R73="深")),20,IF(AND($D$1="二交代制",OR(P73="当",P73="明"),NOT(OR(AND(P73="当",OR(Q73="明",P$17=31,Q$18="×"),OR(R73="休",P$17=30,P$17=31,R$18="×")),AND(P73="明",OR(O73="当",P$17=1),OR(Q73="休",P$17=31,Q$18="×"))))),30,IF(AND($D$1="三交代制",O73&lt;&gt;"準",O73&lt;&gt;"深",OR(P73="準",P73="深"),(NOT(OR(AND(P73="準",OR(O73="日",O73="休",P$17=1,AND(Q73&lt;&gt;"準",Q73&lt;&gt;"深",O73="")),OR(Q73="休",AND(Q73="準",OR(R73="休",P$17=30,R$18="×")),P$17=31,Q$18="×",Q73="")),AND(P73="深",OR(O73="休",P$17=1,AND(Q73&lt;&gt;"準",Q73&lt;&gt;"深",O73="")),OR(Q73="休",AND(OR(Q73="準",Q73="深"),OR(R73="休",P$17=30,R$18="×")),P$17=31,Q$18="×",Q73="")))))),40,0))))</f>
        <v>0</v>
      </c>
      <c r="Q154" s="193">
        <f t="shared" ref="Q154" si="993">IF(AND($D$1="二交代制",Q$17&gt;=1,Q$17&lt;=28,Q73="当",R73="明",S73="休",T73="当"),10,IF(AND($D$1="三交代制",Q$17&gt;=2,Q$17&lt;=30,OR(Q73="準",Q73="深"),OR(R73="準",R73="深"),OR(S73="準",S73="深")),20,IF(AND($D$1="二交代制",OR(Q73="当",Q73="明"),NOT(OR(AND(Q73="当",OR(R73="明",Q$17=31,R$18="×"),OR(S73="休",Q$17=30,Q$17=31,S$18="×")),AND(Q73="明",OR(P73="当",Q$17=1),OR(R73="休",Q$17=31,R$18="×"))))),30,IF(AND($D$1="三交代制",P73&lt;&gt;"準",P73&lt;&gt;"深",OR(Q73="準",Q73="深"),(NOT(OR(AND(Q73="準",OR(P73="日",P73="休",Q$17=1,AND(R73&lt;&gt;"準",R73&lt;&gt;"深",P73="")),OR(R73="休",AND(R73="準",OR(S73="休",Q$17=30,S$18="×")),Q$17=31,R$18="×",R73="")),AND(Q73="深",OR(P73="休",Q$17=1,AND(R73&lt;&gt;"準",R73&lt;&gt;"深",P73="")),OR(R73="休",AND(OR(R73="準",R73="深"),OR(S73="休",Q$17=30,S$18="×")),Q$17=31,R$18="×",R73="")))))),40,0))))</f>
        <v>0</v>
      </c>
      <c r="R154" s="193">
        <f t="shared" ref="R154" si="994">IF(AND($D$1="二交代制",R$17&gt;=1,R$17&lt;=28,R73="当",S73="明",T73="休",U73="当"),10,IF(AND($D$1="三交代制",R$17&gt;=2,R$17&lt;=30,OR(R73="準",R73="深"),OR(S73="準",S73="深"),OR(T73="準",T73="深")),20,IF(AND($D$1="二交代制",OR(R73="当",R73="明"),NOT(OR(AND(R73="当",OR(S73="明",R$17=31,S$18="×"),OR(T73="休",R$17=30,R$17=31,T$18="×")),AND(R73="明",OR(Q73="当",R$17=1),OR(S73="休",R$17=31,S$18="×"))))),30,IF(AND($D$1="三交代制",Q73&lt;&gt;"準",Q73&lt;&gt;"深",OR(R73="準",R73="深"),(NOT(OR(AND(R73="準",OR(Q73="日",Q73="休",R$17=1,AND(S73&lt;&gt;"準",S73&lt;&gt;"深",Q73="")),OR(S73="休",AND(S73="準",OR(T73="休",R$17=30,T$18="×")),R$17=31,S$18="×",S73="")),AND(R73="深",OR(Q73="休",R$17=1,AND(S73&lt;&gt;"準",S73&lt;&gt;"深",Q73="")),OR(S73="休",AND(OR(S73="準",S73="深"),OR(T73="休",R$17=30,T$18="×")),R$17=31,S$18="×",S73="")))))),40,0))))</f>
        <v>0</v>
      </c>
      <c r="S154" s="193">
        <f t="shared" ref="S154" si="995">IF(AND($D$1="二交代制",S$17&gt;=1,S$17&lt;=28,S73="当",T73="明",U73="休",V73="当"),10,IF(AND($D$1="三交代制",S$17&gt;=2,S$17&lt;=30,OR(S73="準",S73="深"),OR(T73="準",T73="深"),OR(U73="準",U73="深")),20,IF(AND($D$1="二交代制",OR(S73="当",S73="明"),NOT(OR(AND(S73="当",OR(T73="明",S$17=31,T$18="×"),OR(U73="休",S$17=30,S$17=31,U$18="×")),AND(S73="明",OR(R73="当",S$17=1),OR(T73="休",S$17=31,T$18="×"))))),30,IF(AND($D$1="三交代制",R73&lt;&gt;"準",R73&lt;&gt;"深",OR(S73="準",S73="深"),(NOT(OR(AND(S73="準",OR(R73="日",R73="休",S$17=1,AND(T73&lt;&gt;"準",T73&lt;&gt;"深",R73="")),OR(T73="休",AND(T73="準",OR(U73="休",S$17=30,U$18="×")),S$17=31,T$18="×",T73="")),AND(S73="深",OR(R73="休",S$17=1,AND(T73&lt;&gt;"準",T73&lt;&gt;"深",R73="")),OR(T73="休",AND(OR(T73="準",T73="深"),OR(U73="休",S$17=30,U$18="×")),S$17=31,T$18="×",T73="")))))),40,0))))</f>
        <v>0</v>
      </c>
      <c r="T154" s="193">
        <f t="shared" ref="T154" si="996">IF(AND($D$1="二交代制",T$17&gt;=1,T$17&lt;=28,T73="当",U73="明",V73="休",W73="当"),10,IF(AND($D$1="三交代制",T$17&gt;=2,T$17&lt;=30,OR(T73="準",T73="深"),OR(U73="準",U73="深"),OR(V73="準",V73="深")),20,IF(AND($D$1="二交代制",OR(T73="当",T73="明"),NOT(OR(AND(T73="当",OR(U73="明",T$17=31,U$18="×"),OR(V73="休",T$17=30,T$17=31,V$18="×")),AND(T73="明",OR(S73="当",T$17=1),OR(U73="休",T$17=31,U$18="×"))))),30,IF(AND($D$1="三交代制",S73&lt;&gt;"準",S73&lt;&gt;"深",OR(T73="準",T73="深"),(NOT(OR(AND(T73="準",OR(S73="日",S73="休",T$17=1,AND(U73&lt;&gt;"準",U73&lt;&gt;"深",S73="")),OR(U73="休",AND(U73="準",OR(V73="休",T$17=30,V$18="×")),T$17=31,U$18="×",U73="")),AND(T73="深",OR(S73="休",T$17=1,AND(U73&lt;&gt;"準",U73&lt;&gt;"深",S73="")),OR(U73="休",AND(OR(U73="準",U73="深"),OR(V73="休",T$17=30,V$18="×")),T$17=31,U$18="×",U73="")))))),40,0))))</f>
        <v>0</v>
      </c>
      <c r="U154" s="193">
        <f t="shared" ref="U154" si="997">IF(AND($D$1="二交代制",U$17&gt;=1,U$17&lt;=28,U73="当",V73="明",W73="休",X73="当"),10,IF(AND($D$1="三交代制",U$17&gt;=2,U$17&lt;=30,OR(U73="準",U73="深"),OR(V73="準",V73="深"),OR(W73="準",W73="深")),20,IF(AND($D$1="二交代制",OR(U73="当",U73="明"),NOT(OR(AND(U73="当",OR(V73="明",U$17=31,V$18="×"),OR(W73="休",U$17=30,U$17=31,W$18="×")),AND(U73="明",OR(T73="当",U$17=1),OR(V73="休",U$17=31,V$18="×"))))),30,IF(AND($D$1="三交代制",T73&lt;&gt;"準",T73&lt;&gt;"深",OR(U73="準",U73="深"),(NOT(OR(AND(U73="準",OR(T73="日",T73="休",U$17=1,AND(V73&lt;&gt;"準",V73&lt;&gt;"深",T73="")),OR(V73="休",AND(V73="準",OR(W73="休",U$17=30,W$18="×")),U$17=31,V$18="×",V73="")),AND(U73="深",OR(T73="休",U$17=1,AND(V73&lt;&gt;"準",V73&lt;&gt;"深",T73="")),OR(V73="休",AND(OR(V73="準",V73="深"),OR(W73="休",U$17=30,W$18="×")),U$17=31,V$18="×",V73="")))))),40,0))))</f>
        <v>0</v>
      </c>
      <c r="V154" s="193">
        <f t="shared" ref="V154" si="998">IF(AND($D$1="二交代制",V$17&gt;=1,V$17&lt;=28,V73="当",W73="明",X73="休",Y73="当"),10,IF(AND($D$1="三交代制",V$17&gt;=2,V$17&lt;=30,OR(V73="準",V73="深"),OR(W73="準",W73="深"),OR(X73="準",X73="深")),20,IF(AND($D$1="二交代制",OR(V73="当",V73="明"),NOT(OR(AND(V73="当",OR(W73="明",V$17=31,W$18="×"),OR(X73="休",V$17=30,V$17=31,X$18="×")),AND(V73="明",OR(U73="当",V$17=1),OR(W73="休",V$17=31,W$18="×"))))),30,IF(AND($D$1="三交代制",U73&lt;&gt;"準",U73&lt;&gt;"深",OR(V73="準",V73="深"),(NOT(OR(AND(V73="準",OR(U73="日",U73="休",V$17=1,AND(W73&lt;&gt;"準",W73&lt;&gt;"深",U73="")),OR(W73="休",AND(W73="準",OR(X73="休",V$17=30,X$18="×")),V$17=31,W$18="×",W73="")),AND(V73="深",OR(U73="休",V$17=1,AND(W73&lt;&gt;"準",W73&lt;&gt;"深",U73="")),OR(W73="休",AND(OR(W73="準",W73="深"),OR(X73="休",V$17=30,X$18="×")),V$17=31,W$18="×",W73="")))))),40,0))))</f>
        <v>0</v>
      </c>
      <c r="W154" s="193">
        <f t="shared" ref="W154" si="999">IF(AND($D$1="二交代制",W$17&gt;=1,W$17&lt;=28,W73="当",X73="明",Y73="休",Z73="当"),10,IF(AND($D$1="三交代制",W$17&gt;=2,W$17&lt;=30,OR(W73="準",W73="深"),OR(X73="準",X73="深"),OR(Y73="準",Y73="深")),20,IF(AND($D$1="二交代制",OR(W73="当",W73="明"),NOT(OR(AND(W73="当",OR(X73="明",W$17=31,X$18="×"),OR(Y73="休",W$17=30,W$17=31,Y$18="×")),AND(W73="明",OR(V73="当",W$17=1),OR(X73="休",W$17=31,X$18="×"))))),30,IF(AND($D$1="三交代制",V73&lt;&gt;"準",V73&lt;&gt;"深",OR(W73="準",W73="深"),(NOT(OR(AND(W73="準",OR(V73="日",V73="休",W$17=1,AND(X73&lt;&gt;"準",X73&lt;&gt;"深",V73="")),OR(X73="休",AND(X73="準",OR(Y73="休",W$17=30,Y$18="×")),W$17=31,X$18="×",X73="")),AND(W73="深",OR(V73="休",W$17=1,AND(X73&lt;&gt;"準",X73&lt;&gt;"深",V73="")),OR(X73="休",AND(OR(X73="準",X73="深"),OR(Y73="休",W$17=30,Y$18="×")),W$17=31,X$18="×",X73="")))))),40,0))))</f>
        <v>0</v>
      </c>
      <c r="X154" s="193">
        <f t="shared" ref="X154" si="1000">IF(AND($D$1="二交代制",X$17&gt;=1,X$17&lt;=28,X73="当",Y73="明",Z73="休",AA73="当"),10,IF(AND($D$1="三交代制",X$17&gt;=2,X$17&lt;=30,OR(X73="準",X73="深"),OR(Y73="準",Y73="深"),OR(Z73="準",Z73="深")),20,IF(AND($D$1="二交代制",OR(X73="当",X73="明"),NOT(OR(AND(X73="当",OR(Y73="明",X$17=31,Y$18="×"),OR(Z73="休",X$17=30,X$17=31,Z$18="×")),AND(X73="明",OR(W73="当",X$17=1),OR(Y73="休",X$17=31,Y$18="×"))))),30,IF(AND($D$1="三交代制",W73&lt;&gt;"準",W73&lt;&gt;"深",OR(X73="準",X73="深"),(NOT(OR(AND(X73="準",OR(W73="日",W73="休",X$17=1,AND(Y73&lt;&gt;"準",Y73&lt;&gt;"深",W73="")),OR(Y73="休",AND(Y73="準",OR(Z73="休",X$17=30,Z$18="×")),X$17=31,Y$18="×",Y73="")),AND(X73="深",OR(W73="休",X$17=1,AND(Y73&lt;&gt;"準",Y73&lt;&gt;"深",W73="")),OR(Y73="休",AND(OR(Y73="準",Y73="深"),OR(Z73="休",X$17=30,Z$18="×")),X$17=31,Y$18="×",Y73="")))))),40,0))))</f>
        <v>0</v>
      </c>
      <c r="Y154" s="193">
        <f t="shared" ref="Y154" si="1001">IF(AND($D$1="二交代制",Y$17&gt;=1,Y$17&lt;=28,Y73="当",Z73="明",AA73="休",AB73="当"),10,IF(AND($D$1="三交代制",Y$17&gt;=2,Y$17&lt;=30,OR(Y73="準",Y73="深"),OR(Z73="準",Z73="深"),OR(AA73="準",AA73="深")),20,IF(AND($D$1="二交代制",OR(Y73="当",Y73="明"),NOT(OR(AND(Y73="当",OR(Z73="明",Y$17=31,Z$18="×"),OR(AA73="休",Y$17=30,Y$17=31,AA$18="×")),AND(Y73="明",OR(X73="当",Y$17=1),OR(Z73="休",Y$17=31,Z$18="×"))))),30,IF(AND($D$1="三交代制",X73&lt;&gt;"準",X73&lt;&gt;"深",OR(Y73="準",Y73="深"),(NOT(OR(AND(Y73="準",OR(X73="日",X73="休",Y$17=1,AND(Z73&lt;&gt;"準",Z73&lt;&gt;"深",X73="")),OR(Z73="休",AND(Z73="準",OR(AA73="休",Y$17=30,AA$18="×")),Y$17=31,Z$18="×",Z73="")),AND(Y73="深",OR(X73="休",Y$17=1,AND(Z73&lt;&gt;"準",Z73&lt;&gt;"深",X73="")),OR(Z73="休",AND(OR(Z73="準",Z73="深"),OR(AA73="休",Y$17=30,AA$18="×")),Y$17=31,Z$18="×",Z73="")))))),40,0))))</f>
        <v>0</v>
      </c>
      <c r="Z154" s="193">
        <f t="shared" ref="Z154" si="1002">IF(AND($D$1="二交代制",Z$17&gt;=1,Z$17&lt;=28,Z73="当",AA73="明",AB73="休",AC73="当"),10,IF(AND($D$1="三交代制",Z$17&gt;=2,Z$17&lt;=30,OR(Z73="準",Z73="深"),OR(AA73="準",AA73="深"),OR(AB73="準",AB73="深")),20,IF(AND($D$1="二交代制",OR(Z73="当",Z73="明"),NOT(OR(AND(Z73="当",OR(AA73="明",Z$17=31,AA$18="×"),OR(AB73="休",Z$17=30,Z$17=31,AB$18="×")),AND(Z73="明",OR(Y73="当",Z$17=1),OR(AA73="休",Z$17=31,AA$18="×"))))),30,IF(AND($D$1="三交代制",Y73&lt;&gt;"準",Y73&lt;&gt;"深",OR(Z73="準",Z73="深"),(NOT(OR(AND(Z73="準",OR(Y73="日",Y73="休",Z$17=1,AND(AA73&lt;&gt;"準",AA73&lt;&gt;"深",Y73="")),OR(AA73="休",AND(AA73="準",OR(AB73="休",Z$17=30,AB$18="×")),Z$17=31,AA$18="×",AA73="")),AND(Z73="深",OR(Y73="休",Z$17=1,AND(AA73&lt;&gt;"準",AA73&lt;&gt;"深",Y73="")),OR(AA73="休",AND(OR(AA73="準",AA73="深"),OR(AB73="休",Z$17=30,AB$18="×")),Z$17=31,AA$18="×",AA73="")))))),40,0))))</f>
        <v>0</v>
      </c>
      <c r="AA154" s="193">
        <f t="shared" ref="AA154" si="1003">IF(AND($D$1="二交代制",AA$17&gt;=1,AA$17&lt;=28,AA73="当",AB73="明",AC73="休",AD73="当"),10,IF(AND($D$1="三交代制",AA$17&gt;=2,AA$17&lt;=30,OR(AA73="準",AA73="深"),OR(AB73="準",AB73="深"),OR(AC73="準",AC73="深")),20,IF(AND($D$1="二交代制",OR(AA73="当",AA73="明"),NOT(OR(AND(AA73="当",OR(AB73="明",AA$17=31,AB$18="×"),OR(AC73="休",AA$17=30,AA$17=31,AC$18="×")),AND(AA73="明",OR(Z73="当",AA$17=1),OR(AB73="休",AA$17=31,AB$18="×"))))),30,IF(AND($D$1="三交代制",Z73&lt;&gt;"準",Z73&lt;&gt;"深",OR(AA73="準",AA73="深"),(NOT(OR(AND(AA73="準",OR(Z73="日",Z73="休",AA$17=1,AND(AB73&lt;&gt;"準",AB73&lt;&gt;"深",Z73="")),OR(AB73="休",AND(AB73="準",OR(AC73="休",AA$17=30,AC$18="×")),AA$17=31,AB$18="×",AB73="")),AND(AA73="深",OR(Z73="休",AA$17=1,AND(AB73&lt;&gt;"準",AB73&lt;&gt;"深",Z73="")),OR(AB73="休",AND(OR(AB73="準",AB73="深"),OR(AC73="休",AA$17=30,AC$18="×")),AA$17=31,AB$18="×",AB73="")))))),40,0))))</f>
        <v>0</v>
      </c>
      <c r="AB154" s="193">
        <f t="shared" ref="AB154" si="1004">IF(AND($D$1="二交代制",AB$17&gt;=1,AB$17&lt;=28,AB73="当",AC73="明",AD73="休",AE73="当"),10,IF(AND($D$1="三交代制",AB$17&gt;=2,AB$17&lt;=30,OR(AB73="準",AB73="深"),OR(AC73="準",AC73="深"),OR(AD73="準",AD73="深")),20,IF(AND($D$1="二交代制",OR(AB73="当",AB73="明"),NOT(OR(AND(AB73="当",OR(AC73="明",AB$17=31,AC$18="×"),OR(AD73="休",AB$17=30,AB$17=31,AD$18="×")),AND(AB73="明",OR(AA73="当",AB$17=1),OR(AC73="休",AB$17=31,AC$18="×"))))),30,IF(AND($D$1="三交代制",AA73&lt;&gt;"準",AA73&lt;&gt;"深",OR(AB73="準",AB73="深"),(NOT(OR(AND(AB73="準",OR(AA73="日",AA73="休",AB$17=1,AND(AC73&lt;&gt;"準",AC73&lt;&gt;"深",AA73="")),OR(AC73="休",AND(AC73="準",OR(AD73="休",AB$17=30,AD$18="×")),AB$17=31,AC$18="×",AC73="")),AND(AB73="深",OR(AA73="休",AB$17=1,AND(AC73&lt;&gt;"準",AC73&lt;&gt;"深",AA73="")),OR(AC73="休",AND(OR(AC73="準",AC73="深"),OR(AD73="休",AB$17=30,AD$18="×")),AB$17=31,AC$18="×",AC73="")))))),40,0))))</f>
        <v>0</v>
      </c>
      <c r="AC154" s="193">
        <f t="shared" ref="AC154" si="1005">IF(AND($D$1="二交代制",AC$17&gt;=1,AC$17&lt;=28,AC73="当",AD73="明",AE73="休",AF73="当"),10,IF(AND($D$1="三交代制",AC$17&gt;=2,AC$17&lt;=30,OR(AC73="準",AC73="深"),OR(AD73="準",AD73="深"),OR(AE73="準",AE73="深")),20,IF(AND($D$1="二交代制",OR(AC73="当",AC73="明"),NOT(OR(AND(AC73="当",OR(AD73="明",AC$17=31,AD$18="×"),OR(AE73="休",AC$17=30,AC$17=31,AE$18="×")),AND(AC73="明",OR(AB73="当",AC$17=1),OR(AD73="休",AC$17=31,AD$18="×"))))),30,IF(AND($D$1="三交代制",AB73&lt;&gt;"準",AB73&lt;&gt;"深",OR(AC73="準",AC73="深"),(NOT(OR(AND(AC73="準",OR(AB73="日",AB73="休",AC$17=1,AND(AD73&lt;&gt;"準",AD73&lt;&gt;"深",AB73="")),OR(AD73="休",AND(AD73="準",OR(AE73="休",AC$17=30,AE$18="×")),AC$17=31,AD$18="×",AD73="")),AND(AC73="深",OR(AB73="休",AC$17=1,AND(AD73&lt;&gt;"準",AD73&lt;&gt;"深",AB73="")),OR(AD73="休",AND(OR(AD73="準",AD73="深"),OR(AE73="休",AC$17=30,AE$18="×")),AC$17=31,AD$18="×",AD73="")))))),40,0))))</f>
        <v>0</v>
      </c>
      <c r="AD154" s="193">
        <f t="shared" ref="AD154" si="1006">IF(AND($D$1="二交代制",AD$17&gt;=1,AD$17&lt;=28,AD73="当",AE73="明",AF73="休",AG73="当"),10,IF(AND($D$1="三交代制",AD$17&gt;=2,AD$17&lt;=30,OR(AD73="準",AD73="深"),OR(AE73="準",AE73="深"),OR(AF73="準",AF73="深")),20,IF(AND($D$1="二交代制",OR(AD73="当",AD73="明"),NOT(OR(AND(AD73="当",OR(AE73="明",AD$17=31,AE$18="×"),OR(AF73="休",AD$17=30,AD$17=31,AF$18="×")),AND(AD73="明",OR(AC73="当",AD$17=1),OR(AE73="休",AD$17=31,AE$18="×"))))),30,IF(AND($D$1="三交代制",AC73&lt;&gt;"準",AC73&lt;&gt;"深",OR(AD73="準",AD73="深"),(NOT(OR(AND(AD73="準",OR(AC73="日",AC73="休",AD$17=1,AND(AE73&lt;&gt;"準",AE73&lt;&gt;"深",AC73="")),OR(AE73="休",AND(AE73="準",OR(AF73="休",AD$17=30,AF$18="×")),AD$17=31,AE$18="×",AE73="")),AND(AD73="深",OR(AC73="休",AD$17=1,AND(AE73&lt;&gt;"準",AE73&lt;&gt;"深",AC73="")),OR(AE73="休",AND(OR(AE73="準",AE73="深"),OR(AF73="休",AD$17=30,AF$18="×")),AD$17=31,AE$18="×",AE73="")))))),40,0))))</f>
        <v>0</v>
      </c>
      <c r="AE154" s="193">
        <f t="shared" ref="AE154" si="1007">IF(AND($D$1="二交代制",AE$17&gt;=1,AE$17&lt;=28,AE73="当",AF73="明",AG73="休",AH73="当"),10,IF(AND($D$1="三交代制",AE$17&gt;=2,AE$17&lt;=30,OR(AE73="準",AE73="深"),OR(AF73="準",AF73="深"),OR(AG73="準",AG73="深")),20,IF(AND($D$1="二交代制",OR(AE73="当",AE73="明"),NOT(OR(AND(AE73="当",OR(AF73="明",AE$17=31,AF$18="×"),OR(AG73="休",AE$17=30,AE$17=31,AG$18="×")),AND(AE73="明",OR(AD73="当",AE$17=1),OR(AF73="休",AE$17=31,AF$18="×"))))),30,IF(AND($D$1="三交代制",AD73&lt;&gt;"準",AD73&lt;&gt;"深",OR(AE73="準",AE73="深"),(NOT(OR(AND(AE73="準",OR(AD73="日",AD73="休",AE$17=1,AND(AF73&lt;&gt;"準",AF73&lt;&gt;"深",AD73="")),OR(AF73="休",AND(AF73="準",OR(AG73="休",AE$17=30,AG$18="×")),AE$17=31,AF$18="×",AF73="")),AND(AE73="深",OR(AD73="休",AE$17=1,AND(AF73&lt;&gt;"準",AF73&lt;&gt;"深",AD73="")),OR(AF73="休",AND(OR(AF73="準",AF73="深"),OR(AG73="休",AE$17=30,AG$18="×")),AE$17=31,AF$18="×",AF73="")))))),40,0))))</f>
        <v>0</v>
      </c>
      <c r="AF154" s="193">
        <f t="shared" ref="AF154" si="1008">IF(AND($D$1="二交代制",AF$17&gt;=1,AF$17&lt;=28,AF73="当",AG73="明",AH73="休",AI73="当"),10,IF(AND($D$1="三交代制",AF$17&gt;=2,AF$17&lt;=30,OR(AF73="準",AF73="深"),OR(AG73="準",AG73="深"),OR(AH73="準",AH73="深")),20,IF(AND($D$1="二交代制",OR(AF73="当",AF73="明"),NOT(OR(AND(AF73="当",OR(AG73="明",AF$17=31,AG$18="×"),OR(AH73="休",AF$17=30,AF$17=31,AH$18="×")),AND(AF73="明",OR(AE73="当",AF$17=1),OR(AG73="休",AF$17=31,AG$18="×"))))),30,IF(AND($D$1="三交代制",AE73&lt;&gt;"準",AE73&lt;&gt;"深",OR(AF73="準",AF73="深"),(NOT(OR(AND(AF73="準",OR(AE73="日",AE73="休",AF$17=1,AND(AG73&lt;&gt;"準",AG73&lt;&gt;"深",AE73="")),OR(AG73="休",AND(AG73="準",OR(AH73="休",AF$17=30,AH$18="×")),AF$17=31,AG$18="×",AG73="")),AND(AF73="深",OR(AE73="休",AF$17=1,AND(AG73&lt;&gt;"準",AG73&lt;&gt;"深",AE73="")),OR(AG73="休",AND(OR(AG73="準",AG73="深"),OR(AH73="休",AF$17=30,AH$18="×")),AF$17=31,AG$18="×",AG73="")))))),40,0))))</f>
        <v>0</v>
      </c>
      <c r="AG154" s="193">
        <f t="shared" ref="AG154" si="1009">IF(AND($D$1="二交代制",AG$17&gt;=1,AG$17&lt;=28,AG73="当",AH73="明",AI73="休",AJ73="当"),10,IF(AND($D$1="三交代制",AG$17&gt;=2,AG$17&lt;=30,OR(AG73="準",AG73="深"),OR(AH73="準",AH73="深"),OR(AI73="準",AI73="深")),20,IF(AND($D$1="二交代制",OR(AG73="当",AG73="明"),NOT(OR(AND(AG73="当",OR(AH73="明",AG$17=31,AH$18="×"),OR(AI73="休",AG$17=30,AG$17=31,AI$18="×")),AND(AG73="明",OR(AF73="当",AG$17=1),OR(AH73="休",AG$17=31,AH$18="×"))))),30,IF(AND($D$1="三交代制",AF73&lt;&gt;"準",AF73&lt;&gt;"深",OR(AG73="準",AG73="深"),(NOT(OR(AND(AG73="準",OR(AF73="日",AF73="休",AG$17=1,AND(AH73&lt;&gt;"準",AH73&lt;&gt;"深",AF73="")),OR(AH73="休",AND(AH73="準",OR(AI73="休",AG$17=30,AI$18="×")),AG$17=31,AH$18="×",AH73="")),AND(AG73="深",OR(AF73="休",AG$17=1,AND(AH73&lt;&gt;"準",AH73&lt;&gt;"深",AF73="")),OR(AH73="休",AND(OR(AH73="準",AH73="深"),OR(AI73="休",AG$17=30,AI$18="×")),AG$17=31,AH$18="×",AH73="")))))),40,0))))</f>
        <v>0</v>
      </c>
      <c r="AH154" s="193">
        <f t="shared" ref="AH154" si="1010">IF(AND($D$1="二交代制",AH$17&gt;=1,AH$17&lt;=28,AH73="当",AI73="明",AJ73="休",AK73="当"),10,IF(AND($D$1="三交代制",AH$17&gt;=2,AH$17&lt;=30,OR(AH73="準",AH73="深"),OR(AI73="準",AI73="深"),OR(AJ73="準",AJ73="深")),20,IF(AND($D$1="二交代制",OR(AH73="当",AH73="明"),NOT(OR(AND(AH73="当",OR(AI73="明",AH$17=31,AI$18="×"),OR(AJ73="休",AH$17=30,AH$17=31,AJ$18="×")),AND(AH73="明",OR(AG73="当",AH$17=1),OR(AI73="休",AH$17=31,AI$18="×"))))),30,IF(AND($D$1="三交代制",AG73&lt;&gt;"準",AG73&lt;&gt;"深",OR(AH73="準",AH73="深"),(NOT(OR(AND(AH73="準",OR(AG73="日",AG73="休",AH$17=1,AND(AI73&lt;&gt;"準",AI73&lt;&gt;"深",AG73="")),OR(AI73="休",AND(AI73="準",OR(AJ73="休",AH$17=30,AJ$18="×")),AH$17=31,AI$18="×",AI73="")),AND(AH73="深",OR(AG73="休",AH$17=1,AND(AI73&lt;&gt;"準",AI73&lt;&gt;"深",AG73="")),OR(AI73="休",AND(OR(AI73="準",AI73="深"),OR(AJ73="休",AH$17=30,AJ$18="×")),AH$17=31,AI$18="×",AI73="")))))),40,0))))</f>
        <v>0</v>
      </c>
      <c r="AI154" s="193">
        <f t="shared" ref="AI154" si="1011">IF(AND($D$1="二交代制",AI$17&gt;=1,AI$17&lt;=28,AI73="当",AJ73="明",AK73="休",AL73="当"),10,IF(AND($D$1="三交代制",AI$17&gt;=2,AI$17&lt;=30,OR(AI73="準",AI73="深"),OR(AJ73="準",AJ73="深"),OR(AK73="準",AK73="深")),20,IF(AND($D$1="二交代制",OR(AI73="当",AI73="明"),NOT(OR(AND(AI73="当",OR(AJ73="明",AI$17=31,AJ$18="×"),OR(AK73="休",AI$17=30,AI$17=31,AK$18="×")),AND(AI73="明",OR(AH73="当",AI$17=1),OR(AJ73="休",AI$17=31,AJ$18="×"))))),30,IF(AND($D$1="三交代制",AH73&lt;&gt;"準",AH73&lt;&gt;"深",OR(AI73="準",AI73="深"),(NOT(OR(AND(AI73="準",OR(AH73="日",AH73="休",AI$17=1,AND(AJ73&lt;&gt;"準",AJ73&lt;&gt;"深",AH73="")),OR(AJ73="休",AND(AJ73="準",OR(AK73="休",AI$17=30,AK$18="×")),AI$17=31,AJ$18="×",AJ73="")),AND(AI73="深",OR(AH73="休",AI$17=1,AND(AJ73&lt;&gt;"準",AJ73&lt;&gt;"深",AH73="")),OR(AJ73="休",AND(OR(AJ73="準",AJ73="深"),OR(AK73="休",AI$17=30,AK$18="×")),AI$17=31,AJ$18="×",AJ73="")))))),40,0))))</f>
        <v>0</v>
      </c>
      <c r="AJ154" s="193">
        <f t="shared" ref="AJ154" si="1012">IF(AND($D$1="二交代制",AJ$17&gt;=1,AJ$17&lt;=28,AJ73="当",AK73="明",AL73="休",AM73="当"),10,IF(AND($D$1="三交代制",AJ$17&gt;=2,AJ$17&lt;=30,OR(AJ73="準",AJ73="深"),OR(AK73="準",AK73="深"),OR(AL73="準",AL73="深")),20,IF(AND($D$1="二交代制",OR(AJ73="当",AJ73="明"),NOT(OR(AND(AJ73="当",OR(AK73="明",AJ$17=31,AK$18="×"),OR(AL73="休",AJ$17=30,AJ$17=31,AL$18="×")),AND(AJ73="明",OR(AI73="当",AJ$17=1),OR(AK73="休",AJ$17=31,AK$18="×"))))),30,IF(AND($D$1="三交代制",AI73&lt;&gt;"準",AI73&lt;&gt;"深",OR(AJ73="準",AJ73="深"),(NOT(OR(AND(AJ73="準",OR(AI73="日",AI73="休",AJ$17=1,AND(AK73&lt;&gt;"準",AK73&lt;&gt;"深",AI73="")),OR(AK73="休",AND(AK73="準",OR(AL73="休",AJ$17=30,AL$18="×")),AJ$17=31,AK$18="×",AK73="")),AND(AJ73="深",OR(AI73="休",AJ$17=1,AND(AK73&lt;&gt;"準",AK73&lt;&gt;"深",AI73="")),OR(AK73="休",AND(OR(AK73="準",AK73="深"),OR(AL73="休",AJ$17=30,AL$18="×")),AJ$17=31,AK$18="×",AK73="")))))),40,0))))</f>
        <v>0</v>
      </c>
      <c r="AK154" s="193">
        <f t="shared" ref="AK154" si="1013">IF(AND($D$1="二交代制",AK$17&gt;=1,AK$17&lt;=28,AK73="当",AL73="明",AM73="休",AN73="当"),10,IF(AND($D$1="三交代制",AK$17&gt;=2,AK$17&lt;=30,OR(AK73="準",AK73="深"),OR(AL73="準",AL73="深"),OR(AM73="準",AM73="深")),20,IF(AND($D$1="二交代制",OR(AK73="当",AK73="明"),NOT(OR(AND(AK73="当",OR(AL73="明",AK$17=31,AL$18="×"),OR(AM73="休",AK$17=30,AK$17=31,AM$18="×")),AND(AK73="明",OR(AJ73="当",AK$17=1),OR(AL73="休",AK$17=31,AL$18="×"))))),30,IF(AND($D$1="三交代制",AJ73&lt;&gt;"準",AJ73&lt;&gt;"深",OR(AK73="準",AK73="深"),(NOT(OR(AND(AK73="準",OR(AJ73="日",AJ73="休",AK$17=1,AND(AL73&lt;&gt;"準",AL73&lt;&gt;"深",AJ73="")),OR(AL73="休",AND(AL73="準",OR(AM73="休",AK$17=30,AM$18="×")),AK$17=31,AL$18="×",AL73="")),AND(AK73="深",OR(AJ73="休",AK$17=1,AND(AL73&lt;&gt;"準",AL73&lt;&gt;"深",AJ73="")),OR(AL73="休",AND(OR(AL73="準",AL73="深"),OR(AM73="休",AK$17=30,AM$18="×")),AK$17=31,AL$18="×",AL73="")))))),40,0))))</f>
        <v>0</v>
      </c>
      <c r="AL154" s="193">
        <f t="shared" ref="AL154" si="1014">IF(AND($D$1="二交代制",AL$17&gt;=1,AL$17&lt;=28,AL73="当",AM73="明",AN73="休",AO73="当"),10,IF(AND($D$1="三交代制",AL$17&gt;=2,AL$17&lt;=30,OR(AL73="準",AL73="深"),OR(AM73="準",AM73="深"),OR(AN73="準",AN73="深")),20,IF(AND($D$1="二交代制",OR(AL73="当",AL73="明"),NOT(OR(AND(AL73="当",OR(AM73="明",AL$17=31,AM$18="×"),OR(AN73="休",AL$17=30,AL$17=31,AN$18="×")),AND(AL73="明",OR(AK73="当",AL$17=1),OR(AM73="休",AL$17=31,AM$18="×"))))),30,IF(AND($D$1="三交代制",AK73&lt;&gt;"準",AK73&lt;&gt;"深",OR(AL73="準",AL73="深"),(NOT(OR(AND(AL73="準",OR(AK73="日",AK73="休",AL$17=1,AND(AM73&lt;&gt;"準",AM73&lt;&gt;"深",AK73="")),OR(AM73="休",AND(AM73="準",OR(AN73="休",AL$17=30,AN$18="×")),AL$17=31,AM$18="×",AM73="")),AND(AL73="深",OR(AK73="休",AL$17=1,AND(AM73&lt;&gt;"準",AM73&lt;&gt;"深",AK73="")),OR(AM73="休",AND(OR(AM73="準",AM73="深"),OR(AN73="休",AL$17=30,AN$18="×")),AL$17=31,AM$18="×",AM73="")))))),40,0))))</f>
        <v>0</v>
      </c>
      <c r="AM154" s="193">
        <f t="shared" ref="AM154" si="1015">IF(AND($D$1="二交代制",AM$17&gt;=1,AM$17&lt;=28,AM73="当",AN73="明",AO73="休",AP73="当"),10,IF(AND($D$1="三交代制",AM$17&gt;=2,AM$17&lt;=30,OR(AM73="準",AM73="深"),OR(AN73="準",AN73="深"),OR(AO73="準",AO73="深")),20,IF(AND($D$1="二交代制",OR(AM73="当",AM73="明"),NOT(OR(AND(AM73="当",OR(AN73="明",AM$17=31,AN$18="×"),OR(AO73="休",AM$17=30,AM$17=31,AO$18="×")),AND(AM73="明",OR(AL73="当",AM$17=1),OR(AN73="休",AM$17=31,AN$18="×"))))),30,IF(AND($D$1="三交代制",AL73&lt;&gt;"準",AL73&lt;&gt;"深",OR(AM73="準",AM73="深"),(NOT(OR(AND(AM73="準",OR(AL73="日",AL73="休",AM$17=1,AND(AN73&lt;&gt;"準",AN73&lt;&gt;"深",AL73="")),OR(AN73="休",AND(AN73="準",OR(AO73="休",AM$17=30,AO$18="×")),AM$17=31,AN$18="×",AN73="")),AND(AM73="深",OR(AL73="休",AM$17=1,AND(AN73&lt;&gt;"準",AN73&lt;&gt;"深",AL73="")),OR(AN73="休",AND(OR(AN73="準",AN73="深"),OR(AO73="休",AM$17=30,AO$18="×")),AM$17=31,AN$18="×",AN73="")))))),40,0))))</f>
        <v>0</v>
      </c>
      <c r="AN154" s="193">
        <f t="shared" ref="AN154" si="1016">IF(AND($D$1="二交代制",AN$17&gt;=1,AN$17&lt;=28,AN73="当",AO73="明",AP73="休",AQ73="当"),10,IF(AND($D$1="三交代制",AN$17&gt;=2,AN$17&lt;=30,OR(AN73="準",AN73="深"),OR(AO73="準",AO73="深"),OR(AP73="準",AP73="深")),20,IF(AND($D$1="二交代制",OR(AN73="当",AN73="明"),NOT(OR(AND(AN73="当",OR(AO73="明",AN$17=31,AO$18="×"),OR(AP73="休",AN$17=30,AN$17=31,AP$18="×")),AND(AN73="明",OR(AM73="当",AN$17=1),OR(AO73="休",AN$17=31,AO$18="×"))))),30,IF(AND($D$1="三交代制",AM73&lt;&gt;"準",AM73&lt;&gt;"深",OR(AN73="準",AN73="深"),(NOT(OR(AND(AN73="準",OR(AM73="日",AM73="休",AN$17=1,AND(AO73&lt;&gt;"準",AO73&lt;&gt;"深",AM73="")),OR(AO73="休",AND(AO73="準",OR(AP73="休",AN$17=30,AP$18="×")),AN$17=31,AO$18="×",AO73="")),AND(AN73="深",OR(AM73="休",AN$17=1,AND(AO73&lt;&gt;"準",AO73&lt;&gt;"深",AM73="")),OR(AO73="休",AND(OR(AO73="準",AO73="深"),OR(AP73="休",AN$17=30,AP$18="×")),AN$17=31,AO$18="×",AO73="")))))),40,0))))</f>
        <v>0</v>
      </c>
      <c r="AO154" s="193">
        <f t="shared" ref="AO154" si="1017">IF(AND($D$1="二交代制",AO$17&gt;=1,AO$17&lt;=28,AO73="当",AP73="明",AQ73="休",AR73="当"),10,IF(AND($D$1="三交代制",AO$17&gt;=2,AO$17&lt;=30,OR(AO73="準",AO73="深"),OR(AP73="準",AP73="深"),OR(AQ73="準",AQ73="深")),20,IF(AND($D$1="二交代制",OR(AO73="当",AO73="明"),NOT(OR(AND(AO73="当",OR(AP73="明",AO$17=31,AP$18="×"),OR(AQ73="休",AO$17=30,AO$17=31,AQ$18="×")),AND(AO73="明",OR(AN73="当",AO$17=1),OR(AP73="休",AO$17=31,AP$18="×"))))),30,IF(AND($D$1="三交代制",AN73&lt;&gt;"準",AN73&lt;&gt;"深",OR(AO73="準",AO73="深"),(NOT(OR(AND(AO73="準",OR(AN73="日",AN73="休",AO$17=1,AND(AP73&lt;&gt;"準",AP73&lt;&gt;"深",AN73="")),OR(AP73="休",AND(AP73="準",OR(AQ73="休",AO$17=30,AQ$18="×")),AO$17=31,AP$18="×",AP73="")),AND(AO73="深",OR(AN73="休",AO$17=1,AND(AP73&lt;&gt;"準",AP73&lt;&gt;"深",AN73="")),OR(AP73="休",AND(OR(AP73="準",AP73="深"),OR(AQ73="休",AO$17=30,AQ$18="×")),AO$17=31,AP$18="×",AP73="")))))),40,0))))</f>
        <v>0</v>
      </c>
      <c r="AP154" s="104"/>
    </row>
    <row r="155" spans="4:86" x14ac:dyDescent="0.4">
      <c r="D155" s="93"/>
      <c r="E155" s="93"/>
      <c r="F155" s="93"/>
      <c r="G155" s="93"/>
      <c r="H155" s="93"/>
      <c r="I155" s="93"/>
      <c r="J155" s="202"/>
      <c r="K155" s="193"/>
      <c r="L155" s="193"/>
      <c r="M155" s="193"/>
      <c r="N155" s="193"/>
      <c r="O155" s="193"/>
      <c r="P155" s="193"/>
      <c r="Q155" s="193"/>
      <c r="R155" s="193"/>
      <c r="S155" s="193"/>
      <c r="T155" s="193"/>
      <c r="U155" s="193"/>
      <c r="V155" s="193"/>
      <c r="W155" s="193"/>
      <c r="X155" s="193"/>
      <c r="Y155" s="193"/>
      <c r="Z155" s="193"/>
      <c r="AA155" s="193"/>
      <c r="AB155" s="193"/>
      <c r="AC155" s="193"/>
      <c r="AD155" s="193"/>
      <c r="AE155" s="193"/>
      <c r="AF155" s="193"/>
      <c r="AG155" s="193"/>
      <c r="AH155" s="193"/>
      <c r="AI155" s="193"/>
      <c r="AJ155" s="193"/>
      <c r="AK155" s="193"/>
      <c r="AL155" s="193"/>
      <c r="AM155" s="193"/>
      <c r="AN155" s="193"/>
      <c r="AO155" s="193"/>
      <c r="AP155" s="104"/>
    </row>
    <row r="156" spans="4:86" x14ac:dyDescent="0.4">
      <c r="D156" s="93"/>
      <c r="E156" s="93"/>
      <c r="F156" s="93"/>
      <c r="G156" s="93"/>
      <c r="H156" s="93"/>
      <c r="I156" s="93"/>
      <c r="J156" s="201" t="str">
        <f t="shared" ref="J156" si="1018">IF(E75&lt;&gt;"",E75,"")</f>
        <v/>
      </c>
      <c r="K156" s="193">
        <f t="shared" ref="K156" si="1019">IF(AND($D$1="二交代制",K$17&gt;=1,K$17&lt;=28,K75="当",L75="明",M75="休",N75="当"),10,IF(AND($D$1="三交代制",K$17&gt;=2,K$17&lt;=30,OR(K75="準",K75="深"),OR(L75="準",L75="深"),OR(M75="準",M75="深")),20,IF(AND($D$1="二交代制",OR(K75="当",K75="明"),NOT(OR(AND(K75="当",OR(L75="明",K$17=31,L$18="×"),OR(M75="休",K$17=30,K$17=31,M$18="×")),AND(K75="明",OR(J75="当",K$17=1),OR(L75="休",K$17=31,L$18="×"))))),30,IF(AND($D$1="三交代制",J75&lt;&gt;"準",J75&lt;&gt;"深",OR(K75="準",K75="深"),(NOT(OR(AND(K75="準",OR(J75="日",J75="休",K$17=1,AND(L75&lt;&gt;"準",L75&lt;&gt;"深",J75="")),OR(L75="休",AND(L75="準",OR(M75="休",K$17=30,M$18="×")),K$17=31,L$18="×",L75="")),AND(K75="深",OR(J75="休",K$17=1,AND(L75&lt;&gt;"準",L75&lt;&gt;"深",J75="")),OR(L75="休",AND(OR(L75="準",L75="深"),OR(M75="休",K$17=30,M$18="×")),K$17=31,L$18="×",L75="")))))),40,0))))</f>
        <v>0</v>
      </c>
      <c r="L156" s="193">
        <f t="shared" ref="L156" si="1020">IF(AND($D$1="二交代制",L$17&gt;=1,L$17&lt;=28,L75="当",M75="明",N75="休",O75="当"),10,IF(AND($D$1="三交代制",L$17&gt;=2,L$17&lt;=30,OR(L75="準",L75="深"),OR(M75="準",M75="深"),OR(N75="準",N75="深")),20,IF(AND($D$1="二交代制",OR(L75="当",L75="明"),NOT(OR(AND(L75="当",OR(M75="明",L$17=31,M$18="×"),OR(N75="休",L$17=30,L$17=31,N$18="×")),AND(L75="明",OR(K75="当",L$17=1),OR(M75="休",L$17=31,M$18="×"))))),30,IF(AND($D$1="三交代制",K75&lt;&gt;"準",K75&lt;&gt;"深",OR(L75="準",L75="深"),(NOT(OR(AND(L75="準",OR(K75="日",K75="休",L$17=1,AND(M75&lt;&gt;"準",M75&lt;&gt;"深",K75="")),OR(M75="休",AND(M75="準",OR(N75="休",L$17=30,N$18="×")),L$17=31,M$18="×",M75="")),AND(L75="深",OR(K75="休",L$17=1,AND(M75&lt;&gt;"準",M75&lt;&gt;"深",K75="")),OR(M75="休",AND(OR(M75="準",M75="深"),OR(N75="休",L$17=30,N$18="×")),L$17=31,M$18="×",M75="")))))),40,0))))</f>
        <v>0</v>
      </c>
      <c r="M156" s="193">
        <f t="shared" ref="M156" si="1021">IF(AND($D$1="二交代制",M$17&gt;=1,M$17&lt;=28,M75="当",N75="明",O75="休",P75="当"),10,IF(AND($D$1="三交代制",M$17&gt;=2,M$17&lt;=30,OR(M75="準",M75="深"),OR(N75="準",N75="深"),OR(O75="準",O75="深")),20,IF(AND($D$1="二交代制",OR(M75="当",M75="明"),NOT(OR(AND(M75="当",OR(N75="明",M$17=31,N$18="×"),OR(O75="休",M$17=30,M$17=31,O$18="×")),AND(M75="明",OR(L75="当",M$17=1),OR(N75="休",M$17=31,N$18="×"))))),30,IF(AND($D$1="三交代制",L75&lt;&gt;"準",L75&lt;&gt;"深",OR(M75="準",M75="深"),(NOT(OR(AND(M75="準",OR(L75="日",L75="休",M$17=1,AND(N75&lt;&gt;"準",N75&lt;&gt;"深",L75="")),OR(N75="休",AND(N75="準",OR(O75="休",M$17=30,O$18="×")),M$17=31,N$18="×",N75="")),AND(M75="深",OR(L75="休",M$17=1,AND(N75&lt;&gt;"準",N75&lt;&gt;"深",L75="")),OR(N75="休",AND(OR(N75="準",N75="深"),OR(O75="休",M$17=30,O$18="×")),M$17=31,N$18="×",N75="")))))),40,0))))</f>
        <v>0</v>
      </c>
      <c r="N156" s="193">
        <f t="shared" ref="N156" si="1022">IF(AND($D$1="二交代制",N$17&gt;=1,N$17&lt;=28,N75="当",O75="明",P75="休",Q75="当"),10,IF(AND($D$1="三交代制",N$17&gt;=2,N$17&lt;=30,OR(N75="準",N75="深"),OR(O75="準",O75="深"),OR(P75="準",P75="深")),20,IF(AND($D$1="二交代制",OR(N75="当",N75="明"),NOT(OR(AND(N75="当",OR(O75="明",N$17=31,O$18="×"),OR(P75="休",N$17=30,N$17=31,P$18="×")),AND(N75="明",OR(M75="当",N$17=1),OR(O75="休",N$17=31,O$18="×"))))),30,IF(AND($D$1="三交代制",M75&lt;&gt;"準",M75&lt;&gt;"深",OR(N75="準",N75="深"),(NOT(OR(AND(N75="準",OR(M75="日",M75="休",N$17=1,AND(O75&lt;&gt;"準",O75&lt;&gt;"深",M75="")),OR(O75="休",AND(O75="準",OR(P75="休",N$17=30,P$18="×")),N$17=31,O$18="×",O75="")),AND(N75="深",OR(M75="休",N$17=1,AND(O75&lt;&gt;"準",O75&lt;&gt;"深",M75="")),OR(O75="休",AND(OR(O75="準",O75="深"),OR(P75="休",N$17=30,P$18="×")),N$17=31,O$18="×",O75="")))))),40,0))))</f>
        <v>0</v>
      </c>
      <c r="O156" s="193">
        <f t="shared" ref="O156" si="1023">IF(AND($D$1="二交代制",O$17&gt;=1,O$17&lt;=28,O75="当",P75="明",Q75="休",R75="当"),10,IF(AND($D$1="三交代制",O$17&gt;=2,O$17&lt;=30,OR(O75="準",O75="深"),OR(P75="準",P75="深"),OR(Q75="準",Q75="深")),20,IF(AND($D$1="二交代制",OR(O75="当",O75="明"),NOT(OR(AND(O75="当",OR(P75="明",O$17=31,P$18="×"),OR(Q75="休",O$17=30,O$17=31,Q$18="×")),AND(O75="明",OR(N75="当",O$17=1),OR(P75="休",O$17=31,P$18="×"))))),30,IF(AND($D$1="三交代制",N75&lt;&gt;"準",N75&lt;&gt;"深",OR(O75="準",O75="深"),(NOT(OR(AND(O75="準",OR(N75="日",N75="休",O$17=1,AND(P75&lt;&gt;"準",P75&lt;&gt;"深",N75="")),OR(P75="休",AND(P75="準",OR(Q75="休",O$17=30,Q$18="×")),O$17=31,P$18="×",P75="")),AND(O75="深",OR(N75="休",O$17=1,AND(P75&lt;&gt;"準",P75&lt;&gt;"深",N75="")),OR(P75="休",AND(OR(P75="準",P75="深"),OR(Q75="休",O$17=30,Q$18="×")),O$17=31,P$18="×",P75="")))))),40,0))))</f>
        <v>0</v>
      </c>
      <c r="P156" s="193">
        <f t="shared" ref="P156" si="1024">IF(AND($D$1="二交代制",P$17&gt;=1,P$17&lt;=28,P75="当",Q75="明",R75="休",S75="当"),10,IF(AND($D$1="三交代制",P$17&gt;=2,P$17&lt;=30,OR(P75="準",P75="深"),OR(Q75="準",Q75="深"),OR(R75="準",R75="深")),20,IF(AND($D$1="二交代制",OR(P75="当",P75="明"),NOT(OR(AND(P75="当",OR(Q75="明",P$17=31,Q$18="×"),OR(R75="休",P$17=30,P$17=31,R$18="×")),AND(P75="明",OR(O75="当",P$17=1),OR(Q75="休",P$17=31,Q$18="×"))))),30,IF(AND($D$1="三交代制",O75&lt;&gt;"準",O75&lt;&gt;"深",OR(P75="準",P75="深"),(NOT(OR(AND(P75="準",OR(O75="日",O75="休",P$17=1,AND(Q75&lt;&gt;"準",Q75&lt;&gt;"深",O75="")),OR(Q75="休",AND(Q75="準",OR(R75="休",P$17=30,R$18="×")),P$17=31,Q$18="×",Q75="")),AND(P75="深",OR(O75="休",P$17=1,AND(Q75&lt;&gt;"準",Q75&lt;&gt;"深",O75="")),OR(Q75="休",AND(OR(Q75="準",Q75="深"),OR(R75="休",P$17=30,R$18="×")),P$17=31,Q$18="×",Q75="")))))),40,0))))</f>
        <v>0</v>
      </c>
      <c r="Q156" s="193">
        <f t="shared" ref="Q156" si="1025">IF(AND($D$1="二交代制",Q$17&gt;=1,Q$17&lt;=28,Q75="当",R75="明",S75="休",T75="当"),10,IF(AND($D$1="三交代制",Q$17&gt;=2,Q$17&lt;=30,OR(Q75="準",Q75="深"),OR(R75="準",R75="深"),OR(S75="準",S75="深")),20,IF(AND($D$1="二交代制",OR(Q75="当",Q75="明"),NOT(OR(AND(Q75="当",OR(R75="明",Q$17=31,R$18="×"),OR(S75="休",Q$17=30,Q$17=31,S$18="×")),AND(Q75="明",OR(P75="当",Q$17=1),OR(R75="休",Q$17=31,R$18="×"))))),30,IF(AND($D$1="三交代制",P75&lt;&gt;"準",P75&lt;&gt;"深",OR(Q75="準",Q75="深"),(NOT(OR(AND(Q75="準",OR(P75="日",P75="休",Q$17=1,AND(R75&lt;&gt;"準",R75&lt;&gt;"深",P75="")),OR(R75="休",AND(R75="準",OR(S75="休",Q$17=30,S$18="×")),Q$17=31,R$18="×",R75="")),AND(Q75="深",OR(P75="休",Q$17=1,AND(R75&lt;&gt;"準",R75&lt;&gt;"深",P75="")),OR(R75="休",AND(OR(R75="準",R75="深"),OR(S75="休",Q$17=30,S$18="×")),Q$17=31,R$18="×",R75="")))))),40,0))))</f>
        <v>0</v>
      </c>
      <c r="R156" s="193">
        <f t="shared" ref="R156" si="1026">IF(AND($D$1="二交代制",R$17&gt;=1,R$17&lt;=28,R75="当",S75="明",T75="休",U75="当"),10,IF(AND($D$1="三交代制",R$17&gt;=2,R$17&lt;=30,OR(R75="準",R75="深"),OR(S75="準",S75="深"),OR(T75="準",T75="深")),20,IF(AND($D$1="二交代制",OR(R75="当",R75="明"),NOT(OR(AND(R75="当",OR(S75="明",R$17=31,S$18="×"),OR(T75="休",R$17=30,R$17=31,T$18="×")),AND(R75="明",OR(Q75="当",R$17=1),OR(S75="休",R$17=31,S$18="×"))))),30,IF(AND($D$1="三交代制",Q75&lt;&gt;"準",Q75&lt;&gt;"深",OR(R75="準",R75="深"),(NOT(OR(AND(R75="準",OR(Q75="日",Q75="休",R$17=1,AND(S75&lt;&gt;"準",S75&lt;&gt;"深",Q75="")),OR(S75="休",AND(S75="準",OR(T75="休",R$17=30,T$18="×")),R$17=31,S$18="×",S75="")),AND(R75="深",OR(Q75="休",R$17=1,AND(S75&lt;&gt;"準",S75&lt;&gt;"深",Q75="")),OR(S75="休",AND(OR(S75="準",S75="深"),OR(T75="休",R$17=30,T$18="×")),R$17=31,S$18="×",S75="")))))),40,0))))</f>
        <v>0</v>
      </c>
      <c r="S156" s="193">
        <f t="shared" ref="S156" si="1027">IF(AND($D$1="二交代制",S$17&gt;=1,S$17&lt;=28,S75="当",T75="明",U75="休",V75="当"),10,IF(AND($D$1="三交代制",S$17&gt;=2,S$17&lt;=30,OR(S75="準",S75="深"),OR(T75="準",T75="深"),OR(U75="準",U75="深")),20,IF(AND($D$1="二交代制",OR(S75="当",S75="明"),NOT(OR(AND(S75="当",OR(T75="明",S$17=31,T$18="×"),OR(U75="休",S$17=30,S$17=31,U$18="×")),AND(S75="明",OR(R75="当",S$17=1),OR(T75="休",S$17=31,T$18="×"))))),30,IF(AND($D$1="三交代制",R75&lt;&gt;"準",R75&lt;&gt;"深",OR(S75="準",S75="深"),(NOT(OR(AND(S75="準",OR(R75="日",R75="休",S$17=1,AND(T75&lt;&gt;"準",T75&lt;&gt;"深",R75="")),OR(T75="休",AND(T75="準",OR(U75="休",S$17=30,U$18="×")),S$17=31,T$18="×",T75="")),AND(S75="深",OR(R75="休",S$17=1,AND(T75&lt;&gt;"準",T75&lt;&gt;"深",R75="")),OR(T75="休",AND(OR(T75="準",T75="深"),OR(U75="休",S$17=30,U$18="×")),S$17=31,T$18="×",T75="")))))),40,0))))</f>
        <v>0</v>
      </c>
      <c r="T156" s="193">
        <f t="shared" ref="T156" si="1028">IF(AND($D$1="二交代制",T$17&gt;=1,T$17&lt;=28,T75="当",U75="明",V75="休",W75="当"),10,IF(AND($D$1="三交代制",T$17&gt;=2,T$17&lt;=30,OR(T75="準",T75="深"),OR(U75="準",U75="深"),OR(V75="準",V75="深")),20,IF(AND($D$1="二交代制",OR(T75="当",T75="明"),NOT(OR(AND(T75="当",OR(U75="明",T$17=31,U$18="×"),OR(V75="休",T$17=30,T$17=31,V$18="×")),AND(T75="明",OR(S75="当",T$17=1),OR(U75="休",T$17=31,U$18="×"))))),30,IF(AND($D$1="三交代制",S75&lt;&gt;"準",S75&lt;&gt;"深",OR(T75="準",T75="深"),(NOT(OR(AND(T75="準",OR(S75="日",S75="休",T$17=1,AND(U75&lt;&gt;"準",U75&lt;&gt;"深",S75="")),OR(U75="休",AND(U75="準",OR(V75="休",T$17=30,V$18="×")),T$17=31,U$18="×",U75="")),AND(T75="深",OR(S75="休",T$17=1,AND(U75&lt;&gt;"準",U75&lt;&gt;"深",S75="")),OR(U75="休",AND(OR(U75="準",U75="深"),OR(V75="休",T$17=30,V$18="×")),T$17=31,U$18="×",U75="")))))),40,0))))</f>
        <v>0</v>
      </c>
      <c r="U156" s="193">
        <f t="shared" ref="U156" si="1029">IF(AND($D$1="二交代制",U$17&gt;=1,U$17&lt;=28,U75="当",V75="明",W75="休",X75="当"),10,IF(AND($D$1="三交代制",U$17&gt;=2,U$17&lt;=30,OR(U75="準",U75="深"),OR(V75="準",V75="深"),OR(W75="準",W75="深")),20,IF(AND($D$1="二交代制",OR(U75="当",U75="明"),NOT(OR(AND(U75="当",OR(V75="明",U$17=31,V$18="×"),OR(W75="休",U$17=30,U$17=31,W$18="×")),AND(U75="明",OR(T75="当",U$17=1),OR(V75="休",U$17=31,V$18="×"))))),30,IF(AND($D$1="三交代制",T75&lt;&gt;"準",T75&lt;&gt;"深",OR(U75="準",U75="深"),(NOT(OR(AND(U75="準",OR(T75="日",T75="休",U$17=1,AND(V75&lt;&gt;"準",V75&lt;&gt;"深",T75="")),OR(V75="休",AND(V75="準",OR(W75="休",U$17=30,W$18="×")),U$17=31,V$18="×",V75="")),AND(U75="深",OR(T75="休",U$17=1,AND(V75&lt;&gt;"準",V75&lt;&gt;"深",T75="")),OR(V75="休",AND(OR(V75="準",V75="深"),OR(W75="休",U$17=30,W$18="×")),U$17=31,V$18="×",V75="")))))),40,0))))</f>
        <v>0</v>
      </c>
      <c r="V156" s="193">
        <f t="shared" ref="V156" si="1030">IF(AND($D$1="二交代制",V$17&gt;=1,V$17&lt;=28,V75="当",W75="明",X75="休",Y75="当"),10,IF(AND($D$1="三交代制",V$17&gt;=2,V$17&lt;=30,OR(V75="準",V75="深"),OR(W75="準",W75="深"),OR(X75="準",X75="深")),20,IF(AND($D$1="二交代制",OR(V75="当",V75="明"),NOT(OR(AND(V75="当",OR(W75="明",V$17=31,W$18="×"),OR(X75="休",V$17=30,V$17=31,X$18="×")),AND(V75="明",OR(U75="当",V$17=1),OR(W75="休",V$17=31,W$18="×"))))),30,IF(AND($D$1="三交代制",U75&lt;&gt;"準",U75&lt;&gt;"深",OR(V75="準",V75="深"),(NOT(OR(AND(V75="準",OR(U75="日",U75="休",V$17=1,AND(W75&lt;&gt;"準",W75&lt;&gt;"深",U75="")),OR(W75="休",AND(W75="準",OR(X75="休",V$17=30,X$18="×")),V$17=31,W$18="×",W75="")),AND(V75="深",OR(U75="休",V$17=1,AND(W75&lt;&gt;"準",W75&lt;&gt;"深",U75="")),OR(W75="休",AND(OR(W75="準",W75="深"),OR(X75="休",V$17=30,X$18="×")),V$17=31,W$18="×",W75="")))))),40,0))))</f>
        <v>0</v>
      </c>
      <c r="W156" s="193">
        <f t="shared" ref="W156" si="1031">IF(AND($D$1="二交代制",W$17&gt;=1,W$17&lt;=28,W75="当",X75="明",Y75="休",Z75="当"),10,IF(AND($D$1="三交代制",W$17&gt;=2,W$17&lt;=30,OR(W75="準",W75="深"),OR(X75="準",X75="深"),OR(Y75="準",Y75="深")),20,IF(AND($D$1="二交代制",OR(W75="当",W75="明"),NOT(OR(AND(W75="当",OR(X75="明",W$17=31,X$18="×"),OR(Y75="休",W$17=30,W$17=31,Y$18="×")),AND(W75="明",OR(V75="当",W$17=1),OR(X75="休",W$17=31,X$18="×"))))),30,IF(AND($D$1="三交代制",V75&lt;&gt;"準",V75&lt;&gt;"深",OR(W75="準",W75="深"),(NOT(OR(AND(W75="準",OR(V75="日",V75="休",W$17=1,AND(X75&lt;&gt;"準",X75&lt;&gt;"深",V75="")),OR(X75="休",AND(X75="準",OR(Y75="休",W$17=30,Y$18="×")),W$17=31,X$18="×",X75="")),AND(W75="深",OR(V75="休",W$17=1,AND(X75&lt;&gt;"準",X75&lt;&gt;"深",V75="")),OR(X75="休",AND(OR(X75="準",X75="深"),OR(Y75="休",W$17=30,Y$18="×")),W$17=31,X$18="×",X75="")))))),40,0))))</f>
        <v>0</v>
      </c>
      <c r="X156" s="193">
        <f t="shared" ref="X156" si="1032">IF(AND($D$1="二交代制",X$17&gt;=1,X$17&lt;=28,X75="当",Y75="明",Z75="休",AA75="当"),10,IF(AND($D$1="三交代制",X$17&gt;=2,X$17&lt;=30,OR(X75="準",X75="深"),OR(Y75="準",Y75="深"),OR(Z75="準",Z75="深")),20,IF(AND($D$1="二交代制",OR(X75="当",X75="明"),NOT(OR(AND(X75="当",OR(Y75="明",X$17=31,Y$18="×"),OR(Z75="休",X$17=30,X$17=31,Z$18="×")),AND(X75="明",OR(W75="当",X$17=1),OR(Y75="休",X$17=31,Y$18="×"))))),30,IF(AND($D$1="三交代制",W75&lt;&gt;"準",W75&lt;&gt;"深",OR(X75="準",X75="深"),(NOT(OR(AND(X75="準",OR(W75="日",W75="休",X$17=1,AND(Y75&lt;&gt;"準",Y75&lt;&gt;"深",W75="")),OR(Y75="休",AND(Y75="準",OR(Z75="休",X$17=30,Z$18="×")),X$17=31,Y$18="×",Y75="")),AND(X75="深",OR(W75="休",X$17=1,AND(Y75&lt;&gt;"準",Y75&lt;&gt;"深",W75="")),OR(Y75="休",AND(OR(Y75="準",Y75="深"),OR(Z75="休",X$17=30,Z$18="×")),X$17=31,Y$18="×",Y75="")))))),40,0))))</f>
        <v>0</v>
      </c>
      <c r="Y156" s="193">
        <f t="shared" ref="Y156" si="1033">IF(AND($D$1="二交代制",Y$17&gt;=1,Y$17&lt;=28,Y75="当",Z75="明",AA75="休",AB75="当"),10,IF(AND($D$1="三交代制",Y$17&gt;=2,Y$17&lt;=30,OR(Y75="準",Y75="深"),OR(Z75="準",Z75="深"),OR(AA75="準",AA75="深")),20,IF(AND($D$1="二交代制",OR(Y75="当",Y75="明"),NOT(OR(AND(Y75="当",OR(Z75="明",Y$17=31,Z$18="×"),OR(AA75="休",Y$17=30,Y$17=31,AA$18="×")),AND(Y75="明",OR(X75="当",Y$17=1),OR(Z75="休",Y$17=31,Z$18="×"))))),30,IF(AND($D$1="三交代制",X75&lt;&gt;"準",X75&lt;&gt;"深",OR(Y75="準",Y75="深"),(NOT(OR(AND(Y75="準",OR(X75="日",X75="休",Y$17=1,AND(Z75&lt;&gt;"準",Z75&lt;&gt;"深",X75="")),OR(Z75="休",AND(Z75="準",OR(AA75="休",Y$17=30,AA$18="×")),Y$17=31,Z$18="×",Z75="")),AND(Y75="深",OR(X75="休",Y$17=1,AND(Z75&lt;&gt;"準",Z75&lt;&gt;"深",X75="")),OR(Z75="休",AND(OR(Z75="準",Z75="深"),OR(AA75="休",Y$17=30,AA$18="×")),Y$17=31,Z$18="×",Z75="")))))),40,0))))</f>
        <v>0</v>
      </c>
      <c r="Z156" s="193">
        <f t="shared" ref="Z156" si="1034">IF(AND($D$1="二交代制",Z$17&gt;=1,Z$17&lt;=28,Z75="当",AA75="明",AB75="休",AC75="当"),10,IF(AND($D$1="三交代制",Z$17&gt;=2,Z$17&lt;=30,OR(Z75="準",Z75="深"),OR(AA75="準",AA75="深"),OR(AB75="準",AB75="深")),20,IF(AND($D$1="二交代制",OR(Z75="当",Z75="明"),NOT(OR(AND(Z75="当",OR(AA75="明",Z$17=31,AA$18="×"),OR(AB75="休",Z$17=30,Z$17=31,AB$18="×")),AND(Z75="明",OR(Y75="当",Z$17=1),OR(AA75="休",Z$17=31,AA$18="×"))))),30,IF(AND($D$1="三交代制",Y75&lt;&gt;"準",Y75&lt;&gt;"深",OR(Z75="準",Z75="深"),(NOT(OR(AND(Z75="準",OR(Y75="日",Y75="休",Z$17=1,AND(AA75&lt;&gt;"準",AA75&lt;&gt;"深",Y75="")),OR(AA75="休",AND(AA75="準",OR(AB75="休",Z$17=30,AB$18="×")),Z$17=31,AA$18="×",AA75="")),AND(Z75="深",OR(Y75="休",Z$17=1,AND(AA75&lt;&gt;"準",AA75&lt;&gt;"深",Y75="")),OR(AA75="休",AND(OR(AA75="準",AA75="深"),OR(AB75="休",Z$17=30,AB$18="×")),Z$17=31,AA$18="×",AA75="")))))),40,0))))</f>
        <v>0</v>
      </c>
      <c r="AA156" s="193">
        <f t="shared" ref="AA156" si="1035">IF(AND($D$1="二交代制",AA$17&gt;=1,AA$17&lt;=28,AA75="当",AB75="明",AC75="休",AD75="当"),10,IF(AND($D$1="三交代制",AA$17&gt;=2,AA$17&lt;=30,OR(AA75="準",AA75="深"),OR(AB75="準",AB75="深"),OR(AC75="準",AC75="深")),20,IF(AND($D$1="二交代制",OR(AA75="当",AA75="明"),NOT(OR(AND(AA75="当",OR(AB75="明",AA$17=31,AB$18="×"),OR(AC75="休",AA$17=30,AA$17=31,AC$18="×")),AND(AA75="明",OR(Z75="当",AA$17=1),OR(AB75="休",AA$17=31,AB$18="×"))))),30,IF(AND($D$1="三交代制",Z75&lt;&gt;"準",Z75&lt;&gt;"深",OR(AA75="準",AA75="深"),(NOT(OR(AND(AA75="準",OR(Z75="日",Z75="休",AA$17=1,AND(AB75&lt;&gt;"準",AB75&lt;&gt;"深",Z75="")),OR(AB75="休",AND(AB75="準",OR(AC75="休",AA$17=30,AC$18="×")),AA$17=31,AB$18="×",AB75="")),AND(AA75="深",OR(Z75="休",AA$17=1,AND(AB75&lt;&gt;"準",AB75&lt;&gt;"深",Z75="")),OR(AB75="休",AND(OR(AB75="準",AB75="深"),OR(AC75="休",AA$17=30,AC$18="×")),AA$17=31,AB$18="×",AB75="")))))),40,0))))</f>
        <v>0</v>
      </c>
      <c r="AB156" s="193">
        <f t="shared" ref="AB156" si="1036">IF(AND($D$1="二交代制",AB$17&gt;=1,AB$17&lt;=28,AB75="当",AC75="明",AD75="休",AE75="当"),10,IF(AND($D$1="三交代制",AB$17&gt;=2,AB$17&lt;=30,OR(AB75="準",AB75="深"),OR(AC75="準",AC75="深"),OR(AD75="準",AD75="深")),20,IF(AND($D$1="二交代制",OR(AB75="当",AB75="明"),NOT(OR(AND(AB75="当",OR(AC75="明",AB$17=31,AC$18="×"),OR(AD75="休",AB$17=30,AB$17=31,AD$18="×")),AND(AB75="明",OR(AA75="当",AB$17=1),OR(AC75="休",AB$17=31,AC$18="×"))))),30,IF(AND($D$1="三交代制",AA75&lt;&gt;"準",AA75&lt;&gt;"深",OR(AB75="準",AB75="深"),(NOT(OR(AND(AB75="準",OR(AA75="日",AA75="休",AB$17=1,AND(AC75&lt;&gt;"準",AC75&lt;&gt;"深",AA75="")),OR(AC75="休",AND(AC75="準",OR(AD75="休",AB$17=30,AD$18="×")),AB$17=31,AC$18="×",AC75="")),AND(AB75="深",OR(AA75="休",AB$17=1,AND(AC75&lt;&gt;"準",AC75&lt;&gt;"深",AA75="")),OR(AC75="休",AND(OR(AC75="準",AC75="深"),OR(AD75="休",AB$17=30,AD$18="×")),AB$17=31,AC$18="×",AC75="")))))),40,0))))</f>
        <v>0</v>
      </c>
      <c r="AC156" s="193">
        <f t="shared" ref="AC156" si="1037">IF(AND($D$1="二交代制",AC$17&gt;=1,AC$17&lt;=28,AC75="当",AD75="明",AE75="休",AF75="当"),10,IF(AND($D$1="三交代制",AC$17&gt;=2,AC$17&lt;=30,OR(AC75="準",AC75="深"),OR(AD75="準",AD75="深"),OR(AE75="準",AE75="深")),20,IF(AND($D$1="二交代制",OR(AC75="当",AC75="明"),NOT(OR(AND(AC75="当",OR(AD75="明",AC$17=31,AD$18="×"),OR(AE75="休",AC$17=30,AC$17=31,AE$18="×")),AND(AC75="明",OR(AB75="当",AC$17=1),OR(AD75="休",AC$17=31,AD$18="×"))))),30,IF(AND($D$1="三交代制",AB75&lt;&gt;"準",AB75&lt;&gt;"深",OR(AC75="準",AC75="深"),(NOT(OR(AND(AC75="準",OR(AB75="日",AB75="休",AC$17=1,AND(AD75&lt;&gt;"準",AD75&lt;&gt;"深",AB75="")),OR(AD75="休",AND(AD75="準",OR(AE75="休",AC$17=30,AE$18="×")),AC$17=31,AD$18="×",AD75="")),AND(AC75="深",OR(AB75="休",AC$17=1,AND(AD75&lt;&gt;"準",AD75&lt;&gt;"深",AB75="")),OR(AD75="休",AND(OR(AD75="準",AD75="深"),OR(AE75="休",AC$17=30,AE$18="×")),AC$17=31,AD$18="×",AD75="")))))),40,0))))</f>
        <v>0</v>
      </c>
      <c r="AD156" s="193">
        <f t="shared" ref="AD156" si="1038">IF(AND($D$1="二交代制",AD$17&gt;=1,AD$17&lt;=28,AD75="当",AE75="明",AF75="休",AG75="当"),10,IF(AND($D$1="三交代制",AD$17&gt;=2,AD$17&lt;=30,OR(AD75="準",AD75="深"),OR(AE75="準",AE75="深"),OR(AF75="準",AF75="深")),20,IF(AND($D$1="二交代制",OR(AD75="当",AD75="明"),NOT(OR(AND(AD75="当",OR(AE75="明",AD$17=31,AE$18="×"),OR(AF75="休",AD$17=30,AD$17=31,AF$18="×")),AND(AD75="明",OR(AC75="当",AD$17=1),OR(AE75="休",AD$17=31,AE$18="×"))))),30,IF(AND($D$1="三交代制",AC75&lt;&gt;"準",AC75&lt;&gt;"深",OR(AD75="準",AD75="深"),(NOT(OR(AND(AD75="準",OR(AC75="日",AC75="休",AD$17=1,AND(AE75&lt;&gt;"準",AE75&lt;&gt;"深",AC75="")),OR(AE75="休",AND(AE75="準",OR(AF75="休",AD$17=30,AF$18="×")),AD$17=31,AE$18="×",AE75="")),AND(AD75="深",OR(AC75="休",AD$17=1,AND(AE75&lt;&gt;"準",AE75&lt;&gt;"深",AC75="")),OR(AE75="休",AND(OR(AE75="準",AE75="深"),OR(AF75="休",AD$17=30,AF$18="×")),AD$17=31,AE$18="×",AE75="")))))),40,0))))</f>
        <v>0</v>
      </c>
      <c r="AE156" s="193">
        <f t="shared" ref="AE156" si="1039">IF(AND($D$1="二交代制",AE$17&gt;=1,AE$17&lt;=28,AE75="当",AF75="明",AG75="休",AH75="当"),10,IF(AND($D$1="三交代制",AE$17&gt;=2,AE$17&lt;=30,OR(AE75="準",AE75="深"),OR(AF75="準",AF75="深"),OR(AG75="準",AG75="深")),20,IF(AND($D$1="二交代制",OR(AE75="当",AE75="明"),NOT(OR(AND(AE75="当",OR(AF75="明",AE$17=31,AF$18="×"),OR(AG75="休",AE$17=30,AE$17=31,AG$18="×")),AND(AE75="明",OR(AD75="当",AE$17=1),OR(AF75="休",AE$17=31,AF$18="×"))))),30,IF(AND($D$1="三交代制",AD75&lt;&gt;"準",AD75&lt;&gt;"深",OR(AE75="準",AE75="深"),(NOT(OR(AND(AE75="準",OR(AD75="日",AD75="休",AE$17=1,AND(AF75&lt;&gt;"準",AF75&lt;&gt;"深",AD75="")),OR(AF75="休",AND(AF75="準",OR(AG75="休",AE$17=30,AG$18="×")),AE$17=31,AF$18="×",AF75="")),AND(AE75="深",OR(AD75="休",AE$17=1,AND(AF75&lt;&gt;"準",AF75&lt;&gt;"深",AD75="")),OR(AF75="休",AND(OR(AF75="準",AF75="深"),OR(AG75="休",AE$17=30,AG$18="×")),AE$17=31,AF$18="×",AF75="")))))),40,0))))</f>
        <v>0</v>
      </c>
      <c r="AF156" s="193">
        <f t="shared" ref="AF156" si="1040">IF(AND($D$1="二交代制",AF$17&gt;=1,AF$17&lt;=28,AF75="当",AG75="明",AH75="休",AI75="当"),10,IF(AND($D$1="三交代制",AF$17&gt;=2,AF$17&lt;=30,OR(AF75="準",AF75="深"),OR(AG75="準",AG75="深"),OR(AH75="準",AH75="深")),20,IF(AND($D$1="二交代制",OR(AF75="当",AF75="明"),NOT(OR(AND(AF75="当",OR(AG75="明",AF$17=31,AG$18="×"),OR(AH75="休",AF$17=30,AF$17=31,AH$18="×")),AND(AF75="明",OR(AE75="当",AF$17=1),OR(AG75="休",AF$17=31,AG$18="×"))))),30,IF(AND($D$1="三交代制",AE75&lt;&gt;"準",AE75&lt;&gt;"深",OR(AF75="準",AF75="深"),(NOT(OR(AND(AF75="準",OR(AE75="日",AE75="休",AF$17=1,AND(AG75&lt;&gt;"準",AG75&lt;&gt;"深",AE75="")),OR(AG75="休",AND(AG75="準",OR(AH75="休",AF$17=30,AH$18="×")),AF$17=31,AG$18="×",AG75="")),AND(AF75="深",OR(AE75="休",AF$17=1,AND(AG75&lt;&gt;"準",AG75&lt;&gt;"深",AE75="")),OR(AG75="休",AND(OR(AG75="準",AG75="深"),OR(AH75="休",AF$17=30,AH$18="×")),AF$17=31,AG$18="×",AG75="")))))),40,0))))</f>
        <v>0</v>
      </c>
      <c r="AG156" s="193">
        <f t="shared" ref="AG156" si="1041">IF(AND($D$1="二交代制",AG$17&gt;=1,AG$17&lt;=28,AG75="当",AH75="明",AI75="休",AJ75="当"),10,IF(AND($D$1="三交代制",AG$17&gt;=2,AG$17&lt;=30,OR(AG75="準",AG75="深"),OR(AH75="準",AH75="深"),OR(AI75="準",AI75="深")),20,IF(AND($D$1="二交代制",OR(AG75="当",AG75="明"),NOT(OR(AND(AG75="当",OR(AH75="明",AG$17=31,AH$18="×"),OR(AI75="休",AG$17=30,AG$17=31,AI$18="×")),AND(AG75="明",OR(AF75="当",AG$17=1),OR(AH75="休",AG$17=31,AH$18="×"))))),30,IF(AND($D$1="三交代制",AF75&lt;&gt;"準",AF75&lt;&gt;"深",OR(AG75="準",AG75="深"),(NOT(OR(AND(AG75="準",OR(AF75="日",AF75="休",AG$17=1,AND(AH75&lt;&gt;"準",AH75&lt;&gt;"深",AF75="")),OR(AH75="休",AND(AH75="準",OR(AI75="休",AG$17=30,AI$18="×")),AG$17=31,AH$18="×",AH75="")),AND(AG75="深",OR(AF75="休",AG$17=1,AND(AH75&lt;&gt;"準",AH75&lt;&gt;"深",AF75="")),OR(AH75="休",AND(OR(AH75="準",AH75="深"),OR(AI75="休",AG$17=30,AI$18="×")),AG$17=31,AH$18="×",AH75="")))))),40,0))))</f>
        <v>0</v>
      </c>
      <c r="AH156" s="193">
        <f t="shared" ref="AH156" si="1042">IF(AND($D$1="二交代制",AH$17&gt;=1,AH$17&lt;=28,AH75="当",AI75="明",AJ75="休",AK75="当"),10,IF(AND($D$1="三交代制",AH$17&gt;=2,AH$17&lt;=30,OR(AH75="準",AH75="深"),OR(AI75="準",AI75="深"),OR(AJ75="準",AJ75="深")),20,IF(AND($D$1="二交代制",OR(AH75="当",AH75="明"),NOT(OR(AND(AH75="当",OR(AI75="明",AH$17=31,AI$18="×"),OR(AJ75="休",AH$17=30,AH$17=31,AJ$18="×")),AND(AH75="明",OR(AG75="当",AH$17=1),OR(AI75="休",AH$17=31,AI$18="×"))))),30,IF(AND($D$1="三交代制",AG75&lt;&gt;"準",AG75&lt;&gt;"深",OR(AH75="準",AH75="深"),(NOT(OR(AND(AH75="準",OR(AG75="日",AG75="休",AH$17=1,AND(AI75&lt;&gt;"準",AI75&lt;&gt;"深",AG75="")),OR(AI75="休",AND(AI75="準",OR(AJ75="休",AH$17=30,AJ$18="×")),AH$17=31,AI$18="×",AI75="")),AND(AH75="深",OR(AG75="休",AH$17=1,AND(AI75&lt;&gt;"準",AI75&lt;&gt;"深",AG75="")),OR(AI75="休",AND(OR(AI75="準",AI75="深"),OR(AJ75="休",AH$17=30,AJ$18="×")),AH$17=31,AI$18="×",AI75="")))))),40,0))))</f>
        <v>0</v>
      </c>
      <c r="AI156" s="193">
        <f t="shared" ref="AI156" si="1043">IF(AND($D$1="二交代制",AI$17&gt;=1,AI$17&lt;=28,AI75="当",AJ75="明",AK75="休",AL75="当"),10,IF(AND($D$1="三交代制",AI$17&gt;=2,AI$17&lt;=30,OR(AI75="準",AI75="深"),OR(AJ75="準",AJ75="深"),OR(AK75="準",AK75="深")),20,IF(AND($D$1="二交代制",OR(AI75="当",AI75="明"),NOT(OR(AND(AI75="当",OR(AJ75="明",AI$17=31,AJ$18="×"),OR(AK75="休",AI$17=30,AI$17=31,AK$18="×")),AND(AI75="明",OR(AH75="当",AI$17=1),OR(AJ75="休",AI$17=31,AJ$18="×"))))),30,IF(AND($D$1="三交代制",AH75&lt;&gt;"準",AH75&lt;&gt;"深",OR(AI75="準",AI75="深"),(NOT(OR(AND(AI75="準",OR(AH75="日",AH75="休",AI$17=1,AND(AJ75&lt;&gt;"準",AJ75&lt;&gt;"深",AH75="")),OR(AJ75="休",AND(AJ75="準",OR(AK75="休",AI$17=30,AK$18="×")),AI$17=31,AJ$18="×",AJ75="")),AND(AI75="深",OR(AH75="休",AI$17=1,AND(AJ75&lt;&gt;"準",AJ75&lt;&gt;"深",AH75="")),OR(AJ75="休",AND(OR(AJ75="準",AJ75="深"),OR(AK75="休",AI$17=30,AK$18="×")),AI$17=31,AJ$18="×",AJ75="")))))),40,0))))</f>
        <v>0</v>
      </c>
      <c r="AJ156" s="193">
        <f t="shared" ref="AJ156" si="1044">IF(AND($D$1="二交代制",AJ$17&gt;=1,AJ$17&lt;=28,AJ75="当",AK75="明",AL75="休",AM75="当"),10,IF(AND($D$1="三交代制",AJ$17&gt;=2,AJ$17&lt;=30,OR(AJ75="準",AJ75="深"),OR(AK75="準",AK75="深"),OR(AL75="準",AL75="深")),20,IF(AND($D$1="二交代制",OR(AJ75="当",AJ75="明"),NOT(OR(AND(AJ75="当",OR(AK75="明",AJ$17=31,AK$18="×"),OR(AL75="休",AJ$17=30,AJ$17=31,AL$18="×")),AND(AJ75="明",OR(AI75="当",AJ$17=1),OR(AK75="休",AJ$17=31,AK$18="×"))))),30,IF(AND($D$1="三交代制",AI75&lt;&gt;"準",AI75&lt;&gt;"深",OR(AJ75="準",AJ75="深"),(NOT(OR(AND(AJ75="準",OR(AI75="日",AI75="休",AJ$17=1,AND(AK75&lt;&gt;"準",AK75&lt;&gt;"深",AI75="")),OR(AK75="休",AND(AK75="準",OR(AL75="休",AJ$17=30,AL$18="×")),AJ$17=31,AK$18="×",AK75="")),AND(AJ75="深",OR(AI75="休",AJ$17=1,AND(AK75&lt;&gt;"準",AK75&lt;&gt;"深",AI75="")),OR(AK75="休",AND(OR(AK75="準",AK75="深"),OR(AL75="休",AJ$17=30,AL$18="×")),AJ$17=31,AK$18="×",AK75="")))))),40,0))))</f>
        <v>0</v>
      </c>
      <c r="AK156" s="193">
        <f t="shared" ref="AK156" si="1045">IF(AND($D$1="二交代制",AK$17&gt;=1,AK$17&lt;=28,AK75="当",AL75="明",AM75="休",AN75="当"),10,IF(AND($D$1="三交代制",AK$17&gt;=2,AK$17&lt;=30,OR(AK75="準",AK75="深"),OR(AL75="準",AL75="深"),OR(AM75="準",AM75="深")),20,IF(AND($D$1="二交代制",OR(AK75="当",AK75="明"),NOT(OR(AND(AK75="当",OR(AL75="明",AK$17=31,AL$18="×"),OR(AM75="休",AK$17=30,AK$17=31,AM$18="×")),AND(AK75="明",OR(AJ75="当",AK$17=1),OR(AL75="休",AK$17=31,AL$18="×"))))),30,IF(AND($D$1="三交代制",AJ75&lt;&gt;"準",AJ75&lt;&gt;"深",OR(AK75="準",AK75="深"),(NOT(OR(AND(AK75="準",OR(AJ75="日",AJ75="休",AK$17=1,AND(AL75&lt;&gt;"準",AL75&lt;&gt;"深",AJ75="")),OR(AL75="休",AND(AL75="準",OR(AM75="休",AK$17=30,AM$18="×")),AK$17=31,AL$18="×",AL75="")),AND(AK75="深",OR(AJ75="休",AK$17=1,AND(AL75&lt;&gt;"準",AL75&lt;&gt;"深",AJ75="")),OR(AL75="休",AND(OR(AL75="準",AL75="深"),OR(AM75="休",AK$17=30,AM$18="×")),AK$17=31,AL$18="×",AL75="")))))),40,0))))</f>
        <v>0</v>
      </c>
      <c r="AL156" s="193">
        <f t="shared" ref="AL156" si="1046">IF(AND($D$1="二交代制",AL$17&gt;=1,AL$17&lt;=28,AL75="当",AM75="明",AN75="休",AO75="当"),10,IF(AND($D$1="三交代制",AL$17&gt;=2,AL$17&lt;=30,OR(AL75="準",AL75="深"),OR(AM75="準",AM75="深"),OR(AN75="準",AN75="深")),20,IF(AND($D$1="二交代制",OR(AL75="当",AL75="明"),NOT(OR(AND(AL75="当",OR(AM75="明",AL$17=31,AM$18="×"),OR(AN75="休",AL$17=30,AL$17=31,AN$18="×")),AND(AL75="明",OR(AK75="当",AL$17=1),OR(AM75="休",AL$17=31,AM$18="×"))))),30,IF(AND($D$1="三交代制",AK75&lt;&gt;"準",AK75&lt;&gt;"深",OR(AL75="準",AL75="深"),(NOT(OR(AND(AL75="準",OR(AK75="日",AK75="休",AL$17=1,AND(AM75&lt;&gt;"準",AM75&lt;&gt;"深",AK75="")),OR(AM75="休",AND(AM75="準",OR(AN75="休",AL$17=30,AN$18="×")),AL$17=31,AM$18="×",AM75="")),AND(AL75="深",OR(AK75="休",AL$17=1,AND(AM75&lt;&gt;"準",AM75&lt;&gt;"深",AK75="")),OR(AM75="休",AND(OR(AM75="準",AM75="深"),OR(AN75="休",AL$17=30,AN$18="×")),AL$17=31,AM$18="×",AM75="")))))),40,0))))</f>
        <v>0</v>
      </c>
      <c r="AM156" s="193">
        <f t="shared" ref="AM156" si="1047">IF(AND($D$1="二交代制",AM$17&gt;=1,AM$17&lt;=28,AM75="当",AN75="明",AO75="休",AP75="当"),10,IF(AND($D$1="三交代制",AM$17&gt;=2,AM$17&lt;=30,OR(AM75="準",AM75="深"),OR(AN75="準",AN75="深"),OR(AO75="準",AO75="深")),20,IF(AND($D$1="二交代制",OR(AM75="当",AM75="明"),NOT(OR(AND(AM75="当",OR(AN75="明",AM$17=31,AN$18="×"),OR(AO75="休",AM$17=30,AM$17=31,AO$18="×")),AND(AM75="明",OR(AL75="当",AM$17=1),OR(AN75="休",AM$17=31,AN$18="×"))))),30,IF(AND($D$1="三交代制",AL75&lt;&gt;"準",AL75&lt;&gt;"深",OR(AM75="準",AM75="深"),(NOT(OR(AND(AM75="準",OR(AL75="日",AL75="休",AM$17=1,AND(AN75&lt;&gt;"準",AN75&lt;&gt;"深",AL75="")),OR(AN75="休",AND(AN75="準",OR(AO75="休",AM$17=30,AO$18="×")),AM$17=31,AN$18="×",AN75="")),AND(AM75="深",OR(AL75="休",AM$17=1,AND(AN75&lt;&gt;"準",AN75&lt;&gt;"深",AL75="")),OR(AN75="休",AND(OR(AN75="準",AN75="深"),OR(AO75="休",AM$17=30,AO$18="×")),AM$17=31,AN$18="×",AN75="")))))),40,0))))</f>
        <v>0</v>
      </c>
      <c r="AN156" s="193">
        <f t="shared" ref="AN156" si="1048">IF(AND($D$1="二交代制",AN$17&gt;=1,AN$17&lt;=28,AN75="当",AO75="明",AP75="休",AQ75="当"),10,IF(AND($D$1="三交代制",AN$17&gt;=2,AN$17&lt;=30,OR(AN75="準",AN75="深"),OR(AO75="準",AO75="深"),OR(AP75="準",AP75="深")),20,IF(AND($D$1="二交代制",OR(AN75="当",AN75="明"),NOT(OR(AND(AN75="当",OR(AO75="明",AN$17=31,AO$18="×"),OR(AP75="休",AN$17=30,AN$17=31,AP$18="×")),AND(AN75="明",OR(AM75="当",AN$17=1),OR(AO75="休",AN$17=31,AO$18="×"))))),30,IF(AND($D$1="三交代制",AM75&lt;&gt;"準",AM75&lt;&gt;"深",OR(AN75="準",AN75="深"),(NOT(OR(AND(AN75="準",OR(AM75="日",AM75="休",AN$17=1,AND(AO75&lt;&gt;"準",AO75&lt;&gt;"深",AM75="")),OR(AO75="休",AND(AO75="準",OR(AP75="休",AN$17=30,AP$18="×")),AN$17=31,AO$18="×",AO75="")),AND(AN75="深",OR(AM75="休",AN$17=1,AND(AO75&lt;&gt;"準",AO75&lt;&gt;"深",AM75="")),OR(AO75="休",AND(OR(AO75="準",AO75="深"),OR(AP75="休",AN$17=30,AP$18="×")),AN$17=31,AO$18="×",AO75="")))))),40,0))))</f>
        <v>0</v>
      </c>
      <c r="AO156" s="193">
        <f t="shared" ref="AO156" si="1049">IF(AND($D$1="二交代制",AO$17&gt;=1,AO$17&lt;=28,AO75="当",AP75="明",AQ75="休",AR75="当"),10,IF(AND($D$1="三交代制",AO$17&gt;=2,AO$17&lt;=30,OR(AO75="準",AO75="深"),OR(AP75="準",AP75="深"),OR(AQ75="準",AQ75="深")),20,IF(AND($D$1="二交代制",OR(AO75="当",AO75="明"),NOT(OR(AND(AO75="当",OR(AP75="明",AO$17=31,AP$18="×"),OR(AQ75="休",AO$17=30,AO$17=31,AQ$18="×")),AND(AO75="明",OR(AN75="当",AO$17=1),OR(AP75="休",AO$17=31,AP$18="×"))))),30,IF(AND($D$1="三交代制",AN75&lt;&gt;"準",AN75&lt;&gt;"深",OR(AO75="準",AO75="深"),(NOT(OR(AND(AO75="準",OR(AN75="日",AN75="休",AO$17=1,AND(AP75&lt;&gt;"準",AP75&lt;&gt;"深",AN75="")),OR(AP75="休",AND(AP75="準",OR(AQ75="休",AO$17=30,AQ$18="×")),AO$17=31,AP$18="×",AP75="")),AND(AO75="深",OR(AN75="休",AO$17=1,AND(AP75&lt;&gt;"準",AP75&lt;&gt;"深",AN75="")),OR(AP75="休",AND(OR(AP75="準",AP75="深"),OR(AQ75="休",AO$17=30,AQ$18="×")),AO$17=31,AP$18="×",AP75="")))))),40,0))))</f>
        <v>0</v>
      </c>
      <c r="AP156" s="104"/>
    </row>
    <row r="157" spans="4:86" x14ac:dyDescent="0.4">
      <c r="D157" s="93"/>
      <c r="E157" s="93"/>
      <c r="F157" s="93"/>
      <c r="G157" s="93"/>
      <c r="H157" s="93"/>
      <c r="I157" s="93"/>
      <c r="J157" s="202"/>
      <c r="K157" s="193"/>
      <c r="L157" s="193"/>
      <c r="M157" s="193"/>
      <c r="N157" s="193"/>
      <c r="O157" s="193"/>
      <c r="P157" s="193"/>
      <c r="Q157" s="193"/>
      <c r="R157" s="193"/>
      <c r="S157" s="193"/>
      <c r="T157" s="193"/>
      <c r="U157" s="193"/>
      <c r="V157" s="193"/>
      <c r="W157" s="193"/>
      <c r="X157" s="193"/>
      <c r="Y157" s="193"/>
      <c r="Z157" s="193"/>
      <c r="AA157" s="193"/>
      <c r="AB157" s="193"/>
      <c r="AC157" s="193"/>
      <c r="AD157" s="193"/>
      <c r="AE157" s="193"/>
      <c r="AF157" s="193"/>
      <c r="AG157" s="193"/>
      <c r="AH157" s="193"/>
      <c r="AI157" s="193"/>
      <c r="AJ157" s="193"/>
      <c r="AK157" s="193"/>
      <c r="AL157" s="193"/>
      <c r="AM157" s="193"/>
      <c r="AN157" s="193"/>
      <c r="AO157" s="193"/>
      <c r="AP157" s="104"/>
    </row>
    <row r="158" spans="4:86" x14ac:dyDescent="0.4">
      <c r="D158" s="93"/>
      <c r="E158" s="93"/>
      <c r="F158" s="93"/>
      <c r="G158" s="93"/>
      <c r="H158" s="93"/>
      <c r="I158" s="93"/>
      <c r="J158" s="201" t="str">
        <f t="shared" ref="J158" si="1050">IF(E77&lt;&gt;"",E77,"")</f>
        <v/>
      </c>
      <c r="K158" s="193">
        <f t="shared" ref="K158" si="1051">IF(AND($D$1="二交代制",K$17&gt;=1,K$17&lt;=28,K77="当",L77="明",M77="休",N77="当"),10,IF(AND($D$1="三交代制",K$17&gt;=2,K$17&lt;=30,OR(K77="準",K77="深"),OR(L77="準",L77="深"),OR(M77="準",M77="深")),20,IF(AND($D$1="二交代制",OR(K77="当",K77="明"),NOT(OR(AND(K77="当",OR(L77="明",K$17=31,L$18="×"),OR(M77="休",K$17=30,K$17=31,M$18="×")),AND(K77="明",OR(J77="当",K$17=1),OR(L77="休",K$17=31,L$18="×"))))),30,IF(AND($D$1="三交代制",J77&lt;&gt;"準",J77&lt;&gt;"深",OR(K77="準",K77="深"),(NOT(OR(AND(K77="準",OR(J77="日",J77="休",K$17=1,AND(L77&lt;&gt;"準",L77&lt;&gt;"深",J77="")),OR(L77="休",AND(L77="準",OR(M77="休",K$17=30,M$18="×")),K$17=31,L$18="×",L77="")),AND(K77="深",OR(J77="休",K$17=1,AND(L77&lt;&gt;"準",L77&lt;&gt;"深",J77="")),OR(L77="休",AND(OR(L77="準",L77="深"),OR(M77="休",K$17=30,M$18="×")),K$17=31,L$18="×",L77="")))))),40,0))))</f>
        <v>0</v>
      </c>
      <c r="L158" s="193">
        <f t="shared" ref="L158" si="1052">IF(AND($D$1="二交代制",L$17&gt;=1,L$17&lt;=28,L77="当",M77="明",N77="休",O77="当"),10,IF(AND($D$1="三交代制",L$17&gt;=2,L$17&lt;=30,OR(L77="準",L77="深"),OR(M77="準",M77="深"),OR(N77="準",N77="深")),20,IF(AND($D$1="二交代制",OR(L77="当",L77="明"),NOT(OR(AND(L77="当",OR(M77="明",L$17=31,M$18="×"),OR(N77="休",L$17=30,L$17=31,N$18="×")),AND(L77="明",OR(K77="当",L$17=1),OR(M77="休",L$17=31,M$18="×"))))),30,IF(AND($D$1="三交代制",K77&lt;&gt;"準",K77&lt;&gt;"深",OR(L77="準",L77="深"),(NOT(OR(AND(L77="準",OR(K77="日",K77="休",L$17=1,AND(M77&lt;&gt;"準",M77&lt;&gt;"深",K77="")),OR(M77="休",AND(M77="準",OR(N77="休",L$17=30,N$18="×")),L$17=31,M$18="×",M77="")),AND(L77="深",OR(K77="休",L$17=1,AND(M77&lt;&gt;"準",M77&lt;&gt;"深",K77="")),OR(M77="休",AND(OR(M77="準",M77="深"),OR(N77="休",L$17=30,N$18="×")),L$17=31,M$18="×",M77="")))))),40,0))))</f>
        <v>0</v>
      </c>
      <c r="M158" s="193">
        <f t="shared" ref="M158" si="1053">IF(AND($D$1="二交代制",M$17&gt;=1,M$17&lt;=28,M77="当",N77="明",O77="休",P77="当"),10,IF(AND($D$1="三交代制",M$17&gt;=2,M$17&lt;=30,OR(M77="準",M77="深"),OR(N77="準",N77="深"),OR(O77="準",O77="深")),20,IF(AND($D$1="二交代制",OR(M77="当",M77="明"),NOT(OR(AND(M77="当",OR(N77="明",M$17=31,N$18="×"),OR(O77="休",M$17=30,M$17=31,O$18="×")),AND(M77="明",OR(L77="当",M$17=1),OR(N77="休",M$17=31,N$18="×"))))),30,IF(AND($D$1="三交代制",L77&lt;&gt;"準",L77&lt;&gt;"深",OR(M77="準",M77="深"),(NOT(OR(AND(M77="準",OR(L77="日",L77="休",M$17=1,AND(N77&lt;&gt;"準",N77&lt;&gt;"深",L77="")),OR(N77="休",AND(N77="準",OR(O77="休",M$17=30,O$18="×")),M$17=31,N$18="×",N77="")),AND(M77="深",OR(L77="休",M$17=1,AND(N77&lt;&gt;"準",N77&lt;&gt;"深",L77="")),OR(N77="休",AND(OR(N77="準",N77="深"),OR(O77="休",M$17=30,O$18="×")),M$17=31,N$18="×",N77="")))))),40,0))))</f>
        <v>0</v>
      </c>
      <c r="N158" s="193">
        <f t="shared" ref="N158" si="1054">IF(AND($D$1="二交代制",N$17&gt;=1,N$17&lt;=28,N77="当",O77="明",P77="休",Q77="当"),10,IF(AND($D$1="三交代制",N$17&gt;=2,N$17&lt;=30,OR(N77="準",N77="深"),OR(O77="準",O77="深"),OR(P77="準",P77="深")),20,IF(AND($D$1="二交代制",OR(N77="当",N77="明"),NOT(OR(AND(N77="当",OR(O77="明",N$17=31,O$18="×"),OR(P77="休",N$17=30,N$17=31,P$18="×")),AND(N77="明",OR(M77="当",N$17=1),OR(O77="休",N$17=31,O$18="×"))))),30,IF(AND($D$1="三交代制",M77&lt;&gt;"準",M77&lt;&gt;"深",OR(N77="準",N77="深"),(NOT(OR(AND(N77="準",OR(M77="日",M77="休",N$17=1,AND(O77&lt;&gt;"準",O77&lt;&gt;"深",M77="")),OR(O77="休",AND(O77="準",OR(P77="休",N$17=30,P$18="×")),N$17=31,O$18="×",O77="")),AND(N77="深",OR(M77="休",N$17=1,AND(O77&lt;&gt;"準",O77&lt;&gt;"深",M77="")),OR(O77="休",AND(OR(O77="準",O77="深"),OR(P77="休",N$17=30,P$18="×")),N$17=31,O$18="×",O77="")))))),40,0))))</f>
        <v>0</v>
      </c>
      <c r="O158" s="193">
        <f t="shared" ref="O158" si="1055">IF(AND($D$1="二交代制",O$17&gt;=1,O$17&lt;=28,O77="当",P77="明",Q77="休",R77="当"),10,IF(AND($D$1="三交代制",O$17&gt;=2,O$17&lt;=30,OR(O77="準",O77="深"),OR(P77="準",P77="深"),OR(Q77="準",Q77="深")),20,IF(AND($D$1="二交代制",OR(O77="当",O77="明"),NOT(OR(AND(O77="当",OR(P77="明",O$17=31,P$18="×"),OR(Q77="休",O$17=30,O$17=31,Q$18="×")),AND(O77="明",OR(N77="当",O$17=1),OR(P77="休",O$17=31,P$18="×"))))),30,IF(AND($D$1="三交代制",N77&lt;&gt;"準",N77&lt;&gt;"深",OR(O77="準",O77="深"),(NOT(OR(AND(O77="準",OR(N77="日",N77="休",O$17=1,AND(P77&lt;&gt;"準",P77&lt;&gt;"深",N77="")),OR(P77="休",AND(P77="準",OR(Q77="休",O$17=30,Q$18="×")),O$17=31,P$18="×",P77="")),AND(O77="深",OR(N77="休",O$17=1,AND(P77&lt;&gt;"準",P77&lt;&gt;"深",N77="")),OR(P77="休",AND(OR(P77="準",P77="深"),OR(Q77="休",O$17=30,Q$18="×")),O$17=31,P$18="×",P77="")))))),40,0))))</f>
        <v>0</v>
      </c>
      <c r="P158" s="193">
        <f t="shared" ref="P158" si="1056">IF(AND($D$1="二交代制",P$17&gt;=1,P$17&lt;=28,P77="当",Q77="明",R77="休",S77="当"),10,IF(AND($D$1="三交代制",P$17&gt;=2,P$17&lt;=30,OR(P77="準",P77="深"),OR(Q77="準",Q77="深"),OR(R77="準",R77="深")),20,IF(AND($D$1="二交代制",OR(P77="当",P77="明"),NOT(OR(AND(P77="当",OR(Q77="明",P$17=31,Q$18="×"),OR(R77="休",P$17=30,P$17=31,R$18="×")),AND(P77="明",OR(O77="当",P$17=1),OR(Q77="休",P$17=31,Q$18="×"))))),30,IF(AND($D$1="三交代制",O77&lt;&gt;"準",O77&lt;&gt;"深",OR(P77="準",P77="深"),(NOT(OR(AND(P77="準",OR(O77="日",O77="休",P$17=1,AND(Q77&lt;&gt;"準",Q77&lt;&gt;"深",O77="")),OR(Q77="休",AND(Q77="準",OR(R77="休",P$17=30,R$18="×")),P$17=31,Q$18="×",Q77="")),AND(P77="深",OR(O77="休",P$17=1,AND(Q77&lt;&gt;"準",Q77&lt;&gt;"深",O77="")),OR(Q77="休",AND(OR(Q77="準",Q77="深"),OR(R77="休",P$17=30,R$18="×")),P$17=31,Q$18="×",Q77="")))))),40,0))))</f>
        <v>0</v>
      </c>
      <c r="Q158" s="193">
        <f t="shared" ref="Q158" si="1057">IF(AND($D$1="二交代制",Q$17&gt;=1,Q$17&lt;=28,Q77="当",R77="明",S77="休",T77="当"),10,IF(AND($D$1="三交代制",Q$17&gt;=2,Q$17&lt;=30,OR(Q77="準",Q77="深"),OR(R77="準",R77="深"),OR(S77="準",S77="深")),20,IF(AND($D$1="二交代制",OR(Q77="当",Q77="明"),NOT(OR(AND(Q77="当",OR(R77="明",Q$17=31,R$18="×"),OR(S77="休",Q$17=30,Q$17=31,S$18="×")),AND(Q77="明",OR(P77="当",Q$17=1),OR(R77="休",Q$17=31,R$18="×"))))),30,IF(AND($D$1="三交代制",P77&lt;&gt;"準",P77&lt;&gt;"深",OR(Q77="準",Q77="深"),(NOT(OR(AND(Q77="準",OR(P77="日",P77="休",Q$17=1,AND(R77&lt;&gt;"準",R77&lt;&gt;"深",P77="")),OR(R77="休",AND(R77="準",OR(S77="休",Q$17=30,S$18="×")),Q$17=31,R$18="×",R77="")),AND(Q77="深",OR(P77="休",Q$17=1,AND(R77&lt;&gt;"準",R77&lt;&gt;"深",P77="")),OR(R77="休",AND(OR(R77="準",R77="深"),OR(S77="休",Q$17=30,S$18="×")),Q$17=31,R$18="×",R77="")))))),40,0))))</f>
        <v>0</v>
      </c>
      <c r="R158" s="193">
        <f t="shared" ref="R158" si="1058">IF(AND($D$1="二交代制",R$17&gt;=1,R$17&lt;=28,R77="当",S77="明",T77="休",U77="当"),10,IF(AND($D$1="三交代制",R$17&gt;=2,R$17&lt;=30,OR(R77="準",R77="深"),OR(S77="準",S77="深"),OR(T77="準",T77="深")),20,IF(AND($D$1="二交代制",OR(R77="当",R77="明"),NOT(OR(AND(R77="当",OR(S77="明",R$17=31,S$18="×"),OR(T77="休",R$17=30,R$17=31,T$18="×")),AND(R77="明",OR(Q77="当",R$17=1),OR(S77="休",R$17=31,S$18="×"))))),30,IF(AND($D$1="三交代制",Q77&lt;&gt;"準",Q77&lt;&gt;"深",OR(R77="準",R77="深"),(NOT(OR(AND(R77="準",OR(Q77="日",Q77="休",R$17=1,AND(S77&lt;&gt;"準",S77&lt;&gt;"深",Q77="")),OR(S77="休",AND(S77="準",OR(T77="休",R$17=30,T$18="×")),R$17=31,S$18="×",S77="")),AND(R77="深",OR(Q77="休",R$17=1,AND(S77&lt;&gt;"準",S77&lt;&gt;"深",Q77="")),OR(S77="休",AND(OR(S77="準",S77="深"),OR(T77="休",R$17=30,T$18="×")),R$17=31,S$18="×",S77="")))))),40,0))))</f>
        <v>0</v>
      </c>
      <c r="S158" s="193">
        <f t="shared" ref="S158" si="1059">IF(AND($D$1="二交代制",S$17&gt;=1,S$17&lt;=28,S77="当",T77="明",U77="休",V77="当"),10,IF(AND($D$1="三交代制",S$17&gt;=2,S$17&lt;=30,OR(S77="準",S77="深"),OR(T77="準",T77="深"),OR(U77="準",U77="深")),20,IF(AND($D$1="二交代制",OR(S77="当",S77="明"),NOT(OR(AND(S77="当",OR(T77="明",S$17=31,T$18="×"),OR(U77="休",S$17=30,S$17=31,U$18="×")),AND(S77="明",OR(R77="当",S$17=1),OR(T77="休",S$17=31,T$18="×"))))),30,IF(AND($D$1="三交代制",R77&lt;&gt;"準",R77&lt;&gt;"深",OR(S77="準",S77="深"),(NOT(OR(AND(S77="準",OR(R77="日",R77="休",S$17=1,AND(T77&lt;&gt;"準",T77&lt;&gt;"深",R77="")),OR(T77="休",AND(T77="準",OR(U77="休",S$17=30,U$18="×")),S$17=31,T$18="×",T77="")),AND(S77="深",OR(R77="休",S$17=1,AND(T77&lt;&gt;"準",T77&lt;&gt;"深",R77="")),OR(T77="休",AND(OR(T77="準",T77="深"),OR(U77="休",S$17=30,U$18="×")),S$17=31,T$18="×",T77="")))))),40,0))))</f>
        <v>0</v>
      </c>
      <c r="T158" s="193">
        <f t="shared" ref="T158" si="1060">IF(AND($D$1="二交代制",T$17&gt;=1,T$17&lt;=28,T77="当",U77="明",V77="休",W77="当"),10,IF(AND($D$1="三交代制",T$17&gt;=2,T$17&lt;=30,OR(T77="準",T77="深"),OR(U77="準",U77="深"),OR(V77="準",V77="深")),20,IF(AND($D$1="二交代制",OR(T77="当",T77="明"),NOT(OR(AND(T77="当",OR(U77="明",T$17=31,U$18="×"),OR(V77="休",T$17=30,T$17=31,V$18="×")),AND(T77="明",OR(S77="当",T$17=1),OR(U77="休",T$17=31,U$18="×"))))),30,IF(AND($D$1="三交代制",S77&lt;&gt;"準",S77&lt;&gt;"深",OR(T77="準",T77="深"),(NOT(OR(AND(T77="準",OR(S77="日",S77="休",T$17=1,AND(U77&lt;&gt;"準",U77&lt;&gt;"深",S77="")),OR(U77="休",AND(U77="準",OR(V77="休",T$17=30,V$18="×")),T$17=31,U$18="×",U77="")),AND(T77="深",OR(S77="休",T$17=1,AND(U77&lt;&gt;"準",U77&lt;&gt;"深",S77="")),OR(U77="休",AND(OR(U77="準",U77="深"),OR(V77="休",T$17=30,V$18="×")),T$17=31,U$18="×",U77="")))))),40,0))))</f>
        <v>0</v>
      </c>
      <c r="U158" s="193">
        <f t="shared" ref="U158" si="1061">IF(AND($D$1="二交代制",U$17&gt;=1,U$17&lt;=28,U77="当",V77="明",W77="休",X77="当"),10,IF(AND($D$1="三交代制",U$17&gt;=2,U$17&lt;=30,OR(U77="準",U77="深"),OR(V77="準",V77="深"),OR(W77="準",W77="深")),20,IF(AND($D$1="二交代制",OR(U77="当",U77="明"),NOT(OR(AND(U77="当",OR(V77="明",U$17=31,V$18="×"),OR(W77="休",U$17=30,U$17=31,W$18="×")),AND(U77="明",OR(T77="当",U$17=1),OR(V77="休",U$17=31,V$18="×"))))),30,IF(AND($D$1="三交代制",T77&lt;&gt;"準",T77&lt;&gt;"深",OR(U77="準",U77="深"),(NOT(OR(AND(U77="準",OR(T77="日",T77="休",U$17=1,AND(V77&lt;&gt;"準",V77&lt;&gt;"深",T77="")),OR(V77="休",AND(V77="準",OR(W77="休",U$17=30,W$18="×")),U$17=31,V$18="×",V77="")),AND(U77="深",OR(T77="休",U$17=1,AND(V77&lt;&gt;"準",V77&lt;&gt;"深",T77="")),OR(V77="休",AND(OR(V77="準",V77="深"),OR(W77="休",U$17=30,W$18="×")),U$17=31,V$18="×",V77="")))))),40,0))))</f>
        <v>0</v>
      </c>
      <c r="V158" s="193">
        <f t="shared" ref="V158" si="1062">IF(AND($D$1="二交代制",V$17&gt;=1,V$17&lt;=28,V77="当",W77="明",X77="休",Y77="当"),10,IF(AND($D$1="三交代制",V$17&gt;=2,V$17&lt;=30,OR(V77="準",V77="深"),OR(W77="準",W77="深"),OR(X77="準",X77="深")),20,IF(AND($D$1="二交代制",OR(V77="当",V77="明"),NOT(OR(AND(V77="当",OR(W77="明",V$17=31,W$18="×"),OR(X77="休",V$17=30,V$17=31,X$18="×")),AND(V77="明",OR(U77="当",V$17=1),OR(W77="休",V$17=31,W$18="×"))))),30,IF(AND($D$1="三交代制",U77&lt;&gt;"準",U77&lt;&gt;"深",OR(V77="準",V77="深"),(NOT(OR(AND(V77="準",OR(U77="日",U77="休",V$17=1,AND(W77&lt;&gt;"準",W77&lt;&gt;"深",U77="")),OR(W77="休",AND(W77="準",OR(X77="休",V$17=30,X$18="×")),V$17=31,W$18="×",W77="")),AND(V77="深",OR(U77="休",V$17=1,AND(W77&lt;&gt;"準",W77&lt;&gt;"深",U77="")),OR(W77="休",AND(OR(W77="準",W77="深"),OR(X77="休",V$17=30,X$18="×")),V$17=31,W$18="×",W77="")))))),40,0))))</f>
        <v>0</v>
      </c>
      <c r="W158" s="193">
        <f t="shared" ref="W158" si="1063">IF(AND($D$1="二交代制",W$17&gt;=1,W$17&lt;=28,W77="当",X77="明",Y77="休",Z77="当"),10,IF(AND($D$1="三交代制",W$17&gt;=2,W$17&lt;=30,OR(W77="準",W77="深"),OR(X77="準",X77="深"),OR(Y77="準",Y77="深")),20,IF(AND($D$1="二交代制",OR(W77="当",W77="明"),NOT(OR(AND(W77="当",OR(X77="明",W$17=31,X$18="×"),OR(Y77="休",W$17=30,W$17=31,Y$18="×")),AND(W77="明",OR(V77="当",W$17=1),OR(X77="休",W$17=31,X$18="×"))))),30,IF(AND($D$1="三交代制",V77&lt;&gt;"準",V77&lt;&gt;"深",OR(W77="準",W77="深"),(NOT(OR(AND(W77="準",OR(V77="日",V77="休",W$17=1,AND(X77&lt;&gt;"準",X77&lt;&gt;"深",V77="")),OR(X77="休",AND(X77="準",OR(Y77="休",W$17=30,Y$18="×")),W$17=31,X$18="×",X77="")),AND(W77="深",OR(V77="休",W$17=1,AND(X77&lt;&gt;"準",X77&lt;&gt;"深",V77="")),OR(X77="休",AND(OR(X77="準",X77="深"),OR(Y77="休",W$17=30,Y$18="×")),W$17=31,X$18="×",X77="")))))),40,0))))</f>
        <v>0</v>
      </c>
      <c r="X158" s="193">
        <f t="shared" ref="X158" si="1064">IF(AND($D$1="二交代制",X$17&gt;=1,X$17&lt;=28,X77="当",Y77="明",Z77="休",AA77="当"),10,IF(AND($D$1="三交代制",X$17&gt;=2,X$17&lt;=30,OR(X77="準",X77="深"),OR(Y77="準",Y77="深"),OR(Z77="準",Z77="深")),20,IF(AND($D$1="二交代制",OR(X77="当",X77="明"),NOT(OR(AND(X77="当",OR(Y77="明",X$17=31,Y$18="×"),OR(Z77="休",X$17=30,X$17=31,Z$18="×")),AND(X77="明",OR(W77="当",X$17=1),OR(Y77="休",X$17=31,Y$18="×"))))),30,IF(AND($D$1="三交代制",W77&lt;&gt;"準",W77&lt;&gt;"深",OR(X77="準",X77="深"),(NOT(OR(AND(X77="準",OR(W77="日",W77="休",X$17=1,AND(Y77&lt;&gt;"準",Y77&lt;&gt;"深",W77="")),OR(Y77="休",AND(Y77="準",OR(Z77="休",X$17=30,Z$18="×")),X$17=31,Y$18="×",Y77="")),AND(X77="深",OR(W77="休",X$17=1,AND(Y77&lt;&gt;"準",Y77&lt;&gt;"深",W77="")),OR(Y77="休",AND(OR(Y77="準",Y77="深"),OR(Z77="休",X$17=30,Z$18="×")),X$17=31,Y$18="×",Y77="")))))),40,0))))</f>
        <v>0</v>
      </c>
      <c r="Y158" s="193">
        <f t="shared" ref="Y158" si="1065">IF(AND($D$1="二交代制",Y$17&gt;=1,Y$17&lt;=28,Y77="当",Z77="明",AA77="休",AB77="当"),10,IF(AND($D$1="三交代制",Y$17&gt;=2,Y$17&lt;=30,OR(Y77="準",Y77="深"),OR(Z77="準",Z77="深"),OR(AA77="準",AA77="深")),20,IF(AND($D$1="二交代制",OR(Y77="当",Y77="明"),NOT(OR(AND(Y77="当",OR(Z77="明",Y$17=31,Z$18="×"),OR(AA77="休",Y$17=30,Y$17=31,AA$18="×")),AND(Y77="明",OR(X77="当",Y$17=1),OR(Z77="休",Y$17=31,Z$18="×"))))),30,IF(AND($D$1="三交代制",X77&lt;&gt;"準",X77&lt;&gt;"深",OR(Y77="準",Y77="深"),(NOT(OR(AND(Y77="準",OR(X77="日",X77="休",Y$17=1,AND(Z77&lt;&gt;"準",Z77&lt;&gt;"深",X77="")),OR(Z77="休",AND(Z77="準",OR(AA77="休",Y$17=30,AA$18="×")),Y$17=31,Z$18="×",Z77="")),AND(Y77="深",OR(X77="休",Y$17=1,AND(Z77&lt;&gt;"準",Z77&lt;&gt;"深",X77="")),OR(Z77="休",AND(OR(Z77="準",Z77="深"),OR(AA77="休",Y$17=30,AA$18="×")),Y$17=31,Z$18="×",Z77="")))))),40,0))))</f>
        <v>0</v>
      </c>
      <c r="Z158" s="193">
        <f t="shared" ref="Z158" si="1066">IF(AND($D$1="二交代制",Z$17&gt;=1,Z$17&lt;=28,Z77="当",AA77="明",AB77="休",AC77="当"),10,IF(AND($D$1="三交代制",Z$17&gt;=2,Z$17&lt;=30,OR(Z77="準",Z77="深"),OR(AA77="準",AA77="深"),OR(AB77="準",AB77="深")),20,IF(AND($D$1="二交代制",OR(Z77="当",Z77="明"),NOT(OR(AND(Z77="当",OR(AA77="明",Z$17=31,AA$18="×"),OR(AB77="休",Z$17=30,Z$17=31,AB$18="×")),AND(Z77="明",OR(Y77="当",Z$17=1),OR(AA77="休",Z$17=31,AA$18="×"))))),30,IF(AND($D$1="三交代制",Y77&lt;&gt;"準",Y77&lt;&gt;"深",OR(Z77="準",Z77="深"),(NOT(OR(AND(Z77="準",OR(Y77="日",Y77="休",Z$17=1,AND(AA77&lt;&gt;"準",AA77&lt;&gt;"深",Y77="")),OR(AA77="休",AND(AA77="準",OR(AB77="休",Z$17=30,AB$18="×")),Z$17=31,AA$18="×",AA77="")),AND(Z77="深",OR(Y77="休",Z$17=1,AND(AA77&lt;&gt;"準",AA77&lt;&gt;"深",Y77="")),OR(AA77="休",AND(OR(AA77="準",AA77="深"),OR(AB77="休",Z$17=30,AB$18="×")),Z$17=31,AA$18="×",AA77="")))))),40,0))))</f>
        <v>0</v>
      </c>
      <c r="AA158" s="193">
        <f t="shared" ref="AA158" si="1067">IF(AND($D$1="二交代制",AA$17&gt;=1,AA$17&lt;=28,AA77="当",AB77="明",AC77="休",AD77="当"),10,IF(AND($D$1="三交代制",AA$17&gt;=2,AA$17&lt;=30,OR(AA77="準",AA77="深"),OR(AB77="準",AB77="深"),OR(AC77="準",AC77="深")),20,IF(AND($D$1="二交代制",OR(AA77="当",AA77="明"),NOT(OR(AND(AA77="当",OR(AB77="明",AA$17=31,AB$18="×"),OR(AC77="休",AA$17=30,AA$17=31,AC$18="×")),AND(AA77="明",OR(Z77="当",AA$17=1),OR(AB77="休",AA$17=31,AB$18="×"))))),30,IF(AND($D$1="三交代制",Z77&lt;&gt;"準",Z77&lt;&gt;"深",OR(AA77="準",AA77="深"),(NOT(OR(AND(AA77="準",OR(Z77="日",Z77="休",AA$17=1,AND(AB77&lt;&gt;"準",AB77&lt;&gt;"深",Z77="")),OR(AB77="休",AND(AB77="準",OR(AC77="休",AA$17=30,AC$18="×")),AA$17=31,AB$18="×",AB77="")),AND(AA77="深",OR(Z77="休",AA$17=1,AND(AB77&lt;&gt;"準",AB77&lt;&gt;"深",Z77="")),OR(AB77="休",AND(OR(AB77="準",AB77="深"),OR(AC77="休",AA$17=30,AC$18="×")),AA$17=31,AB$18="×",AB77="")))))),40,0))))</f>
        <v>0</v>
      </c>
      <c r="AB158" s="193">
        <f t="shared" ref="AB158" si="1068">IF(AND($D$1="二交代制",AB$17&gt;=1,AB$17&lt;=28,AB77="当",AC77="明",AD77="休",AE77="当"),10,IF(AND($D$1="三交代制",AB$17&gt;=2,AB$17&lt;=30,OR(AB77="準",AB77="深"),OR(AC77="準",AC77="深"),OR(AD77="準",AD77="深")),20,IF(AND($D$1="二交代制",OR(AB77="当",AB77="明"),NOT(OR(AND(AB77="当",OR(AC77="明",AB$17=31,AC$18="×"),OR(AD77="休",AB$17=30,AB$17=31,AD$18="×")),AND(AB77="明",OR(AA77="当",AB$17=1),OR(AC77="休",AB$17=31,AC$18="×"))))),30,IF(AND($D$1="三交代制",AA77&lt;&gt;"準",AA77&lt;&gt;"深",OR(AB77="準",AB77="深"),(NOT(OR(AND(AB77="準",OR(AA77="日",AA77="休",AB$17=1,AND(AC77&lt;&gt;"準",AC77&lt;&gt;"深",AA77="")),OR(AC77="休",AND(AC77="準",OR(AD77="休",AB$17=30,AD$18="×")),AB$17=31,AC$18="×",AC77="")),AND(AB77="深",OR(AA77="休",AB$17=1,AND(AC77&lt;&gt;"準",AC77&lt;&gt;"深",AA77="")),OR(AC77="休",AND(OR(AC77="準",AC77="深"),OR(AD77="休",AB$17=30,AD$18="×")),AB$17=31,AC$18="×",AC77="")))))),40,0))))</f>
        <v>0</v>
      </c>
      <c r="AC158" s="193">
        <f t="shared" ref="AC158" si="1069">IF(AND($D$1="二交代制",AC$17&gt;=1,AC$17&lt;=28,AC77="当",AD77="明",AE77="休",AF77="当"),10,IF(AND($D$1="三交代制",AC$17&gt;=2,AC$17&lt;=30,OR(AC77="準",AC77="深"),OR(AD77="準",AD77="深"),OR(AE77="準",AE77="深")),20,IF(AND($D$1="二交代制",OR(AC77="当",AC77="明"),NOT(OR(AND(AC77="当",OR(AD77="明",AC$17=31,AD$18="×"),OR(AE77="休",AC$17=30,AC$17=31,AE$18="×")),AND(AC77="明",OR(AB77="当",AC$17=1),OR(AD77="休",AC$17=31,AD$18="×"))))),30,IF(AND($D$1="三交代制",AB77&lt;&gt;"準",AB77&lt;&gt;"深",OR(AC77="準",AC77="深"),(NOT(OR(AND(AC77="準",OR(AB77="日",AB77="休",AC$17=1,AND(AD77&lt;&gt;"準",AD77&lt;&gt;"深",AB77="")),OR(AD77="休",AND(AD77="準",OR(AE77="休",AC$17=30,AE$18="×")),AC$17=31,AD$18="×",AD77="")),AND(AC77="深",OR(AB77="休",AC$17=1,AND(AD77&lt;&gt;"準",AD77&lt;&gt;"深",AB77="")),OR(AD77="休",AND(OR(AD77="準",AD77="深"),OR(AE77="休",AC$17=30,AE$18="×")),AC$17=31,AD$18="×",AD77="")))))),40,0))))</f>
        <v>0</v>
      </c>
      <c r="AD158" s="193">
        <f t="shared" ref="AD158" si="1070">IF(AND($D$1="二交代制",AD$17&gt;=1,AD$17&lt;=28,AD77="当",AE77="明",AF77="休",AG77="当"),10,IF(AND($D$1="三交代制",AD$17&gt;=2,AD$17&lt;=30,OR(AD77="準",AD77="深"),OR(AE77="準",AE77="深"),OR(AF77="準",AF77="深")),20,IF(AND($D$1="二交代制",OR(AD77="当",AD77="明"),NOT(OR(AND(AD77="当",OR(AE77="明",AD$17=31,AE$18="×"),OR(AF77="休",AD$17=30,AD$17=31,AF$18="×")),AND(AD77="明",OR(AC77="当",AD$17=1),OR(AE77="休",AD$17=31,AE$18="×"))))),30,IF(AND($D$1="三交代制",AC77&lt;&gt;"準",AC77&lt;&gt;"深",OR(AD77="準",AD77="深"),(NOT(OR(AND(AD77="準",OR(AC77="日",AC77="休",AD$17=1,AND(AE77&lt;&gt;"準",AE77&lt;&gt;"深",AC77="")),OR(AE77="休",AND(AE77="準",OR(AF77="休",AD$17=30,AF$18="×")),AD$17=31,AE$18="×",AE77="")),AND(AD77="深",OR(AC77="休",AD$17=1,AND(AE77&lt;&gt;"準",AE77&lt;&gt;"深",AC77="")),OR(AE77="休",AND(OR(AE77="準",AE77="深"),OR(AF77="休",AD$17=30,AF$18="×")),AD$17=31,AE$18="×",AE77="")))))),40,0))))</f>
        <v>0</v>
      </c>
      <c r="AE158" s="193">
        <f t="shared" ref="AE158" si="1071">IF(AND($D$1="二交代制",AE$17&gt;=1,AE$17&lt;=28,AE77="当",AF77="明",AG77="休",AH77="当"),10,IF(AND($D$1="三交代制",AE$17&gt;=2,AE$17&lt;=30,OR(AE77="準",AE77="深"),OR(AF77="準",AF77="深"),OR(AG77="準",AG77="深")),20,IF(AND($D$1="二交代制",OR(AE77="当",AE77="明"),NOT(OR(AND(AE77="当",OR(AF77="明",AE$17=31,AF$18="×"),OR(AG77="休",AE$17=30,AE$17=31,AG$18="×")),AND(AE77="明",OR(AD77="当",AE$17=1),OR(AF77="休",AE$17=31,AF$18="×"))))),30,IF(AND($D$1="三交代制",AD77&lt;&gt;"準",AD77&lt;&gt;"深",OR(AE77="準",AE77="深"),(NOT(OR(AND(AE77="準",OR(AD77="日",AD77="休",AE$17=1,AND(AF77&lt;&gt;"準",AF77&lt;&gt;"深",AD77="")),OR(AF77="休",AND(AF77="準",OR(AG77="休",AE$17=30,AG$18="×")),AE$17=31,AF$18="×",AF77="")),AND(AE77="深",OR(AD77="休",AE$17=1,AND(AF77&lt;&gt;"準",AF77&lt;&gt;"深",AD77="")),OR(AF77="休",AND(OR(AF77="準",AF77="深"),OR(AG77="休",AE$17=30,AG$18="×")),AE$17=31,AF$18="×",AF77="")))))),40,0))))</f>
        <v>0</v>
      </c>
      <c r="AF158" s="193">
        <f t="shared" ref="AF158" si="1072">IF(AND($D$1="二交代制",AF$17&gt;=1,AF$17&lt;=28,AF77="当",AG77="明",AH77="休",AI77="当"),10,IF(AND($D$1="三交代制",AF$17&gt;=2,AF$17&lt;=30,OR(AF77="準",AF77="深"),OR(AG77="準",AG77="深"),OR(AH77="準",AH77="深")),20,IF(AND($D$1="二交代制",OR(AF77="当",AF77="明"),NOT(OR(AND(AF77="当",OR(AG77="明",AF$17=31,AG$18="×"),OR(AH77="休",AF$17=30,AF$17=31,AH$18="×")),AND(AF77="明",OR(AE77="当",AF$17=1),OR(AG77="休",AF$17=31,AG$18="×"))))),30,IF(AND($D$1="三交代制",AE77&lt;&gt;"準",AE77&lt;&gt;"深",OR(AF77="準",AF77="深"),(NOT(OR(AND(AF77="準",OR(AE77="日",AE77="休",AF$17=1,AND(AG77&lt;&gt;"準",AG77&lt;&gt;"深",AE77="")),OR(AG77="休",AND(AG77="準",OR(AH77="休",AF$17=30,AH$18="×")),AF$17=31,AG$18="×",AG77="")),AND(AF77="深",OR(AE77="休",AF$17=1,AND(AG77&lt;&gt;"準",AG77&lt;&gt;"深",AE77="")),OR(AG77="休",AND(OR(AG77="準",AG77="深"),OR(AH77="休",AF$17=30,AH$18="×")),AF$17=31,AG$18="×",AG77="")))))),40,0))))</f>
        <v>0</v>
      </c>
      <c r="AG158" s="193">
        <f t="shared" ref="AG158" si="1073">IF(AND($D$1="二交代制",AG$17&gt;=1,AG$17&lt;=28,AG77="当",AH77="明",AI77="休",AJ77="当"),10,IF(AND($D$1="三交代制",AG$17&gt;=2,AG$17&lt;=30,OR(AG77="準",AG77="深"),OR(AH77="準",AH77="深"),OR(AI77="準",AI77="深")),20,IF(AND($D$1="二交代制",OR(AG77="当",AG77="明"),NOT(OR(AND(AG77="当",OR(AH77="明",AG$17=31,AH$18="×"),OR(AI77="休",AG$17=30,AG$17=31,AI$18="×")),AND(AG77="明",OR(AF77="当",AG$17=1),OR(AH77="休",AG$17=31,AH$18="×"))))),30,IF(AND($D$1="三交代制",AF77&lt;&gt;"準",AF77&lt;&gt;"深",OR(AG77="準",AG77="深"),(NOT(OR(AND(AG77="準",OR(AF77="日",AF77="休",AG$17=1,AND(AH77&lt;&gt;"準",AH77&lt;&gt;"深",AF77="")),OR(AH77="休",AND(AH77="準",OR(AI77="休",AG$17=30,AI$18="×")),AG$17=31,AH$18="×",AH77="")),AND(AG77="深",OR(AF77="休",AG$17=1,AND(AH77&lt;&gt;"準",AH77&lt;&gt;"深",AF77="")),OR(AH77="休",AND(OR(AH77="準",AH77="深"),OR(AI77="休",AG$17=30,AI$18="×")),AG$17=31,AH$18="×",AH77="")))))),40,0))))</f>
        <v>0</v>
      </c>
      <c r="AH158" s="193">
        <f t="shared" ref="AH158" si="1074">IF(AND($D$1="二交代制",AH$17&gt;=1,AH$17&lt;=28,AH77="当",AI77="明",AJ77="休",AK77="当"),10,IF(AND($D$1="三交代制",AH$17&gt;=2,AH$17&lt;=30,OR(AH77="準",AH77="深"),OR(AI77="準",AI77="深"),OR(AJ77="準",AJ77="深")),20,IF(AND($D$1="二交代制",OR(AH77="当",AH77="明"),NOT(OR(AND(AH77="当",OR(AI77="明",AH$17=31,AI$18="×"),OR(AJ77="休",AH$17=30,AH$17=31,AJ$18="×")),AND(AH77="明",OR(AG77="当",AH$17=1),OR(AI77="休",AH$17=31,AI$18="×"))))),30,IF(AND($D$1="三交代制",AG77&lt;&gt;"準",AG77&lt;&gt;"深",OR(AH77="準",AH77="深"),(NOT(OR(AND(AH77="準",OR(AG77="日",AG77="休",AH$17=1,AND(AI77&lt;&gt;"準",AI77&lt;&gt;"深",AG77="")),OR(AI77="休",AND(AI77="準",OR(AJ77="休",AH$17=30,AJ$18="×")),AH$17=31,AI$18="×",AI77="")),AND(AH77="深",OR(AG77="休",AH$17=1,AND(AI77&lt;&gt;"準",AI77&lt;&gt;"深",AG77="")),OR(AI77="休",AND(OR(AI77="準",AI77="深"),OR(AJ77="休",AH$17=30,AJ$18="×")),AH$17=31,AI$18="×",AI77="")))))),40,0))))</f>
        <v>0</v>
      </c>
      <c r="AI158" s="193">
        <f t="shared" ref="AI158" si="1075">IF(AND($D$1="二交代制",AI$17&gt;=1,AI$17&lt;=28,AI77="当",AJ77="明",AK77="休",AL77="当"),10,IF(AND($D$1="三交代制",AI$17&gt;=2,AI$17&lt;=30,OR(AI77="準",AI77="深"),OR(AJ77="準",AJ77="深"),OR(AK77="準",AK77="深")),20,IF(AND($D$1="二交代制",OR(AI77="当",AI77="明"),NOT(OR(AND(AI77="当",OR(AJ77="明",AI$17=31,AJ$18="×"),OR(AK77="休",AI$17=30,AI$17=31,AK$18="×")),AND(AI77="明",OR(AH77="当",AI$17=1),OR(AJ77="休",AI$17=31,AJ$18="×"))))),30,IF(AND($D$1="三交代制",AH77&lt;&gt;"準",AH77&lt;&gt;"深",OR(AI77="準",AI77="深"),(NOT(OR(AND(AI77="準",OR(AH77="日",AH77="休",AI$17=1,AND(AJ77&lt;&gt;"準",AJ77&lt;&gt;"深",AH77="")),OR(AJ77="休",AND(AJ77="準",OR(AK77="休",AI$17=30,AK$18="×")),AI$17=31,AJ$18="×",AJ77="")),AND(AI77="深",OR(AH77="休",AI$17=1,AND(AJ77&lt;&gt;"準",AJ77&lt;&gt;"深",AH77="")),OR(AJ77="休",AND(OR(AJ77="準",AJ77="深"),OR(AK77="休",AI$17=30,AK$18="×")),AI$17=31,AJ$18="×",AJ77="")))))),40,0))))</f>
        <v>0</v>
      </c>
      <c r="AJ158" s="193">
        <f t="shared" ref="AJ158" si="1076">IF(AND($D$1="二交代制",AJ$17&gt;=1,AJ$17&lt;=28,AJ77="当",AK77="明",AL77="休",AM77="当"),10,IF(AND($D$1="三交代制",AJ$17&gt;=2,AJ$17&lt;=30,OR(AJ77="準",AJ77="深"),OR(AK77="準",AK77="深"),OR(AL77="準",AL77="深")),20,IF(AND($D$1="二交代制",OR(AJ77="当",AJ77="明"),NOT(OR(AND(AJ77="当",OR(AK77="明",AJ$17=31,AK$18="×"),OR(AL77="休",AJ$17=30,AJ$17=31,AL$18="×")),AND(AJ77="明",OR(AI77="当",AJ$17=1),OR(AK77="休",AJ$17=31,AK$18="×"))))),30,IF(AND($D$1="三交代制",AI77&lt;&gt;"準",AI77&lt;&gt;"深",OR(AJ77="準",AJ77="深"),(NOT(OR(AND(AJ77="準",OR(AI77="日",AI77="休",AJ$17=1,AND(AK77&lt;&gt;"準",AK77&lt;&gt;"深",AI77="")),OR(AK77="休",AND(AK77="準",OR(AL77="休",AJ$17=30,AL$18="×")),AJ$17=31,AK$18="×",AK77="")),AND(AJ77="深",OR(AI77="休",AJ$17=1,AND(AK77&lt;&gt;"準",AK77&lt;&gt;"深",AI77="")),OR(AK77="休",AND(OR(AK77="準",AK77="深"),OR(AL77="休",AJ$17=30,AL$18="×")),AJ$17=31,AK$18="×",AK77="")))))),40,0))))</f>
        <v>0</v>
      </c>
      <c r="AK158" s="193">
        <f t="shared" ref="AK158" si="1077">IF(AND($D$1="二交代制",AK$17&gt;=1,AK$17&lt;=28,AK77="当",AL77="明",AM77="休",AN77="当"),10,IF(AND($D$1="三交代制",AK$17&gt;=2,AK$17&lt;=30,OR(AK77="準",AK77="深"),OR(AL77="準",AL77="深"),OR(AM77="準",AM77="深")),20,IF(AND($D$1="二交代制",OR(AK77="当",AK77="明"),NOT(OR(AND(AK77="当",OR(AL77="明",AK$17=31,AL$18="×"),OR(AM77="休",AK$17=30,AK$17=31,AM$18="×")),AND(AK77="明",OR(AJ77="当",AK$17=1),OR(AL77="休",AK$17=31,AL$18="×"))))),30,IF(AND($D$1="三交代制",AJ77&lt;&gt;"準",AJ77&lt;&gt;"深",OR(AK77="準",AK77="深"),(NOT(OR(AND(AK77="準",OR(AJ77="日",AJ77="休",AK$17=1,AND(AL77&lt;&gt;"準",AL77&lt;&gt;"深",AJ77="")),OR(AL77="休",AND(AL77="準",OR(AM77="休",AK$17=30,AM$18="×")),AK$17=31,AL$18="×",AL77="")),AND(AK77="深",OR(AJ77="休",AK$17=1,AND(AL77&lt;&gt;"準",AL77&lt;&gt;"深",AJ77="")),OR(AL77="休",AND(OR(AL77="準",AL77="深"),OR(AM77="休",AK$17=30,AM$18="×")),AK$17=31,AL$18="×",AL77="")))))),40,0))))</f>
        <v>0</v>
      </c>
      <c r="AL158" s="193">
        <f t="shared" ref="AL158" si="1078">IF(AND($D$1="二交代制",AL$17&gt;=1,AL$17&lt;=28,AL77="当",AM77="明",AN77="休",AO77="当"),10,IF(AND($D$1="三交代制",AL$17&gt;=2,AL$17&lt;=30,OR(AL77="準",AL77="深"),OR(AM77="準",AM77="深"),OR(AN77="準",AN77="深")),20,IF(AND($D$1="二交代制",OR(AL77="当",AL77="明"),NOT(OR(AND(AL77="当",OR(AM77="明",AL$17=31,AM$18="×"),OR(AN77="休",AL$17=30,AL$17=31,AN$18="×")),AND(AL77="明",OR(AK77="当",AL$17=1),OR(AM77="休",AL$17=31,AM$18="×"))))),30,IF(AND($D$1="三交代制",AK77&lt;&gt;"準",AK77&lt;&gt;"深",OR(AL77="準",AL77="深"),(NOT(OR(AND(AL77="準",OR(AK77="日",AK77="休",AL$17=1,AND(AM77&lt;&gt;"準",AM77&lt;&gt;"深",AK77="")),OR(AM77="休",AND(AM77="準",OR(AN77="休",AL$17=30,AN$18="×")),AL$17=31,AM$18="×",AM77="")),AND(AL77="深",OR(AK77="休",AL$17=1,AND(AM77&lt;&gt;"準",AM77&lt;&gt;"深",AK77="")),OR(AM77="休",AND(OR(AM77="準",AM77="深"),OR(AN77="休",AL$17=30,AN$18="×")),AL$17=31,AM$18="×",AM77="")))))),40,0))))</f>
        <v>0</v>
      </c>
      <c r="AM158" s="193">
        <f t="shared" ref="AM158" si="1079">IF(AND($D$1="二交代制",AM$17&gt;=1,AM$17&lt;=28,AM77="当",AN77="明",AO77="休",AP77="当"),10,IF(AND($D$1="三交代制",AM$17&gt;=2,AM$17&lt;=30,OR(AM77="準",AM77="深"),OR(AN77="準",AN77="深"),OR(AO77="準",AO77="深")),20,IF(AND($D$1="二交代制",OR(AM77="当",AM77="明"),NOT(OR(AND(AM77="当",OR(AN77="明",AM$17=31,AN$18="×"),OR(AO77="休",AM$17=30,AM$17=31,AO$18="×")),AND(AM77="明",OR(AL77="当",AM$17=1),OR(AN77="休",AM$17=31,AN$18="×"))))),30,IF(AND($D$1="三交代制",AL77&lt;&gt;"準",AL77&lt;&gt;"深",OR(AM77="準",AM77="深"),(NOT(OR(AND(AM77="準",OR(AL77="日",AL77="休",AM$17=1,AND(AN77&lt;&gt;"準",AN77&lt;&gt;"深",AL77="")),OR(AN77="休",AND(AN77="準",OR(AO77="休",AM$17=30,AO$18="×")),AM$17=31,AN$18="×",AN77="")),AND(AM77="深",OR(AL77="休",AM$17=1,AND(AN77&lt;&gt;"準",AN77&lt;&gt;"深",AL77="")),OR(AN77="休",AND(OR(AN77="準",AN77="深"),OR(AO77="休",AM$17=30,AO$18="×")),AM$17=31,AN$18="×",AN77="")))))),40,0))))</f>
        <v>0</v>
      </c>
      <c r="AN158" s="193">
        <f t="shared" ref="AN158" si="1080">IF(AND($D$1="二交代制",AN$17&gt;=1,AN$17&lt;=28,AN77="当",AO77="明",AP77="休",AQ77="当"),10,IF(AND($D$1="三交代制",AN$17&gt;=2,AN$17&lt;=30,OR(AN77="準",AN77="深"),OR(AO77="準",AO77="深"),OR(AP77="準",AP77="深")),20,IF(AND($D$1="二交代制",OR(AN77="当",AN77="明"),NOT(OR(AND(AN77="当",OR(AO77="明",AN$17=31,AO$18="×"),OR(AP77="休",AN$17=30,AN$17=31,AP$18="×")),AND(AN77="明",OR(AM77="当",AN$17=1),OR(AO77="休",AN$17=31,AO$18="×"))))),30,IF(AND($D$1="三交代制",AM77&lt;&gt;"準",AM77&lt;&gt;"深",OR(AN77="準",AN77="深"),(NOT(OR(AND(AN77="準",OR(AM77="日",AM77="休",AN$17=1,AND(AO77&lt;&gt;"準",AO77&lt;&gt;"深",AM77="")),OR(AO77="休",AND(AO77="準",OR(AP77="休",AN$17=30,AP$18="×")),AN$17=31,AO$18="×",AO77="")),AND(AN77="深",OR(AM77="休",AN$17=1,AND(AO77&lt;&gt;"準",AO77&lt;&gt;"深",AM77="")),OR(AO77="休",AND(OR(AO77="準",AO77="深"),OR(AP77="休",AN$17=30,AP$18="×")),AN$17=31,AO$18="×",AO77="")))))),40,0))))</f>
        <v>0</v>
      </c>
      <c r="AO158" s="193">
        <f>IF(AND($D$1="二交代制",AO$17&gt;=1,AO$17&lt;=28,AO77="当",AP77="明",AQ77="休",AR77="当"),10,IF(AND($D$1="三交代制",AO$17&gt;=2,AO$17&lt;=30,OR(AO77="準",AO77="深"),OR(AP77="準",AP77="深"),OR(AQ77="準",AQ77="深")),20,IF(AND($D$1="二交代制",OR(AO77="当",AO77="明"),NOT(OR(AND(AO77="当",OR(AP77="明",AO$17=31,AP$18="×"),OR(AQ77="休",AO$17=30,AO$17=31,AQ$18="×")),AND(AO77="明",OR(AN77="当",AO$17=1),OR(AP77="休",AO$17=31,AP$18="×"))))),30,IF(AND($D$1="三交代制",AN77&lt;&gt;"準",AN77&lt;&gt;"深",OR(AO77="準",AO77="深"),(NOT(OR(AND(AO77="準",OR(AN77="日",AN77="休",AO$17=1,AND(AP77&lt;&gt;"準",AP77&lt;&gt;"深",AN77="")),OR(AP77="休",AND(AP77="準",OR(AQ77="休",AO$17=30,AQ$18="×")),AO$17=31,AP$18="×",AP77="")),AND(AO77="深",OR(AN77="休",AO$17=1,AND(AP77&lt;&gt;"準",AP77&lt;&gt;"深",AN77="")),OR(AP77="休",AND(OR(AP77="準",AP77="深"),OR(AQ77="休",AO$17=30,AQ$18="×")),AO$17=31,AP$18="×",AP77="")))))),40,0))))</f>
        <v>0</v>
      </c>
      <c r="AP158" s="104"/>
      <c r="BA158" s="175"/>
      <c r="BB158" s="175"/>
      <c r="BC158" s="175"/>
      <c r="BD158" s="175"/>
      <c r="BE158" s="175"/>
      <c r="BF158" s="175"/>
      <c r="BG158" s="175"/>
      <c r="BH158" s="175"/>
      <c r="BI158" s="175"/>
      <c r="BJ158" s="175"/>
      <c r="BK158" s="175"/>
      <c r="BL158" s="175"/>
      <c r="BM158" s="175"/>
      <c r="BN158" s="175"/>
      <c r="BO158" s="175"/>
      <c r="BP158" s="175"/>
      <c r="BQ158" s="175"/>
      <c r="BR158" s="175"/>
      <c r="BS158" s="175"/>
      <c r="BT158" s="175"/>
      <c r="BU158" s="175"/>
      <c r="BV158" s="175"/>
      <c r="BW158" s="175"/>
      <c r="BX158" s="175"/>
      <c r="BY158" s="175"/>
      <c r="BZ158" s="175"/>
      <c r="CA158" s="175"/>
      <c r="CB158" s="175"/>
      <c r="CC158" s="175"/>
      <c r="CD158" s="175"/>
      <c r="CE158" s="175"/>
      <c r="CF158" s="175"/>
      <c r="CG158" s="175"/>
      <c r="CH158" s="175"/>
    </row>
    <row r="159" spans="4:86" x14ac:dyDescent="0.4">
      <c r="D159" s="93"/>
      <c r="E159" s="93"/>
      <c r="F159" s="93"/>
      <c r="G159" s="93"/>
      <c r="H159" s="93"/>
      <c r="I159" s="93"/>
      <c r="J159" s="202"/>
      <c r="K159" s="193"/>
      <c r="L159" s="193"/>
      <c r="M159" s="193"/>
      <c r="N159" s="193"/>
      <c r="O159" s="193"/>
      <c r="P159" s="193"/>
      <c r="Q159" s="193"/>
      <c r="R159" s="193"/>
      <c r="S159" s="193"/>
      <c r="T159" s="193"/>
      <c r="U159" s="193"/>
      <c r="V159" s="193"/>
      <c r="W159" s="193"/>
      <c r="X159" s="193"/>
      <c r="Y159" s="193"/>
      <c r="Z159" s="193"/>
      <c r="AA159" s="193"/>
      <c r="AB159" s="193"/>
      <c r="AC159" s="193"/>
      <c r="AD159" s="193"/>
      <c r="AE159" s="193"/>
      <c r="AF159" s="193"/>
      <c r="AG159" s="193"/>
      <c r="AH159" s="193"/>
      <c r="AI159" s="193"/>
      <c r="AJ159" s="193"/>
      <c r="AK159" s="193"/>
      <c r="AL159" s="193"/>
      <c r="AM159" s="193"/>
      <c r="AN159" s="193"/>
      <c r="AO159" s="193"/>
      <c r="AP159" s="104"/>
      <c r="AZ159" s="142" t="s">
        <v>168</v>
      </c>
      <c r="BA159" s="178" t="s">
        <v>77</v>
      </c>
      <c r="BB159" s="175"/>
      <c r="BC159" s="175"/>
      <c r="BD159" s="175"/>
      <c r="BE159" s="175"/>
      <c r="BF159" s="175"/>
      <c r="BG159" s="175"/>
      <c r="BH159" s="175"/>
      <c r="BI159" s="175"/>
      <c r="BJ159" s="175"/>
      <c r="BK159" s="175"/>
      <c r="BL159" s="175"/>
      <c r="BM159" s="175"/>
      <c r="BN159" s="175"/>
      <c r="BO159" s="175"/>
      <c r="BP159" s="175"/>
      <c r="BQ159" s="175"/>
      <c r="BR159" s="175"/>
      <c r="BS159" s="175"/>
      <c r="BT159" s="175"/>
      <c r="BU159" s="175"/>
      <c r="BV159" s="175"/>
      <c r="BW159" s="175"/>
      <c r="BX159" s="175"/>
      <c r="BY159" s="175"/>
      <c r="BZ159" s="175"/>
      <c r="CA159" s="175"/>
      <c r="CB159" s="175"/>
      <c r="CC159" s="175"/>
      <c r="CD159" s="175"/>
      <c r="CE159" s="175"/>
      <c r="CF159" s="175"/>
      <c r="CG159" s="175"/>
      <c r="CH159" s="175"/>
    </row>
    <row r="160" spans="4:86" x14ac:dyDescent="0.4">
      <c r="D160" s="104"/>
      <c r="E160" s="104"/>
      <c r="F160" s="104"/>
      <c r="G160" s="104"/>
      <c r="H160" s="104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Z160" s="142" t="s">
        <v>166</v>
      </c>
      <c r="BA160" s="178" t="str">
        <f>Aチーム用勤務希望表!BA160</f>
        <v>2022年</v>
      </c>
      <c r="BB160" s="175"/>
      <c r="BC160" s="175"/>
      <c r="BD160" s="175"/>
      <c r="BE160" s="175"/>
      <c r="BF160" s="175"/>
      <c r="BG160" s="175"/>
      <c r="BH160" s="175"/>
      <c r="BI160" s="175"/>
      <c r="BJ160" s="175"/>
      <c r="BK160" s="175"/>
      <c r="BL160" s="175"/>
      <c r="BM160" s="175"/>
      <c r="BN160" s="175"/>
      <c r="BO160" s="175"/>
      <c r="BP160" s="175"/>
      <c r="BQ160" s="175"/>
      <c r="BR160" s="175"/>
      <c r="BS160" s="175"/>
      <c r="BT160" s="175"/>
      <c r="BU160" s="175"/>
      <c r="BV160" s="175"/>
      <c r="BW160" s="175"/>
      <c r="BX160" s="175"/>
      <c r="BY160" s="175"/>
      <c r="BZ160" s="175"/>
      <c r="CA160" s="175"/>
      <c r="CB160" s="175"/>
      <c r="CC160" s="175"/>
      <c r="CD160" s="175"/>
      <c r="CE160" s="175"/>
      <c r="CF160" s="175"/>
      <c r="CG160" s="175"/>
      <c r="CH160" s="175"/>
    </row>
    <row r="161" spans="3:86" x14ac:dyDescent="0.4">
      <c r="D161" s="104"/>
      <c r="E161" s="104"/>
      <c r="F161" s="104"/>
      <c r="G161" s="104"/>
      <c r="H161" s="104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Z161" s="142" t="s">
        <v>165</v>
      </c>
      <c r="BA161" s="296" t="s">
        <v>76</v>
      </c>
      <c r="BB161" s="288"/>
      <c r="BC161" s="288"/>
      <c r="BD161" s="289"/>
      <c r="BE161" s="289"/>
      <c r="BF161" s="289"/>
      <c r="BG161" s="289"/>
      <c r="BH161" s="289"/>
      <c r="BI161" s="289"/>
      <c r="BJ161" s="289"/>
      <c r="BK161" s="289"/>
      <c r="BL161" s="289"/>
      <c r="BM161" s="289"/>
      <c r="BN161" s="289"/>
      <c r="BO161" s="289"/>
      <c r="BP161" s="289"/>
      <c r="BQ161" s="289"/>
      <c r="BR161" s="289"/>
      <c r="BS161" s="289"/>
      <c r="BT161" s="289"/>
      <c r="BU161" s="289"/>
      <c r="BV161" s="289"/>
      <c r="BW161" s="289"/>
      <c r="BX161" s="289"/>
      <c r="BY161" s="289"/>
      <c r="BZ161" s="289"/>
      <c r="CA161" s="289"/>
      <c r="CB161" s="289"/>
      <c r="CC161" s="289"/>
      <c r="CD161" s="289"/>
      <c r="CE161" s="289"/>
      <c r="CF161" s="289"/>
      <c r="CG161" s="289"/>
      <c r="CH161" s="290"/>
    </row>
    <row r="162" spans="3:86" x14ac:dyDescent="0.4">
      <c r="D162" s="104"/>
      <c r="E162" s="104"/>
      <c r="F162" s="104"/>
      <c r="G162" s="104"/>
      <c r="H162" s="104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BA162" s="139" t="str">
        <f>IF(Aチーム用勤務希望表!BA162&lt;&gt;"",Aチーム用勤務希望表!BA162,"")</f>
        <v>名称</v>
      </c>
      <c r="BB162" s="139" t="str">
        <f>IF(Aチーム用勤務希望表!BB162&lt;&gt;"",Aチーム用勤務希望表!BB162,"")</f>
        <v>日付</v>
      </c>
      <c r="BC162" s="139" t="str">
        <f>IF(Aチーム用勤務希望表!BC162&lt;&gt;"",Aチーム用勤務希望表!BC162,"")</f>
        <v>備考</v>
      </c>
      <c r="BD162" s="101">
        <f>IF(K$18&lt;&gt;"×",$D$9,"×")</f>
        <v>44927</v>
      </c>
      <c r="BE162" s="101">
        <f>IF(L$18&lt;&gt;"×",$D$9+1,"×")</f>
        <v>44928</v>
      </c>
      <c r="BF162" s="101">
        <f>IF(M$18&lt;&gt;"×",$D$9+2,"×")</f>
        <v>44929</v>
      </c>
      <c r="BG162" s="101">
        <f>IF(N$18&lt;&gt;"×",$D$9+3,"×")</f>
        <v>44930</v>
      </c>
      <c r="BH162" s="101">
        <f>IF(O$18&lt;&gt;"×",$D$9+4,"×")</f>
        <v>44931</v>
      </c>
      <c r="BI162" s="101">
        <f>IF(P$18&lt;&gt;"×",$D$9+5,"×")</f>
        <v>44932</v>
      </c>
      <c r="BJ162" s="101">
        <f>IF(Q$18&lt;&gt;"×",$D$9+6,"×")</f>
        <v>44933</v>
      </c>
      <c r="BK162" s="101">
        <f>IF(R$18&lt;&gt;"×",$D$9+7,"×")</f>
        <v>44934</v>
      </c>
      <c r="BL162" s="101">
        <f>IF(S$18&lt;&gt;"×",$D$9+8,"×")</f>
        <v>44935</v>
      </c>
      <c r="BM162" s="101">
        <f>IF(T$18&lt;&gt;"×",$D$9+9,"×")</f>
        <v>44936</v>
      </c>
      <c r="BN162" s="101">
        <f>IF(U$18&lt;&gt;"×",$D$9+10,"×")</f>
        <v>44937</v>
      </c>
      <c r="BO162" s="101">
        <f>IF(V$18&lt;&gt;"×",$D$9+11,"×")</f>
        <v>44938</v>
      </c>
      <c r="BP162" s="101">
        <f>IF(W$18&lt;&gt;"×",$D$9+12,"×")</f>
        <v>44939</v>
      </c>
      <c r="BQ162" s="101">
        <f>IF(X$18&lt;&gt;"×",$D$9+13,"×")</f>
        <v>44940</v>
      </c>
      <c r="BR162" s="101">
        <f>IF(Y$18&lt;&gt;"×",$D$9+14,"×")</f>
        <v>44941</v>
      </c>
      <c r="BS162" s="101">
        <f>IF(Z$18&lt;&gt;"×",$D$9+15,"×")</f>
        <v>44942</v>
      </c>
      <c r="BT162" s="101">
        <f>IF(AA$18&lt;&gt;"×",$D$9+16,"×")</f>
        <v>44943</v>
      </c>
      <c r="BU162" s="101">
        <f>IF(AB$18&lt;&gt;"×",$D$9+17,"×")</f>
        <v>44944</v>
      </c>
      <c r="BV162" s="101">
        <f>IF(AC$18&lt;&gt;"×",$D$9+18,"×")</f>
        <v>44945</v>
      </c>
      <c r="BW162" s="101">
        <f>IF(AD$18&lt;&gt;"×",$D$9+19,"×")</f>
        <v>44946</v>
      </c>
      <c r="BX162" s="101">
        <f>IF(AE$18&lt;&gt;"×",$D$9+20,"×")</f>
        <v>44947</v>
      </c>
      <c r="BY162" s="101">
        <f>IF(AF$18&lt;&gt;"×",$D$9+21,"×")</f>
        <v>44948</v>
      </c>
      <c r="BZ162" s="101">
        <f>IF(AG$18&lt;&gt;"×",$D$9+22,"×")</f>
        <v>44949</v>
      </c>
      <c r="CA162" s="101">
        <f>IF(AH$18&lt;&gt;"×",$D$9+23,"×")</f>
        <v>44950</v>
      </c>
      <c r="CB162" s="101">
        <f>IF(AI$18&lt;&gt;"×",$D$9+24,"×")</f>
        <v>44951</v>
      </c>
      <c r="CC162" s="101">
        <f>IF(AJ$18&lt;&gt;"×",$D$9+25,"×")</f>
        <v>44952</v>
      </c>
      <c r="CD162" s="101">
        <f>IF(AK$18&lt;&gt;"×",$D$9+26,"×")</f>
        <v>44953</v>
      </c>
      <c r="CE162" s="101">
        <f>IF(AL$18&lt;&gt;"×",$D$9+27,"×")</f>
        <v>44954</v>
      </c>
      <c r="CF162" s="101">
        <f>IF(AM$18&lt;&gt;"×",$D$9+28,"×")</f>
        <v>44955</v>
      </c>
      <c r="CG162" s="101">
        <f>IF(AN$18&lt;&gt;"×",$D$9+29,"×")</f>
        <v>44956</v>
      </c>
      <c r="CH162" s="101">
        <f>IF(AO$18&lt;&gt;"×",$D$9+30,"×")</f>
        <v>44957</v>
      </c>
    </row>
    <row r="163" spans="3:86" x14ac:dyDescent="0.4">
      <c r="D163" s="104"/>
      <c r="E163" s="104"/>
      <c r="F163" s="104"/>
      <c r="G163" s="104"/>
      <c r="H163" s="104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BA163" s="139" t="str">
        <f>IF(Aチーム用勤務希望表!BA163&lt;&gt;"",Aチーム用勤務希望表!BA163,"")</f>
        <v>元日</v>
      </c>
      <c r="BB163" s="140">
        <f>IF(Aチーム用勤務希望表!BB163&lt;&gt;"",Aチーム用勤務希望表!BB163,"")</f>
        <v>44562</v>
      </c>
      <c r="BC163" s="139" t="str">
        <f>IF(Aチーム用勤務希望表!BC163&lt;&gt;"",Aチーム用勤務希望表!BC163,"")</f>
        <v/>
      </c>
      <c r="BD163" s="174">
        <f t="shared" ref="BD163:BM172" si="1081">IF($BA163="",0,IF(BD$162=$BB163,1,0))</f>
        <v>0</v>
      </c>
      <c r="BE163" s="174">
        <f t="shared" si="1081"/>
        <v>0</v>
      </c>
      <c r="BF163" s="174">
        <f t="shared" si="1081"/>
        <v>0</v>
      </c>
      <c r="BG163" s="174">
        <f t="shared" si="1081"/>
        <v>0</v>
      </c>
      <c r="BH163" s="174">
        <f t="shared" si="1081"/>
        <v>0</v>
      </c>
      <c r="BI163" s="174">
        <f t="shared" si="1081"/>
        <v>0</v>
      </c>
      <c r="BJ163" s="174">
        <f t="shared" si="1081"/>
        <v>0</v>
      </c>
      <c r="BK163" s="174">
        <f t="shared" si="1081"/>
        <v>0</v>
      </c>
      <c r="BL163" s="174">
        <f t="shared" si="1081"/>
        <v>0</v>
      </c>
      <c r="BM163" s="174">
        <f t="shared" si="1081"/>
        <v>0</v>
      </c>
      <c r="BN163" s="174">
        <f t="shared" ref="BN163:BW172" si="1082">IF($BA163="",0,IF(BN$162=$BB163,1,0))</f>
        <v>0</v>
      </c>
      <c r="BO163" s="174">
        <f t="shared" si="1082"/>
        <v>0</v>
      </c>
      <c r="BP163" s="174">
        <f t="shared" si="1082"/>
        <v>0</v>
      </c>
      <c r="BQ163" s="174">
        <f t="shared" si="1082"/>
        <v>0</v>
      </c>
      <c r="BR163" s="174">
        <f t="shared" si="1082"/>
        <v>0</v>
      </c>
      <c r="BS163" s="174">
        <f t="shared" si="1082"/>
        <v>0</v>
      </c>
      <c r="BT163" s="174">
        <f t="shared" si="1082"/>
        <v>0</v>
      </c>
      <c r="BU163" s="174">
        <f t="shared" si="1082"/>
        <v>0</v>
      </c>
      <c r="BV163" s="174">
        <f t="shared" si="1082"/>
        <v>0</v>
      </c>
      <c r="BW163" s="174">
        <f t="shared" si="1082"/>
        <v>0</v>
      </c>
      <c r="BX163" s="174">
        <f t="shared" ref="BX163:CH172" si="1083">IF($BA163="",0,IF(BX$162=$BB163,1,0))</f>
        <v>0</v>
      </c>
      <c r="BY163" s="174">
        <f t="shared" si="1083"/>
        <v>0</v>
      </c>
      <c r="BZ163" s="174">
        <f t="shared" si="1083"/>
        <v>0</v>
      </c>
      <c r="CA163" s="174">
        <f t="shared" si="1083"/>
        <v>0</v>
      </c>
      <c r="CB163" s="174">
        <f t="shared" si="1083"/>
        <v>0</v>
      </c>
      <c r="CC163" s="174">
        <f t="shared" si="1083"/>
        <v>0</v>
      </c>
      <c r="CD163" s="174">
        <f t="shared" si="1083"/>
        <v>0</v>
      </c>
      <c r="CE163" s="174">
        <f t="shared" si="1083"/>
        <v>0</v>
      </c>
      <c r="CF163" s="174">
        <f t="shared" si="1083"/>
        <v>0</v>
      </c>
      <c r="CG163" s="174">
        <f t="shared" si="1083"/>
        <v>0</v>
      </c>
      <c r="CH163" s="174">
        <f t="shared" si="1083"/>
        <v>0</v>
      </c>
    </row>
    <row r="164" spans="3:86" x14ac:dyDescent="0.4">
      <c r="D164" s="104"/>
      <c r="E164" s="104"/>
      <c r="F164" s="104"/>
      <c r="G164" s="104"/>
      <c r="H164" s="10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BA164" s="139" t="str">
        <f>IF(Aチーム用勤務希望表!BA164&lt;&gt;"",Aチーム用勤務希望表!BA164,"")</f>
        <v>成人の日</v>
      </c>
      <c r="BB164" s="140">
        <f>IF(Aチーム用勤務希望表!BB164&lt;&gt;"",Aチーム用勤務希望表!BB164,"")</f>
        <v>44571</v>
      </c>
      <c r="BC164" s="139" t="str">
        <f>IF(Aチーム用勤務希望表!BC164&lt;&gt;"",Aチーム用勤務希望表!BC164,"")</f>
        <v/>
      </c>
      <c r="BD164" s="174">
        <f t="shared" si="1081"/>
        <v>0</v>
      </c>
      <c r="BE164" s="174">
        <f t="shared" si="1081"/>
        <v>0</v>
      </c>
      <c r="BF164" s="174">
        <f t="shared" si="1081"/>
        <v>0</v>
      </c>
      <c r="BG164" s="174">
        <f t="shared" si="1081"/>
        <v>0</v>
      </c>
      <c r="BH164" s="174">
        <f t="shared" si="1081"/>
        <v>0</v>
      </c>
      <c r="BI164" s="174">
        <f t="shared" si="1081"/>
        <v>0</v>
      </c>
      <c r="BJ164" s="174">
        <f t="shared" si="1081"/>
        <v>0</v>
      </c>
      <c r="BK164" s="174">
        <f t="shared" si="1081"/>
        <v>0</v>
      </c>
      <c r="BL164" s="174">
        <f t="shared" si="1081"/>
        <v>0</v>
      </c>
      <c r="BM164" s="174">
        <f t="shared" si="1081"/>
        <v>0</v>
      </c>
      <c r="BN164" s="174">
        <f t="shared" si="1082"/>
        <v>0</v>
      </c>
      <c r="BO164" s="174">
        <f t="shared" si="1082"/>
        <v>0</v>
      </c>
      <c r="BP164" s="174">
        <f t="shared" si="1082"/>
        <v>0</v>
      </c>
      <c r="BQ164" s="174">
        <f t="shared" si="1082"/>
        <v>0</v>
      </c>
      <c r="BR164" s="174">
        <f t="shared" si="1082"/>
        <v>0</v>
      </c>
      <c r="BS164" s="174">
        <f t="shared" si="1082"/>
        <v>0</v>
      </c>
      <c r="BT164" s="174">
        <f t="shared" si="1082"/>
        <v>0</v>
      </c>
      <c r="BU164" s="174">
        <f t="shared" si="1082"/>
        <v>0</v>
      </c>
      <c r="BV164" s="174">
        <f t="shared" si="1082"/>
        <v>0</v>
      </c>
      <c r="BW164" s="174">
        <f t="shared" si="1082"/>
        <v>0</v>
      </c>
      <c r="BX164" s="174">
        <f t="shared" si="1083"/>
        <v>0</v>
      </c>
      <c r="BY164" s="174">
        <f t="shared" si="1083"/>
        <v>0</v>
      </c>
      <c r="BZ164" s="174">
        <f t="shared" si="1083"/>
        <v>0</v>
      </c>
      <c r="CA164" s="174">
        <f t="shared" si="1083"/>
        <v>0</v>
      </c>
      <c r="CB164" s="174">
        <f t="shared" si="1083"/>
        <v>0</v>
      </c>
      <c r="CC164" s="174">
        <f t="shared" si="1083"/>
        <v>0</v>
      </c>
      <c r="CD164" s="174">
        <f t="shared" si="1083"/>
        <v>0</v>
      </c>
      <c r="CE164" s="174">
        <f t="shared" si="1083"/>
        <v>0</v>
      </c>
      <c r="CF164" s="174">
        <f t="shared" si="1083"/>
        <v>0</v>
      </c>
      <c r="CG164" s="174">
        <f t="shared" si="1083"/>
        <v>0</v>
      </c>
      <c r="CH164" s="174">
        <f t="shared" si="1083"/>
        <v>0</v>
      </c>
    </row>
    <row r="165" spans="3:86" x14ac:dyDescent="0.4">
      <c r="D165" s="104"/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BA165" s="139" t="str">
        <f>IF(Aチーム用勤務希望表!BA165&lt;&gt;"",Aチーム用勤務希望表!BA165,"")</f>
        <v>建国記念の日</v>
      </c>
      <c r="BB165" s="140">
        <f>IF(Aチーム用勤務希望表!BB165&lt;&gt;"",Aチーム用勤務希望表!BB165,"")</f>
        <v>44603</v>
      </c>
      <c r="BC165" s="139" t="str">
        <f>IF(Aチーム用勤務希望表!BC165&lt;&gt;"",Aチーム用勤務希望表!BC165,"")</f>
        <v/>
      </c>
      <c r="BD165" s="174">
        <f t="shared" si="1081"/>
        <v>0</v>
      </c>
      <c r="BE165" s="174">
        <f t="shared" si="1081"/>
        <v>0</v>
      </c>
      <c r="BF165" s="174">
        <f t="shared" si="1081"/>
        <v>0</v>
      </c>
      <c r="BG165" s="174">
        <f t="shared" si="1081"/>
        <v>0</v>
      </c>
      <c r="BH165" s="174">
        <f t="shared" si="1081"/>
        <v>0</v>
      </c>
      <c r="BI165" s="174">
        <f t="shared" si="1081"/>
        <v>0</v>
      </c>
      <c r="BJ165" s="174">
        <f t="shared" si="1081"/>
        <v>0</v>
      </c>
      <c r="BK165" s="174">
        <f t="shared" si="1081"/>
        <v>0</v>
      </c>
      <c r="BL165" s="174">
        <f t="shared" si="1081"/>
        <v>0</v>
      </c>
      <c r="BM165" s="174">
        <f t="shared" si="1081"/>
        <v>0</v>
      </c>
      <c r="BN165" s="174">
        <f t="shared" si="1082"/>
        <v>0</v>
      </c>
      <c r="BO165" s="174">
        <f t="shared" si="1082"/>
        <v>0</v>
      </c>
      <c r="BP165" s="174">
        <f t="shared" si="1082"/>
        <v>0</v>
      </c>
      <c r="BQ165" s="174">
        <f t="shared" si="1082"/>
        <v>0</v>
      </c>
      <c r="BR165" s="174">
        <f t="shared" si="1082"/>
        <v>0</v>
      </c>
      <c r="BS165" s="174">
        <f t="shared" si="1082"/>
        <v>0</v>
      </c>
      <c r="BT165" s="174">
        <f t="shared" si="1082"/>
        <v>0</v>
      </c>
      <c r="BU165" s="174">
        <f t="shared" si="1082"/>
        <v>0</v>
      </c>
      <c r="BV165" s="174">
        <f t="shared" si="1082"/>
        <v>0</v>
      </c>
      <c r="BW165" s="174">
        <f t="shared" si="1082"/>
        <v>0</v>
      </c>
      <c r="BX165" s="174">
        <f t="shared" si="1083"/>
        <v>0</v>
      </c>
      <c r="BY165" s="174">
        <f t="shared" si="1083"/>
        <v>0</v>
      </c>
      <c r="BZ165" s="174">
        <f t="shared" si="1083"/>
        <v>0</v>
      </c>
      <c r="CA165" s="174">
        <f t="shared" si="1083"/>
        <v>0</v>
      </c>
      <c r="CB165" s="174">
        <f t="shared" si="1083"/>
        <v>0</v>
      </c>
      <c r="CC165" s="174">
        <f t="shared" si="1083"/>
        <v>0</v>
      </c>
      <c r="CD165" s="174">
        <f t="shared" si="1083"/>
        <v>0</v>
      </c>
      <c r="CE165" s="174">
        <f t="shared" si="1083"/>
        <v>0</v>
      </c>
      <c r="CF165" s="174">
        <f t="shared" si="1083"/>
        <v>0</v>
      </c>
      <c r="CG165" s="174">
        <f t="shared" si="1083"/>
        <v>0</v>
      </c>
      <c r="CH165" s="174">
        <f t="shared" si="1083"/>
        <v>0</v>
      </c>
    </row>
    <row r="166" spans="3:86" x14ac:dyDescent="0.4">
      <c r="D166" s="104"/>
      <c r="E166" s="104"/>
      <c r="F166" s="104"/>
      <c r="G166" s="104"/>
      <c r="H166" s="104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BA166" s="139" t="str">
        <f>IF(Aチーム用勤務希望表!BA166&lt;&gt;"",Aチーム用勤務希望表!BA166,"")</f>
        <v>天皇誕生日</v>
      </c>
      <c r="BB166" s="140">
        <f>IF(Aチーム用勤務希望表!BB166&lt;&gt;"",Aチーム用勤務希望表!BB166,"")</f>
        <v>44615</v>
      </c>
      <c r="BC166" s="139" t="str">
        <f>IF(Aチーム用勤務希望表!BC166&lt;&gt;"",Aチーム用勤務希望表!BC166,"")</f>
        <v/>
      </c>
      <c r="BD166" s="174">
        <f t="shared" si="1081"/>
        <v>0</v>
      </c>
      <c r="BE166" s="174">
        <f t="shared" si="1081"/>
        <v>0</v>
      </c>
      <c r="BF166" s="174">
        <f t="shared" si="1081"/>
        <v>0</v>
      </c>
      <c r="BG166" s="174">
        <f t="shared" si="1081"/>
        <v>0</v>
      </c>
      <c r="BH166" s="174">
        <f t="shared" si="1081"/>
        <v>0</v>
      </c>
      <c r="BI166" s="174">
        <f t="shared" si="1081"/>
        <v>0</v>
      </c>
      <c r="BJ166" s="174">
        <f t="shared" si="1081"/>
        <v>0</v>
      </c>
      <c r="BK166" s="174">
        <f t="shared" si="1081"/>
        <v>0</v>
      </c>
      <c r="BL166" s="174">
        <f t="shared" si="1081"/>
        <v>0</v>
      </c>
      <c r="BM166" s="174">
        <f t="shared" si="1081"/>
        <v>0</v>
      </c>
      <c r="BN166" s="174">
        <f t="shared" si="1082"/>
        <v>0</v>
      </c>
      <c r="BO166" s="174">
        <f t="shared" si="1082"/>
        <v>0</v>
      </c>
      <c r="BP166" s="174">
        <f t="shared" si="1082"/>
        <v>0</v>
      </c>
      <c r="BQ166" s="174">
        <f t="shared" si="1082"/>
        <v>0</v>
      </c>
      <c r="BR166" s="174">
        <f t="shared" si="1082"/>
        <v>0</v>
      </c>
      <c r="BS166" s="174">
        <f t="shared" si="1082"/>
        <v>0</v>
      </c>
      <c r="BT166" s="174">
        <f t="shared" si="1082"/>
        <v>0</v>
      </c>
      <c r="BU166" s="174">
        <f t="shared" si="1082"/>
        <v>0</v>
      </c>
      <c r="BV166" s="174">
        <f t="shared" si="1082"/>
        <v>0</v>
      </c>
      <c r="BW166" s="174">
        <f t="shared" si="1082"/>
        <v>0</v>
      </c>
      <c r="BX166" s="174">
        <f t="shared" si="1083"/>
        <v>0</v>
      </c>
      <c r="BY166" s="174">
        <f t="shared" si="1083"/>
        <v>0</v>
      </c>
      <c r="BZ166" s="174">
        <f t="shared" si="1083"/>
        <v>0</v>
      </c>
      <c r="CA166" s="174">
        <f t="shared" si="1083"/>
        <v>0</v>
      </c>
      <c r="CB166" s="174">
        <f t="shared" si="1083"/>
        <v>0</v>
      </c>
      <c r="CC166" s="174">
        <f t="shared" si="1083"/>
        <v>0</v>
      </c>
      <c r="CD166" s="174">
        <f t="shared" si="1083"/>
        <v>0</v>
      </c>
      <c r="CE166" s="174">
        <f t="shared" si="1083"/>
        <v>0</v>
      </c>
      <c r="CF166" s="174">
        <f t="shared" si="1083"/>
        <v>0</v>
      </c>
      <c r="CG166" s="174">
        <f t="shared" si="1083"/>
        <v>0</v>
      </c>
      <c r="CH166" s="174">
        <f t="shared" si="1083"/>
        <v>0</v>
      </c>
    </row>
    <row r="167" spans="3:86" x14ac:dyDescent="0.4">
      <c r="D167" s="104"/>
      <c r="E167" s="104"/>
      <c r="F167" s="104"/>
      <c r="G167" s="104"/>
      <c r="H167" s="104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BA167" s="139" t="str">
        <f>IF(Aチーム用勤務希望表!BA167&lt;&gt;"",Aチーム用勤務希望表!BA167,"")</f>
        <v>春分の日</v>
      </c>
      <c r="BB167" s="140">
        <f>IF(Aチーム用勤務希望表!BB167&lt;&gt;"",Aチーム用勤務希望表!BB167,"")</f>
        <v>44641</v>
      </c>
      <c r="BC167" s="139" t="str">
        <f>IF(Aチーム用勤務希望表!BC167&lt;&gt;"",Aチーム用勤務希望表!BC167,"")</f>
        <v/>
      </c>
      <c r="BD167" s="174">
        <f t="shared" si="1081"/>
        <v>0</v>
      </c>
      <c r="BE167" s="174">
        <f t="shared" si="1081"/>
        <v>0</v>
      </c>
      <c r="BF167" s="174">
        <f t="shared" si="1081"/>
        <v>0</v>
      </c>
      <c r="BG167" s="174">
        <f t="shared" si="1081"/>
        <v>0</v>
      </c>
      <c r="BH167" s="174">
        <f t="shared" si="1081"/>
        <v>0</v>
      </c>
      <c r="BI167" s="174">
        <f t="shared" si="1081"/>
        <v>0</v>
      </c>
      <c r="BJ167" s="174">
        <f t="shared" si="1081"/>
        <v>0</v>
      </c>
      <c r="BK167" s="174">
        <f t="shared" si="1081"/>
        <v>0</v>
      </c>
      <c r="BL167" s="174">
        <f t="shared" si="1081"/>
        <v>0</v>
      </c>
      <c r="BM167" s="174">
        <f t="shared" si="1081"/>
        <v>0</v>
      </c>
      <c r="BN167" s="174">
        <f t="shared" si="1082"/>
        <v>0</v>
      </c>
      <c r="BO167" s="174">
        <f t="shared" si="1082"/>
        <v>0</v>
      </c>
      <c r="BP167" s="174">
        <f t="shared" si="1082"/>
        <v>0</v>
      </c>
      <c r="BQ167" s="174">
        <f t="shared" si="1082"/>
        <v>0</v>
      </c>
      <c r="BR167" s="174">
        <f t="shared" si="1082"/>
        <v>0</v>
      </c>
      <c r="BS167" s="174">
        <f t="shared" si="1082"/>
        <v>0</v>
      </c>
      <c r="BT167" s="174">
        <f t="shared" si="1082"/>
        <v>0</v>
      </c>
      <c r="BU167" s="174">
        <f t="shared" si="1082"/>
        <v>0</v>
      </c>
      <c r="BV167" s="174">
        <f t="shared" si="1082"/>
        <v>0</v>
      </c>
      <c r="BW167" s="174">
        <f t="shared" si="1082"/>
        <v>0</v>
      </c>
      <c r="BX167" s="174">
        <f t="shared" si="1083"/>
        <v>0</v>
      </c>
      <c r="BY167" s="174">
        <f t="shared" si="1083"/>
        <v>0</v>
      </c>
      <c r="BZ167" s="174">
        <f t="shared" si="1083"/>
        <v>0</v>
      </c>
      <c r="CA167" s="174">
        <f t="shared" si="1083"/>
        <v>0</v>
      </c>
      <c r="CB167" s="174">
        <f t="shared" si="1083"/>
        <v>0</v>
      </c>
      <c r="CC167" s="174">
        <f t="shared" si="1083"/>
        <v>0</v>
      </c>
      <c r="CD167" s="174">
        <f t="shared" si="1083"/>
        <v>0</v>
      </c>
      <c r="CE167" s="174">
        <f t="shared" si="1083"/>
        <v>0</v>
      </c>
      <c r="CF167" s="174">
        <f t="shared" si="1083"/>
        <v>0</v>
      </c>
      <c r="CG167" s="174">
        <f t="shared" si="1083"/>
        <v>0</v>
      </c>
      <c r="CH167" s="174">
        <f t="shared" si="1083"/>
        <v>0</v>
      </c>
    </row>
    <row r="168" spans="3:86" x14ac:dyDescent="0.4">
      <c r="D168" s="104"/>
      <c r="E168" s="104"/>
      <c r="F168" s="104"/>
      <c r="G168" s="104"/>
      <c r="H168" s="104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BA168" s="139" t="str">
        <f>IF(Aチーム用勤務希望表!BA168&lt;&gt;"",Aチーム用勤務希望表!BA168,"")</f>
        <v>昭和の日</v>
      </c>
      <c r="BB168" s="140">
        <f>IF(Aチーム用勤務希望表!BB168&lt;&gt;"",Aチーム用勤務希望表!BB168,"")</f>
        <v>44680</v>
      </c>
      <c r="BC168" s="139" t="str">
        <f>IF(Aチーム用勤務希望表!BC168&lt;&gt;"",Aチーム用勤務希望表!BC168,"")</f>
        <v/>
      </c>
      <c r="BD168" s="174">
        <f t="shared" si="1081"/>
        <v>0</v>
      </c>
      <c r="BE168" s="174">
        <f t="shared" si="1081"/>
        <v>0</v>
      </c>
      <c r="BF168" s="174">
        <f t="shared" si="1081"/>
        <v>0</v>
      </c>
      <c r="BG168" s="174">
        <f t="shared" si="1081"/>
        <v>0</v>
      </c>
      <c r="BH168" s="174">
        <f t="shared" si="1081"/>
        <v>0</v>
      </c>
      <c r="BI168" s="174">
        <f t="shared" si="1081"/>
        <v>0</v>
      </c>
      <c r="BJ168" s="174">
        <f t="shared" si="1081"/>
        <v>0</v>
      </c>
      <c r="BK168" s="174">
        <f t="shared" si="1081"/>
        <v>0</v>
      </c>
      <c r="BL168" s="174">
        <f t="shared" si="1081"/>
        <v>0</v>
      </c>
      <c r="BM168" s="174">
        <f t="shared" si="1081"/>
        <v>0</v>
      </c>
      <c r="BN168" s="174">
        <f t="shared" si="1082"/>
        <v>0</v>
      </c>
      <c r="BO168" s="174">
        <f t="shared" si="1082"/>
        <v>0</v>
      </c>
      <c r="BP168" s="174">
        <f t="shared" si="1082"/>
        <v>0</v>
      </c>
      <c r="BQ168" s="174">
        <f t="shared" si="1082"/>
        <v>0</v>
      </c>
      <c r="BR168" s="174">
        <f t="shared" si="1082"/>
        <v>0</v>
      </c>
      <c r="BS168" s="174">
        <f t="shared" si="1082"/>
        <v>0</v>
      </c>
      <c r="BT168" s="174">
        <f t="shared" si="1082"/>
        <v>0</v>
      </c>
      <c r="BU168" s="174">
        <f t="shared" si="1082"/>
        <v>0</v>
      </c>
      <c r="BV168" s="174">
        <f t="shared" si="1082"/>
        <v>0</v>
      </c>
      <c r="BW168" s="174">
        <f t="shared" si="1082"/>
        <v>0</v>
      </c>
      <c r="BX168" s="174">
        <f t="shared" si="1083"/>
        <v>0</v>
      </c>
      <c r="BY168" s="174">
        <f t="shared" si="1083"/>
        <v>0</v>
      </c>
      <c r="BZ168" s="174">
        <f t="shared" si="1083"/>
        <v>0</v>
      </c>
      <c r="CA168" s="174">
        <f t="shared" si="1083"/>
        <v>0</v>
      </c>
      <c r="CB168" s="174">
        <f t="shared" si="1083"/>
        <v>0</v>
      </c>
      <c r="CC168" s="174">
        <f t="shared" si="1083"/>
        <v>0</v>
      </c>
      <c r="CD168" s="174">
        <f t="shared" si="1083"/>
        <v>0</v>
      </c>
      <c r="CE168" s="174">
        <f t="shared" si="1083"/>
        <v>0</v>
      </c>
      <c r="CF168" s="174">
        <f t="shared" si="1083"/>
        <v>0</v>
      </c>
      <c r="CG168" s="174">
        <f t="shared" si="1083"/>
        <v>0</v>
      </c>
      <c r="CH168" s="174">
        <f t="shared" si="1083"/>
        <v>0</v>
      </c>
    </row>
    <row r="169" spans="3:86" x14ac:dyDescent="0.4">
      <c r="D169" s="104"/>
      <c r="E169" s="104"/>
      <c r="F169" s="104"/>
      <c r="G169" s="104"/>
      <c r="H169" s="104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BA169" s="139" t="str">
        <f>IF(Aチーム用勤務希望表!BA169&lt;&gt;"",Aチーム用勤務希望表!BA169,"")</f>
        <v>憲法記念日</v>
      </c>
      <c r="BB169" s="140">
        <f>IF(Aチーム用勤務希望表!BB169&lt;&gt;"",Aチーム用勤務希望表!BB169,"")</f>
        <v>44684</v>
      </c>
      <c r="BC169" s="139" t="str">
        <f>IF(Aチーム用勤務希望表!BC169&lt;&gt;"",Aチーム用勤務希望表!BC169,"")</f>
        <v/>
      </c>
      <c r="BD169" s="174">
        <f t="shared" si="1081"/>
        <v>0</v>
      </c>
      <c r="BE169" s="174">
        <f t="shared" si="1081"/>
        <v>0</v>
      </c>
      <c r="BF169" s="174">
        <f t="shared" si="1081"/>
        <v>0</v>
      </c>
      <c r="BG169" s="174">
        <f t="shared" si="1081"/>
        <v>0</v>
      </c>
      <c r="BH169" s="174">
        <f t="shared" si="1081"/>
        <v>0</v>
      </c>
      <c r="BI169" s="174">
        <f t="shared" si="1081"/>
        <v>0</v>
      </c>
      <c r="BJ169" s="174">
        <f t="shared" si="1081"/>
        <v>0</v>
      </c>
      <c r="BK169" s="174">
        <f t="shared" si="1081"/>
        <v>0</v>
      </c>
      <c r="BL169" s="174">
        <f t="shared" si="1081"/>
        <v>0</v>
      </c>
      <c r="BM169" s="174">
        <f t="shared" si="1081"/>
        <v>0</v>
      </c>
      <c r="BN169" s="174">
        <f t="shared" si="1082"/>
        <v>0</v>
      </c>
      <c r="BO169" s="174">
        <f t="shared" si="1082"/>
        <v>0</v>
      </c>
      <c r="BP169" s="174">
        <f t="shared" si="1082"/>
        <v>0</v>
      </c>
      <c r="BQ169" s="174">
        <f t="shared" si="1082"/>
        <v>0</v>
      </c>
      <c r="BR169" s="174">
        <f t="shared" si="1082"/>
        <v>0</v>
      </c>
      <c r="BS169" s="174">
        <f t="shared" si="1082"/>
        <v>0</v>
      </c>
      <c r="BT169" s="174">
        <f t="shared" si="1082"/>
        <v>0</v>
      </c>
      <c r="BU169" s="174">
        <f t="shared" si="1082"/>
        <v>0</v>
      </c>
      <c r="BV169" s="174">
        <f t="shared" si="1082"/>
        <v>0</v>
      </c>
      <c r="BW169" s="174">
        <f t="shared" si="1082"/>
        <v>0</v>
      </c>
      <c r="BX169" s="174">
        <f t="shared" si="1083"/>
        <v>0</v>
      </c>
      <c r="BY169" s="174">
        <f t="shared" si="1083"/>
        <v>0</v>
      </c>
      <c r="BZ169" s="174">
        <f t="shared" si="1083"/>
        <v>0</v>
      </c>
      <c r="CA169" s="174">
        <f t="shared" si="1083"/>
        <v>0</v>
      </c>
      <c r="CB169" s="174">
        <f t="shared" si="1083"/>
        <v>0</v>
      </c>
      <c r="CC169" s="174">
        <f t="shared" si="1083"/>
        <v>0</v>
      </c>
      <c r="CD169" s="174">
        <f t="shared" si="1083"/>
        <v>0</v>
      </c>
      <c r="CE169" s="174">
        <f t="shared" si="1083"/>
        <v>0</v>
      </c>
      <c r="CF169" s="174">
        <f t="shared" si="1083"/>
        <v>0</v>
      </c>
      <c r="CG169" s="174">
        <f t="shared" si="1083"/>
        <v>0</v>
      </c>
      <c r="CH169" s="174">
        <f t="shared" si="1083"/>
        <v>0</v>
      </c>
    </row>
    <row r="170" spans="3:86" x14ac:dyDescent="0.4">
      <c r="D170" s="104"/>
      <c r="E170" s="104"/>
      <c r="F170" s="104"/>
      <c r="G170" s="104"/>
      <c r="H170" s="104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BA170" s="139" t="str">
        <f>IF(Aチーム用勤務希望表!BA170&lt;&gt;"",Aチーム用勤務希望表!BA170,"")</f>
        <v>みどりの日</v>
      </c>
      <c r="BB170" s="140">
        <f>IF(Aチーム用勤務希望表!BB170&lt;&gt;"",Aチーム用勤務希望表!BB170,"")</f>
        <v>44685</v>
      </c>
      <c r="BC170" s="139" t="str">
        <f>IF(Aチーム用勤務希望表!BC170&lt;&gt;"",Aチーム用勤務希望表!BC170,"")</f>
        <v/>
      </c>
      <c r="BD170" s="174">
        <f t="shared" si="1081"/>
        <v>0</v>
      </c>
      <c r="BE170" s="174">
        <f t="shared" si="1081"/>
        <v>0</v>
      </c>
      <c r="BF170" s="174">
        <f t="shared" si="1081"/>
        <v>0</v>
      </c>
      <c r="BG170" s="174">
        <f t="shared" si="1081"/>
        <v>0</v>
      </c>
      <c r="BH170" s="174">
        <f t="shared" si="1081"/>
        <v>0</v>
      </c>
      <c r="BI170" s="174">
        <f t="shared" si="1081"/>
        <v>0</v>
      </c>
      <c r="BJ170" s="174">
        <f t="shared" si="1081"/>
        <v>0</v>
      </c>
      <c r="BK170" s="174">
        <f t="shared" si="1081"/>
        <v>0</v>
      </c>
      <c r="BL170" s="174">
        <f t="shared" si="1081"/>
        <v>0</v>
      </c>
      <c r="BM170" s="174">
        <f t="shared" si="1081"/>
        <v>0</v>
      </c>
      <c r="BN170" s="174">
        <f t="shared" si="1082"/>
        <v>0</v>
      </c>
      <c r="BO170" s="174">
        <f t="shared" si="1082"/>
        <v>0</v>
      </c>
      <c r="BP170" s="174">
        <f t="shared" si="1082"/>
        <v>0</v>
      </c>
      <c r="BQ170" s="174">
        <f t="shared" si="1082"/>
        <v>0</v>
      </c>
      <c r="BR170" s="174">
        <f t="shared" si="1082"/>
        <v>0</v>
      </c>
      <c r="BS170" s="174">
        <f t="shared" si="1082"/>
        <v>0</v>
      </c>
      <c r="BT170" s="174">
        <f t="shared" si="1082"/>
        <v>0</v>
      </c>
      <c r="BU170" s="174">
        <f t="shared" si="1082"/>
        <v>0</v>
      </c>
      <c r="BV170" s="174">
        <f t="shared" si="1082"/>
        <v>0</v>
      </c>
      <c r="BW170" s="174">
        <f t="shared" si="1082"/>
        <v>0</v>
      </c>
      <c r="BX170" s="174">
        <f t="shared" si="1083"/>
        <v>0</v>
      </c>
      <c r="BY170" s="174">
        <f t="shared" si="1083"/>
        <v>0</v>
      </c>
      <c r="BZ170" s="174">
        <f t="shared" si="1083"/>
        <v>0</v>
      </c>
      <c r="CA170" s="174">
        <f t="shared" si="1083"/>
        <v>0</v>
      </c>
      <c r="CB170" s="174">
        <f t="shared" si="1083"/>
        <v>0</v>
      </c>
      <c r="CC170" s="174">
        <f t="shared" si="1083"/>
        <v>0</v>
      </c>
      <c r="CD170" s="174">
        <f t="shared" si="1083"/>
        <v>0</v>
      </c>
      <c r="CE170" s="174">
        <f t="shared" si="1083"/>
        <v>0</v>
      </c>
      <c r="CF170" s="174">
        <f t="shared" si="1083"/>
        <v>0</v>
      </c>
      <c r="CG170" s="174">
        <f t="shared" si="1083"/>
        <v>0</v>
      </c>
      <c r="CH170" s="174">
        <f t="shared" si="1083"/>
        <v>0</v>
      </c>
    </row>
    <row r="171" spans="3:86" x14ac:dyDescent="0.4">
      <c r="D171" s="104"/>
      <c r="E171" s="104"/>
      <c r="F171" s="104"/>
      <c r="G171" s="104"/>
      <c r="H171" s="104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BA171" s="139" t="str">
        <f>IF(Aチーム用勤務希望表!BA171&lt;&gt;"",Aチーム用勤務希望表!BA171,"")</f>
        <v>こどもの日</v>
      </c>
      <c r="BB171" s="140">
        <f>IF(Aチーム用勤務希望表!BB171&lt;&gt;"",Aチーム用勤務希望表!BB171,"")</f>
        <v>44686</v>
      </c>
      <c r="BC171" s="139" t="str">
        <f>IF(Aチーム用勤務希望表!BC171&lt;&gt;"",Aチーム用勤務希望表!BC171,"")</f>
        <v/>
      </c>
      <c r="BD171" s="174">
        <f t="shared" si="1081"/>
        <v>0</v>
      </c>
      <c r="BE171" s="174">
        <f t="shared" si="1081"/>
        <v>0</v>
      </c>
      <c r="BF171" s="174">
        <f t="shared" si="1081"/>
        <v>0</v>
      </c>
      <c r="BG171" s="174">
        <f t="shared" si="1081"/>
        <v>0</v>
      </c>
      <c r="BH171" s="174">
        <f t="shared" si="1081"/>
        <v>0</v>
      </c>
      <c r="BI171" s="174">
        <f t="shared" si="1081"/>
        <v>0</v>
      </c>
      <c r="BJ171" s="174">
        <f t="shared" si="1081"/>
        <v>0</v>
      </c>
      <c r="BK171" s="174">
        <f t="shared" si="1081"/>
        <v>0</v>
      </c>
      <c r="BL171" s="174">
        <f t="shared" si="1081"/>
        <v>0</v>
      </c>
      <c r="BM171" s="174">
        <f t="shared" si="1081"/>
        <v>0</v>
      </c>
      <c r="BN171" s="174">
        <f t="shared" si="1082"/>
        <v>0</v>
      </c>
      <c r="BO171" s="174">
        <f t="shared" si="1082"/>
        <v>0</v>
      </c>
      <c r="BP171" s="174">
        <f t="shared" si="1082"/>
        <v>0</v>
      </c>
      <c r="BQ171" s="174">
        <f t="shared" si="1082"/>
        <v>0</v>
      </c>
      <c r="BR171" s="174">
        <f t="shared" si="1082"/>
        <v>0</v>
      </c>
      <c r="BS171" s="174">
        <f t="shared" si="1082"/>
        <v>0</v>
      </c>
      <c r="BT171" s="174">
        <f t="shared" si="1082"/>
        <v>0</v>
      </c>
      <c r="BU171" s="174">
        <f t="shared" si="1082"/>
        <v>0</v>
      </c>
      <c r="BV171" s="174">
        <f t="shared" si="1082"/>
        <v>0</v>
      </c>
      <c r="BW171" s="174">
        <f t="shared" si="1082"/>
        <v>0</v>
      </c>
      <c r="BX171" s="174">
        <f t="shared" si="1083"/>
        <v>0</v>
      </c>
      <c r="BY171" s="174">
        <f t="shared" si="1083"/>
        <v>0</v>
      </c>
      <c r="BZ171" s="174">
        <f t="shared" si="1083"/>
        <v>0</v>
      </c>
      <c r="CA171" s="174">
        <f t="shared" si="1083"/>
        <v>0</v>
      </c>
      <c r="CB171" s="174">
        <f t="shared" si="1083"/>
        <v>0</v>
      </c>
      <c r="CC171" s="174">
        <f t="shared" si="1083"/>
        <v>0</v>
      </c>
      <c r="CD171" s="174">
        <f t="shared" si="1083"/>
        <v>0</v>
      </c>
      <c r="CE171" s="174">
        <f t="shared" si="1083"/>
        <v>0</v>
      </c>
      <c r="CF171" s="174">
        <f t="shared" si="1083"/>
        <v>0</v>
      </c>
      <c r="CG171" s="174">
        <f t="shared" si="1083"/>
        <v>0</v>
      </c>
      <c r="CH171" s="174">
        <f t="shared" si="1083"/>
        <v>0</v>
      </c>
    </row>
    <row r="172" spans="3:86" x14ac:dyDescent="0.4">
      <c r="D172" s="104"/>
      <c r="E172" s="104"/>
      <c r="F172" s="104"/>
      <c r="G172" s="104"/>
      <c r="H172" s="104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BA172" s="139" t="str">
        <f>IF(Aチーム用勤務希望表!BA172&lt;&gt;"",Aチーム用勤務希望表!BA172,"")</f>
        <v>海の日</v>
      </c>
      <c r="BB172" s="140">
        <f>IF(Aチーム用勤務希望表!BB172&lt;&gt;"",Aチーム用勤務希望表!BB172,"")</f>
        <v>44760</v>
      </c>
      <c r="BC172" s="139" t="str">
        <f>IF(Aチーム用勤務希望表!BC172&lt;&gt;"",Aチーム用勤務希望表!BC172,"")</f>
        <v/>
      </c>
      <c r="BD172" s="174">
        <f t="shared" si="1081"/>
        <v>0</v>
      </c>
      <c r="BE172" s="174">
        <f t="shared" si="1081"/>
        <v>0</v>
      </c>
      <c r="BF172" s="174">
        <f t="shared" si="1081"/>
        <v>0</v>
      </c>
      <c r="BG172" s="174">
        <f t="shared" si="1081"/>
        <v>0</v>
      </c>
      <c r="BH172" s="174">
        <f t="shared" si="1081"/>
        <v>0</v>
      </c>
      <c r="BI172" s="174">
        <f t="shared" si="1081"/>
        <v>0</v>
      </c>
      <c r="BJ172" s="174">
        <f t="shared" si="1081"/>
        <v>0</v>
      </c>
      <c r="BK172" s="174">
        <f t="shared" si="1081"/>
        <v>0</v>
      </c>
      <c r="BL172" s="174">
        <f t="shared" si="1081"/>
        <v>0</v>
      </c>
      <c r="BM172" s="174">
        <f t="shared" si="1081"/>
        <v>0</v>
      </c>
      <c r="BN172" s="174">
        <f t="shared" si="1082"/>
        <v>0</v>
      </c>
      <c r="BO172" s="174">
        <f t="shared" si="1082"/>
        <v>0</v>
      </c>
      <c r="BP172" s="174">
        <f t="shared" si="1082"/>
        <v>0</v>
      </c>
      <c r="BQ172" s="174">
        <f t="shared" si="1082"/>
        <v>0</v>
      </c>
      <c r="BR172" s="174">
        <f t="shared" si="1082"/>
        <v>0</v>
      </c>
      <c r="BS172" s="174">
        <f t="shared" si="1082"/>
        <v>0</v>
      </c>
      <c r="BT172" s="174">
        <f t="shared" si="1082"/>
        <v>0</v>
      </c>
      <c r="BU172" s="174">
        <f t="shared" si="1082"/>
        <v>0</v>
      </c>
      <c r="BV172" s="174">
        <f t="shared" si="1082"/>
        <v>0</v>
      </c>
      <c r="BW172" s="174">
        <f t="shared" si="1082"/>
        <v>0</v>
      </c>
      <c r="BX172" s="174">
        <f t="shared" si="1083"/>
        <v>0</v>
      </c>
      <c r="BY172" s="174">
        <f t="shared" si="1083"/>
        <v>0</v>
      </c>
      <c r="BZ172" s="174">
        <f t="shared" si="1083"/>
        <v>0</v>
      </c>
      <c r="CA172" s="174">
        <f t="shared" si="1083"/>
        <v>0</v>
      </c>
      <c r="CB172" s="174">
        <f t="shared" si="1083"/>
        <v>0</v>
      </c>
      <c r="CC172" s="174">
        <f t="shared" si="1083"/>
        <v>0</v>
      </c>
      <c r="CD172" s="174">
        <f t="shared" si="1083"/>
        <v>0</v>
      </c>
      <c r="CE172" s="174">
        <f t="shared" si="1083"/>
        <v>0</v>
      </c>
      <c r="CF172" s="174">
        <f t="shared" si="1083"/>
        <v>0</v>
      </c>
      <c r="CG172" s="174">
        <f t="shared" si="1083"/>
        <v>0</v>
      </c>
      <c r="CH172" s="174">
        <f t="shared" si="1083"/>
        <v>0</v>
      </c>
    </row>
    <row r="173" spans="3:86" x14ac:dyDescent="0.4">
      <c r="D173" s="104"/>
      <c r="E173" s="104"/>
      <c r="F173" s="104"/>
      <c r="G173" s="104"/>
      <c r="H173" s="104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BA173" s="139" t="str">
        <f>IF(Aチーム用勤務希望表!BA173&lt;&gt;"",Aチーム用勤務希望表!BA173,"")</f>
        <v>山の日</v>
      </c>
      <c r="BB173" s="140">
        <f>IF(Aチーム用勤務希望表!BB173&lt;&gt;"",Aチーム用勤務希望表!BB173,"")</f>
        <v>44784</v>
      </c>
      <c r="BC173" s="139" t="str">
        <f>IF(Aチーム用勤務希望表!BC173&lt;&gt;"",Aチーム用勤務希望表!BC173,"")</f>
        <v/>
      </c>
      <c r="BD173" s="174">
        <f t="shared" ref="BD173:BM182" si="1084">IF($BA173="",0,IF(BD$162=$BB173,1,0))</f>
        <v>0</v>
      </c>
      <c r="BE173" s="174">
        <f t="shared" si="1084"/>
        <v>0</v>
      </c>
      <c r="BF173" s="174">
        <f t="shared" si="1084"/>
        <v>0</v>
      </c>
      <c r="BG173" s="174">
        <f t="shared" si="1084"/>
        <v>0</v>
      </c>
      <c r="BH173" s="174">
        <f t="shared" si="1084"/>
        <v>0</v>
      </c>
      <c r="BI173" s="174">
        <f t="shared" si="1084"/>
        <v>0</v>
      </c>
      <c r="BJ173" s="174">
        <f t="shared" si="1084"/>
        <v>0</v>
      </c>
      <c r="BK173" s="174">
        <f t="shared" si="1084"/>
        <v>0</v>
      </c>
      <c r="BL173" s="174">
        <f t="shared" si="1084"/>
        <v>0</v>
      </c>
      <c r="BM173" s="174">
        <f t="shared" si="1084"/>
        <v>0</v>
      </c>
      <c r="BN173" s="174">
        <f t="shared" ref="BN173:BW182" si="1085">IF($BA173="",0,IF(BN$162=$BB173,1,0))</f>
        <v>0</v>
      </c>
      <c r="BO173" s="174">
        <f t="shared" si="1085"/>
        <v>0</v>
      </c>
      <c r="BP173" s="174">
        <f t="shared" si="1085"/>
        <v>0</v>
      </c>
      <c r="BQ173" s="174">
        <f t="shared" si="1085"/>
        <v>0</v>
      </c>
      <c r="BR173" s="174">
        <f t="shared" si="1085"/>
        <v>0</v>
      </c>
      <c r="BS173" s="174">
        <f t="shared" si="1085"/>
        <v>0</v>
      </c>
      <c r="BT173" s="174">
        <f t="shared" si="1085"/>
        <v>0</v>
      </c>
      <c r="BU173" s="174">
        <f t="shared" si="1085"/>
        <v>0</v>
      </c>
      <c r="BV173" s="174">
        <f t="shared" si="1085"/>
        <v>0</v>
      </c>
      <c r="BW173" s="174">
        <f t="shared" si="1085"/>
        <v>0</v>
      </c>
      <c r="BX173" s="174">
        <f t="shared" ref="BX173:CH182" si="1086">IF($BA173="",0,IF(BX$162=$BB173,1,0))</f>
        <v>0</v>
      </c>
      <c r="BY173" s="174">
        <f t="shared" si="1086"/>
        <v>0</v>
      </c>
      <c r="BZ173" s="174">
        <f t="shared" si="1086"/>
        <v>0</v>
      </c>
      <c r="CA173" s="174">
        <f t="shared" si="1086"/>
        <v>0</v>
      </c>
      <c r="CB173" s="174">
        <f t="shared" si="1086"/>
        <v>0</v>
      </c>
      <c r="CC173" s="174">
        <f t="shared" si="1086"/>
        <v>0</v>
      </c>
      <c r="CD173" s="174">
        <f t="shared" si="1086"/>
        <v>0</v>
      </c>
      <c r="CE173" s="174">
        <f t="shared" si="1086"/>
        <v>0</v>
      </c>
      <c r="CF173" s="174">
        <f t="shared" si="1086"/>
        <v>0</v>
      </c>
      <c r="CG173" s="174">
        <f t="shared" si="1086"/>
        <v>0</v>
      </c>
      <c r="CH173" s="174">
        <f t="shared" si="1086"/>
        <v>0</v>
      </c>
    </row>
    <row r="174" spans="3:86" x14ac:dyDescent="0.4">
      <c r="D174" s="104"/>
      <c r="E174" s="104"/>
      <c r="F174" s="104"/>
      <c r="G174" s="104"/>
      <c r="H174" s="10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BA174" s="139" t="str">
        <f>IF(Aチーム用勤務希望表!BA174&lt;&gt;"",Aチーム用勤務希望表!BA174,"")</f>
        <v>敬老の日</v>
      </c>
      <c r="BB174" s="140">
        <f>IF(Aチーム用勤務希望表!BB174&lt;&gt;"",Aチーム用勤務希望表!BB174,"")</f>
        <v>44823</v>
      </c>
      <c r="BC174" s="139" t="str">
        <f>IF(Aチーム用勤務希望表!BC174&lt;&gt;"",Aチーム用勤務希望表!BC174,"")</f>
        <v/>
      </c>
      <c r="BD174" s="174">
        <f t="shared" si="1084"/>
        <v>0</v>
      </c>
      <c r="BE174" s="174">
        <f t="shared" si="1084"/>
        <v>0</v>
      </c>
      <c r="BF174" s="174">
        <f t="shared" si="1084"/>
        <v>0</v>
      </c>
      <c r="BG174" s="174">
        <f t="shared" si="1084"/>
        <v>0</v>
      </c>
      <c r="BH174" s="174">
        <f t="shared" si="1084"/>
        <v>0</v>
      </c>
      <c r="BI174" s="174">
        <f t="shared" si="1084"/>
        <v>0</v>
      </c>
      <c r="BJ174" s="174">
        <f t="shared" si="1084"/>
        <v>0</v>
      </c>
      <c r="BK174" s="174">
        <f t="shared" si="1084"/>
        <v>0</v>
      </c>
      <c r="BL174" s="174">
        <f t="shared" si="1084"/>
        <v>0</v>
      </c>
      <c r="BM174" s="174">
        <f t="shared" si="1084"/>
        <v>0</v>
      </c>
      <c r="BN174" s="174">
        <f t="shared" si="1085"/>
        <v>0</v>
      </c>
      <c r="BO174" s="174">
        <f t="shared" si="1085"/>
        <v>0</v>
      </c>
      <c r="BP174" s="174">
        <f t="shared" si="1085"/>
        <v>0</v>
      </c>
      <c r="BQ174" s="174">
        <f t="shared" si="1085"/>
        <v>0</v>
      </c>
      <c r="BR174" s="174">
        <f t="shared" si="1085"/>
        <v>0</v>
      </c>
      <c r="BS174" s="174">
        <f t="shared" si="1085"/>
        <v>0</v>
      </c>
      <c r="BT174" s="174">
        <f t="shared" si="1085"/>
        <v>0</v>
      </c>
      <c r="BU174" s="174">
        <f t="shared" si="1085"/>
        <v>0</v>
      </c>
      <c r="BV174" s="174">
        <f t="shared" si="1085"/>
        <v>0</v>
      </c>
      <c r="BW174" s="174">
        <f t="shared" si="1085"/>
        <v>0</v>
      </c>
      <c r="BX174" s="174">
        <f t="shared" si="1086"/>
        <v>0</v>
      </c>
      <c r="BY174" s="174">
        <f t="shared" si="1086"/>
        <v>0</v>
      </c>
      <c r="BZ174" s="174">
        <f t="shared" si="1086"/>
        <v>0</v>
      </c>
      <c r="CA174" s="174">
        <f t="shared" si="1086"/>
        <v>0</v>
      </c>
      <c r="CB174" s="174">
        <f t="shared" si="1086"/>
        <v>0</v>
      </c>
      <c r="CC174" s="174">
        <f t="shared" si="1086"/>
        <v>0</v>
      </c>
      <c r="CD174" s="174">
        <f t="shared" si="1086"/>
        <v>0</v>
      </c>
      <c r="CE174" s="174">
        <f t="shared" si="1086"/>
        <v>0</v>
      </c>
      <c r="CF174" s="174">
        <f t="shared" si="1086"/>
        <v>0</v>
      </c>
      <c r="CG174" s="174">
        <f t="shared" si="1086"/>
        <v>0</v>
      </c>
      <c r="CH174" s="174">
        <f t="shared" si="1086"/>
        <v>0</v>
      </c>
    </row>
    <row r="175" spans="3:86" x14ac:dyDescent="0.4">
      <c r="D175" s="104"/>
      <c r="E175" s="104"/>
      <c r="F175" s="104"/>
      <c r="G175" s="104"/>
      <c r="H175" s="104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BA175" s="139" t="str">
        <f>IF(Aチーム用勤務希望表!BA175&lt;&gt;"",Aチーム用勤務希望表!BA175,"")</f>
        <v>秋分の日</v>
      </c>
      <c r="BB175" s="140">
        <f>IF(Aチーム用勤務希望表!BB175&lt;&gt;"",Aチーム用勤務希望表!BB175,"")</f>
        <v>44827</v>
      </c>
      <c r="BC175" s="139" t="str">
        <f>IF(Aチーム用勤務希望表!BC175&lt;&gt;"",Aチーム用勤務希望表!BC175,"")</f>
        <v/>
      </c>
      <c r="BD175" s="174">
        <f t="shared" si="1084"/>
        <v>0</v>
      </c>
      <c r="BE175" s="174">
        <f t="shared" si="1084"/>
        <v>0</v>
      </c>
      <c r="BF175" s="174">
        <f t="shared" si="1084"/>
        <v>0</v>
      </c>
      <c r="BG175" s="174">
        <f t="shared" si="1084"/>
        <v>0</v>
      </c>
      <c r="BH175" s="174">
        <f t="shared" si="1084"/>
        <v>0</v>
      </c>
      <c r="BI175" s="174">
        <f t="shared" si="1084"/>
        <v>0</v>
      </c>
      <c r="BJ175" s="174">
        <f t="shared" si="1084"/>
        <v>0</v>
      </c>
      <c r="BK175" s="174">
        <f t="shared" si="1084"/>
        <v>0</v>
      </c>
      <c r="BL175" s="174">
        <f t="shared" si="1084"/>
        <v>0</v>
      </c>
      <c r="BM175" s="174">
        <f t="shared" si="1084"/>
        <v>0</v>
      </c>
      <c r="BN175" s="174">
        <f t="shared" si="1085"/>
        <v>0</v>
      </c>
      <c r="BO175" s="174">
        <f t="shared" si="1085"/>
        <v>0</v>
      </c>
      <c r="BP175" s="174">
        <f t="shared" si="1085"/>
        <v>0</v>
      </c>
      <c r="BQ175" s="174">
        <f t="shared" si="1085"/>
        <v>0</v>
      </c>
      <c r="BR175" s="174">
        <f t="shared" si="1085"/>
        <v>0</v>
      </c>
      <c r="BS175" s="174">
        <f t="shared" si="1085"/>
        <v>0</v>
      </c>
      <c r="BT175" s="174">
        <f t="shared" si="1085"/>
        <v>0</v>
      </c>
      <c r="BU175" s="174">
        <f t="shared" si="1085"/>
        <v>0</v>
      </c>
      <c r="BV175" s="174">
        <f t="shared" si="1085"/>
        <v>0</v>
      </c>
      <c r="BW175" s="174">
        <f t="shared" si="1085"/>
        <v>0</v>
      </c>
      <c r="BX175" s="174">
        <f t="shared" si="1086"/>
        <v>0</v>
      </c>
      <c r="BY175" s="174">
        <f t="shared" si="1086"/>
        <v>0</v>
      </c>
      <c r="BZ175" s="174">
        <f t="shared" si="1086"/>
        <v>0</v>
      </c>
      <c r="CA175" s="174">
        <f t="shared" si="1086"/>
        <v>0</v>
      </c>
      <c r="CB175" s="174">
        <f t="shared" si="1086"/>
        <v>0</v>
      </c>
      <c r="CC175" s="174">
        <f t="shared" si="1086"/>
        <v>0</v>
      </c>
      <c r="CD175" s="174">
        <f t="shared" si="1086"/>
        <v>0</v>
      </c>
      <c r="CE175" s="174">
        <f t="shared" si="1086"/>
        <v>0</v>
      </c>
      <c r="CF175" s="174">
        <f t="shared" si="1086"/>
        <v>0</v>
      </c>
      <c r="CG175" s="174">
        <f t="shared" si="1086"/>
        <v>0</v>
      </c>
      <c r="CH175" s="174">
        <f t="shared" si="1086"/>
        <v>0</v>
      </c>
    </row>
    <row r="176" spans="3:86" x14ac:dyDescent="0.4">
      <c r="C176" s="255"/>
      <c r="D176" s="104"/>
      <c r="E176" s="104"/>
      <c r="F176" s="104"/>
      <c r="G176" s="104"/>
      <c r="H176" s="104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BA176" s="139" t="str">
        <f>IF(Aチーム用勤務希望表!BA176&lt;&gt;"",Aチーム用勤務希望表!BA176,"")</f>
        <v>スポーツの日</v>
      </c>
      <c r="BB176" s="140">
        <f>IF(Aチーム用勤務希望表!BB176&lt;&gt;"",Aチーム用勤務希望表!BB176,"")</f>
        <v>44844</v>
      </c>
      <c r="BC176" s="139" t="str">
        <f>IF(Aチーム用勤務希望表!BC176&lt;&gt;"",Aチーム用勤務希望表!BC176,"")</f>
        <v/>
      </c>
      <c r="BD176" s="174">
        <f t="shared" si="1084"/>
        <v>0</v>
      </c>
      <c r="BE176" s="174">
        <f t="shared" si="1084"/>
        <v>0</v>
      </c>
      <c r="BF176" s="174">
        <f t="shared" si="1084"/>
        <v>0</v>
      </c>
      <c r="BG176" s="174">
        <f t="shared" si="1084"/>
        <v>0</v>
      </c>
      <c r="BH176" s="174">
        <f t="shared" si="1084"/>
        <v>0</v>
      </c>
      <c r="BI176" s="174">
        <f t="shared" si="1084"/>
        <v>0</v>
      </c>
      <c r="BJ176" s="174">
        <f t="shared" si="1084"/>
        <v>0</v>
      </c>
      <c r="BK176" s="174">
        <f t="shared" si="1084"/>
        <v>0</v>
      </c>
      <c r="BL176" s="174">
        <f t="shared" si="1084"/>
        <v>0</v>
      </c>
      <c r="BM176" s="174">
        <f t="shared" si="1084"/>
        <v>0</v>
      </c>
      <c r="BN176" s="174">
        <f t="shared" si="1085"/>
        <v>0</v>
      </c>
      <c r="BO176" s="174">
        <f t="shared" si="1085"/>
        <v>0</v>
      </c>
      <c r="BP176" s="174">
        <f t="shared" si="1085"/>
        <v>0</v>
      </c>
      <c r="BQ176" s="174">
        <f t="shared" si="1085"/>
        <v>0</v>
      </c>
      <c r="BR176" s="174">
        <f t="shared" si="1085"/>
        <v>0</v>
      </c>
      <c r="BS176" s="174">
        <f t="shared" si="1085"/>
        <v>0</v>
      </c>
      <c r="BT176" s="174">
        <f t="shared" si="1085"/>
        <v>0</v>
      </c>
      <c r="BU176" s="174">
        <f t="shared" si="1085"/>
        <v>0</v>
      </c>
      <c r="BV176" s="174">
        <f t="shared" si="1085"/>
        <v>0</v>
      </c>
      <c r="BW176" s="174">
        <f t="shared" si="1085"/>
        <v>0</v>
      </c>
      <c r="BX176" s="174">
        <f t="shared" si="1086"/>
        <v>0</v>
      </c>
      <c r="BY176" s="174">
        <f t="shared" si="1086"/>
        <v>0</v>
      </c>
      <c r="BZ176" s="174">
        <f t="shared" si="1086"/>
        <v>0</v>
      </c>
      <c r="CA176" s="174">
        <f t="shared" si="1086"/>
        <v>0</v>
      </c>
      <c r="CB176" s="174">
        <f t="shared" si="1086"/>
        <v>0</v>
      </c>
      <c r="CC176" s="174">
        <f t="shared" si="1086"/>
        <v>0</v>
      </c>
      <c r="CD176" s="174">
        <f t="shared" si="1086"/>
        <v>0</v>
      </c>
      <c r="CE176" s="174">
        <f t="shared" si="1086"/>
        <v>0</v>
      </c>
      <c r="CF176" s="174">
        <f t="shared" si="1086"/>
        <v>0</v>
      </c>
      <c r="CG176" s="174">
        <f t="shared" si="1086"/>
        <v>0</v>
      </c>
      <c r="CH176" s="174">
        <f t="shared" si="1086"/>
        <v>0</v>
      </c>
    </row>
    <row r="177" spans="3:86" x14ac:dyDescent="0.4">
      <c r="C177" s="255"/>
      <c r="D177" s="104"/>
      <c r="E177" s="104"/>
      <c r="F177" s="104"/>
      <c r="G177" s="104"/>
      <c r="H177" s="104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BA177" s="139" t="str">
        <f>IF(Aチーム用勤務希望表!BA177&lt;&gt;"",Aチーム用勤務希望表!BA177,"")</f>
        <v>文化の日</v>
      </c>
      <c r="BB177" s="140">
        <f>IF(Aチーム用勤務希望表!BB177&lt;&gt;"",Aチーム用勤務希望表!BB177,"")</f>
        <v>44868</v>
      </c>
      <c r="BC177" s="139" t="str">
        <f>IF(Aチーム用勤務希望表!BC177&lt;&gt;"",Aチーム用勤務希望表!BC177,"")</f>
        <v/>
      </c>
      <c r="BD177" s="174">
        <f t="shared" si="1084"/>
        <v>0</v>
      </c>
      <c r="BE177" s="174">
        <f t="shared" si="1084"/>
        <v>0</v>
      </c>
      <c r="BF177" s="174">
        <f t="shared" si="1084"/>
        <v>0</v>
      </c>
      <c r="BG177" s="174">
        <f t="shared" si="1084"/>
        <v>0</v>
      </c>
      <c r="BH177" s="174">
        <f t="shared" si="1084"/>
        <v>0</v>
      </c>
      <c r="BI177" s="174">
        <f t="shared" si="1084"/>
        <v>0</v>
      </c>
      <c r="BJ177" s="174">
        <f t="shared" si="1084"/>
        <v>0</v>
      </c>
      <c r="BK177" s="174">
        <f t="shared" si="1084"/>
        <v>0</v>
      </c>
      <c r="BL177" s="174">
        <f t="shared" si="1084"/>
        <v>0</v>
      </c>
      <c r="BM177" s="174">
        <f t="shared" si="1084"/>
        <v>0</v>
      </c>
      <c r="BN177" s="174">
        <f t="shared" si="1085"/>
        <v>0</v>
      </c>
      <c r="BO177" s="174">
        <f t="shared" si="1085"/>
        <v>0</v>
      </c>
      <c r="BP177" s="174">
        <f t="shared" si="1085"/>
        <v>0</v>
      </c>
      <c r="BQ177" s="174">
        <f t="shared" si="1085"/>
        <v>0</v>
      </c>
      <c r="BR177" s="174">
        <f t="shared" si="1085"/>
        <v>0</v>
      </c>
      <c r="BS177" s="174">
        <f t="shared" si="1085"/>
        <v>0</v>
      </c>
      <c r="BT177" s="174">
        <f t="shared" si="1085"/>
        <v>0</v>
      </c>
      <c r="BU177" s="174">
        <f t="shared" si="1085"/>
        <v>0</v>
      </c>
      <c r="BV177" s="174">
        <f t="shared" si="1085"/>
        <v>0</v>
      </c>
      <c r="BW177" s="174">
        <f t="shared" si="1085"/>
        <v>0</v>
      </c>
      <c r="BX177" s="174">
        <f t="shared" si="1086"/>
        <v>0</v>
      </c>
      <c r="BY177" s="174">
        <f t="shared" si="1086"/>
        <v>0</v>
      </c>
      <c r="BZ177" s="174">
        <f t="shared" si="1086"/>
        <v>0</v>
      </c>
      <c r="CA177" s="174">
        <f t="shared" si="1086"/>
        <v>0</v>
      </c>
      <c r="CB177" s="174">
        <f t="shared" si="1086"/>
        <v>0</v>
      </c>
      <c r="CC177" s="174">
        <f t="shared" si="1086"/>
        <v>0</v>
      </c>
      <c r="CD177" s="174">
        <f t="shared" si="1086"/>
        <v>0</v>
      </c>
      <c r="CE177" s="174">
        <f t="shared" si="1086"/>
        <v>0</v>
      </c>
      <c r="CF177" s="174">
        <f t="shared" si="1086"/>
        <v>0</v>
      </c>
      <c r="CG177" s="174">
        <f t="shared" si="1086"/>
        <v>0</v>
      </c>
      <c r="CH177" s="174">
        <f t="shared" si="1086"/>
        <v>0</v>
      </c>
    </row>
    <row r="178" spans="3:86" x14ac:dyDescent="0.4">
      <c r="D178" s="104"/>
      <c r="E178" s="104"/>
      <c r="F178" s="104"/>
      <c r="G178" s="104"/>
      <c r="H178" s="104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BA178" s="139" t="str">
        <f>IF(Aチーム用勤務希望表!BA178&lt;&gt;"",Aチーム用勤務希望表!BA178,"")</f>
        <v>勤労感謝の日</v>
      </c>
      <c r="BB178" s="140">
        <f>IF(Aチーム用勤務希望表!BB178&lt;&gt;"",Aチーム用勤務希望表!BB178,"")</f>
        <v>44888</v>
      </c>
      <c r="BC178" s="139" t="str">
        <f>IF(Aチーム用勤務希望表!BC178&lt;&gt;"",Aチーム用勤務希望表!BC178,"")</f>
        <v/>
      </c>
      <c r="BD178" s="174">
        <f t="shared" si="1084"/>
        <v>0</v>
      </c>
      <c r="BE178" s="174">
        <f t="shared" si="1084"/>
        <v>0</v>
      </c>
      <c r="BF178" s="174">
        <f t="shared" si="1084"/>
        <v>0</v>
      </c>
      <c r="BG178" s="174">
        <f t="shared" si="1084"/>
        <v>0</v>
      </c>
      <c r="BH178" s="174">
        <f t="shared" si="1084"/>
        <v>0</v>
      </c>
      <c r="BI178" s="174">
        <f t="shared" si="1084"/>
        <v>0</v>
      </c>
      <c r="BJ178" s="174">
        <f t="shared" si="1084"/>
        <v>0</v>
      </c>
      <c r="BK178" s="174">
        <f t="shared" si="1084"/>
        <v>0</v>
      </c>
      <c r="BL178" s="174">
        <f t="shared" si="1084"/>
        <v>0</v>
      </c>
      <c r="BM178" s="174">
        <f t="shared" si="1084"/>
        <v>0</v>
      </c>
      <c r="BN178" s="174">
        <f t="shared" si="1085"/>
        <v>0</v>
      </c>
      <c r="BO178" s="174">
        <f t="shared" si="1085"/>
        <v>0</v>
      </c>
      <c r="BP178" s="174">
        <f t="shared" si="1085"/>
        <v>0</v>
      </c>
      <c r="BQ178" s="174">
        <f t="shared" si="1085"/>
        <v>0</v>
      </c>
      <c r="BR178" s="174">
        <f t="shared" si="1085"/>
        <v>0</v>
      </c>
      <c r="BS178" s="174">
        <f t="shared" si="1085"/>
        <v>0</v>
      </c>
      <c r="BT178" s="174">
        <f t="shared" si="1085"/>
        <v>0</v>
      </c>
      <c r="BU178" s="174">
        <f t="shared" si="1085"/>
        <v>0</v>
      </c>
      <c r="BV178" s="174">
        <f t="shared" si="1085"/>
        <v>0</v>
      </c>
      <c r="BW178" s="174">
        <f t="shared" si="1085"/>
        <v>0</v>
      </c>
      <c r="BX178" s="174">
        <f t="shared" si="1086"/>
        <v>0</v>
      </c>
      <c r="BY178" s="174">
        <f t="shared" si="1086"/>
        <v>0</v>
      </c>
      <c r="BZ178" s="174">
        <f t="shared" si="1086"/>
        <v>0</v>
      </c>
      <c r="CA178" s="174">
        <f t="shared" si="1086"/>
        <v>0</v>
      </c>
      <c r="CB178" s="174">
        <f t="shared" si="1086"/>
        <v>0</v>
      </c>
      <c r="CC178" s="174">
        <f t="shared" si="1086"/>
        <v>0</v>
      </c>
      <c r="CD178" s="174">
        <f t="shared" si="1086"/>
        <v>0</v>
      </c>
      <c r="CE178" s="174">
        <f t="shared" si="1086"/>
        <v>0</v>
      </c>
      <c r="CF178" s="174">
        <f t="shared" si="1086"/>
        <v>0</v>
      </c>
      <c r="CG178" s="174">
        <f t="shared" si="1086"/>
        <v>0</v>
      </c>
      <c r="CH178" s="174">
        <f t="shared" si="1086"/>
        <v>0</v>
      </c>
    </row>
    <row r="179" spans="3:86" x14ac:dyDescent="0.4">
      <c r="D179" s="104"/>
      <c r="E179" s="104"/>
      <c r="F179" s="104"/>
      <c r="G179" s="104"/>
      <c r="H179" s="104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BA179" s="139" t="str">
        <f>IF(Aチーム用勤務希望表!BA179&lt;&gt;"",Aチーム用勤務希望表!BA179,"")</f>
        <v/>
      </c>
      <c r="BB179" s="140" t="str">
        <f>IF(Aチーム用勤務希望表!BB179&lt;&gt;"",Aチーム用勤務希望表!BB179,"")</f>
        <v/>
      </c>
      <c r="BC179" s="139" t="str">
        <f>IF(Aチーム用勤務希望表!BC179&lt;&gt;"",Aチーム用勤務希望表!BC179,"")</f>
        <v/>
      </c>
      <c r="BD179" s="174">
        <f t="shared" si="1084"/>
        <v>0</v>
      </c>
      <c r="BE179" s="174">
        <f t="shared" si="1084"/>
        <v>0</v>
      </c>
      <c r="BF179" s="174">
        <f t="shared" si="1084"/>
        <v>0</v>
      </c>
      <c r="BG179" s="174">
        <f t="shared" si="1084"/>
        <v>0</v>
      </c>
      <c r="BH179" s="174">
        <f t="shared" si="1084"/>
        <v>0</v>
      </c>
      <c r="BI179" s="174">
        <f t="shared" si="1084"/>
        <v>0</v>
      </c>
      <c r="BJ179" s="174">
        <f t="shared" si="1084"/>
        <v>0</v>
      </c>
      <c r="BK179" s="174">
        <f t="shared" si="1084"/>
        <v>0</v>
      </c>
      <c r="BL179" s="174">
        <f t="shared" si="1084"/>
        <v>0</v>
      </c>
      <c r="BM179" s="174">
        <f t="shared" si="1084"/>
        <v>0</v>
      </c>
      <c r="BN179" s="174">
        <f t="shared" si="1085"/>
        <v>0</v>
      </c>
      <c r="BO179" s="174">
        <f t="shared" si="1085"/>
        <v>0</v>
      </c>
      <c r="BP179" s="174">
        <f t="shared" si="1085"/>
        <v>0</v>
      </c>
      <c r="BQ179" s="174">
        <f t="shared" si="1085"/>
        <v>0</v>
      </c>
      <c r="BR179" s="174">
        <f t="shared" si="1085"/>
        <v>0</v>
      </c>
      <c r="BS179" s="174">
        <f t="shared" si="1085"/>
        <v>0</v>
      </c>
      <c r="BT179" s="174">
        <f t="shared" si="1085"/>
        <v>0</v>
      </c>
      <c r="BU179" s="174">
        <f t="shared" si="1085"/>
        <v>0</v>
      </c>
      <c r="BV179" s="174">
        <f t="shared" si="1085"/>
        <v>0</v>
      </c>
      <c r="BW179" s="174">
        <f t="shared" si="1085"/>
        <v>0</v>
      </c>
      <c r="BX179" s="174">
        <f t="shared" si="1086"/>
        <v>0</v>
      </c>
      <c r="BY179" s="174">
        <f t="shared" si="1086"/>
        <v>0</v>
      </c>
      <c r="BZ179" s="174">
        <f t="shared" si="1086"/>
        <v>0</v>
      </c>
      <c r="CA179" s="174">
        <f t="shared" si="1086"/>
        <v>0</v>
      </c>
      <c r="CB179" s="174">
        <f t="shared" si="1086"/>
        <v>0</v>
      </c>
      <c r="CC179" s="174">
        <f t="shared" si="1086"/>
        <v>0</v>
      </c>
      <c r="CD179" s="174">
        <f t="shared" si="1086"/>
        <v>0</v>
      </c>
      <c r="CE179" s="174">
        <f t="shared" si="1086"/>
        <v>0</v>
      </c>
      <c r="CF179" s="174">
        <f t="shared" si="1086"/>
        <v>0</v>
      </c>
      <c r="CG179" s="174">
        <f t="shared" si="1086"/>
        <v>0</v>
      </c>
      <c r="CH179" s="174">
        <f t="shared" si="1086"/>
        <v>0</v>
      </c>
    </row>
    <row r="180" spans="3:86" x14ac:dyDescent="0.4"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BA180" s="139" t="str">
        <f>IF(Aチーム用勤務希望表!BA180&lt;&gt;"",Aチーム用勤務希望表!BA180,"")</f>
        <v/>
      </c>
      <c r="BB180" s="140" t="str">
        <f>IF(Aチーム用勤務希望表!BB180&lt;&gt;"",Aチーム用勤務希望表!BB180,"")</f>
        <v/>
      </c>
      <c r="BC180" s="139" t="str">
        <f>IF(Aチーム用勤務希望表!BC180&lt;&gt;"",Aチーム用勤務希望表!BC180,"")</f>
        <v/>
      </c>
      <c r="BD180" s="174">
        <f t="shared" si="1084"/>
        <v>0</v>
      </c>
      <c r="BE180" s="174">
        <f t="shared" si="1084"/>
        <v>0</v>
      </c>
      <c r="BF180" s="174">
        <f t="shared" si="1084"/>
        <v>0</v>
      </c>
      <c r="BG180" s="174">
        <f t="shared" si="1084"/>
        <v>0</v>
      </c>
      <c r="BH180" s="174">
        <f t="shared" si="1084"/>
        <v>0</v>
      </c>
      <c r="BI180" s="174">
        <f t="shared" si="1084"/>
        <v>0</v>
      </c>
      <c r="BJ180" s="174">
        <f t="shared" si="1084"/>
        <v>0</v>
      </c>
      <c r="BK180" s="174">
        <f t="shared" si="1084"/>
        <v>0</v>
      </c>
      <c r="BL180" s="174">
        <f t="shared" si="1084"/>
        <v>0</v>
      </c>
      <c r="BM180" s="174">
        <f t="shared" si="1084"/>
        <v>0</v>
      </c>
      <c r="BN180" s="174">
        <f t="shared" si="1085"/>
        <v>0</v>
      </c>
      <c r="BO180" s="174">
        <f t="shared" si="1085"/>
        <v>0</v>
      </c>
      <c r="BP180" s="174">
        <f t="shared" si="1085"/>
        <v>0</v>
      </c>
      <c r="BQ180" s="174">
        <f t="shared" si="1085"/>
        <v>0</v>
      </c>
      <c r="BR180" s="174">
        <f t="shared" si="1085"/>
        <v>0</v>
      </c>
      <c r="BS180" s="174">
        <f t="shared" si="1085"/>
        <v>0</v>
      </c>
      <c r="BT180" s="174">
        <f t="shared" si="1085"/>
        <v>0</v>
      </c>
      <c r="BU180" s="174">
        <f t="shared" si="1085"/>
        <v>0</v>
      </c>
      <c r="BV180" s="174">
        <f t="shared" si="1085"/>
        <v>0</v>
      </c>
      <c r="BW180" s="174">
        <f t="shared" si="1085"/>
        <v>0</v>
      </c>
      <c r="BX180" s="174">
        <f t="shared" si="1086"/>
        <v>0</v>
      </c>
      <c r="BY180" s="174">
        <f t="shared" si="1086"/>
        <v>0</v>
      </c>
      <c r="BZ180" s="174">
        <f t="shared" si="1086"/>
        <v>0</v>
      </c>
      <c r="CA180" s="174">
        <f t="shared" si="1086"/>
        <v>0</v>
      </c>
      <c r="CB180" s="174">
        <f t="shared" si="1086"/>
        <v>0</v>
      </c>
      <c r="CC180" s="174">
        <f t="shared" si="1086"/>
        <v>0</v>
      </c>
      <c r="CD180" s="174">
        <f t="shared" si="1086"/>
        <v>0</v>
      </c>
      <c r="CE180" s="174">
        <f t="shared" si="1086"/>
        <v>0</v>
      </c>
      <c r="CF180" s="174">
        <f t="shared" si="1086"/>
        <v>0</v>
      </c>
      <c r="CG180" s="174">
        <f t="shared" si="1086"/>
        <v>0</v>
      </c>
      <c r="CH180" s="174">
        <f t="shared" si="1086"/>
        <v>0</v>
      </c>
    </row>
    <row r="181" spans="3:86" x14ac:dyDescent="0.4">
      <c r="D181" s="104"/>
      <c r="E181" s="104"/>
      <c r="F181" s="104"/>
      <c r="G181" s="104"/>
      <c r="H181" s="104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BA181" s="139" t="str">
        <f>IF(Aチーム用勤務希望表!BA181&lt;&gt;"",Aチーム用勤務希望表!BA181,"")</f>
        <v/>
      </c>
      <c r="BB181" s="140" t="str">
        <f>IF(Aチーム用勤務希望表!BB181&lt;&gt;"",Aチーム用勤務希望表!BB181,"")</f>
        <v/>
      </c>
      <c r="BC181" s="139" t="str">
        <f>IF(Aチーム用勤務希望表!BC181&lt;&gt;"",Aチーム用勤務希望表!BC181,"")</f>
        <v/>
      </c>
      <c r="BD181" s="174">
        <f t="shared" si="1084"/>
        <v>0</v>
      </c>
      <c r="BE181" s="174">
        <f t="shared" si="1084"/>
        <v>0</v>
      </c>
      <c r="BF181" s="174">
        <f t="shared" si="1084"/>
        <v>0</v>
      </c>
      <c r="BG181" s="174">
        <f t="shared" si="1084"/>
        <v>0</v>
      </c>
      <c r="BH181" s="174">
        <f t="shared" si="1084"/>
        <v>0</v>
      </c>
      <c r="BI181" s="174">
        <f t="shared" si="1084"/>
        <v>0</v>
      </c>
      <c r="BJ181" s="174">
        <f t="shared" si="1084"/>
        <v>0</v>
      </c>
      <c r="BK181" s="174">
        <f t="shared" si="1084"/>
        <v>0</v>
      </c>
      <c r="BL181" s="174">
        <f t="shared" si="1084"/>
        <v>0</v>
      </c>
      <c r="BM181" s="174">
        <f t="shared" si="1084"/>
        <v>0</v>
      </c>
      <c r="BN181" s="174">
        <f t="shared" si="1085"/>
        <v>0</v>
      </c>
      <c r="BO181" s="174">
        <f t="shared" si="1085"/>
        <v>0</v>
      </c>
      <c r="BP181" s="174">
        <f t="shared" si="1085"/>
        <v>0</v>
      </c>
      <c r="BQ181" s="174">
        <f t="shared" si="1085"/>
        <v>0</v>
      </c>
      <c r="BR181" s="174">
        <f t="shared" si="1085"/>
        <v>0</v>
      </c>
      <c r="BS181" s="174">
        <f t="shared" si="1085"/>
        <v>0</v>
      </c>
      <c r="BT181" s="174">
        <f t="shared" si="1085"/>
        <v>0</v>
      </c>
      <c r="BU181" s="174">
        <f t="shared" si="1085"/>
        <v>0</v>
      </c>
      <c r="BV181" s="174">
        <f t="shared" si="1085"/>
        <v>0</v>
      </c>
      <c r="BW181" s="174">
        <f t="shared" si="1085"/>
        <v>0</v>
      </c>
      <c r="BX181" s="174">
        <f t="shared" si="1086"/>
        <v>0</v>
      </c>
      <c r="BY181" s="174">
        <f t="shared" si="1086"/>
        <v>0</v>
      </c>
      <c r="BZ181" s="174">
        <f t="shared" si="1086"/>
        <v>0</v>
      </c>
      <c r="CA181" s="174">
        <f t="shared" si="1086"/>
        <v>0</v>
      </c>
      <c r="CB181" s="174">
        <f t="shared" si="1086"/>
        <v>0</v>
      </c>
      <c r="CC181" s="174">
        <f t="shared" si="1086"/>
        <v>0</v>
      </c>
      <c r="CD181" s="174">
        <f t="shared" si="1086"/>
        <v>0</v>
      </c>
      <c r="CE181" s="174">
        <f t="shared" si="1086"/>
        <v>0</v>
      </c>
      <c r="CF181" s="174">
        <f t="shared" si="1086"/>
        <v>0</v>
      </c>
      <c r="CG181" s="174">
        <f t="shared" si="1086"/>
        <v>0</v>
      </c>
      <c r="CH181" s="174">
        <f t="shared" si="1086"/>
        <v>0</v>
      </c>
    </row>
    <row r="182" spans="3:86" x14ac:dyDescent="0.4">
      <c r="D182" s="104"/>
      <c r="E182" s="104"/>
      <c r="F182" s="104"/>
      <c r="G182" s="104"/>
      <c r="H182" s="104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BA182" s="139" t="str">
        <f>IF(Aチーム用勤務希望表!BA182&lt;&gt;"",Aチーム用勤務希望表!BA182,"")</f>
        <v/>
      </c>
      <c r="BB182" s="140" t="str">
        <f>IF(Aチーム用勤務希望表!BB182&lt;&gt;"",Aチーム用勤務希望表!BB182,"")</f>
        <v/>
      </c>
      <c r="BC182" s="139" t="str">
        <f>IF(Aチーム用勤務希望表!BC182&lt;&gt;"",Aチーム用勤務希望表!BC182,"")</f>
        <v/>
      </c>
      <c r="BD182" s="174">
        <f t="shared" si="1084"/>
        <v>0</v>
      </c>
      <c r="BE182" s="174">
        <f t="shared" si="1084"/>
        <v>0</v>
      </c>
      <c r="BF182" s="174">
        <f t="shared" si="1084"/>
        <v>0</v>
      </c>
      <c r="BG182" s="174">
        <f t="shared" si="1084"/>
        <v>0</v>
      </c>
      <c r="BH182" s="174">
        <f t="shared" si="1084"/>
        <v>0</v>
      </c>
      <c r="BI182" s="174">
        <f t="shared" si="1084"/>
        <v>0</v>
      </c>
      <c r="BJ182" s="174">
        <f t="shared" si="1084"/>
        <v>0</v>
      </c>
      <c r="BK182" s="174">
        <f t="shared" si="1084"/>
        <v>0</v>
      </c>
      <c r="BL182" s="174">
        <f t="shared" si="1084"/>
        <v>0</v>
      </c>
      <c r="BM182" s="174">
        <f t="shared" si="1084"/>
        <v>0</v>
      </c>
      <c r="BN182" s="174">
        <f t="shared" si="1085"/>
        <v>0</v>
      </c>
      <c r="BO182" s="174">
        <f t="shared" si="1085"/>
        <v>0</v>
      </c>
      <c r="BP182" s="174">
        <f t="shared" si="1085"/>
        <v>0</v>
      </c>
      <c r="BQ182" s="174">
        <f t="shared" si="1085"/>
        <v>0</v>
      </c>
      <c r="BR182" s="174">
        <f t="shared" si="1085"/>
        <v>0</v>
      </c>
      <c r="BS182" s="174">
        <f t="shared" si="1085"/>
        <v>0</v>
      </c>
      <c r="BT182" s="174">
        <f t="shared" si="1085"/>
        <v>0</v>
      </c>
      <c r="BU182" s="174">
        <f t="shared" si="1085"/>
        <v>0</v>
      </c>
      <c r="BV182" s="174">
        <f t="shared" si="1085"/>
        <v>0</v>
      </c>
      <c r="BW182" s="174">
        <f t="shared" si="1085"/>
        <v>0</v>
      </c>
      <c r="BX182" s="174">
        <f t="shared" si="1086"/>
        <v>0</v>
      </c>
      <c r="BY182" s="174">
        <f t="shared" si="1086"/>
        <v>0</v>
      </c>
      <c r="BZ182" s="174">
        <f t="shared" si="1086"/>
        <v>0</v>
      </c>
      <c r="CA182" s="174">
        <f t="shared" si="1086"/>
        <v>0</v>
      </c>
      <c r="CB182" s="174">
        <f t="shared" si="1086"/>
        <v>0</v>
      </c>
      <c r="CC182" s="174">
        <f t="shared" si="1086"/>
        <v>0</v>
      </c>
      <c r="CD182" s="174">
        <f t="shared" si="1086"/>
        <v>0</v>
      </c>
      <c r="CE182" s="174">
        <f t="shared" si="1086"/>
        <v>0</v>
      </c>
      <c r="CF182" s="174">
        <f t="shared" si="1086"/>
        <v>0</v>
      </c>
      <c r="CG182" s="174">
        <f t="shared" si="1086"/>
        <v>0</v>
      </c>
      <c r="CH182" s="174">
        <f t="shared" si="1086"/>
        <v>0</v>
      </c>
    </row>
    <row r="183" spans="3:86" x14ac:dyDescent="0.4">
      <c r="D183" s="104"/>
      <c r="E183" s="104"/>
      <c r="F183" s="104"/>
      <c r="G183" s="104"/>
      <c r="H183" s="104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BA183" s="139" t="str">
        <f>IF(Aチーム用勤務希望表!BA183&lt;&gt;"",Aチーム用勤務希望表!BA183,"")</f>
        <v/>
      </c>
      <c r="BB183" s="140" t="str">
        <f>IF(Aチーム用勤務希望表!BB183&lt;&gt;"",Aチーム用勤務希望表!BB183,"")</f>
        <v/>
      </c>
      <c r="BC183" s="139" t="str">
        <f>IF(Aチーム用勤務希望表!BC183&lt;&gt;"",Aチーム用勤務希望表!BC183,"")</f>
        <v/>
      </c>
      <c r="BD183" s="174">
        <f t="shared" ref="BD183:BM189" si="1087">IF($BA183="",0,IF(BD$162=$BB183,1,0))</f>
        <v>0</v>
      </c>
      <c r="BE183" s="174">
        <f t="shared" si="1087"/>
        <v>0</v>
      </c>
      <c r="BF183" s="174">
        <f t="shared" si="1087"/>
        <v>0</v>
      </c>
      <c r="BG183" s="174">
        <f t="shared" si="1087"/>
        <v>0</v>
      </c>
      <c r="BH183" s="174">
        <f t="shared" si="1087"/>
        <v>0</v>
      </c>
      <c r="BI183" s="174">
        <f t="shared" si="1087"/>
        <v>0</v>
      </c>
      <c r="BJ183" s="174">
        <f t="shared" si="1087"/>
        <v>0</v>
      </c>
      <c r="BK183" s="174">
        <f t="shared" si="1087"/>
        <v>0</v>
      </c>
      <c r="BL183" s="174">
        <f t="shared" si="1087"/>
        <v>0</v>
      </c>
      <c r="BM183" s="174">
        <f t="shared" si="1087"/>
        <v>0</v>
      </c>
      <c r="BN183" s="174">
        <f t="shared" ref="BN183:BW189" si="1088">IF($BA183="",0,IF(BN$162=$BB183,1,0))</f>
        <v>0</v>
      </c>
      <c r="BO183" s="174">
        <f t="shared" si="1088"/>
        <v>0</v>
      </c>
      <c r="BP183" s="174">
        <f t="shared" si="1088"/>
        <v>0</v>
      </c>
      <c r="BQ183" s="174">
        <f t="shared" si="1088"/>
        <v>0</v>
      </c>
      <c r="BR183" s="174">
        <f t="shared" si="1088"/>
        <v>0</v>
      </c>
      <c r="BS183" s="174">
        <f t="shared" si="1088"/>
        <v>0</v>
      </c>
      <c r="BT183" s="174">
        <f t="shared" si="1088"/>
        <v>0</v>
      </c>
      <c r="BU183" s="174">
        <f t="shared" si="1088"/>
        <v>0</v>
      </c>
      <c r="BV183" s="174">
        <f t="shared" si="1088"/>
        <v>0</v>
      </c>
      <c r="BW183" s="174">
        <f t="shared" si="1088"/>
        <v>0</v>
      </c>
      <c r="BX183" s="174">
        <f t="shared" ref="BX183:CH189" si="1089">IF($BA183="",0,IF(BX$162=$BB183,1,0))</f>
        <v>0</v>
      </c>
      <c r="BY183" s="174">
        <f t="shared" si="1089"/>
        <v>0</v>
      </c>
      <c r="BZ183" s="174">
        <f t="shared" si="1089"/>
        <v>0</v>
      </c>
      <c r="CA183" s="174">
        <f t="shared" si="1089"/>
        <v>0</v>
      </c>
      <c r="CB183" s="174">
        <f t="shared" si="1089"/>
        <v>0</v>
      </c>
      <c r="CC183" s="174">
        <f t="shared" si="1089"/>
        <v>0</v>
      </c>
      <c r="CD183" s="174">
        <f t="shared" si="1089"/>
        <v>0</v>
      </c>
      <c r="CE183" s="174">
        <f t="shared" si="1089"/>
        <v>0</v>
      </c>
      <c r="CF183" s="174">
        <f t="shared" si="1089"/>
        <v>0</v>
      </c>
      <c r="CG183" s="174">
        <f t="shared" si="1089"/>
        <v>0</v>
      </c>
      <c r="CH183" s="174">
        <f t="shared" si="1089"/>
        <v>0</v>
      </c>
    </row>
    <row r="184" spans="3:86" x14ac:dyDescent="0.4">
      <c r="D184" s="104"/>
      <c r="E184" s="104"/>
      <c r="F184" s="104"/>
      <c r="G184" s="104"/>
      <c r="H184" s="10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BA184" s="139" t="str">
        <f>IF(Aチーム用勤務希望表!BA184&lt;&gt;"",Aチーム用勤務希望表!BA184,"")</f>
        <v/>
      </c>
      <c r="BB184" s="140" t="str">
        <f>IF(Aチーム用勤務希望表!BB184&lt;&gt;"",Aチーム用勤務希望表!BB184,"")</f>
        <v/>
      </c>
      <c r="BC184" s="139" t="str">
        <f>IF(Aチーム用勤務希望表!BC184&lt;&gt;"",Aチーム用勤務希望表!BC184,"")</f>
        <v/>
      </c>
      <c r="BD184" s="174">
        <f t="shared" si="1087"/>
        <v>0</v>
      </c>
      <c r="BE184" s="174">
        <f t="shared" si="1087"/>
        <v>0</v>
      </c>
      <c r="BF184" s="174">
        <f t="shared" si="1087"/>
        <v>0</v>
      </c>
      <c r="BG184" s="174">
        <f t="shared" si="1087"/>
        <v>0</v>
      </c>
      <c r="BH184" s="174">
        <f t="shared" si="1087"/>
        <v>0</v>
      </c>
      <c r="BI184" s="174">
        <f t="shared" si="1087"/>
        <v>0</v>
      </c>
      <c r="BJ184" s="174">
        <f t="shared" si="1087"/>
        <v>0</v>
      </c>
      <c r="BK184" s="174">
        <f t="shared" si="1087"/>
        <v>0</v>
      </c>
      <c r="BL184" s="174">
        <f t="shared" si="1087"/>
        <v>0</v>
      </c>
      <c r="BM184" s="174">
        <f t="shared" si="1087"/>
        <v>0</v>
      </c>
      <c r="BN184" s="174">
        <f t="shared" si="1088"/>
        <v>0</v>
      </c>
      <c r="BO184" s="174">
        <f t="shared" si="1088"/>
        <v>0</v>
      </c>
      <c r="BP184" s="174">
        <f t="shared" si="1088"/>
        <v>0</v>
      </c>
      <c r="BQ184" s="174">
        <f t="shared" si="1088"/>
        <v>0</v>
      </c>
      <c r="BR184" s="174">
        <f t="shared" si="1088"/>
        <v>0</v>
      </c>
      <c r="BS184" s="174">
        <f t="shared" si="1088"/>
        <v>0</v>
      </c>
      <c r="BT184" s="174">
        <f t="shared" si="1088"/>
        <v>0</v>
      </c>
      <c r="BU184" s="174">
        <f t="shared" si="1088"/>
        <v>0</v>
      </c>
      <c r="BV184" s="174">
        <f t="shared" si="1088"/>
        <v>0</v>
      </c>
      <c r="BW184" s="174">
        <f t="shared" si="1088"/>
        <v>0</v>
      </c>
      <c r="BX184" s="174">
        <f t="shared" si="1089"/>
        <v>0</v>
      </c>
      <c r="BY184" s="174">
        <f t="shared" si="1089"/>
        <v>0</v>
      </c>
      <c r="BZ184" s="174">
        <f t="shared" si="1089"/>
        <v>0</v>
      </c>
      <c r="CA184" s="174">
        <f t="shared" si="1089"/>
        <v>0</v>
      </c>
      <c r="CB184" s="174">
        <f t="shared" si="1089"/>
        <v>0</v>
      </c>
      <c r="CC184" s="174">
        <f t="shared" si="1089"/>
        <v>0</v>
      </c>
      <c r="CD184" s="174">
        <f t="shared" si="1089"/>
        <v>0</v>
      </c>
      <c r="CE184" s="174">
        <f t="shared" si="1089"/>
        <v>0</v>
      </c>
      <c r="CF184" s="174">
        <f t="shared" si="1089"/>
        <v>0</v>
      </c>
      <c r="CG184" s="174">
        <f t="shared" si="1089"/>
        <v>0</v>
      </c>
      <c r="CH184" s="174">
        <f t="shared" si="1089"/>
        <v>0</v>
      </c>
    </row>
    <row r="185" spans="3:86" x14ac:dyDescent="0.4">
      <c r="D185" s="104"/>
      <c r="E185" s="104"/>
      <c r="F185" s="104"/>
      <c r="G185" s="104"/>
      <c r="H185" s="104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BA185" s="139" t="str">
        <f>IF(Aチーム用勤務希望表!BA185&lt;&gt;"",Aチーム用勤務希望表!BA185,"")</f>
        <v/>
      </c>
      <c r="BB185" s="140" t="str">
        <f>IF(Aチーム用勤務希望表!BB185&lt;&gt;"",Aチーム用勤務希望表!BB185,"")</f>
        <v/>
      </c>
      <c r="BC185" s="139" t="str">
        <f>IF(Aチーム用勤務希望表!BC185&lt;&gt;"",Aチーム用勤務希望表!BC185,"")</f>
        <v/>
      </c>
      <c r="BD185" s="174">
        <f t="shared" si="1087"/>
        <v>0</v>
      </c>
      <c r="BE185" s="174">
        <f t="shared" si="1087"/>
        <v>0</v>
      </c>
      <c r="BF185" s="174">
        <f t="shared" si="1087"/>
        <v>0</v>
      </c>
      <c r="BG185" s="174">
        <f t="shared" si="1087"/>
        <v>0</v>
      </c>
      <c r="BH185" s="174">
        <f t="shared" si="1087"/>
        <v>0</v>
      </c>
      <c r="BI185" s="174">
        <f t="shared" si="1087"/>
        <v>0</v>
      </c>
      <c r="BJ185" s="174">
        <f t="shared" si="1087"/>
        <v>0</v>
      </c>
      <c r="BK185" s="174">
        <f t="shared" si="1087"/>
        <v>0</v>
      </c>
      <c r="BL185" s="174">
        <f t="shared" si="1087"/>
        <v>0</v>
      </c>
      <c r="BM185" s="174">
        <f t="shared" si="1087"/>
        <v>0</v>
      </c>
      <c r="BN185" s="174">
        <f t="shared" si="1088"/>
        <v>0</v>
      </c>
      <c r="BO185" s="174">
        <f t="shared" si="1088"/>
        <v>0</v>
      </c>
      <c r="BP185" s="174">
        <f t="shared" si="1088"/>
        <v>0</v>
      </c>
      <c r="BQ185" s="174">
        <f t="shared" si="1088"/>
        <v>0</v>
      </c>
      <c r="BR185" s="174">
        <f t="shared" si="1088"/>
        <v>0</v>
      </c>
      <c r="BS185" s="174">
        <f t="shared" si="1088"/>
        <v>0</v>
      </c>
      <c r="BT185" s="174">
        <f t="shared" si="1088"/>
        <v>0</v>
      </c>
      <c r="BU185" s="174">
        <f t="shared" si="1088"/>
        <v>0</v>
      </c>
      <c r="BV185" s="174">
        <f t="shared" si="1088"/>
        <v>0</v>
      </c>
      <c r="BW185" s="174">
        <f t="shared" si="1088"/>
        <v>0</v>
      </c>
      <c r="BX185" s="174">
        <f t="shared" si="1089"/>
        <v>0</v>
      </c>
      <c r="BY185" s="174">
        <f t="shared" si="1089"/>
        <v>0</v>
      </c>
      <c r="BZ185" s="174">
        <f t="shared" si="1089"/>
        <v>0</v>
      </c>
      <c r="CA185" s="174">
        <f t="shared" si="1089"/>
        <v>0</v>
      </c>
      <c r="CB185" s="174">
        <f t="shared" si="1089"/>
        <v>0</v>
      </c>
      <c r="CC185" s="174">
        <f t="shared" si="1089"/>
        <v>0</v>
      </c>
      <c r="CD185" s="174">
        <f t="shared" si="1089"/>
        <v>0</v>
      </c>
      <c r="CE185" s="174">
        <f t="shared" si="1089"/>
        <v>0</v>
      </c>
      <c r="CF185" s="174">
        <f t="shared" si="1089"/>
        <v>0</v>
      </c>
      <c r="CG185" s="174">
        <f t="shared" si="1089"/>
        <v>0</v>
      </c>
      <c r="CH185" s="174">
        <f t="shared" si="1089"/>
        <v>0</v>
      </c>
    </row>
    <row r="186" spans="3:86" x14ac:dyDescent="0.4">
      <c r="D186" s="104"/>
      <c r="E186" s="104"/>
      <c r="F186" s="104"/>
      <c r="G186" s="104"/>
      <c r="H186" s="104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BA186" s="139" t="str">
        <f>IF(Aチーム用勤務希望表!BA186&lt;&gt;"",Aチーム用勤務希望表!BA186,"")</f>
        <v/>
      </c>
      <c r="BB186" s="140" t="str">
        <f>IF(Aチーム用勤務希望表!BB186&lt;&gt;"",Aチーム用勤務希望表!BB186,"")</f>
        <v/>
      </c>
      <c r="BC186" s="139" t="str">
        <f>IF(Aチーム用勤務希望表!BC186&lt;&gt;"",Aチーム用勤務希望表!BC186,"")</f>
        <v/>
      </c>
      <c r="BD186" s="174">
        <f t="shared" si="1087"/>
        <v>0</v>
      </c>
      <c r="BE186" s="174">
        <f t="shared" si="1087"/>
        <v>0</v>
      </c>
      <c r="BF186" s="174">
        <f t="shared" si="1087"/>
        <v>0</v>
      </c>
      <c r="BG186" s="174">
        <f t="shared" si="1087"/>
        <v>0</v>
      </c>
      <c r="BH186" s="174">
        <f t="shared" si="1087"/>
        <v>0</v>
      </c>
      <c r="BI186" s="174">
        <f t="shared" si="1087"/>
        <v>0</v>
      </c>
      <c r="BJ186" s="174">
        <f t="shared" si="1087"/>
        <v>0</v>
      </c>
      <c r="BK186" s="174">
        <f t="shared" si="1087"/>
        <v>0</v>
      </c>
      <c r="BL186" s="174">
        <f t="shared" si="1087"/>
        <v>0</v>
      </c>
      <c r="BM186" s="174">
        <f t="shared" si="1087"/>
        <v>0</v>
      </c>
      <c r="BN186" s="174">
        <f t="shared" si="1088"/>
        <v>0</v>
      </c>
      <c r="BO186" s="174">
        <f t="shared" si="1088"/>
        <v>0</v>
      </c>
      <c r="BP186" s="174">
        <f t="shared" si="1088"/>
        <v>0</v>
      </c>
      <c r="BQ186" s="174">
        <f t="shared" si="1088"/>
        <v>0</v>
      </c>
      <c r="BR186" s="174">
        <f t="shared" si="1088"/>
        <v>0</v>
      </c>
      <c r="BS186" s="174">
        <f t="shared" si="1088"/>
        <v>0</v>
      </c>
      <c r="BT186" s="174">
        <f t="shared" si="1088"/>
        <v>0</v>
      </c>
      <c r="BU186" s="174">
        <f t="shared" si="1088"/>
        <v>0</v>
      </c>
      <c r="BV186" s="174">
        <f t="shared" si="1088"/>
        <v>0</v>
      </c>
      <c r="BW186" s="174">
        <f t="shared" si="1088"/>
        <v>0</v>
      </c>
      <c r="BX186" s="174">
        <f t="shared" si="1089"/>
        <v>0</v>
      </c>
      <c r="BY186" s="174">
        <f t="shared" si="1089"/>
        <v>0</v>
      </c>
      <c r="BZ186" s="174">
        <f t="shared" si="1089"/>
        <v>0</v>
      </c>
      <c r="CA186" s="174">
        <f t="shared" si="1089"/>
        <v>0</v>
      </c>
      <c r="CB186" s="174">
        <f t="shared" si="1089"/>
        <v>0</v>
      </c>
      <c r="CC186" s="174">
        <f t="shared" si="1089"/>
        <v>0</v>
      </c>
      <c r="CD186" s="174">
        <f t="shared" si="1089"/>
        <v>0</v>
      </c>
      <c r="CE186" s="174">
        <f t="shared" si="1089"/>
        <v>0</v>
      </c>
      <c r="CF186" s="174">
        <f t="shared" si="1089"/>
        <v>0</v>
      </c>
      <c r="CG186" s="174">
        <f t="shared" si="1089"/>
        <v>0</v>
      </c>
      <c r="CH186" s="174">
        <f t="shared" si="1089"/>
        <v>0</v>
      </c>
    </row>
    <row r="187" spans="3:86" x14ac:dyDescent="0.4">
      <c r="D187" s="104"/>
      <c r="E187" s="104"/>
      <c r="F187" s="104"/>
      <c r="G187" s="104"/>
      <c r="H187" s="104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BA187" s="139" t="str">
        <f>IF(Aチーム用勤務希望表!BA187&lt;&gt;"",Aチーム用勤務希望表!BA187,"")</f>
        <v/>
      </c>
      <c r="BB187" s="140" t="str">
        <f>IF(Aチーム用勤務希望表!BB187&lt;&gt;"",Aチーム用勤務希望表!BB187,"")</f>
        <v/>
      </c>
      <c r="BC187" s="139" t="str">
        <f>IF(Aチーム用勤務希望表!BC187&lt;&gt;"",Aチーム用勤務希望表!BC187,"")</f>
        <v/>
      </c>
      <c r="BD187" s="174">
        <f t="shared" si="1087"/>
        <v>0</v>
      </c>
      <c r="BE187" s="174">
        <f t="shared" si="1087"/>
        <v>0</v>
      </c>
      <c r="BF187" s="174">
        <f t="shared" si="1087"/>
        <v>0</v>
      </c>
      <c r="BG187" s="174">
        <f t="shared" si="1087"/>
        <v>0</v>
      </c>
      <c r="BH187" s="174">
        <f t="shared" si="1087"/>
        <v>0</v>
      </c>
      <c r="BI187" s="174">
        <f t="shared" si="1087"/>
        <v>0</v>
      </c>
      <c r="BJ187" s="174">
        <f t="shared" si="1087"/>
        <v>0</v>
      </c>
      <c r="BK187" s="174">
        <f t="shared" si="1087"/>
        <v>0</v>
      </c>
      <c r="BL187" s="174">
        <f t="shared" si="1087"/>
        <v>0</v>
      </c>
      <c r="BM187" s="174">
        <f t="shared" si="1087"/>
        <v>0</v>
      </c>
      <c r="BN187" s="174">
        <f t="shared" si="1088"/>
        <v>0</v>
      </c>
      <c r="BO187" s="174">
        <f t="shared" si="1088"/>
        <v>0</v>
      </c>
      <c r="BP187" s="174">
        <f t="shared" si="1088"/>
        <v>0</v>
      </c>
      <c r="BQ187" s="174">
        <f t="shared" si="1088"/>
        <v>0</v>
      </c>
      <c r="BR187" s="174">
        <f t="shared" si="1088"/>
        <v>0</v>
      </c>
      <c r="BS187" s="174">
        <f t="shared" si="1088"/>
        <v>0</v>
      </c>
      <c r="BT187" s="174">
        <f t="shared" si="1088"/>
        <v>0</v>
      </c>
      <c r="BU187" s="174">
        <f t="shared" si="1088"/>
        <v>0</v>
      </c>
      <c r="BV187" s="174">
        <f t="shared" si="1088"/>
        <v>0</v>
      </c>
      <c r="BW187" s="174">
        <f t="shared" si="1088"/>
        <v>0</v>
      </c>
      <c r="BX187" s="174">
        <f t="shared" si="1089"/>
        <v>0</v>
      </c>
      <c r="BY187" s="174">
        <f t="shared" si="1089"/>
        <v>0</v>
      </c>
      <c r="BZ187" s="174">
        <f t="shared" si="1089"/>
        <v>0</v>
      </c>
      <c r="CA187" s="174">
        <f t="shared" si="1089"/>
        <v>0</v>
      </c>
      <c r="CB187" s="174">
        <f t="shared" si="1089"/>
        <v>0</v>
      </c>
      <c r="CC187" s="174">
        <f t="shared" si="1089"/>
        <v>0</v>
      </c>
      <c r="CD187" s="174">
        <f t="shared" si="1089"/>
        <v>0</v>
      </c>
      <c r="CE187" s="174">
        <f t="shared" si="1089"/>
        <v>0</v>
      </c>
      <c r="CF187" s="174">
        <f t="shared" si="1089"/>
        <v>0</v>
      </c>
      <c r="CG187" s="174">
        <f t="shared" si="1089"/>
        <v>0</v>
      </c>
      <c r="CH187" s="174">
        <f t="shared" si="1089"/>
        <v>0</v>
      </c>
    </row>
    <row r="188" spans="3:86" x14ac:dyDescent="0.4">
      <c r="D188" s="104"/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BA188" s="139" t="str">
        <f>IF(Aチーム用勤務希望表!BA188&lt;&gt;"",Aチーム用勤務希望表!BA188,"")</f>
        <v/>
      </c>
      <c r="BB188" s="140" t="str">
        <f>IF(Aチーム用勤務希望表!BB188&lt;&gt;"",Aチーム用勤務希望表!BB188,"")</f>
        <v/>
      </c>
      <c r="BC188" s="139" t="str">
        <f>IF(Aチーム用勤務希望表!BC188&lt;&gt;"",Aチーム用勤務希望表!BC188,"")</f>
        <v/>
      </c>
      <c r="BD188" s="174">
        <f t="shared" si="1087"/>
        <v>0</v>
      </c>
      <c r="BE188" s="174">
        <f t="shared" si="1087"/>
        <v>0</v>
      </c>
      <c r="BF188" s="174">
        <f t="shared" si="1087"/>
        <v>0</v>
      </c>
      <c r="BG188" s="174">
        <f t="shared" si="1087"/>
        <v>0</v>
      </c>
      <c r="BH188" s="174">
        <f t="shared" si="1087"/>
        <v>0</v>
      </c>
      <c r="BI188" s="174">
        <f t="shared" si="1087"/>
        <v>0</v>
      </c>
      <c r="BJ188" s="174">
        <f t="shared" si="1087"/>
        <v>0</v>
      </c>
      <c r="BK188" s="174">
        <f t="shared" si="1087"/>
        <v>0</v>
      </c>
      <c r="BL188" s="174">
        <f t="shared" si="1087"/>
        <v>0</v>
      </c>
      <c r="BM188" s="174">
        <f t="shared" si="1087"/>
        <v>0</v>
      </c>
      <c r="BN188" s="174">
        <f t="shared" si="1088"/>
        <v>0</v>
      </c>
      <c r="BO188" s="174">
        <f t="shared" si="1088"/>
        <v>0</v>
      </c>
      <c r="BP188" s="174">
        <f t="shared" si="1088"/>
        <v>0</v>
      </c>
      <c r="BQ188" s="174">
        <f t="shared" si="1088"/>
        <v>0</v>
      </c>
      <c r="BR188" s="174">
        <f t="shared" si="1088"/>
        <v>0</v>
      </c>
      <c r="BS188" s="174">
        <f t="shared" si="1088"/>
        <v>0</v>
      </c>
      <c r="BT188" s="174">
        <f t="shared" si="1088"/>
        <v>0</v>
      </c>
      <c r="BU188" s="174">
        <f t="shared" si="1088"/>
        <v>0</v>
      </c>
      <c r="BV188" s="174">
        <f t="shared" si="1088"/>
        <v>0</v>
      </c>
      <c r="BW188" s="174">
        <f t="shared" si="1088"/>
        <v>0</v>
      </c>
      <c r="BX188" s="174">
        <f t="shared" si="1089"/>
        <v>0</v>
      </c>
      <c r="BY188" s="174">
        <f t="shared" si="1089"/>
        <v>0</v>
      </c>
      <c r="BZ188" s="174">
        <f t="shared" si="1089"/>
        <v>0</v>
      </c>
      <c r="CA188" s="174">
        <f t="shared" si="1089"/>
        <v>0</v>
      </c>
      <c r="CB188" s="174">
        <f t="shared" si="1089"/>
        <v>0</v>
      </c>
      <c r="CC188" s="174">
        <f t="shared" si="1089"/>
        <v>0</v>
      </c>
      <c r="CD188" s="174">
        <f t="shared" si="1089"/>
        <v>0</v>
      </c>
      <c r="CE188" s="174">
        <f t="shared" si="1089"/>
        <v>0</v>
      </c>
      <c r="CF188" s="174">
        <f t="shared" si="1089"/>
        <v>0</v>
      </c>
      <c r="CG188" s="174">
        <f t="shared" si="1089"/>
        <v>0</v>
      </c>
      <c r="CH188" s="174">
        <f t="shared" si="1089"/>
        <v>0</v>
      </c>
    </row>
    <row r="189" spans="3:86" ht="19.5" thickBot="1" x14ac:dyDescent="0.45">
      <c r="D189" s="104"/>
      <c r="E189" s="104"/>
      <c r="F189" s="104"/>
      <c r="G189" s="104"/>
      <c r="H189" s="104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BA189" s="139" t="str">
        <f>IF(Aチーム用勤務希望表!BA189&lt;&gt;"",Aチーム用勤務希望表!BA189,"")</f>
        <v/>
      </c>
      <c r="BB189" s="140" t="str">
        <f>IF(Aチーム用勤務希望表!BB189&lt;&gt;"",Aチーム用勤務希望表!BB189,"")</f>
        <v/>
      </c>
      <c r="BC189" s="139" t="str">
        <f>IF(Aチーム用勤務希望表!BC189&lt;&gt;"",Aチーム用勤務希望表!BC189,"")</f>
        <v/>
      </c>
      <c r="BD189" s="174">
        <f t="shared" si="1087"/>
        <v>0</v>
      </c>
      <c r="BE189" s="174">
        <f t="shared" si="1087"/>
        <v>0</v>
      </c>
      <c r="BF189" s="174">
        <f t="shared" si="1087"/>
        <v>0</v>
      </c>
      <c r="BG189" s="174">
        <f t="shared" si="1087"/>
        <v>0</v>
      </c>
      <c r="BH189" s="174">
        <f t="shared" si="1087"/>
        <v>0</v>
      </c>
      <c r="BI189" s="174">
        <f t="shared" si="1087"/>
        <v>0</v>
      </c>
      <c r="BJ189" s="174">
        <f t="shared" si="1087"/>
        <v>0</v>
      </c>
      <c r="BK189" s="174">
        <f t="shared" si="1087"/>
        <v>0</v>
      </c>
      <c r="BL189" s="174">
        <f t="shared" si="1087"/>
        <v>0</v>
      </c>
      <c r="BM189" s="174">
        <f t="shared" si="1087"/>
        <v>0</v>
      </c>
      <c r="BN189" s="174">
        <f t="shared" si="1088"/>
        <v>0</v>
      </c>
      <c r="BO189" s="174">
        <f t="shared" si="1088"/>
        <v>0</v>
      </c>
      <c r="BP189" s="174">
        <f t="shared" si="1088"/>
        <v>0</v>
      </c>
      <c r="BQ189" s="174">
        <f t="shared" si="1088"/>
        <v>0</v>
      </c>
      <c r="BR189" s="174">
        <f t="shared" si="1088"/>
        <v>0</v>
      </c>
      <c r="BS189" s="174">
        <f t="shared" si="1088"/>
        <v>0</v>
      </c>
      <c r="BT189" s="174">
        <f t="shared" si="1088"/>
        <v>0</v>
      </c>
      <c r="BU189" s="174">
        <f t="shared" si="1088"/>
        <v>0</v>
      </c>
      <c r="BV189" s="174">
        <f t="shared" si="1088"/>
        <v>0</v>
      </c>
      <c r="BW189" s="174">
        <f t="shared" si="1088"/>
        <v>0</v>
      </c>
      <c r="BX189" s="174">
        <f t="shared" si="1089"/>
        <v>0</v>
      </c>
      <c r="BY189" s="174">
        <f t="shared" si="1089"/>
        <v>0</v>
      </c>
      <c r="BZ189" s="174">
        <f t="shared" si="1089"/>
        <v>0</v>
      </c>
      <c r="CA189" s="174">
        <f t="shared" si="1089"/>
        <v>0</v>
      </c>
      <c r="CB189" s="174">
        <f t="shared" si="1089"/>
        <v>0</v>
      </c>
      <c r="CC189" s="174">
        <f t="shared" si="1089"/>
        <v>0</v>
      </c>
      <c r="CD189" s="174">
        <f t="shared" si="1089"/>
        <v>0</v>
      </c>
      <c r="CE189" s="174">
        <f t="shared" si="1089"/>
        <v>0</v>
      </c>
      <c r="CF189" s="174">
        <f t="shared" si="1089"/>
        <v>0</v>
      </c>
      <c r="CG189" s="174">
        <f t="shared" si="1089"/>
        <v>0</v>
      </c>
      <c r="CH189" s="174">
        <f t="shared" si="1089"/>
        <v>0</v>
      </c>
    </row>
    <row r="190" spans="3:86" ht="19.5" thickBot="1" x14ac:dyDescent="0.45">
      <c r="D190" s="104"/>
      <c r="E190" s="104"/>
      <c r="F190" s="104"/>
      <c r="G190" s="104"/>
      <c r="H190" s="104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BA190" s="284" t="s">
        <v>57</v>
      </c>
      <c r="BB190" s="285"/>
      <c r="BC190" s="285"/>
      <c r="BD190" s="176">
        <f>SUM(BD163:BD189)</f>
        <v>0</v>
      </c>
      <c r="BE190" s="176">
        <f t="shared" ref="BE190:CH190" si="1090">SUM(BE163:BE189)</f>
        <v>0</v>
      </c>
      <c r="BF190" s="176">
        <f t="shared" si="1090"/>
        <v>0</v>
      </c>
      <c r="BG190" s="176">
        <f t="shared" si="1090"/>
        <v>0</v>
      </c>
      <c r="BH190" s="176">
        <f t="shared" si="1090"/>
        <v>0</v>
      </c>
      <c r="BI190" s="176">
        <f t="shared" si="1090"/>
        <v>0</v>
      </c>
      <c r="BJ190" s="176">
        <f t="shared" si="1090"/>
        <v>0</v>
      </c>
      <c r="BK190" s="176">
        <f t="shared" si="1090"/>
        <v>0</v>
      </c>
      <c r="BL190" s="176">
        <f t="shared" si="1090"/>
        <v>0</v>
      </c>
      <c r="BM190" s="176">
        <f t="shared" si="1090"/>
        <v>0</v>
      </c>
      <c r="BN190" s="176">
        <f t="shared" si="1090"/>
        <v>0</v>
      </c>
      <c r="BO190" s="176">
        <f t="shared" si="1090"/>
        <v>0</v>
      </c>
      <c r="BP190" s="176">
        <f t="shared" si="1090"/>
        <v>0</v>
      </c>
      <c r="BQ190" s="176">
        <f t="shared" si="1090"/>
        <v>0</v>
      </c>
      <c r="BR190" s="176">
        <f t="shared" si="1090"/>
        <v>0</v>
      </c>
      <c r="BS190" s="176">
        <f t="shared" si="1090"/>
        <v>0</v>
      </c>
      <c r="BT190" s="176">
        <f t="shared" si="1090"/>
        <v>0</v>
      </c>
      <c r="BU190" s="176">
        <f t="shared" si="1090"/>
        <v>0</v>
      </c>
      <c r="BV190" s="176">
        <f t="shared" si="1090"/>
        <v>0</v>
      </c>
      <c r="BW190" s="176">
        <f t="shared" si="1090"/>
        <v>0</v>
      </c>
      <c r="BX190" s="176">
        <f t="shared" si="1090"/>
        <v>0</v>
      </c>
      <c r="BY190" s="176">
        <f t="shared" si="1090"/>
        <v>0</v>
      </c>
      <c r="BZ190" s="176">
        <f t="shared" si="1090"/>
        <v>0</v>
      </c>
      <c r="CA190" s="176">
        <f t="shared" si="1090"/>
        <v>0</v>
      </c>
      <c r="CB190" s="176">
        <f t="shared" si="1090"/>
        <v>0</v>
      </c>
      <c r="CC190" s="176">
        <f t="shared" si="1090"/>
        <v>0</v>
      </c>
      <c r="CD190" s="176">
        <f t="shared" si="1090"/>
        <v>0</v>
      </c>
      <c r="CE190" s="176">
        <f t="shared" si="1090"/>
        <v>0</v>
      </c>
      <c r="CF190" s="176">
        <f t="shared" si="1090"/>
        <v>0</v>
      </c>
      <c r="CG190" s="176">
        <f t="shared" si="1090"/>
        <v>0</v>
      </c>
      <c r="CH190" s="135">
        <f t="shared" si="1090"/>
        <v>0</v>
      </c>
    </row>
    <row r="191" spans="3:86" x14ac:dyDescent="0.4">
      <c r="D191" s="104"/>
      <c r="E191" s="104"/>
      <c r="F191" s="104"/>
      <c r="G191" s="104"/>
      <c r="H191" s="104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</row>
    <row r="192" spans="3:86" x14ac:dyDescent="0.4"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</row>
    <row r="193" spans="4:42" x14ac:dyDescent="0.4"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</row>
    <row r="194" spans="4:42" x14ac:dyDescent="0.4">
      <c r="D194" s="104"/>
      <c r="E194" s="104"/>
      <c r="F194" s="104"/>
      <c r="G194" s="104"/>
      <c r="H194" s="10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</row>
    <row r="195" spans="4:42" x14ac:dyDescent="0.4">
      <c r="D195" s="104"/>
      <c r="E195" s="104"/>
      <c r="F195" s="104"/>
      <c r="G195" s="104"/>
      <c r="H195" s="104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</row>
    <row r="196" spans="4:42" x14ac:dyDescent="0.4">
      <c r="D196" s="104"/>
      <c r="E196" s="104"/>
      <c r="F196" s="104"/>
      <c r="G196" s="104"/>
      <c r="H196" s="104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</row>
    <row r="197" spans="4:42" x14ac:dyDescent="0.4">
      <c r="D197" s="104"/>
      <c r="E197" s="104"/>
      <c r="F197" s="104"/>
      <c r="G197" s="104"/>
      <c r="H197" s="104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</row>
    <row r="198" spans="4:42" x14ac:dyDescent="0.4">
      <c r="D198" s="104"/>
      <c r="E198" s="104"/>
      <c r="F198" s="104"/>
      <c r="G198" s="104"/>
      <c r="H198" s="104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</row>
    <row r="199" spans="4:42" x14ac:dyDescent="0.4">
      <c r="D199" s="104"/>
      <c r="E199" s="104"/>
      <c r="F199" s="104"/>
      <c r="G199" s="104"/>
      <c r="H199" s="104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</row>
    <row r="200" spans="4:42" x14ac:dyDescent="0.4"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</row>
    <row r="201" spans="4:42" x14ac:dyDescent="0.4"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</row>
    <row r="202" spans="4:42" x14ac:dyDescent="0.4"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</row>
    <row r="203" spans="4:42" x14ac:dyDescent="0.4"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</row>
    <row r="204" spans="4:42" x14ac:dyDescent="0.4"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</row>
    <row r="205" spans="4:42" x14ac:dyDescent="0.4">
      <c r="D205" s="104"/>
      <c r="E205" s="104"/>
      <c r="F205" s="104"/>
      <c r="G205" s="104"/>
      <c r="H205" s="104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</row>
    <row r="206" spans="4:42" x14ac:dyDescent="0.4">
      <c r="D206" s="104"/>
      <c r="E206" s="104"/>
      <c r="F206" s="104"/>
      <c r="G206" s="104"/>
      <c r="H206" s="104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</row>
    <row r="207" spans="4:42" x14ac:dyDescent="0.4">
      <c r="D207" s="104"/>
      <c r="E207" s="104"/>
      <c r="F207" s="104"/>
      <c r="G207" s="104"/>
      <c r="H207" s="104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</row>
    <row r="208" spans="4:42" x14ac:dyDescent="0.4">
      <c r="D208" s="104"/>
      <c r="E208" s="104"/>
      <c r="F208" s="104"/>
      <c r="G208" s="104"/>
      <c r="H208" s="104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</row>
    <row r="209" spans="4:42" x14ac:dyDescent="0.4">
      <c r="D209" s="104"/>
      <c r="E209" s="104"/>
      <c r="F209" s="104"/>
      <c r="G209" s="104"/>
      <c r="H209" s="104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</row>
    <row r="210" spans="4:42" x14ac:dyDescent="0.4">
      <c r="D210" s="104"/>
      <c r="E210" s="104"/>
      <c r="F210" s="104"/>
      <c r="G210" s="104"/>
      <c r="H210" s="104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</row>
    <row r="211" spans="4:42" x14ac:dyDescent="0.4">
      <c r="D211" s="104"/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</row>
    <row r="212" spans="4:42" x14ac:dyDescent="0.4">
      <c r="D212" s="104"/>
      <c r="E212" s="104"/>
      <c r="F212" s="104"/>
      <c r="G212" s="104"/>
      <c r="H212" s="104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</row>
    <row r="213" spans="4:42" x14ac:dyDescent="0.4">
      <c r="D213" s="104"/>
      <c r="E213" s="104"/>
      <c r="F213" s="104"/>
      <c r="G213" s="104"/>
      <c r="H213" s="104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</row>
    <row r="214" spans="4:42" x14ac:dyDescent="0.4">
      <c r="D214" s="104"/>
      <c r="E214" s="104"/>
      <c r="F214" s="104"/>
      <c r="G214" s="104"/>
      <c r="H214" s="10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</row>
    <row r="215" spans="4:42" x14ac:dyDescent="0.4">
      <c r="D215" s="104"/>
      <c r="E215" s="104"/>
      <c r="F215" s="104"/>
      <c r="G215" s="104"/>
      <c r="H215" s="104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</row>
    <row r="216" spans="4:42" x14ac:dyDescent="0.4">
      <c r="D216" s="104"/>
      <c r="E216" s="104"/>
      <c r="F216" s="104"/>
      <c r="G216" s="104"/>
      <c r="H216" s="104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</row>
    <row r="217" spans="4:42" x14ac:dyDescent="0.4">
      <c r="D217" s="104"/>
      <c r="E217" s="104"/>
      <c r="F217" s="104"/>
      <c r="G217" s="104"/>
      <c r="H217" s="104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</row>
    <row r="218" spans="4:42" x14ac:dyDescent="0.4">
      <c r="D218" s="104"/>
      <c r="E218" s="104"/>
      <c r="F218" s="104"/>
      <c r="G218" s="104"/>
      <c r="H218" s="104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</row>
    <row r="219" spans="4:42" x14ac:dyDescent="0.4">
      <c r="D219" s="104"/>
      <c r="E219" s="104"/>
      <c r="F219" s="104"/>
      <c r="G219" s="104"/>
      <c r="H219" s="104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</row>
    <row r="220" spans="4:42" x14ac:dyDescent="0.4">
      <c r="D220" s="104"/>
      <c r="E220" s="104"/>
      <c r="F220" s="104"/>
      <c r="G220" s="104"/>
      <c r="H220" s="104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</row>
    <row r="221" spans="4:42" x14ac:dyDescent="0.4">
      <c r="D221" s="104"/>
      <c r="E221" s="104"/>
      <c r="F221" s="104"/>
      <c r="G221" s="104"/>
      <c r="H221" s="104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</row>
    <row r="222" spans="4:42" x14ac:dyDescent="0.4">
      <c r="D222" s="104"/>
      <c r="E222" s="104"/>
      <c r="F222" s="104"/>
      <c r="G222" s="104"/>
      <c r="H222" s="104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</row>
    <row r="223" spans="4:42" x14ac:dyDescent="0.4">
      <c r="D223" s="104"/>
      <c r="E223" s="104"/>
      <c r="F223" s="104"/>
      <c r="G223" s="104"/>
      <c r="H223" s="104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</row>
    <row r="225" spans="10:41" x14ac:dyDescent="0.4">
      <c r="J225" s="92"/>
      <c r="K225" s="92"/>
      <c r="L225" s="92"/>
      <c r="M225" s="92"/>
      <c r="N225" s="92"/>
      <c r="O225" s="92"/>
      <c r="P225" s="92"/>
      <c r="Q225" s="92"/>
      <c r="R225" s="92"/>
      <c r="S225" s="92"/>
      <c r="T225" s="92"/>
      <c r="U225" s="92"/>
      <c r="V225" s="92"/>
      <c r="W225" s="92"/>
      <c r="X225" s="92"/>
      <c r="Y225" s="92"/>
      <c r="Z225" s="92"/>
      <c r="AA225" s="92"/>
      <c r="AB225" s="92"/>
      <c r="AC225" s="92"/>
      <c r="AD225" s="92"/>
      <c r="AE225" s="92"/>
      <c r="AF225" s="92"/>
      <c r="AG225" s="92"/>
      <c r="AH225" s="92"/>
      <c r="AI225" s="92"/>
      <c r="AJ225" s="92"/>
      <c r="AK225" s="92"/>
      <c r="AL225" s="92"/>
      <c r="AM225" s="92"/>
      <c r="AN225" s="92"/>
      <c r="AO225" s="92"/>
    </row>
    <row r="226" spans="10:41" x14ac:dyDescent="0.4">
      <c r="J226" s="92"/>
      <c r="K226" s="92"/>
      <c r="L226" s="92"/>
      <c r="M226" s="92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  <c r="AA226" s="92"/>
      <c r="AB226" s="92"/>
      <c r="AC226" s="92"/>
      <c r="AD226" s="92"/>
      <c r="AE226" s="92"/>
      <c r="AF226" s="92"/>
      <c r="AG226" s="92"/>
      <c r="AH226" s="92"/>
      <c r="AI226" s="92"/>
      <c r="AJ226" s="92"/>
      <c r="AK226" s="92"/>
      <c r="AL226" s="92"/>
      <c r="AM226" s="92"/>
      <c r="AN226" s="92"/>
      <c r="AO226" s="92"/>
    </row>
    <row r="227" spans="10:41" x14ac:dyDescent="0.4">
      <c r="J227" s="92"/>
      <c r="K227" s="92"/>
      <c r="L227" s="92"/>
      <c r="M227" s="92"/>
      <c r="N227" s="92"/>
      <c r="O227" s="92"/>
      <c r="P227" s="92"/>
      <c r="Q227" s="92"/>
      <c r="R227" s="92"/>
      <c r="S227" s="92"/>
      <c r="T227" s="92"/>
      <c r="U227" s="92"/>
      <c r="V227" s="92"/>
      <c r="W227" s="92"/>
      <c r="X227" s="92"/>
      <c r="Y227" s="92"/>
      <c r="Z227" s="92"/>
      <c r="AA227" s="92"/>
      <c r="AB227" s="92"/>
      <c r="AC227" s="92"/>
      <c r="AD227" s="92"/>
      <c r="AE227" s="92"/>
      <c r="AF227" s="92"/>
      <c r="AG227" s="92"/>
      <c r="AH227" s="92"/>
      <c r="AI227" s="92"/>
      <c r="AJ227" s="92"/>
      <c r="AK227" s="92"/>
      <c r="AL227" s="92"/>
      <c r="AM227" s="92"/>
      <c r="AN227" s="92"/>
      <c r="AO227" s="92"/>
    </row>
    <row r="228" spans="10:41" x14ac:dyDescent="0.4">
      <c r="J228" s="92"/>
      <c r="K228" s="92"/>
      <c r="L228" s="92"/>
      <c r="M228" s="92"/>
      <c r="N228" s="92"/>
      <c r="O228" s="92"/>
      <c r="P228" s="92"/>
      <c r="Q228" s="92"/>
      <c r="R228" s="92"/>
      <c r="S228" s="92"/>
      <c r="T228" s="92"/>
      <c r="U228" s="92"/>
      <c r="V228" s="92"/>
      <c r="W228" s="92"/>
      <c r="X228" s="92"/>
      <c r="Y228" s="92"/>
      <c r="Z228" s="92"/>
      <c r="AA228" s="92"/>
      <c r="AB228" s="92"/>
      <c r="AC228" s="92"/>
      <c r="AD228" s="92"/>
      <c r="AE228" s="92"/>
      <c r="AF228" s="92"/>
      <c r="AG228" s="92"/>
      <c r="AH228" s="92"/>
      <c r="AI228" s="92"/>
      <c r="AJ228" s="92"/>
      <c r="AK228" s="92"/>
      <c r="AL228" s="92"/>
      <c r="AM228" s="92"/>
      <c r="AN228" s="92"/>
      <c r="AO228" s="92"/>
    </row>
    <row r="229" spans="10:41" x14ac:dyDescent="0.4"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  <c r="AA229" s="92"/>
      <c r="AB229" s="92"/>
      <c r="AC229" s="92"/>
      <c r="AD229" s="92"/>
      <c r="AE229" s="92"/>
      <c r="AF229" s="92"/>
      <c r="AG229" s="92"/>
      <c r="AH229" s="92"/>
      <c r="AI229" s="92"/>
      <c r="AJ229" s="92"/>
      <c r="AK229" s="92"/>
      <c r="AL229" s="92"/>
      <c r="AM229" s="92"/>
      <c r="AN229" s="92"/>
      <c r="AO229" s="92"/>
    </row>
    <row r="230" spans="10:41" x14ac:dyDescent="0.4"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  <c r="AA230" s="92"/>
      <c r="AB230" s="92"/>
      <c r="AC230" s="92"/>
      <c r="AD230" s="92"/>
      <c r="AE230" s="92"/>
      <c r="AF230" s="92"/>
      <c r="AG230" s="92"/>
      <c r="AH230" s="92"/>
      <c r="AI230" s="92"/>
      <c r="AJ230" s="92"/>
      <c r="AK230" s="92"/>
      <c r="AL230" s="92"/>
      <c r="AM230" s="92"/>
      <c r="AN230" s="92"/>
      <c r="AO230" s="92"/>
    </row>
    <row r="231" spans="10:41" x14ac:dyDescent="0.4"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  <c r="AA231" s="92"/>
      <c r="AB231" s="92"/>
      <c r="AC231" s="92"/>
      <c r="AD231" s="92"/>
      <c r="AE231" s="92"/>
      <c r="AF231" s="92"/>
      <c r="AG231" s="92"/>
      <c r="AH231" s="92"/>
      <c r="AI231" s="92"/>
      <c r="AJ231" s="92"/>
      <c r="AK231" s="92"/>
      <c r="AL231" s="92"/>
      <c r="AM231" s="92"/>
      <c r="AN231" s="92"/>
      <c r="AO231" s="92"/>
    </row>
    <row r="232" spans="10:41" x14ac:dyDescent="0.4"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  <c r="AA232" s="92"/>
      <c r="AB232" s="92"/>
      <c r="AC232" s="92"/>
      <c r="AD232" s="92"/>
      <c r="AE232" s="92"/>
      <c r="AF232" s="92"/>
      <c r="AG232" s="92"/>
      <c r="AH232" s="92"/>
      <c r="AI232" s="92"/>
      <c r="AJ232" s="92"/>
      <c r="AK232" s="92"/>
      <c r="AL232" s="92"/>
      <c r="AM232" s="92"/>
      <c r="AN232" s="92"/>
      <c r="AO232" s="92"/>
    </row>
    <row r="233" spans="10:41" x14ac:dyDescent="0.4"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</row>
    <row r="234" spans="10:41" x14ac:dyDescent="0.4"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</row>
    <row r="235" spans="10:41" x14ac:dyDescent="0.4"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E235" s="92"/>
      <c r="AF235" s="92"/>
      <c r="AG235" s="92"/>
      <c r="AH235" s="92"/>
      <c r="AI235" s="92"/>
      <c r="AJ235" s="92"/>
      <c r="AK235" s="92"/>
      <c r="AL235" s="92"/>
      <c r="AM235" s="92"/>
      <c r="AN235" s="92"/>
      <c r="AO235" s="92"/>
    </row>
    <row r="236" spans="10:41" x14ac:dyDescent="0.4"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/>
      <c r="AG236" s="92"/>
      <c r="AH236" s="92"/>
      <c r="AI236" s="92"/>
      <c r="AJ236" s="92"/>
      <c r="AK236" s="92"/>
      <c r="AL236" s="92"/>
      <c r="AM236" s="92"/>
      <c r="AN236" s="92"/>
      <c r="AO236" s="92"/>
    </row>
    <row r="237" spans="10:41" x14ac:dyDescent="0.4"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  <c r="AK237" s="92"/>
      <c r="AL237" s="92"/>
      <c r="AM237" s="92"/>
      <c r="AN237" s="92"/>
      <c r="AO237" s="92"/>
    </row>
    <row r="238" spans="10:41" x14ac:dyDescent="0.4"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E238" s="92"/>
      <c r="AF238" s="92"/>
      <c r="AG238" s="92"/>
      <c r="AH238" s="92"/>
      <c r="AI238" s="92"/>
      <c r="AJ238" s="92"/>
      <c r="AK238" s="92"/>
      <c r="AL238" s="92"/>
      <c r="AM238" s="92"/>
      <c r="AN238" s="92"/>
      <c r="AO238" s="92"/>
    </row>
    <row r="239" spans="10:41" x14ac:dyDescent="0.4"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E239" s="92"/>
      <c r="AF239" s="92"/>
      <c r="AG239" s="92"/>
      <c r="AH239" s="92"/>
      <c r="AI239" s="92"/>
      <c r="AJ239" s="92"/>
      <c r="AK239" s="92"/>
      <c r="AL239" s="92"/>
      <c r="AM239" s="92"/>
      <c r="AN239" s="92"/>
      <c r="AO239" s="92"/>
    </row>
    <row r="240" spans="10:41" x14ac:dyDescent="0.4"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</row>
    <row r="241" spans="10:41" x14ac:dyDescent="0.4"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</row>
    <row r="242" spans="10:41" x14ac:dyDescent="0.4"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</row>
    <row r="243" spans="10:41" x14ac:dyDescent="0.4"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</row>
    <row r="244" spans="10:41" x14ac:dyDescent="0.4"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</row>
    <row r="245" spans="10:41" x14ac:dyDescent="0.4"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</row>
    <row r="246" spans="10:41" x14ac:dyDescent="0.4"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</row>
    <row r="247" spans="10:41" x14ac:dyDescent="0.4"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</row>
    <row r="248" spans="10:41" x14ac:dyDescent="0.4"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</row>
    <row r="249" spans="10:41" x14ac:dyDescent="0.4"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</row>
    <row r="250" spans="10:41" x14ac:dyDescent="0.4"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</row>
    <row r="251" spans="10:41" x14ac:dyDescent="0.4"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</row>
    <row r="252" spans="10:41" x14ac:dyDescent="0.4"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</row>
    <row r="253" spans="10:41" x14ac:dyDescent="0.4"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</row>
    <row r="254" spans="10:41" x14ac:dyDescent="0.4"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</row>
    <row r="255" spans="10:41" x14ac:dyDescent="0.4"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</row>
    <row r="256" spans="10:41" x14ac:dyDescent="0.4"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</row>
    <row r="257" spans="10:41" x14ac:dyDescent="0.4"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</row>
    <row r="258" spans="10:41" x14ac:dyDescent="0.4"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</row>
    <row r="259" spans="10:41" x14ac:dyDescent="0.4"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</row>
    <row r="260" spans="10:41" x14ac:dyDescent="0.4"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</row>
    <row r="261" spans="10:41" x14ac:dyDescent="0.4"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</row>
    <row r="262" spans="10:41" x14ac:dyDescent="0.4"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</row>
    <row r="263" spans="10:41" x14ac:dyDescent="0.4"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</row>
    <row r="264" spans="10:41" x14ac:dyDescent="0.4"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</row>
    <row r="265" spans="10:41" x14ac:dyDescent="0.4"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</row>
    <row r="266" spans="10:41" x14ac:dyDescent="0.4"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</row>
    <row r="267" spans="10:41" x14ac:dyDescent="0.4"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</row>
    <row r="268" spans="10:41" x14ac:dyDescent="0.4"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</row>
    <row r="269" spans="10:41" x14ac:dyDescent="0.4"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</row>
    <row r="270" spans="10:41" x14ac:dyDescent="0.4"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</row>
    <row r="271" spans="10:41" x14ac:dyDescent="0.4"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</row>
    <row r="272" spans="10:41" x14ac:dyDescent="0.4"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</row>
    <row r="273" spans="10:41" x14ac:dyDescent="0.4"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</row>
    <row r="274" spans="10:41" x14ac:dyDescent="0.4"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</row>
    <row r="275" spans="10:41" x14ac:dyDescent="0.4"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</row>
    <row r="276" spans="10:41" x14ac:dyDescent="0.4"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</row>
    <row r="277" spans="10:41" x14ac:dyDescent="0.4"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</row>
    <row r="278" spans="10:41" x14ac:dyDescent="0.4"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</row>
    <row r="279" spans="10:41" x14ac:dyDescent="0.4"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</row>
    <row r="280" spans="10:41" x14ac:dyDescent="0.4"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</row>
    <row r="281" spans="10:41" x14ac:dyDescent="0.4"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</row>
    <row r="282" spans="10:41" x14ac:dyDescent="0.4"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</row>
    <row r="283" spans="10:41" x14ac:dyDescent="0.4"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</row>
    <row r="284" spans="10:41" x14ac:dyDescent="0.4"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</row>
    <row r="285" spans="10:41" x14ac:dyDescent="0.4"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</row>
  </sheetData>
  <sheetProtection algorithmName="SHA-512" hashValue="z/4mlgwW0KZ2NR15ZOIBjEZVf7yyRNv2+8qBwEBbJai8qDmCez6BIY/qGHCWQwweDhEPKPr9c2bGYrHJQJEJ8A==" saltValue="V9wjKiAKdRbbMpezCwO2nQ==" spinCount="100000" sheet="1" selectLockedCells="1"/>
  <mergeCells count="1183">
    <mergeCell ref="A1:C1"/>
    <mergeCell ref="A2:C2"/>
    <mergeCell ref="A3:A4"/>
    <mergeCell ref="B3:C3"/>
    <mergeCell ref="B4:C4"/>
    <mergeCell ref="A5:A8"/>
    <mergeCell ref="B5:C5"/>
    <mergeCell ref="B6:C6"/>
    <mergeCell ref="B7:C7"/>
    <mergeCell ref="B8:C8"/>
    <mergeCell ref="A14:C17"/>
    <mergeCell ref="G17:H17"/>
    <mergeCell ref="AW17:AW18"/>
    <mergeCell ref="AX17:AX18"/>
    <mergeCell ref="D16:D18"/>
    <mergeCell ref="E16:E18"/>
    <mergeCell ref="F16:H16"/>
    <mergeCell ref="I16:I18"/>
    <mergeCell ref="J16:J18"/>
    <mergeCell ref="K16:AO16"/>
    <mergeCell ref="AZ19:AZ20"/>
    <mergeCell ref="AZ16:AZ18"/>
    <mergeCell ref="AP16:AX16"/>
    <mergeCell ref="AP17:AP18"/>
    <mergeCell ref="AQ17:AR17"/>
    <mergeCell ref="AS17:AV17"/>
    <mergeCell ref="A9:C9"/>
    <mergeCell ref="I10:J10"/>
    <mergeCell ref="K10:AO10"/>
    <mergeCell ref="A11:C13"/>
    <mergeCell ref="I11:J11"/>
    <mergeCell ref="I13:I14"/>
    <mergeCell ref="E21:E22"/>
    <mergeCell ref="F21:F22"/>
    <mergeCell ref="G21:G22"/>
    <mergeCell ref="H21:H22"/>
    <mergeCell ref="I21:I22"/>
    <mergeCell ref="AZ21:AZ22"/>
    <mergeCell ref="D19:D78"/>
    <mergeCell ref="E19:E20"/>
    <mergeCell ref="F19:F20"/>
    <mergeCell ref="G19:G20"/>
    <mergeCell ref="H19:H20"/>
    <mergeCell ref="I19:I20"/>
    <mergeCell ref="E23:E24"/>
    <mergeCell ref="F23:F24"/>
    <mergeCell ref="G23:G24"/>
    <mergeCell ref="H23:H24"/>
    <mergeCell ref="E27:E28"/>
    <mergeCell ref="F27:F28"/>
    <mergeCell ref="G27:G28"/>
    <mergeCell ref="H27:H28"/>
    <mergeCell ref="I27:I28"/>
    <mergeCell ref="AZ27:AZ28"/>
    <mergeCell ref="I23:I24"/>
    <mergeCell ref="AZ23:AZ24"/>
    <mergeCell ref="E33:E34"/>
    <mergeCell ref="F33:F34"/>
    <mergeCell ref="G33:G34"/>
    <mergeCell ref="H33:H34"/>
    <mergeCell ref="I33:I34"/>
    <mergeCell ref="AZ33:AZ34"/>
    <mergeCell ref="E25:E26"/>
    <mergeCell ref="F25:F26"/>
    <mergeCell ref="G25:G26"/>
    <mergeCell ref="H25:H26"/>
    <mergeCell ref="I25:I26"/>
    <mergeCell ref="AZ25:AZ26"/>
    <mergeCell ref="E31:E32"/>
    <mergeCell ref="F31:F32"/>
    <mergeCell ref="G31:G32"/>
    <mergeCell ref="H31:H32"/>
    <mergeCell ref="I31:I32"/>
    <mergeCell ref="AZ31:AZ32"/>
    <mergeCell ref="E29:E30"/>
    <mergeCell ref="F29:F30"/>
    <mergeCell ref="G29:G30"/>
    <mergeCell ref="H29:H30"/>
    <mergeCell ref="I29:I30"/>
    <mergeCell ref="AZ29:AZ30"/>
    <mergeCell ref="E39:E40"/>
    <mergeCell ref="F39:F40"/>
    <mergeCell ref="G39:G40"/>
    <mergeCell ref="H39:H40"/>
    <mergeCell ref="I39:I40"/>
    <mergeCell ref="AZ39:AZ40"/>
    <mergeCell ref="E37:E38"/>
    <mergeCell ref="F37:F38"/>
    <mergeCell ref="G37:G38"/>
    <mergeCell ref="H37:H38"/>
    <mergeCell ref="I37:I38"/>
    <mergeCell ref="AZ37:AZ38"/>
    <mergeCell ref="E35:E36"/>
    <mergeCell ref="F35:F36"/>
    <mergeCell ref="G35:G36"/>
    <mergeCell ref="H35:H36"/>
    <mergeCell ref="I35:I36"/>
    <mergeCell ref="AZ35:AZ36"/>
    <mergeCell ref="E45:E46"/>
    <mergeCell ref="F45:F46"/>
    <mergeCell ref="G45:G46"/>
    <mergeCell ref="H45:H46"/>
    <mergeCell ref="I45:I46"/>
    <mergeCell ref="AZ45:AZ46"/>
    <mergeCell ref="E43:E44"/>
    <mergeCell ref="F43:F44"/>
    <mergeCell ref="G43:G44"/>
    <mergeCell ref="H43:H44"/>
    <mergeCell ref="I43:I44"/>
    <mergeCell ref="AZ43:AZ44"/>
    <mergeCell ref="E41:E42"/>
    <mergeCell ref="F41:F42"/>
    <mergeCell ref="G41:G42"/>
    <mergeCell ref="H41:H42"/>
    <mergeCell ref="I41:I42"/>
    <mergeCell ref="AZ41:AZ42"/>
    <mergeCell ref="E51:E52"/>
    <mergeCell ref="F51:F52"/>
    <mergeCell ref="G51:G52"/>
    <mergeCell ref="H51:H52"/>
    <mergeCell ref="I51:I52"/>
    <mergeCell ref="AZ51:AZ52"/>
    <mergeCell ref="E49:E50"/>
    <mergeCell ref="F49:F50"/>
    <mergeCell ref="G49:G50"/>
    <mergeCell ref="H49:H50"/>
    <mergeCell ref="I49:I50"/>
    <mergeCell ref="AZ49:AZ50"/>
    <mergeCell ref="E47:E48"/>
    <mergeCell ref="F47:F48"/>
    <mergeCell ref="G47:G48"/>
    <mergeCell ref="H47:H48"/>
    <mergeCell ref="I47:I48"/>
    <mergeCell ref="AZ47:AZ48"/>
    <mergeCell ref="E57:E58"/>
    <mergeCell ref="F57:F58"/>
    <mergeCell ref="G57:G58"/>
    <mergeCell ref="H57:H58"/>
    <mergeCell ref="I57:I58"/>
    <mergeCell ref="AZ57:AZ58"/>
    <mergeCell ref="E55:E56"/>
    <mergeCell ref="F55:F56"/>
    <mergeCell ref="G55:G56"/>
    <mergeCell ref="H55:H56"/>
    <mergeCell ref="I55:I56"/>
    <mergeCell ref="AZ55:AZ56"/>
    <mergeCell ref="E53:E54"/>
    <mergeCell ref="F53:F54"/>
    <mergeCell ref="G53:G54"/>
    <mergeCell ref="H53:H54"/>
    <mergeCell ref="I53:I54"/>
    <mergeCell ref="AZ53:AZ54"/>
    <mergeCell ref="E63:E64"/>
    <mergeCell ref="F63:F64"/>
    <mergeCell ref="G63:G64"/>
    <mergeCell ref="H63:H64"/>
    <mergeCell ref="I63:I64"/>
    <mergeCell ref="AZ63:AZ64"/>
    <mergeCell ref="E61:E62"/>
    <mergeCell ref="F61:F62"/>
    <mergeCell ref="G61:G62"/>
    <mergeCell ref="H61:H62"/>
    <mergeCell ref="I61:I62"/>
    <mergeCell ref="AZ61:AZ62"/>
    <mergeCell ref="E59:E60"/>
    <mergeCell ref="F59:F60"/>
    <mergeCell ref="G59:G60"/>
    <mergeCell ref="H59:H60"/>
    <mergeCell ref="I59:I60"/>
    <mergeCell ref="AZ59:AZ60"/>
    <mergeCell ref="E69:E70"/>
    <mergeCell ref="F69:F70"/>
    <mergeCell ref="G69:G70"/>
    <mergeCell ref="H69:H70"/>
    <mergeCell ref="I69:I70"/>
    <mergeCell ref="AZ69:AZ70"/>
    <mergeCell ref="E67:E68"/>
    <mergeCell ref="F67:F68"/>
    <mergeCell ref="G67:G68"/>
    <mergeCell ref="H67:H68"/>
    <mergeCell ref="I67:I68"/>
    <mergeCell ref="AZ67:AZ68"/>
    <mergeCell ref="E65:E66"/>
    <mergeCell ref="F65:F66"/>
    <mergeCell ref="G65:G66"/>
    <mergeCell ref="H65:H66"/>
    <mergeCell ref="I65:I66"/>
    <mergeCell ref="AZ65:AZ66"/>
    <mergeCell ref="AZ77:AZ78"/>
    <mergeCell ref="E75:E76"/>
    <mergeCell ref="F75:F76"/>
    <mergeCell ref="G75:G76"/>
    <mergeCell ref="H75:H76"/>
    <mergeCell ref="I75:I76"/>
    <mergeCell ref="AZ75:AZ76"/>
    <mergeCell ref="E73:E74"/>
    <mergeCell ref="F73:F74"/>
    <mergeCell ref="G73:G74"/>
    <mergeCell ref="H73:H74"/>
    <mergeCell ref="I73:I74"/>
    <mergeCell ref="AZ73:AZ74"/>
    <mergeCell ref="E71:E72"/>
    <mergeCell ref="F71:F72"/>
    <mergeCell ref="G71:G72"/>
    <mergeCell ref="H71:H72"/>
    <mergeCell ref="I71:I72"/>
    <mergeCell ref="AZ71:AZ72"/>
    <mergeCell ref="J99:AO99"/>
    <mergeCell ref="F100:H100"/>
    <mergeCell ref="J100:J101"/>
    <mergeCell ref="F101:H101"/>
    <mergeCell ref="E77:E78"/>
    <mergeCell ref="F77:F78"/>
    <mergeCell ref="G77:G78"/>
    <mergeCell ref="H77:H78"/>
    <mergeCell ref="I77:I78"/>
    <mergeCell ref="D100:D103"/>
    <mergeCell ref="E100:E103"/>
    <mergeCell ref="K100:K101"/>
    <mergeCell ref="L100:L101"/>
    <mergeCell ref="M100:M101"/>
    <mergeCell ref="N100:N101"/>
    <mergeCell ref="O100:O101"/>
    <mergeCell ref="P100:P101"/>
    <mergeCell ref="Q100:Q101"/>
    <mergeCell ref="R100:R101"/>
    <mergeCell ref="S100:S101"/>
    <mergeCell ref="T100:T101"/>
    <mergeCell ref="AH100:AH101"/>
    <mergeCell ref="AI100:AI101"/>
    <mergeCell ref="AJ100:AJ101"/>
    <mergeCell ref="AK100:AK101"/>
    <mergeCell ref="AL100:AL101"/>
    <mergeCell ref="U100:U101"/>
    <mergeCell ref="V100:V101"/>
    <mergeCell ref="W100:W101"/>
    <mergeCell ref="X100:X101"/>
    <mergeCell ref="Y100:Y101"/>
    <mergeCell ref="Z100:Z101"/>
    <mergeCell ref="AE126:AE127"/>
    <mergeCell ref="J120:J121"/>
    <mergeCell ref="J122:J123"/>
    <mergeCell ref="J124:J125"/>
    <mergeCell ref="J114:J115"/>
    <mergeCell ref="J116:J117"/>
    <mergeCell ref="J118:J119"/>
    <mergeCell ref="K118:K119"/>
    <mergeCell ref="L118:L119"/>
    <mergeCell ref="M118:M119"/>
    <mergeCell ref="N118:N119"/>
    <mergeCell ref="O118:O119"/>
    <mergeCell ref="J108:J109"/>
    <mergeCell ref="J110:J111"/>
    <mergeCell ref="J112:J113"/>
    <mergeCell ref="J102:J103"/>
    <mergeCell ref="J104:J105"/>
    <mergeCell ref="J106:J107"/>
    <mergeCell ref="K108:K109"/>
    <mergeCell ref="L108:L109"/>
    <mergeCell ref="M108:M109"/>
    <mergeCell ref="N108:N109"/>
    <mergeCell ref="O108:O109"/>
    <mergeCell ref="K122:K123"/>
    <mergeCell ref="L122:L123"/>
    <mergeCell ref="M122:M123"/>
    <mergeCell ref="N122:N123"/>
    <mergeCell ref="O122:O123"/>
    <mergeCell ref="K114:K115"/>
    <mergeCell ref="L114:L115"/>
    <mergeCell ref="M114:M115"/>
    <mergeCell ref="N114:N115"/>
    <mergeCell ref="J152:J153"/>
    <mergeCell ref="J154:J155"/>
    <mergeCell ref="K146:K147"/>
    <mergeCell ref="L146:L147"/>
    <mergeCell ref="M146:M147"/>
    <mergeCell ref="N146:N147"/>
    <mergeCell ref="O146:O147"/>
    <mergeCell ref="K158:K159"/>
    <mergeCell ref="L158:L159"/>
    <mergeCell ref="M158:M159"/>
    <mergeCell ref="N158:N159"/>
    <mergeCell ref="O158:O159"/>
    <mergeCell ref="J132:J133"/>
    <mergeCell ref="J134:J135"/>
    <mergeCell ref="J136:J137"/>
    <mergeCell ref="J126:J127"/>
    <mergeCell ref="BA190:BC190"/>
    <mergeCell ref="J128:J129"/>
    <mergeCell ref="J130:J131"/>
    <mergeCell ref="BA161:CH161"/>
    <mergeCell ref="J144:J145"/>
    <mergeCell ref="J146:J147"/>
    <mergeCell ref="J148:J149"/>
    <mergeCell ref="J138:J139"/>
    <mergeCell ref="J140:J141"/>
    <mergeCell ref="AG126:AG127"/>
    <mergeCell ref="AH126:AH127"/>
    <mergeCell ref="AI126:AI127"/>
    <mergeCell ref="AJ126:AJ127"/>
    <mergeCell ref="AK126:AK127"/>
    <mergeCell ref="AL126:AL127"/>
    <mergeCell ref="AM126:AM127"/>
    <mergeCell ref="AD102:AD103"/>
    <mergeCell ref="AD100:AD101"/>
    <mergeCell ref="AE100:AE101"/>
    <mergeCell ref="AF100:AF101"/>
    <mergeCell ref="AG100:AG101"/>
    <mergeCell ref="AA100:AA101"/>
    <mergeCell ref="AB100:AB101"/>
    <mergeCell ref="AC100:AC101"/>
    <mergeCell ref="C176:C177"/>
    <mergeCell ref="J156:J157"/>
    <mergeCell ref="J158:J159"/>
    <mergeCell ref="K156:K157"/>
    <mergeCell ref="L156:L157"/>
    <mergeCell ref="M156:M157"/>
    <mergeCell ref="N156:N157"/>
    <mergeCell ref="O156:O157"/>
    <mergeCell ref="P156:P157"/>
    <mergeCell ref="Q156:Q157"/>
    <mergeCell ref="R156:R157"/>
    <mergeCell ref="S156:S157"/>
    <mergeCell ref="T156:T157"/>
    <mergeCell ref="U156:U157"/>
    <mergeCell ref="V156:V157"/>
    <mergeCell ref="W156:W157"/>
    <mergeCell ref="J142:J143"/>
    <mergeCell ref="J150:J151"/>
    <mergeCell ref="K112:K113"/>
    <mergeCell ref="L112:L113"/>
    <mergeCell ref="M112:M113"/>
    <mergeCell ref="N112:N113"/>
    <mergeCell ref="O112:O113"/>
    <mergeCell ref="P112:P113"/>
    <mergeCell ref="AE102:AE103"/>
    <mergeCell ref="AF102:AF103"/>
    <mergeCell ref="AG102:AG103"/>
    <mergeCell ref="AH102:AH103"/>
    <mergeCell ref="AI102:AI103"/>
    <mergeCell ref="AJ102:AJ103"/>
    <mergeCell ref="AK102:AK103"/>
    <mergeCell ref="AL102:AL103"/>
    <mergeCell ref="AM102:AM103"/>
    <mergeCell ref="AM100:AM101"/>
    <mergeCell ref="AN100:AN101"/>
    <mergeCell ref="AO100:AO101"/>
    <mergeCell ref="F102:H102"/>
    <mergeCell ref="K102:K103"/>
    <mergeCell ref="L102:L103"/>
    <mergeCell ref="M102:M103"/>
    <mergeCell ref="N102:N103"/>
    <mergeCell ref="O102:O103"/>
    <mergeCell ref="P102:P103"/>
    <mergeCell ref="Q102:Q103"/>
    <mergeCell ref="R102:R103"/>
    <mergeCell ref="S102:S103"/>
    <mergeCell ref="T102:T103"/>
    <mergeCell ref="U102:U103"/>
    <mergeCell ref="V102:V103"/>
    <mergeCell ref="W102:W103"/>
    <mergeCell ref="X102:X103"/>
    <mergeCell ref="Y102:Y103"/>
    <mergeCell ref="Z102:Z103"/>
    <mergeCell ref="AA102:AA103"/>
    <mergeCell ref="AB102:AB103"/>
    <mergeCell ref="AC102:AC103"/>
    <mergeCell ref="AG104:AG105"/>
    <mergeCell ref="AH104:AH105"/>
    <mergeCell ref="AI104:AI105"/>
    <mergeCell ref="AJ104:AJ105"/>
    <mergeCell ref="AK104:AK105"/>
    <mergeCell ref="AL104:AL105"/>
    <mergeCell ref="AM104:AM105"/>
    <mergeCell ref="AN104:AN105"/>
    <mergeCell ref="AN102:AN103"/>
    <mergeCell ref="AO102:AO103"/>
    <mergeCell ref="F103:H103"/>
    <mergeCell ref="K104:K105"/>
    <mergeCell ref="L104:L105"/>
    <mergeCell ref="M104:M105"/>
    <mergeCell ref="N104:N105"/>
    <mergeCell ref="O104:O105"/>
    <mergeCell ref="P104:P105"/>
    <mergeCell ref="Q104:Q105"/>
    <mergeCell ref="R104:R105"/>
    <mergeCell ref="S104:S105"/>
    <mergeCell ref="T104:T105"/>
    <mergeCell ref="U104:U105"/>
    <mergeCell ref="V104:V105"/>
    <mergeCell ref="W104:W105"/>
    <mergeCell ref="X104:X105"/>
    <mergeCell ref="Y104:Y105"/>
    <mergeCell ref="Z104:Z105"/>
    <mergeCell ref="AA104:AA105"/>
    <mergeCell ref="AB104:AB105"/>
    <mergeCell ref="AC104:AC105"/>
    <mergeCell ref="AD104:AD105"/>
    <mergeCell ref="AE104:AE105"/>
    <mergeCell ref="AN106:AN107"/>
    <mergeCell ref="AO106:AO107"/>
    <mergeCell ref="AN108:AN109"/>
    <mergeCell ref="AJ110:AJ111"/>
    <mergeCell ref="AK110:AK111"/>
    <mergeCell ref="AL110:AL111"/>
    <mergeCell ref="AM110:AM111"/>
    <mergeCell ref="AO104:AO105"/>
    <mergeCell ref="E106:H106"/>
    <mergeCell ref="K106:K107"/>
    <mergeCell ref="L106:L107"/>
    <mergeCell ref="M106:M107"/>
    <mergeCell ref="N106:N107"/>
    <mergeCell ref="O106:O107"/>
    <mergeCell ref="P106:P107"/>
    <mergeCell ref="Q106:Q107"/>
    <mergeCell ref="R106:R107"/>
    <mergeCell ref="S106:S107"/>
    <mergeCell ref="T106:T107"/>
    <mergeCell ref="U106:U107"/>
    <mergeCell ref="V106:V107"/>
    <mergeCell ref="W106:W107"/>
    <mergeCell ref="X106:X107"/>
    <mergeCell ref="Y106:Y107"/>
    <mergeCell ref="Z106:Z107"/>
    <mergeCell ref="AA106:AA107"/>
    <mergeCell ref="AB106:AB107"/>
    <mergeCell ref="AC106:AC107"/>
    <mergeCell ref="AD106:AD107"/>
    <mergeCell ref="AE106:AE107"/>
    <mergeCell ref="AF106:AF107"/>
    <mergeCell ref="AF104:AF105"/>
    <mergeCell ref="AG108:AG109"/>
    <mergeCell ref="P108:P109"/>
    <mergeCell ref="Q108:Q109"/>
    <mergeCell ref="R108:R109"/>
    <mergeCell ref="S108:S109"/>
    <mergeCell ref="T108:T109"/>
    <mergeCell ref="U108:U109"/>
    <mergeCell ref="V108:V109"/>
    <mergeCell ref="W108:W109"/>
    <mergeCell ref="X108:X109"/>
    <mergeCell ref="AG106:AG107"/>
    <mergeCell ref="AH106:AH107"/>
    <mergeCell ref="AI106:AI107"/>
    <mergeCell ref="AJ106:AJ107"/>
    <mergeCell ref="AK106:AK107"/>
    <mergeCell ref="AL106:AL107"/>
    <mergeCell ref="AM106:AM107"/>
    <mergeCell ref="AH108:AH109"/>
    <mergeCell ref="AI108:AI109"/>
    <mergeCell ref="AJ108:AJ109"/>
    <mergeCell ref="AK108:AK109"/>
    <mergeCell ref="AL108:AL109"/>
    <mergeCell ref="AM108:AM109"/>
    <mergeCell ref="AN110:AN111"/>
    <mergeCell ref="AB112:AB113"/>
    <mergeCell ref="AN112:AN113"/>
    <mergeCell ref="AO108:AO109"/>
    <mergeCell ref="K110:K111"/>
    <mergeCell ref="L110:L111"/>
    <mergeCell ref="M110:M111"/>
    <mergeCell ref="N110:N111"/>
    <mergeCell ref="O110:O111"/>
    <mergeCell ref="P110:P111"/>
    <mergeCell ref="Q110:Q111"/>
    <mergeCell ref="R110:R111"/>
    <mergeCell ref="S110:S111"/>
    <mergeCell ref="T110:T111"/>
    <mergeCell ref="U110:U111"/>
    <mergeCell ref="V110:V111"/>
    <mergeCell ref="W110:W111"/>
    <mergeCell ref="X110:X111"/>
    <mergeCell ref="Y110:Y111"/>
    <mergeCell ref="Z110:Z111"/>
    <mergeCell ref="Y108:Y109"/>
    <mergeCell ref="Z108:Z109"/>
    <mergeCell ref="AA108:AA109"/>
    <mergeCell ref="AB108:AB109"/>
    <mergeCell ref="AC108:AC109"/>
    <mergeCell ref="AD108:AD109"/>
    <mergeCell ref="AE108:AE109"/>
    <mergeCell ref="AA110:AA111"/>
    <mergeCell ref="AB110:AB111"/>
    <mergeCell ref="AC110:AC111"/>
    <mergeCell ref="AF108:AF109"/>
    <mergeCell ref="AO110:AO111"/>
    <mergeCell ref="AJ114:AJ115"/>
    <mergeCell ref="AK114:AK115"/>
    <mergeCell ref="AL114:AL115"/>
    <mergeCell ref="AM114:AM115"/>
    <mergeCell ref="AL112:AL113"/>
    <mergeCell ref="AM112:AM113"/>
    <mergeCell ref="AD110:AD111"/>
    <mergeCell ref="AE110:AE111"/>
    <mergeCell ref="AF110:AF111"/>
    <mergeCell ref="AG110:AG111"/>
    <mergeCell ref="AH110:AH111"/>
    <mergeCell ref="AI110:AI111"/>
    <mergeCell ref="P114:P115"/>
    <mergeCell ref="Q114:Q115"/>
    <mergeCell ref="R114:R115"/>
    <mergeCell ref="S114:S115"/>
    <mergeCell ref="T114:T115"/>
    <mergeCell ref="U114:U115"/>
    <mergeCell ref="V114:V115"/>
    <mergeCell ref="W114:W115"/>
    <mergeCell ref="X114:X115"/>
    <mergeCell ref="Y114:Y115"/>
    <mergeCell ref="Z114:Z115"/>
    <mergeCell ref="AA114:AA115"/>
    <mergeCell ref="V112:V113"/>
    <mergeCell ref="W112:W113"/>
    <mergeCell ref="X112:X113"/>
    <mergeCell ref="Y112:Y113"/>
    <mergeCell ref="Z112:Z113"/>
    <mergeCell ref="AA112:AA113"/>
    <mergeCell ref="Q112:Q113"/>
    <mergeCell ref="R112:R113"/>
    <mergeCell ref="AO112:AO113"/>
    <mergeCell ref="AJ112:AJ113"/>
    <mergeCell ref="AK112:AK113"/>
    <mergeCell ref="V118:V119"/>
    <mergeCell ref="W118:W119"/>
    <mergeCell ref="X118:X119"/>
    <mergeCell ref="AG116:AG117"/>
    <mergeCell ref="AH116:AH117"/>
    <mergeCell ref="AI116:AI117"/>
    <mergeCell ref="AJ116:AJ117"/>
    <mergeCell ref="AK116:AK117"/>
    <mergeCell ref="AL116:AL117"/>
    <mergeCell ref="AM116:AM117"/>
    <mergeCell ref="AN116:AN117"/>
    <mergeCell ref="AO116:AO117"/>
    <mergeCell ref="AN114:AN115"/>
    <mergeCell ref="AO114:AO115"/>
    <mergeCell ref="AB116:AB117"/>
    <mergeCell ref="AO118:AO119"/>
    <mergeCell ref="AA118:AA119"/>
    <mergeCell ref="AB118:AB119"/>
    <mergeCell ref="AC118:AC119"/>
    <mergeCell ref="AD118:AD119"/>
    <mergeCell ref="AE118:AE119"/>
    <mergeCell ref="AC116:AC117"/>
    <mergeCell ref="AD116:AD117"/>
    <mergeCell ref="AE116:AE117"/>
    <mergeCell ref="AF116:AF117"/>
    <mergeCell ref="AE114:AE115"/>
    <mergeCell ref="AF114:AF115"/>
    <mergeCell ref="AG114:AG115"/>
    <mergeCell ref="AH114:AH115"/>
    <mergeCell ref="AH112:AH113"/>
    <mergeCell ref="AI112:AI113"/>
    <mergeCell ref="K116:K117"/>
    <mergeCell ref="L116:L117"/>
    <mergeCell ref="M116:M117"/>
    <mergeCell ref="N116:N117"/>
    <mergeCell ref="O116:O117"/>
    <mergeCell ref="P116:P117"/>
    <mergeCell ref="Q116:Q117"/>
    <mergeCell ref="R116:R117"/>
    <mergeCell ref="S116:S117"/>
    <mergeCell ref="T116:T117"/>
    <mergeCell ref="U116:U117"/>
    <mergeCell ref="V116:V117"/>
    <mergeCell ref="W116:W117"/>
    <mergeCell ref="X116:X117"/>
    <mergeCell ref="Y116:Y117"/>
    <mergeCell ref="Z116:Z117"/>
    <mergeCell ref="AA116:AA117"/>
    <mergeCell ref="AB114:AB115"/>
    <mergeCell ref="AC114:AC115"/>
    <mergeCell ref="AD114:AD115"/>
    <mergeCell ref="AC112:AC113"/>
    <mergeCell ref="AD112:AD113"/>
    <mergeCell ref="AE112:AE113"/>
    <mergeCell ref="AF112:AF113"/>
    <mergeCell ref="AG112:AG113"/>
    <mergeCell ref="AI114:AI115"/>
    <mergeCell ref="S112:S113"/>
    <mergeCell ref="T112:T113"/>
    <mergeCell ref="U112:U113"/>
    <mergeCell ref="O114:O115"/>
    <mergeCell ref="K120:K121"/>
    <mergeCell ref="L120:L121"/>
    <mergeCell ref="M120:M121"/>
    <mergeCell ref="N120:N121"/>
    <mergeCell ref="O120:O121"/>
    <mergeCell ref="P120:P121"/>
    <mergeCell ref="Q120:Q121"/>
    <mergeCell ref="R120:R121"/>
    <mergeCell ref="S120:S121"/>
    <mergeCell ref="T120:T121"/>
    <mergeCell ref="U120:U121"/>
    <mergeCell ref="V120:V121"/>
    <mergeCell ref="W120:W121"/>
    <mergeCell ref="X120:X121"/>
    <mergeCell ref="Y120:Y121"/>
    <mergeCell ref="Z120:Z121"/>
    <mergeCell ref="Y118:Y119"/>
    <mergeCell ref="Z118:Z119"/>
    <mergeCell ref="P118:P119"/>
    <mergeCell ref="Q118:Q119"/>
    <mergeCell ref="R118:R119"/>
    <mergeCell ref="S118:S119"/>
    <mergeCell ref="T118:T119"/>
    <mergeCell ref="U118:U119"/>
    <mergeCell ref="AA120:AA121"/>
    <mergeCell ref="AB120:AB121"/>
    <mergeCell ref="AC120:AC121"/>
    <mergeCell ref="AD120:AD121"/>
    <mergeCell ref="AE120:AE121"/>
    <mergeCell ref="AF120:AF121"/>
    <mergeCell ref="AG120:AG121"/>
    <mergeCell ref="AH120:AH121"/>
    <mergeCell ref="AI120:AI121"/>
    <mergeCell ref="AH118:AH119"/>
    <mergeCell ref="AI118:AI119"/>
    <mergeCell ref="AJ118:AJ119"/>
    <mergeCell ref="AK118:AK119"/>
    <mergeCell ref="AL118:AL119"/>
    <mergeCell ref="AM118:AM119"/>
    <mergeCell ref="AN118:AN119"/>
    <mergeCell ref="AF122:AF123"/>
    <mergeCell ref="AG122:AG123"/>
    <mergeCell ref="AH122:AH123"/>
    <mergeCell ref="AI122:AI123"/>
    <mergeCell ref="AJ122:AJ123"/>
    <mergeCell ref="AK122:AK123"/>
    <mergeCell ref="AJ120:AJ121"/>
    <mergeCell ref="AK120:AK121"/>
    <mergeCell ref="AL120:AL121"/>
    <mergeCell ref="AM120:AM121"/>
    <mergeCell ref="AN120:AN121"/>
    <mergeCell ref="AF118:AF119"/>
    <mergeCell ref="AG118:AG119"/>
    <mergeCell ref="P122:P123"/>
    <mergeCell ref="Q122:Q123"/>
    <mergeCell ref="R122:R123"/>
    <mergeCell ref="S122:S123"/>
    <mergeCell ref="T122:T123"/>
    <mergeCell ref="U122:U123"/>
    <mergeCell ref="V122:V123"/>
    <mergeCell ref="W122:W123"/>
    <mergeCell ref="X122:X123"/>
    <mergeCell ref="Y122:Y123"/>
    <mergeCell ref="Z122:Z123"/>
    <mergeCell ref="AA122:AA123"/>
    <mergeCell ref="AC124:AC125"/>
    <mergeCell ref="AD124:AD125"/>
    <mergeCell ref="AC122:AC123"/>
    <mergeCell ref="AD122:AD123"/>
    <mergeCell ref="AE122:AE123"/>
    <mergeCell ref="AB124:AB125"/>
    <mergeCell ref="AB122:AB123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W124:W125"/>
    <mergeCell ref="X124:X125"/>
    <mergeCell ref="Y124:Y125"/>
    <mergeCell ref="Z124:Z125"/>
    <mergeCell ref="AA124:AA125"/>
    <mergeCell ref="AO120:AO121"/>
    <mergeCell ref="AF126:AF127"/>
    <mergeCell ref="AE124:AE125"/>
    <mergeCell ref="AF124:AF125"/>
    <mergeCell ref="AG124:AG125"/>
    <mergeCell ref="AH124:AH125"/>
    <mergeCell ref="AI124:AI125"/>
    <mergeCell ref="AJ124:AJ125"/>
    <mergeCell ref="AK124:AK125"/>
    <mergeCell ref="AL124:AL125"/>
    <mergeCell ref="AM124:AM125"/>
    <mergeCell ref="AL122:AL123"/>
    <mergeCell ref="AM122:AM123"/>
    <mergeCell ref="AN122:AN123"/>
    <mergeCell ref="AO122:AO123"/>
    <mergeCell ref="K128:K129"/>
    <mergeCell ref="L128:L129"/>
    <mergeCell ref="M128:M129"/>
    <mergeCell ref="N128:N129"/>
    <mergeCell ref="O128:O129"/>
    <mergeCell ref="P128:P129"/>
    <mergeCell ref="Q128:Q129"/>
    <mergeCell ref="R128:R129"/>
    <mergeCell ref="S128:S129"/>
    <mergeCell ref="AN126:AN127"/>
    <mergeCell ref="AO126:AO127"/>
    <mergeCell ref="AN124:AN125"/>
    <mergeCell ref="AO124:AO125"/>
    <mergeCell ref="K126:K127"/>
    <mergeCell ref="L126:L127"/>
    <mergeCell ref="M126:M127"/>
    <mergeCell ref="N126:N127"/>
    <mergeCell ref="O126:O127"/>
    <mergeCell ref="P126:P127"/>
    <mergeCell ref="Q126:Q127"/>
    <mergeCell ref="R126:R127"/>
    <mergeCell ref="S126:S127"/>
    <mergeCell ref="T126:T127"/>
    <mergeCell ref="U126:U127"/>
    <mergeCell ref="V126:V127"/>
    <mergeCell ref="W126:W127"/>
    <mergeCell ref="X126:X127"/>
    <mergeCell ref="Y126:Y127"/>
    <mergeCell ref="Z126:Z127"/>
    <mergeCell ref="AA126:AA127"/>
    <mergeCell ref="AB126:AB127"/>
    <mergeCell ref="AC126:AC127"/>
    <mergeCell ref="AC130:AC131"/>
    <mergeCell ref="AD130:AD131"/>
    <mergeCell ref="AC128:AC129"/>
    <mergeCell ref="AD128:AD129"/>
    <mergeCell ref="AD126:AD127"/>
    <mergeCell ref="W128:W129"/>
    <mergeCell ref="X128:X129"/>
    <mergeCell ref="Y128:Y129"/>
    <mergeCell ref="Z128:Z129"/>
    <mergeCell ref="AA128:AA129"/>
    <mergeCell ref="AB128:AB129"/>
    <mergeCell ref="AB130:AB131"/>
    <mergeCell ref="T128:T129"/>
    <mergeCell ref="U128:U129"/>
    <mergeCell ref="V128:V129"/>
    <mergeCell ref="AL128:AL129"/>
    <mergeCell ref="AM128:AM129"/>
    <mergeCell ref="AN128:AN129"/>
    <mergeCell ref="AO128:AO129"/>
    <mergeCell ref="AE128:AE129"/>
    <mergeCell ref="AF128:AF129"/>
    <mergeCell ref="AG128:AG129"/>
    <mergeCell ref="AH128:AH129"/>
    <mergeCell ref="AI128:AI129"/>
    <mergeCell ref="AJ128:AJ129"/>
    <mergeCell ref="AK128:AK129"/>
    <mergeCell ref="AL132:AL133"/>
    <mergeCell ref="AM132:AM133"/>
    <mergeCell ref="AN132:AN133"/>
    <mergeCell ref="AO132:AO133"/>
    <mergeCell ref="AN130:AN131"/>
    <mergeCell ref="AO130:AO131"/>
    <mergeCell ref="K130:K131"/>
    <mergeCell ref="L130:L131"/>
    <mergeCell ref="M130:M131"/>
    <mergeCell ref="N130:N131"/>
    <mergeCell ref="O130:O131"/>
    <mergeCell ref="P130:P131"/>
    <mergeCell ref="Q130:Q131"/>
    <mergeCell ref="R130:R131"/>
    <mergeCell ref="S130:S131"/>
    <mergeCell ref="T130:T131"/>
    <mergeCell ref="U130:U131"/>
    <mergeCell ref="V130:V131"/>
    <mergeCell ref="W130:W131"/>
    <mergeCell ref="X130:X131"/>
    <mergeCell ref="Y130:Y131"/>
    <mergeCell ref="Z130:Z131"/>
    <mergeCell ref="AA130:AA131"/>
    <mergeCell ref="K132:K133"/>
    <mergeCell ref="L132:L133"/>
    <mergeCell ref="M132:M133"/>
    <mergeCell ref="N132:N133"/>
    <mergeCell ref="O132:O133"/>
    <mergeCell ref="P132:P133"/>
    <mergeCell ref="Q132:Q133"/>
    <mergeCell ref="R132:R133"/>
    <mergeCell ref="S132:S133"/>
    <mergeCell ref="T132:T133"/>
    <mergeCell ref="U132:U133"/>
    <mergeCell ref="V132:V133"/>
    <mergeCell ref="W132:W133"/>
    <mergeCell ref="X132:X133"/>
    <mergeCell ref="Y132:Y133"/>
    <mergeCell ref="Z132:Z133"/>
    <mergeCell ref="AA132:AA133"/>
    <mergeCell ref="AB132:AB133"/>
    <mergeCell ref="AC132:AC133"/>
    <mergeCell ref="AD132:AD133"/>
    <mergeCell ref="AE132:AE133"/>
    <mergeCell ref="AL130:AL131"/>
    <mergeCell ref="AM130:AM131"/>
    <mergeCell ref="AI134:AI135"/>
    <mergeCell ref="AJ134:AJ135"/>
    <mergeCell ref="AK134:AK135"/>
    <mergeCell ref="T134:T135"/>
    <mergeCell ref="U134:U135"/>
    <mergeCell ref="V134:V135"/>
    <mergeCell ref="W134:W135"/>
    <mergeCell ref="X134:X135"/>
    <mergeCell ref="Y134:Y135"/>
    <mergeCell ref="Z134:Z135"/>
    <mergeCell ref="AA134:AA135"/>
    <mergeCell ref="AB134:AB135"/>
    <mergeCell ref="AF132:AF133"/>
    <mergeCell ref="AE130:AE131"/>
    <mergeCell ref="AF130:AF131"/>
    <mergeCell ref="AG130:AG131"/>
    <mergeCell ref="AH130:AH131"/>
    <mergeCell ref="AI130:AI131"/>
    <mergeCell ref="AJ130:AJ131"/>
    <mergeCell ref="AK130:AK131"/>
    <mergeCell ref="AG132:AG133"/>
    <mergeCell ref="AH132:AH133"/>
    <mergeCell ref="AI132:AI133"/>
    <mergeCell ref="AJ132:AJ133"/>
    <mergeCell ref="AK132:AK133"/>
    <mergeCell ref="AF134:AF135"/>
    <mergeCell ref="N134:N135"/>
    <mergeCell ref="O134:O135"/>
    <mergeCell ref="P134:P135"/>
    <mergeCell ref="Q134:Q135"/>
    <mergeCell ref="R134:R135"/>
    <mergeCell ref="S134:S135"/>
    <mergeCell ref="AL136:AL137"/>
    <mergeCell ref="AM136:AM137"/>
    <mergeCell ref="AL134:AL135"/>
    <mergeCell ref="AM134:AM135"/>
    <mergeCell ref="AN134:AN135"/>
    <mergeCell ref="AO134:AO135"/>
    <mergeCell ref="K136:K137"/>
    <mergeCell ref="L136:L137"/>
    <mergeCell ref="M136:M137"/>
    <mergeCell ref="N136:N137"/>
    <mergeCell ref="O136:O137"/>
    <mergeCell ref="P136:P137"/>
    <mergeCell ref="Q136:Q137"/>
    <mergeCell ref="R136:R137"/>
    <mergeCell ref="S136:S137"/>
    <mergeCell ref="T136:T137"/>
    <mergeCell ref="U136:U137"/>
    <mergeCell ref="V136:V137"/>
    <mergeCell ref="W136:W137"/>
    <mergeCell ref="X136:X137"/>
    <mergeCell ref="Y136:Y137"/>
    <mergeCell ref="Z136:Z137"/>
    <mergeCell ref="AA136:AA137"/>
    <mergeCell ref="AC134:AC135"/>
    <mergeCell ref="AD134:AD135"/>
    <mergeCell ref="AE134:AE135"/>
    <mergeCell ref="AG134:AG135"/>
    <mergeCell ref="AH134:AH135"/>
    <mergeCell ref="AO138:AO139"/>
    <mergeCell ref="AN136:AN137"/>
    <mergeCell ref="AO136:AO137"/>
    <mergeCell ref="K138:K139"/>
    <mergeCell ref="L138:L139"/>
    <mergeCell ref="M138:M139"/>
    <mergeCell ref="N138:N139"/>
    <mergeCell ref="O138:O139"/>
    <mergeCell ref="P138:P139"/>
    <mergeCell ref="Q138:Q139"/>
    <mergeCell ref="R138:R139"/>
    <mergeCell ref="S138:S139"/>
    <mergeCell ref="T138:T139"/>
    <mergeCell ref="U138:U139"/>
    <mergeCell ref="V138:V139"/>
    <mergeCell ref="W138:W139"/>
    <mergeCell ref="X138:X139"/>
    <mergeCell ref="Y138:Y139"/>
    <mergeCell ref="Z138:Z139"/>
    <mergeCell ref="AA138:AA139"/>
    <mergeCell ref="AB138:AB139"/>
    <mergeCell ref="AC138:AC139"/>
    <mergeCell ref="AD138:AD139"/>
    <mergeCell ref="K134:K135"/>
    <mergeCell ref="L134:L135"/>
    <mergeCell ref="M134:M135"/>
    <mergeCell ref="AE136:AE137"/>
    <mergeCell ref="AF136:AF137"/>
    <mergeCell ref="AG136:AG137"/>
    <mergeCell ref="AH136:AH137"/>
    <mergeCell ref="AI136:AI137"/>
    <mergeCell ref="AJ136:AJ137"/>
    <mergeCell ref="AK136:AK137"/>
    <mergeCell ref="K140:K141"/>
    <mergeCell ref="L140:L141"/>
    <mergeCell ref="M140:M141"/>
    <mergeCell ref="N140:N141"/>
    <mergeCell ref="O140:O141"/>
    <mergeCell ref="P140:P141"/>
    <mergeCell ref="Q140:Q141"/>
    <mergeCell ref="R140:R141"/>
    <mergeCell ref="S140:S141"/>
    <mergeCell ref="AG138:AG139"/>
    <mergeCell ref="AH138:AH139"/>
    <mergeCell ref="AI138:AI139"/>
    <mergeCell ref="AJ138:AJ139"/>
    <mergeCell ref="AK138:AK139"/>
    <mergeCell ref="AB136:AB137"/>
    <mergeCell ref="AC136:AC137"/>
    <mergeCell ref="AD136:AD137"/>
    <mergeCell ref="AL138:AL139"/>
    <mergeCell ref="AM138:AM139"/>
    <mergeCell ref="AN138:AN139"/>
    <mergeCell ref="AB142:AB143"/>
    <mergeCell ref="AC142:AC143"/>
    <mergeCell ref="AD142:AD143"/>
    <mergeCell ref="AC140:AC141"/>
    <mergeCell ref="AD140:AD141"/>
    <mergeCell ref="AE140:AE141"/>
    <mergeCell ref="AF140:AF141"/>
    <mergeCell ref="AG140:AG141"/>
    <mergeCell ref="AH140:AH141"/>
    <mergeCell ref="AI140:AI141"/>
    <mergeCell ref="AJ140:AJ141"/>
    <mergeCell ref="AK140:AK141"/>
    <mergeCell ref="T140:T141"/>
    <mergeCell ref="U140:U141"/>
    <mergeCell ref="V140:V141"/>
    <mergeCell ref="W140:W141"/>
    <mergeCell ref="X140:X141"/>
    <mergeCell ref="Y140:Y141"/>
    <mergeCell ref="Z140:Z141"/>
    <mergeCell ref="AA140:AA141"/>
    <mergeCell ref="AB140:AB141"/>
    <mergeCell ref="AE138:AE139"/>
    <mergeCell ref="AF138:AF139"/>
    <mergeCell ref="K142:K143"/>
    <mergeCell ref="L142:L143"/>
    <mergeCell ref="M142:M143"/>
    <mergeCell ref="N142:N143"/>
    <mergeCell ref="O142:O143"/>
    <mergeCell ref="P142:P143"/>
    <mergeCell ref="Q142:Q143"/>
    <mergeCell ref="R142:R143"/>
    <mergeCell ref="S142:S143"/>
    <mergeCell ref="T142:T143"/>
    <mergeCell ref="U142:U143"/>
    <mergeCell ref="V142:V143"/>
    <mergeCell ref="W142:W143"/>
    <mergeCell ref="X142:X143"/>
    <mergeCell ref="Y142:Y143"/>
    <mergeCell ref="Z142:Z143"/>
    <mergeCell ref="AA142:AA143"/>
    <mergeCell ref="AC144:AC145"/>
    <mergeCell ref="AD144:AD145"/>
    <mergeCell ref="AE144:AE145"/>
    <mergeCell ref="AF144:AF145"/>
    <mergeCell ref="AE142:AE143"/>
    <mergeCell ref="AF142:AF143"/>
    <mergeCell ref="AG142:AG143"/>
    <mergeCell ref="AH142:AH143"/>
    <mergeCell ref="AI142:AI143"/>
    <mergeCell ref="AJ142:AJ143"/>
    <mergeCell ref="AK142:AK143"/>
    <mergeCell ref="AL142:AL143"/>
    <mergeCell ref="AM142:AM143"/>
    <mergeCell ref="AL140:AL141"/>
    <mergeCell ref="AM140:AM141"/>
    <mergeCell ref="AN140:AN141"/>
    <mergeCell ref="AO140:AO141"/>
    <mergeCell ref="V146:V147"/>
    <mergeCell ref="W146:W147"/>
    <mergeCell ref="X146:X147"/>
    <mergeCell ref="AG144:AG145"/>
    <mergeCell ref="AH144:AH145"/>
    <mergeCell ref="AI144:AI145"/>
    <mergeCell ref="AJ144:AJ145"/>
    <mergeCell ref="AK144:AK145"/>
    <mergeCell ref="AL144:AL145"/>
    <mergeCell ref="AM144:AM145"/>
    <mergeCell ref="AN144:AN145"/>
    <mergeCell ref="AO144:AO145"/>
    <mergeCell ref="AN142:AN143"/>
    <mergeCell ref="AO142:AO143"/>
    <mergeCell ref="K144:K145"/>
    <mergeCell ref="L144:L145"/>
    <mergeCell ref="M144:M145"/>
    <mergeCell ref="N144:N145"/>
    <mergeCell ref="O144:O145"/>
    <mergeCell ref="P144:P145"/>
    <mergeCell ref="Q144:Q145"/>
    <mergeCell ref="R144:R145"/>
    <mergeCell ref="S144:S145"/>
    <mergeCell ref="T144:T145"/>
    <mergeCell ref="U144:U145"/>
    <mergeCell ref="V144:V145"/>
    <mergeCell ref="W144:W145"/>
    <mergeCell ref="X144:X145"/>
    <mergeCell ref="Y144:Y145"/>
    <mergeCell ref="Z144:Z145"/>
    <mergeCell ref="AA144:AA145"/>
    <mergeCell ref="AB144:AB145"/>
    <mergeCell ref="AO146:AO147"/>
    <mergeCell ref="K148:K149"/>
    <mergeCell ref="L148:L149"/>
    <mergeCell ref="M148:M149"/>
    <mergeCell ref="N148:N149"/>
    <mergeCell ref="O148:O149"/>
    <mergeCell ref="P148:P149"/>
    <mergeCell ref="Q148:Q149"/>
    <mergeCell ref="R148:R149"/>
    <mergeCell ref="S148:S149"/>
    <mergeCell ref="T148:T149"/>
    <mergeCell ref="U148:U149"/>
    <mergeCell ref="V148:V149"/>
    <mergeCell ref="W148:W149"/>
    <mergeCell ref="X148:X149"/>
    <mergeCell ref="Y148:Y149"/>
    <mergeCell ref="Z148:Z149"/>
    <mergeCell ref="Y146:Y147"/>
    <mergeCell ref="Z146:Z147"/>
    <mergeCell ref="AA146:AA147"/>
    <mergeCell ref="AB146:AB147"/>
    <mergeCell ref="AC146:AC147"/>
    <mergeCell ref="AD146:AD147"/>
    <mergeCell ref="AE146:AE147"/>
    <mergeCell ref="AF146:AF147"/>
    <mergeCell ref="AG146:AG147"/>
    <mergeCell ref="P146:P147"/>
    <mergeCell ref="Q146:Q147"/>
    <mergeCell ref="R146:R147"/>
    <mergeCell ref="S146:S147"/>
    <mergeCell ref="T146:T147"/>
    <mergeCell ref="U146:U147"/>
    <mergeCell ref="AB150:AB151"/>
    <mergeCell ref="AA148:AA149"/>
    <mergeCell ref="AB148:AB149"/>
    <mergeCell ref="AC148:AC149"/>
    <mergeCell ref="AD148:AD149"/>
    <mergeCell ref="AE148:AE149"/>
    <mergeCell ref="AF148:AF149"/>
    <mergeCell ref="AG148:AG149"/>
    <mergeCell ref="AH148:AH149"/>
    <mergeCell ref="AI148:AI149"/>
    <mergeCell ref="AH146:AH147"/>
    <mergeCell ref="AI146:AI147"/>
    <mergeCell ref="AJ146:AJ147"/>
    <mergeCell ref="AK146:AK147"/>
    <mergeCell ref="AL146:AL147"/>
    <mergeCell ref="AM146:AM147"/>
    <mergeCell ref="AN146:AN147"/>
    <mergeCell ref="K150:K151"/>
    <mergeCell ref="L150:L151"/>
    <mergeCell ref="M150:M151"/>
    <mergeCell ref="N150:N151"/>
    <mergeCell ref="O150:O151"/>
    <mergeCell ref="P150:P151"/>
    <mergeCell ref="Q150:Q151"/>
    <mergeCell ref="R150:R151"/>
    <mergeCell ref="S150:S151"/>
    <mergeCell ref="T150:T151"/>
    <mergeCell ref="U150:U151"/>
    <mergeCell ref="V150:V151"/>
    <mergeCell ref="W150:W151"/>
    <mergeCell ref="X150:X151"/>
    <mergeCell ref="Y150:Y151"/>
    <mergeCell ref="Z150:Z151"/>
    <mergeCell ref="AA150:AA151"/>
    <mergeCell ref="AC152:AC153"/>
    <mergeCell ref="AD152:AD153"/>
    <mergeCell ref="AC150:AC151"/>
    <mergeCell ref="AD150:AD151"/>
    <mergeCell ref="AE150:AE151"/>
    <mergeCell ref="AF150:AF151"/>
    <mergeCell ref="AG150:AG151"/>
    <mergeCell ref="AH150:AH151"/>
    <mergeCell ref="AI150:AI151"/>
    <mergeCell ref="AJ150:AJ151"/>
    <mergeCell ref="AK150:AK151"/>
    <mergeCell ref="AJ148:AJ149"/>
    <mergeCell ref="AK148:AK149"/>
    <mergeCell ref="AL148:AL149"/>
    <mergeCell ref="AM148:AM149"/>
    <mergeCell ref="AN148:AN149"/>
    <mergeCell ref="AO148:AO149"/>
    <mergeCell ref="AF154:AF155"/>
    <mergeCell ref="AE152:AE153"/>
    <mergeCell ref="AF152:AF153"/>
    <mergeCell ref="AG152:AG153"/>
    <mergeCell ref="AH152:AH153"/>
    <mergeCell ref="AI152:AI153"/>
    <mergeCell ref="AJ152:AJ153"/>
    <mergeCell ref="AK152:AK153"/>
    <mergeCell ref="AL152:AL153"/>
    <mergeCell ref="AM152:AM153"/>
    <mergeCell ref="AL150:AL151"/>
    <mergeCell ref="AM150:AM151"/>
    <mergeCell ref="AN150:AN151"/>
    <mergeCell ref="AO150:AO151"/>
    <mergeCell ref="K152:K153"/>
    <mergeCell ref="L152:L153"/>
    <mergeCell ref="M152:M153"/>
    <mergeCell ref="N152:N153"/>
    <mergeCell ref="O152:O153"/>
    <mergeCell ref="P152:P153"/>
    <mergeCell ref="Q152:Q153"/>
    <mergeCell ref="R152:R153"/>
    <mergeCell ref="S152:S153"/>
    <mergeCell ref="T152:T153"/>
    <mergeCell ref="U152:U153"/>
    <mergeCell ref="V152:V153"/>
    <mergeCell ref="W152:W153"/>
    <mergeCell ref="X152:X153"/>
    <mergeCell ref="Y152:Y153"/>
    <mergeCell ref="Z152:Z153"/>
    <mergeCell ref="AA152:AA153"/>
    <mergeCell ref="AB152:AB153"/>
    <mergeCell ref="AG154:AG155"/>
    <mergeCell ref="AH154:AH155"/>
    <mergeCell ref="AI154:AI155"/>
    <mergeCell ref="AJ154:AJ155"/>
    <mergeCell ref="AK154:AK155"/>
    <mergeCell ref="AL154:AL155"/>
    <mergeCell ref="AM154:AM155"/>
    <mergeCell ref="AN154:AN155"/>
    <mergeCell ref="AO154:AO155"/>
    <mergeCell ref="AN152:AN153"/>
    <mergeCell ref="AO152:AO153"/>
    <mergeCell ref="K154:K155"/>
    <mergeCell ref="L154:L155"/>
    <mergeCell ref="M154:M155"/>
    <mergeCell ref="N154:N155"/>
    <mergeCell ref="O154:O155"/>
    <mergeCell ref="P154:P155"/>
    <mergeCell ref="Q154:Q155"/>
    <mergeCell ref="R154:R155"/>
    <mergeCell ref="S154:S155"/>
    <mergeCell ref="T154:T155"/>
    <mergeCell ref="U154:U155"/>
    <mergeCell ref="V154:V155"/>
    <mergeCell ref="W154:W155"/>
    <mergeCell ref="X154:X155"/>
    <mergeCell ref="Y154:Y155"/>
    <mergeCell ref="Z154:Z155"/>
    <mergeCell ref="AA154:AA155"/>
    <mergeCell ref="AB154:AB155"/>
    <mergeCell ref="AC154:AC155"/>
    <mergeCell ref="AD154:AD155"/>
    <mergeCell ref="AE154:AE155"/>
    <mergeCell ref="AO156:AO157"/>
    <mergeCell ref="X156:X157"/>
    <mergeCell ref="Y156:Y157"/>
    <mergeCell ref="Z156:Z157"/>
    <mergeCell ref="AA156:AA157"/>
    <mergeCell ref="AB156:AB157"/>
    <mergeCell ref="AC156:AC157"/>
    <mergeCell ref="AD156:AD157"/>
    <mergeCell ref="AE156:AE157"/>
    <mergeCell ref="AF156:AF157"/>
    <mergeCell ref="AO158:AO159"/>
    <mergeCell ref="Y158:Y159"/>
    <mergeCell ref="Z158:Z159"/>
    <mergeCell ref="AA158:AA159"/>
    <mergeCell ref="AB158:AB159"/>
    <mergeCell ref="AC158:AC159"/>
    <mergeCell ref="AD158:AD159"/>
    <mergeCell ref="AE158:AE159"/>
    <mergeCell ref="AF158:AF159"/>
    <mergeCell ref="AG158:AG159"/>
    <mergeCell ref="P158:P159"/>
    <mergeCell ref="Q158:Q159"/>
    <mergeCell ref="R158:R159"/>
    <mergeCell ref="S158:S159"/>
    <mergeCell ref="T158:T159"/>
    <mergeCell ref="U158:U159"/>
    <mergeCell ref="V158:V159"/>
    <mergeCell ref="W158:W159"/>
    <mergeCell ref="X158:X159"/>
    <mergeCell ref="AG156:AG157"/>
    <mergeCell ref="AH156:AH157"/>
    <mergeCell ref="AI156:AI157"/>
    <mergeCell ref="AJ156:AJ157"/>
    <mergeCell ref="AK156:AK157"/>
    <mergeCell ref="AL156:AL157"/>
    <mergeCell ref="AM156:AM157"/>
    <mergeCell ref="AN156:AN157"/>
    <mergeCell ref="AH158:AH159"/>
    <mergeCell ref="AI158:AI159"/>
    <mergeCell ref="AJ158:AJ159"/>
    <mergeCell ref="AK158:AK159"/>
    <mergeCell ref="AL158:AL159"/>
    <mergeCell ref="AM158:AM159"/>
    <mergeCell ref="AN158:AN159"/>
  </mergeCells>
  <phoneticPr fontId="1"/>
  <conditionalFormatting sqref="BA19:BF19 BA21:BF21 BA23:BF23 BA25:BF25 BA27:BF27 BA29:BF29 BA31:BF31 BA33:BF33 BA35:BF35 BA37:BF37 BA39:BF39 BA41:BF41 BA43:BF43 BA45:BF45 BA47:BF47 BA49:BF49 BA51:BF51 BA53:BF53 BA55:BF55 BA57:BF57 BA59:BF59 BA61:BF61 BA63:BF63 BA65:BF65 BA67:BF67 BA69:BF69 BA71:BF71 BA73:BF73 BA75:BF75 BA77:BF77">
    <cfRule type="containsText" dxfId="90" priority="1298" operator="containsText" text="不足しています">
      <formula>NOT(ISERROR(SEARCH("不足しています",BA19)))</formula>
    </cfRule>
  </conditionalFormatting>
  <conditionalFormatting sqref="D1">
    <cfRule type="containsText" dxfId="89" priority="1294" stopIfTrue="1" operator="containsText" text="二交代制">
      <formula>NOT(ISERROR(SEARCH("二交代制",D1)))</formula>
    </cfRule>
    <cfRule type="containsText" dxfId="88" priority="1295" stopIfTrue="1" operator="containsText" text="三交代制">
      <formula>NOT(ISERROR(SEARCH("三交代制",D1)))</formula>
    </cfRule>
  </conditionalFormatting>
  <conditionalFormatting sqref="BA19:BF19 BA21:BF21 BA23:BF23 BA25:BF25 BA27:BF27 BA29:BF29 BA31:BF31 BA33:BF33 BA35:BF35 BA37:BF37 BA39:BF39 BA41:BF41 BA43:BF43 BA45:BF45 BA47:BF47 BA49:BF49 BA51:BF51 BA53:BF53 BA55:BF55 BA57:BF57 BA59:BF59 BA61:BF61 BA63:BF63 BA65:BF65 BA67:BF67 BA69:BF69 BA71:BF71 BA73:BF73 BA75:BF75 BA77:BF77">
    <cfRule type="containsBlanks" dxfId="87" priority="1031">
      <formula>LEN(TRIM(BA19))=0</formula>
    </cfRule>
  </conditionalFormatting>
  <conditionalFormatting sqref="K18:AO18">
    <cfRule type="containsText" dxfId="86" priority="1043" stopIfTrue="1" operator="containsText" text="土">
      <formula>NOT(ISERROR(SEARCH("土",K18)))</formula>
    </cfRule>
    <cfRule type="containsText" dxfId="85" priority="1044" stopIfTrue="1" operator="containsText" text="日">
      <formula>NOT(ISERROR(SEARCH("日",K18)))</formula>
    </cfRule>
  </conditionalFormatting>
  <conditionalFormatting sqref="K17:AO17">
    <cfRule type="expression" dxfId="84" priority="1040" stopIfTrue="1">
      <formula>K$18="土"</formula>
    </cfRule>
    <cfRule type="expression" dxfId="83" priority="1041" stopIfTrue="1">
      <formula>K$18="日"</formula>
    </cfRule>
  </conditionalFormatting>
  <conditionalFormatting sqref="CI126:CN126">
    <cfRule type="cellIs" dxfId="82" priority="1042" operator="greaterThan">
      <formula>0</formula>
    </cfRule>
  </conditionalFormatting>
  <conditionalFormatting sqref="K11:AO14">
    <cfRule type="containsBlanks" dxfId="81" priority="1" stopIfTrue="1">
      <formula>LEN(TRIM(K11))=0</formula>
    </cfRule>
    <cfRule type="containsText" dxfId="80" priority="1025" stopIfTrue="1" operator="containsText" text="無">
      <formula>NOT(ISERROR(SEARCH("無",K11)))</formula>
    </cfRule>
    <cfRule type="cellIs" dxfId="79" priority="1291" stopIfTrue="1" operator="greaterThan">
      <formula>0</formula>
    </cfRule>
    <cfRule type="cellIs" dxfId="78" priority="1292" stopIfTrue="1" operator="lessThan">
      <formula>0</formula>
    </cfRule>
  </conditionalFormatting>
  <conditionalFormatting sqref="BD190:CH190">
    <cfRule type="cellIs" dxfId="77" priority="12" operator="greaterThan">
      <formula>0</formula>
    </cfRule>
  </conditionalFormatting>
  <conditionalFormatting sqref="K17:AO18">
    <cfRule type="expression" dxfId="76" priority="2430" stopIfTrue="1">
      <formula>BD$190&gt;0</formula>
    </cfRule>
  </conditionalFormatting>
  <conditionalFormatting sqref="K19:AX78">
    <cfRule type="expression" dxfId="75" priority="3" stopIfTrue="1">
      <formula>MOD(ROW(),2)=0</formula>
    </cfRule>
  </conditionalFormatting>
  <conditionalFormatting sqref="K19:AO78">
    <cfRule type="containsText" dxfId="74" priority="5" stopIfTrue="1" operator="containsText" text="日">
      <formula>NOT(ISERROR(SEARCH("日",K19)))</formula>
    </cfRule>
    <cfRule type="containsText" dxfId="73" priority="6" stopIfTrue="1" operator="containsText" text="当">
      <formula>NOT(ISERROR(SEARCH("当",K19)))</formula>
    </cfRule>
    <cfRule type="containsText" dxfId="72" priority="7" stopIfTrue="1" operator="containsText" text="明">
      <formula>NOT(ISERROR(SEARCH("明",K19)))</formula>
    </cfRule>
    <cfRule type="containsText" dxfId="71" priority="8" stopIfTrue="1" operator="containsText" text="準">
      <formula>NOT(ISERROR(SEARCH("準",K19)))</formula>
    </cfRule>
    <cfRule type="containsText" dxfId="70" priority="10" stopIfTrue="1" operator="containsText" text="深">
      <formula>NOT(ISERROR(SEARCH("深",K19)))</formula>
    </cfRule>
  </conditionalFormatting>
  <conditionalFormatting sqref="AQ19:AX78">
    <cfRule type="containsText" dxfId="69" priority="4" stopIfTrue="1" operator="containsText" text="不足しています">
      <formula>NOT(ISERROR(SEARCH("不足しています",AQ19)))</formula>
    </cfRule>
  </conditionalFormatting>
  <dataValidations count="9">
    <dataValidation type="list" showInputMessage="1" showErrorMessage="1" errorTitle="設定者の方へのメッセージ" error="勤務制度は「二交代制」,「三交代制」のどちらかを選んで下さい！" sqref="D1" xr:uid="{C1ADE382-5352-449E-B32D-D9937EE499BB}">
      <formula1>"二交代制, 三交代制"</formula1>
    </dataValidation>
    <dataValidation type="list" allowBlank="1" showInputMessage="1" showErrorMessage="1" errorTitle="設定者の方へのメッセージ" error="勤務希望を「休」, 「日」, 「当」, 「明」「準」, 「深」のどれかを選択し設定して下さい！希望がない日は空欄にして下さい！" sqref="K19:AO19 K23:AO23 K25:AO25 K27:AO27 K29:AO29 K31:AO31 K33:AO33 K35:AO35 K37:AO37 K39:AO39 K41:AO41 K43:AO43 K45:AO45 K47:AO47 K49:AO49 K51:AO51 K53:AO53 K55:AO55 K57:AO57 K77:AO77 K59:AO59 K61:AO61 K63:AO63 K65:AO65 K67:AO67 K69:AO69 K71:AO71 K73:AO73 K75:AO75 K21:AO21" xr:uid="{5667C757-A294-4D97-9C06-12426B98CD43}">
      <formula1>"休, 日, 当, 明, 準, 深"</formula1>
    </dataValidation>
    <dataValidation type="date" showInputMessage="1" showErrorMessage="1" errorTitle="設定者の方へのメッセージ" error="勤務表の対象年月を設定して下さい!(範囲:2000/1/1～2500/12/31)" sqref="D9" xr:uid="{7C11D234-80FA-43C3-90DE-235015CEC080}">
      <formula1>36526</formula1>
      <formula2>219512</formula2>
    </dataValidation>
    <dataValidation type="textLength" allowBlank="1" showInputMessage="1" showErrorMessage="1" errorTitle="設定者の方へのメッセージ" error="勤務者の氏名を入力して下さい！(氏名の長さの範囲:1～25文字)" sqref="E19:E78" xr:uid="{E2FF6B84-4A0A-4650-AF62-6C1AC8FE8C4D}">
      <formula1>1</formula1>
      <formula2>25</formula2>
    </dataValidation>
    <dataValidation type="whole" allowBlank="1" showInputMessage="1" showErrorMessage="1" errorTitle="設定者の方へのメッセージ" error="個人の1カ月当たりの夜勤(当直, 準, 深夜勤), 休みの最低回数を0～31日の範囲で設定して下さい！" sqref="F19:I78" xr:uid="{9E87F2FE-9AB7-4BC5-A584-8E5A14E37B74}">
      <formula1>0</formula1>
      <formula2>31</formula2>
    </dataValidation>
    <dataValidation type="whole" showInputMessage="1" showErrorMessage="1" errorTitle="設定者の方へのメッセージ" error="Bチームの1日当たりの日勤の人数を0～30人の範囲で設定して下さい！" sqref="D2" xr:uid="{F1477830-8CF6-4379-A1B6-8D079C938712}">
      <formula1>0</formula1>
      <formula2>30</formula2>
    </dataValidation>
    <dataValidation type="whole" showInputMessage="1" showErrorMessage="1" errorTitle="設定者の方へのメッセージ" error="Bチームの1日当たりの当直の人数を0～30人の範囲で設定して下さい！" sqref="D3" xr:uid="{ADA84FB3-ABF4-42D2-B26F-8A28384D7833}">
      <formula1>0</formula1>
      <formula2>30</formula2>
    </dataValidation>
    <dataValidation type="whole" showInputMessage="1" showErrorMessage="1" errorTitle="設定者の方へのメッセージ" error="Bチームの1日当たりの準夜勤の人数を0～30人の範囲で設定して下さい！" sqref="D5" xr:uid="{7442C8B7-5CA7-4F44-AC99-004A1B84E989}">
      <formula1>0</formula1>
      <formula2>30</formula2>
    </dataValidation>
    <dataValidation type="whole" showInputMessage="1" showErrorMessage="1" errorTitle="設定者の方へのメッセージ" error="Bチームの1日当たりの深夜勤の人数を0～30人の範囲で設定して下さい！" sqref="D6" xr:uid="{828D6BBB-8170-422C-9539-B933D45576B8}">
      <formula1>0</formula1>
      <formula2>30</formula2>
    </dataValidation>
  </dataValidations>
  <pageMargins left="0.7" right="0.7" top="0.75" bottom="0.75" header="0.3" footer="0.3"/>
  <pageSetup paperSize="9" scale="3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チーム用勤務希望書き込み前確認">
                <anchor moveWithCells="1">
                  <from>
                    <xdr:col>0</xdr:col>
                    <xdr:colOff>371475</xdr:colOff>
                    <xdr:row>17</xdr:row>
                    <xdr:rowOff>133350</xdr:rowOff>
                  </from>
                  <to>
                    <xdr:col>2</xdr:col>
                    <xdr:colOff>923925</xdr:colOff>
                    <xdr:row>24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チーム用勤務表自動作成実行">
                <anchor moveWithCells="1">
                  <from>
                    <xdr:col>0</xdr:col>
                    <xdr:colOff>647700</xdr:colOff>
                    <xdr:row>26</xdr:row>
                    <xdr:rowOff>38100</xdr:rowOff>
                  </from>
                  <to>
                    <xdr:col>2</xdr:col>
                    <xdr:colOff>828675</xdr:colOff>
                    <xdr:row>33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6DC00-E134-427F-A35A-A78339465E4F}">
  <sheetPr codeName="Sheet3"/>
  <dimension ref="A1:CP530"/>
  <sheetViews>
    <sheetView zoomScale="50" zoomScaleNormal="50" workbookViewId="0">
      <selection activeCell="AI21" sqref="AI21"/>
    </sheetView>
  </sheetViews>
  <sheetFormatPr defaultRowHeight="18.75" x14ac:dyDescent="0.4"/>
  <cols>
    <col min="1" max="3" width="26.625" style="54" customWidth="1"/>
    <col min="4" max="4" width="13" style="54" bestFit="1" customWidth="1"/>
    <col min="5" max="5" width="13.625" style="54" customWidth="1"/>
    <col min="6" max="7" width="12.625" style="54" customWidth="1"/>
    <col min="8" max="8" width="23.5" style="54" bestFit="1" customWidth="1"/>
    <col min="9" max="9" width="22.125" style="54" bestFit="1" customWidth="1"/>
    <col min="10" max="10" width="8.875" style="54" bestFit="1" customWidth="1"/>
    <col min="11" max="19" width="4.125" style="54" bestFit="1" customWidth="1"/>
    <col min="20" max="41" width="4.875" style="54" bestFit="1" customWidth="1"/>
    <col min="42" max="43" width="7.375" style="54" bestFit="1" customWidth="1"/>
    <col min="44" max="44" width="24.75" style="54" bestFit="1" customWidth="1"/>
    <col min="45" max="45" width="8.875" style="54" bestFit="1" customWidth="1"/>
    <col min="46" max="46" width="24.75" style="54" bestFit="1" customWidth="1"/>
    <col min="47" max="47" width="8.875" style="54" bestFit="1" customWidth="1"/>
    <col min="48" max="48" width="24.75" style="54" bestFit="1" customWidth="1"/>
    <col min="49" max="49" width="12.625" style="54" bestFit="1" customWidth="1"/>
    <col min="50" max="50" width="29.75" style="54" bestFit="1" customWidth="1"/>
    <col min="51" max="51" width="10.5" style="54" bestFit="1" customWidth="1"/>
    <col min="52" max="52" width="122.625" style="54" customWidth="1"/>
    <col min="53" max="53" width="14.125" style="54" bestFit="1" customWidth="1"/>
    <col min="54" max="54" width="10.375" style="54" bestFit="1" customWidth="1"/>
    <col min="55" max="55" width="6.125" style="54" bestFit="1" customWidth="1"/>
    <col min="56" max="56" width="12.375" style="54" bestFit="1" customWidth="1"/>
    <col min="57" max="64" width="11.375" style="54" bestFit="1" customWidth="1"/>
    <col min="65" max="86" width="12.625" style="54" bestFit="1" customWidth="1"/>
    <col min="87" max="89" width="3" style="54" bestFit="1" customWidth="1"/>
    <col min="90" max="16384" width="9" style="54"/>
  </cols>
  <sheetData>
    <row r="1" spans="1:52" ht="19.5" thickBot="1" x14ac:dyDescent="0.45">
      <c r="A1" s="228" t="s">
        <v>10</v>
      </c>
      <c r="B1" s="229"/>
      <c r="C1" s="229"/>
      <c r="D1" s="166" t="str">
        <f>Aチーム用勤務希望表!$D$1</f>
        <v>三交代制</v>
      </c>
      <c r="E1" s="53" t="s">
        <v>160</v>
      </c>
      <c r="F1" s="53"/>
      <c r="G1" s="53"/>
      <c r="H1" s="53"/>
    </row>
    <row r="2" spans="1:52" ht="19.5" thickBot="1" x14ac:dyDescent="0.45">
      <c r="A2" s="244" t="s">
        <v>79</v>
      </c>
      <c r="B2" s="245"/>
      <c r="C2" s="246"/>
      <c r="D2" s="170">
        <f>Aチーム用勤務希望表!D2+Bチーム用勤務希望表!D2</f>
        <v>8</v>
      </c>
      <c r="H2" s="108" t="s">
        <v>94</v>
      </c>
      <c r="I2" s="310" t="s">
        <v>93</v>
      </c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  <c r="Y2" s="310"/>
      <c r="Z2" s="310"/>
      <c r="AA2" s="310"/>
      <c r="AB2" s="310"/>
      <c r="AC2" s="310"/>
      <c r="AD2" s="310"/>
      <c r="AE2" s="310"/>
      <c r="AF2" s="310"/>
      <c r="AG2" s="310"/>
      <c r="AH2" s="310"/>
      <c r="AI2" s="310"/>
      <c r="AJ2" s="310"/>
      <c r="AK2" s="310"/>
      <c r="AL2" s="310"/>
      <c r="AM2" s="310"/>
      <c r="AN2" s="310"/>
      <c r="AO2" s="338"/>
    </row>
    <row r="3" spans="1:52" x14ac:dyDescent="0.4">
      <c r="A3" s="237" t="s">
        <v>11</v>
      </c>
      <c r="B3" s="235" t="s">
        <v>80</v>
      </c>
      <c r="C3" s="236"/>
      <c r="D3" s="57">
        <f>Aチーム用勤務希望表!D3+Bチーム用勤務希望表!D3</f>
        <v>4</v>
      </c>
      <c r="H3" s="339" t="s">
        <v>95</v>
      </c>
      <c r="I3" s="269" t="s">
        <v>6</v>
      </c>
      <c r="J3" s="270"/>
      <c r="K3" s="109">
        <f>SUMPRODUCT((MOD(ROW(K19:K78),2)=1)*(K19:K78="日"))-Aチーム用勤務希望表!$D$2</f>
        <v>-4</v>
      </c>
      <c r="L3" s="109">
        <f>SUMPRODUCT((MOD(ROW(L19:L78),2)=1)*(L19:L78="日"))-Aチーム用勤務希望表!$D$2</f>
        <v>-4</v>
      </c>
      <c r="M3" s="109">
        <f>SUMPRODUCT((MOD(ROW(M19:M78),2)=1)*(M19:M78="日"))-Aチーム用勤務希望表!$D$2</f>
        <v>-4</v>
      </c>
      <c r="N3" s="109">
        <f>SUMPRODUCT((MOD(ROW(N19:N78),2)=1)*(N19:N78="日"))-Aチーム用勤務希望表!$D$2</f>
        <v>-4</v>
      </c>
      <c r="O3" s="109">
        <f>SUMPRODUCT((MOD(ROW(O19:O78),2)=1)*(O19:O78="日"))-Aチーム用勤務希望表!$D$2</f>
        <v>-4</v>
      </c>
      <c r="P3" s="109">
        <f>SUMPRODUCT((MOD(ROW(P19:P78),2)=1)*(P19:P78="日"))-Aチーム用勤務希望表!$D$2</f>
        <v>-4</v>
      </c>
      <c r="Q3" s="109">
        <f>SUMPRODUCT((MOD(ROW(Q19:Q78),2)=1)*(Q19:Q78="日"))-Aチーム用勤務希望表!$D$2</f>
        <v>-4</v>
      </c>
      <c r="R3" s="109">
        <f>SUMPRODUCT((MOD(ROW(R19:R78),2)=1)*(R19:R78="日"))-Aチーム用勤務希望表!$D$2</f>
        <v>-4</v>
      </c>
      <c r="S3" s="109">
        <f>SUMPRODUCT((MOD(ROW(S19:S78),2)=1)*(S19:S78="日"))-Aチーム用勤務希望表!$D$2</f>
        <v>-4</v>
      </c>
      <c r="T3" s="109">
        <f>SUMPRODUCT((MOD(ROW(T19:T78),2)=1)*(T19:T78="日"))-Aチーム用勤務希望表!$D$2</f>
        <v>-4</v>
      </c>
      <c r="U3" s="109">
        <f>SUMPRODUCT((MOD(ROW(U19:U78),2)=1)*(U19:U78="日"))-Aチーム用勤務希望表!$D$2</f>
        <v>-4</v>
      </c>
      <c r="V3" s="109">
        <f>SUMPRODUCT((MOD(ROW(V19:V78),2)=1)*(V19:V78="日"))-Aチーム用勤務希望表!$D$2</f>
        <v>-4</v>
      </c>
      <c r="W3" s="109">
        <f>SUMPRODUCT((MOD(ROW(W19:W78),2)=1)*(W19:W78="日"))-Aチーム用勤務希望表!$D$2</f>
        <v>-4</v>
      </c>
      <c r="X3" s="109">
        <f>SUMPRODUCT((MOD(ROW(X19:X78),2)=1)*(X19:X78="日"))-Aチーム用勤務希望表!$D$2</f>
        <v>-4</v>
      </c>
      <c r="Y3" s="109">
        <f>SUMPRODUCT((MOD(ROW(Y19:Y78),2)=1)*(Y19:Y78="日"))-Aチーム用勤務希望表!$D$2</f>
        <v>-4</v>
      </c>
      <c r="Z3" s="109">
        <f>SUMPRODUCT((MOD(ROW(Z19:Z78),2)=1)*(Z19:Z78="日"))-Aチーム用勤務希望表!$D$2</f>
        <v>-4</v>
      </c>
      <c r="AA3" s="109">
        <f>SUMPRODUCT((MOD(ROW(AA19:AA78),2)=1)*(AA19:AA78="日"))-Aチーム用勤務希望表!$D$2</f>
        <v>-4</v>
      </c>
      <c r="AB3" s="109">
        <f>SUMPRODUCT((MOD(ROW(AB19:AB78),2)=1)*(AB19:AB78="日"))-Aチーム用勤務希望表!$D$2</f>
        <v>-4</v>
      </c>
      <c r="AC3" s="109">
        <f>SUMPRODUCT((MOD(ROW(AC19:AC78),2)=1)*(AC19:AC78="日"))-Aチーム用勤務希望表!$D$2</f>
        <v>-4</v>
      </c>
      <c r="AD3" s="109">
        <f>SUMPRODUCT((MOD(ROW(AD19:AD78),2)=1)*(AD19:AD78="日"))-Aチーム用勤務希望表!$D$2</f>
        <v>-4</v>
      </c>
      <c r="AE3" s="109">
        <f>SUMPRODUCT((MOD(ROW(AE19:AE78),2)=1)*(AE19:AE78="日"))-Aチーム用勤務希望表!$D$2</f>
        <v>-4</v>
      </c>
      <c r="AF3" s="109">
        <f>SUMPRODUCT((MOD(ROW(AF19:AF78),2)=1)*(AF19:AF78="日"))-Aチーム用勤務希望表!$D$2</f>
        <v>-4</v>
      </c>
      <c r="AG3" s="109">
        <f>SUMPRODUCT((MOD(ROW(AG19:AG78),2)=1)*(AG19:AG78="日"))-Aチーム用勤務希望表!$D$2</f>
        <v>-4</v>
      </c>
      <c r="AH3" s="109">
        <f>SUMPRODUCT((MOD(ROW(AH19:AH78),2)=1)*(AH19:AH78="日"))-Aチーム用勤務希望表!$D$2</f>
        <v>-4</v>
      </c>
      <c r="AI3" s="109">
        <f>SUMPRODUCT((MOD(ROW(AI19:AI78),2)=1)*(AI19:AI78="日"))-Aチーム用勤務希望表!$D$2</f>
        <v>-4</v>
      </c>
      <c r="AJ3" s="109">
        <f>SUMPRODUCT((MOD(ROW(AJ19:AJ78),2)=1)*(AJ19:AJ78="日"))-Aチーム用勤務希望表!$D$2</f>
        <v>-4</v>
      </c>
      <c r="AK3" s="109">
        <f>SUMPRODUCT((MOD(ROW(AK19:AK78),2)=1)*(AK19:AK78="日"))-Aチーム用勤務希望表!$D$2</f>
        <v>-4</v>
      </c>
      <c r="AL3" s="109">
        <f>SUMPRODUCT((MOD(ROW(AL19:AL78),2)=1)*(AL19:AL78="日"))-Aチーム用勤務希望表!$D$2</f>
        <v>-4</v>
      </c>
      <c r="AM3" s="109">
        <f>IF(AM$18="×","",SUMPRODUCT((MOD(ROW(AM19:AM78),2)=1)*(AM19:AM78="日"))-Aチーム用勤務希望表!$D$2)</f>
        <v>-4</v>
      </c>
      <c r="AN3" s="109">
        <f>IF(AN$18="×","",SUMPRODUCT((MOD(ROW(AN19:AN78),2)=1)*(AN19:AN78="日"))-Aチーム用勤務希望表!$D$2)</f>
        <v>-4</v>
      </c>
      <c r="AO3" s="110">
        <f>IF(AO$18="×","",SUMPRODUCT((MOD(ROW(AO19:AO78),2)=1)*(AO19:AO78="日"))-Aチーム用勤務希望表!$D$2)</f>
        <v>-4</v>
      </c>
    </row>
    <row r="4" spans="1:52" x14ac:dyDescent="0.4">
      <c r="A4" s="238"/>
      <c r="B4" s="235" t="s">
        <v>98</v>
      </c>
      <c r="C4" s="236"/>
      <c r="D4" s="57">
        <v>1</v>
      </c>
      <c r="H4" s="340"/>
      <c r="I4" s="167" t="s">
        <v>13</v>
      </c>
      <c r="J4" s="169" t="s">
        <v>17</v>
      </c>
      <c r="K4" s="66" t="str">
        <f>IF($D$1="二交代制",SUMPRODUCT((MOD(ROW(K19:K78),2)=1)*(K19:K78="当"))-Aチーム用勤務希望表!$D$3,"無")</f>
        <v>無</v>
      </c>
      <c r="L4" s="66" t="str">
        <f>IF($D$1="二交代制",SUMPRODUCT((MOD(ROW(L19:L78),2)=1)*(L19:L78="当"))-Aチーム用勤務希望表!$D$3,"無")</f>
        <v>無</v>
      </c>
      <c r="M4" s="66" t="str">
        <f>IF($D$1="二交代制",SUMPRODUCT((MOD(ROW(M19:M78),2)=1)*(M19:M78="当"))-Aチーム用勤務希望表!$D$3,"無")</f>
        <v>無</v>
      </c>
      <c r="N4" s="66" t="str">
        <f>IF($D$1="二交代制",SUMPRODUCT((MOD(ROW(N19:N78),2)=1)*(N19:N78="当"))-Aチーム用勤務希望表!$D$3,"無")</f>
        <v>無</v>
      </c>
      <c r="O4" s="66" t="str">
        <f>IF($D$1="二交代制",SUMPRODUCT((MOD(ROW(O19:O78),2)=1)*(O19:O78="当"))-Aチーム用勤務希望表!$D$3,"無")</f>
        <v>無</v>
      </c>
      <c r="P4" s="66" t="str">
        <f>IF($D$1="二交代制",SUMPRODUCT((MOD(ROW(P19:P78),2)=1)*(P19:P78="当"))-Aチーム用勤務希望表!$D$3,"無")</f>
        <v>無</v>
      </c>
      <c r="Q4" s="66" t="str">
        <f>IF($D$1="二交代制",SUMPRODUCT((MOD(ROW(Q19:Q78),2)=1)*(Q19:Q78="当"))-Aチーム用勤務希望表!$D$3,"無")</f>
        <v>無</v>
      </c>
      <c r="R4" s="66" t="str">
        <f>IF($D$1="二交代制",SUMPRODUCT((MOD(ROW(R19:R78),2)=1)*(R19:R78="当"))-Aチーム用勤務希望表!$D$3,"無")</f>
        <v>無</v>
      </c>
      <c r="S4" s="66" t="str">
        <f>IF($D$1="二交代制",SUMPRODUCT((MOD(ROW(S19:S78),2)=1)*(S19:S78="当"))-Aチーム用勤務希望表!$D$3,"無")</f>
        <v>無</v>
      </c>
      <c r="T4" s="66" t="str">
        <f>IF($D$1="二交代制",SUMPRODUCT((MOD(ROW(T19:T78),2)=1)*(T19:T78="当"))-Aチーム用勤務希望表!$D$3,"無")</f>
        <v>無</v>
      </c>
      <c r="U4" s="66" t="str">
        <f>IF($D$1="二交代制",SUMPRODUCT((MOD(ROW(U19:U78),2)=1)*(U19:U78="当"))-Aチーム用勤務希望表!$D$3,"無")</f>
        <v>無</v>
      </c>
      <c r="V4" s="66" t="str">
        <f>IF($D$1="二交代制",SUMPRODUCT((MOD(ROW(V19:V78),2)=1)*(V19:V78="当"))-Aチーム用勤務希望表!$D$3,"無")</f>
        <v>無</v>
      </c>
      <c r="W4" s="66" t="str">
        <f>IF($D$1="二交代制",SUMPRODUCT((MOD(ROW(W19:W78),2)=1)*(W19:W78="当"))-Aチーム用勤務希望表!$D$3,"無")</f>
        <v>無</v>
      </c>
      <c r="X4" s="66" t="str">
        <f>IF($D$1="二交代制",SUMPRODUCT((MOD(ROW(X19:X78),2)=1)*(X19:X78="当"))-Aチーム用勤務希望表!$D$3,"無")</f>
        <v>無</v>
      </c>
      <c r="Y4" s="66" t="str">
        <f>IF($D$1="二交代制",SUMPRODUCT((MOD(ROW(Y19:Y78),2)=1)*(Y19:Y78="当"))-Aチーム用勤務希望表!$D$3,"無")</f>
        <v>無</v>
      </c>
      <c r="Z4" s="66" t="str">
        <f>IF($D$1="二交代制",SUMPRODUCT((MOD(ROW(Z19:Z78),2)=1)*(Z19:Z78="当"))-Aチーム用勤務希望表!$D$3,"無")</f>
        <v>無</v>
      </c>
      <c r="AA4" s="66" t="str">
        <f>IF($D$1="二交代制",SUMPRODUCT((MOD(ROW(AA19:AA78),2)=1)*(AA19:AA78="当"))-Aチーム用勤務希望表!$D$3,"無")</f>
        <v>無</v>
      </c>
      <c r="AB4" s="66" t="str">
        <f>IF($D$1="二交代制",SUMPRODUCT((MOD(ROW(AB19:AB78),2)=1)*(AB19:AB78="当"))-Aチーム用勤務希望表!$D$3,"無")</f>
        <v>無</v>
      </c>
      <c r="AC4" s="66" t="str">
        <f>IF($D$1="二交代制",SUMPRODUCT((MOD(ROW(AC19:AC78),2)=1)*(AC19:AC78="当"))-Aチーム用勤務希望表!$D$3,"無")</f>
        <v>無</v>
      </c>
      <c r="AD4" s="66" t="str">
        <f>IF($D$1="二交代制",SUMPRODUCT((MOD(ROW(AD19:AD78),2)=1)*(AD19:AD78="当"))-Aチーム用勤務希望表!$D$3,"無")</f>
        <v>無</v>
      </c>
      <c r="AE4" s="66" t="str">
        <f>IF($D$1="二交代制",SUMPRODUCT((MOD(ROW(AE19:AE78),2)=1)*(AE19:AE78="当"))-Aチーム用勤務希望表!$D$3,"無")</f>
        <v>無</v>
      </c>
      <c r="AF4" s="66" t="str">
        <f>IF($D$1="二交代制",SUMPRODUCT((MOD(ROW(AF19:AF78),2)=1)*(AF19:AF78="当"))-Aチーム用勤務希望表!$D$3,"無")</f>
        <v>無</v>
      </c>
      <c r="AG4" s="66" t="str">
        <f>IF($D$1="二交代制",SUMPRODUCT((MOD(ROW(AG19:AG78),2)=1)*(AG19:AG78="当"))-Aチーム用勤務希望表!$D$3,"無")</f>
        <v>無</v>
      </c>
      <c r="AH4" s="66" t="str">
        <f>IF($D$1="二交代制",SUMPRODUCT((MOD(ROW(AH19:AH78),2)=1)*(AH19:AH78="当"))-Aチーム用勤務希望表!$D$3,"無")</f>
        <v>無</v>
      </c>
      <c r="AI4" s="66" t="str">
        <f>IF($D$1="二交代制",SUMPRODUCT((MOD(ROW(AI19:AI78),2)=1)*(AI19:AI78="当"))-Aチーム用勤務希望表!$D$3,"無")</f>
        <v>無</v>
      </c>
      <c r="AJ4" s="66" t="str">
        <f>IF($D$1="二交代制",SUMPRODUCT((MOD(ROW(AJ19:AJ78),2)=1)*(AJ19:AJ78="当"))-Aチーム用勤務希望表!$D$3,"無")</f>
        <v>無</v>
      </c>
      <c r="AK4" s="66" t="str">
        <f>IF($D$1="二交代制",SUMPRODUCT((MOD(ROW(AK19:AK78),2)=1)*(AK19:AK78="当"))-Aチーム用勤務希望表!$D$3,"無")</f>
        <v>無</v>
      </c>
      <c r="AL4" s="66" t="str">
        <f>IF($D$1="二交代制",SUMPRODUCT((MOD(ROW(AL19:AL78),2)=1)*(AL19:AL78="当"))-Aチーム用勤務希望表!$D$3,"無")</f>
        <v>無</v>
      </c>
      <c r="AM4" s="66" t="str">
        <f>IF(AM$18="×","",IF($D$1="二交代制",SUMPRODUCT((MOD(ROW(AM19:AM78),2)=1)*(AM19:AM78="当"))-Aチーム用勤務希望表!$D$3,"無"))</f>
        <v>無</v>
      </c>
      <c r="AN4" s="66" t="str">
        <f>IF(AN$18="×","",IF($D$1="二交代制",SUMPRODUCT((MOD(ROW(AN19:AN78),2)=1)*(AN19:AN78="当"))-Aチーム用勤務希望表!$D$3,"無"))</f>
        <v>無</v>
      </c>
      <c r="AO4" s="67" t="str">
        <f>IF(AO$18="×","",IF($D$1="二交代制",SUMPRODUCT((MOD(ROW(AO19:AO78),2)=1)*(AO19:AO78="当"))-Aチーム用勤務希望表!$D$3,"無"))</f>
        <v>無</v>
      </c>
    </row>
    <row r="5" spans="1:52" x14ac:dyDescent="0.4">
      <c r="A5" s="232" t="s">
        <v>12</v>
      </c>
      <c r="B5" s="247" t="s">
        <v>81</v>
      </c>
      <c r="C5" s="248"/>
      <c r="D5" s="58">
        <f>Aチーム用勤務希望表!D5+Bチーム用勤務希望表!D5</f>
        <v>4</v>
      </c>
      <c r="H5" s="340"/>
      <c r="I5" s="230" t="s">
        <v>16</v>
      </c>
      <c r="J5" s="169" t="s">
        <v>7</v>
      </c>
      <c r="K5" s="66">
        <f>IF($D$1="三交代制",SUMPRODUCT((MOD(ROW(K19:K78),2)=1)*(K19:K78="準"))-Aチーム用勤務希望表!$D$5,"無")</f>
        <v>-2</v>
      </c>
      <c r="L5" s="66">
        <f>IF($D$1="三交代制",SUMPRODUCT((MOD(ROW(L19:L78),2)=1)*(L19:L78="準"))-Aチーム用勤務希望表!$D$5,"無")</f>
        <v>-2</v>
      </c>
      <c r="M5" s="66">
        <f>IF($D$1="三交代制",SUMPRODUCT((MOD(ROW(M19:M78),2)=1)*(M19:M78="準"))-Aチーム用勤務希望表!$D$5,"無")</f>
        <v>-2</v>
      </c>
      <c r="N5" s="66">
        <f>IF($D$1="三交代制",SUMPRODUCT((MOD(ROW(N19:N78),2)=1)*(N19:N78="準"))-Aチーム用勤務希望表!$D$5,"無")</f>
        <v>-2</v>
      </c>
      <c r="O5" s="66">
        <f>IF($D$1="三交代制",SUMPRODUCT((MOD(ROW(O19:O78),2)=1)*(O19:O78="準"))-Aチーム用勤務希望表!$D$5,"無")</f>
        <v>-2</v>
      </c>
      <c r="P5" s="66">
        <f>IF($D$1="三交代制",SUMPRODUCT((MOD(ROW(P19:P78),2)=1)*(P19:P78="準"))-Aチーム用勤務希望表!$D$5,"無")</f>
        <v>-2</v>
      </c>
      <c r="Q5" s="66">
        <f>IF($D$1="三交代制",SUMPRODUCT((MOD(ROW(Q19:Q78),2)=1)*(Q19:Q78="準"))-Aチーム用勤務希望表!$D$5,"無")</f>
        <v>-2</v>
      </c>
      <c r="R5" s="66">
        <f>IF($D$1="三交代制",SUMPRODUCT((MOD(ROW(R19:R78),2)=1)*(R19:R78="準"))-Aチーム用勤務希望表!$D$5,"無")</f>
        <v>-2</v>
      </c>
      <c r="S5" s="66">
        <f>IF($D$1="三交代制",SUMPRODUCT((MOD(ROW(S19:S78),2)=1)*(S19:S78="準"))-Aチーム用勤務希望表!$D$5,"無")</f>
        <v>-2</v>
      </c>
      <c r="T5" s="66">
        <f>IF($D$1="三交代制",SUMPRODUCT((MOD(ROW(T19:T78),2)=1)*(T19:T78="準"))-Aチーム用勤務希望表!$D$5,"無")</f>
        <v>-2</v>
      </c>
      <c r="U5" s="66">
        <f>IF($D$1="三交代制",SUMPRODUCT((MOD(ROW(U19:U78),2)=1)*(U19:U78="準"))-Aチーム用勤務希望表!$D$5,"無")</f>
        <v>-2</v>
      </c>
      <c r="V5" s="66">
        <f>IF($D$1="三交代制",SUMPRODUCT((MOD(ROW(V19:V78),2)=1)*(V19:V78="準"))-Aチーム用勤務希望表!$D$5,"無")</f>
        <v>-2</v>
      </c>
      <c r="W5" s="66">
        <f>IF($D$1="三交代制",SUMPRODUCT((MOD(ROW(W19:W78),2)=1)*(W19:W78="準"))-Aチーム用勤務希望表!$D$5,"無")</f>
        <v>-2</v>
      </c>
      <c r="X5" s="66">
        <f>IF($D$1="三交代制",SUMPRODUCT((MOD(ROW(X19:X78),2)=1)*(X19:X78="準"))-Aチーム用勤務希望表!$D$5,"無")</f>
        <v>-2</v>
      </c>
      <c r="Y5" s="66">
        <f>IF($D$1="三交代制",SUMPRODUCT((MOD(ROW(Y19:Y78),2)=1)*(Y19:Y78="準"))-Aチーム用勤務希望表!$D$5,"無")</f>
        <v>-2</v>
      </c>
      <c r="Z5" s="66">
        <f>IF($D$1="三交代制",SUMPRODUCT((MOD(ROW(Z19:Z78),2)=1)*(Z19:Z78="準"))-Aチーム用勤務希望表!$D$5,"無")</f>
        <v>-2</v>
      </c>
      <c r="AA5" s="66">
        <f>IF($D$1="三交代制",SUMPRODUCT((MOD(ROW(AA19:AA78),2)=1)*(AA19:AA78="準"))-Aチーム用勤務希望表!$D$5,"無")</f>
        <v>-2</v>
      </c>
      <c r="AB5" s="66">
        <f>IF($D$1="三交代制",SUMPRODUCT((MOD(ROW(AB19:AB78),2)=1)*(AB19:AB78="準"))-Aチーム用勤務希望表!$D$5,"無")</f>
        <v>-2</v>
      </c>
      <c r="AC5" s="66">
        <f>IF($D$1="三交代制",SUMPRODUCT((MOD(ROW(AC19:AC78),2)=1)*(AC19:AC78="準"))-Aチーム用勤務希望表!$D$5,"無")</f>
        <v>-2</v>
      </c>
      <c r="AD5" s="66">
        <f>IF($D$1="三交代制",SUMPRODUCT((MOD(ROW(AD19:AD78),2)=1)*(AD19:AD78="準"))-Aチーム用勤務希望表!$D$5,"無")</f>
        <v>-2</v>
      </c>
      <c r="AE5" s="66">
        <f>IF($D$1="三交代制",SUMPRODUCT((MOD(ROW(AE19:AE78),2)=1)*(AE19:AE78="準"))-Aチーム用勤務希望表!$D$5,"無")</f>
        <v>-2</v>
      </c>
      <c r="AF5" s="66">
        <f>IF($D$1="三交代制",SUMPRODUCT((MOD(ROW(AF19:AF78),2)=1)*(AF19:AF78="準"))-Aチーム用勤務希望表!$D$5,"無")</f>
        <v>-2</v>
      </c>
      <c r="AG5" s="66">
        <f>IF($D$1="三交代制",SUMPRODUCT((MOD(ROW(AG19:AG78),2)=1)*(AG19:AG78="準"))-Aチーム用勤務希望表!$D$5,"無")</f>
        <v>-2</v>
      </c>
      <c r="AH5" s="66">
        <f>IF($D$1="三交代制",SUMPRODUCT((MOD(ROW(AH19:AH78),2)=1)*(AH19:AH78="準"))-Aチーム用勤務希望表!$D$5,"無")</f>
        <v>-2</v>
      </c>
      <c r="AI5" s="66">
        <f>IF($D$1="三交代制",SUMPRODUCT((MOD(ROW(AI19:AI78),2)=1)*(AI19:AI78="準"))-Aチーム用勤務希望表!$D$5,"無")</f>
        <v>-2</v>
      </c>
      <c r="AJ5" s="66">
        <f>IF($D$1="三交代制",SUMPRODUCT((MOD(ROW(AJ19:AJ78),2)=1)*(AJ19:AJ78="準"))-Aチーム用勤務希望表!$D$5,"無")</f>
        <v>-2</v>
      </c>
      <c r="AK5" s="66">
        <f>IF($D$1="三交代制",SUMPRODUCT((MOD(ROW(AK19:AK78),2)=1)*(AK19:AK78="準"))-Aチーム用勤務希望表!$D$5,"無")</f>
        <v>-2</v>
      </c>
      <c r="AL5" s="66">
        <f>IF($D$1="三交代制",SUMPRODUCT((MOD(ROW(AL19:AL78),2)=1)*(AL19:AL78="準"))-Aチーム用勤務希望表!$D$5,"無")</f>
        <v>-2</v>
      </c>
      <c r="AM5" s="66">
        <f>IF(AM$18="×","",IF($D$1="三交代制",SUMPRODUCT((MOD(ROW(AM19:AM78),2)=1)*(AM19:AM78="準"))-Aチーム用勤務希望表!$D$5,"無"))</f>
        <v>-2</v>
      </c>
      <c r="AN5" s="66">
        <f>IF(AN$18="×","",IF($D$1="三交代制",SUMPRODUCT((MOD(ROW(AN19:AN78),2)=1)*(AN19:AN78="準"))-Aチーム用勤務希望表!$D$5,"無"))</f>
        <v>-2</v>
      </c>
      <c r="AO5" s="67">
        <f>IF(AO$18="×","",IF($D$1="三交代制",SUMPRODUCT((MOD(ROW(AO19:AO78),2)=1)*(AO19:AO78="準"))-Aチーム用勤務希望表!$D$5,"無"))</f>
        <v>-2</v>
      </c>
    </row>
    <row r="6" spans="1:52" ht="19.5" thickBot="1" x14ac:dyDescent="0.45">
      <c r="A6" s="233"/>
      <c r="B6" s="249" t="s">
        <v>82</v>
      </c>
      <c r="C6" s="250"/>
      <c r="D6" s="59">
        <f>Aチーム用勤務希望表!D6+Bチーム用勤務希望表!D6</f>
        <v>4</v>
      </c>
      <c r="H6" s="341"/>
      <c r="I6" s="305"/>
      <c r="J6" s="165" t="s">
        <v>8</v>
      </c>
      <c r="K6" s="163">
        <f>IF($D$1="三交代制",SUMPRODUCT((MOD(ROW(K19:K78),2)=1)*(K19:K78="深"))-Aチーム用勤務希望表!$D$6,"無")</f>
        <v>-2</v>
      </c>
      <c r="L6" s="163">
        <f>IF($D$1="三交代制",SUMPRODUCT((MOD(ROW(L19:L78),2)=1)*(L19:L78="深"))-Aチーム用勤務希望表!$D$6,"無")</f>
        <v>-2</v>
      </c>
      <c r="M6" s="163">
        <f>IF($D$1="三交代制",SUMPRODUCT((MOD(ROW(M19:M78),2)=1)*(M19:M78="深"))-Aチーム用勤務希望表!$D$6,"無")</f>
        <v>-2</v>
      </c>
      <c r="N6" s="163">
        <f>IF($D$1="三交代制",SUMPRODUCT((MOD(ROW(N19:N78),2)=1)*(N19:N78="深"))-Aチーム用勤務希望表!$D$6,"無")</f>
        <v>-2</v>
      </c>
      <c r="O6" s="163">
        <f>IF($D$1="三交代制",SUMPRODUCT((MOD(ROW(O19:O78),2)=1)*(O19:O78="深"))-Aチーム用勤務希望表!$D$6,"無")</f>
        <v>-2</v>
      </c>
      <c r="P6" s="163">
        <f>IF($D$1="三交代制",SUMPRODUCT((MOD(ROW(P19:P78),2)=1)*(P19:P78="深"))-Aチーム用勤務希望表!$D$6,"無")</f>
        <v>-2</v>
      </c>
      <c r="Q6" s="163">
        <f>IF($D$1="三交代制",SUMPRODUCT((MOD(ROW(Q19:Q78),2)=1)*(Q19:Q78="深"))-Aチーム用勤務希望表!$D$6,"無")</f>
        <v>-2</v>
      </c>
      <c r="R6" s="163">
        <f>IF($D$1="三交代制",SUMPRODUCT((MOD(ROW(R19:R78),2)=1)*(R19:R78="深"))-Aチーム用勤務希望表!$D$6,"無")</f>
        <v>-2</v>
      </c>
      <c r="S6" s="163">
        <f>IF($D$1="三交代制",SUMPRODUCT((MOD(ROW(S19:S78),2)=1)*(S19:S78="深"))-Aチーム用勤務希望表!$D$6,"無")</f>
        <v>-2</v>
      </c>
      <c r="T6" s="163">
        <f>IF($D$1="三交代制",SUMPRODUCT((MOD(ROW(T19:T78),2)=1)*(T19:T78="深"))-Aチーム用勤務希望表!$D$6,"無")</f>
        <v>-2</v>
      </c>
      <c r="U6" s="163">
        <f>IF($D$1="三交代制",SUMPRODUCT((MOD(ROW(U19:U78),2)=1)*(U19:U78="深"))-Aチーム用勤務希望表!$D$6,"無")</f>
        <v>-2</v>
      </c>
      <c r="V6" s="163">
        <f>IF($D$1="三交代制",SUMPRODUCT((MOD(ROW(V19:V78),2)=1)*(V19:V78="深"))-Aチーム用勤務希望表!$D$6,"無")</f>
        <v>-2</v>
      </c>
      <c r="W6" s="163">
        <f>IF($D$1="三交代制",SUMPRODUCT((MOD(ROW(W19:W78),2)=1)*(W19:W78="深"))-Aチーム用勤務希望表!$D$6,"無")</f>
        <v>-2</v>
      </c>
      <c r="X6" s="163">
        <f>IF($D$1="三交代制",SUMPRODUCT((MOD(ROW(X19:X78),2)=1)*(X19:X78="深"))-Aチーム用勤務希望表!$D$6,"無")</f>
        <v>-2</v>
      </c>
      <c r="Y6" s="163">
        <f>IF($D$1="三交代制",SUMPRODUCT((MOD(ROW(Y19:Y78),2)=1)*(Y19:Y78="深"))-Aチーム用勤務希望表!$D$6,"無")</f>
        <v>-2</v>
      </c>
      <c r="Z6" s="163">
        <f>IF($D$1="三交代制",SUMPRODUCT((MOD(ROW(Z19:Z78),2)=1)*(Z19:Z78="深"))-Aチーム用勤務希望表!$D$6,"無")</f>
        <v>-2</v>
      </c>
      <c r="AA6" s="163">
        <f>IF($D$1="三交代制",SUMPRODUCT((MOD(ROW(AA19:AA78),2)=1)*(AA19:AA78="深"))-Aチーム用勤務希望表!$D$6,"無")</f>
        <v>-2</v>
      </c>
      <c r="AB6" s="163">
        <f>IF($D$1="三交代制",SUMPRODUCT((MOD(ROW(AB19:AB78),2)=1)*(AB19:AB78="深"))-Aチーム用勤務希望表!$D$6,"無")</f>
        <v>-2</v>
      </c>
      <c r="AC6" s="163">
        <f>IF($D$1="三交代制",SUMPRODUCT((MOD(ROW(AC19:AC78),2)=1)*(AC19:AC78="深"))-Aチーム用勤務希望表!$D$6,"無")</f>
        <v>-2</v>
      </c>
      <c r="AD6" s="163">
        <f>IF($D$1="三交代制",SUMPRODUCT((MOD(ROW(AD19:AD78),2)=1)*(AD19:AD78="深"))-Aチーム用勤務希望表!$D$6,"無")</f>
        <v>-2</v>
      </c>
      <c r="AE6" s="163">
        <f>IF($D$1="三交代制",SUMPRODUCT((MOD(ROW(AE19:AE78),2)=1)*(AE19:AE78="深"))-Aチーム用勤務希望表!$D$6,"無")</f>
        <v>-2</v>
      </c>
      <c r="AF6" s="163">
        <f>IF($D$1="三交代制",SUMPRODUCT((MOD(ROW(AF19:AF78),2)=1)*(AF19:AF78="深"))-Aチーム用勤務希望表!$D$6,"無")</f>
        <v>-2</v>
      </c>
      <c r="AG6" s="163">
        <f>IF($D$1="三交代制",SUMPRODUCT((MOD(ROW(AG19:AG78),2)=1)*(AG19:AG78="深"))-Aチーム用勤務希望表!$D$6,"無")</f>
        <v>-2</v>
      </c>
      <c r="AH6" s="163">
        <f>IF($D$1="三交代制",SUMPRODUCT((MOD(ROW(AH19:AH78),2)=1)*(AH19:AH78="深"))-Aチーム用勤務希望表!$D$6,"無")</f>
        <v>-2</v>
      </c>
      <c r="AI6" s="163">
        <f>IF($D$1="三交代制",SUMPRODUCT((MOD(ROW(AI19:AI78),2)=1)*(AI19:AI78="深"))-Aチーム用勤務希望表!$D$6,"無")</f>
        <v>-2</v>
      </c>
      <c r="AJ6" s="163">
        <f>IF($D$1="三交代制",SUMPRODUCT((MOD(ROW(AJ19:AJ78),2)=1)*(AJ19:AJ78="深"))-Aチーム用勤務希望表!$D$6,"無")</f>
        <v>-2</v>
      </c>
      <c r="AK6" s="163">
        <f>IF($D$1="三交代制",SUMPRODUCT((MOD(ROW(AK19:AK78),2)=1)*(AK19:AK78="深"))-Aチーム用勤務希望表!$D$6,"無")</f>
        <v>-2</v>
      </c>
      <c r="AL6" s="163">
        <f>IF($D$1="三交代制",SUMPRODUCT((MOD(ROW(AL19:AL78),2)=1)*(AL19:AL78="深"))-Aチーム用勤務希望表!$D$6,"無")</f>
        <v>-2</v>
      </c>
      <c r="AM6" s="163">
        <f>IF(AM$18="×","",IF($D$1="三交代制",SUMPRODUCT((MOD(ROW(AM19:AM78),2)=1)*(AM19:AM78="深"))-Aチーム用勤務希望表!$D$6,"無"))</f>
        <v>-2</v>
      </c>
      <c r="AN6" s="163">
        <f>IF(AN$18="×","",IF($D$1="三交代制",SUMPRODUCT((MOD(ROW(AN19:AN78),2)=1)*(AN19:AN78="深"))-Aチーム用勤務希望表!$D$6,"無"))</f>
        <v>-2</v>
      </c>
      <c r="AO6" s="164">
        <f>IF(AO$18="×","",IF($D$1="三交代制",SUMPRODUCT((MOD(ROW(AO19:AO78),2)=1)*(AO19:AO78="深"))-Aチーム用勤務希望表!$D$6,"無"))</f>
        <v>-2</v>
      </c>
    </row>
    <row r="7" spans="1:52" x14ac:dyDescent="0.4">
      <c r="A7" s="233"/>
      <c r="B7" s="247" t="s">
        <v>99</v>
      </c>
      <c r="C7" s="248"/>
      <c r="D7" s="58">
        <v>2</v>
      </c>
      <c r="H7" s="339" t="s">
        <v>96</v>
      </c>
      <c r="I7" s="269" t="s">
        <v>6</v>
      </c>
      <c r="J7" s="270"/>
      <c r="K7" s="109">
        <f>SUMPRODUCT((MOD(ROW(K79:K138),2)=1)*(K79:K138="日"))-Aチーム用勤務希望表!$D$2</f>
        <v>-4</v>
      </c>
      <c r="L7" s="109">
        <f>SUMPRODUCT((MOD(ROW(L79:L138),2)=1)*(L79:L138="日"))-Aチーム用勤務希望表!$D$2</f>
        <v>-4</v>
      </c>
      <c r="M7" s="109">
        <f>SUMPRODUCT((MOD(ROW(M79:M138),2)=1)*(M79:M138="日"))-Aチーム用勤務希望表!$D$2</f>
        <v>-4</v>
      </c>
      <c r="N7" s="109">
        <f>SUMPRODUCT((MOD(ROW(N79:N138),2)=1)*(N79:N138="日"))-Aチーム用勤務希望表!$D$2</f>
        <v>-4</v>
      </c>
      <c r="O7" s="109">
        <f>SUMPRODUCT((MOD(ROW(O79:O138),2)=1)*(O79:O138="日"))-Aチーム用勤務希望表!$D$2</f>
        <v>-4</v>
      </c>
      <c r="P7" s="109">
        <f>SUMPRODUCT((MOD(ROW(P79:P138),2)=1)*(P79:P138="日"))-Aチーム用勤務希望表!$D$2</f>
        <v>-4</v>
      </c>
      <c r="Q7" s="109">
        <f>SUMPRODUCT((MOD(ROW(Q79:Q138),2)=1)*(Q79:Q138="日"))-Aチーム用勤務希望表!$D$2</f>
        <v>-4</v>
      </c>
      <c r="R7" s="109">
        <f>SUMPRODUCT((MOD(ROW(R79:R138),2)=1)*(R79:R138="日"))-Aチーム用勤務希望表!$D$2</f>
        <v>-4</v>
      </c>
      <c r="S7" s="109">
        <f>SUMPRODUCT((MOD(ROW(S79:S138),2)=1)*(S79:S138="日"))-Aチーム用勤務希望表!$D$2</f>
        <v>-4</v>
      </c>
      <c r="T7" s="109">
        <f>SUMPRODUCT((MOD(ROW(T79:T138),2)=1)*(T79:T138="日"))-Aチーム用勤務希望表!$D$2</f>
        <v>-4</v>
      </c>
      <c r="U7" s="109">
        <f>SUMPRODUCT((MOD(ROW(U79:U138),2)=1)*(U79:U138="日"))-Aチーム用勤務希望表!$D$2</f>
        <v>-4</v>
      </c>
      <c r="V7" s="109">
        <f>SUMPRODUCT((MOD(ROW(V79:V138),2)=1)*(V79:V138="日"))-Aチーム用勤務希望表!$D$2</f>
        <v>-4</v>
      </c>
      <c r="W7" s="109">
        <f>SUMPRODUCT((MOD(ROW(W79:W138),2)=1)*(W79:W138="日"))-Aチーム用勤務希望表!$D$2</f>
        <v>-4</v>
      </c>
      <c r="X7" s="109">
        <f>SUMPRODUCT((MOD(ROW(X79:X138),2)=1)*(X79:X138="日"))-Aチーム用勤務希望表!$D$2</f>
        <v>-4</v>
      </c>
      <c r="Y7" s="109">
        <f>SUMPRODUCT((MOD(ROW(Y79:Y138),2)=1)*(Y79:Y138="日"))-Aチーム用勤務希望表!$D$2</f>
        <v>-4</v>
      </c>
      <c r="Z7" s="109">
        <f>SUMPRODUCT((MOD(ROW(Z79:Z138),2)=1)*(Z79:Z138="日"))-Aチーム用勤務希望表!$D$2</f>
        <v>-4</v>
      </c>
      <c r="AA7" s="109">
        <f>SUMPRODUCT((MOD(ROW(AA79:AA138),2)=1)*(AA79:AA138="日"))-Aチーム用勤務希望表!$D$2</f>
        <v>-4</v>
      </c>
      <c r="AB7" s="109">
        <f>SUMPRODUCT((MOD(ROW(AB79:AB138),2)=1)*(AB79:AB138="日"))-Aチーム用勤務希望表!$D$2</f>
        <v>-4</v>
      </c>
      <c r="AC7" s="109">
        <f>SUMPRODUCT((MOD(ROW(AC79:AC138),2)=1)*(AC79:AC138="日"))-Aチーム用勤務希望表!$D$2</f>
        <v>-4</v>
      </c>
      <c r="AD7" s="109">
        <f>SUMPRODUCT((MOD(ROW(AD79:AD138),2)=1)*(AD79:AD138="日"))-Aチーム用勤務希望表!$D$2</f>
        <v>-4</v>
      </c>
      <c r="AE7" s="109">
        <f>SUMPRODUCT((MOD(ROW(AE79:AE138),2)=1)*(AE79:AE138="日"))-Aチーム用勤務希望表!$D$2</f>
        <v>-4</v>
      </c>
      <c r="AF7" s="109">
        <f>SUMPRODUCT((MOD(ROW(AF79:AF138),2)=1)*(AF79:AF138="日"))-Aチーム用勤務希望表!$D$2</f>
        <v>-4</v>
      </c>
      <c r="AG7" s="109">
        <f>SUMPRODUCT((MOD(ROW(AG79:AG138),2)=1)*(AG79:AG138="日"))-Aチーム用勤務希望表!$D$2</f>
        <v>-4</v>
      </c>
      <c r="AH7" s="109">
        <f>SUMPRODUCT((MOD(ROW(AH79:AH138),2)=1)*(AH79:AH138="日"))-Aチーム用勤務希望表!$D$2</f>
        <v>-4</v>
      </c>
      <c r="AI7" s="109">
        <f>SUMPRODUCT((MOD(ROW(AI79:AI138),2)=1)*(AI79:AI138="日"))-Aチーム用勤務希望表!$D$2</f>
        <v>-4</v>
      </c>
      <c r="AJ7" s="109">
        <f>SUMPRODUCT((MOD(ROW(AJ79:AJ138),2)=1)*(AJ79:AJ138="日"))-Aチーム用勤務希望表!$D$2</f>
        <v>-4</v>
      </c>
      <c r="AK7" s="109">
        <f>SUMPRODUCT((MOD(ROW(AK79:AK138),2)=1)*(AK79:AK138="日"))-Aチーム用勤務希望表!$D$2</f>
        <v>-4</v>
      </c>
      <c r="AL7" s="109">
        <f>SUMPRODUCT((MOD(ROW(AL79:AL138),2)=1)*(AL79:AL138="日"))-Aチーム用勤務希望表!$D$2</f>
        <v>-4</v>
      </c>
      <c r="AM7" s="109">
        <f>IF(AM$18="×","",SUMPRODUCT((MOD(ROW(AM79:AM138),2)=1)*(AM79:AM138="日"))-Aチーム用勤務希望表!$D$2)</f>
        <v>-4</v>
      </c>
      <c r="AN7" s="109">
        <f>IF(AN$18="×","",SUMPRODUCT((MOD(ROW(AN79:AN138),2)=1)*(AN79:AN138="日"))-Aチーム用勤務希望表!$D$2)</f>
        <v>-4</v>
      </c>
      <c r="AO7" s="110">
        <f>IF(AO$18="×","",SUMPRODUCT((MOD(ROW(AO79:AO138),2)=1)*(AO79:AO138="日"))-Aチーム用勤務希望表!$D$2)</f>
        <v>-4</v>
      </c>
    </row>
    <row r="8" spans="1:52" x14ac:dyDescent="0.4">
      <c r="A8" s="234"/>
      <c r="B8" s="249" t="s">
        <v>100</v>
      </c>
      <c r="C8" s="250"/>
      <c r="D8" s="59">
        <v>2</v>
      </c>
      <c r="H8" s="340"/>
      <c r="I8" s="167" t="s">
        <v>13</v>
      </c>
      <c r="J8" s="169" t="s">
        <v>17</v>
      </c>
      <c r="K8" s="66" t="str">
        <f>IF($D$1="二交代制",SUMPRODUCT((MOD(ROW(K79:K138),2)=1)*(K79:K138="当"))-Aチーム用勤務希望表!$D$3,"無")</f>
        <v>無</v>
      </c>
      <c r="L8" s="66" t="str">
        <f>IF($D$1="二交代制",SUMPRODUCT((MOD(ROW(L79:L138),2)=1)*(L79:L138="当"))-Aチーム用勤務希望表!$D$3,"無")</f>
        <v>無</v>
      </c>
      <c r="M8" s="66" t="str">
        <f>IF($D$1="二交代制",SUMPRODUCT((MOD(ROW(M79:M138),2)=1)*(M79:M138="当"))-Aチーム用勤務希望表!$D$3,"無")</f>
        <v>無</v>
      </c>
      <c r="N8" s="66" t="str">
        <f>IF($D$1="二交代制",SUMPRODUCT((MOD(ROW(N79:N138),2)=1)*(N79:N138="当"))-Aチーム用勤務希望表!$D$3,"無")</f>
        <v>無</v>
      </c>
      <c r="O8" s="66" t="str">
        <f>IF($D$1="二交代制",SUMPRODUCT((MOD(ROW(O79:O138),2)=1)*(O79:O138="当"))-Aチーム用勤務希望表!$D$3,"無")</f>
        <v>無</v>
      </c>
      <c r="P8" s="66" t="str">
        <f>IF($D$1="二交代制",SUMPRODUCT((MOD(ROW(P79:P138),2)=1)*(P79:P138="当"))-Aチーム用勤務希望表!$D$3,"無")</f>
        <v>無</v>
      </c>
      <c r="Q8" s="66" t="str">
        <f>IF($D$1="二交代制",SUMPRODUCT((MOD(ROW(Q79:Q138),2)=1)*(Q79:Q138="当"))-Aチーム用勤務希望表!$D$3,"無")</f>
        <v>無</v>
      </c>
      <c r="R8" s="66" t="str">
        <f>IF($D$1="二交代制",SUMPRODUCT((MOD(ROW(R79:R138),2)=1)*(R79:R138="当"))-Aチーム用勤務希望表!$D$3,"無")</f>
        <v>無</v>
      </c>
      <c r="S8" s="66" t="str">
        <f>IF($D$1="二交代制",SUMPRODUCT((MOD(ROW(S79:S138),2)=1)*(S79:S138="当"))-Aチーム用勤務希望表!$D$3,"無")</f>
        <v>無</v>
      </c>
      <c r="T8" s="66" t="str">
        <f>IF($D$1="二交代制",SUMPRODUCT((MOD(ROW(T79:T138),2)=1)*(T79:T138="当"))-Aチーム用勤務希望表!$D$3,"無")</f>
        <v>無</v>
      </c>
      <c r="U8" s="66" t="str">
        <f>IF($D$1="二交代制",SUMPRODUCT((MOD(ROW(U79:U138),2)=1)*(U79:U138="当"))-Aチーム用勤務希望表!$D$3,"無")</f>
        <v>無</v>
      </c>
      <c r="V8" s="66" t="str">
        <f>IF($D$1="二交代制",SUMPRODUCT((MOD(ROW(V79:V138),2)=1)*(V79:V138="当"))-Aチーム用勤務希望表!$D$3,"無")</f>
        <v>無</v>
      </c>
      <c r="W8" s="66" t="str">
        <f>IF($D$1="二交代制",SUMPRODUCT((MOD(ROW(W79:W138),2)=1)*(W79:W138="当"))-Aチーム用勤務希望表!$D$3,"無")</f>
        <v>無</v>
      </c>
      <c r="X8" s="66" t="str">
        <f>IF($D$1="二交代制",SUMPRODUCT((MOD(ROW(X79:X138),2)=1)*(X79:X138="当"))-Aチーム用勤務希望表!$D$3,"無")</f>
        <v>無</v>
      </c>
      <c r="Y8" s="66" t="str">
        <f>IF($D$1="二交代制",SUMPRODUCT((MOD(ROW(Y79:Y138),2)=1)*(Y79:Y138="当"))-Aチーム用勤務希望表!$D$3,"無")</f>
        <v>無</v>
      </c>
      <c r="Z8" s="66" t="str">
        <f>IF($D$1="二交代制",SUMPRODUCT((MOD(ROW(Z79:Z138),2)=1)*(Z79:Z138="当"))-Aチーム用勤務希望表!$D$3,"無")</f>
        <v>無</v>
      </c>
      <c r="AA8" s="66" t="str">
        <f>IF($D$1="二交代制",SUMPRODUCT((MOD(ROW(AA79:AA138),2)=1)*(AA79:AA138="当"))-Aチーム用勤務希望表!$D$3,"無")</f>
        <v>無</v>
      </c>
      <c r="AB8" s="66" t="str">
        <f>IF($D$1="二交代制",SUMPRODUCT((MOD(ROW(AB79:AB138),2)=1)*(AB79:AB138="当"))-Aチーム用勤務希望表!$D$3,"無")</f>
        <v>無</v>
      </c>
      <c r="AC8" s="66" t="str">
        <f>IF($D$1="二交代制",SUMPRODUCT((MOD(ROW(AC79:AC138),2)=1)*(AC79:AC138="当"))-Aチーム用勤務希望表!$D$3,"無")</f>
        <v>無</v>
      </c>
      <c r="AD8" s="66" t="str">
        <f>IF($D$1="二交代制",SUMPRODUCT((MOD(ROW(AD79:AD138),2)=1)*(AD79:AD138="当"))-Aチーム用勤務希望表!$D$3,"無")</f>
        <v>無</v>
      </c>
      <c r="AE8" s="66" t="str">
        <f>IF($D$1="二交代制",SUMPRODUCT((MOD(ROW(AE79:AE138),2)=1)*(AE79:AE138="当"))-Aチーム用勤務希望表!$D$3,"無")</f>
        <v>無</v>
      </c>
      <c r="AF8" s="66" t="str">
        <f>IF($D$1="二交代制",SUMPRODUCT((MOD(ROW(AF79:AF138),2)=1)*(AF79:AF138="当"))-Aチーム用勤務希望表!$D$3,"無")</f>
        <v>無</v>
      </c>
      <c r="AG8" s="66" t="str">
        <f>IF($D$1="二交代制",SUMPRODUCT((MOD(ROW(AG79:AG138),2)=1)*(AG79:AG138="当"))-Aチーム用勤務希望表!$D$3,"無")</f>
        <v>無</v>
      </c>
      <c r="AH8" s="66" t="str">
        <f>IF($D$1="二交代制",SUMPRODUCT((MOD(ROW(AH79:AH138),2)=1)*(AH79:AH138="当"))-Aチーム用勤務希望表!$D$3,"無")</f>
        <v>無</v>
      </c>
      <c r="AI8" s="66" t="str">
        <f>IF($D$1="二交代制",SUMPRODUCT((MOD(ROW(AI79:AI138),2)=1)*(AI79:AI138="当"))-Aチーム用勤務希望表!$D$3,"無")</f>
        <v>無</v>
      </c>
      <c r="AJ8" s="66" t="str">
        <f>IF($D$1="二交代制",SUMPRODUCT((MOD(ROW(AJ79:AJ138),2)=1)*(AJ79:AJ138="当"))-Aチーム用勤務希望表!$D$3,"無")</f>
        <v>無</v>
      </c>
      <c r="AK8" s="66" t="str">
        <f>IF($D$1="二交代制",SUMPRODUCT((MOD(ROW(AK79:AK138),2)=1)*(AK79:AK138="当"))-Aチーム用勤務希望表!$D$3,"無")</f>
        <v>無</v>
      </c>
      <c r="AL8" s="66" t="str">
        <f>IF($D$1="二交代制",SUMPRODUCT((MOD(ROW(AL79:AL138),2)=1)*(AL79:AL138="当"))-Aチーム用勤務希望表!$D$3,"無")</f>
        <v>無</v>
      </c>
      <c r="AM8" s="66" t="str">
        <f>IF(AM$18="×","",IF($D$1="二交代制",SUMPRODUCT((MOD(ROW(AM79:AM138),2)=1)*(AM79:AM138="当"))-Aチーム用勤務希望表!$D$3,"無"))</f>
        <v>無</v>
      </c>
      <c r="AN8" s="66" t="str">
        <f>IF(AN$18="×","",IF($D$1="二交代制",SUMPRODUCT((MOD(ROW(AN79:AN138),2)=1)*(AN79:AN138="当"))-Aチーム用勤務希望表!$D$3,"無"))</f>
        <v>無</v>
      </c>
      <c r="AO8" s="67" t="str">
        <f>IF(AO$18="×","",IF($D$1="二交代制",SUMPRODUCT((MOD(ROW(AO79:AO138),2)=1)*(AO79:AO138="当"))-Aチーム用勤務希望表!$D$3,"無"))</f>
        <v>無</v>
      </c>
    </row>
    <row r="9" spans="1:52" ht="18.75" customHeight="1" thickBot="1" x14ac:dyDescent="0.45">
      <c r="A9" s="239" t="s">
        <v>69</v>
      </c>
      <c r="B9" s="240"/>
      <c r="C9" s="241"/>
      <c r="D9" s="60">
        <f>Aチーム用勤務希望表!$D$9</f>
        <v>44927</v>
      </c>
      <c r="E9" s="53"/>
      <c r="F9" s="53"/>
      <c r="G9" s="53"/>
      <c r="H9" s="340"/>
      <c r="I9" s="230" t="s">
        <v>16</v>
      </c>
      <c r="J9" s="169" t="s">
        <v>7</v>
      </c>
      <c r="K9" s="66">
        <f>IF($D$1="三交代制",SUMPRODUCT((MOD(ROW(K79:K138),2)=1)*(K79:K138="準"))-Aチーム用勤務希望表!$D$5,"無")</f>
        <v>-2</v>
      </c>
      <c r="L9" s="66">
        <f>IF($D$1="三交代制",SUMPRODUCT((MOD(ROW(L79:L138),2)=1)*(L79:L138="準"))-Aチーム用勤務希望表!$D$5,"無")</f>
        <v>-2</v>
      </c>
      <c r="M9" s="66">
        <f>IF($D$1="三交代制",SUMPRODUCT((MOD(ROW(M79:M138),2)=1)*(M79:M138="準"))-Aチーム用勤務希望表!$D$5,"無")</f>
        <v>-2</v>
      </c>
      <c r="N9" s="66">
        <f>IF($D$1="三交代制",SUMPRODUCT((MOD(ROW(N79:N138),2)=1)*(N79:N138="準"))-Aチーム用勤務希望表!$D$5,"無")</f>
        <v>-2</v>
      </c>
      <c r="O9" s="66">
        <f>IF($D$1="三交代制",SUMPRODUCT((MOD(ROW(O79:O138),2)=1)*(O79:O138="準"))-Aチーム用勤務希望表!$D$5,"無")</f>
        <v>-2</v>
      </c>
      <c r="P9" s="66">
        <f>IF($D$1="三交代制",SUMPRODUCT((MOD(ROW(P79:P138),2)=1)*(P79:P138="準"))-Aチーム用勤務希望表!$D$5,"無")</f>
        <v>-2</v>
      </c>
      <c r="Q9" s="66">
        <f>IF($D$1="三交代制",SUMPRODUCT((MOD(ROW(Q79:Q138),2)=1)*(Q79:Q138="準"))-Aチーム用勤務希望表!$D$5,"無")</f>
        <v>-2</v>
      </c>
      <c r="R9" s="66">
        <f>IF($D$1="三交代制",SUMPRODUCT((MOD(ROW(R79:R138),2)=1)*(R79:R138="準"))-Aチーム用勤務希望表!$D$5,"無")</f>
        <v>-2</v>
      </c>
      <c r="S9" s="66">
        <f>IF($D$1="三交代制",SUMPRODUCT((MOD(ROW(S79:S138),2)=1)*(S79:S138="準"))-Aチーム用勤務希望表!$D$5,"無")</f>
        <v>-2</v>
      </c>
      <c r="T9" s="66">
        <f>IF($D$1="三交代制",SUMPRODUCT((MOD(ROW(T79:T138),2)=1)*(T79:T138="準"))-Aチーム用勤務希望表!$D$5,"無")</f>
        <v>-2</v>
      </c>
      <c r="U9" s="66">
        <f>IF($D$1="三交代制",SUMPRODUCT((MOD(ROW(U79:U138),2)=1)*(U79:U138="準"))-Aチーム用勤務希望表!$D$5,"無")</f>
        <v>-2</v>
      </c>
      <c r="V9" s="66">
        <f>IF($D$1="三交代制",SUMPRODUCT((MOD(ROW(V79:V138),2)=1)*(V79:V138="準"))-Aチーム用勤務希望表!$D$5,"無")</f>
        <v>-2</v>
      </c>
      <c r="W9" s="66">
        <f>IF($D$1="三交代制",SUMPRODUCT((MOD(ROW(W79:W138),2)=1)*(W79:W138="準"))-Aチーム用勤務希望表!$D$5,"無")</f>
        <v>-2</v>
      </c>
      <c r="X9" s="66">
        <f>IF($D$1="三交代制",SUMPRODUCT((MOD(ROW(X79:X138),2)=1)*(X79:X138="準"))-Aチーム用勤務希望表!$D$5,"無")</f>
        <v>-2</v>
      </c>
      <c r="Y9" s="66">
        <f>IF($D$1="三交代制",SUMPRODUCT((MOD(ROW(Y79:Y138),2)=1)*(Y79:Y138="準"))-Aチーム用勤務希望表!$D$5,"無")</f>
        <v>-2</v>
      </c>
      <c r="Z9" s="66">
        <f>IF($D$1="三交代制",SUMPRODUCT((MOD(ROW(Z79:Z138),2)=1)*(Z79:Z138="準"))-Aチーム用勤務希望表!$D$5,"無")</f>
        <v>-2</v>
      </c>
      <c r="AA9" s="66">
        <f>IF($D$1="三交代制",SUMPRODUCT((MOD(ROW(AA79:AA138),2)=1)*(AA79:AA138="準"))-Aチーム用勤務希望表!$D$5,"無")</f>
        <v>-2</v>
      </c>
      <c r="AB9" s="66">
        <f>IF($D$1="三交代制",SUMPRODUCT((MOD(ROW(AB79:AB138),2)=1)*(AB79:AB138="準"))-Aチーム用勤務希望表!$D$5,"無")</f>
        <v>-2</v>
      </c>
      <c r="AC9" s="66">
        <f>IF($D$1="三交代制",SUMPRODUCT((MOD(ROW(AC79:AC138),2)=1)*(AC79:AC138="準"))-Aチーム用勤務希望表!$D$5,"無")</f>
        <v>-2</v>
      </c>
      <c r="AD9" s="66">
        <f>IF($D$1="三交代制",SUMPRODUCT((MOD(ROW(AD79:AD138),2)=1)*(AD79:AD138="準"))-Aチーム用勤務希望表!$D$5,"無")</f>
        <v>-2</v>
      </c>
      <c r="AE9" s="66">
        <f>IF($D$1="三交代制",SUMPRODUCT((MOD(ROW(AE79:AE138),2)=1)*(AE79:AE138="準"))-Aチーム用勤務希望表!$D$5,"無")</f>
        <v>-2</v>
      </c>
      <c r="AF9" s="66">
        <f>IF($D$1="三交代制",SUMPRODUCT((MOD(ROW(AF79:AF138),2)=1)*(AF79:AF138="準"))-Aチーム用勤務希望表!$D$5,"無")</f>
        <v>-2</v>
      </c>
      <c r="AG9" s="66">
        <f>IF($D$1="三交代制",SUMPRODUCT((MOD(ROW(AG79:AG138),2)=1)*(AG79:AG138="準"))-Aチーム用勤務希望表!$D$5,"無")</f>
        <v>-2</v>
      </c>
      <c r="AH9" s="66">
        <f>IF($D$1="三交代制",SUMPRODUCT((MOD(ROW(AH79:AH138),2)=1)*(AH79:AH138="準"))-Aチーム用勤務希望表!$D$5,"無")</f>
        <v>-2</v>
      </c>
      <c r="AI9" s="66">
        <f>IF($D$1="三交代制",SUMPRODUCT((MOD(ROW(AI79:AI138),2)=1)*(AI79:AI138="準"))-Aチーム用勤務希望表!$D$5,"無")</f>
        <v>-2</v>
      </c>
      <c r="AJ9" s="66">
        <f>IF($D$1="三交代制",SUMPRODUCT((MOD(ROW(AJ79:AJ138),2)=1)*(AJ79:AJ138="準"))-Aチーム用勤務希望表!$D$5,"無")</f>
        <v>-2</v>
      </c>
      <c r="AK9" s="66">
        <f>IF($D$1="三交代制",SUMPRODUCT((MOD(ROW(AK79:AK138),2)=1)*(AK79:AK138="準"))-Aチーム用勤務希望表!$D$5,"無")</f>
        <v>-2</v>
      </c>
      <c r="AL9" s="66">
        <f>IF($D$1="三交代制",SUMPRODUCT((MOD(ROW(AL79:AL138),2)=1)*(AL79:AL138="準"))-Aチーム用勤務希望表!$D$5,"無")</f>
        <v>-2</v>
      </c>
      <c r="AM9" s="66">
        <f>IF(AM$18="×","",IF($D$1="三交代制",SUMPRODUCT((MOD(ROW(AM79:AM138),2)=1)*(AM79:AM138="準"))-Aチーム用勤務希望表!$D$5,"無"))</f>
        <v>-2</v>
      </c>
      <c r="AN9" s="66">
        <f>IF(AN$18="×","",IF($D$1="三交代制",SUMPRODUCT((MOD(ROW(AN79:AN138),2)=1)*(AN79:AN138="準"))-Aチーム用勤務希望表!$D$5,"無"))</f>
        <v>-2</v>
      </c>
      <c r="AO9" s="67">
        <f>IF(AO$18="×","",IF($D$1="三交代制",SUMPRODUCT((MOD(ROW(AO79:AO138),2)=1)*(AO79:AO138="準"))-Aチーム用勤務希望表!$D$5,"無"))</f>
        <v>-2</v>
      </c>
    </row>
    <row r="10" spans="1:52" ht="19.5" thickBot="1" x14ac:dyDescent="0.45">
      <c r="A10" s="61"/>
      <c r="B10" s="62"/>
      <c r="C10" s="63"/>
      <c r="D10" s="53"/>
      <c r="H10" s="341"/>
      <c r="I10" s="305"/>
      <c r="J10" s="165" t="s">
        <v>8</v>
      </c>
      <c r="K10" s="163">
        <f>IF($D$1="三交代制",SUMPRODUCT((MOD(ROW(K79:K138),2)=1)*(K79:K138="深"))-Aチーム用勤務希望表!$D$6,"無")</f>
        <v>-2</v>
      </c>
      <c r="L10" s="163">
        <f>IF($D$1="三交代制",SUMPRODUCT((MOD(ROW(L79:L138),2)=1)*(L79:L138="深"))-Aチーム用勤務希望表!$D$6,"無")</f>
        <v>-2</v>
      </c>
      <c r="M10" s="163">
        <f>IF($D$1="三交代制",SUMPRODUCT((MOD(ROW(M79:M138),2)=1)*(M79:M138="深"))-Aチーム用勤務希望表!$D$6,"無")</f>
        <v>-2</v>
      </c>
      <c r="N10" s="163">
        <f>IF($D$1="三交代制",SUMPRODUCT((MOD(ROW(N79:N138),2)=1)*(N79:N138="深"))-Aチーム用勤務希望表!$D$6,"無")</f>
        <v>-2</v>
      </c>
      <c r="O10" s="163">
        <f>IF($D$1="三交代制",SUMPRODUCT((MOD(ROW(O79:O138),2)=1)*(O79:O138="深"))-Aチーム用勤務希望表!$D$6,"無")</f>
        <v>-2</v>
      </c>
      <c r="P10" s="163">
        <f>IF($D$1="三交代制",SUMPRODUCT((MOD(ROW(P79:P138),2)=1)*(P79:P138="深"))-Aチーム用勤務希望表!$D$6,"無")</f>
        <v>-2</v>
      </c>
      <c r="Q10" s="163">
        <f>IF($D$1="三交代制",SUMPRODUCT((MOD(ROW(Q79:Q138),2)=1)*(Q79:Q138="深"))-Aチーム用勤務希望表!$D$6,"無")</f>
        <v>-2</v>
      </c>
      <c r="R10" s="163">
        <f>IF($D$1="三交代制",SUMPRODUCT((MOD(ROW(R79:R138),2)=1)*(R79:R138="深"))-Aチーム用勤務希望表!$D$6,"無")</f>
        <v>-2</v>
      </c>
      <c r="S10" s="163">
        <f>IF($D$1="三交代制",SUMPRODUCT((MOD(ROW(S79:S138),2)=1)*(S79:S138="深"))-Aチーム用勤務希望表!$D$6,"無")</f>
        <v>-2</v>
      </c>
      <c r="T10" s="163">
        <f>IF($D$1="三交代制",SUMPRODUCT((MOD(ROW(T79:T138),2)=1)*(T79:T138="深"))-Aチーム用勤務希望表!$D$6,"無")</f>
        <v>-2</v>
      </c>
      <c r="U10" s="163">
        <f>IF($D$1="三交代制",SUMPRODUCT((MOD(ROW(U79:U138),2)=1)*(U79:U138="深"))-Aチーム用勤務希望表!$D$6,"無")</f>
        <v>-2</v>
      </c>
      <c r="V10" s="163">
        <f>IF($D$1="三交代制",SUMPRODUCT((MOD(ROW(V79:V138),2)=1)*(V79:V138="深"))-Aチーム用勤務希望表!$D$6,"無")</f>
        <v>-2</v>
      </c>
      <c r="W10" s="163">
        <f>IF($D$1="三交代制",SUMPRODUCT((MOD(ROW(W79:W138),2)=1)*(W79:W138="深"))-Aチーム用勤務希望表!$D$6,"無")</f>
        <v>-2</v>
      </c>
      <c r="X10" s="163">
        <f>IF($D$1="三交代制",SUMPRODUCT((MOD(ROW(X79:X138),2)=1)*(X79:X138="深"))-Aチーム用勤務希望表!$D$6,"無")</f>
        <v>-2</v>
      </c>
      <c r="Y10" s="163">
        <f>IF($D$1="三交代制",SUMPRODUCT((MOD(ROW(Y79:Y138),2)=1)*(Y79:Y138="深"))-Aチーム用勤務希望表!$D$6,"無")</f>
        <v>-2</v>
      </c>
      <c r="Z10" s="163">
        <f>IF($D$1="三交代制",SUMPRODUCT((MOD(ROW(Z79:Z138),2)=1)*(Z79:Z138="深"))-Aチーム用勤務希望表!$D$6,"無")</f>
        <v>-2</v>
      </c>
      <c r="AA10" s="163">
        <f>IF($D$1="三交代制",SUMPRODUCT((MOD(ROW(AA79:AA138),2)=1)*(AA79:AA138="深"))-Aチーム用勤務希望表!$D$6,"無")</f>
        <v>-2</v>
      </c>
      <c r="AB10" s="163">
        <f>IF($D$1="三交代制",SUMPRODUCT((MOD(ROW(AB79:AB138),2)=1)*(AB79:AB138="深"))-Aチーム用勤務希望表!$D$6,"無")</f>
        <v>-2</v>
      </c>
      <c r="AC10" s="163">
        <f>IF($D$1="三交代制",SUMPRODUCT((MOD(ROW(AC79:AC138),2)=1)*(AC79:AC138="深"))-Aチーム用勤務希望表!$D$6,"無")</f>
        <v>-2</v>
      </c>
      <c r="AD10" s="163">
        <f>IF($D$1="三交代制",SUMPRODUCT((MOD(ROW(AD79:AD138),2)=1)*(AD79:AD138="深"))-Aチーム用勤務希望表!$D$6,"無")</f>
        <v>-2</v>
      </c>
      <c r="AE10" s="163">
        <f>IF($D$1="三交代制",SUMPRODUCT((MOD(ROW(AE79:AE138),2)=1)*(AE79:AE138="深"))-Aチーム用勤務希望表!$D$6,"無")</f>
        <v>-2</v>
      </c>
      <c r="AF10" s="163">
        <f>IF($D$1="三交代制",SUMPRODUCT((MOD(ROW(AF79:AF138),2)=1)*(AF79:AF138="深"))-Aチーム用勤務希望表!$D$6,"無")</f>
        <v>-2</v>
      </c>
      <c r="AG10" s="163">
        <f>IF($D$1="三交代制",SUMPRODUCT((MOD(ROW(AG79:AG138),2)=1)*(AG79:AG138="深"))-Aチーム用勤務希望表!$D$6,"無")</f>
        <v>-2</v>
      </c>
      <c r="AH10" s="163">
        <f>IF($D$1="三交代制",SUMPRODUCT((MOD(ROW(AH79:AH138),2)=1)*(AH79:AH138="深"))-Aチーム用勤務希望表!$D$6,"無")</f>
        <v>-2</v>
      </c>
      <c r="AI10" s="163">
        <f>IF($D$1="三交代制",SUMPRODUCT((MOD(ROW(AI79:AI138),2)=1)*(AI79:AI138="深"))-Aチーム用勤務希望表!$D$6,"無")</f>
        <v>-2</v>
      </c>
      <c r="AJ10" s="163">
        <f>IF($D$1="三交代制",SUMPRODUCT((MOD(ROW(AJ79:AJ138),2)=1)*(AJ79:AJ138="深"))-Aチーム用勤務希望表!$D$6,"無")</f>
        <v>-2</v>
      </c>
      <c r="AK10" s="163">
        <f>IF($D$1="三交代制",SUMPRODUCT((MOD(ROW(AK79:AK138),2)=1)*(AK79:AK138="深"))-Aチーム用勤務希望表!$D$6,"無")</f>
        <v>-2</v>
      </c>
      <c r="AL10" s="163">
        <f>IF($D$1="三交代制",SUMPRODUCT((MOD(ROW(AL79:AL138),2)=1)*(AL79:AL138="深"))-Aチーム用勤務希望表!$D$6,"無")</f>
        <v>-2</v>
      </c>
      <c r="AM10" s="163">
        <f>IF(AM$18="×","",IF($D$1="三交代制",SUMPRODUCT((MOD(ROW(AM79:AM138),2)=1)*(AM79:AM138="深"))-Aチーム用勤務希望表!$D$6,"無"))</f>
        <v>-2</v>
      </c>
      <c r="AN10" s="163">
        <f>IF(AN$18="×","",IF($D$1="三交代制",SUMPRODUCT((MOD(ROW(AN79:AN138),2)=1)*(AN79:AN138="深"))-Aチーム用勤務希望表!$D$6,"無"))</f>
        <v>-2</v>
      </c>
      <c r="AO10" s="164">
        <f>IF(AO$18="×","",IF($D$1="三交代制",SUMPRODUCT((MOD(ROW(AO79:AO138),2)=1)*(AO79:AO138="深"))-Aチーム用勤務希望表!$D$6,"無"))</f>
        <v>-2</v>
      </c>
    </row>
    <row r="11" spans="1:52" x14ac:dyDescent="0.4">
      <c r="A11" s="251" t="s">
        <v>83</v>
      </c>
      <c r="B11" s="252"/>
      <c r="C11" s="253"/>
      <c r="D11" s="53"/>
      <c r="H11" s="339" t="s">
        <v>97</v>
      </c>
      <c r="I11" s="269" t="s">
        <v>6</v>
      </c>
      <c r="J11" s="270"/>
      <c r="K11" s="109">
        <f>K$3+K$7</f>
        <v>-8</v>
      </c>
      <c r="L11" s="109">
        <f t="shared" ref="L11:AL11" si="0">L$3+L$7</f>
        <v>-8</v>
      </c>
      <c r="M11" s="109">
        <f t="shared" si="0"/>
        <v>-8</v>
      </c>
      <c r="N11" s="109">
        <f t="shared" si="0"/>
        <v>-8</v>
      </c>
      <c r="O11" s="109">
        <f t="shared" si="0"/>
        <v>-8</v>
      </c>
      <c r="P11" s="109">
        <f t="shared" si="0"/>
        <v>-8</v>
      </c>
      <c r="Q11" s="109">
        <f t="shared" si="0"/>
        <v>-8</v>
      </c>
      <c r="R11" s="109">
        <f t="shared" si="0"/>
        <v>-8</v>
      </c>
      <c r="S11" s="109">
        <f t="shared" si="0"/>
        <v>-8</v>
      </c>
      <c r="T11" s="109">
        <f t="shared" si="0"/>
        <v>-8</v>
      </c>
      <c r="U11" s="109">
        <f t="shared" si="0"/>
        <v>-8</v>
      </c>
      <c r="V11" s="109">
        <f t="shared" si="0"/>
        <v>-8</v>
      </c>
      <c r="W11" s="109">
        <f t="shared" si="0"/>
        <v>-8</v>
      </c>
      <c r="X11" s="109">
        <f t="shared" si="0"/>
        <v>-8</v>
      </c>
      <c r="Y11" s="109">
        <f t="shared" si="0"/>
        <v>-8</v>
      </c>
      <c r="Z11" s="109">
        <f t="shared" si="0"/>
        <v>-8</v>
      </c>
      <c r="AA11" s="109">
        <f t="shared" si="0"/>
        <v>-8</v>
      </c>
      <c r="AB11" s="109">
        <f t="shared" si="0"/>
        <v>-8</v>
      </c>
      <c r="AC11" s="109">
        <f t="shared" si="0"/>
        <v>-8</v>
      </c>
      <c r="AD11" s="109">
        <f t="shared" si="0"/>
        <v>-8</v>
      </c>
      <c r="AE11" s="109">
        <f t="shared" si="0"/>
        <v>-8</v>
      </c>
      <c r="AF11" s="109">
        <f t="shared" si="0"/>
        <v>-8</v>
      </c>
      <c r="AG11" s="109">
        <f t="shared" si="0"/>
        <v>-8</v>
      </c>
      <c r="AH11" s="109">
        <f t="shared" si="0"/>
        <v>-8</v>
      </c>
      <c r="AI11" s="109">
        <f t="shared" si="0"/>
        <v>-8</v>
      </c>
      <c r="AJ11" s="109">
        <f t="shared" si="0"/>
        <v>-8</v>
      </c>
      <c r="AK11" s="109">
        <f t="shared" si="0"/>
        <v>-8</v>
      </c>
      <c r="AL11" s="109">
        <f t="shared" si="0"/>
        <v>-8</v>
      </c>
      <c r="AM11" s="109">
        <f t="shared" ref="AM11:AN11" si="1">IF(AM$18&lt;&gt;"×",AM$3+AM$7,"")</f>
        <v>-8</v>
      </c>
      <c r="AN11" s="109">
        <f t="shared" si="1"/>
        <v>-8</v>
      </c>
      <c r="AO11" s="110">
        <f>IF(AO$18&lt;&gt;"×",AO$3+AO$7,"")</f>
        <v>-8</v>
      </c>
      <c r="AP11" s="64"/>
      <c r="AQ11" s="64"/>
      <c r="AR11" s="64"/>
    </row>
    <row r="12" spans="1:52" x14ac:dyDescent="0.4">
      <c r="A12" s="254"/>
      <c r="B12" s="258"/>
      <c r="C12" s="256"/>
      <c r="D12" s="53"/>
      <c r="H12" s="340"/>
      <c r="I12" s="167" t="s">
        <v>13</v>
      </c>
      <c r="J12" s="169" t="s">
        <v>17</v>
      </c>
      <c r="K12" s="66" t="str">
        <f>IF($D$1="二交代制",K$4+K$8,"無")</f>
        <v>無</v>
      </c>
      <c r="L12" s="66" t="str">
        <f t="shared" ref="L12:AL12" si="2">IF($D$1="二交代制",L$4+L$8,"無")</f>
        <v>無</v>
      </c>
      <c r="M12" s="66" t="str">
        <f t="shared" si="2"/>
        <v>無</v>
      </c>
      <c r="N12" s="66" t="str">
        <f t="shared" si="2"/>
        <v>無</v>
      </c>
      <c r="O12" s="66" t="str">
        <f t="shared" si="2"/>
        <v>無</v>
      </c>
      <c r="P12" s="66" t="str">
        <f t="shared" si="2"/>
        <v>無</v>
      </c>
      <c r="Q12" s="66" t="str">
        <f t="shared" si="2"/>
        <v>無</v>
      </c>
      <c r="R12" s="66" t="str">
        <f t="shared" si="2"/>
        <v>無</v>
      </c>
      <c r="S12" s="66" t="str">
        <f t="shared" si="2"/>
        <v>無</v>
      </c>
      <c r="T12" s="66" t="str">
        <f t="shared" si="2"/>
        <v>無</v>
      </c>
      <c r="U12" s="66" t="str">
        <f t="shared" si="2"/>
        <v>無</v>
      </c>
      <c r="V12" s="66" t="str">
        <f t="shared" si="2"/>
        <v>無</v>
      </c>
      <c r="W12" s="66" t="str">
        <f t="shared" si="2"/>
        <v>無</v>
      </c>
      <c r="X12" s="66" t="str">
        <f t="shared" si="2"/>
        <v>無</v>
      </c>
      <c r="Y12" s="66" t="str">
        <f t="shared" si="2"/>
        <v>無</v>
      </c>
      <c r="Z12" s="66" t="str">
        <f t="shared" si="2"/>
        <v>無</v>
      </c>
      <c r="AA12" s="66" t="str">
        <f t="shared" si="2"/>
        <v>無</v>
      </c>
      <c r="AB12" s="66" t="str">
        <f t="shared" si="2"/>
        <v>無</v>
      </c>
      <c r="AC12" s="66" t="str">
        <f t="shared" si="2"/>
        <v>無</v>
      </c>
      <c r="AD12" s="66" t="str">
        <f t="shared" si="2"/>
        <v>無</v>
      </c>
      <c r="AE12" s="66" t="str">
        <f t="shared" si="2"/>
        <v>無</v>
      </c>
      <c r="AF12" s="66" t="str">
        <f t="shared" si="2"/>
        <v>無</v>
      </c>
      <c r="AG12" s="66" t="str">
        <f t="shared" si="2"/>
        <v>無</v>
      </c>
      <c r="AH12" s="66" t="str">
        <f t="shared" si="2"/>
        <v>無</v>
      </c>
      <c r="AI12" s="66" t="str">
        <f t="shared" si="2"/>
        <v>無</v>
      </c>
      <c r="AJ12" s="66" t="str">
        <f t="shared" si="2"/>
        <v>無</v>
      </c>
      <c r="AK12" s="66" t="str">
        <f t="shared" si="2"/>
        <v>無</v>
      </c>
      <c r="AL12" s="66" t="str">
        <f t="shared" si="2"/>
        <v>無</v>
      </c>
      <c r="AM12" s="66" t="str">
        <f t="shared" ref="AM12:AN12" si="3">IF(AM$18&lt;&gt;"×",IF($D$1="二交代制",AM$4+AM$8,"無"),"")</f>
        <v>無</v>
      </c>
      <c r="AN12" s="66" t="str">
        <f t="shared" si="3"/>
        <v>無</v>
      </c>
      <c r="AO12" s="67" t="str">
        <f>IF(AO$18&lt;&gt;"×",IF($D$1="二交代制",AO$4+AO$8,"無"),"")</f>
        <v>無</v>
      </c>
      <c r="AP12" s="64"/>
      <c r="AQ12" s="64"/>
      <c r="AR12" s="64"/>
    </row>
    <row r="13" spans="1:52" ht="19.5" thickBot="1" x14ac:dyDescent="0.45">
      <c r="A13" s="259"/>
      <c r="B13" s="260"/>
      <c r="C13" s="331"/>
      <c r="D13" s="53"/>
      <c r="H13" s="340"/>
      <c r="I13" s="230" t="s">
        <v>16</v>
      </c>
      <c r="J13" s="169" t="s">
        <v>7</v>
      </c>
      <c r="K13" s="66">
        <f>IF($D$1="三交代制",K$5+K$9,"無")</f>
        <v>-4</v>
      </c>
      <c r="L13" s="66">
        <f t="shared" ref="L13:AL13" si="4">IF($D$1="三交代制",L$5+L$9,"無")</f>
        <v>-4</v>
      </c>
      <c r="M13" s="66">
        <f t="shared" si="4"/>
        <v>-4</v>
      </c>
      <c r="N13" s="66">
        <f t="shared" si="4"/>
        <v>-4</v>
      </c>
      <c r="O13" s="66">
        <f t="shared" si="4"/>
        <v>-4</v>
      </c>
      <c r="P13" s="66">
        <f t="shared" si="4"/>
        <v>-4</v>
      </c>
      <c r="Q13" s="66">
        <f t="shared" si="4"/>
        <v>-4</v>
      </c>
      <c r="R13" s="66">
        <f t="shared" si="4"/>
        <v>-4</v>
      </c>
      <c r="S13" s="66">
        <f t="shared" si="4"/>
        <v>-4</v>
      </c>
      <c r="T13" s="66">
        <f t="shared" si="4"/>
        <v>-4</v>
      </c>
      <c r="U13" s="66">
        <f t="shared" si="4"/>
        <v>-4</v>
      </c>
      <c r="V13" s="66">
        <f t="shared" si="4"/>
        <v>-4</v>
      </c>
      <c r="W13" s="66">
        <f t="shared" si="4"/>
        <v>-4</v>
      </c>
      <c r="X13" s="66">
        <f t="shared" si="4"/>
        <v>-4</v>
      </c>
      <c r="Y13" s="66">
        <f t="shared" si="4"/>
        <v>-4</v>
      </c>
      <c r="Z13" s="66">
        <f t="shared" si="4"/>
        <v>-4</v>
      </c>
      <c r="AA13" s="66">
        <f t="shared" si="4"/>
        <v>-4</v>
      </c>
      <c r="AB13" s="66">
        <f t="shared" si="4"/>
        <v>-4</v>
      </c>
      <c r="AC13" s="66">
        <f t="shared" si="4"/>
        <v>-4</v>
      </c>
      <c r="AD13" s="66">
        <f t="shared" si="4"/>
        <v>-4</v>
      </c>
      <c r="AE13" s="66">
        <f t="shared" si="4"/>
        <v>-4</v>
      </c>
      <c r="AF13" s="66">
        <f t="shared" si="4"/>
        <v>-4</v>
      </c>
      <c r="AG13" s="66">
        <f t="shared" si="4"/>
        <v>-4</v>
      </c>
      <c r="AH13" s="66">
        <f t="shared" si="4"/>
        <v>-4</v>
      </c>
      <c r="AI13" s="66">
        <f t="shared" si="4"/>
        <v>-4</v>
      </c>
      <c r="AJ13" s="66">
        <f t="shared" si="4"/>
        <v>-4</v>
      </c>
      <c r="AK13" s="66">
        <f t="shared" si="4"/>
        <v>-4</v>
      </c>
      <c r="AL13" s="66">
        <f t="shared" si="4"/>
        <v>-4</v>
      </c>
      <c r="AM13" s="66">
        <f t="shared" ref="AM13:AN13" si="5">IF(AM$18&lt;&gt;"×",IF($D$1="三交代制",AM$5+AM$9,"無"),"")</f>
        <v>-4</v>
      </c>
      <c r="AN13" s="66">
        <f t="shared" si="5"/>
        <v>-4</v>
      </c>
      <c r="AO13" s="67">
        <f>IF(AO$18&lt;&gt;"×",IF($D$1="三交代制",AO$5+AO$9,"無"),"")</f>
        <v>-4</v>
      </c>
      <c r="AP13" s="64"/>
      <c r="AQ13" s="64"/>
      <c r="AR13" s="64"/>
    </row>
    <row r="14" spans="1:52" ht="18.75" customHeight="1" thickBot="1" x14ac:dyDescent="0.45">
      <c r="A14" s="332" t="s">
        <v>104</v>
      </c>
      <c r="B14" s="334" t="s">
        <v>112</v>
      </c>
      <c r="C14" s="335"/>
      <c r="D14" s="53"/>
      <c r="H14" s="341"/>
      <c r="I14" s="231"/>
      <c r="J14" s="171" t="s">
        <v>8</v>
      </c>
      <c r="K14" s="69">
        <f>IF($D$1="三交代制",K$6+K$10,"無")</f>
        <v>-4</v>
      </c>
      <c r="L14" s="69">
        <f t="shared" ref="L14:AL14" si="6">IF($D$1="三交代制",L$6+L$10,"無")</f>
        <v>-4</v>
      </c>
      <c r="M14" s="69">
        <f t="shared" si="6"/>
        <v>-4</v>
      </c>
      <c r="N14" s="69">
        <f t="shared" si="6"/>
        <v>-4</v>
      </c>
      <c r="O14" s="69">
        <f t="shared" si="6"/>
        <v>-4</v>
      </c>
      <c r="P14" s="69">
        <f t="shared" si="6"/>
        <v>-4</v>
      </c>
      <c r="Q14" s="69">
        <f t="shared" si="6"/>
        <v>-4</v>
      </c>
      <c r="R14" s="69">
        <f t="shared" si="6"/>
        <v>-4</v>
      </c>
      <c r="S14" s="69">
        <f t="shared" si="6"/>
        <v>-4</v>
      </c>
      <c r="T14" s="69">
        <f t="shared" si="6"/>
        <v>-4</v>
      </c>
      <c r="U14" s="69">
        <f t="shared" si="6"/>
        <v>-4</v>
      </c>
      <c r="V14" s="69">
        <f t="shared" si="6"/>
        <v>-4</v>
      </c>
      <c r="W14" s="69">
        <f t="shared" si="6"/>
        <v>-4</v>
      </c>
      <c r="X14" s="69">
        <f t="shared" si="6"/>
        <v>-4</v>
      </c>
      <c r="Y14" s="69">
        <f t="shared" si="6"/>
        <v>-4</v>
      </c>
      <c r="Z14" s="69">
        <f t="shared" si="6"/>
        <v>-4</v>
      </c>
      <c r="AA14" s="69">
        <f t="shared" si="6"/>
        <v>-4</v>
      </c>
      <c r="AB14" s="69">
        <f t="shared" si="6"/>
        <v>-4</v>
      </c>
      <c r="AC14" s="69">
        <f t="shared" si="6"/>
        <v>-4</v>
      </c>
      <c r="AD14" s="69">
        <f t="shared" si="6"/>
        <v>-4</v>
      </c>
      <c r="AE14" s="69">
        <f t="shared" si="6"/>
        <v>-4</v>
      </c>
      <c r="AF14" s="69">
        <f t="shared" si="6"/>
        <v>-4</v>
      </c>
      <c r="AG14" s="69">
        <f t="shared" si="6"/>
        <v>-4</v>
      </c>
      <c r="AH14" s="69">
        <f t="shared" si="6"/>
        <v>-4</v>
      </c>
      <c r="AI14" s="69">
        <f t="shared" si="6"/>
        <v>-4</v>
      </c>
      <c r="AJ14" s="69">
        <f t="shared" si="6"/>
        <v>-4</v>
      </c>
      <c r="AK14" s="69">
        <f t="shared" si="6"/>
        <v>-4</v>
      </c>
      <c r="AL14" s="69">
        <f t="shared" si="6"/>
        <v>-4</v>
      </c>
      <c r="AM14" s="69">
        <f t="shared" ref="AM14:AN14" si="7">IF(AM$18&lt;&gt;"×",IF($D$1="三交代制",AM$6+AM$10,"無"),"")</f>
        <v>-4</v>
      </c>
      <c r="AN14" s="69">
        <f t="shared" si="7"/>
        <v>-4</v>
      </c>
      <c r="AO14" s="70">
        <f>IF(AO$18&lt;&gt;"×",IF($D$1="三交代制",AO$6+AO$10,"無"),"")</f>
        <v>-4</v>
      </c>
      <c r="AP14" s="64"/>
      <c r="AQ14" s="64"/>
      <c r="AR14" s="64"/>
    </row>
    <row r="15" spans="1:52" ht="18.75" customHeight="1" thickBot="1" x14ac:dyDescent="0.45">
      <c r="A15" s="333"/>
      <c r="B15" s="336"/>
      <c r="C15" s="337"/>
      <c r="D15" s="53"/>
      <c r="L15" s="56"/>
    </row>
    <row r="16" spans="1:52" ht="18.75" customHeight="1" x14ac:dyDescent="0.4">
      <c r="A16" s="309" t="s">
        <v>87</v>
      </c>
      <c r="B16" s="252"/>
      <c r="C16" s="252"/>
      <c r="D16" s="203" t="s">
        <v>2</v>
      </c>
      <c r="E16" s="206" t="s">
        <v>0</v>
      </c>
      <c r="F16" s="327" t="s">
        <v>66</v>
      </c>
      <c r="G16" s="264"/>
      <c r="H16" s="265"/>
      <c r="I16" s="328" t="s">
        <v>67</v>
      </c>
      <c r="J16" s="212" t="s">
        <v>4</v>
      </c>
      <c r="K16" s="222" t="s">
        <v>75</v>
      </c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  <c r="AI16" s="223"/>
      <c r="AJ16" s="223"/>
      <c r="AK16" s="223"/>
      <c r="AL16" s="223"/>
      <c r="AM16" s="223"/>
      <c r="AN16" s="223"/>
      <c r="AO16" s="224"/>
      <c r="AP16" s="265" t="s">
        <v>164</v>
      </c>
      <c r="AQ16" s="270"/>
      <c r="AR16" s="270"/>
      <c r="AS16" s="270"/>
      <c r="AT16" s="270"/>
      <c r="AU16" s="270"/>
      <c r="AV16" s="270"/>
      <c r="AW16" s="270"/>
      <c r="AX16" s="271"/>
      <c r="AZ16" s="291" t="s">
        <v>65</v>
      </c>
    </row>
    <row r="17" spans="1:58" ht="18.75" customHeight="1" x14ac:dyDescent="0.4">
      <c r="A17" s="254"/>
      <c r="B17" s="255"/>
      <c r="C17" s="258"/>
      <c r="D17" s="204"/>
      <c r="E17" s="207"/>
      <c r="F17" s="111" t="s">
        <v>21</v>
      </c>
      <c r="G17" s="261" t="s">
        <v>22</v>
      </c>
      <c r="H17" s="262"/>
      <c r="I17" s="329"/>
      <c r="J17" s="213"/>
      <c r="K17" s="72">
        <v>1</v>
      </c>
      <c r="L17" s="72">
        <v>2</v>
      </c>
      <c r="M17" s="72">
        <v>3</v>
      </c>
      <c r="N17" s="72">
        <v>4</v>
      </c>
      <c r="O17" s="72">
        <v>5</v>
      </c>
      <c r="P17" s="72">
        <v>6</v>
      </c>
      <c r="Q17" s="72">
        <v>7</v>
      </c>
      <c r="R17" s="72">
        <v>8</v>
      </c>
      <c r="S17" s="72">
        <v>9</v>
      </c>
      <c r="T17" s="72">
        <v>10</v>
      </c>
      <c r="U17" s="72">
        <v>11</v>
      </c>
      <c r="V17" s="72">
        <v>12</v>
      </c>
      <c r="W17" s="72">
        <v>13</v>
      </c>
      <c r="X17" s="72">
        <v>14</v>
      </c>
      <c r="Y17" s="72">
        <v>15</v>
      </c>
      <c r="Z17" s="72">
        <v>16</v>
      </c>
      <c r="AA17" s="72">
        <v>17</v>
      </c>
      <c r="AB17" s="72">
        <v>18</v>
      </c>
      <c r="AC17" s="72">
        <v>19</v>
      </c>
      <c r="AD17" s="72">
        <v>20</v>
      </c>
      <c r="AE17" s="72">
        <v>21</v>
      </c>
      <c r="AF17" s="72">
        <v>22</v>
      </c>
      <c r="AG17" s="72">
        <v>23</v>
      </c>
      <c r="AH17" s="72">
        <v>24</v>
      </c>
      <c r="AI17" s="72">
        <v>25</v>
      </c>
      <c r="AJ17" s="72">
        <v>26</v>
      </c>
      <c r="AK17" s="72">
        <v>27</v>
      </c>
      <c r="AL17" s="72">
        <v>28</v>
      </c>
      <c r="AM17" s="72">
        <v>29</v>
      </c>
      <c r="AN17" s="72">
        <v>30</v>
      </c>
      <c r="AO17" s="73">
        <v>31</v>
      </c>
      <c r="AP17" s="200" t="s">
        <v>6</v>
      </c>
      <c r="AQ17" s="272" t="s">
        <v>20</v>
      </c>
      <c r="AR17" s="273"/>
      <c r="AS17" s="225" t="s">
        <v>19</v>
      </c>
      <c r="AT17" s="225"/>
      <c r="AU17" s="225"/>
      <c r="AV17" s="225"/>
      <c r="AW17" s="201" t="s">
        <v>62</v>
      </c>
      <c r="AX17" s="267" t="s">
        <v>63</v>
      </c>
      <c r="AZ17" s="325"/>
      <c r="BA17" s="62"/>
      <c r="BB17" s="62"/>
      <c r="BC17" s="62"/>
      <c r="BD17" s="62"/>
      <c r="BE17" s="62"/>
      <c r="BF17" s="62"/>
    </row>
    <row r="18" spans="1:58" ht="18.75" customHeight="1" thickBot="1" x14ac:dyDescent="0.45">
      <c r="A18" s="254"/>
      <c r="B18" s="255"/>
      <c r="C18" s="258"/>
      <c r="D18" s="205"/>
      <c r="E18" s="208"/>
      <c r="F18" s="144" t="s">
        <v>17</v>
      </c>
      <c r="G18" s="145" t="s">
        <v>24</v>
      </c>
      <c r="H18" s="146" t="s">
        <v>25</v>
      </c>
      <c r="I18" s="329"/>
      <c r="J18" s="330"/>
      <c r="K18" s="77" t="str">
        <f>TEXT(D9,"aaa")</f>
        <v>日</v>
      </c>
      <c r="L18" s="77" t="str">
        <f>TEXT(D9+1,"aaa")</f>
        <v>月</v>
      </c>
      <c r="M18" s="77" t="str">
        <f>TEXT(D9+2,"aaa")</f>
        <v>火</v>
      </c>
      <c r="N18" s="77" t="str">
        <f>TEXT(D9+3,"aaa")</f>
        <v>水</v>
      </c>
      <c r="O18" s="77" t="str">
        <f>TEXT(D9+4,"aaa")</f>
        <v>木</v>
      </c>
      <c r="P18" s="77" t="str">
        <f>TEXT(D9+5,"aaa")</f>
        <v>金</v>
      </c>
      <c r="Q18" s="77" t="str">
        <f>TEXT(D9+6,"aaa")</f>
        <v>土</v>
      </c>
      <c r="R18" s="77" t="str">
        <f>TEXT(D9+7,"aaa")</f>
        <v>日</v>
      </c>
      <c r="S18" s="77" t="str">
        <f>TEXT(D9+8,"aaa")</f>
        <v>月</v>
      </c>
      <c r="T18" s="77" t="str">
        <f>TEXT(D9+9,"aaa")</f>
        <v>火</v>
      </c>
      <c r="U18" s="77" t="str">
        <f>TEXT(D9+10,"aaa")</f>
        <v>水</v>
      </c>
      <c r="V18" s="77" t="str">
        <f>TEXT(D9+11,"aaa")</f>
        <v>木</v>
      </c>
      <c r="W18" s="77" t="str">
        <f>TEXT(D9+12,"aaa")</f>
        <v>金</v>
      </c>
      <c r="X18" s="77" t="str">
        <f>TEXT(D9+13,"aaa")</f>
        <v>土</v>
      </c>
      <c r="Y18" s="77" t="str">
        <f>TEXT(D9+14,"aaa")</f>
        <v>日</v>
      </c>
      <c r="Z18" s="77" t="str">
        <f>TEXT(D9+15,"aaa")</f>
        <v>月</v>
      </c>
      <c r="AA18" s="77" t="str">
        <f>TEXT(D9+16,"aaa")</f>
        <v>火</v>
      </c>
      <c r="AB18" s="77" t="str">
        <f>TEXT(D9+17,"aaa")</f>
        <v>水</v>
      </c>
      <c r="AC18" s="77" t="str">
        <f>TEXT(D9+18,"aaa")</f>
        <v>木</v>
      </c>
      <c r="AD18" s="77" t="str">
        <f>TEXT(D9+19,"aaa")</f>
        <v>金</v>
      </c>
      <c r="AE18" s="77" t="str">
        <f>TEXT(D9+20,"aaa")</f>
        <v>土</v>
      </c>
      <c r="AF18" s="77" t="str">
        <f>TEXT(D9+21,"aaa")</f>
        <v>日</v>
      </c>
      <c r="AG18" s="77" t="str">
        <f>TEXT(D9+22,"aaa")</f>
        <v>月</v>
      </c>
      <c r="AH18" s="77" t="str">
        <f>TEXT(D9+23,"aaa")</f>
        <v>火</v>
      </c>
      <c r="AI18" s="77" t="str">
        <f>TEXT(D9+24,"aaa")</f>
        <v>水</v>
      </c>
      <c r="AJ18" s="77" t="str">
        <f>TEXT(D9+25,"aaa")</f>
        <v>木</v>
      </c>
      <c r="AK18" s="77" t="str">
        <f>TEXT(D9+26,"aaa")</f>
        <v>金</v>
      </c>
      <c r="AL18" s="77" t="str">
        <f>TEXT(D9+27,"aaa")</f>
        <v>土</v>
      </c>
      <c r="AM18" s="77" t="str">
        <f>IF(VALUE(MID(TEXT(D9+28,"MMDDYY"),3,2))&lt;=3,"×",TEXT(D9+28,"aaa"))</f>
        <v>日</v>
      </c>
      <c r="AN18" s="77" t="str">
        <f>IF(VALUE(MID(TEXT(D9+29,"MMDDYY"),3,2))&lt;=3,"×",TEXT(D9+29,"aaa"))</f>
        <v>月</v>
      </c>
      <c r="AO18" s="78" t="str">
        <f>IF(VALUE(MID(TEXT(D9+30,"MMDDYY"),3,2))&lt;=3,"×",TEXT(D9+30,"aaa"))</f>
        <v>火</v>
      </c>
      <c r="AP18" s="326"/>
      <c r="AQ18" s="79" t="s">
        <v>17</v>
      </c>
      <c r="AR18" s="80" t="s">
        <v>59</v>
      </c>
      <c r="AS18" s="81" t="s">
        <v>15</v>
      </c>
      <c r="AT18" s="80" t="s">
        <v>60</v>
      </c>
      <c r="AU18" s="82" t="s">
        <v>14</v>
      </c>
      <c r="AV18" s="80" t="s">
        <v>61</v>
      </c>
      <c r="AW18" s="266"/>
      <c r="AX18" s="268"/>
      <c r="AZ18" s="325"/>
      <c r="BA18" s="62"/>
      <c r="BB18" s="62"/>
      <c r="BC18" s="62"/>
      <c r="BD18" s="62"/>
      <c r="BE18" s="62"/>
      <c r="BF18" s="62"/>
    </row>
    <row r="19" spans="1:58" ht="18.75" customHeight="1" x14ac:dyDescent="0.4">
      <c r="A19" s="257" t="s">
        <v>171</v>
      </c>
      <c r="B19" s="310"/>
      <c r="C19" s="310"/>
      <c r="D19" s="324" t="s">
        <v>3</v>
      </c>
      <c r="E19" s="300" t="str">
        <f>IF(Aチーム用勤務希望表!E19&lt;&gt;"",Aチーム用勤務希望表!E19,"")</f>
        <v>佐藤</v>
      </c>
      <c r="F19" s="269">
        <f>IF(Aチーム用勤務希望表!F19&lt;&gt;"",Aチーム用勤務希望表!F19,"")</f>
        <v>2</v>
      </c>
      <c r="G19" s="270">
        <f>IF(Aチーム用勤務希望表!G19&lt;&gt;"",Aチーム用勤務希望表!G19,"")</f>
        <v>2</v>
      </c>
      <c r="H19" s="270">
        <f>IF(Aチーム用勤務希望表!H19&lt;&gt;"",Aチーム用勤務希望表!H19,"")</f>
        <v>2</v>
      </c>
      <c r="I19" s="271">
        <f>IF(Aチーム用勤務希望表!I19&lt;&gt;"",Aチーム用勤務希望表!I19,"")</f>
        <v>6</v>
      </c>
      <c r="J19" s="153" t="s">
        <v>74</v>
      </c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128"/>
      <c r="W19" s="128"/>
      <c r="X19" s="184"/>
      <c r="Y19" s="184"/>
      <c r="Z19" s="184"/>
      <c r="AA19" s="184"/>
      <c r="AB19" s="184"/>
      <c r="AC19" s="184"/>
      <c r="AD19" s="184"/>
      <c r="AE19" s="184"/>
      <c r="AF19" s="184"/>
      <c r="AG19" s="184"/>
      <c r="AH19" s="184"/>
      <c r="AI19" s="184"/>
      <c r="AJ19" s="184"/>
      <c r="AK19" s="184"/>
      <c r="AL19" s="184"/>
      <c r="AM19" s="184"/>
      <c r="AN19" s="184"/>
      <c r="AO19" s="185"/>
      <c r="AP19" s="112">
        <f>IF(E19="","",COUNTIF(K19:AO19,"日"))</f>
        <v>0</v>
      </c>
      <c r="AQ19" s="113" t="str">
        <f>IF($D$1="二交代制",IF(E19="","",COUNTIF(K19:AO19,"当")),"")</f>
        <v/>
      </c>
      <c r="AR19" s="113" t="str">
        <f>IF($D$1="二交代制",IF(E19="","",IF(($F19-AQ19)&gt;0,TEXT(($F19-AQ19),"@")&amp;"日, 不足しています",IF(($F19-AQ19)=0,"指定日数に等しいです",IF(($F19-AQ19)&lt;0,TEXT(-($F19-AQ19),"@")&amp;"日, 余っています","")))),"")</f>
        <v/>
      </c>
      <c r="AS19" s="113">
        <f>IF($D$1="三交代制",IF(E19="","",COUNTIF(K19:AO19,"準")),"")</f>
        <v>0</v>
      </c>
      <c r="AT19" s="113" t="str">
        <f>IF($D$1="三交代制",IF(E19="","",IF(($G19-AS19)&gt;0,TEXT(($G19-AS19),"@")&amp;"日, 不足しています",IF(($G19-AS19)=0,"指定日数に等しいです",IF(($G19-AS19)&lt;0,TEXT(-($G19-AS19),"@")&amp;"日, 余っています","")))),"")</f>
        <v>2日, 不足しています</v>
      </c>
      <c r="AU19" s="113">
        <f>IF($D$1="三交代制",IF(E19="","",COUNTIF(K19:AO19,"深")),"")</f>
        <v>0</v>
      </c>
      <c r="AV19" s="113" t="str">
        <f>IF($D$1="三交代制",IF(E19="","",IF(($H19-AU19)&gt;0,TEXT(($H19-AU19),"@")&amp;"日, 不足しています",IF(($H19-AU19)=0,"指定日数に等しいです",IF(($H19-AU19)&lt;0,TEXT(-($H19-AU19),"@")&amp;"日, 余っています","")))),"")</f>
        <v>2日, 不足しています</v>
      </c>
      <c r="AW19" s="113">
        <f>IF(E19="","",COUNTIF(K19:AO19,"休"))</f>
        <v>0</v>
      </c>
      <c r="AX19" s="52" t="str">
        <f>IF(E19="","",IF(($I19-AW19)&gt;0,TEXT(($I19-AW19),"@")&amp;"日, 不足しています",IF(($I19-AW19)=0,"指定日数に等しいです",IF(($I19-AW19)&lt;0,TEXT(-($I19-AW19),"@")&amp;"日, 余っています",""))))</f>
        <v>6日, 不足しています</v>
      </c>
      <c r="AZ19" s="319" t="str">
        <f>IF(AND((COUNTIF(K19:AO19,"日")+COUNTIF(K19:AO19,"当")+COUNTIF(K19:AO19,"明")+COUNTIF(K19:AO19,"準")+COUNTIF(K19:AO19,"深")+COUNTIF(K19:AO19,"休"))&gt;0,$E19=""),"氏名を入力して下さい！勤務希望が入力されているのに, 氏名が入力されていません！",IF(
OR(AND($AM$18="×",AM19&lt;&gt;""),AND($AN$18="×",AN19&lt;&gt;""),AND($AO$18="×",AO19&lt;&gt;"")),TEXT($D$9,"m月")&amp;"に含まれない日の希望欄は空白にして下さい！",IF(
AND($D$1="二交代制", COUNTIF(K19:AO19,"準")&gt;0),"「準」夜勤を消して下さい！", IF(AND($D$1="二交代制", COUNTIF(K19:AO19,"深")&gt;0),"「深」夜勤を消して下さい！",IF(AND($D$1="三交代制", COUNTIF(K19:AO19,"当")&gt;0),"「当」直を消して下さい！",IF(AND($D$1="三交代制", COUNTIF(K19:AO19,"明")&gt;0),"「明」けを消して下さい！",
IF(COUNTIF(K160:AO161,10)&gt;0,"「当直→明け→休み」を2回以上, "&amp;CHAR(10)&amp;"連続させないで下さい！",IF(COUNTIF(K160:AO161,20)&gt;0,"「準, 深夜勤務」は3回以上, "&amp;CHAR(10)&amp;"連続させないようにして下さい！",
IF(COUNTIF(K160:AO161,30)&gt;0,"「当直→明け→休み」"&amp;CHAR(10)&amp;"にして下さい！",IF(COUNTIF(K160:AO161,40)&gt;0,"「日(休)→準→休」「日(休)→準→準→休」,「休→深→休」,"&amp;CHAR(10)&amp;"「休→深→準(深)→休」のどれかにして下さい！",""))))))))))</f>
        <v/>
      </c>
    </row>
    <row r="20" spans="1:58" ht="19.5" thickBot="1" x14ac:dyDescent="0.45">
      <c r="A20" s="311"/>
      <c r="B20" s="312"/>
      <c r="C20" s="312"/>
      <c r="D20" s="321"/>
      <c r="E20" s="204"/>
      <c r="F20" s="230"/>
      <c r="G20" s="315"/>
      <c r="H20" s="315"/>
      <c r="I20" s="317"/>
      <c r="J20" s="154" t="s">
        <v>5</v>
      </c>
      <c r="K20" s="129"/>
      <c r="L20" s="129"/>
      <c r="M20" s="129"/>
      <c r="N20" s="129"/>
      <c r="O20" s="129"/>
      <c r="P20" s="129"/>
      <c r="Q20" s="129"/>
      <c r="R20" s="129"/>
      <c r="S20" s="129"/>
      <c r="T20" s="129"/>
      <c r="U20" s="129"/>
      <c r="V20" s="129"/>
      <c r="W20" s="129"/>
      <c r="X20" s="129"/>
      <c r="Y20" s="129"/>
      <c r="Z20" s="129"/>
      <c r="AA20" s="129"/>
      <c r="AB20" s="129"/>
      <c r="AC20" s="129"/>
      <c r="AD20" s="129"/>
      <c r="AE20" s="129"/>
      <c r="AF20" s="129"/>
      <c r="AG20" s="129"/>
      <c r="AH20" s="129"/>
      <c r="AI20" s="129"/>
      <c r="AJ20" s="129"/>
      <c r="AK20" s="129"/>
      <c r="AL20" s="129"/>
      <c r="AM20" s="129"/>
      <c r="AN20" s="129"/>
      <c r="AO20" s="130"/>
      <c r="AP20" s="88"/>
      <c r="AQ20" s="87"/>
      <c r="AR20" s="87"/>
      <c r="AS20" s="87"/>
      <c r="AT20" s="87"/>
      <c r="AU20" s="87"/>
      <c r="AV20" s="87"/>
      <c r="AW20" s="87"/>
      <c r="AX20" s="55"/>
      <c r="AZ20" s="194"/>
    </row>
    <row r="21" spans="1:58" x14ac:dyDescent="0.4">
      <c r="A21" s="257" t="s">
        <v>172</v>
      </c>
      <c r="B21" s="310"/>
      <c r="C21" s="310"/>
      <c r="D21" s="321"/>
      <c r="E21" s="204" t="str">
        <f>IF(Aチーム用勤務希望表!E21&lt;&gt;"",Aチーム用勤務希望表!E21,"")</f>
        <v>鈴木</v>
      </c>
      <c r="F21" s="230">
        <f>IF(Aチーム用勤務希望表!F21&lt;&gt;"",Aチーム用勤務希望表!F21,"")</f>
        <v>2</v>
      </c>
      <c r="G21" s="315">
        <f>IF(Aチーム用勤務希望表!G21&lt;&gt;"",Aチーム用勤務希望表!G21,"")</f>
        <v>2</v>
      </c>
      <c r="H21" s="315">
        <f>IF(Aチーム用勤務希望表!H21&lt;&gt;"",Aチーム用勤務希望表!H21,"")</f>
        <v>2</v>
      </c>
      <c r="I21" s="317">
        <f>IF(Aチーム用勤務希望表!I21&lt;&gt;"",Aチーム用勤務希望表!I21,"")</f>
        <v>6</v>
      </c>
      <c r="J21" s="154" t="s">
        <v>74</v>
      </c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29"/>
      <c r="Y21" s="129"/>
      <c r="Z21" s="129"/>
      <c r="AA21" s="129"/>
      <c r="AB21" s="129"/>
      <c r="AC21" s="129"/>
      <c r="AD21" s="129"/>
      <c r="AE21" s="129"/>
      <c r="AF21" s="129"/>
      <c r="AG21" s="129"/>
      <c r="AH21" s="129"/>
      <c r="AI21" s="129"/>
      <c r="AJ21" s="129"/>
      <c r="AK21" s="129"/>
      <c r="AL21" s="129"/>
      <c r="AM21" s="129"/>
      <c r="AN21" s="129"/>
      <c r="AO21" s="130"/>
      <c r="AP21" s="88">
        <f>IF(E21="","",COUNTIF(K21:AO21,"日"))</f>
        <v>0</v>
      </c>
      <c r="AQ21" s="84" t="str">
        <f>IF($D$1="二交代制",IF(E21="","",COUNTIF(K21:AO21,"当")),"")</f>
        <v/>
      </c>
      <c r="AR21" s="84" t="str">
        <f t="shared" ref="AR21" si="8">IF($D$1="二交代制",IF(E21="","",IF(($F21-AQ21)&gt;0,TEXT(($F21-AQ21),"@")&amp;"日, 不足しています",IF(($F21-AQ21)=0,"指定日数に等しいです",IF(($F21-AQ21)&lt;0,TEXT(-($F21-AQ21),"@")&amp;"日, 余っています","")))),"")</f>
        <v/>
      </c>
      <c r="AS21" s="84">
        <f>IF($D$1="三交代制",IF(E21="","",COUNTIF(K21:AO21,"準")),"")</f>
        <v>0</v>
      </c>
      <c r="AT21" s="87" t="str">
        <f t="shared" ref="AT21" si="9">IF($D$1="三交代制",IF(E21="","",IF(($G21-AS21)&gt;0,TEXT(($G21-AS21),"@")&amp;"日, 不足しています",IF(($G21-AS21)=0,"指定日数に等しいです",IF(($G21-AS21)&lt;0,TEXT(-($G21-AS21),"@")&amp;"日, 余っています","")))),"")</f>
        <v>2日, 不足しています</v>
      </c>
      <c r="AU21" s="84">
        <f>IF($D$1="三交代制",IF(E21="","",COUNTIF(K21:AO21,"深")),"")</f>
        <v>0</v>
      </c>
      <c r="AV21" s="84" t="str">
        <f t="shared" ref="AV21" si="10">IF($D$1="三交代制",IF(E21="","",IF(($H21-AU21)&gt;0,TEXT(($H21-AU21),"@")&amp;"日, 不足しています",IF(($H21-AU21)=0,"指定日数に等しいです",IF(($H21-AU21)&lt;0,TEXT(-($H21-AU21),"@")&amp;"日, 余っています","")))),"")</f>
        <v>2日, 不足しています</v>
      </c>
      <c r="AW21" s="84">
        <f>IF(E21="","",COUNTIF(K21:AO21,"休"))</f>
        <v>0</v>
      </c>
      <c r="AX21" s="85" t="str">
        <f t="shared" ref="AX21" si="11">IF(E21="","",IF(($I21-AW21)&gt;0,TEXT(($I21-AW21),"@")&amp;"日, 不足しています",IF(($I21-AW21)=0,"指定日数に等しいです",IF(($I21-AW21)&lt;0,TEXT(-($I21-AW21),"@")&amp;"日, 余っています",""))))</f>
        <v>6日, 不足しています</v>
      </c>
      <c r="AZ21" s="194" t="str">
        <f t="shared" ref="AZ21" si="12">IF(AND((COUNTIF(K21:AO21,"日")+COUNTIF(K21:AO21,"当")+COUNTIF(K21:AO21,"明")+COUNTIF(K21:AO21,"準")+COUNTIF(K21:AO21,"深")+COUNTIF(K21:AO21,"休"))&gt;0,$E21=""),"氏名を入力して下さい！勤務希望が入力されているのに, 氏名が入力されていません！",IF(
OR(AND($AM$18="×",AM21&lt;&gt;""),AND($AN$18="×",AN21&lt;&gt;""),AND($AO$18="×",AO21&lt;&gt;"")),TEXT($D$9,"m月")&amp;"に含まれない日の希望欄は空白にして下さい！",IF(
AND($D$1="二交代制", COUNTIF(K21:AO21,"準")&gt;0),"「準」夜勤を消して下さい！", IF(AND($D$1="二交代制", COUNTIF(K21:AO21,"深")&gt;0),"「深」夜勤を消して下さい！",IF(AND($D$1="三交代制", COUNTIF(K21:AO21,"当")&gt;0),"「当」直を消して下さい！",IF(AND($D$1="三交代制", COUNTIF(K21:AO21,"明")&gt;0),"「明」けを消して下さい！",
IF(COUNTIF(K162:AO163,10)&gt;0,"「当直→明け→休み」を2回以上, "&amp;CHAR(10)&amp;"連続させないで下さい！",IF(COUNTIF(K162:AO163,20)&gt;0,"「準, 深夜勤務」は3回以上, "&amp;CHAR(10)&amp;"連続させないようにして下さい！",
IF(COUNTIF(K162:AO163,30)&gt;0,"「当直→明け→休み」"&amp;CHAR(10)&amp;"にして下さい！",IF(COUNTIF(K162:AO163,40)&gt;0,"「日(休)→準→休」「日(休)→準→準→休」,「休→深→休」,"&amp;CHAR(10)&amp;"「休→深→準(深)→休」のどれかにして下さい！",""))))))))))</f>
        <v/>
      </c>
    </row>
    <row r="22" spans="1:58" ht="19.5" thickBot="1" x14ac:dyDescent="0.45">
      <c r="A22" s="313"/>
      <c r="B22" s="314"/>
      <c r="C22" s="314"/>
      <c r="D22" s="321"/>
      <c r="E22" s="204"/>
      <c r="F22" s="230"/>
      <c r="G22" s="315"/>
      <c r="H22" s="315"/>
      <c r="I22" s="317"/>
      <c r="J22" s="154" t="s">
        <v>5</v>
      </c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129"/>
      <c r="W22" s="129"/>
      <c r="X22" s="129"/>
      <c r="Y22" s="129"/>
      <c r="Z22" s="129"/>
      <c r="AA22" s="129"/>
      <c r="AB22" s="129"/>
      <c r="AC22" s="129"/>
      <c r="AD22" s="129"/>
      <c r="AE22" s="129"/>
      <c r="AF22" s="129"/>
      <c r="AG22" s="129"/>
      <c r="AH22" s="129"/>
      <c r="AI22" s="129"/>
      <c r="AJ22" s="129"/>
      <c r="AK22" s="129"/>
      <c r="AL22" s="129"/>
      <c r="AM22" s="129"/>
      <c r="AN22" s="129"/>
      <c r="AO22" s="130"/>
      <c r="AP22" s="88"/>
      <c r="AQ22" s="87"/>
      <c r="AR22" s="87"/>
      <c r="AS22" s="87"/>
      <c r="AT22" s="87"/>
      <c r="AU22" s="87"/>
      <c r="AV22" s="87"/>
      <c r="AW22" s="87"/>
      <c r="AX22" s="55"/>
      <c r="AZ22" s="194"/>
    </row>
    <row r="23" spans="1:58" x14ac:dyDescent="0.4">
      <c r="D23" s="321"/>
      <c r="E23" s="204" t="str">
        <f>IF(Aチーム用勤務希望表!E23&lt;&gt;"",Aチーム用勤務希望表!E23,"")</f>
        <v>高橋</v>
      </c>
      <c r="F23" s="230">
        <f>IF(Aチーム用勤務希望表!F23&lt;&gt;"",Aチーム用勤務希望表!F23,"")</f>
        <v>2</v>
      </c>
      <c r="G23" s="315">
        <f>IF(Aチーム用勤務希望表!G23&lt;&gt;"",Aチーム用勤務希望表!G23,"")</f>
        <v>2</v>
      </c>
      <c r="H23" s="315">
        <f>IF(Aチーム用勤務希望表!H23&lt;&gt;"",Aチーム用勤務希望表!H23,"")</f>
        <v>2</v>
      </c>
      <c r="I23" s="317">
        <f>IF(Aチーム用勤務希望表!I23&lt;&gt;"",Aチーム用勤務希望表!I23,"")</f>
        <v>6</v>
      </c>
      <c r="J23" s="154" t="s">
        <v>74</v>
      </c>
      <c r="K23" s="131"/>
      <c r="L23" s="131"/>
      <c r="M23" s="131"/>
      <c r="N23" s="131"/>
      <c r="O23" s="131"/>
      <c r="P23" s="131"/>
      <c r="Q23" s="131"/>
      <c r="R23" s="131"/>
      <c r="S23" s="131"/>
      <c r="T23" s="131"/>
      <c r="U23" s="131"/>
      <c r="V23" s="131"/>
      <c r="W23" s="131"/>
      <c r="X23" s="129"/>
      <c r="Y23" s="129"/>
      <c r="Z23" s="129"/>
      <c r="AA23" s="129"/>
      <c r="AB23" s="129"/>
      <c r="AC23" s="129"/>
      <c r="AD23" s="129"/>
      <c r="AE23" s="129"/>
      <c r="AF23" s="129"/>
      <c r="AG23" s="129"/>
      <c r="AH23" s="129"/>
      <c r="AI23" s="129"/>
      <c r="AJ23" s="129"/>
      <c r="AK23" s="129"/>
      <c r="AL23" s="129"/>
      <c r="AM23" s="129"/>
      <c r="AN23" s="129"/>
      <c r="AO23" s="130"/>
      <c r="AP23" s="88">
        <f>IF(E23="","",COUNTIF(K23:AO23,"日"))</f>
        <v>0</v>
      </c>
      <c r="AQ23" s="84" t="str">
        <f>IF($D$1="二交代制",IF(E23="","",COUNTIF(K23:AO23,"当")),"")</f>
        <v/>
      </c>
      <c r="AR23" s="84" t="str">
        <f t="shared" ref="AR23" si="13">IF($D$1="二交代制",IF(E23="","",IF(($F23-AQ23)&gt;0,TEXT(($F23-AQ23),"@")&amp;"日, 不足しています",IF(($F23-AQ23)=0,"指定日数に等しいです",IF(($F23-AQ23)&lt;0,TEXT(-($F23-AQ23),"@")&amp;"日, 余っています","")))),"")</f>
        <v/>
      </c>
      <c r="AS23" s="84">
        <f>IF($D$1="三交代制",IF(E23="","",COUNTIF(K23:AO23,"準")),"")</f>
        <v>0</v>
      </c>
      <c r="AT23" s="87" t="str">
        <f t="shared" ref="AT23" si="14">IF($D$1="三交代制",IF(E23="","",IF(($G23-AS23)&gt;0,TEXT(($G23-AS23),"@")&amp;"日, 不足しています",IF(($G23-AS23)=0,"指定日数に等しいです",IF(($G23-AS23)&lt;0,TEXT(-($G23-AS23),"@")&amp;"日, 余っています","")))),"")</f>
        <v>2日, 不足しています</v>
      </c>
      <c r="AU23" s="84">
        <f>IF($D$1="三交代制",IF(E23="","",COUNTIF(K23:AO23,"深")),"")</f>
        <v>0</v>
      </c>
      <c r="AV23" s="84" t="str">
        <f t="shared" ref="AV23" si="15">IF($D$1="三交代制",IF(E23="","",IF(($H23-AU23)&gt;0,TEXT(($H23-AU23),"@")&amp;"日, 不足しています",IF(($H23-AU23)=0,"指定日数に等しいです",IF(($H23-AU23)&lt;0,TEXT(-($H23-AU23),"@")&amp;"日, 余っています","")))),"")</f>
        <v>2日, 不足しています</v>
      </c>
      <c r="AW23" s="84">
        <f>IF(E23="","",COUNTIF(K23:AO23,"休"))</f>
        <v>0</v>
      </c>
      <c r="AX23" s="85" t="str">
        <f t="shared" ref="AX23" si="16">IF(E23="","",IF(($I23-AW23)&gt;0,TEXT(($I23-AW23),"@")&amp;"日, 不足しています",IF(($I23-AW23)=0,"指定日数に等しいです",IF(($I23-AW23)&lt;0,TEXT(-($I23-AW23),"@")&amp;"日, 余っています",""))))</f>
        <v>6日, 不足しています</v>
      </c>
      <c r="AZ23" s="194" t="str">
        <f t="shared" ref="AZ23" si="17">IF(AND((COUNTIF(K23:AO23,"日")+COUNTIF(K23:AO23,"当")+COUNTIF(K23:AO23,"明")+COUNTIF(K23:AO23,"準")+COUNTIF(K23:AO23,"深")+COUNTIF(K23:AO23,"休"))&gt;0,$E23=""),"氏名を入力して下さい！勤務希望が入力されているのに, 氏名が入力されていません！",IF(
OR(AND($AM$18="×",AM23&lt;&gt;""),AND($AN$18="×",AN23&lt;&gt;""),AND($AO$18="×",AO23&lt;&gt;"")),TEXT($D$9,"m月")&amp;"に含まれない日の希望欄は空白にして下さい！",IF(
AND($D$1="二交代制", COUNTIF(K23:AO23,"準")&gt;0),"「準」夜勤を消して下さい！", IF(AND($D$1="二交代制", COUNTIF(K23:AO23,"深")&gt;0),"「深」夜勤を消して下さい！",IF(AND($D$1="三交代制", COUNTIF(K23:AO23,"当")&gt;0),"「当」直を消して下さい！",IF(AND($D$1="三交代制", COUNTIF(K23:AO23,"明")&gt;0),"「明」けを消して下さい！",
IF(COUNTIF(K164:AO165,10)&gt;0,"「当直→明け→休み」を2回以上, "&amp;CHAR(10)&amp;"連続させないで下さい！",IF(COUNTIF(K164:AO165,20)&gt;0,"「準, 深夜勤務」は3回以上, "&amp;CHAR(10)&amp;"連続させないようにして下さい！",
IF(COUNTIF(K164:AO165,30)&gt;0,"「当直→明け→休み」"&amp;CHAR(10)&amp;"にして下さい！",IF(COUNTIF(K164:AO165,40)&gt;0,"「日(休)→準→休」「日(休)→準→準→休」,「休→深→休」,"&amp;CHAR(10)&amp;"「休→深→準(深)→休」のどれかにして下さい！",""))))))))))</f>
        <v/>
      </c>
    </row>
    <row r="24" spans="1:58" x14ac:dyDescent="0.4">
      <c r="D24" s="321"/>
      <c r="E24" s="204"/>
      <c r="F24" s="230"/>
      <c r="G24" s="315"/>
      <c r="H24" s="315"/>
      <c r="I24" s="317"/>
      <c r="J24" s="154" t="s">
        <v>5</v>
      </c>
      <c r="K24" s="129"/>
      <c r="L24" s="129"/>
      <c r="M24" s="129"/>
      <c r="N24" s="129"/>
      <c r="O24" s="129"/>
      <c r="P24" s="129"/>
      <c r="Q24" s="129"/>
      <c r="R24" s="129"/>
      <c r="S24" s="129"/>
      <c r="T24" s="129"/>
      <c r="U24" s="129"/>
      <c r="V24" s="129"/>
      <c r="W24" s="129"/>
      <c r="X24" s="129"/>
      <c r="Y24" s="129"/>
      <c r="Z24" s="129"/>
      <c r="AA24" s="129"/>
      <c r="AB24" s="129"/>
      <c r="AC24" s="129"/>
      <c r="AD24" s="129"/>
      <c r="AE24" s="129"/>
      <c r="AF24" s="129"/>
      <c r="AG24" s="129"/>
      <c r="AH24" s="129"/>
      <c r="AI24" s="129"/>
      <c r="AJ24" s="129"/>
      <c r="AK24" s="129"/>
      <c r="AL24" s="129"/>
      <c r="AM24" s="129"/>
      <c r="AN24" s="129"/>
      <c r="AO24" s="130"/>
      <c r="AP24" s="88"/>
      <c r="AQ24" s="87"/>
      <c r="AR24" s="87"/>
      <c r="AS24" s="87"/>
      <c r="AT24" s="87"/>
      <c r="AU24" s="87"/>
      <c r="AV24" s="87"/>
      <c r="AW24" s="87"/>
      <c r="AX24" s="55"/>
      <c r="AZ24" s="194"/>
    </row>
    <row r="25" spans="1:58" x14ac:dyDescent="0.4">
      <c r="D25" s="321"/>
      <c r="E25" s="204" t="str">
        <f>IF(Aチーム用勤務希望表!E25&lt;&gt;"",Aチーム用勤務希望表!E25,"")</f>
        <v>田中</v>
      </c>
      <c r="F25" s="230">
        <f>IF(Aチーム用勤務希望表!F25&lt;&gt;"",Aチーム用勤務希望表!F25,"")</f>
        <v>2</v>
      </c>
      <c r="G25" s="315">
        <f>IF(Aチーム用勤務希望表!G25&lt;&gt;"",Aチーム用勤務希望表!G25,"")</f>
        <v>2</v>
      </c>
      <c r="H25" s="315">
        <f>IF(Aチーム用勤務希望表!H25&lt;&gt;"",Aチーム用勤務希望表!H25,"")</f>
        <v>2</v>
      </c>
      <c r="I25" s="317">
        <f>IF(Aチーム用勤務希望表!I25&lt;&gt;"",Aチーム用勤務希望表!I25,"")</f>
        <v>7</v>
      </c>
      <c r="J25" s="154" t="s">
        <v>74</v>
      </c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  <c r="W25" s="131"/>
      <c r="X25" s="129"/>
      <c r="Y25" s="129"/>
      <c r="Z25" s="129"/>
      <c r="AA25" s="129"/>
      <c r="AB25" s="129"/>
      <c r="AC25" s="129"/>
      <c r="AD25" s="129"/>
      <c r="AE25" s="129"/>
      <c r="AF25" s="129"/>
      <c r="AG25" s="129"/>
      <c r="AH25" s="129"/>
      <c r="AI25" s="129"/>
      <c r="AJ25" s="129"/>
      <c r="AK25" s="129"/>
      <c r="AL25" s="129"/>
      <c r="AM25" s="129"/>
      <c r="AN25" s="129"/>
      <c r="AO25" s="130"/>
      <c r="AP25" s="88">
        <f>IF(E25="","",COUNTIF(K25:AO25,"日"))</f>
        <v>0</v>
      </c>
      <c r="AQ25" s="84" t="str">
        <f>IF($D$1="二交代制",IF(E25="","",COUNTIF(K25:AO25,"当")),"")</f>
        <v/>
      </c>
      <c r="AR25" s="84" t="str">
        <f t="shared" ref="AR25" si="18">IF($D$1="二交代制",IF(E25="","",IF(($F25-AQ25)&gt;0,TEXT(($F25-AQ25),"@")&amp;"日, 不足しています",IF(($F25-AQ25)=0,"指定日数に等しいです",IF(($F25-AQ25)&lt;0,TEXT(-($F25-AQ25),"@")&amp;"日, 余っています","")))),"")</f>
        <v/>
      </c>
      <c r="AS25" s="84">
        <f>IF($D$1="三交代制",IF(E25="","",COUNTIF(K25:AO25,"準")),"")</f>
        <v>0</v>
      </c>
      <c r="AT25" s="87" t="str">
        <f t="shared" ref="AT25" si="19">IF($D$1="三交代制",IF(E25="","",IF(($G25-AS25)&gt;0,TEXT(($G25-AS25),"@")&amp;"日, 不足しています",IF(($G25-AS25)=0,"指定日数に等しいです",IF(($G25-AS25)&lt;0,TEXT(-($G25-AS25),"@")&amp;"日, 余っています","")))),"")</f>
        <v>2日, 不足しています</v>
      </c>
      <c r="AU25" s="84">
        <f>IF($D$1="三交代制",IF(E25="","",COUNTIF(K25:AO25,"深")),"")</f>
        <v>0</v>
      </c>
      <c r="AV25" s="84" t="str">
        <f t="shared" ref="AV25" si="20">IF($D$1="三交代制",IF(E25="","",IF(($H25-AU25)&gt;0,TEXT(($H25-AU25),"@")&amp;"日, 不足しています",IF(($H25-AU25)=0,"指定日数に等しいです",IF(($H25-AU25)&lt;0,TEXT(-($H25-AU25),"@")&amp;"日, 余っています","")))),"")</f>
        <v>2日, 不足しています</v>
      </c>
      <c r="AW25" s="84">
        <f>IF(E25="","",COUNTIF(K25:AO25,"休"))</f>
        <v>0</v>
      </c>
      <c r="AX25" s="85" t="str">
        <f t="shared" ref="AX25" si="21">IF(E25="","",IF(($I25-AW25)&gt;0,TEXT(($I25-AW25),"@")&amp;"日, 不足しています",IF(($I25-AW25)=0,"指定日数に等しいです",IF(($I25-AW25)&lt;0,TEXT(-($I25-AW25),"@")&amp;"日, 余っています",""))))</f>
        <v>7日, 不足しています</v>
      </c>
      <c r="AZ25" s="194" t="str">
        <f t="shared" ref="AZ25" si="22">IF(AND((COUNTIF(K25:AO25,"日")+COUNTIF(K25:AO25,"当")+COUNTIF(K25:AO25,"明")+COUNTIF(K25:AO25,"準")+COUNTIF(K25:AO25,"深")+COUNTIF(K25:AO25,"休"))&gt;0,$E25=""),"氏名を入力して下さい！勤務希望が入力されているのに, 氏名が入力されていません！",IF(
OR(AND($AM$18="×",AM25&lt;&gt;""),AND($AN$18="×",AN25&lt;&gt;""),AND($AO$18="×",AO25&lt;&gt;"")),TEXT($D$9,"m月")&amp;"に含まれない日の希望欄は空白にして下さい！",IF(
AND($D$1="二交代制", COUNTIF(K25:AO25,"準")&gt;0),"「準」夜勤を消して下さい！", IF(AND($D$1="二交代制", COUNTIF(K25:AO25,"深")&gt;0),"「深」夜勤を消して下さい！",IF(AND($D$1="三交代制", COUNTIF(K25:AO25,"当")&gt;0),"「当」直を消して下さい！",IF(AND($D$1="三交代制", COUNTIF(K25:AO25,"明")&gt;0),"「明」けを消して下さい！",
IF(COUNTIF(K166:AO167,10)&gt;0,"「当直→明け→休み」を2回以上, "&amp;CHAR(10)&amp;"連続させないで下さい！",IF(COUNTIF(K166:AO167,20)&gt;0,"「準, 深夜勤務」は3回以上, "&amp;CHAR(10)&amp;"連続させないようにして下さい！",
IF(COUNTIF(K166:AO167,30)&gt;0,"「当直→明け→休み」"&amp;CHAR(10)&amp;"にして下さい！",IF(COUNTIF(K166:AO167,40)&gt;0,"「日(休)→準→休」「日(休)→準→準→休」,「休→深→休」,"&amp;CHAR(10)&amp;"「休→深→準(深)→休」のどれかにして下さい！",""))))))))))</f>
        <v/>
      </c>
    </row>
    <row r="26" spans="1:58" x14ac:dyDescent="0.4">
      <c r="D26" s="321"/>
      <c r="E26" s="204"/>
      <c r="F26" s="230"/>
      <c r="G26" s="315"/>
      <c r="H26" s="315"/>
      <c r="I26" s="317"/>
      <c r="J26" s="154" t="s">
        <v>5</v>
      </c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129"/>
      <c r="AG26" s="129"/>
      <c r="AH26" s="129"/>
      <c r="AI26" s="129"/>
      <c r="AJ26" s="129"/>
      <c r="AK26" s="129"/>
      <c r="AL26" s="129"/>
      <c r="AM26" s="129"/>
      <c r="AN26" s="129"/>
      <c r="AO26" s="130"/>
      <c r="AP26" s="88"/>
      <c r="AQ26" s="87"/>
      <c r="AR26" s="87"/>
      <c r="AS26" s="87"/>
      <c r="AT26" s="87"/>
      <c r="AU26" s="87"/>
      <c r="AV26" s="87"/>
      <c r="AW26" s="87"/>
      <c r="AX26" s="55"/>
      <c r="AZ26" s="194"/>
    </row>
    <row r="27" spans="1:58" x14ac:dyDescent="0.4">
      <c r="D27" s="321"/>
      <c r="E27" s="204" t="str">
        <f>IF(Aチーム用勤務希望表!E27&lt;&gt;"",Aチーム用勤務希望表!E27,"")</f>
        <v>伊藤</v>
      </c>
      <c r="F27" s="230">
        <f>IF(Aチーム用勤務希望表!F27&lt;&gt;"",Aチーム用勤務希望表!F27,"")</f>
        <v>2</v>
      </c>
      <c r="G27" s="315">
        <f>IF(Aチーム用勤務希望表!G27&lt;&gt;"",Aチーム用勤務希望表!G27,"")</f>
        <v>2</v>
      </c>
      <c r="H27" s="315">
        <f>IF(Aチーム用勤務希望表!H27&lt;&gt;"",Aチーム用勤務希望表!H27,"")</f>
        <v>2</v>
      </c>
      <c r="I27" s="317">
        <f>IF(Aチーム用勤務希望表!I27&lt;&gt;"",Aチーム用勤務希望表!I27,"")</f>
        <v>7</v>
      </c>
      <c r="J27" s="154" t="s">
        <v>74</v>
      </c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31"/>
      <c r="V27" s="131"/>
      <c r="W27" s="131"/>
      <c r="X27" s="129"/>
      <c r="Y27" s="129"/>
      <c r="Z27" s="129"/>
      <c r="AA27" s="129"/>
      <c r="AB27" s="129"/>
      <c r="AC27" s="129"/>
      <c r="AD27" s="129"/>
      <c r="AE27" s="129"/>
      <c r="AF27" s="129"/>
      <c r="AG27" s="129"/>
      <c r="AH27" s="129"/>
      <c r="AI27" s="129"/>
      <c r="AJ27" s="129"/>
      <c r="AK27" s="129"/>
      <c r="AL27" s="129"/>
      <c r="AM27" s="129"/>
      <c r="AN27" s="129"/>
      <c r="AO27" s="130"/>
      <c r="AP27" s="88">
        <f>IF(E27="","",COUNTIF(K27:AO27,"日"))</f>
        <v>0</v>
      </c>
      <c r="AQ27" s="84" t="str">
        <f>IF($D$1="二交代制",IF(E27="","",COUNTIF(K27:AO27,"当")),"")</f>
        <v/>
      </c>
      <c r="AR27" s="84" t="str">
        <f t="shared" ref="AR27" si="23">IF($D$1="二交代制",IF(E27="","",IF(($F27-AQ27)&gt;0,TEXT(($F27-AQ27),"@")&amp;"日, 不足しています",IF(($F27-AQ27)=0,"指定日数に等しいです",IF(($F27-AQ27)&lt;0,TEXT(-($F27-AQ27),"@")&amp;"日, 余っています","")))),"")</f>
        <v/>
      </c>
      <c r="AS27" s="84">
        <f>IF($D$1="三交代制",IF(E27="","",COUNTIF(K27:AO27,"準")),"")</f>
        <v>0</v>
      </c>
      <c r="AT27" s="87" t="str">
        <f t="shared" ref="AT27" si="24">IF($D$1="三交代制",IF(E27="","",IF(($G27-AS27)&gt;0,TEXT(($G27-AS27),"@")&amp;"日, 不足しています",IF(($G27-AS27)=0,"指定日数に等しいです",IF(($G27-AS27)&lt;0,TEXT(-($G27-AS27),"@")&amp;"日, 余っています","")))),"")</f>
        <v>2日, 不足しています</v>
      </c>
      <c r="AU27" s="84">
        <f>IF($D$1="三交代制",IF(E27="","",COUNTIF(K27:AO27,"深")),"")</f>
        <v>0</v>
      </c>
      <c r="AV27" s="84" t="str">
        <f t="shared" ref="AV27" si="25">IF($D$1="三交代制",IF(E27="","",IF(($H27-AU27)&gt;0,TEXT(($H27-AU27),"@")&amp;"日, 不足しています",IF(($H27-AU27)=0,"指定日数に等しいです",IF(($H27-AU27)&lt;0,TEXT(-($H27-AU27),"@")&amp;"日, 余っています","")))),"")</f>
        <v>2日, 不足しています</v>
      </c>
      <c r="AW27" s="84">
        <f>IF(E27="","",COUNTIF(K27:AO27,"休"))</f>
        <v>0</v>
      </c>
      <c r="AX27" s="85" t="str">
        <f t="shared" ref="AX27" si="26">IF(E27="","",IF(($I27-AW27)&gt;0,TEXT(($I27-AW27),"@")&amp;"日, 不足しています",IF(($I27-AW27)=0,"指定日数に等しいです",IF(($I27-AW27)&lt;0,TEXT(-($I27-AW27),"@")&amp;"日, 余っています",""))))</f>
        <v>7日, 不足しています</v>
      </c>
      <c r="AZ27" s="194" t="str">
        <f t="shared" ref="AZ27" si="27">IF(AND((COUNTIF(K27:AO27,"日")+COUNTIF(K27:AO27,"当")+COUNTIF(K27:AO27,"明")+COUNTIF(K27:AO27,"準")+COUNTIF(K27:AO27,"深")+COUNTIF(K27:AO27,"休"))&gt;0,$E27=""),"氏名を入力して下さい！勤務希望が入力されているのに, 氏名が入力されていません！",IF(
OR(AND($AM$18="×",AM27&lt;&gt;""),AND($AN$18="×",AN27&lt;&gt;""),AND($AO$18="×",AO27&lt;&gt;"")),TEXT($D$9,"m月")&amp;"に含まれない日の希望欄は空白にして下さい！",IF(
AND($D$1="二交代制", COUNTIF(K27:AO27,"準")&gt;0),"「準」夜勤を消して下さい！", IF(AND($D$1="二交代制", COUNTIF(K27:AO27,"深")&gt;0),"「深」夜勤を消して下さい！",IF(AND($D$1="三交代制", COUNTIF(K27:AO27,"当")&gt;0),"「当」直を消して下さい！",IF(AND($D$1="三交代制", COUNTIF(K27:AO27,"明")&gt;0),"「明」けを消して下さい！",
IF(COUNTIF(K168:AO169,10)&gt;0,"「当直→明け→休み」を2回以上, "&amp;CHAR(10)&amp;"連続させないで下さい！",IF(COUNTIF(K168:AO169,20)&gt;0,"「準, 深夜勤務」は3回以上, "&amp;CHAR(10)&amp;"連続させないようにして下さい！",
IF(COUNTIF(K168:AO169,30)&gt;0,"「当直→明け→休み」"&amp;CHAR(10)&amp;"にして下さい！",IF(COUNTIF(K168:AO169,40)&gt;0,"「日(休)→準→休」「日(休)→準→準→休」,「休→深→休」,"&amp;CHAR(10)&amp;"「休→深→準(深)→休」のどれかにして下さい！",""))))))))))</f>
        <v/>
      </c>
    </row>
    <row r="28" spans="1:58" x14ac:dyDescent="0.4">
      <c r="D28" s="321"/>
      <c r="E28" s="204"/>
      <c r="F28" s="230"/>
      <c r="G28" s="315"/>
      <c r="H28" s="315"/>
      <c r="I28" s="317"/>
      <c r="J28" s="154" t="s">
        <v>5</v>
      </c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29"/>
      <c r="AF28" s="129"/>
      <c r="AG28" s="129"/>
      <c r="AH28" s="129"/>
      <c r="AI28" s="129"/>
      <c r="AJ28" s="129"/>
      <c r="AK28" s="129"/>
      <c r="AL28" s="129"/>
      <c r="AM28" s="129"/>
      <c r="AN28" s="129"/>
      <c r="AO28" s="130"/>
      <c r="AP28" s="88"/>
      <c r="AQ28" s="87"/>
      <c r="AR28" s="87"/>
      <c r="AS28" s="87"/>
      <c r="AT28" s="87"/>
      <c r="AU28" s="87"/>
      <c r="AV28" s="87"/>
      <c r="AW28" s="87"/>
      <c r="AX28" s="55"/>
      <c r="AZ28" s="194"/>
    </row>
    <row r="29" spans="1:58" x14ac:dyDescent="0.4">
      <c r="D29" s="321"/>
      <c r="E29" s="204" t="str">
        <f>IF(Aチーム用勤務希望表!E29&lt;&gt;"",Aチーム用勤務希望表!E29,"")</f>
        <v>渡辺</v>
      </c>
      <c r="F29" s="230">
        <f>IF(Aチーム用勤務希望表!F29&lt;&gt;"",Aチーム用勤務希望表!F29,"")</f>
        <v>2</v>
      </c>
      <c r="G29" s="315">
        <f>IF(Aチーム用勤務希望表!G29&lt;&gt;"",Aチーム用勤務希望表!G29,"")</f>
        <v>2</v>
      </c>
      <c r="H29" s="315">
        <f>IF(Aチーム用勤務希望表!H29&lt;&gt;"",Aチーム用勤務希望表!H29,"")</f>
        <v>2</v>
      </c>
      <c r="I29" s="317">
        <f>IF(Aチーム用勤務希望表!I29&lt;&gt;"",Aチーム用勤務希望表!I29,"")</f>
        <v>7</v>
      </c>
      <c r="J29" s="154" t="s">
        <v>74</v>
      </c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129"/>
      <c r="Y29" s="129"/>
      <c r="Z29" s="129"/>
      <c r="AA29" s="129"/>
      <c r="AB29" s="129"/>
      <c r="AC29" s="129"/>
      <c r="AD29" s="129"/>
      <c r="AE29" s="129"/>
      <c r="AF29" s="129"/>
      <c r="AG29" s="129"/>
      <c r="AH29" s="129"/>
      <c r="AI29" s="129"/>
      <c r="AJ29" s="129"/>
      <c r="AK29" s="129"/>
      <c r="AL29" s="129"/>
      <c r="AM29" s="129"/>
      <c r="AN29" s="129"/>
      <c r="AO29" s="130"/>
      <c r="AP29" s="88">
        <f>IF(E29="","",COUNTIF(K29:AO29,"日"))</f>
        <v>0</v>
      </c>
      <c r="AQ29" s="84" t="str">
        <f>IF($D$1="二交代制",IF(E29="","",COUNTIF(K29:AO29,"当")),"")</f>
        <v/>
      </c>
      <c r="AR29" s="84" t="str">
        <f t="shared" ref="AR29" si="28">IF($D$1="二交代制",IF(E29="","",IF(($F29-AQ29)&gt;0,TEXT(($F29-AQ29),"@")&amp;"日, 不足しています",IF(($F29-AQ29)=0,"指定日数に等しいです",IF(($F29-AQ29)&lt;0,TEXT(-($F29-AQ29),"@")&amp;"日, 余っています","")))),"")</f>
        <v/>
      </c>
      <c r="AS29" s="84">
        <f>IF($D$1="三交代制",IF(E29="","",COUNTIF(K29:AO29,"準")),"")</f>
        <v>0</v>
      </c>
      <c r="AT29" s="87" t="str">
        <f t="shared" ref="AT29" si="29">IF($D$1="三交代制",IF(E29="","",IF(($G29-AS29)&gt;0,TEXT(($G29-AS29),"@")&amp;"日, 不足しています",IF(($G29-AS29)=0,"指定日数に等しいです",IF(($G29-AS29)&lt;0,TEXT(-($G29-AS29),"@")&amp;"日, 余っています","")))),"")</f>
        <v>2日, 不足しています</v>
      </c>
      <c r="AU29" s="84">
        <f>IF($D$1="三交代制",IF(E29="","",COUNTIF(K29:AO29,"深")),"")</f>
        <v>0</v>
      </c>
      <c r="AV29" s="84" t="str">
        <f t="shared" ref="AV29" si="30">IF($D$1="三交代制",IF(E29="","",IF(($H29-AU29)&gt;0,TEXT(($H29-AU29),"@")&amp;"日, 不足しています",IF(($H29-AU29)=0,"指定日数に等しいです",IF(($H29-AU29)&lt;0,TEXT(-($H29-AU29),"@")&amp;"日, 余っています","")))),"")</f>
        <v>2日, 不足しています</v>
      </c>
      <c r="AW29" s="84">
        <f>IF(E29="","",COUNTIF(K29:AO29,"休"))</f>
        <v>0</v>
      </c>
      <c r="AX29" s="85" t="str">
        <f t="shared" ref="AX29" si="31">IF(E29="","",IF(($I29-AW29)&gt;0,TEXT(($I29-AW29),"@")&amp;"日, 不足しています",IF(($I29-AW29)=0,"指定日数に等しいです",IF(($I29-AW29)&lt;0,TEXT(-($I29-AW29),"@")&amp;"日, 余っています",""))))</f>
        <v>7日, 不足しています</v>
      </c>
      <c r="AZ29" s="194" t="str">
        <f t="shared" ref="AZ29" si="32">IF(AND((COUNTIF(K29:AO29,"日")+COUNTIF(K29:AO29,"当")+COUNTIF(K29:AO29,"明")+COUNTIF(K29:AO29,"準")+COUNTIF(K29:AO29,"深")+COUNTIF(K29:AO29,"休"))&gt;0,$E29=""),"氏名を入力して下さい！勤務希望が入力されているのに, 氏名が入力されていません！",IF(
OR(AND($AM$18="×",AM29&lt;&gt;""),AND($AN$18="×",AN29&lt;&gt;""),AND($AO$18="×",AO29&lt;&gt;"")),TEXT($D$9,"m月")&amp;"に含まれない日の希望欄は空白にして下さい！",IF(
AND($D$1="二交代制", COUNTIF(K29:AO29,"準")&gt;0),"「準」夜勤を消して下さい！", IF(AND($D$1="二交代制", COUNTIF(K29:AO29,"深")&gt;0),"「深」夜勤を消して下さい！",IF(AND($D$1="三交代制", COUNTIF(K29:AO29,"当")&gt;0),"「当」直を消して下さい！",IF(AND($D$1="三交代制", COUNTIF(K29:AO29,"明")&gt;0),"「明」けを消して下さい！",
IF(COUNTIF(K170:AO171,10)&gt;0,"「当直→明け→休み」を2回以上, "&amp;CHAR(10)&amp;"連続させないで下さい！",IF(COUNTIF(K170:AO171,20)&gt;0,"「準, 深夜勤務」は3回以上, "&amp;CHAR(10)&amp;"連続させないようにして下さい！",
IF(COUNTIF(K170:AO171,30)&gt;0,"「当直→明け→休み」"&amp;CHAR(10)&amp;"にして下さい！",IF(COUNTIF(K170:AO171,40)&gt;0,"「日(休)→準→休」「日(休)→準→準→休」,「休→深→休」,"&amp;CHAR(10)&amp;"「休→深→準(深)→休」のどれかにして下さい！",""))))))))))</f>
        <v/>
      </c>
    </row>
    <row r="30" spans="1:58" x14ac:dyDescent="0.4">
      <c r="D30" s="321"/>
      <c r="E30" s="204"/>
      <c r="F30" s="230"/>
      <c r="G30" s="315"/>
      <c r="H30" s="315"/>
      <c r="I30" s="317"/>
      <c r="J30" s="154" t="s">
        <v>5</v>
      </c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/>
      <c r="AF30" s="129"/>
      <c r="AG30" s="129"/>
      <c r="AH30" s="129"/>
      <c r="AI30" s="129"/>
      <c r="AJ30" s="129"/>
      <c r="AK30" s="129"/>
      <c r="AL30" s="129"/>
      <c r="AM30" s="129"/>
      <c r="AN30" s="129"/>
      <c r="AO30" s="130"/>
      <c r="AP30" s="88"/>
      <c r="AQ30" s="87"/>
      <c r="AR30" s="87"/>
      <c r="AS30" s="87"/>
      <c r="AT30" s="87"/>
      <c r="AU30" s="87"/>
      <c r="AV30" s="87"/>
      <c r="AW30" s="87"/>
      <c r="AX30" s="55"/>
      <c r="AZ30" s="194"/>
    </row>
    <row r="31" spans="1:58" x14ac:dyDescent="0.4">
      <c r="D31" s="321"/>
      <c r="E31" s="204" t="str">
        <f>IF(Aチーム用勤務希望表!E31&lt;&gt;"",Aチーム用勤務希望表!E31,"")</f>
        <v>山本</v>
      </c>
      <c r="F31" s="230">
        <f>IF(Aチーム用勤務希望表!F31&lt;&gt;"",Aチーム用勤務希望表!F31,"")</f>
        <v>2</v>
      </c>
      <c r="G31" s="315">
        <f>IF(Aチーム用勤務希望表!G31&lt;&gt;"",Aチーム用勤務希望表!G31,"")</f>
        <v>2</v>
      </c>
      <c r="H31" s="315">
        <f>IF(Aチーム用勤務希望表!H31&lt;&gt;"",Aチーム用勤務希望表!H31,"")</f>
        <v>2</v>
      </c>
      <c r="I31" s="317">
        <f>IF(Aチーム用勤務希望表!I31&lt;&gt;"",Aチーム用勤務希望表!I31,"")</f>
        <v>8</v>
      </c>
      <c r="J31" s="154" t="s">
        <v>74</v>
      </c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29"/>
      <c r="Y31" s="129"/>
      <c r="Z31" s="129"/>
      <c r="AA31" s="129"/>
      <c r="AB31" s="129"/>
      <c r="AC31" s="129"/>
      <c r="AD31" s="129"/>
      <c r="AE31" s="129"/>
      <c r="AF31" s="129"/>
      <c r="AG31" s="129"/>
      <c r="AH31" s="129"/>
      <c r="AI31" s="129"/>
      <c r="AJ31" s="129"/>
      <c r="AK31" s="129"/>
      <c r="AL31" s="129"/>
      <c r="AM31" s="129"/>
      <c r="AN31" s="129"/>
      <c r="AO31" s="130"/>
      <c r="AP31" s="88">
        <f>IF(E31="","",COUNTIF(K31:AO31,"日"))</f>
        <v>0</v>
      </c>
      <c r="AQ31" s="84" t="str">
        <f>IF($D$1="二交代制",IF(E31="","",COUNTIF(K31:AO31,"当")),"")</f>
        <v/>
      </c>
      <c r="AR31" s="84" t="str">
        <f t="shared" ref="AR31" si="33">IF($D$1="二交代制",IF(E31="","",IF(($F31-AQ31)&gt;0,TEXT(($F31-AQ31),"@")&amp;"日, 不足しています",IF(($F31-AQ31)=0,"指定日数に等しいです",IF(($F31-AQ31)&lt;0,TEXT(-($F31-AQ31),"@")&amp;"日, 余っています","")))),"")</f>
        <v/>
      </c>
      <c r="AS31" s="84">
        <f>IF($D$1="三交代制",IF(E31="","",COUNTIF(K31:AO31,"準")),"")</f>
        <v>0</v>
      </c>
      <c r="AT31" s="87" t="str">
        <f t="shared" ref="AT31" si="34">IF($D$1="三交代制",IF(E31="","",IF(($G31-AS31)&gt;0,TEXT(($G31-AS31),"@")&amp;"日, 不足しています",IF(($G31-AS31)=0,"指定日数に等しいです",IF(($G31-AS31)&lt;0,TEXT(-($G31-AS31),"@")&amp;"日, 余っています","")))),"")</f>
        <v>2日, 不足しています</v>
      </c>
      <c r="AU31" s="84">
        <f>IF($D$1="三交代制",IF(E31="","",COUNTIF(K31:AO31,"深")),"")</f>
        <v>0</v>
      </c>
      <c r="AV31" s="84" t="str">
        <f t="shared" ref="AV31" si="35">IF($D$1="三交代制",IF(E31="","",IF(($H31-AU31)&gt;0,TEXT(($H31-AU31),"@")&amp;"日, 不足しています",IF(($H31-AU31)=0,"指定日数に等しいです",IF(($H31-AU31)&lt;0,TEXT(-($H31-AU31),"@")&amp;"日, 余っています","")))),"")</f>
        <v>2日, 不足しています</v>
      </c>
      <c r="AW31" s="84">
        <f>IF(E31="","",COUNTIF(K31:AO31,"休"))</f>
        <v>0</v>
      </c>
      <c r="AX31" s="85" t="str">
        <f t="shared" ref="AX31" si="36">IF(E31="","",IF(($I31-AW31)&gt;0,TEXT(($I31-AW31),"@")&amp;"日, 不足しています",IF(($I31-AW31)=0,"指定日数に等しいです",IF(($I31-AW31)&lt;0,TEXT(-($I31-AW31),"@")&amp;"日, 余っています",""))))</f>
        <v>8日, 不足しています</v>
      </c>
      <c r="AZ31" s="194" t="str">
        <f t="shared" ref="AZ31" si="37">IF(AND((COUNTIF(K31:AO31,"日")+COUNTIF(K31:AO31,"当")+COUNTIF(K31:AO31,"明")+COUNTIF(K31:AO31,"準")+COUNTIF(K31:AO31,"深")+COUNTIF(K31:AO31,"休"))&gt;0,$E31=""),"氏名を入力して下さい！勤務希望が入力されているのに, 氏名が入力されていません！",IF(
OR(AND($AM$18="×",AM31&lt;&gt;""),AND($AN$18="×",AN31&lt;&gt;""),AND($AO$18="×",AO31&lt;&gt;"")),TEXT($D$9,"m月")&amp;"に含まれない日の希望欄は空白にして下さい！",IF(
AND($D$1="二交代制", COUNTIF(K31:AO31,"準")&gt;0),"「準」夜勤を消して下さい！", IF(AND($D$1="二交代制", COUNTIF(K31:AO31,"深")&gt;0),"「深」夜勤を消して下さい！",IF(AND($D$1="三交代制", COUNTIF(K31:AO31,"当")&gt;0),"「当」直を消して下さい！",IF(AND($D$1="三交代制", COUNTIF(K31:AO31,"明")&gt;0),"「明」けを消して下さい！",
IF(COUNTIF(K172:AO173,10)&gt;0,"「当直→明け→休み」を2回以上, "&amp;CHAR(10)&amp;"連続させないで下さい！",IF(COUNTIF(K172:AO173,20)&gt;0,"「準, 深夜勤務」は3回以上, "&amp;CHAR(10)&amp;"連続させないようにして下さい！",
IF(COUNTIF(K172:AO173,30)&gt;0,"「当直→明け→休み」"&amp;CHAR(10)&amp;"にして下さい！",IF(COUNTIF(K172:AO173,40)&gt;0,"「日(休)→準→休」「日(休)→準→準→休」,「休→深→休」,"&amp;CHAR(10)&amp;"「休→深→準(深)→休」のどれかにして下さい！",""))))))))))</f>
        <v/>
      </c>
    </row>
    <row r="32" spans="1:58" x14ac:dyDescent="0.4">
      <c r="D32" s="321"/>
      <c r="E32" s="204"/>
      <c r="F32" s="230"/>
      <c r="G32" s="315"/>
      <c r="H32" s="315"/>
      <c r="I32" s="317"/>
      <c r="J32" s="154" t="s">
        <v>5</v>
      </c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29"/>
      <c r="AF32" s="129"/>
      <c r="AG32" s="129"/>
      <c r="AH32" s="129"/>
      <c r="AI32" s="129"/>
      <c r="AJ32" s="129"/>
      <c r="AK32" s="129"/>
      <c r="AL32" s="129"/>
      <c r="AM32" s="129"/>
      <c r="AN32" s="129"/>
      <c r="AO32" s="130"/>
      <c r="AP32" s="88"/>
      <c r="AQ32" s="87"/>
      <c r="AR32" s="87"/>
      <c r="AS32" s="87"/>
      <c r="AT32" s="87"/>
      <c r="AU32" s="87"/>
      <c r="AV32" s="87"/>
      <c r="AW32" s="87"/>
      <c r="AX32" s="55"/>
      <c r="AZ32" s="194"/>
    </row>
    <row r="33" spans="4:52" x14ac:dyDescent="0.4">
      <c r="D33" s="321"/>
      <c r="E33" s="204" t="str">
        <f>IF(Aチーム用勤務希望表!E33&lt;&gt;"",Aチーム用勤務希望表!E33,"")</f>
        <v>中村</v>
      </c>
      <c r="F33" s="230">
        <f>IF(Aチーム用勤務希望表!F33&lt;&gt;"",Aチーム用勤務希望表!F33,"")</f>
        <v>2</v>
      </c>
      <c r="G33" s="315">
        <f>IF(Aチーム用勤務希望表!G33&lt;&gt;"",Aチーム用勤務希望表!G33,"")</f>
        <v>2</v>
      </c>
      <c r="H33" s="315">
        <f>IF(Aチーム用勤務希望表!H33&lt;&gt;"",Aチーム用勤務希望表!H33,"")</f>
        <v>2</v>
      </c>
      <c r="I33" s="317">
        <f>IF(Aチーム用勤務希望表!I33&lt;&gt;"",Aチーム用勤務希望表!I33,"")</f>
        <v>8</v>
      </c>
      <c r="J33" s="154" t="s">
        <v>74</v>
      </c>
      <c r="K33" s="129"/>
      <c r="L33" s="129"/>
      <c r="M33" s="129"/>
      <c r="N33" s="129"/>
      <c r="O33" s="129"/>
      <c r="P33" s="129"/>
      <c r="Q33" s="129"/>
      <c r="R33" s="129"/>
      <c r="S33" s="129"/>
      <c r="T33" s="129"/>
      <c r="U33" s="129"/>
      <c r="V33" s="129"/>
      <c r="W33" s="129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29"/>
      <c r="AI33" s="129"/>
      <c r="AJ33" s="129"/>
      <c r="AK33" s="129"/>
      <c r="AL33" s="129"/>
      <c r="AM33" s="129"/>
      <c r="AN33" s="129"/>
      <c r="AO33" s="130"/>
      <c r="AP33" s="88">
        <f>IF(E33="","",COUNTIF(K33:AO33,"日"))</f>
        <v>0</v>
      </c>
      <c r="AQ33" s="84" t="str">
        <f>IF($D$1="二交代制",IF(E33="","",COUNTIF(K33:AO33,"当")),"")</f>
        <v/>
      </c>
      <c r="AR33" s="84" t="str">
        <f t="shared" ref="AR33" si="38">IF($D$1="二交代制",IF(E33="","",IF(($F33-AQ33)&gt;0,TEXT(($F33-AQ33),"@")&amp;"日, 不足しています",IF(($F33-AQ33)=0,"指定日数に等しいです",IF(($F33-AQ33)&lt;0,TEXT(-($F33-AQ33),"@")&amp;"日, 余っています","")))),"")</f>
        <v/>
      </c>
      <c r="AS33" s="84">
        <f>IF($D$1="三交代制",IF(E33="","",COUNTIF(K33:AO33,"準")),"")</f>
        <v>0</v>
      </c>
      <c r="AT33" s="87" t="str">
        <f t="shared" ref="AT33" si="39">IF($D$1="三交代制",IF(E33="","",IF(($G33-AS33)&gt;0,TEXT(($G33-AS33),"@")&amp;"日, 不足しています",IF(($G33-AS33)=0,"指定日数に等しいです",IF(($G33-AS33)&lt;0,TEXT(-($G33-AS33),"@")&amp;"日, 余っています","")))),"")</f>
        <v>2日, 不足しています</v>
      </c>
      <c r="AU33" s="84">
        <f>IF($D$1="三交代制",IF(E33="","",COUNTIF(K33:AO33,"深")),"")</f>
        <v>0</v>
      </c>
      <c r="AV33" s="84" t="str">
        <f t="shared" ref="AV33" si="40">IF($D$1="三交代制",IF(E33="","",IF(($H33-AU33)&gt;0,TEXT(($H33-AU33),"@")&amp;"日, 不足しています",IF(($H33-AU33)=0,"指定日数に等しいです",IF(($H33-AU33)&lt;0,TEXT(-($H33-AU33),"@")&amp;"日, 余っています","")))),"")</f>
        <v>2日, 不足しています</v>
      </c>
      <c r="AW33" s="84">
        <f>IF(E33="","",COUNTIF(K33:AO33,"休"))</f>
        <v>0</v>
      </c>
      <c r="AX33" s="85" t="str">
        <f t="shared" ref="AX33" si="41">IF(E33="","",IF(($I33-AW33)&gt;0,TEXT(($I33-AW33),"@")&amp;"日, 不足しています",IF(($I33-AW33)=0,"指定日数に等しいです",IF(($I33-AW33)&lt;0,TEXT(-($I33-AW33),"@")&amp;"日, 余っています",""))))</f>
        <v>8日, 不足しています</v>
      </c>
      <c r="AZ33" s="194" t="str">
        <f t="shared" ref="AZ33" si="42">IF(AND((COUNTIF(K33:AO33,"日")+COUNTIF(K33:AO33,"当")+COUNTIF(K33:AO33,"明")+COUNTIF(K33:AO33,"準")+COUNTIF(K33:AO33,"深")+COUNTIF(K33:AO33,"休"))&gt;0,$E33=""),"氏名を入力して下さい！勤務希望が入力されているのに, 氏名が入力されていません！",IF(
OR(AND($AM$18="×",AM33&lt;&gt;""),AND($AN$18="×",AN33&lt;&gt;""),AND($AO$18="×",AO33&lt;&gt;"")),TEXT($D$9,"m月")&amp;"に含まれない日の希望欄は空白にして下さい！",IF(
AND($D$1="二交代制", COUNTIF(K33:AO33,"準")&gt;0),"「準」夜勤を消して下さい！", IF(AND($D$1="二交代制", COUNTIF(K33:AO33,"深")&gt;0),"「深」夜勤を消して下さい！",IF(AND($D$1="三交代制", COUNTIF(K33:AO33,"当")&gt;0),"「当」直を消して下さい！",IF(AND($D$1="三交代制", COUNTIF(K33:AO33,"明")&gt;0),"「明」けを消して下さい！",
IF(COUNTIF(K174:AO175,10)&gt;0,"「当直→明け→休み」を2回以上, "&amp;CHAR(10)&amp;"連続させないで下さい！",IF(COUNTIF(K174:AO175,20)&gt;0,"「準, 深夜勤務」は3回以上, "&amp;CHAR(10)&amp;"連続させないようにして下さい！",
IF(COUNTIF(K174:AO175,30)&gt;0,"「当直→明け→休み」"&amp;CHAR(10)&amp;"にして下さい！",IF(COUNTIF(K174:AO175,40)&gt;0,"「日(休)→準→休」「日(休)→準→準→休」,「休→深→休」,"&amp;CHAR(10)&amp;"「休→深→準(深)→休」のどれかにして下さい！",""))))))))))</f>
        <v/>
      </c>
    </row>
    <row r="34" spans="4:52" x14ac:dyDescent="0.4">
      <c r="D34" s="321"/>
      <c r="E34" s="204"/>
      <c r="F34" s="230"/>
      <c r="G34" s="315"/>
      <c r="H34" s="315"/>
      <c r="I34" s="317"/>
      <c r="J34" s="154" t="s">
        <v>5</v>
      </c>
      <c r="K34" s="129"/>
      <c r="L34" s="129"/>
      <c r="M34" s="129"/>
      <c r="N34" s="129"/>
      <c r="O34" s="129"/>
      <c r="P34" s="129"/>
      <c r="Q34" s="129"/>
      <c r="R34" s="129"/>
      <c r="S34" s="129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29"/>
      <c r="AF34" s="129"/>
      <c r="AG34" s="129"/>
      <c r="AH34" s="129"/>
      <c r="AI34" s="129"/>
      <c r="AJ34" s="129"/>
      <c r="AK34" s="129"/>
      <c r="AL34" s="129"/>
      <c r="AM34" s="129"/>
      <c r="AN34" s="129"/>
      <c r="AO34" s="130"/>
      <c r="AP34" s="88"/>
      <c r="AQ34" s="87"/>
      <c r="AR34" s="87"/>
      <c r="AS34" s="87"/>
      <c r="AT34" s="87"/>
      <c r="AU34" s="87"/>
      <c r="AV34" s="87"/>
      <c r="AW34" s="87"/>
      <c r="AX34" s="55"/>
      <c r="AZ34" s="194"/>
    </row>
    <row r="35" spans="4:52" x14ac:dyDescent="0.4">
      <c r="D35" s="321"/>
      <c r="E35" s="204" t="str">
        <f>IF(Aチーム用勤務希望表!E35&lt;&gt;"",Aチーム用勤務希望表!E35,"")</f>
        <v>小林</v>
      </c>
      <c r="F35" s="230">
        <f>IF(Aチーム用勤務希望表!F35&lt;&gt;"",Aチーム用勤務希望表!F35,"")</f>
        <v>2</v>
      </c>
      <c r="G35" s="315">
        <f>IF(Aチーム用勤務希望表!G35&lt;&gt;"",Aチーム用勤務希望表!G35,"")</f>
        <v>2</v>
      </c>
      <c r="H35" s="315">
        <f>IF(Aチーム用勤務希望表!H35&lt;&gt;"",Aチーム用勤務希望表!H35,"")</f>
        <v>2</v>
      </c>
      <c r="I35" s="317">
        <f>IF(Aチーム用勤務希望表!I35&lt;&gt;"",Aチーム用勤務希望表!I35,"")</f>
        <v>8</v>
      </c>
      <c r="J35" s="154" t="s">
        <v>74</v>
      </c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31"/>
      <c r="Y35" s="131"/>
      <c r="Z35" s="131"/>
      <c r="AA35" s="131"/>
      <c r="AB35" s="131"/>
      <c r="AC35" s="131"/>
      <c r="AD35" s="131"/>
      <c r="AE35" s="131"/>
      <c r="AF35" s="131"/>
      <c r="AG35" s="131"/>
      <c r="AH35" s="129"/>
      <c r="AI35" s="129"/>
      <c r="AJ35" s="129"/>
      <c r="AK35" s="129"/>
      <c r="AL35" s="129"/>
      <c r="AM35" s="129"/>
      <c r="AN35" s="129"/>
      <c r="AO35" s="130"/>
      <c r="AP35" s="88">
        <f>IF(E35="","",COUNTIF(K35:AO35,"日"))</f>
        <v>0</v>
      </c>
      <c r="AQ35" s="84" t="str">
        <f>IF($D$1="二交代制",IF(E35="","",COUNTIF(K35:AO35,"当")),"")</f>
        <v/>
      </c>
      <c r="AR35" s="84" t="str">
        <f t="shared" ref="AR35" si="43">IF($D$1="二交代制",IF(E35="","",IF(($F35-AQ35)&gt;0,TEXT(($F35-AQ35),"@")&amp;"日, 不足しています",IF(($F35-AQ35)=0,"指定日数に等しいです",IF(($F35-AQ35)&lt;0,TEXT(-($F35-AQ35),"@")&amp;"日, 余っています","")))),"")</f>
        <v/>
      </c>
      <c r="AS35" s="84">
        <f>IF($D$1="三交代制",IF(E35="","",COUNTIF(K35:AO35,"準")),"")</f>
        <v>0</v>
      </c>
      <c r="AT35" s="87" t="str">
        <f t="shared" ref="AT35" si="44">IF($D$1="三交代制",IF(E35="","",IF(($G35-AS35)&gt;0,TEXT(($G35-AS35),"@")&amp;"日, 不足しています",IF(($G35-AS35)=0,"指定日数に等しいです",IF(($G35-AS35)&lt;0,TEXT(-($G35-AS35),"@")&amp;"日, 余っています","")))),"")</f>
        <v>2日, 不足しています</v>
      </c>
      <c r="AU35" s="84">
        <f>IF($D$1="三交代制",IF(E35="","",COUNTIF(K35:AO35,"深")),"")</f>
        <v>0</v>
      </c>
      <c r="AV35" s="84" t="str">
        <f t="shared" ref="AV35" si="45">IF($D$1="三交代制",IF(E35="","",IF(($H35-AU35)&gt;0,TEXT(($H35-AU35),"@")&amp;"日, 不足しています",IF(($H35-AU35)=0,"指定日数に等しいです",IF(($H35-AU35)&lt;0,TEXT(-($H35-AU35),"@")&amp;"日, 余っています","")))),"")</f>
        <v>2日, 不足しています</v>
      </c>
      <c r="AW35" s="84">
        <f>IF(E35="","",COUNTIF(K35:AO35,"休"))</f>
        <v>0</v>
      </c>
      <c r="AX35" s="85" t="str">
        <f t="shared" ref="AX35" si="46">IF(E35="","",IF(($I35-AW35)&gt;0,TEXT(($I35-AW35),"@")&amp;"日, 不足しています",IF(($I35-AW35)=0,"指定日数に等しいです",IF(($I35-AW35)&lt;0,TEXT(-($I35-AW35),"@")&amp;"日, 余っています",""))))</f>
        <v>8日, 不足しています</v>
      </c>
      <c r="AZ35" s="194" t="str">
        <f t="shared" ref="AZ35" si="47">IF(AND((COUNTIF(K35:AO35,"日")+COUNTIF(K35:AO35,"当")+COUNTIF(K35:AO35,"明")+COUNTIF(K35:AO35,"準")+COUNTIF(K35:AO35,"深")+COUNTIF(K35:AO35,"休"))&gt;0,$E35=""),"氏名を入力して下さい！勤務希望が入力されているのに, 氏名が入力されていません！",IF(
OR(AND($AM$18="×",AM35&lt;&gt;""),AND($AN$18="×",AN35&lt;&gt;""),AND($AO$18="×",AO35&lt;&gt;"")),TEXT($D$9,"m月")&amp;"に含まれない日の希望欄は空白にして下さい！",IF(
AND($D$1="二交代制", COUNTIF(K35:AO35,"準")&gt;0),"「準」夜勤を消して下さい！", IF(AND($D$1="二交代制", COUNTIF(K35:AO35,"深")&gt;0),"「深」夜勤を消して下さい！",IF(AND($D$1="三交代制", COUNTIF(K35:AO35,"当")&gt;0),"「当」直を消して下さい！",IF(AND($D$1="三交代制", COUNTIF(K35:AO35,"明")&gt;0),"「明」けを消して下さい！",
IF(COUNTIF(K176:AO177,10)&gt;0,"「当直→明け→休み」を2回以上, "&amp;CHAR(10)&amp;"連続させないで下さい！",IF(COUNTIF(K176:AO177,20)&gt;0,"「準, 深夜勤務」は3回以上, "&amp;CHAR(10)&amp;"連続させないようにして下さい！",
IF(COUNTIF(K176:AO177,30)&gt;0,"「当直→明け→休み」"&amp;CHAR(10)&amp;"にして下さい！",IF(COUNTIF(K176:AO177,40)&gt;0,"「日(休)→準→休」「日(休)→準→準→休」,「休→深→休」,"&amp;CHAR(10)&amp;"「休→深→準(深)→休」のどれかにして下さい！",""))))))))))</f>
        <v/>
      </c>
    </row>
    <row r="36" spans="4:52" x14ac:dyDescent="0.4">
      <c r="D36" s="321"/>
      <c r="E36" s="204"/>
      <c r="F36" s="230"/>
      <c r="G36" s="315"/>
      <c r="H36" s="315"/>
      <c r="I36" s="317"/>
      <c r="J36" s="154" t="s">
        <v>5</v>
      </c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30"/>
      <c r="AP36" s="88"/>
      <c r="AQ36" s="87"/>
      <c r="AR36" s="87"/>
      <c r="AS36" s="87"/>
      <c r="AT36" s="87"/>
      <c r="AU36" s="87"/>
      <c r="AV36" s="87"/>
      <c r="AW36" s="87"/>
      <c r="AX36" s="55"/>
      <c r="AZ36" s="194"/>
    </row>
    <row r="37" spans="4:52" x14ac:dyDescent="0.4">
      <c r="D37" s="321"/>
      <c r="E37" s="204" t="str">
        <f>IF(Aチーム用勤務希望表!E37&lt;&gt;"",Aチーム用勤務希望表!E37,"")</f>
        <v>加藤</v>
      </c>
      <c r="F37" s="230">
        <f>IF(Aチーム用勤務希望表!F37&lt;&gt;"",Aチーム用勤務希望表!F37,"")</f>
        <v>2</v>
      </c>
      <c r="G37" s="315">
        <f>IF(Aチーム用勤務希望表!G37&lt;&gt;"",Aチーム用勤務希望表!G37,"")</f>
        <v>2</v>
      </c>
      <c r="H37" s="315">
        <f>IF(Aチーム用勤務希望表!H37&lt;&gt;"",Aチーム用勤務希望表!H37,"")</f>
        <v>2</v>
      </c>
      <c r="I37" s="317">
        <f>IF(Aチーム用勤務希望表!I37&lt;&gt;"",Aチーム用勤務希望表!I37,"")</f>
        <v>8</v>
      </c>
      <c r="J37" s="154" t="s">
        <v>74</v>
      </c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29"/>
      <c r="AI37" s="129"/>
      <c r="AJ37" s="129"/>
      <c r="AK37" s="129"/>
      <c r="AL37" s="129"/>
      <c r="AM37" s="129"/>
      <c r="AN37" s="129"/>
      <c r="AO37" s="130"/>
      <c r="AP37" s="88">
        <f>IF(E37="","",COUNTIF(K37:AO37,"日"))</f>
        <v>0</v>
      </c>
      <c r="AQ37" s="84" t="str">
        <f>IF($D$1="二交代制",IF(E37="","",COUNTIF(K37:AO37,"当")),"")</f>
        <v/>
      </c>
      <c r="AR37" s="84" t="str">
        <f t="shared" ref="AR37" si="48">IF($D$1="二交代制",IF(E37="","",IF(($F37-AQ37)&gt;0,TEXT(($F37-AQ37),"@")&amp;"日, 不足しています",IF(($F37-AQ37)=0,"指定日数に等しいです",IF(($F37-AQ37)&lt;0,TEXT(-($F37-AQ37),"@")&amp;"日, 余っています","")))),"")</f>
        <v/>
      </c>
      <c r="AS37" s="84">
        <f>IF($D$1="三交代制",IF(E37="","",COUNTIF(K37:AO37,"準")),"")</f>
        <v>0</v>
      </c>
      <c r="AT37" s="87" t="str">
        <f t="shared" ref="AT37" si="49">IF($D$1="三交代制",IF(E37="","",IF(($G37-AS37)&gt;0,TEXT(($G37-AS37),"@")&amp;"日, 不足しています",IF(($G37-AS37)=0,"指定日数に等しいです",IF(($G37-AS37)&lt;0,TEXT(-($G37-AS37),"@")&amp;"日, 余っています","")))),"")</f>
        <v>2日, 不足しています</v>
      </c>
      <c r="AU37" s="84">
        <f>IF($D$1="三交代制",IF(E37="","",COUNTIF(K37:AO37,"深")),"")</f>
        <v>0</v>
      </c>
      <c r="AV37" s="84" t="str">
        <f t="shared" ref="AV37" si="50">IF($D$1="三交代制",IF(E37="","",IF(($H37-AU37)&gt;0,TEXT(($H37-AU37),"@")&amp;"日, 不足しています",IF(($H37-AU37)=0,"指定日数に等しいです",IF(($H37-AU37)&lt;0,TEXT(-($H37-AU37),"@")&amp;"日, 余っています","")))),"")</f>
        <v>2日, 不足しています</v>
      </c>
      <c r="AW37" s="84">
        <f>IF(E37="","",COUNTIF(K37:AO37,"休"))</f>
        <v>0</v>
      </c>
      <c r="AX37" s="85" t="str">
        <f t="shared" ref="AX37" si="51">IF(E37="","",IF(($I37-AW37)&gt;0,TEXT(($I37-AW37),"@")&amp;"日, 不足しています",IF(($I37-AW37)=0,"指定日数に等しいです",IF(($I37-AW37)&lt;0,TEXT(-($I37-AW37),"@")&amp;"日, 余っています",""))))</f>
        <v>8日, 不足しています</v>
      </c>
      <c r="AZ37" s="194" t="str">
        <f t="shared" ref="AZ37" si="52">IF(AND((COUNTIF(K37:AO37,"日")+COUNTIF(K37:AO37,"当")+COUNTIF(K37:AO37,"明")+COUNTIF(K37:AO37,"準")+COUNTIF(K37:AO37,"深")+COUNTIF(K37:AO37,"休"))&gt;0,$E37=""),"氏名を入力して下さい！勤務希望が入力されているのに, 氏名が入力されていません！",IF(
OR(AND($AM$18="×",AM37&lt;&gt;""),AND($AN$18="×",AN37&lt;&gt;""),AND($AO$18="×",AO37&lt;&gt;"")),TEXT($D$9,"m月")&amp;"に含まれない日の希望欄は空白にして下さい！",IF(
AND($D$1="二交代制", COUNTIF(K37:AO37,"準")&gt;0),"「準」夜勤を消して下さい！", IF(AND($D$1="二交代制", COUNTIF(K37:AO37,"深")&gt;0),"「深」夜勤を消して下さい！",IF(AND($D$1="三交代制", COUNTIF(K37:AO37,"当")&gt;0),"「当」直を消して下さい！",IF(AND($D$1="三交代制", COUNTIF(K37:AO37,"明")&gt;0),"「明」けを消して下さい！",
IF(COUNTIF(K178:AO179,10)&gt;0,"「当直→明け→休み」を2回以上, "&amp;CHAR(10)&amp;"連続させないで下さい！",IF(COUNTIF(K178:AO179,20)&gt;0,"「準, 深夜勤務」は3回以上, "&amp;CHAR(10)&amp;"連続させないようにして下さい！",
IF(COUNTIF(K178:AO179,30)&gt;0,"「当直→明け→休み」"&amp;CHAR(10)&amp;"にして下さい！",IF(COUNTIF(K178:AO179,40)&gt;0,"「日(休)→準→休」「日(休)→準→準→休」,「休→深→休」,"&amp;CHAR(10)&amp;"「休→深→準(深)→休」のどれかにして下さい！",""))))))))))</f>
        <v/>
      </c>
    </row>
    <row r="38" spans="4:52" x14ac:dyDescent="0.4">
      <c r="D38" s="321"/>
      <c r="E38" s="204"/>
      <c r="F38" s="230"/>
      <c r="G38" s="315"/>
      <c r="H38" s="315"/>
      <c r="I38" s="317"/>
      <c r="J38" s="154" t="s">
        <v>5</v>
      </c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30"/>
      <c r="AP38" s="88"/>
      <c r="AQ38" s="87"/>
      <c r="AR38" s="87"/>
      <c r="AS38" s="87"/>
      <c r="AT38" s="87"/>
      <c r="AU38" s="87"/>
      <c r="AV38" s="87"/>
      <c r="AW38" s="87"/>
      <c r="AX38" s="55"/>
      <c r="AZ38" s="194"/>
    </row>
    <row r="39" spans="4:52" x14ac:dyDescent="0.4">
      <c r="D39" s="321"/>
      <c r="E39" s="204" t="str">
        <f>IF(Aチーム用勤務希望表!E39&lt;&gt;"",Aチーム用勤務希望表!E39,"")</f>
        <v>吉田</v>
      </c>
      <c r="F39" s="230">
        <f>IF(Aチーム用勤務希望表!F39&lt;&gt;"",Aチーム用勤務希望表!F39,"")</f>
        <v>2</v>
      </c>
      <c r="G39" s="315">
        <f>IF(Aチーム用勤務希望表!G39&lt;&gt;"",Aチーム用勤務希望表!G39,"")</f>
        <v>2</v>
      </c>
      <c r="H39" s="315">
        <f>IF(Aチーム用勤務希望表!H39&lt;&gt;"",Aチーム用勤務希望表!H39,"")</f>
        <v>2</v>
      </c>
      <c r="I39" s="317">
        <f>IF(Aチーム用勤務希望表!I39&lt;&gt;"",Aチーム用勤務希望表!I39,"")</f>
        <v>6</v>
      </c>
      <c r="J39" s="154" t="s">
        <v>74</v>
      </c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31"/>
      <c r="Y39" s="131"/>
      <c r="Z39" s="131"/>
      <c r="AA39" s="131"/>
      <c r="AB39" s="131"/>
      <c r="AC39" s="131"/>
      <c r="AD39" s="131"/>
      <c r="AE39" s="131"/>
      <c r="AF39" s="131"/>
      <c r="AG39" s="131"/>
      <c r="AH39" s="129"/>
      <c r="AI39" s="129"/>
      <c r="AJ39" s="129"/>
      <c r="AK39" s="129"/>
      <c r="AL39" s="129"/>
      <c r="AM39" s="129"/>
      <c r="AN39" s="129"/>
      <c r="AO39" s="130"/>
      <c r="AP39" s="88">
        <f>IF(E39="","",COUNTIF(K39:AO39,"日"))</f>
        <v>0</v>
      </c>
      <c r="AQ39" s="84" t="str">
        <f>IF($D$1="二交代制",IF(E39="","",COUNTIF(K39:AO39,"当")),"")</f>
        <v/>
      </c>
      <c r="AR39" s="84" t="str">
        <f t="shared" ref="AR39" si="53">IF($D$1="二交代制",IF(E39="","",IF(($F39-AQ39)&gt;0,TEXT(($F39-AQ39),"@")&amp;"日, 不足しています",IF(($F39-AQ39)=0,"指定日数に等しいです",IF(($F39-AQ39)&lt;0,TEXT(-($F39-AQ39),"@")&amp;"日, 余っています","")))),"")</f>
        <v/>
      </c>
      <c r="AS39" s="84">
        <f>IF($D$1="三交代制",IF(E39="","",COUNTIF(K39:AO39,"準")),"")</f>
        <v>0</v>
      </c>
      <c r="AT39" s="87" t="str">
        <f t="shared" ref="AT39" si="54">IF($D$1="三交代制",IF(E39="","",IF(($G39-AS39)&gt;0,TEXT(($G39-AS39),"@")&amp;"日, 不足しています",IF(($G39-AS39)=0,"指定日数に等しいです",IF(($G39-AS39)&lt;0,TEXT(-($G39-AS39),"@")&amp;"日, 余っています","")))),"")</f>
        <v>2日, 不足しています</v>
      </c>
      <c r="AU39" s="84">
        <f>IF($D$1="三交代制",IF(E39="","",COUNTIF(K39:AO39,"深")),"")</f>
        <v>0</v>
      </c>
      <c r="AV39" s="84" t="str">
        <f t="shared" ref="AV39" si="55">IF($D$1="三交代制",IF(E39="","",IF(($H39-AU39)&gt;0,TEXT(($H39-AU39),"@")&amp;"日, 不足しています",IF(($H39-AU39)=0,"指定日数に等しいです",IF(($H39-AU39)&lt;0,TEXT(-($H39-AU39),"@")&amp;"日, 余っています","")))),"")</f>
        <v>2日, 不足しています</v>
      </c>
      <c r="AW39" s="84">
        <f>IF(E39="","",COUNTIF(K39:AO39,"休"))</f>
        <v>0</v>
      </c>
      <c r="AX39" s="85" t="str">
        <f t="shared" ref="AX39" si="56">IF(E39="","",IF(($I39-AW39)&gt;0,TEXT(($I39-AW39),"@")&amp;"日, 不足しています",IF(($I39-AW39)=0,"指定日数に等しいです",IF(($I39-AW39)&lt;0,TEXT(-($I39-AW39),"@")&amp;"日, 余っています",""))))</f>
        <v>6日, 不足しています</v>
      </c>
      <c r="AZ39" s="194" t="str">
        <f t="shared" ref="AZ39" si="57">IF(AND((COUNTIF(K39:AO39,"日")+COUNTIF(K39:AO39,"当")+COUNTIF(K39:AO39,"明")+COUNTIF(K39:AO39,"準")+COUNTIF(K39:AO39,"深")+COUNTIF(K39:AO39,"休"))&gt;0,$E39=""),"氏名を入力して下さい！勤務希望が入力されているのに, 氏名が入力されていません！",IF(
OR(AND($AM$18="×",AM39&lt;&gt;""),AND($AN$18="×",AN39&lt;&gt;""),AND($AO$18="×",AO39&lt;&gt;"")),TEXT($D$9,"m月")&amp;"に含まれない日の希望欄は空白にして下さい！",IF(
AND($D$1="二交代制", COUNTIF(K39:AO39,"準")&gt;0),"「準」夜勤を消して下さい！", IF(AND($D$1="二交代制", COUNTIF(K39:AO39,"深")&gt;0),"「深」夜勤を消して下さい！",IF(AND($D$1="三交代制", COUNTIF(K39:AO39,"当")&gt;0),"「当」直を消して下さい！",IF(AND($D$1="三交代制", COUNTIF(K39:AO39,"明")&gt;0),"「明」けを消して下さい！",
IF(COUNTIF(K180:AO181,10)&gt;0,"「当直→明け→休み」を2回以上, "&amp;CHAR(10)&amp;"連続させないで下さい！",IF(COUNTIF(K180:AO181,20)&gt;0,"「準, 深夜勤務」は3回以上, "&amp;CHAR(10)&amp;"連続させないようにして下さい！",
IF(COUNTIF(K180:AO181,30)&gt;0,"「当直→明け→休み」"&amp;CHAR(10)&amp;"にして下さい！",IF(COUNTIF(K180:AO181,40)&gt;0,"「日(休)→準→休」「日(休)→準→準→休」,「休→深→休」,"&amp;CHAR(10)&amp;"「休→深→準(深)→休」のどれかにして下さい！",""))))))))))</f>
        <v/>
      </c>
    </row>
    <row r="40" spans="4:52" x14ac:dyDescent="0.4">
      <c r="D40" s="321"/>
      <c r="E40" s="204"/>
      <c r="F40" s="230"/>
      <c r="G40" s="315"/>
      <c r="H40" s="315"/>
      <c r="I40" s="317"/>
      <c r="J40" s="154" t="s">
        <v>5</v>
      </c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30"/>
      <c r="AP40" s="88"/>
      <c r="AQ40" s="87"/>
      <c r="AR40" s="87"/>
      <c r="AS40" s="87"/>
      <c r="AT40" s="87"/>
      <c r="AU40" s="87"/>
      <c r="AV40" s="87"/>
      <c r="AW40" s="87"/>
      <c r="AX40" s="55"/>
      <c r="AZ40" s="194"/>
    </row>
    <row r="41" spans="4:52" x14ac:dyDescent="0.4">
      <c r="D41" s="321"/>
      <c r="E41" s="204" t="str">
        <f>IF(Aチーム用勤務希望表!E41&lt;&gt;"",Aチーム用勤務希望表!E41,"")</f>
        <v>山田</v>
      </c>
      <c r="F41" s="230">
        <f>IF(Aチーム用勤務希望表!F41&lt;&gt;"",Aチーム用勤務希望表!F41,"")</f>
        <v>2</v>
      </c>
      <c r="G41" s="315">
        <f>IF(Aチーム用勤務希望表!G41&lt;&gt;"",Aチーム用勤務希望表!G41,"")</f>
        <v>2</v>
      </c>
      <c r="H41" s="315">
        <f>IF(Aチーム用勤務希望表!H41&lt;&gt;"",Aチーム用勤務希望表!H41,"")</f>
        <v>2</v>
      </c>
      <c r="I41" s="317">
        <f>IF(Aチーム用勤務希望表!I41&lt;&gt;"",Aチーム用勤務希望表!I41,"")</f>
        <v>6</v>
      </c>
      <c r="J41" s="154" t="s">
        <v>74</v>
      </c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29"/>
      <c r="AI41" s="129"/>
      <c r="AJ41" s="129"/>
      <c r="AK41" s="129"/>
      <c r="AL41" s="129"/>
      <c r="AM41" s="129"/>
      <c r="AN41" s="129"/>
      <c r="AO41" s="130"/>
      <c r="AP41" s="88">
        <f>IF(E41="","",COUNTIF(K41:AO41,"日"))</f>
        <v>0</v>
      </c>
      <c r="AQ41" s="84" t="str">
        <f>IF($D$1="二交代制",IF(E41="","",COUNTIF(K41:AO41,"当")),"")</f>
        <v/>
      </c>
      <c r="AR41" s="84" t="str">
        <f t="shared" ref="AR41" si="58">IF($D$1="二交代制",IF(E41="","",IF(($F41-AQ41)&gt;0,TEXT(($F41-AQ41),"@")&amp;"日, 不足しています",IF(($F41-AQ41)=0,"指定日数に等しいです",IF(($F41-AQ41)&lt;0,TEXT(-($F41-AQ41),"@")&amp;"日, 余っています","")))),"")</f>
        <v/>
      </c>
      <c r="AS41" s="84">
        <f>IF($D$1="三交代制",IF(E41="","",COUNTIF(K41:AO41,"準")),"")</f>
        <v>0</v>
      </c>
      <c r="AT41" s="87" t="str">
        <f t="shared" ref="AT41" si="59">IF($D$1="三交代制",IF(E41="","",IF(($G41-AS41)&gt;0,TEXT(($G41-AS41),"@")&amp;"日, 不足しています",IF(($G41-AS41)=0,"指定日数に等しいです",IF(($G41-AS41)&lt;0,TEXT(-($G41-AS41),"@")&amp;"日, 余っています","")))),"")</f>
        <v>2日, 不足しています</v>
      </c>
      <c r="AU41" s="84">
        <f>IF($D$1="三交代制",IF(E41="","",COUNTIF(K41:AO41,"深")),"")</f>
        <v>0</v>
      </c>
      <c r="AV41" s="84" t="str">
        <f t="shared" ref="AV41" si="60">IF($D$1="三交代制",IF(E41="","",IF(($H41-AU41)&gt;0,TEXT(($H41-AU41),"@")&amp;"日, 不足しています",IF(($H41-AU41)=0,"指定日数に等しいです",IF(($H41-AU41)&lt;0,TEXT(-($H41-AU41),"@")&amp;"日, 余っています","")))),"")</f>
        <v>2日, 不足しています</v>
      </c>
      <c r="AW41" s="84">
        <f>IF(E41="","",COUNTIF(K41:AO41,"休"))</f>
        <v>0</v>
      </c>
      <c r="AX41" s="85" t="str">
        <f t="shared" ref="AX41" si="61">IF(E41="","",IF(($I41-AW41)&gt;0,TEXT(($I41-AW41),"@")&amp;"日, 不足しています",IF(($I41-AW41)=0,"指定日数に等しいです",IF(($I41-AW41)&lt;0,TEXT(-($I41-AW41),"@")&amp;"日, 余っています",""))))</f>
        <v>6日, 不足しています</v>
      </c>
      <c r="AZ41" s="194" t="str">
        <f t="shared" ref="AZ41" si="62">IF(AND((COUNTIF(K41:AO41,"日")+COUNTIF(K41:AO41,"当")+COUNTIF(K41:AO41,"明")+COUNTIF(K41:AO41,"準")+COUNTIF(K41:AO41,"深")+COUNTIF(K41:AO41,"休"))&gt;0,$E41=""),"氏名を入力して下さい！勤務希望が入力されているのに, 氏名が入力されていません！",IF(
OR(AND($AM$18="×",AM41&lt;&gt;""),AND($AN$18="×",AN41&lt;&gt;""),AND($AO$18="×",AO41&lt;&gt;"")),TEXT($D$9,"m月")&amp;"に含まれない日の希望欄は空白にして下さい！",IF(
AND($D$1="二交代制", COUNTIF(K41:AO41,"準")&gt;0),"「準」夜勤を消して下さい！", IF(AND($D$1="二交代制", COUNTIF(K41:AO41,"深")&gt;0),"「深」夜勤を消して下さい！",IF(AND($D$1="三交代制", COUNTIF(K41:AO41,"当")&gt;0),"「当」直を消して下さい！",IF(AND($D$1="三交代制", COUNTIF(K41:AO41,"明")&gt;0),"「明」けを消して下さい！",
IF(COUNTIF(K182:AO183,10)&gt;0,"「当直→明け→休み」を2回以上, "&amp;CHAR(10)&amp;"連続させないで下さい！",IF(COUNTIF(K182:AO183,20)&gt;0,"「準, 深夜勤務」は3回以上, "&amp;CHAR(10)&amp;"連続させないようにして下さい！",
IF(COUNTIF(K182:AO183,30)&gt;0,"「当直→明け→休み」"&amp;CHAR(10)&amp;"にして下さい！",IF(COUNTIF(K182:AO183,40)&gt;0,"「日(休)→準→休」「日(休)→準→準→休」,「休→深→休」,"&amp;CHAR(10)&amp;"「休→深→準(深)→休」のどれかにして下さい！",""))))))))))</f>
        <v/>
      </c>
    </row>
    <row r="42" spans="4:52" x14ac:dyDescent="0.4">
      <c r="D42" s="321"/>
      <c r="E42" s="204"/>
      <c r="F42" s="230"/>
      <c r="G42" s="315"/>
      <c r="H42" s="315"/>
      <c r="I42" s="317"/>
      <c r="J42" s="154" t="s">
        <v>5</v>
      </c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30"/>
      <c r="AP42" s="88"/>
      <c r="AQ42" s="87"/>
      <c r="AR42" s="87"/>
      <c r="AS42" s="87"/>
      <c r="AT42" s="87"/>
      <c r="AU42" s="87"/>
      <c r="AV42" s="87"/>
      <c r="AW42" s="87"/>
      <c r="AX42" s="55"/>
      <c r="AZ42" s="194"/>
    </row>
    <row r="43" spans="4:52" x14ac:dyDescent="0.4">
      <c r="D43" s="321"/>
      <c r="E43" s="204" t="str">
        <f>IF(Aチーム用勤務希望表!E43&lt;&gt;"",Aチーム用勤務希望表!E43,"")</f>
        <v>佐々木</v>
      </c>
      <c r="F43" s="230">
        <f>IF(Aチーム用勤務希望表!F43&lt;&gt;"",Aチーム用勤務希望表!F43,"")</f>
        <v>2</v>
      </c>
      <c r="G43" s="315">
        <f>IF(Aチーム用勤務希望表!G43&lt;&gt;"",Aチーム用勤務希望表!G43,"")</f>
        <v>2</v>
      </c>
      <c r="H43" s="315">
        <f>IF(Aチーム用勤務希望表!H43&lt;&gt;"",Aチーム用勤務希望表!H43,"")</f>
        <v>2</v>
      </c>
      <c r="I43" s="317">
        <f>IF(Aチーム用勤務希望表!I43&lt;&gt;"",Aチーム用勤務希望表!I43,"")</f>
        <v>6</v>
      </c>
      <c r="J43" s="154" t="s">
        <v>74</v>
      </c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  <c r="AH43" s="129"/>
      <c r="AI43" s="129"/>
      <c r="AJ43" s="129"/>
      <c r="AK43" s="129"/>
      <c r="AL43" s="129"/>
      <c r="AM43" s="129"/>
      <c r="AN43" s="129"/>
      <c r="AO43" s="130"/>
      <c r="AP43" s="88">
        <f>IF(E43="","",COUNTIF(K43:AO43,"日"))</f>
        <v>0</v>
      </c>
      <c r="AQ43" s="84" t="str">
        <f>IF($D$1="二交代制",IF(E43="","",COUNTIF(K43:AO43,"当")),"")</f>
        <v/>
      </c>
      <c r="AR43" s="84" t="str">
        <f t="shared" ref="AR43" si="63">IF($D$1="二交代制",IF(E43="","",IF(($F43-AQ43)&gt;0,TEXT(($F43-AQ43),"@")&amp;"日, 不足しています",IF(($F43-AQ43)=0,"指定日数に等しいです",IF(($F43-AQ43)&lt;0,TEXT(-($F43-AQ43),"@")&amp;"日, 余っています","")))),"")</f>
        <v/>
      </c>
      <c r="AS43" s="84">
        <f>IF($D$1="三交代制",IF(E43="","",COUNTIF(K43:AO43,"準")),"")</f>
        <v>0</v>
      </c>
      <c r="AT43" s="87" t="str">
        <f t="shared" ref="AT43" si="64">IF($D$1="三交代制",IF(E43="","",IF(($G43-AS43)&gt;0,TEXT(($G43-AS43),"@")&amp;"日, 不足しています",IF(($G43-AS43)=0,"指定日数に等しいです",IF(($G43-AS43)&lt;0,TEXT(-($G43-AS43),"@")&amp;"日, 余っています","")))),"")</f>
        <v>2日, 不足しています</v>
      </c>
      <c r="AU43" s="84">
        <f>IF($D$1="三交代制",IF(E43="","",COUNTIF(K43:AO43,"深")),"")</f>
        <v>0</v>
      </c>
      <c r="AV43" s="84" t="str">
        <f t="shared" ref="AV43" si="65">IF($D$1="三交代制",IF(E43="","",IF(($H43-AU43)&gt;0,TEXT(($H43-AU43),"@")&amp;"日, 不足しています",IF(($H43-AU43)=0,"指定日数に等しいです",IF(($H43-AU43)&lt;0,TEXT(-($H43-AU43),"@")&amp;"日, 余っています","")))),"")</f>
        <v>2日, 不足しています</v>
      </c>
      <c r="AW43" s="84">
        <f>IF(E43="","",COUNTIF(K43:AO43,"休"))</f>
        <v>0</v>
      </c>
      <c r="AX43" s="85" t="str">
        <f t="shared" ref="AX43" si="66">IF(E43="","",IF(($I43-AW43)&gt;0,TEXT(($I43-AW43),"@")&amp;"日, 不足しています",IF(($I43-AW43)=0,"指定日数に等しいです",IF(($I43-AW43)&lt;0,TEXT(-($I43-AW43),"@")&amp;"日, 余っています",""))))</f>
        <v>6日, 不足しています</v>
      </c>
      <c r="AZ43" s="194" t="str">
        <f t="shared" ref="AZ43" si="67">IF(AND((COUNTIF(K43:AO43,"日")+COUNTIF(K43:AO43,"当")+COUNTIF(K43:AO43,"明")+COUNTIF(K43:AO43,"準")+COUNTIF(K43:AO43,"深")+COUNTIF(K43:AO43,"休"))&gt;0,$E43=""),"氏名を入力して下さい！勤務希望が入力されているのに, 氏名が入力されていません！",IF(
OR(AND($AM$18="×",AM43&lt;&gt;""),AND($AN$18="×",AN43&lt;&gt;""),AND($AO$18="×",AO43&lt;&gt;"")),TEXT($D$9,"m月")&amp;"に含まれない日の希望欄は空白にして下さい！",IF(
AND($D$1="二交代制", COUNTIF(K43:AO43,"準")&gt;0),"「準」夜勤を消して下さい！", IF(AND($D$1="二交代制", COUNTIF(K43:AO43,"深")&gt;0),"「深」夜勤を消して下さい！",IF(AND($D$1="三交代制", COUNTIF(K43:AO43,"当")&gt;0),"「当」直を消して下さい！",IF(AND($D$1="三交代制", COUNTIF(K43:AO43,"明")&gt;0),"「明」けを消して下さい！",
IF(COUNTIF(K184:AO185,10)&gt;0,"「当直→明け→休み」を2回以上, "&amp;CHAR(10)&amp;"連続させないで下さい！",IF(COUNTIF(K184:AO185,20)&gt;0,"「準, 深夜勤務」は3回以上, "&amp;CHAR(10)&amp;"連続させないようにして下さい！",
IF(COUNTIF(K184:AO185,30)&gt;0,"「当直→明け→休み」"&amp;CHAR(10)&amp;"にして下さい！",IF(COUNTIF(K184:AO185,40)&gt;0,"「日(休)→準→休」「日(休)→準→準→休」,「休→深→休」,"&amp;CHAR(10)&amp;"「休→深→準(深)→休」のどれかにして下さい！",""))))))))))</f>
        <v/>
      </c>
    </row>
    <row r="44" spans="4:52" x14ac:dyDescent="0.4">
      <c r="D44" s="321"/>
      <c r="E44" s="204"/>
      <c r="F44" s="230"/>
      <c r="G44" s="315"/>
      <c r="H44" s="315"/>
      <c r="I44" s="317"/>
      <c r="J44" s="154" t="s">
        <v>5</v>
      </c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30"/>
      <c r="AP44" s="88"/>
      <c r="AQ44" s="87"/>
      <c r="AR44" s="87"/>
      <c r="AS44" s="87"/>
      <c r="AT44" s="87"/>
      <c r="AU44" s="87"/>
      <c r="AV44" s="87"/>
      <c r="AW44" s="87"/>
      <c r="AX44" s="55"/>
      <c r="AZ44" s="194"/>
    </row>
    <row r="45" spans="4:52" x14ac:dyDescent="0.4">
      <c r="D45" s="321"/>
      <c r="E45" s="204" t="str">
        <f>IF(Aチーム用勤務希望表!E45&lt;&gt;"",Aチーム用勤務希望表!E45,"")</f>
        <v>山口</v>
      </c>
      <c r="F45" s="230">
        <f>IF(Aチーム用勤務希望表!F45&lt;&gt;"",Aチーム用勤務希望表!F45,"")</f>
        <v>2</v>
      </c>
      <c r="G45" s="315">
        <f>IF(Aチーム用勤務希望表!G45&lt;&gt;"",Aチーム用勤務希望表!G45,"")</f>
        <v>2</v>
      </c>
      <c r="H45" s="315">
        <f>IF(Aチーム用勤務希望表!H45&lt;&gt;"",Aチーム用勤務希望表!H45,"")</f>
        <v>2</v>
      </c>
      <c r="I45" s="317">
        <f>IF(Aチーム用勤務希望表!I45&lt;&gt;"",Aチーム用勤務希望表!I45,"")</f>
        <v>7</v>
      </c>
      <c r="J45" s="154" t="s">
        <v>74</v>
      </c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31"/>
      <c r="Y45" s="131"/>
      <c r="Z45" s="131"/>
      <c r="AA45" s="131"/>
      <c r="AB45" s="131"/>
      <c r="AC45" s="131"/>
      <c r="AD45" s="131"/>
      <c r="AE45" s="131"/>
      <c r="AF45" s="131"/>
      <c r="AG45" s="131"/>
      <c r="AH45" s="129"/>
      <c r="AI45" s="129"/>
      <c r="AJ45" s="129"/>
      <c r="AK45" s="129"/>
      <c r="AL45" s="129"/>
      <c r="AM45" s="129"/>
      <c r="AN45" s="129"/>
      <c r="AO45" s="130"/>
      <c r="AP45" s="88">
        <f>IF(E45="","",COUNTIF(K45:AO45,"日"))</f>
        <v>0</v>
      </c>
      <c r="AQ45" s="84" t="str">
        <f>IF($D$1="二交代制",IF(E45="","",COUNTIF(K45:AO45,"当")),"")</f>
        <v/>
      </c>
      <c r="AR45" s="84" t="str">
        <f t="shared" ref="AR45" si="68">IF($D$1="二交代制",IF(E45="","",IF(($F45-AQ45)&gt;0,TEXT(($F45-AQ45),"@")&amp;"日, 不足しています",IF(($F45-AQ45)=0,"指定日数に等しいです",IF(($F45-AQ45)&lt;0,TEXT(-($F45-AQ45),"@")&amp;"日, 余っています","")))),"")</f>
        <v/>
      </c>
      <c r="AS45" s="84">
        <f>IF($D$1="三交代制",IF(E45="","",COUNTIF(K45:AO45,"準")),"")</f>
        <v>0</v>
      </c>
      <c r="AT45" s="87" t="str">
        <f t="shared" ref="AT45" si="69">IF($D$1="三交代制",IF(E45="","",IF(($G45-AS45)&gt;0,TEXT(($G45-AS45),"@")&amp;"日, 不足しています",IF(($G45-AS45)=0,"指定日数に等しいです",IF(($G45-AS45)&lt;0,TEXT(-($G45-AS45),"@")&amp;"日, 余っています","")))),"")</f>
        <v>2日, 不足しています</v>
      </c>
      <c r="AU45" s="84">
        <f>IF($D$1="三交代制",IF(E45="","",COUNTIF(K45:AO45,"深")),"")</f>
        <v>0</v>
      </c>
      <c r="AV45" s="84" t="str">
        <f t="shared" ref="AV45" si="70">IF($D$1="三交代制",IF(E45="","",IF(($H45-AU45)&gt;0,TEXT(($H45-AU45),"@")&amp;"日, 不足しています",IF(($H45-AU45)=0,"指定日数に等しいです",IF(($H45-AU45)&lt;0,TEXT(-($H45-AU45),"@")&amp;"日, 余っています","")))),"")</f>
        <v>2日, 不足しています</v>
      </c>
      <c r="AW45" s="84">
        <f>IF(E45="","",COUNTIF(K45:AO45,"休"))</f>
        <v>0</v>
      </c>
      <c r="AX45" s="85" t="str">
        <f t="shared" ref="AX45" si="71">IF(E45="","",IF(($I45-AW45)&gt;0,TEXT(($I45-AW45),"@")&amp;"日, 不足しています",IF(($I45-AW45)=0,"指定日数に等しいです",IF(($I45-AW45)&lt;0,TEXT(-($I45-AW45),"@")&amp;"日, 余っています",""))))</f>
        <v>7日, 不足しています</v>
      </c>
      <c r="AZ45" s="194" t="str">
        <f t="shared" ref="AZ45" si="72">IF(AND((COUNTIF(K45:AO45,"日")+COUNTIF(K45:AO45,"当")+COUNTIF(K45:AO45,"明")+COUNTIF(K45:AO45,"準")+COUNTIF(K45:AO45,"深")+COUNTIF(K45:AO45,"休"))&gt;0,$E45=""),"氏名を入力して下さい！勤務希望が入力されているのに, 氏名が入力されていません！",IF(
OR(AND($AM$18="×",AM45&lt;&gt;""),AND($AN$18="×",AN45&lt;&gt;""),AND($AO$18="×",AO45&lt;&gt;"")),TEXT($D$9,"m月")&amp;"に含まれない日の希望欄は空白にして下さい！",IF(
AND($D$1="二交代制", COUNTIF(K45:AO45,"準")&gt;0),"「準」夜勤を消して下さい！", IF(AND($D$1="二交代制", COUNTIF(K45:AO45,"深")&gt;0),"「深」夜勤を消して下さい！",IF(AND($D$1="三交代制", COUNTIF(K45:AO45,"当")&gt;0),"「当」直を消して下さい！",IF(AND($D$1="三交代制", COUNTIF(K45:AO45,"明")&gt;0),"「明」けを消して下さい！",
IF(COUNTIF(K186:AO187,10)&gt;0,"「当直→明け→休み」を2回以上, "&amp;CHAR(10)&amp;"連続させないで下さい！",IF(COUNTIF(K186:AO187,20)&gt;0,"「準, 深夜勤務」は3回以上, "&amp;CHAR(10)&amp;"連続させないようにして下さい！",
IF(COUNTIF(K186:AO187,30)&gt;0,"「当直→明け→休み」"&amp;CHAR(10)&amp;"にして下さい！",IF(COUNTIF(K186:AO187,40)&gt;0,"「日(休)→準→休」「日(休)→準→準→休」,「休→深→休」,"&amp;CHAR(10)&amp;"「休→深→準(深)→休」のどれかにして下さい！",""))))))))))</f>
        <v/>
      </c>
    </row>
    <row r="46" spans="4:52" x14ac:dyDescent="0.4">
      <c r="D46" s="321"/>
      <c r="E46" s="204"/>
      <c r="F46" s="230"/>
      <c r="G46" s="315"/>
      <c r="H46" s="315"/>
      <c r="I46" s="317"/>
      <c r="J46" s="154" t="s">
        <v>5</v>
      </c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30"/>
      <c r="AP46" s="88"/>
      <c r="AQ46" s="87"/>
      <c r="AR46" s="87"/>
      <c r="AS46" s="87"/>
      <c r="AT46" s="87"/>
      <c r="AU46" s="87"/>
      <c r="AV46" s="87"/>
      <c r="AW46" s="87"/>
      <c r="AX46" s="55"/>
      <c r="AZ46" s="194"/>
    </row>
    <row r="47" spans="4:52" x14ac:dyDescent="0.4">
      <c r="D47" s="321"/>
      <c r="E47" s="204" t="str">
        <f>IF(Aチーム用勤務希望表!E47&lt;&gt;"",Aチーム用勤務希望表!E47,"")</f>
        <v>松本</v>
      </c>
      <c r="F47" s="230">
        <f>IF(Aチーム用勤務希望表!F47&lt;&gt;"",Aチーム用勤務希望表!F47,"")</f>
        <v>2</v>
      </c>
      <c r="G47" s="315">
        <f>IF(Aチーム用勤務希望表!G47&lt;&gt;"",Aチーム用勤務希望表!G47,"")</f>
        <v>2</v>
      </c>
      <c r="H47" s="315">
        <f>IF(Aチーム用勤務希望表!H47&lt;&gt;"",Aチーム用勤務希望表!H47,"")</f>
        <v>2</v>
      </c>
      <c r="I47" s="317">
        <f>IF(Aチーム用勤務希望表!I47&lt;&gt;"",Aチーム用勤務希望表!I47,"")</f>
        <v>7</v>
      </c>
      <c r="J47" s="154" t="s">
        <v>74</v>
      </c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29"/>
      <c r="AI47" s="129"/>
      <c r="AJ47" s="129"/>
      <c r="AK47" s="129"/>
      <c r="AL47" s="129"/>
      <c r="AM47" s="129"/>
      <c r="AN47" s="129"/>
      <c r="AO47" s="130"/>
      <c r="AP47" s="88">
        <f>IF(E47="","",COUNTIF(K47:AO47,"日"))</f>
        <v>0</v>
      </c>
      <c r="AQ47" s="84" t="str">
        <f>IF($D$1="二交代制",IF(E47="","",COUNTIF(K47:AO47,"当")),"")</f>
        <v/>
      </c>
      <c r="AR47" s="84" t="str">
        <f t="shared" ref="AR47" si="73">IF($D$1="二交代制",IF(E47="","",IF(($F47-AQ47)&gt;0,TEXT(($F47-AQ47),"@")&amp;"日, 不足しています",IF(($F47-AQ47)=0,"指定日数に等しいです",IF(($F47-AQ47)&lt;0,TEXT(-($F47-AQ47),"@")&amp;"日, 余っています","")))),"")</f>
        <v/>
      </c>
      <c r="AS47" s="84">
        <f>IF($D$1="三交代制",IF(E47="","",COUNTIF(K47:AO47,"準")),"")</f>
        <v>0</v>
      </c>
      <c r="AT47" s="87" t="str">
        <f t="shared" ref="AT47" si="74">IF($D$1="三交代制",IF(E47="","",IF(($G47-AS47)&gt;0,TEXT(($G47-AS47),"@")&amp;"日, 不足しています",IF(($G47-AS47)=0,"指定日数に等しいです",IF(($G47-AS47)&lt;0,TEXT(-($G47-AS47),"@")&amp;"日, 余っています","")))),"")</f>
        <v>2日, 不足しています</v>
      </c>
      <c r="AU47" s="84">
        <f>IF($D$1="三交代制",IF(E47="","",COUNTIF(K47:AO47,"深")),"")</f>
        <v>0</v>
      </c>
      <c r="AV47" s="84" t="str">
        <f t="shared" ref="AV47" si="75">IF($D$1="三交代制",IF(E47="","",IF(($H47-AU47)&gt;0,TEXT(($H47-AU47),"@")&amp;"日, 不足しています",IF(($H47-AU47)=0,"指定日数に等しいです",IF(($H47-AU47)&lt;0,TEXT(-($H47-AU47),"@")&amp;"日, 余っています","")))),"")</f>
        <v>2日, 不足しています</v>
      </c>
      <c r="AW47" s="84">
        <f>IF(E47="","",COUNTIF(K47:AO47,"休"))</f>
        <v>0</v>
      </c>
      <c r="AX47" s="85" t="str">
        <f t="shared" ref="AX47" si="76">IF(E47="","",IF(($I47-AW47)&gt;0,TEXT(($I47-AW47),"@")&amp;"日, 不足しています",IF(($I47-AW47)=0,"指定日数に等しいです",IF(($I47-AW47)&lt;0,TEXT(-($I47-AW47),"@")&amp;"日, 余っています",""))))</f>
        <v>7日, 不足しています</v>
      </c>
      <c r="AZ47" s="194" t="str">
        <f t="shared" ref="AZ47" si="77">IF(AND((COUNTIF(K47:AO47,"日")+COUNTIF(K47:AO47,"当")+COUNTIF(K47:AO47,"明")+COUNTIF(K47:AO47,"準")+COUNTIF(K47:AO47,"深")+COUNTIF(K47:AO47,"休"))&gt;0,$E47=""),"氏名を入力して下さい！勤務希望が入力されているのに, 氏名が入力されていません！",IF(
OR(AND($AM$18="×",AM47&lt;&gt;""),AND($AN$18="×",AN47&lt;&gt;""),AND($AO$18="×",AO47&lt;&gt;"")),TEXT($D$9,"m月")&amp;"に含まれない日の希望欄は空白にして下さい！",IF(
AND($D$1="二交代制", COUNTIF(K47:AO47,"準")&gt;0),"「準」夜勤を消して下さい！", IF(AND($D$1="二交代制", COUNTIF(K47:AO47,"深")&gt;0),"「深」夜勤を消して下さい！",IF(AND($D$1="三交代制", COUNTIF(K47:AO47,"当")&gt;0),"「当」直を消して下さい！",IF(AND($D$1="三交代制", COUNTIF(K47:AO47,"明")&gt;0),"「明」けを消して下さい！",
IF(COUNTIF(K188:AO189,10)&gt;0,"「当直→明け→休み」を2回以上, "&amp;CHAR(10)&amp;"連続させないで下さい！",IF(COUNTIF(K188:AO189,20)&gt;0,"「準, 深夜勤務」は3回以上, "&amp;CHAR(10)&amp;"連続させないようにして下さい！",
IF(COUNTIF(K188:AO189,30)&gt;0,"「当直→明け→休み」"&amp;CHAR(10)&amp;"にして下さい！",IF(COUNTIF(K188:AO189,40)&gt;0,"「日(休)→準→休」「日(休)→準→準→休」,「休→深→休」,"&amp;CHAR(10)&amp;"「休→深→準(深)→休」のどれかにして下さい！",""))))))))))</f>
        <v/>
      </c>
    </row>
    <row r="48" spans="4:52" x14ac:dyDescent="0.4">
      <c r="D48" s="321"/>
      <c r="E48" s="204"/>
      <c r="F48" s="230"/>
      <c r="G48" s="315"/>
      <c r="H48" s="315"/>
      <c r="I48" s="317"/>
      <c r="J48" s="154" t="s">
        <v>5</v>
      </c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30"/>
      <c r="AP48" s="88"/>
      <c r="AQ48" s="87"/>
      <c r="AR48" s="87"/>
      <c r="AS48" s="87"/>
      <c r="AT48" s="87"/>
      <c r="AU48" s="87"/>
      <c r="AV48" s="87"/>
      <c r="AW48" s="87"/>
      <c r="AX48" s="55"/>
      <c r="AZ48" s="194"/>
    </row>
    <row r="49" spans="4:52" x14ac:dyDescent="0.4">
      <c r="D49" s="321"/>
      <c r="E49" s="204" t="str">
        <f>IF(Aチーム用勤務希望表!E49&lt;&gt;"",Aチーム用勤務希望表!E49,"")</f>
        <v>井上</v>
      </c>
      <c r="F49" s="230">
        <f>IF(Aチーム用勤務希望表!F49&lt;&gt;"",Aチーム用勤務希望表!F49,"")</f>
        <v>2</v>
      </c>
      <c r="G49" s="315">
        <f>IF(Aチーム用勤務希望表!G49&lt;&gt;"",Aチーム用勤務希望表!G49,"")</f>
        <v>2</v>
      </c>
      <c r="H49" s="315">
        <f>IF(Aチーム用勤務希望表!H49&lt;&gt;"",Aチーム用勤務希望表!H49,"")</f>
        <v>2</v>
      </c>
      <c r="I49" s="317">
        <f>IF(Aチーム用勤務希望表!I49&lt;&gt;"",Aチーム用勤務希望表!I49,"")</f>
        <v>7</v>
      </c>
      <c r="J49" s="154" t="s">
        <v>74</v>
      </c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31"/>
      <c r="AI49" s="131"/>
      <c r="AJ49" s="131"/>
      <c r="AK49" s="131"/>
      <c r="AL49" s="131"/>
      <c r="AM49" s="131"/>
      <c r="AN49" s="131"/>
      <c r="AO49" s="179"/>
      <c r="AP49" s="88">
        <f>IF(E49="","",COUNTIF(K49:AO49,"日"))</f>
        <v>0</v>
      </c>
      <c r="AQ49" s="84" t="str">
        <f>IF($D$1="二交代制",IF(E49="","",COUNTIF(K49:AO49,"当")),"")</f>
        <v/>
      </c>
      <c r="AR49" s="84" t="str">
        <f t="shared" ref="AR49" si="78">IF($D$1="二交代制",IF(E49="","",IF(($F49-AQ49)&gt;0,TEXT(($F49-AQ49),"@")&amp;"日, 不足しています",IF(($F49-AQ49)=0,"指定日数に等しいです",IF(($F49-AQ49)&lt;0,TEXT(-($F49-AQ49),"@")&amp;"日, 余っています","")))),"")</f>
        <v/>
      </c>
      <c r="AS49" s="84">
        <f>IF($D$1="三交代制",IF(E49="","",COUNTIF(K49:AO49,"準")),"")</f>
        <v>0</v>
      </c>
      <c r="AT49" s="87" t="str">
        <f t="shared" ref="AT49" si="79">IF($D$1="三交代制",IF(E49="","",IF(($G49-AS49)&gt;0,TEXT(($G49-AS49),"@")&amp;"日, 不足しています",IF(($G49-AS49)=0,"指定日数に等しいです",IF(($G49-AS49)&lt;0,TEXT(-($G49-AS49),"@")&amp;"日, 余っています","")))),"")</f>
        <v>2日, 不足しています</v>
      </c>
      <c r="AU49" s="84">
        <f>IF($D$1="三交代制",IF(E49="","",COUNTIF(K49:AO49,"深")),"")</f>
        <v>0</v>
      </c>
      <c r="AV49" s="84" t="str">
        <f t="shared" ref="AV49" si="80">IF($D$1="三交代制",IF(E49="","",IF(($H49-AU49)&gt;0,TEXT(($H49-AU49),"@")&amp;"日, 不足しています",IF(($H49-AU49)=0,"指定日数に等しいです",IF(($H49-AU49)&lt;0,TEXT(-($H49-AU49),"@")&amp;"日, 余っています","")))),"")</f>
        <v>2日, 不足しています</v>
      </c>
      <c r="AW49" s="84">
        <f>IF(E49="","",COUNTIF(K49:AO49,"休"))</f>
        <v>0</v>
      </c>
      <c r="AX49" s="85" t="str">
        <f t="shared" ref="AX49" si="81">IF(E49="","",IF(($I49-AW49)&gt;0,TEXT(($I49-AW49),"@")&amp;"日, 不足しています",IF(($I49-AW49)=0,"指定日数に等しいです",IF(($I49-AW49)&lt;0,TEXT(-($I49-AW49),"@")&amp;"日, 余っています",""))))</f>
        <v>7日, 不足しています</v>
      </c>
      <c r="AZ49" s="194" t="str">
        <f t="shared" ref="AZ49" si="82">IF(AND((COUNTIF(K49:AO49,"日")+COUNTIF(K49:AO49,"当")+COUNTIF(K49:AO49,"明")+COUNTIF(K49:AO49,"準")+COUNTIF(K49:AO49,"深")+COUNTIF(K49:AO49,"休"))&gt;0,$E49=""),"氏名を入力して下さい！勤務希望が入力されているのに, 氏名が入力されていません！",IF(
OR(AND($AM$18="×",AM49&lt;&gt;""),AND($AN$18="×",AN49&lt;&gt;""),AND($AO$18="×",AO49&lt;&gt;"")),TEXT($D$9,"m月")&amp;"に含まれない日の希望欄は空白にして下さい！",IF(
AND($D$1="二交代制", COUNTIF(K49:AO49,"準")&gt;0),"「準」夜勤を消して下さい！", IF(AND($D$1="二交代制", COUNTIF(K49:AO49,"深")&gt;0),"「深」夜勤を消して下さい！",IF(AND($D$1="三交代制", COUNTIF(K49:AO49,"当")&gt;0),"「当」直を消して下さい！",IF(AND($D$1="三交代制", COUNTIF(K49:AO49,"明")&gt;0),"「明」けを消して下さい！",
IF(COUNTIF(K190:AO191,10)&gt;0,"「当直→明け→休み」を2回以上, "&amp;CHAR(10)&amp;"連続させないで下さい！",IF(COUNTIF(K190:AO191,20)&gt;0,"「準, 深夜勤務」は3回以上, "&amp;CHAR(10)&amp;"連続させないようにして下さい！",
IF(COUNTIF(K190:AO191,30)&gt;0,"「当直→明け→休み」"&amp;CHAR(10)&amp;"にして下さい！",IF(COUNTIF(K190:AO191,40)&gt;0,"「日(休)→準→休」「日(休)→準→準→休」,「休→深→休」,"&amp;CHAR(10)&amp;"「休→深→準(深)→休」のどれかにして下さい！",""))))))))))</f>
        <v/>
      </c>
    </row>
    <row r="50" spans="4:52" x14ac:dyDescent="0.4">
      <c r="D50" s="321"/>
      <c r="E50" s="204"/>
      <c r="F50" s="230"/>
      <c r="G50" s="315"/>
      <c r="H50" s="315"/>
      <c r="I50" s="317"/>
      <c r="J50" s="154" t="s">
        <v>5</v>
      </c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30"/>
      <c r="AP50" s="88"/>
      <c r="AQ50" s="87"/>
      <c r="AR50" s="87"/>
      <c r="AS50" s="87"/>
      <c r="AT50" s="87"/>
      <c r="AU50" s="87"/>
      <c r="AV50" s="87"/>
      <c r="AW50" s="87"/>
      <c r="AX50" s="55"/>
      <c r="AZ50" s="194"/>
    </row>
    <row r="51" spans="4:52" x14ac:dyDescent="0.4">
      <c r="D51" s="321"/>
      <c r="E51" s="204" t="str">
        <f>IF(Aチーム用勤務希望表!E51&lt;&gt;"",Aチーム用勤務希望表!E51,"")</f>
        <v>木村</v>
      </c>
      <c r="F51" s="230">
        <f>IF(Aチーム用勤務希望表!F51&lt;&gt;"",Aチーム用勤務希望表!F51,"")</f>
        <v>2</v>
      </c>
      <c r="G51" s="315">
        <f>IF(Aチーム用勤務希望表!G51&lt;&gt;"",Aチーム用勤務希望表!G51,"")</f>
        <v>2</v>
      </c>
      <c r="H51" s="315">
        <f>IF(Aチーム用勤務希望表!H51&lt;&gt;"",Aチーム用勤務希望表!H51,"")</f>
        <v>2</v>
      </c>
      <c r="I51" s="317">
        <f>IF(Aチーム用勤務希望表!I51&lt;&gt;"",Aチーム用勤務希望表!I51,"")</f>
        <v>8</v>
      </c>
      <c r="J51" s="154" t="s">
        <v>74</v>
      </c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31"/>
      <c r="AI51" s="131"/>
      <c r="AJ51" s="131"/>
      <c r="AK51" s="131"/>
      <c r="AL51" s="131"/>
      <c r="AM51" s="131"/>
      <c r="AN51" s="131"/>
      <c r="AO51" s="179"/>
      <c r="AP51" s="88">
        <f>IF(E51="","",COUNTIF(K51:AO51,"日"))</f>
        <v>0</v>
      </c>
      <c r="AQ51" s="84" t="str">
        <f>IF($D$1="二交代制",IF(E51="","",COUNTIF(K51:AO51,"当")),"")</f>
        <v/>
      </c>
      <c r="AR51" s="84" t="str">
        <f t="shared" ref="AR51" si="83">IF($D$1="二交代制",IF(E51="","",IF(($F51-AQ51)&gt;0,TEXT(($F51-AQ51),"@")&amp;"日, 不足しています",IF(($F51-AQ51)=0,"指定日数に等しいです",IF(($F51-AQ51)&lt;0,TEXT(-($F51-AQ51),"@")&amp;"日, 余っています","")))),"")</f>
        <v/>
      </c>
      <c r="AS51" s="84">
        <f>IF($D$1="三交代制",IF(E51="","",COUNTIF(K51:AO51,"準")),"")</f>
        <v>0</v>
      </c>
      <c r="AT51" s="87" t="str">
        <f t="shared" ref="AT51" si="84">IF($D$1="三交代制",IF(E51="","",IF(($G51-AS51)&gt;0,TEXT(($G51-AS51),"@")&amp;"日, 不足しています",IF(($G51-AS51)=0,"指定日数に等しいです",IF(($G51-AS51)&lt;0,TEXT(-($G51-AS51),"@")&amp;"日, 余っています","")))),"")</f>
        <v>2日, 不足しています</v>
      </c>
      <c r="AU51" s="84">
        <f>IF($D$1="三交代制",IF(E51="","",COUNTIF(K51:AO51,"深")),"")</f>
        <v>0</v>
      </c>
      <c r="AV51" s="84" t="str">
        <f t="shared" ref="AV51" si="85">IF($D$1="三交代制",IF(E51="","",IF(($H51-AU51)&gt;0,TEXT(($H51-AU51),"@")&amp;"日, 不足しています",IF(($H51-AU51)=0,"指定日数に等しいです",IF(($H51-AU51)&lt;0,TEXT(-($H51-AU51),"@")&amp;"日, 余っています","")))),"")</f>
        <v>2日, 不足しています</v>
      </c>
      <c r="AW51" s="84">
        <f>IF(E51="","",COUNTIF(K51:AO51,"休"))</f>
        <v>0</v>
      </c>
      <c r="AX51" s="85" t="str">
        <f t="shared" ref="AX51" si="86">IF(E51="","",IF(($I51-AW51)&gt;0,TEXT(($I51-AW51),"@")&amp;"日, 不足しています",IF(($I51-AW51)=0,"指定日数に等しいです",IF(($I51-AW51)&lt;0,TEXT(-($I51-AW51),"@")&amp;"日, 余っています",""))))</f>
        <v>8日, 不足しています</v>
      </c>
      <c r="AZ51" s="194" t="str">
        <f t="shared" ref="AZ51" si="87">IF(AND((COUNTIF(K51:AO51,"日")+COUNTIF(K51:AO51,"当")+COUNTIF(K51:AO51,"明")+COUNTIF(K51:AO51,"準")+COUNTIF(K51:AO51,"深")+COUNTIF(K51:AO51,"休"))&gt;0,$E51=""),"氏名を入力して下さい！勤務希望が入力されているのに, 氏名が入力されていません！",IF(
OR(AND($AM$18="×",AM51&lt;&gt;""),AND($AN$18="×",AN51&lt;&gt;""),AND($AO$18="×",AO51&lt;&gt;"")),TEXT($D$9,"m月")&amp;"に含まれない日の希望欄は空白にして下さい！",IF(
AND($D$1="二交代制", COUNTIF(K51:AO51,"準")&gt;0),"「準」夜勤を消して下さい！", IF(AND($D$1="二交代制", COUNTIF(K51:AO51,"深")&gt;0),"「深」夜勤を消して下さい！",IF(AND($D$1="三交代制", COUNTIF(K51:AO51,"当")&gt;0),"「当」直を消して下さい！",IF(AND($D$1="三交代制", COUNTIF(K51:AO51,"明")&gt;0),"「明」けを消して下さい！",
IF(COUNTIF(K192:AO193,10)&gt;0,"「当直→明け→休み」を2回以上, "&amp;CHAR(10)&amp;"連続させないで下さい！",IF(COUNTIF(K192:AO193,20)&gt;0,"「準, 深夜勤務」は3回以上, "&amp;CHAR(10)&amp;"連続させないようにして下さい！",
IF(COUNTIF(K192:AO193,30)&gt;0,"「当直→明け→休み」"&amp;CHAR(10)&amp;"にして下さい！",IF(COUNTIF(K192:AO193,40)&gt;0,"「日(休)→準→休」「日(休)→準→準→休」,「休→深→休」,"&amp;CHAR(10)&amp;"「休→深→準(深)→休」のどれかにして下さい！",""))))))))))</f>
        <v/>
      </c>
    </row>
    <row r="52" spans="4:52" x14ac:dyDescent="0.4">
      <c r="D52" s="321"/>
      <c r="E52" s="204"/>
      <c r="F52" s="230"/>
      <c r="G52" s="315"/>
      <c r="H52" s="315"/>
      <c r="I52" s="317"/>
      <c r="J52" s="154" t="s">
        <v>5</v>
      </c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30"/>
      <c r="AP52" s="88"/>
      <c r="AQ52" s="87"/>
      <c r="AR52" s="87"/>
      <c r="AS52" s="87"/>
      <c r="AT52" s="87"/>
      <c r="AU52" s="87"/>
      <c r="AV52" s="87"/>
      <c r="AW52" s="87"/>
      <c r="AX52" s="55"/>
      <c r="AZ52" s="194"/>
    </row>
    <row r="53" spans="4:52" x14ac:dyDescent="0.4">
      <c r="D53" s="321"/>
      <c r="E53" s="204" t="str">
        <f>IF(Aチーム用勤務希望表!E53&lt;&gt;"",Aチーム用勤務希望表!E53,"")</f>
        <v>林</v>
      </c>
      <c r="F53" s="230">
        <f>IF(Aチーム用勤務希望表!F53&lt;&gt;"",Aチーム用勤務希望表!F53,"")</f>
        <v>2</v>
      </c>
      <c r="G53" s="315">
        <f>IF(Aチーム用勤務希望表!G53&lt;&gt;"",Aチーム用勤務希望表!G53,"")</f>
        <v>2</v>
      </c>
      <c r="H53" s="315">
        <f>IF(Aチーム用勤務希望表!H53&lt;&gt;"",Aチーム用勤務希望表!H53,"")</f>
        <v>2</v>
      </c>
      <c r="I53" s="317">
        <f>IF(Aチーム用勤務希望表!I53&lt;&gt;"",Aチーム用勤務希望表!I53,"")</f>
        <v>8</v>
      </c>
      <c r="J53" s="154" t="s">
        <v>74</v>
      </c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31"/>
      <c r="AI53" s="131"/>
      <c r="AJ53" s="131"/>
      <c r="AK53" s="131"/>
      <c r="AL53" s="131"/>
      <c r="AM53" s="131"/>
      <c r="AN53" s="131"/>
      <c r="AO53" s="179"/>
      <c r="AP53" s="88">
        <f>IF(E53="","",COUNTIF(K53:AO53,"日"))</f>
        <v>0</v>
      </c>
      <c r="AQ53" s="84" t="str">
        <f>IF($D$1="二交代制",IF(E53="","",COUNTIF(K53:AO53,"当")),"")</f>
        <v/>
      </c>
      <c r="AR53" s="84" t="str">
        <f t="shared" ref="AR53" si="88">IF($D$1="二交代制",IF(E53="","",IF(($F53-AQ53)&gt;0,TEXT(($F53-AQ53),"@")&amp;"日, 不足しています",IF(($F53-AQ53)=0,"指定日数に等しいです",IF(($F53-AQ53)&lt;0,TEXT(-($F53-AQ53),"@")&amp;"日, 余っています","")))),"")</f>
        <v/>
      </c>
      <c r="AS53" s="84">
        <f>IF($D$1="三交代制",IF(E53="","",COUNTIF(K53:AO53,"準")),"")</f>
        <v>0</v>
      </c>
      <c r="AT53" s="87" t="str">
        <f t="shared" ref="AT53" si="89">IF($D$1="三交代制",IF(E53="","",IF(($G53-AS53)&gt;0,TEXT(($G53-AS53),"@")&amp;"日, 不足しています",IF(($G53-AS53)=0,"指定日数に等しいです",IF(($G53-AS53)&lt;0,TEXT(-($G53-AS53),"@")&amp;"日, 余っています","")))),"")</f>
        <v>2日, 不足しています</v>
      </c>
      <c r="AU53" s="84">
        <f>IF($D$1="三交代制",IF(E53="","",COUNTIF(K53:AO53,"深")),"")</f>
        <v>0</v>
      </c>
      <c r="AV53" s="84" t="str">
        <f t="shared" ref="AV53" si="90">IF($D$1="三交代制",IF(E53="","",IF(($H53-AU53)&gt;0,TEXT(($H53-AU53),"@")&amp;"日, 不足しています",IF(($H53-AU53)=0,"指定日数に等しいです",IF(($H53-AU53)&lt;0,TEXT(-($H53-AU53),"@")&amp;"日, 余っています","")))),"")</f>
        <v>2日, 不足しています</v>
      </c>
      <c r="AW53" s="84">
        <f>IF(E53="","",COUNTIF(K53:AO53,"休"))</f>
        <v>0</v>
      </c>
      <c r="AX53" s="85" t="str">
        <f t="shared" ref="AX53" si="91">IF(E53="","",IF(($I53-AW53)&gt;0,TEXT(($I53-AW53),"@")&amp;"日, 不足しています",IF(($I53-AW53)=0,"指定日数に等しいです",IF(($I53-AW53)&lt;0,TEXT(-($I53-AW53),"@")&amp;"日, 余っています",""))))</f>
        <v>8日, 不足しています</v>
      </c>
      <c r="AZ53" s="194" t="str">
        <f t="shared" ref="AZ53" si="92">IF(AND((COUNTIF(K53:AO53,"日")+COUNTIF(K53:AO53,"当")+COUNTIF(K53:AO53,"明")+COUNTIF(K53:AO53,"準")+COUNTIF(K53:AO53,"深")+COUNTIF(K53:AO53,"休"))&gt;0,$E53=""),"氏名を入力して下さい！勤務希望が入力されているのに, 氏名が入力されていません！",IF(
OR(AND($AM$18="×",AM53&lt;&gt;""),AND($AN$18="×",AN53&lt;&gt;""),AND($AO$18="×",AO53&lt;&gt;"")),TEXT($D$9,"m月")&amp;"に含まれない日の希望欄は空白にして下さい！",IF(
AND($D$1="二交代制", COUNTIF(K53:AO53,"準")&gt;0),"「準」夜勤を消して下さい！", IF(AND($D$1="二交代制", COUNTIF(K53:AO53,"深")&gt;0),"「深」夜勤を消して下さい！",IF(AND($D$1="三交代制", COUNTIF(K53:AO53,"当")&gt;0),"「当」直を消して下さい！",IF(AND($D$1="三交代制", COUNTIF(K53:AO53,"明")&gt;0),"「明」けを消して下さい！",
IF(COUNTIF(K194:AO195,10)&gt;0,"「当直→明け→休み」を2回以上, "&amp;CHAR(10)&amp;"連続させないで下さい！",IF(COUNTIF(K194:AO195,20)&gt;0,"「準, 深夜勤務」は3回以上, "&amp;CHAR(10)&amp;"連続させないようにして下さい！",
IF(COUNTIF(K194:AO195,30)&gt;0,"「当直→明け→休み」"&amp;CHAR(10)&amp;"にして下さい！",IF(COUNTIF(K194:AO195,40)&gt;0,"「日(休)→準→休」「日(休)→準→準→休」,「休→深→休」,"&amp;CHAR(10)&amp;"「休→深→準(深)→休」のどれかにして下さい！",""))))))))))</f>
        <v/>
      </c>
    </row>
    <row r="54" spans="4:52" x14ac:dyDescent="0.4">
      <c r="D54" s="321"/>
      <c r="E54" s="204"/>
      <c r="F54" s="230"/>
      <c r="G54" s="315"/>
      <c r="H54" s="315"/>
      <c r="I54" s="317"/>
      <c r="J54" s="154" t="s">
        <v>5</v>
      </c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30"/>
      <c r="AP54" s="88"/>
      <c r="AQ54" s="87"/>
      <c r="AR54" s="87"/>
      <c r="AS54" s="87"/>
      <c r="AT54" s="87"/>
      <c r="AU54" s="87"/>
      <c r="AV54" s="87"/>
      <c r="AW54" s="87"/>
      <c r="AX54" s="55"/>
      <c r="AZ54" s="194"/>
    </row>
    <row r="55" spans="4:52" x14ac:dyDescent="0.4">
      <c r="D55" s="321"/>
      <c r="E55" s="204" t="str">
        <f>IF(Aチーム用勤務希望表!E55&lt;&gt;"",Aチーム用勤務希望表!E55,"")</f>
        <v>斎藤</v>
      </c>
      <c r="F55" s="230">
        <f>IF(Aチーム用勤務希望表!F55&lt;&gt;"",Aチーム用勤務希望表!F55,"")</f>
        <v>2</v>
      </c>
      <c r="G55" s="315">
        <f>IF(Aチーム用勤務希望表!G55&lt;&gt;"",Aチーム用勤務希望表!G55,"")</f>
        <v>2</v>
      </c>
      <c r="H55" s="315">
        <f>IF(Aチーム用勤務希望表!H55&lt;&gt;"",Aチーム用勤務希望表!H55,"")</f>
        <v>2</v>
      </c>
      <c r="I55" s="317">
        <f>IF(Aチーム用勤務希望表!I55&lt;&gt;"",Aチーム用勤務希望表!I55,"")</f>
        <v>8</v>
      </c>
      <c r="J55" s="154" t="s">
        <v>74</v>
      </c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31"/>
      <c r="AI55" s="131"/>
      <c r="AJ55" s="131"/>
      <c r="AK55" s="131"/>
      <c r="AL55" s="131"/>
      <c r="AM55" s="131"/>
      <c r="AN55" s="131"/>
      <c r="AO55" s="179"/>
      <c r="AP55" s="88">
        <f>IF(E55="","",COUNTIF(K55:AO55,"日"))</f>
        <v>0</v>
      </c>
      <c r="AQ55" s="84" t="str">
        <f>IF($D$1="二交代制",IF(E55="","",COUNTIF(K55:AO55,"当")),"")</f>
        <v/>
      </c>
      <c r="AR55" s="84" t="str">
        <f t="shared" ref="AR55" si="93">IF($D$1="二交代制",IF(E55="","",IF(($F55-AQ55)&gt;0,TEXT(($F55-AQ55),"@")&amp;"日, 不足しています",IF(($F55-AQ55)=0,"指定日数に等しいです",IF(($F55-AQ55)&lt;0,TEXT(-($F55-AQ55),"@")&amp;"日, 余っています","")))),"")</f>
        <v/>
      </c>
      <c r="AS55" s="84">
        <f>IF($D$1="三交代制",IF(E55="","",COUNTIF(K55:AO55,"準")),"")</f>
        <v>0</v>
      </c>
      <c r="AT55" s="87" t="str">
        <f t="shared" ref="AT55" si="94">IF($D$1="三交代制",IF(E55="","",IF(($G55-AS55)&gt;0,TEXT(($G55-AS55),"@")&amp;"日, 不足しています",IF(($G55-AS55)=0,"指定日数に等しいです",IF(($G55-AS55)&lt;0,TEXT(-($G55-AS55),"@")&amp;"日, 余っています","")))),"")</f>
        <v>2日, 不足しています</v>
      </c>
      <c r="AU55" s="84">
        <f>IF($D$1="三交代制",IF(E55="","",COUNTIF(K55:AO55,"深")),"")</f>
        <v>0</v>
      </c>
      <c r="AV55" s="84" t="str">
        <f t="shared" ref="AV55" si="95">IF($D$1="三交代制",IF(E55="","",IF(($H55-AU55)&gt;0,TEXT(($H55-AU55),"@")&amp;"日, 不足しています",IF(($H55-AU55)=0,"指定日数に等しいです",IF(($H55-AU55)&lt;0,TEXT(-($H55-AU55),"@")&amp;"日, 余っています","")))),"")</f>
        <v>2日, 不足しています</v>
      </c>
      <c r="AW55" s="84">
        <f>IF(E55="","",COUNTIF(K55:AO55,"休"))</f>
        <v>0</v>
      </c>
      <c r="AX55" s="85" t="str">
        <f t="shared" ref="AX55" si="96">IF(E55="","",IF(($I55-AW55)&gt;0,TEXT(($I55-AW55),"@")&amp;"日, 不足しています",IF(($I55-AW55)=0,"指定日数に等しいです",IF(($I55-AW55)&lt;0,TEXT(-($I55-AW55),"@")&amp;"日, 余っています",""))))</f>
        <v>8日, 不足しています</v>
      </c>
      <c r="AZ55" s="194" t="str">
        <f t="shared" ref="AZ55" si="97">IF(AND((COUNTIF(K55:AO55,"日")+COUNTIF(K55:AO55,"当")+COUNTIF(K55:AO55,"明")+COUNTIF(K55:AO55,"準")+COUNTIF(K55:AO55,"深")+COUNTIF(K55:AO55,"休"))&gt;0,$E55=""),"氏名を入力して下さい！勤務希望が入力されているのに, 氏名が入力されていません！",IF(
OR(AND($AM$18="×",AM55&lt;&gt;""),AND($AN$18="×",AN55&lt;&gt;""),AND($AO$18="×",AO55&lt;&gt;"")),TEXT($D$9,"m月")&amp;"に含まれない日の希望欄は空白にして下さい！",IF(
AND($D$1="二交代制", COUNTIF(K55:AO55,"準")&gt;0),"「準」夜勤を消して下さい！", IF(AND($D$1="二交代制", COUNTIF(K55:AO55,"深")&gt;0),"「深」夜勤を消して下さい！",IF(AND($D$1="三交代制", COUNTIF(K55:AO55,"当")&gt;0),"「当」直を消して下さい！",IF(AND($D$1="三交代制", COUNTIF(K55:AO55,"明")&gt;0),"「明」けを消して下さい！",
IF(COUNTIF(K196:AO197,10)&gt;0,"「当直→明け→休み」を2回以上, "&amp;CHAR(10)&amp;"連続させないで下さい！",IF(COUNTIF(K196:AO197,20)&gt;0,"「準, 深夜勤務」は3回以上, "&amp;CHAR(10)&amp;"連続させないようにして下さい！",
IF(COUNTIF(K196:AO197,30)&gt;0,"「当直→明け→休み」"&amp;CHAR(10)&amp;"にして下さい！",IF(COUNTIF(K196:AO197,40)&gt;0,"「日(休)→準→休」「日(休)→準→準→休」,「休→深→休」,"&amp;CHAR(10)&amp;"「休→深→準(深)→休」のどれかにして下さい！",""))))))))))</f>
        <v/>
      </c>
    </row>
    <row r="56" spans="4:52" x14ac:dyDescent="0.4">
      <c r="D56" s="321"/>
      <c r="E56" s="204"/>
      <c r="F56" s="230"/>
      <c r="G56" s="315"/>
      <c r="H56" s="315"/>
      <c r="I56" s="317"/>
      <c r="J56" s="154" t="s">
        <v>5</v>
      </c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30"/>
      <c r="AP56" s="88"/>
      <c r="AQ56" s="87"/>
      <c r="AR56" s="87"/>
      <c r="AS56" s="87"/>
      <c r="AT56" s="87"/>
      <c r="AU56" s="87"/>
      <c r="AV56" s="87"/>
      <c r="AW56" s="87"/>
      <c r="AX56" s="55"/>
      <c r="AZ56" s="194"/>
    </row>
    <row r="57" spans="4:52" x14ac:dyDescent="0.4">
      <c r="D57" s="321"/>
      <c r="E57" s="204" t="str">
        <f>IF(Aチーム用勤務希望表!E57&lt;&gt;"",Aチーム用勤務希望表!E57,"")</f>
        <v>清水</v>
      </c>
      <c r="F57" s="230">
        <f>IF(Aチーム用勤務希望表!F57&lt;&gt;"",Aチーム用勤務希望表!F57,"")</f>
        <v>2</v>
      </c>
      <c r="G57" s="315">
        <f>IF(Aチーム用勤務希望表!G57&lt;&gt;"",Aチーム用勤務希望表!G57,"")</f>
        <v>2</v>
      </c>
      <c r="H57" s="315">
        <f>IF(Aチーム用勤務希望表!H57&lt;&gt;"",Aチーム用勤務希望表!H57,"")</f>
        <v>2</v>
      </c>
      <c r="I57" s="317">
        <f>IF(Aチーム用勤務希望表!I57&lt;&gt;"",Aチーム用勤務希望表!I57,"")</f>
        <v>8</v>
      </c>
      <c r="J57" s="154" t="s">
        <v>74</v>
      </c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31"/>
      <c r="AI57" s="131"/>
      <c r="AJ57" s="131"/>
      <c r="AK57" s="131"/>
      <c r="AL57" s="131"/>
      <c r="AM57" s="131"/>
      <c r="AN57" s="131"/>
      <c r="AO57" s="179"/>
      <c r="AP57" s="88">
        <f>IF(E57="","",COUNTIF(K57:AO57,"日"))</f>
        <v>0</v>
      </c>
      <c r="AQ57" s="84" t="str">
        <f>IF($D$1="二交代制",IF(E57="","",COUNTIF(K57:AO57,"当")),"")</f>
        <v/>
      </c>
      <c r="AR57" s="84" t="str">
        <f t="shared" ref="AR57" si="98">IF($D$1="二交代制",IF(E57="","",IF(($F57-AQ57)&gt;0,TEXT(($F57-AQ57),"@")&amp;"日, 不足しています",IF(($F57-AQ57)=0,"指定日数に等しいです",IF(($F57-AQ57)&lt;0,TEXT(-($F57-AQ57),"@")&amp;"日, 余っています","")))),"")</f>
        <v/>
      </c>
      <c r="AS57" s="84">
        <f>IF($D$1="三交代制",IF(E57="","",COUNTIF(K57:AO57,"準")),"")</f>
        <v>0</v>
      </c>
      <c r="AT57" s="87" t="str">
        <f t="shared" ref="AT57" si="99">IF($D$1="三交代制",IF(E57="","",IF(($G57-AS57)&gt;0,TEXT(($G57-AS57),"@")&amp;"日, 不足しています",IF(($G57-AS57)=0,"指定日数に等しいです",IF(($G57-AS57)&lt;0,TEXT(-($G57-AS57),"@")&amp;"日, 余っています","")))),"")</f>
        <v>2日, 不足しています</v>
      </c>
      <c r="AU57" s="84">
        <f>IF($D$1="三交代制",IF(E57="","",COUNTIF(K57:AO57,"深")),"")</f>
        <v>0</v>
      </c>
      <c r="AV57" s="84" t="str">
        <f t="shared" ref="AV57" si="100">IF($D$1="三交代制",IF(E57="","",IF(($H57-AU57)&gt;0,TEXT(($H57-AU57),"@")&amp;"日, 不足しています",IF(($H57-AU57)=0,"指定日数に等しいです",IF(($H57-AU57)&lt;0,TEXT(-($H57-AU57),"@")&amp;"日, 余っています","")))),"")</f>
        <v>2日, 不足しています</v>
      </c>
      <c r="AW57" s="84">
        <f>IF(E57="","",COUNTIF(K57:AO57,"休"))</f>
        <v>0</v>
      </c>
      <c r="AX57" s="85" t="str">
        <f t="shared" ref="AX57" si="101">IF(E57="","",IF(($I57-AW57)&gt;0,TEXT(($I57-AW57),"@")&amp;"日, 不足しています",IF(($I57-AW57)=0,"指定日数に等しいです",IF(($I57-AW57)&lt;0,TEXT(-($I57-AW57),"@")&amp;"日, 余っています",""))))</f>
        <v>8日, 不足しています</v>
      </c>
      <c r="AZ57" s="194" t="str">
        <f t="shared" ref="AZ57" si="102">IF(AND((COUNTIF(K57:AO57,"日")+COUNTIF(K57:AO57,"当")+COUNTIF(K57:AO57,"明")+COUNTIF(K57:AO57,"準")+COUNTIF(K57:AO57,"深")+COUNTIF(K57:AO57,"休"))&gt;0,$E57=""),"氏名を入力して下さい！勤務希望が入力されているのに, 氏名が入力されていません！",IF(
OR(AND($AM$18="×",AM57&lt;&gt;""),AND($AN$18="×",AN57&lt;&gt;""),AND($AO$18="×",AO57&lt;&gt;"")),TEXT($D$9,"m月")&amp;"に含まれない日の希望欄は空白にして下さい！",IF(
AND($D$1="二交代制", COUNTIF(K57:AO57,"準")&gt;0),"「準」夜勤を消して下さい！", IF(AND($D$1="二交代制", COUNTIF(K57:AO57,"深")&gt;0),"「深」夜勤を消して下さい！",IF(AND($D$1="三交代制", COUNTIF(K57:AO57,"当")&gt;0),"「当」直を消して下さい！",IF(AND($D$1="三交代制", COUNTIF(K57:AO57,"明")&gt;0),"「明」けを消して下さい！",
IF(COUNTIF(K198:AO199,10)&gt;0,"「当直→明け→休み」を2回以上, "&amp;CHAR(10)&amp;"連続させないで下さい！",IF(COUNTIF(K198:AO199,20)&gt;0,"「準, 深夜勤務」は3回以上, "&amp;CHAR(10)&amp;"連続させないようにして下さい！",
IF(COUNTIF(K198:AO199,30)&gt;0,"「当直→明け→休み」"&amp;CHAR(10)&amp;"にして下さい！",IF(COUNTIF(K198:AO199,40)&gt;0,"「日(休)→準→休」「日(休)→準→準→休」,「休→深→休」,"&amp;CHAR(10)&amp;"「休→深→準(深)→休」のどれかにして下さい！",""))))))))))</f>
        <v/>
      </c>
    </row>
    <row r="58" spans="4:52" x14ac:dyDescent="0.4">
      <c r="D58" s="321"/>
      <c r="E58" s="204"/>
      <c r="F58" s="230"/>
      <c r="G58" s="315"/>
      <c r="H58" s="315"/>
      <c r="I58" s="317"/>
      <c r="J58" s="154" t="s">
        <v>5</v>
      </c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30"/>
      <c r="AP58" s="88"/>
      <c r="AQ58" s="87"/>
      <c r="AR58" s="87"/>
      <c r="AS58" s="87"/>
      <c r="AT58" s="87"/>
      <c r="AU58" s="87"/>
      <c r="AV58" s="87"/>
      <c r="AW58" s="87"/>
      <c r="AX58" s="55"/>
      <c r="AZ58" s="194"/>
    </row>
    <row r="59" spans="4:52" x14ac:dyDescent="0.4">
      <c r="D59" s="321"/>
      <c r="E59" s="204" t="str">
        <f>IF(Aチーム用勤務希望表!E59&lt;&gt;"",Aチーム用勤務希望表!E59,"")</f>
        <v/>
      </c>
      <c r="F59" s="230" t="str">
        <f>IF(Aチーム用勤務希望表!F59&lt;&gt;"",Aチーム用勤務希望表!F59,"")</f>
        <v/>
      </c>
      <c r="G59" s="315" t="str">
        <f>IF(Aチーム用勤務希望表!G59&lt;&gt;"",Aチーム用勤務希望表!G59,"")</f>
        <v/>
      </c>
      <c r="H59" s="315" t="str">
        <f>IF(Aチーム用勤務希望表!H59&lt;&gt;"",Aチーム用勤務希望表!H59,"")</f>
        <v/>
      </c>
      <c r="I59" s="317" t="str">
        <f>IF(Aチーム用勤務希望表!I59&lt;&gt;"",Aチーム用勤務希望表!I59,"")</f>
        <v/>
      </c>
      <c r="J59" s="154" t="s">
        <v>74</v>
      </c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30"/>
      <c r="AP59" s="88" t="str">
        <f>IF(E59="","",COUNTIF(K59:AO59,"日"))</f>
        <v/>
      </c>
      <c r="AQ59" s="84" t="str">
        <f>IF($D$1="二交代制",IF(E59="","",COUNTIF(K59:AO59,"当")),"")</f>
        <v/>
      </c>
      <c r="AR59" s="84" t="str">
        <f t="shared" ref="AR59" si="103">IF($D$1="二交代制",IF(E59="","",IF(($F59-AQ59)&gt;0,TEXT(($F59-AQ59),"@")&amp;"日, 不足しています",IF(($F59-AQ59)=0,"指定日数に等しいです",IF(($F59-AQ59)&lt;0,TEXT(-($F59-AQ59),"@")&amp;"日, 余っています","")))),"")</f>
        <v/>
      </c>
      <c r="AS59" s="84" t="str">
        <f>IF($D$1="三交代制",IF(E59="","",COUNTIF(K59:AO59,"準")),"")</f>
        <v/>
      </c>
      <c r="AT59" s="87" t="str">
        <f>IF($D$1="三交代制",IF(E59="","",IF(($G59-AS59)&gt;0,TEXT(($G59-AS59),"@")&amp;"日, 不足しています",IF(($G59-AS59)=0,"指定日数に等しいです",IF(($G59-AS59)&lt;0,TEXT(-($G59-AS59),"@")&amp;"日, 余っています","")))),"")</f>
        <v/>
      </c>
      <c r="AU59" s="84" t="str">
        <f>IF($D$1="三交代制",IF(E59="","",COUNTIF(K59:AO59,"深")),"")</f>
        <v/>
      </c>
      <c r="AV59" s="84" t="str">
        <f t="shared" ref="AV59" si="104">IF($D$1="三交代制",IF(E59="","",IF(($H59-AU59)&gt;0,TEXT(($H59-AU59),"@")&amp;"日, 不足しています",IF(($H59-AU59)=0,"指定日数に等しいです",IF(($H59-AU59)&lt;0,TEXT(-($H59-AU59),"@")&amp;"日, 余っています","")))),"")</f>
        <v/>
      </c>
      <c r="AW59" s="84" t="str">
        <f>IF(E59="","",COUNTIF(K59:AO59,"休"))</f>
        <v/>
      </c>
      <c r="AX59" s="85" t="str">
        <f t="shared" ref="AX59" si="105">IF(E59="","",IF(($I59-AW59)&gt;0,TEXT(($I59-AW59),"@")&amp;"日, 不足しています",IF(($I59-AW59)=0,"指定日数に等しいです",IF(($I59-AW59)&lt;0,TEXT(-($I59-AW59),"@")&amp;"日, 余っています",""))))</f>
        <v/>
      </c>
      <c r="AZ59" s="194" t="str">
        <f t="shared" ref="AZ59" si="106">IF(AND((COUNTIF(K59:AO59,"日")+COUNTIF(K59:AO59,"当")+COUNTIF(K59:AO59,"明")+COUNTIF(K59:AO59,"準")+COUNTIF(K59:AO59,"深")+COUNTIF(K59:AO59,"休"))&gt;0,$E59=""),"氏名を入力して下さい！勤務希望が入力されているのに, 氏名が入力されていません！",IF(
OR(AND($AM$18="×",AM59&lt;&gt;""),AND($AN$18="×",AN59&lt;&gt;""),AND($AO$18="×",AO59&lt;&gt;"")),TEXT($D$9,"m月")&amp;"に含まれない日の希望欄は空白にして下さい！",IF(
AND($D$1="二交代制", COUNTIF(K59:AO59,"準")&gt;0),"「準」夜勤を消して下さい！", IF(AND($D$1="二交代制", COUNTIF(K59:AO59,"深")&gt;0),"「深」夜勤を消して下さい！",IF(AND($D$1="三交代制", COUNTIF(K59:AO59,"当")&gt;0),"「当」直を消して下さい！",IF(AND($D$1="三交代制", COUNTIF(K59:AO59,"明")&gt;0),"「明」けを消して下さい！",
IF(COUNTIF(K200:AO201,10)&gt;0,"「当直→明け→休み」を2回以上, "&amp;CHAR(10)&amp;"連続させないで下さい！",IF(COUNTIF(K200:AO201,20)&gt;0,"「準, 深夜勤務」は3回以上, "&amp;CHAR(10)&amp;"連続させないようにして下さい！",
IF(COUNTIF(K200:AO201,30)&gt;0,"「当直→明け→休み」"&amp;CHAR(10)&amp;"にして下さい！",IF(COUNTIF(K200:AO201,40)&gt;0,"「日(休)→準→休」「日(休)→準→準→休」,「休→深→休」,"&amp;CHAR(10)&amp;"「休→深→準(深)→休」のどれかにして下さい！",""))))))))))</f>
        <v/>
      </c>
    </row>
    <row r="60" spans="4:52" x14ac:dyDescent="0.4">
      <c r="D60" s="321"/>
      <c r="E60" s="204"/>
      <c r="F60" s="230"/>
      <c r="G60" s="315"/>
      <c r="H60" s="315"/>
      <c r="I60" s="317"/>
      <c r="J60" s="154" t="s">
        <v>5</v>
      </c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30"/>
      <c r="AP60" s="88"/>
      <c r="AQ60" s="87"/>
      <c r="AR60" s="87"/>
      <c r="AS60" s="87"/>
      <c r="AT60" s="87"/>
      <c r="AU60" s="87"/>
      <c r="AV60" s="87"/>
      <c r="AW60" s="87"/>
      <c r="AX60" s="55"/>
      <c r="AZ60" s="194"/>
    </row>
    <row r="61" spans="4:52" x14ac:dyDescent="0.4">
      <c r="D61" s="321"/>
      <c r="E61" s="204" t="str">
        <f>IF(Aチーム用勤務希望表!E61&lt;&gt;"",Aチーム用勤務希望表!E61,"")</f>
        <v/>
      </c>
      <c r="F61" s="230" t="str">
        <f>IF(Aチーム用勤務希望表!F61&lt;&gt;"",Aチーム用勤務希望表!F61,"")</f>
        <v/>
      </c>
      <c r="G61" s="315" t="str">
        <f>IF(Aチーム用勤務希望表!G61&lt;&gt;"",Aチーム用勤務希望表!G61,"")</f>
        <v/>
      </c>
      <c r="H61" s="315" t="str">
        <f>IF(Aチーム用勤務希望表!H61&lt;&gt;"",Aチーム用勤務希望表!H61,"")</f>
        <v/>
      </c>
      <c r="I61" s="317" t="str">
        <f>IF(Aチーム用勤務希望表!I61&lt;&gt;"",Aチーム用勤務希望表!I61,"")</f>
        <v/>
      </c>
      <c r="J61" s="154" t="s">
        <v>74</v>
      </c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30"/>
      <c r="AP61" s="88" t="str">
        <f>IF(E61="","",COUNTIF(K61:AO61,"日"))</f>
        <v/>
      </c>
      <c r="AQ61" s="84" t="str">
        <f>IF($D$1="二交代制",IF(E61="","",COUNTIF(K61:AO61,"当")),"")</f>
        <v/>
      </c>
      <c r="AR61" s="84" t="str">
        <f t="shared" ref="AR61" si="107">IF($D$1="二交代制",IF(E61="","",IF(($F61-AQ61)&gt;0,TEXT(($F61-AQ61),"@")&amp;"日, 不足しています",IF(($F61-AQ61)=0,"指定日数に等しいです",IF(($F61-AQ61)&lt;0,TEXT(-($F61-AQ61),"@")&amp;"日, 余っています","")))),"")</f>
        <v/>
      </c>
      <c r="AS61" s="84" t="str">
        <f>IF($D$1="三交代制",IF(E61="","",COUNTIF(K61:AO61,"準")),"")</f>
        <v/>
      </c>
      <c r="AT61" s="87" t="str">
        <f t="shared" ref="AT61" si="108">IF($D$1="三交代制",IF(E61="","",IF(($G61-AS61)&gt;0,TEXT(($G61-AS61),"@")&amp;"日, 不足しています",IF(($G61-AS61)=0,"指定日数に等しいです",IF(($G61-AS61)&lt;0,TEXT(-($G61-AS61),"@")&amp;"日, 余っています","")))),"")</f>
        <v/>
      </c>
      <c r="AU61" s="84" t="str">
        <f>IF($D$1="三交代制",IF(E61="","",COUNTIF(K61:AO61,"深")),"")</f>
        <v/>
      </c>
      <c r="AV61" s="84" t="str">
        <f t="shared" ref="AV61" si="109">IF($D$1="三交代制",IF(E61="","",IF(($H61-AU61)&gt;0,TEXT(($H61-AU61),"@")&amp;"日, 不足しています",IF(($H61-AU61)=0,"指定日数に等しいです",IF(($H61-AU61)&lt;0,TEXT(-($H61-AU61),"@")&amp;"日, 余っています","")))),"")</f>
        <v/>
      </c>
      <c r="AW61" s="84" t="str">
        <f>IF(E61="","",COUNTIF(K61:AO61,"休"))</f>
        <v/>
      </c>
      <c r="AX61" s="85" t="str">
        <f t="shared" ref="AX61" si="110">IF(E61="","",IF(($I61-AW61)&gt;0,TEXT(($I61-AW61),"@")&amp;"日, 不足しています",IF(($I61-AW61)=0,"指定日数に等しいです",IF(($I61-AW61)&lt;0,TEXT(-($I61-AW61),"@")&amp;"日, 余っています",""))))</f>
        <v/>
      </c>
      <c r="AZ61" s="194" t="str">
        <f t="shared" ref="AZ61" si="111">IF(AND((COUNTIF(K61:AO61,"日")+COUNTIF(K61:AO61,"当")+COUNTIF(K61:AO61,"明")+COUNTIF(K61:AO61,"準")+COUNTIF(K61:AO61,"深")+COUNTIF(K61:AO61,"休"))&gt;0,$E61=""),"氏名を入力して下さい！勤務希望が入力されているのに, 氏名が入力されていません！",IF(
OR(AND($AM$18="×",AM61&lt;&gt;""),AND($AN$18="×",AN61&lt;&gt;""),AND($AO$18="×",AO61&lt;&gt;"")),TEXT($D$9,"m月")&amp;"に含まれない日の希望欄は空白にして下さい！",IF(
AND($D$1="二交代制", COUNTIF(K61:AO61,"準")&gt;0),"「準」夜勤を消して下さい！", IF(AND($D$1="二交代制", COUNTIF(K61:AO61,"深")&gt;0),"「深」夜勤を消して下さい！",IF(AND($D$1="三交代制", COUNTIF(K61:AO61,"当")&gt;0),"「当」直を消して下さい！",IF(AND($D$1="三交代制", COUNTIF(K61:AO61,"明")&gt;0),"「明」けを消して下さい！",
IF(COUNTIF(K202:AO203,10)&gt;0,"「当直→明け→休み」を2回以上, "&amp;CHAR(10)&amp;"連続させないで下さい！",IF(COUNTIF(K202:AO203,20)&gt;0,"「準, 深夜勤務」は3回以上, "&amp;CHAR(10)&amp;"連続させないようにして下さい！",
IF(COUNTIF(K202:AO203,30)&gt;0,"「当直→明け→休み」"&amp;CHAR(10)&amp;"にして下さい！",IF(COUNTIF(K202:AO203,40)&gt;0,"「日(休)→準→休」「日(休)→準→準→休」,「休→深→休」,"&amp;CHAR(10)&amp;"「休→深→準(深)→休」のどれかにして下さい！",""))))))))))</f>
        <v/>
      </c>
    </row>
    <row r="62" spans="4:52" x14ac:dyDescent="0.4">
      <c r="D62" s="321"/>
      <c r="E62" s="204"/>
      <c r="F62" s="230"/>
      <c r="G62" s="315"/>
      <c r="H62" s="315"/>
      <c r="I62" s="317"/>
      <c r="J62" s="154" t="s">
        <v>5</v>
      </c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30"/>
      <c r="AP62" s="88"/>
      <c r="AQ62" s="87"/>
      <c r="AR62" s="87"/>
      <c r="AS62" s="87"/>
      <c r="AT62" s="87"/>
      <c r="AU62" s="87"/>
      <c r="AV62" s="87"/>
      <c r="AW62" s="87"/>
      <c r="AX62" s="55"/>
      <c r="AZ62" s="194"/>
    </row>
    <row r="63" spans="4:52" x14ac:dyDescent="0.4">
      <c r="D63" s="321"/>
      <c r="E63" s="204" t="str">
        <f>IF(Aチーム用勤務希望表!E63&lt;&gt;"",Aチーム用勤務希望表!E63,"")</f>
        <v/>
      </c>
      <c r="F63" s="230" t="str">
        <f>IF(Aチーム用勤務希望表!F63&lt;&gt;"",Aチーム用勤務希望表!F63,"")</f>
        <v/>
      </c>
      <c r="G63" s="315" t="str">
        <f>IF(Aチーム用勤務希望表!G63&lt;&gt;"",Aチーム用勤務希望表!G63,"")</f>
        <v/>
      </c>
      <c r="H63" s="315" t="str">
        <f>IF(Aチーム用勤務希望表!H63&lt;&gt;"",Aチーム用勤務希望表!H63,"")</f>
        <v/>
      </c>
      <c r="I63" s="317" t="str">
        <f>IF(Aチーム用勤務希望表!I63&lt;&gt;"",Aチーム用勤務希望表!I63,"")</f>
        <v/>
      </c>
      <c r="J63" s="154" t="s">
        <v>74</v>
      </c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30"/>
      <c r="AP63" s="88" t="str">
        <f>IF(E63="","",COUNTIF(K63:AO63,"日"))</f>
        <v/>
      </c>
      <c r="AQ63" s="84" t="str">
        <f>IF($D$1="二交代制",IF(E63="","",COUNTIF(K63:AO63,"当")),"")</f>
        <v/>
      </c>
      <c r="AR63" s="84" t="str">
        <f t="shared" ref="AR63" si="112">IF($D$1="二交代制",IF(E63="","",IF(($F63-AQ63)&gt;0,TEXT(($F63-AQ63),"@")&amp;"日, 不足しています",IF(($F63-AQ63)=0,"指定日数に等しいです",IF(($F63-AQ63)&lt;0,TEXT(-($F63-AQ63),"@")&amp;"日, 余っています","")))),"")</f>
        <v/>
      </c>
      <c r="AS63" s="84" t="str">
        <f>IF($D$1="三交代制",IF(E63="","",COUNTIF(K63:AO63,"準")),"")</f>
        <v/>
      </c>
      <c r="AT63" s="87" t="str">
        <f t="shared" ref="AT63" si="113">IF($D$1="三交代制",IF(E63="","",IF(($G63-AS63)&gt;0,TEXT(($G63-AS63),"@")&amp;"日, 不足しています",IF(($G63-AS63)=0,"指定日数に等しいです",IF(($G63-AS63)&lt;0,TEXT(-($G63-AS63),"@")&amp;"日, 余っています","")))),"")</f>
        <v/>
      </c>
      <c r="AU63" s="84" t="str">
        <f>IF($D$1="三交代制",IF(E63="","",COUNTIF(K63:AO63,"深")),"")</f>
        <v/>
      </c>
      <c r="AV63" s="84" t="str">
        <f t="shared" ref="AV63" si="114">IF($D$1="三交代制",IF(E63="","",IF(($H63-AU63)&gt;0,TEXT(($H63-AU63),"@")&amp;"日, 不足しています",IF(($H63-AU63)=0,"指定日数に等しいです",IF(($H63-AU63)&lt;0,TEXT(-($H63-AU63),"@")&amp;"日, 余っています","")))),"")</f>
        <v/>
      </c>
      <c r="AW63" s="84" t="str">
        <f>IF(E63="","",COUNTIF(K63:AO63,"休"))</f>
        <v/>
      </c>
      <c r="AX63" s="85" t="str">
        <f t="shared" ref="AX63" si="115">IF(E63="","",IF(($I63-AW63)&gt;0,TEXT(($I63-AW63),"@")&amp;"日, 不足しています",IF(($I63-AW63)=0,"指定日数に等しいです",IF(($I63-AW63)&lt;0,TEXT(-($I63-AW63),"@")&amp;"日, 余っています",""))))</f>
        <v/>
      </c>
      <c r="AZ63" s="194" t="str">
        <f t="shared" ref="AZ63" si="116">IF(AND((COUNTIF(K63:AO63,"日")+COUNTIF(K63:AO63,"当")+COUNTIF(K63:AO63,"明")+COUNTIF(K63:AO63,"準")+COUNTIF(K63:AO63,"深")+COUNTIF(K63:AO63,"休"))&gt;0,$E63=""),"氏名を入力して下さい！勤務希望が入力されているのに, 氏名が入力されていません！",IF(
OR(AND($AM$18="×",AM63&lt;&gt;""),AND($AN$18="×",AN63&lt;&gt;""),AND($AO$18="×",AO63&lt;&gt;"")),TEXT($D$9,"m月")&amp;"に含まれない日の希望欄は空白にして下さい！",IF(
AND($D$1="二交代制", COUNTIF(K63:AO63,"準")&gt;0),"「準」夜勤を消して下さい！", IF(AND($D$1="二交代制", COUNTIF(K63:AO63,"深")&gt;0),"「深」夜勤を消して下さい！",IF(AND($D$1="三交代制", COUNTIF(K63:AO63,"当")&gt;0),"「当」直を消して下さい！",IF(AND($D$1="三交代制", COUNTIF(K63:AO63,"明")&gt;0),"「明」けを消して下さい！",
IF(COUNTIF(K204:AO205,10)&gt;0,"「当直→明け→休み」を2回以上, "&amp;CHAR(10)&amp;"連続させないで下さい！",IF(COUNTIF(K204:AO205,20)&gt;0,"「準, 深夜勤務」は3回以上, "&amp;CHAR(10)&amp;"連続させないようにして下さい！",
IF(COUNTIF(K204:AO205,30)&gt;0,"「当直→明け→休み」"&amp;CHAR(10)&amp;"にして下さい！",IF(COUNTIF(K204:AO205,40)&gt;0,"「日(休)→準→休」「日(休)→準→準→休」,「休→深→休」,"&amp;CHAR(10)&amp;"「休→深→準(深)→休」のどれかにして下さい！",""))))))))))</f>
        <v/>
      </c>
    </row>
    <row r="64" spans="4:52" x14ac:dyDescent="0.4">
      <c r="D64" s="321"/>
      <c r="E64" s="204"/>
      <c r="F64" s="230"/>
      <c r="G64" s="315"/>
      <c r="H64" s="315"/>
      <c r="I64" s="317"/>
      <c r="J64" s="154" t="s">
        <v>5</v>
      </c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30"/>
      <c r="AP64" s="88"/>
      <c r="AQ64" s="87"/>
      <c r="AR64" s="87"/>
      <c r="AS64" s="87"/>
      <c r="AT64" s="87"/>
      <c r="AU64" s="87"/>
      <c r="AV64" s="87"/>
      <c r="AW64" s="87"/>
      <c r="AX64" s="55"/>
      <c r="AZ64" s="194"/>
    </row>
    <row r="65" spans="4:52" x14ac:dyDescent="0.4">
      <c r="D65" s="321"/>
      <c r="E65" s="204" t="str">
        <f>IF(Aチーム用勤務希望表!E65&lt;&gt;"",Aチーム用勤務希望表!E65,"")</f>
        <v/>
      </c>
      <c r="F65" s="230" t="str">
        <f>IF(Aチーム用勤務希望表!F65&lt;&gt;"",Aチーム用勤務希望表!F65,"")</f>
        <v/>
      </c>
      <c r="G65" s="315" t="str">
        <f>IF(Aチーム用勤務希望表!G65&lt;&gt;"",Aチーム用勤務希望表!G65,"")</f>
        <v/>
      </c>
      <c r="H65" s="315" t="str">
        <f>IF(Aチーム用勤務希望表!H65&lt;&gt;"",Aチーム用勤務希望表!H65,"")</f>
        <v/>
      </c>
      <c r="I65" s="317" t="str">
        <f>IF(Aチーム用勤務希望表!I65&lt;&gt;"",Aチーム用勤務希望表!I65,"")</f>
        <v/>
      </c>
      <c r="J65" s="154" t="s">
        <v>74</v>
      </c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30"/>
      <c r="AP65" s="88" t="str">
        <f>IF(E65="","",COUNTIF(K65:AO65,"日"))</f>
        <v/>
      </c>
      <c r="AQ65" s="84" t="str">
        <f>IF($D$1="二交代制",IF(E65="","",COUNTIF(K65:AO65,"当")),"")</f>
        <v/>
      </c>
      <c r="AR65" s="84" t="str">
        <f t="shared" ref="AR65" si="117">IF($D$1="二交代制",IF(E65="","",IF(($F65-AQ65)&gt;0,TEXT(($F65-AQ65),"@")&amp;"日, 不足しています",IF(($F65-AQ65)=0,"指定日数に等しいです",IF(($F65-AQ65)&lt;0,TEXT(-($F65-AQ65),"@")&amp;"日, 余っています","")))),"")</f>
        <v/>
      </c>
      <c r="AS65" s="84" t="str">
        <f>IF($D$1="三交代制",IF(E65="","",COUNTIF(K65:AO65,"準")),"")</f>
        <v/>
      </c>
      <c r="AT65" s="87" t="str">
        <f t="shared" ref="AT65" si="118">IF($D$1="三交代制",IF(E65="","",IF(($G65-AS65)&gt;0,TEXT(($G65-AS65),"@")&amp;"日, 不足しています",IF(($G65-AS65)=0,"指定日数に等しいです",IF(($G65-AS65)&lt;0,TEXT(-($G65-AS65),"@")&amp;"日, 余っています","")))),"")</f>
        <v/>
      </c>
      <c r="AU65" s="84" t="str">
        <f>IF($D$1="三交代制",IF(E65="","",COUNTIF(K65:AO65,"深")),"")</f>
        <v/>
      </c>
      <c r="AV65" s="84" t="str">
        <f t="shared" ref="AV65" si="119">IF($D$1="三交代制",IF(E65="","",IF(($H65-AU65)&gt;0,TEXT(($H65-AU65),"@")&amp;"日, 不足しています",IF(($H65-AU65)=0,"指定日数に等しいです",IF(($H65-AU65)&lt;0,TEXT(-($H65-AU65),"@")&amp;"日, 余っています","")))),"")</f>
        <v/>
      </c>
      <c r="AW65" s="84" t="str">
        <f>IF(E65="","",COUNTIF(K65:AO65,"休"))</f>
        <v/>
      </c>
      <c r="AX65" s="85" t="str">
        <f t="shared" ref="AX65" si="120">IF(E65="","",IF(($I65-AW65)&gt;0,TEXT(($I65-AW65),"@")&amp;"日, 不足しています",IF(($I65-AW65)=0,"指定日数に等しいです",IF(($I65-AW65)&lt;0,TEXT(-($I65-AW65),"@")&amp;"日, 余っています",""))))</f>
        <v/>
      </c>
      <c r="AZ65" s="194" t="str">
        <f t="shared" ref="AZ65" si="121">IF(AND((COUNTIF(K65:AO65,"日")+COUNTIF(K65:AO65,"当")+COUNTIF(K65:AO65,"明")+COUNTIF(K65:AO65,"準")+COUNTIF(K65:AO65,"深")+COUNTIF(K65:AO65,"休"))&gt;0,$E65=""),"氏名を入力して下さい！勤務希望が入力されているのに, 氏名が入力されていません！",IF(
OR(AND($AM$18="×",AM65&lt;&gt;""),AND($AN$18="×",AN65&lt;&gt;""),AND($AO$18="×",AO65&lt;&gt;"")),TEXT($D$9,"m月")&amp;"に含まれない日の希望欄は空白にして下さい！",IF(
AND($D$1="二交代制", COUNTIF(K65:AO65,"準")&gt;0),"「準」夜勤を消して下さい！", IF(AND($D$1="二交代制", COUNTIF(K65:AO65,"深")&gt;0),"「深」夜勤を消して下さい！",IF(AND($D$1="三交代制", COUNTIF(K65:AO65,"当")&gt;0),"「当」直を消して下さい！",IF(AND($D$1="三交代制", COUNTIF(K65:AO65,"明")&gt;0),"「明」けを消して下さい！",
IF(COUNTIF(K206:AO207,10)&gt;0,"「当直→明け→休み」を2回以上, "&amp;CHAR(10)&amp;"連続させないで下さい！",IF(COUNTIF(K206:AO207,20)&gt;0,"「準, 深夜勤務」は3回以上, "&amp;CHAR(10)&amp;"連続させないようにして下さい！",
IF(COUNTIF(K206:AO207,30)&gt;0,"「当直→明け→休み」"&amp;CHAR(10)&amp;"にして下さい！",IF(COUNTIF(K206:AO207,40)&gt;0,"「日(休)→準→休」「日(休)→準→準→休」,「休→深→休」,"&amp;CHAR(10)&amp;"「休→深→準(深)→休」のどれかにして下さい！",""))))))))))</f>
        <v/>
      </c>
    </row>
    <row r="66" spans="4:52" x14ac:dyDescent="0.4">
      <c r="D66" s="321"/>
      <c r="E66" s="204"/>
      <c r="F66" s="230"/>
      <c r="G66" s="315"/>
      <c r="H66" s="315"/>
      <c r="I66" s="317"/>
      <c r="J66" s="154" t="s">
        <v>5</v>
      </c>
      <c r="K66" s="129"/>
      <c r="L66" s="129"/>
      <c r="M66" s="129"/>
      <c r="N66" s="129"/>
      <c r="O66" s="129"/>
      <c r="P66" s="129"/>
      <c r="Q66" s="129"/>
      <c r="R66" s="129"/>
      <c r="S66" s="129"/>
      <c r="T66" s="129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30"/>
      <c r="AP66" s="88"/>
      <c r="AQ66" s="87"/>
      <c r="AR66" s="87"/>
      <c r="AS66" s="87"/>
      <c r="AT66" s="87"/>
      <c r="AU66" s="87"/>
      <c r="AV66" s="87"/>
      <c r="AW66" s="87"/>
      <c r="AX66" s="55"/>
      <c r="AZ66" s="194"/>
    </row>
    <row r="67" spans="4:52" x14ac:dyDescent="0.4">
      <c r="D67" s="321"/>
      <c r="E67" s="204" t="str">
        <f>IF(Aチーム用勤務希望表!E67&lt;&gt;"",Aチーム用勤務希望表!E67,"")</f>
        <v/>
      </c>
      <c r="F67" s="230" t="str">
        <f>IF(Aチーム用勤務希望表!F67&lt;&gt;"",Aチーム用勤務希望表!F67,"")</f>
        <v/>
      </c>
      <c r="G67" s="315" t="str">
        <f>IF(Aチーム用勤務希望表!G67&lt;&gt;"",Aチーム用勤務希望表!G67,"")</f>
        <v/>
      </c>
      <c r="H67" s="315" t="str">
        <f>IF(Aチーム用勤務希望表!H67&lt;&gt;"",Aチーム用勤務希望表!H67,"")</f>
        <v/>
      </c>
      <c r="I67" s="317" t="str">
        <f>IF(Aチーム用勤務希望表!I67&lt;&gt;"",Aチーム用勤務希望表!I67,"")</f>
        <v/>
      </c>
      <c r="J67" s="154" t="s">
        <v>74</v>
      </c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29"/>
      <c r="AF67" s="129"/>
      <c r="AG67" s="129"/>
      <c r="AH67" s="129"/>
      <c r="AI67" s="129"/>
      <c r="AJ67" s="129"/>
      <c r="AK67" s="129"/>
      <c r="AL67" s="129"/>
      <c r="AM67" s="129"/>
      <c r="AN67" s="129"/>
      <c r="AO67" s="130"/>
      <c r="AP67" s="88" t="str">
        <f>IF(E67="","",COUNTIF(K67:AO67,"日"))</f>
        <v/>
      </c>
      <c r="AQ67" s="84" t="str">
        <f>IF($D$1="二交代制",IF(E67="","",COUNTIF(K67:AO67,"当")),"")</f>
        <v/>
      </c>
      <c r="AR67" s="84" t="str">
        <f t="shared" ref="AR67" si="122">IF($D$1="二交代制",IF(E67="","",IF(($F67-AQ67)&gt;0,TEXT(($F67-AQ67),"@")&amp;"日, 不足しています",IF(($F67-AQ67)=0,"指定日数に等しいです",IF(($F67-AQ67)&lt;0,TEXT(-($F67-AQ67),"@")&amp;"日, 余っています","")))),"")</f>
        <v/>
      </c>
      <c r="AS67" s="84" t="str">
        <f>IF($D$1="三交代制",IF(E67="","",COUNTIF(K67:AO67,"準")),"")</f>
        <v/>
      </c>
      <c r="AT67" s="87" t="str">
        <f t="shared" ref="AT67" si="123">IF($D$1="三交代制",IF(E67="","",IF(($G67-AS67)&gt;0,TEXT(($G67-AS67),"@")&amp;"日, 不足しています",IF(($G67-AS67)=0,"指定日数に等しいです",IF(($G67-AS67)&lt;0,TEXT(-($G67-AS67),"@")&amp;"日, 余っています","")))),"")</f>
        <v/>
      </c>
      <c r="AU67" s="84" t="str">
        <f>IF($D$1="三交代制",IF(E67="","",COUNTIF(K67:AO67,"深")),"")</f>
        <v/>
      </c>
      <c r="AV67" s="84" t="str">
        <f t="shared" ref="AV67" si="124">IF($D$1="三交代制",IF(E67="","",IF(($H67-AU67)&gt;0,TEXT(($H67-AU67),"@")&amp;"日, 不足しています",IF(($H67-AU67)=0,"指定日数に等しいです",IF(($H67-AU67)&lt;0,TEXT(-($H67-AU67),"@")&amp;"日, 余っています","")))),"")</f>
        <v/>
      </c>
      <c r="AW67" s="84" t="str">
        <f>IF(E67="","",COUNTIF(K67:AO67,"休"))</f>
        <v/>
      </c>
      <c r="AX67" s="85" t="str">
        <f t="shared" ref="AX67" si="125">IF(E67="","",IF(($I67-AW67)&gt;0,TEXT(($I67-AW67),"@")&amp;"日, 不足しています",IF(($I67-AW67)=0,"指定日数に等しいです",IF(($I67-AW67)&lt;0,TEXT(-($I67-AW67),"@")&amp;"日, 余っています",""))))</f>
        <v/>
      </c>
      <c r="AZ67" s="194" t="str">
        <f t="shared" ref="AZ67" si="126">IF(AND((COUNTIF(K67:AO67,"日")+COUNTIF(K67:AO67,"当")+COUNTIF(K67:AO67,"明")+COUNTIF(K67:AO67,"準")+COUNTIF(K67:AO67,"深")+COUNTIF(K67:AO67,"休"))&gt;0,$E67=""),"氏名を入力して下さい！勤務希望が入力されているのに, 氏名が入力されていません！",IF(
OR(AND($AM$18="×",AM67&lt;&gt;""),AND($AN$18="×",AN67&lt;&gt;""),AND($AO$18="×",AO67&lt;&gt;"")),TEXT($D$9,"m月")&amp;"に含まれない日の希望欄は空白にして下さい！",IF(
AND($D$1="二交代制", COUNTIF(K67:AO67,"準")&gt;0),"「準」夜勤を消して下さい！", IF(AND($D$1="二交代制", COUNTIF(K67:AO67,"深")&gt;0),"「深」夜勤を消して下さい！",IF(AND($D$1="三交代制", COUNTIF(K67:AO67,"当")&gt;0),"「当」直を消して下さい！",IF(AND($D$1="三交代制", COUNTIF(K67:AO67,"明")&gt;0),"「明」けを消して下さい！",
IF(COUNTIF(K208:AO209,10)&gt;0,"「当直→明け→休み」を2回以上, "&amp;CHAR(10)&amp;"連続させないで下さい！",IF(COUNTIF(K208:AO209,20)&gt;0,"「準, 深夜勤務」は3回以上, "&amp;CHAR(10)&amp;"連続させないようにして下さい！",
IF(COUNTIF(K208:AO209,30)&gt;0,"「当直→明け→休み」"&amp;CHAR(10)&amp;"にして下さい！",IF(COUNTIF(K208:AO209,40)&gt;0,"「日(休)→準→休」「日(休)→準→準→休」,「休→深→休」,"&amp;CHAR(10)&amp;"「休→深→準(深)→休」のどれかにして下さい！",""))))))))))</f>
        <v/>
      </c>
    </row>
    <row r="68" spans="4:52" x14ac:dyDescent="0.4">
      <c r="D68" s="321"/>
      <c r="E68" s="204"/>
      <c r="F68" s="230"/>
      <c r="G68" s="315"/>
      <c r="H68" s="315"/>
      <c r="I68" s="317"/>
      <c r="J68" s="154" t="s">
        <v>5</v>
      </c>
      <c r="K68" s="129"/>
      <c r="L68" s="129"/>
      <c r="M68" s="129"/>
      <c r="N68" s="129"/>
      <c r="O68" s="129"/>
      <c r="P68" s="129"/>
      <c r="Q68" s="129"/>
      <c r="R68" s="129"/>
      <c r="S68" s="129"/>
      <c r="T68" s="129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29"/>
      <c r="AF68" s="129"/>
      <c r="AG68" s="129"/>
      <c r="AH68" s="129"/>
      <c r="AI68" s="129"/>
      <c r="AJ68" s="129"/>
      <c r="AK68" s="129"/>
      <c r="AL68" s="129"/>
      <c r="AM68" s="129"/>
      <c r="AN68" s="129"/>
      <c r="AO68" s="130"/>
      <c r="AP68" s="88"/>
      <c r="AQ68" s="87"/>
      <c r="AR68" s="87"/>
      <c r="AS68" s="87"/>
      <c r="AT68" s="87"/>
      <c r="AU68" s="87"/>
      <c r="AV68" s="87"/>
      <c r="AW68" s="87"/>
      <c r="AX68" s="55"/>
      <c r="AZ68" s="194"/>
    </row>
    <row r="69" spans="4:52" x14ac:dyDescent="0.4">
      <c r="D69" s="321"/>
      <c r="E69" s="204" t="str">
        <f>IF(Aチーム用勤務希望表!E69&lt;&gt;"",Aチーム用勤務希望表!E69,"")</f>
        <v/>
      </c>
      <c r="F69" s="230" t="str">
        <f>IF(Aチーム用勤務希望表!F69&lt;&gt;"",Aチーム用勤務希望表!F69,"")</f>
        <v/>
      </c>
      <c r="G69" s="315" t="str">
        <f>IF(Aチーム用勤務希望表!G69&lt;&gt;"",Aチーム用勤務希望表!G69,"")</f>
        <v/>
      </c>
      <c r="H69" s="315" t="str">
        <f>IF(Aチーム用勤務希望表!H69&lt;&gt;"",Aチーム用勤務希望表!H69,"")</f>
        <v/>
      </c>
      <c r="I69" s="317" t="str">
        <f>IF(Aチーム用勤務希望表!I69&lt;&gt;"",Aチーム用勤務希望表!I69,"")</f>
        <v/>
      </c>
      <c r="J69" s="154" t="s">
        <v>74</v>
      </c>
      <c r="K69" s="129"/>
      <c r="L69" s="129"/>
      <c r="M69" s="129"/>
      <c r="N69" s="129"/>
      <c r="O69" s="129"/>
      <c r="P69" s="129"/>
      <c r="Q69" s="129"/>
      <c r="R69" s="129"/>
      <c r="S69" s="129"/>
      <c r="T69" s="129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30"/>
      <c r="AP69" s="88" t="str">
        <f>IF(E69="","",COUNTIF(K69:AO69,"日"))</f>
        <v/>
      </c>
      <c r="AQ69" s="84" t="str">
        <f>IF($D$1="二交代制",IF(E69="","",COUNTIF(K69:AO69,"当")),"")</f>
        <v/>
      </c>
      <c r="AR69" s="84" t="str">
        <f t="shared" ref="AR69" si="127">IF($D$1="二交代制",IF(E69="","",IF(($F69-AQ69)&gt;0,TEXT(($F69-AQ69),"@")&amp;"日, 不足しています",IF(($F69-AQ69)=0,"指定日数に等しいです",IF(($F69-AQ69)&lt;0,TEXT(-($F69-AQ69),"@")&amp;"日, 余っています","")))),"")</f>
        <v/>
      </c>
      <c r="AS69" s="84" t="str">
        <f>IF($D$1="三交代制",IF(E69="","",COUNTIF(K69:AO69,"準")),"")</f>
        <v/>
      </c>
      <c r="AT69" s="87" t="str">
        <f t="shared" ref="AT69" si="128">IF($D$1="三交代制",IF(E69="","",IF(($G69-AS69)&gt;0,TEXT(($G69-AS69),"@")&amp;"日, 不足しています",IF(($G69-AS69)=0,"指定日数に等しいです",IF(($G69-AS69)&lt;0,TEXT(-($G69-AS69),"@")&amp;"日, 余っています","")))),"")</f>
        <v/>
      </c>
      <c r="AU69" s="84" t="str">
        <f>IF($D$1="三交代制",IF(E69="","",COUNTIF(K69:AO69,"深")),"")</f>
        <v/>
      </c>
      <c r="AV69" s="84" t="str">
        <f t="shared" ref="AV69" si="129">IF($D$1="三交代制",IF(E69="","",IF(($H69-AU69)&gt;0,TEXT(($H69-AU69),"@")&amp;"日, 不足しています",IF(($H69-AU69)=0,"指定日数に等しいです",IF(($H69-AU69)&lt;0,TEXT(-($H69-AU69),"@")&amp;"日, 余っています","")))),"")</f>
        <v/>
      </c>
      <c r="AW69" s="84" t="str">
        <f>IF(E69="","",COUNTIF(K69:AO69,"休"))</f>
        <v/>
      </c>
      <c r="AX69" s="85" t="str">
        <f t="shared" ref="AX69" si="130">IF(E69="","",IF(($I69-AW69)&gt;0,TEXT(($I69-AW69),"@")&amp;"日, 不足しています",IF(($I69-AW69)=0,"指定日数に等しいです",IF(($I69-AW69)&lt;0,TEXT(-($I69-AW69),"@")&amp;"日, 余っています",""))))</f>
        <v/>
      </c>
      <c r="AZ69" s="194" t="str">
        <f t="shared" ref="AZ69" si="131">IF(AND((COUNTIF(K69:AO69,"日")+COUNTIF(K69:AO69,"当")+COUNTIF(K69:AO69,"明")+COUNTIF(K69:AO69,"準")+COUNTIF(K69:AO69,"深")+COUNTIF(K69:AO69,"休"))&gt;0,$E69=""),"氏名を入力して下さい！勤務希望が入力されているのに, 氏名が入力されていません！",IF(
OR(AND($AM$18="×",AM69&lt;&gt;""),AND($AN$18="×",AN69&lt;&gt;""),AND($AO$18="×",AO69&lt;&gt;"")),TEXT($D$9,"m月")&amp;"に含まれない日の希望欄は空白にして下さい！",IF(
AND($D$1="二交代制", COUNTIF(K69:AO69,"準")&gt;0),"「準」夜勤を消して下さい！", IF(AND($D$1="二交代制", COUNTIF(K69:AO69,"深")&gt;0),"「深」夜勤を消して下さい！",IF(AND($D$1="三交代制", COUNTIF(K69:AO69,"当")&gt;0),"「当」直を消して下さい！",IF(AND($D$1="三交代制", COUNTIF(K69:AO69,"明")&gt;0),"「明」けを消して下さい！",
IF(COUNTIF(K210:AO211,10)&gt;0,"「当直→明け→休み」を2回以上, "&amp;CHAR(10)&amp;"連続させないで下さい！",IF(COUNTIF(K210:AO211,20)&gt;0,"「準, 深夜勤務」は3回以上, "&amp;CHAR(10)&amp;"連続させないようにして下さい！",
IF(COUNTIF(K210:AO211,30)&gt;0,"「当直→明け→休み」"&amp;CHAR(10)&amp;"にして下さい！",IF(COUNTIF(K210:AO211,40)&gt;0,"「日(休)→準→休」「日(休)→準→準→休」,「休→深→休」,"&amp;CHAR(10)&amp;"「休→深→準(深)→休」のどれかにして下さい！",""))))))))))</f>
        <v/>
      </c>
    </row>
    <row r="70" spans="4:52" x14ac:dyDescent="0.4">
      <c r="D70" s="321"/>
      <c r="E70" s="204"/>
      <c r="F70" s="230"/>
      <c r="G70" s="315"/>
      <c r="H70" s="315"/>
      <c r="I70" s="317"/>
      <c r="J70" s="154" t="s">
        <v>5</v>
      </c>
      <c r="K70" s="129"/>
      <c r="L70" s="129"/>
      <c r="M70" s="129"/>
      <c r="N70" s="129"/>
      <c r="O70" s="129"/>
      <c r="P70" s="129"/>
      <c r="Q70" s="129"/>
      <c r="R70" s="129"/>
      <c r="S70" s="129"/>
      <c r="T70" s="129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29"/>
      <c r="AF70" s="129"/>
      <c r="AG70" s="129"/>
      <c r="AH70" s="129"/>
      <c r="AI70" s="129"/>
      <c r="AJ70" s="129"/>
      <c r="AK70" s="129"/>
      <c r="AL70" s="129"/>
      <c r="AM70" s="129"/>
      <c r="AN70" s="129"/>
      <c r="AO70" s="130"/>
      <c r="AP70" s="88"/>
      <c r="AQ70" s="87"/>
      <c r="AR70" s="87"/>
      <c r="AS70" s="87"/>
      <c r="AT70" s="87"/>
      <c r="AU70" s="87"/>
      <c r="AV70" s="87"/>
      <c r="AW70" s="87"/>
      <c r="AX70" s="55"/>
      <c r="AZ70" s="194"/>
    </row>
    <row r="71" spans="4:52" x14ac:dyDescent="0.4">
      <c r="D71" s="321"/>
      <c r="E71" s="204" t="str">
        <f>IF(Aチーム用勤務希望表!E71&lt;&gt;"",Aチーム用勤務希望表!E71,"")</f>
        <v/>
      </c>
      <c r="F71" s="230" t="str">
        <f>IF(Aチーム用勤務希望表!F71&lt;&gt;"",Aチーム用勤務希望表!F71,"")</f>
        <v/>
      </c>
      <c r="G71" s="315" t="str">
        <f>IF(Aチーム用勤務希望表!G71&lt;&gt;"",Aチーム用勤務希望表!G71,"")</f>
        <v/>
      </c>
      <c r="H71" s="315" t="str">
        <f>IF(Aチーム用勤務希望表!H71&lt;&gt;"",Aチーム用勤務希望表!H71,"")</f>
        <v/>
      </c>
      <c r="I71" s="317" t="str">
        <f>IF(Aチーム用勤務希望表!I71&lt;&gt;"",Aチーム用勤務希望表!I71,"")</f>
        <v/>
      </c>
      <c r="J71" s="154" t="s">
        <v>74</v>
      </c>
      <c r="K71" s="129"/>
      <c r="L71" s="129"/>
      <c r="M71" s="129"/>
      <c r="N71" s="129"/>
      <c r="O71" s="129"/>
      <c r="P71" s="129"/>
      <c r="Q71" s="129"/>
      <c r="R71" s="129"/>
      <c r="S71" s="129"/>
      <c r="T71" s="129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29"/>
      <c r="AF71" s="129"/>
      <c r="AG71" s="129"/>
      <c r="AH71" s="129"/>
      <c r="AI71" s="129"/>
      <c r="AJ71" s="129"/>
      <c r="AK71" s="129"/>
      <c r="AL71" s="129"/>
      <c r="AM71" s="129"/>
      <c r="AN71" s="129"/>
      <c r="AO71" s="130"/>
      <c r="AP71" s="88" t="str">
        <f>IF(E71="","",COUNTIF(K71:AO71,"日"))</f>
        <v/>
      </c>
      <c r="AQ71" s="84" t="str">
        <f>IF($D$1="二交代制",IF(E71="","",COUNTIF(K71:AO71,"当")),"")</f>
        <v/>
      </c>
      <c r="AR71" s="84" t="str">
        <f t="shared" ref="AR71" si="132">IF($D$1="二交代制",IF(E71="","",IF(($F71-AQ71)&gt;0,TEXT(($F71-AQ71),"@")&amp;"日, 不足しています",IF(($F71-AQ71)=0,"指定日数に等しいです",IF(($F71-AQ71)&lt;0,TEXT(-($F71-AQ71),"@")&amp;"日, 余っています","")))),"")</f>
        <v/>
      </c>
      <c r="AS71" s="84" t="str">
        <f>IF($D$1="三交代制",IF(E71="","",COUNTIF(K71:AO71,"準")),"")</f>
        <v/>
      </c>
      <c r="AT71" s="87" t="str">
        <f t="shared" ref="AT71" si="133">IF($D$1="三交代制",IF(E71="","",IF(($G71-AS71)&gt;0,TEXT(($G71-AS71),"@")&amp;"日, 不足しています",IF(($G71-AS71)=0,"指定日数に等しいです",IF(($G71-AS71)&lt;0,TEXT(-($G71-AS71),"@")&amp;"日, 余っています","")))),"")</f>
        <v/>
      </c>
      <c r="AU71" s="84" t="str">
        <f>IF($D$1="三交代制",IF(E71="","",COUNTIF(K71:AO71,"深")),"")</f>
        <v/>
      </c>
      <c r="AV71" s="84" t="str">
        <f t="shared" ref="AV71" si="134">IF($D$1="三交代制",IF(E71="","",IF(($H71-AU71)&gt;0,TEXT(($H71-AU71),"@")&amp;"日, 不足しています",IF(($H71-AU71)=0,"指定日数に等しいです",IF(($H71-AU71)&lt;0,TEXT(-($H71-AU71),"@")&amp;"日, 余っています","")))),"")</f>
        <v/>
      </c>
      <c r="AW71" s="84" t="str">
        <f>IF(E71="","",COUNTIF(K71:AO71,"休"))</f>
        <v/>
      </c>
      <c r="AX71" s="85" t="str">
        <f t="shared" ref="AX71" si="135">IF(E71="","",IF(($I71-AW71)&gt;0,TEXT(($I71-AW71),"@")&amp;"日, 不足しています",IF(($I71-AW71)=0,"指定日数に等しいです",IF(($I71-AW71)&lt;0,TEXT(-($I71-AW71),"@")&amp;"日, 余っています",""))))</f>
        <v/>
      </c>
      <c r="AZ71" s="194" t="str">
        <f t="shared" ref="AZ71" si="136">IF(AND((COUNTIF(K71:AO71,"日")+COUNTIF(K71:AO71,"当")+COUNTIF(K71:AO71,"明")+COUNTIF(K71:AO71,"準")+COUNTIF(K71:AO71,"深")+COUNTIF(K71:AO71,"休"))&gt;0,$E71=""),"氏名を入力して下さい！勤務希望が入力されているのに, 氏名が入力されていません！",IF(
OR(AND($AM$18="×",AM71&lt;&gt;""),AND($AN$18="×",AN71&lt;&gt;""),AND($AO$18="×",AO71&lt;&gt;"")),TEXT($D$9,"m月")&amp;"に含まれない日の希望欄は空白にして下さい！",IF(
AND($D$1="二交代制", COUNTIF(K71:AO71,"準")&gt;0),"「準」夜勤を消して下さい！", IF(AND($D$1="二交代制", COUNTIF(K71:AO71,"深")&gt;0),"「深」夜勤を消して下さい！",IF(AND($D$1="三交代制", COUNTIF(K71:AO71,"当")&gt;0),"「当」直を消して下さい！",IF(AND($D$1="三交代制", COUNTIF(K71:AO71,"明")&gt;0),"「明」けを消して下さい！",
IF(COUNTIF(K212:AO213,10)&gt;0,"「当直→明け→休み」を2回以上, "&amp;CHAR(10)&amp;"連続させないで下さい！",IF(COUNTIF(K212:AO213,20)&gt;0,"「準, 深夜勤務」は3回以上, "&amp;CHAR(10)&amp;"連続させないようにして下さい！",
IF(COUNTIF(K212:AO213,30)&gt;0,"「当直→明け→休み」"&amp;CHAR(10)&amp;"にして下さい！",IF(COUNTIF(K212:AO213,40)&gt;0,"「日(休)→準→休」「日(休)→準→準→休」,「休→深→休」,"&amp;CHAR(10)&amp;"「休→深→準(深)→休」のどれかにして下さい！",""))))))))))</f>
        <v/>
      </c>
    </row>
    <row r="72" spans="4:52" x14ac:dyDescent="0.4">
      <c r="D72" s="321"/>
      <c r="E72" s="204"/>
      <c r="F72" s="230"/>
      <c r="G72" s="315"/>
      <c r="H72" s="315"/>
      <c r="I72" s="317"/>
      <c r="J72" s="154" t="s">
        <v>5</v>
      </c>
      <c r="K72" s="129"/>
      <c r="L72" s="129"/>
      <c r="M72" s="129"/>
      <c r="N72" s="129"/>
      <c r="O72" s="129"/>
      <c r="P72" s="129"/>
      <c r="Q72" s="129"/>
      <c r="R72" s="129"/>
      <c r="S72" s="129"/>
      <c r="T72" s="129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29"/>
      <c r="AF72" s="129"/>
      <c r="AG72" s="129"/>
      <c r="AH72" s="129"/>
      <c r="AI72" s="129"/>
      <c r="AJ72" s="129"/>
      <c r="AK72" s="129"/>
      <c r="AL72" s="129"/>
      <c r="AM72" s="129"/>
      <c r="AN72" s="129"/>
      <c r="AO72" s="130"/>
      <c r="AP72" s="88"/>
      <c r="AQ72" s="87"/>
      <c r="AR72" s="87"/>
      <c r="AS72" s="87"/>
      <c r="AT72" s="87"/>
      <c r="AU72" s="87"/>
      <c r="AV72" s="87"/>
      <c r="AW72" s="87"/>
      <c r="AX72" s="55"/>
      <c r="AZ72" s="194"/>
    </row>
    <row r="73" spans="4:52" x14ac:dyDescent="0.4">
      <c r="D73" s="321"/>
      <c r="E73" s="204" t="str">
        <f>IF(Aチーム用勤務希望表!E73&lt;&gt;"",Aチーム用勤務希望表!E73,"")</f>
        <v/>
      </c>
      <c r="F73" s="230" t="str">
        <f>IF(Aチーム用勤務希望表!F73&lt;&gt;"",Aチーム用勤務希望表!F73,"")</f>
        <v/>
      </c>
      <c r="G73" s="315" t="str">
        <f>IF(Aチーム用勤務希望表!G73&lt;&gt;"",Aチーム用勤務希望表!G73,"")</f>
        <v/>
      </c>
      <c r="H73" s="315" t="str">
        <f>IF(Aチーム用勤務希望表!H73&lt;&gt;"",Aチーム用勤務希望表!H73,"")</f>
        <v/>
      </c>
      <c r="I73" s="317" t="str">
        <f>IF(Aチーム用勤務希望表!I73&lt;&gt;"",Aチーム用勤務希望表!I73,"")</f>
        <v/>
      </c>
      <c r="J73" s="154" t="s">
        <v>74</v>
      </c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29"/>
      <c r="AK73" s="129"/>
      <c r="AL73" s="129"/>
      <c r="AM73" s="129"/>
      <c r="AN73" s="129"/>
      <c r="AO73" s="130"/>
      <c r="AP73" s="88" t="str">
        <f>IF(E73="","",COUNTIF(K73:AO73,"日"))</f>
        <v/>
      </c>
      <c r="AQ73" s="84" t="str">
        <f>IF($D$1="二交代制",IF(E73="","",COUNTIF(K73:AO73,"当")),"")</f>
        <v/>
      </c>
      <c r="AR73" s="84" t="str">
        <f t="shared" ref="AR73" si="137">IF($D$1="二交代制",IF(E73="","",IF(($F73-AQ73)&gt;0,TEXT(($F73-AQ73),"@")&amp;"日, 不足しています",IF(($F73-AQ73)=0,"指定日数に等しいです",IF(($F73-AQ73)&lt;0,TEXT(-($F73-AQ73),"@")&amp;"日, 余っています","")))),"")</f>
        <v/>
      </c>
      <c r="AS73" s="84" t="str">
        <f>IF($D$1="三交代制",IF(E73="","",COUNTIF(K73:AO73,"準")),"")</f>
        <v/>
      </c>
      <c r="AT73" s="87" t="str">
        <f t="shared" ref="AT73" si="138">IF($D$1="三交代制",IF(E73="","",IF(($G73-AS73)&gt;0,TEXT(($G73-AS73),"@")&amp;"日, 不足しています",IF(($G73-AS73)=0,"指定日数に等しいです",IF(($G73-AS73)&lt;0,TEXT(-($G73-AS73),"@")&amp;"日, 余っています","")))),"")</f>
        <v/>
      </c>
      <c r="AU73" s="84" t="str">
        <f>IF($D$1="三交代制",IF(E73="","",COUNTIF(K73:AO73,"深")),"")</f>
        <v/>
      </c>
      <c r="AV73" s="84" t="str">
        <f t="shared" ref="AV73" si="139">IF($D$1="三交代制",IF(E73="","",IF(($H73-AU73)&gt;0,TEXT(($H73-AU73),"@")&amp;"日, 不足しています",IF(($H73-AU73)=0,"指定日数に等しいです",IF(($H73-AU73)&lt;0,TEXT(-($H73-AU73),"@")&amp;"日, 余っています","")))),"")</f>
        <v/>
      </c>
      <c r="AW73" s="84" t="str">
        <f>IF(E73="","",COUNTIF(K73:AO73,"休"))</f>
        <v/>
      </c>
      <c r="AX73" s="85" t="str">
        <f t="shared" ref="AX73" si="140">IF(E73="","",IF(($I73-AW73)&gt;0,TEXT(($I73-AW73),"@")&amp;"日, 不足しています",IF(($I73-AW73)=0,"指定日数に等しいです",IF(($I73-AW73)&lt;0,TEXT(-($I73-AW73),"@")&amp;"日, 余っています",""))))</f>
        <v/>
      </c>
      <c r="AZ73" s="194" t="str">
        <f t="shared" ref="AZ73" si="141">IF(AND((COUNTIF(K73:AO73,"日")+COUNTIF(K73:AO73,"当")+COUNTIF(K73:AO73,"明")+COUNTIF(K73:AO73,"準")+COUNTIF(K73:AO73,"深")+COUNTIF(K73:AO73,"休"))&gt;0,$E73=""),"氏名を入力して下さい！勤務希望が入力されているのに, 氏名が入力されていません！",IF(
OR(AND($AM$18="×",AM73&lt;&gt;""),AND($AN$18="×",AN73&lt;&gt;""),AND($AO$18="×",AO73&lt;&gt;"")),TEXT($D$9,"m月")&amp;"に含まれない日の希望欄は空白にして下さい！",IF(
AND($D$1="二交代制", COUNTIF(K73:AO73,"準")&gt;0),"「準」夜勤を消して下さい！", IF(AND($D$1="二交代制", COUNTIF(K73:AO73,"深")&gt;0),"「深」夜勤を消して下さい！",IF(AND($D$1="三交代制", COUNTIF(K73:AO73,"当")&gt;0),"「当」直を消して下さい！",IF(AND($D$1="三交代制", COUNTIF(K73:AO73,"明")&gt;0),"「明」けを消して下さい！",
IF(COUNTIF(K214:AO215,10)&gt;0,"「当直→明け→休み」を2回以上, "&amp;CHAR(10)&amp;"連続させないで下さい！",IF(COUNTIF(K214:AO215,20)&gt;0,"「準, 深夜勤務」は3回以上, "&amp;CHAR(10)&amp;"連続させないようにして下さい！",
IF(COUNTIF(K214:AO215,30)&gt;0,"「当直→明け→休み」"&amp;CHAR(10)&amp;"にして下さい！",IF(COUNTIF(K214:AO215,40)&gt;0,"「日(休)→準→休」「日(休)→準→準→休」,「休→深→休」,"&amp;CHAR(10)&amp;"「休→深→準(深)→休」のどれかにして下さい！",""))))))))))</f>
        <v/>
      </c>
    </row>
    <row r="74" spans="4:52" x14ac:dyDescent="0.4">
      <c r="D74" s="321"/>
      <c r="E74" s="204"/>
      <c r="F74" s="230"/>
      <c r="G74" s="315"/>
      <c r="H74" s="315"/>
      <c r="I74" s="317"/>
      <c r="J74" s="154" t="s">
        <v>5</v>
      </c>
      <c r="K74" s="129"/>
      <c r="L74" s="129"/>
      <c r="M74" s="129"/>
      <c r="N74" s="129"/>
      <c r="O74" s="129"/>
      <c r="P74" s="129"/>
      <c r="Q74" s="129"/>
      <c r="R74" s="129"/>
      <c r="S74" s="129"/>
      <c r="T74" s="129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29"/>
      <c r="AF74" s="129"/>
      <c r="AG74" s="129"/>
      <c r="AH74" s="129"/>
      <c r="AI74" s="129"/>
      <c r="AJ74" s="129"/>
      <c r="AK74" s="129"/>
      <c r="AL74" s="129"/>
      <c r="AM74" s="129"/>
      <c r="AN74" s="129"/>
      <c r="AO74" s="130"/>
      <c r="AP74" s="88"/>
      <c r="AQ74" s="87"/>
      <c r="AR74" s="87"/>
      <c r="AS74" s="87"/>
      <c r="AT74" s="87"/>
      <c r="AU74" s="87"/>
      <c r="AV74" s="87"/>
      <c r="AW74" s="87"/>
      <c r="AX74" s="55"/>
      <c r="AZ74" s="194"/>
    </row>
    <row r="75" spans="4:52" x14ac:dyDescent="0.4">
      <c r="D75" s="321"/>
      <c r="E75" s="204" t="str">
        <f>IF(Aチーム用勤務希望表!E75&lt;&gt;"",Aチーム用勤務希望表!E75,"")</f>
        <v/>
      </c>
      <c r="F75" s="230" t="str">
        <f>IF(Aチーム用勤務希望表!F75&lt;&gt;"",Aチーム用勤務希望表!F75,"")</f>
        <v/>
      </c>
      <c r="G75" s="315" t="str">
        <f>IF(Aチーム用勤務希望表!G75&lt;&gt;"",Aチーム用勤務希望表!G75,"")</f>
        <v/>
      </c>
      <c r="H75" s="315" t="str">
        <f>IF(Aチーム用勤務希望表!H75&lt;&gt;"",Aチーム用勤務希望表!H75,"")</f>
        <v/>
      </c>
      <c r="I75" s="317" t="str">
        <f>IF(Aチーム用勤務希望表!I75&lt;&gt;"",Aチーム用勤務希望表!I75,"")</f>
        <v/>
      </c>
      <c r="J75" s="154" t="s">
        <v>74</v>
      </c>
      <c r="K75" s="129"/>
      <c r="L75" s="129"/>
      <c r="M75" s="129"/>
      <c r="N75" s="129"/>
      <c r="O75" s="129"/>
      <c r="P75" s="129"/>
      <c r="Q75" s="129"/>
      <c r="R75" s="129"/>
      <c r="S75" s="129"/>
      <c r="T75" s="129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29"/>
      <c r="AF75" s="129"/>
      <c r="AG75" s="129"/>
      <c r="AH75" s="129"/>
      <c r="AI75" s="129"/>
      <c r="AJ75" s="129"/>
      <c r="AK75" s="129"/>
      <c r="AL75" s="129"/>
      <c r="AM75" s="129"/>
      <c r="AN75" s="129"/>
      <c r="AO75" s="130"/>
      <c r="AP75" s="88" t="str">
        <f>IF(E75="","",COUNTIF(K75:AO75,"日"))</f>
        <v/>
      </c>
      <c r="AQ75" s="84" t="str">
        <f>IF($D$1="二交代制",IF(E75="","",COUNTIF(K75:AO75,"当")),"")</f>
        <v/>
      </c>
      <c r="AR75" s="84" t="str">
        <f t="shared" ref="AR75" si="142">IF($D$1="二交代制",IF(E75="","",IF(($F75-AQ75)&gt;0,TEXT(($F75-AQ75),"@")&amp;"日, 不足しています",IF(($F75-AQ75)=0,"指定日数に等しいです",IF(($F75-AQ75)&lt;0,TEXT(-($F75-AQ75),"@")&amp;"日, 余っています","")))),"")</f>
        <v/>
      </c>
      <c r="AS75" s="84" t="str">
        <f>IF($D$1="三交代制",IF(E75="","",COUNTIF(K75:AO75,"準")),"")</f>
        <v/>
      </c>
      <c r="AT75" s="87" t="str">
        <f t="shared" ref="AT75" si="143">IF($D$1="三交代制",IF(E75="","",IF(($G75-AS75)&gt;0,TEXT(($G75-AS75),"@")&amp;"日, 不足しています",IF(($G75-AS75)=0,"指定日数に等しいです",IF(($G75-AS75)&lt;0,TEXT(-($G75-AS75),"@")&amp;"日, 余っています","")))),"")</f>
        <v/>
      </c>
      <c r="AU75" s="84" t="str">
        <f>IF($D$1="三交代制",IF(E75="","",COUNTIF(K75:AO75,"深")),"")</f>
        <v/>
      </c>
      <c r="AV75" s="84" t="str">
        <f t="shared" ref="AV75" si="144">IF($D$1="三交代制",IF(E75="","",IF(($H75-AU75)&gt;0,TEXT(($H75-AU75),"@")&amp;"日, 不足しています",IF(($H75-AU75)=0,"指定日数に等しいです",IF(($H75-AU75)&lt;0,TEXT(-($H75-AU75),"@")&amp;"日, 余っています","")))),"")</f>
        <v/>
      </c>
      <c r="AW75" s="84" t="str">
        <f>IF(E75="","",COUNTIF(K75:AO75,"休"))</f>
        <v/>
      </c>
      <c r="AX75" s="85" t="str">
        <f t="shared" ref="AX75" si="145">IF(E75="","",IF(($I75-AW75)&gt;0,TEXT(($I75-AW75),"@")&amp;"日, 不足しています",IF(($I75-AW75)=0,"指定日数に等しいです",IF(($I75-AW75)&lt;0,TEXT(-($I75-AW75),"@")&amp;"日, 余っています",""))))</f>
        <v/>
      </c>
      <c r="AZ75" s="194" t="str">
        <f t="shared" ref="AZ75" si="146">IF(AND((COUNTIF(K75:AO75,"日")+COUNTIF(K75:AO75,"当")+COUNTIF(K75:AO75,"明")+COUNTIF(K75:AO75,"準")+COUNTIF(K75:AO75,"深")+COUNTIF(K75:AO75,"休"))&gt;0,$E75=""),"氏名を入力して下さい！勤務希望が入力されているのに, 氏名が入力されていません！",IF(
OR(AND($AM$18="×",AM75&lt;&gt;""),AND($AN$18="×",AN75&lt;&gt;""),AND($AO$18="×",AO75&lt;&gt;"")),TEXT($D$9,"m月")&amp;"に含まれない日の希望欄は空白にして下さい！",IF(
AND($D$1="二交代制", COUNTIF(K75:AO75,"準")&gt;0),"「準」夜勤を消して下さい！", IF(AND($D$1="二交代制", COUNTIF(K75:AO75,"深")&gt;0),"「深」夜勤を消して下さい！",IF(AND($D$1="三交代制", COUNTIF(K75:AO75,"当")&gt;0),"「当」直を消して下さい！",IF(AND($D$1="三交代制", COUNTIF(K75:AO75,"明")&gt;0),"「明」けを消して下さい！",
IF(COUNTIF(K216:AO217,10)&gt;0,"「当直→明け→休み」を2回以上, "&amp;CHAR(10)&amp;"連続させないで下さい！",IF(COUNTIF(K216:AO217,20)&gt;0,"「準, 深夜勤務」は3回以上, "&amp;CHAR(10)&amp;"連続させないようにして下さい！",
IF(COUNTIF(K216:AO217,30)&gt;0,"「当直→明け→休み」"&amp;CHAR(10)&amp;"にして下さい！",IF(COUNTIF(K216:AO217,40)&gt;0,"「日(休)→準→休」「日(休)→準→準→休」,「休→深→休」,"&amp;CHAR(10)&amp;"「休→深→準(深)→休」のどれかにして下さい！",""))))))))))</f>
        <v/>
      </c>
    </row>
    <row r="76" spans="4:52" x14ac:dyDescent="0.4">
      <c r="D76" s="321"/>
      <c r="E76" s="204"/>
      <c r="F76" s="230"/>
      <c r="G76" s="315"/>
      <c r="H76" s="315"/>
      <c r="I76" s="317"/>
      <c r="J76" s="154" t="s">
        <v>5</v>
      </c>
      <c r="K76" s="129"/>
      <c r="L76" s="129"/>
      <c r="M76" s="129"/>
      <c r="N76" s="129"/>
      <c r="O76" s="129"/>
      <c r="P76" s="129"/>
      <c r="Q76" s="129"/>
      <c r="R76" s="129"/>
      <c r="S76" s="129"/>
      <c r="T76" s="129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29"/>
      <c r="AF76" s="129"/>
      <c r="AG76" s="129"/>
      <c r="AH76" s="129"/>
      <c r="AI76" s="129"/>
      <c r="AJ76" s="129"/>
      <c r="AK76" s="129"/>
      <c r="AL76" s="129"/>
      <c r="AM76" s="129"/>
      <c r="AN76" s="129"/>
      <c r="AO76" s="130"/>
      <c r="AP76" s="88"/>
      <c r="AQ76" s="87"/>
      <c r="AR76" s="87"/>
      <c r="AS76" s="87"/>
      <c r="AT76" s="87"/>
      <c r="AU76" s="87"/>
      <c r="AV76" s="87"/>
      <c r="AW76" s="87"/>
      <c r="AX76" s="55"/>
      <c r="AZ76" s="194"/>
    </row>
    <row r="77" spans="4:52" x14ac:dyDescent="0.4">
      <c r="D77" s="321"/>
      <c r="E77" s="204" t="str">
        <f>IF(Aチーム用勤務希望表!E77&lt;&gt;"",Aチーム用勤務希望表!E77,"")</f>
        <v/>
      </c>
      <c r="F77" s="230" t="str">
        <f>IF(Aチーム用勤務希望表!F77&lt;&gt;"",Aチーム用勤務希望表!F77,"")</f>
        <v/>
      </c>
      <c r="G77" s="315" t="str">
        <f>IF(Aチーム用勤務希望表!G77&lt;&gt;"",Aチーム用勤務希望表!G77,"")</f>
        <v/>
      </c>
      <c r="H77" s="315" t="str">
        <f>IF(Aチーム用勤務希望表!H77&lt;&gt;"",Aチーム用勤務希望表!H77,"")</f>
        <v/>
      </c>
      <c r="I77" s="317" t="str">
        <f>IF(Aチーム用勤務希望表!I77&lt;&gt;"",Aチーム用勤務希望表!I77,"")</f>
        <v/>
      </c>
      <c r="J77" s="154" t="s">
        <v>74</v>
      </c>
      <c r="K77" s="129"/>
      <c r="L77" s="129"/>
      <c r="M77" s="129"/>
      <c r="N77" s="129"/>
      <c r="O77" s="129"/>
      <c r="P77" s="129"/>
      <c r="Q77" s="129"/>
      <c r="R77" s="129"/>
      <c r="S77" s="129"/>
      <c r="T77" s="129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29"/>
      <c r="AF77" s="129"/>
      <c r="AG77" s="129"/>
      <c r="AH77" s="129"/>
      <c r="AI77" s="129"/>
      <c r="AJ77" s="129"/>
      <c r="AK77" s="129"/>
      <c r="AL77" s="129"/>
      <c r="AM77" s="129"/>
      <c r="AN77" s="129"/>
      <c r="AO77" s="130"/>
      <c r="AP77" s="88" t="str">
        <f>IF(E77="","",COUNTIF(K77:AO77,"日"))</f>
        <v/>
      </c>
      <c r="AQ77" s="84" t="str">
        <f>IF($D$1="二交代制",IF(E77="","",COUNTIF(K77:AO77,"当")),"")</f>
        <v/>
      </c>
      <c r="AR77" s="84" t="str">
        <f t="shared" ref="AR77" si="147">IF($D$1="二交代制",IF(E77="","",IF(($F77-AQ77)&gt;0,TEXT(($F77-AQ77),"@")&amp;"日, 不足しています",IF(($F77-AQ77)=0,"指定日数に等しいです",IF(($F77-AQ77)&lt;0,TEXT(-($F77-AQ77),"@")&amp;"日, 余っています","")))),"")</f>
        <v/>
      </c>
      <c r="AS77" s="84" t="str">
        <f>IF($D$1="三交代制",IF(E77="","",COUNTIF(K77:AO77,"準")),"")</f>
        <v/>
      </c>
      <c r="AT77" s="87" t="str">
        <f t="shared" ref="AT77" si="148">IF($D$1="三交代制",IF(E77="","",IF(($G77-AS77)&gt;0,TEXT(($G77-AS77),"@")&amp;"日, 不足しています",IF(($G77-AS77)=0,"指定日数に等しいです",IF(($G77-AS77)&lt;0,TEXT(-($G77-AS77),"@")&amp;"日, 余っています","")))),"")</f>
        <v/>
      </c>
      <c r="AU77" s="84" t="str">
        <f>IF($D$1="三交代制",IF(E77="","",COUNTIF(K77:AO77,"深")),"")</f>
        <v/>
      </c>
      <c r="AV77" s="84" t="str">
        <f t="shared" ref="AV77" si="149">IF($D$1="三交代制",IF(E77="","",IF(($H77-AU77)&gt;0,TEXT(($H77-AU77),"@")&amp;"日, 不足しています",IF(($H77-AU77)=0,"指定日数に等しいです",IF(($H77-AU77)&lt;0,TEXT(-($H77-AU77),"@")&amp;"日, 余っています","")))),"")</f>
        <v/>
      </c>
      <c r="AW77" s="84" t="str">
        <f>IF(E77="","",COUNTIF(K77:AO77,"休"))</f>
        <v/>
      </c>
      <c r="AX77" s="85" t="str">
        <f t="shared" ref="AX77" si="150">IF(E77="","",IF(($I77-AW77)&gt;0,TEXT(($I77-AW77),"@")&amp;"日, 不足しています",IF(($I77-AW77)=0,"指定日数に等しいです",IF(($I77-AW77)&lt;0,TEXT(-($I77-AW77),"@")&amp;"日, 余っています",""))))</f>
        <v/>
      </c>
      <c r="AZ77" s="194" t="str">
        <f t="shared" ref="AZ77" si="151">IF(AND((COUNTIF(K77:AO77,"日")+COUNTIF(K77:AO77,"当")+COUNTIF(K77:AO77,"明")+COUNTIF(K77:AO77,"準")+COUNTIF(K77:AO77,"深")+COUNTIF(K77:AO77,"休"))&gt;0,$E77=""),"氏名を入力して下さい！勤務希望が入力されているのに, 氏名が入力されていません！",IF(
OR(AND($AM$18="×",AM77&lt;&gt;""),AND($AN$18="×",AN77&lt;&gt;""),AND($AO$18="×",AO77&lt;&gt;"")),TEXT($D$9,"m月")&amp;"に含まれない日の希望欄は空白にして下さい！",IF(
AND($D$1="二交代制", COUNTIF(K77:AO77,"準")&gt;0),"「準」夜勤を消して下さい！", IF(AND($D$1="二交代制", COUNTIF(K77:AO77,"深")&gt;0),"「深」夜勤を消して下さい！",IF(AND($D$1="三交代制", COUNTIF(K77:AO77,"当")&gt;0),"「当」直を消して下さい！",IF(AND($D$1="三交代制", COUNTIF(K77:AO77,"明")&gt;0),"「明」けを消して下さい！",
IF(COUNTIF(K218:AO219,10)&gt;0,"「当直→明け→休み」を2回以上, "&amp;CHAR(10)&amp;"連続させないで下さい！",IF(COUNTIF(K218:AO219,20)&gt;0,"「準, 深夜勤務」は3回以上, "&amp;CHAR(10)&amp;"連続させないようにして下さい！",
IF(COUNTIF(K218:AO219,30)&gt;0,"「当直→明け→休み」"&amp;CHAR(10)&amp;"にして下さい！",IF(COUNTIF(K218:AO219,40)&gt;0,"「日(休)→準→休」「日(休)→準→準→休」,「休→深→休」,"&amp;CHAR(10)&amp;"「休→深→準(深)→休」のどれかにして下さい！",""))))))))))</f>
        <v/>
      </c>
    </row>
    <row r="78" spans="4:52" ht="19.5" thickBot="1" x14ac:dyDescent="0.45">
      <c r="D78" s="322"/>
      <c r="E78" s="205"/>
      <c r="F78" s="231"/>
      <c r="G78" s="316"/>
      <c r="H78" s="316"/>
      <c r="I78" s="318"/>
      <c r="J78" s="155" t="s">
        <v>5</v>
      </c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V78" s="132"/>
      <c r="W78" s="132"/>
      <c r="X78" s="132"/>
      <c r="Y78" s="132"/>
      <c r="Z78" s="132"/>
      <c r="AA78" s="132"/>
      <c r="AB78" s="132"/>
      <c r="AC78" s="132"/>
      <c r="AD78" s="132"/>
      <c r="AE78" s="132"/>
      <c r="AF78" s="132"/>
      <c r="AG78" s="132"/>
      <c r="AH78" s="132"/>
      <c r="AI78" s="132"/>
      <c r="AJ78" s="132"/>
      <c r="AK78" s="132"/>
      <c r="AL78" s="132"/>
      <c r="AM78" s="132"/>
      <c r="AN78" s="132"/>
      <c r="AO78" s="133"/>
      <c r="AP78" s="90"/>
      <c r="AQ78" s="80"/>
      <c r="AR78" s="80"/>
      <c r="AS78" s="80"/>
      <c r="AT78" s="80"/>
      <c r="AU78" s="80"/>
      <c r="AV78" s="80"/>
      <c r="AW78" s="80"/>
      <c r="AX78" s="68"/>
      <c r="AZ78" s="323"/>
    </row>
    <row r="79" spans="4:52" x14ac:dyDescent="0.4">
      <c r="D79" s="320" t="s">
        <v>72</v>
      </c>
      <c r="E79" s="300" t="str">
        <f>IF(Bチーム用勤務希望表!E19&lt;&gt;"",Bチーム用勤務希望表!E19,"")</f>
        <v>畑中</v>
      </c>
      <c r="F79" s="269">
        <f>IF(Bチーム用勤務希望表!F19&lt;&gt;"",Bチーム用勤務希望表!F19,"")</f>
        <v>2</v>
      </c>
      <c r="G79" s="270">
        <f>IF(Bチーム用勤務希望表!G19&lt;&gt;"",Bチーム用勤務希望表!G19,"")</f>
        <v>2</v>
      </c>
      <c r="H79" s="270">
        <f>IF(Bチーム用勤務希望表!H19&lt;&gt;"",Bチーム用勤務希望表!H19,"")</f>
        <v>2</v>
      </c>
      <c r="I79" s="271">
        <f>IF(Bチーム用勤務希望表!I19&lt;&gt;"",Bチーム用勤務希望表!I19,"")</f>
        <v>6</v>
      </c>
      <c r="J79" s="153" t="s">
        <v>78</v>
      </c>
      <c r="K79" s="184"/>
      <c r="L79" s="184"/>
      <c r="M79" s="184"/>
      <c r="N79" s="184"/>
      <c r="O79" s="184"/>
      <c r="P79" s="184"/>
      <c r="Q79" s="184"/>
      <c r="R79" s="184"/>
      <c r="S79" s="184"/>
      <c r="T79" s="184"/>
      <c r="U79" s="184"/>
      <c r="V79" s="184"/>
      <c r="W79" s="184"/>
      <c r="X79" s="184"/>
      <c r="Y79" s="184"/>
      <c r="Z79" s="184"/>
      <c r="AA79" s="184"/>
      <c r="AB79" s="184"/>
      <c r="AC79" s="184"/>
      <c r="AD79" s="184"/>
      <c r="AE79" s="184"/>
      <c r="AF79" s="184"/>
      <c r="AG79" s="184"/>
      <c r="AH79" s="184"/>
      <c r="AI79" s="184"/>
      <c r="AJ79" s="184"/>
      <c r="AK79" s="184"/>
      <c r="AL79" s="184"/>
      <c r="AM79" s="184"/>
      <c r="AN79" s="184"/>
      <c r="AO79" s="185"/>
      <c r="AP79" s="86">
        <f>IF(E79="","",COUNTIF(K79:AO79,"日"))</f>
        <v>0</v>
      </c>
      <c r="AQ79" s="84" t="str">
        <f>IF($D$1="二交代制",IF(E79="","",COUNTIF(K79:AO79,"当")),"")</f>
        <v/>
      </c>
      <c r="AR79" s="84" t="str">
        <f>IF($D$1="二交代制",IF(E79="","",IF(($F79-AQ79)&gt;0,TEXT(($F79-AQ79),"@")&amp;"日, 不足しています",IF(($F79-AQ79)=0,"指定日数に等しいです",IF(($F79-AQ79)&lt;0,TEXT(-($F79-AQ79),"@")&amp;"日, 余っています","")))),"")</f>
        <v/>
      </c>
      <c r="AS79" s="84">
        <f>IF($D$1="三交代制",IF(E79="","",COUNTIF(K79:AO79,"準")),"")</f>
        <v>0</v>
      </c>
      <c r="AT79" s="84" t="str">
        <f>IF($D$1="三交代制",IF(E79="","",IF(($G79-AS79)&gt;0,TEXT(($G79-AS79),"@")&amp;"日, 不足しています",IF(($G79-AS79)=0,"指定日数に等しいです",IF(($G79-AS79)&lt;0,TEXT(-($G79-AS79),"@")&amp;"日, 余っています","")))),"")</f>
        <v>2日, 不足しています</v>
      </c>
      <c r="AU79" s="84">
        <f>IF($D$1="三交代制",IF(E79="","",COUNTIF(K79:AO79,"深")),"")</f>
        <v>0</v>
      </c>
      <c r="AV79" s="84" t="str">
        <f>IF($D$1="三交代制",IF(E79="","",IF(($H79-AU79)&gt;0,TEXT(($H79-AU79),"@")&amp;"日, 不足しています",IF(($H79-AU79)=0,"指定日数に等しいです",IF(($H79-AU79)&lt;0,TEXT(-($H79-AU79),"@")&amp;"日, 余っています","")))),"")</f>
        <v>2日, 不足しています</v>
      </c>
      <c r="AW79" s="84">
        <f>IF(E79="","",COUNTIF(K79:AO79,"休"))</f>
        <v>0</v>
      </c>
      <c r="AX79" s="85" t="str">
        <f>IF(E79="","",IF(($I79-AW79)&gt;0,TEXT(($I79-AW79),"@")&amp;"日, 不足しています",IF(($I79-AW79)=0,"指定日数に等しいです",IF(($I79-AW79)&lt;0,TEXT(-($I79-AW79),"@")&amp;"日, 余っています",""))))</f>
        <v>6日, 不足しています</v>
      </c>
      <c r="AZ79" s="319" t="str">
        <f t="shared" ref="AZ79" si="152">IF(AND((COUNTIF(K79:AO79,"日")+COUNTIF(K79:AO79,"当")+COUNTIF(K79:AO79,"明")+COUNTIF(K79:AO79,"準")+COUNTIF(K79:AO79,"深")+COUNTIF(K79:AO79,"休"))&gt;0,$E79=""),"氏名を入力して下さい！勤務希望が入力されているのに, 氏名が入力されていません！",IF(
OR(AND($AM$18="×",AM79&lt;&gt;""),AND($AN$18="×",AN79&lt;&gt;""),AND($AO$18="×",AO79&lt;&gt;"")),TEXT($D$9,"m月")&amp;"に含まれない日の希望欄は空白にして下さい！",IF(
AND($D$1="二交代制", COUNTIF(K79:AO79,"準")&gt;0),"「準」夜勤を消して下さい！", IF(AND($D$1="二交代制", COUNTIF(K79:AO79,"深")&gt;0),"「深」夜勤を消して下さい！",IF(AND($D$1="三交代制", COUNTIF(K79:AO79,"当")&gt;0),"「当」直を消して下さい！",IF(AND($D$1="三交代制", COUNTIF(K79:AO79,"明")&gt;0),"「明」けを消して下さい！",
IF(COUNTIF(K220:AO221,10)&gt;0,"「当直→明け→休み」を2回以上, "&amp;CHAR(10)&amp;"連続させないで下さい！",IF(COUNTIF(K220:AO221,20)&gt;0,"「準, 深夜勤務」は3回以上, "&amp;CHAR(10)&amp;"連続させないようにして下さい！",
IF(COUNTIF(K220:AO221,30)&gt;0,"「当直→明け→休み」"&amp;CHAR(10)&amp;"にして下さい！",IF(COUNTIF(K220:AO221,40)&gt;0,"「日(休)→準→休」「日(休)→準→準→休」,「休→深→休」,"&amp;CHAR(10)&amp;"「休→深→準(深)→休」のどれかにして下さい！",""))))))))))</f>
        <v/>
      </c>
    </row>
    <row r="80" spans="4:52" x14ac:dyDescent="0.4">
      <c r="D80" s="321"/>
      <c r="E80" s="204"/>
      <c r="F80" s="230"/>
      <c r="G80" s="315"/>
      <c r="H80" s="315"/>
      <c r="I80" s="317"/>
      <c r="J80" s="154" t="s">
        <v>56</v>
      </c>
      <c r="K80" s="129"/>
      <c r="L80" s="129"/>
      <c r="M80" s="129"/>
      <c r="N80" s="129"/>
      <c r="O80" s="129"/>
      <c r="P80" s="129"/>
      <c r="Q80" s="129"/>
      <c r="R80" s="129"/>
      <c r="S80" s="129"/>
      <c r="T80" s="129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29"/>
      <c r="AF80" s="129"/>
      <c r="AG80" s="129"/>
      <c r="AH80" s="129"/>
      <c r="AI80" s="129"/>
      <c r="AJ80" s="129"/>
      <c r="AK80" s="129"/>
      <c r="AL80" s="129"/>
      <c r="AM80" s="129"/>
      <c r="AN80" s="129"/>
      <c r="AO80" s="130"/>
      <c r="AP80" s="88"/>
      <c r="AQ80" s="87"/>
      <c r="AR80" s="87"/>
      <c r="AS80" s="87"/>
      <c r="AT80" s="87"/>
      <c r="AU80" s="87"/>
      <c r="AV80" s="87"/>
      <c r="AW80" s="87"/>
      <c r="AX80" s="55"/>
      <c r="AZ80" s="194"/>
    </row>
    <row r="81" spans="4:52" x14ac:dyDescent="0.4">
      <c r="D81" s="321"/>
      <c r="E81" s="204" t="str">
        <f>IF(Bチーム用勤務希望表!E21&lt;&gt;"",Bチーム用勤務希望表!E21,"")</f>
        <v>小嶋</v>
      </c>
      <c r="F81" s="230">
        <f>IF(Bチーム用勤務希望表!F21&lt;&gt;"",Bチーム用勤務希望表!F21,"")</f>
        <v>2</v>
      </c>
      <c r="G81" s="315">
        <f>IF(Bチーム用勤務希望表!G21&lt;&gt;"",Bチーム用勤務希望表!G21,"")</f>
        <v>2</v>
      </c>
      <c r="H81" s="315">
        <f>IF(Bチーム用勤務希望表!H21&lt;&gt;"",Bチーム用勤務希望表!H21,"")</f>
        <v>2</v>
      </c>
      <c r="I81" s="317">
        <f>IF(Bチーム用勤務希望表!I21&lt;&gt;"",Bチーム用勤務希望表!I21,"")</f>
        <v>6</v>
      </c>
      <c r="J81" s="154" t="s">
        <v>78</v>
      </c>
      <c r="K81" s="129"/>
      <c r="L81" s="129"/>
      <c r="M81" s="129"/>
      <c r="N81" s="129"/>
      <c r="O81" s="129"/>
      <c r="P81" s="129"/>
      <c r="Q81" s="129"/>
      <c r="R81" s="129"/>
      <c r="S81" s="129"/>
      <c r="T81" s="129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29"/>
      <c r="AF81" s="129"/>
      <c r="AG81" s="129"/>
      <c r="AH81" s="129"/>
      <c r="AI81" s="129"/>
      <c r="AJ81" s="129"/>
      <c r="AK81" s="129"/>
      <c r="AL81" s="129"/>
      <c r="AM81" s="129"/>
      <c r="AN81" s="129"/>
      <c r="AO81" s="130"/>
      <c r="AP81" s="88">
        <f>IF(E81="","",COUNTIF(K81:AO81,"日"))</f>
        <v>0</v>
      </c>
      <c r="AQ81" s="84" t="str">
        <f>IF($D$1="二交代制",IF(E81="","",COUNTIF(K81:AO81,"当")),"")</f>
        <v/>
      </c>
      <c r="AR81" s="84" t="str">
        <f t="shared" ref="AR81" si="153">IF($D$1="二交代制",IF(E81="","",IF(($F81-AQ81)&gt;0,TEXT(($F81-AQ81),"@")&amp;"日, 不足しています",IF(($F81-AQ81)=0,"指定日数に等しいです",IF(($F81-AQ81)&lt;0,TEXT(-($F81-AQ81),"@")&amp;"日, 余っています","")))),"")</f>
        <v/>
      </c>
      <c r="AS81" s="84">
        <f>IF($D$1="三交代制",IF(E81="","",COUNTIF(K81:AO81,"準")),"")</f>
        <v>0</v>
      </c>
      <c r="AT81" s="87" t="str">
        <f t="shared" ref="AT81" si="154">IF($D$1="三交代制",IF(E81="","",IF(($G81-AS81)&gt;0,TEXT(($G81-AS81),"@")&amp;"日, 不足しています",IF(($G81-AS81)=0,"指定日数に等しいです",IF(($G81-AS81)&lt;0,TEXT(-($G81-AS81),"@")&amp;"日, 余っています","")))),"")</f>
        <v>2日, 不足しています</v>
      </c>
      <c r="AU81" s="84">
        <f>IF($D$1="三交代制",IF(E81="","",COUNTIF(K81:AO81,"深")),"")</f>
        <v>0</v>
      </c>
      <c r="AV81" s="84" t="str">
        <f t="shared" ref="AV81" si="155">IF($D$1="三交代制",IF(E81="","",IF(($H81-AU81)&gt;0,TEXT(($H81-AU81),"@")&amp;"日, 不足しています",IF(($H81-AU81)=0,"指定日数に等しいです",IF(($H81-AU81)&lt;0,TEXT(-($H81-AU81),"@")&amp;"日, 余っています","")))),"")</f>
        <v>2日, 不足しています</v>
      </c>
      <c r="AW81" s="84">
        <f>IF(E81="","",COUNTIF(K81:AO81,"休"))</f>
        <v>0</v>
      </c>
      <c r="AX81" s="85" t="str">
        <f t="shared" ref="AX81" si="156">IF(E81="","",IF(($I81-AW81)&gt;0,TEXT(($I81-AW81),"@")&amp;"日, 不足しています",IF(($I81-AW81)=0,"指定日数に等しいです",IF(($I81-AW81)&lt;0,TEXT(-($I81-AW81),"@")&amp;"日, 余っています",""))))</f>
        <v>6日, 不足しています</v>
      </c>
      <c r="AZ81" s="194" t="str">
        <f t="shared" ref="AZ81" si="157">IF(AND((COUNTIF(K81:AO81,"日")+COUNTIF(K81:AO81,"当")+COUNTIF(K81:AO81,"明")+COUNTIF(K81:AO81,"準")+COUNTIF(K81:AO81,"深")+COUNTIF(K81:AO81,"休"))&gt;0,$E81=""),"氏名を入力して下さい！勤務希望が入力されているのに, 氏名が入力されていません！",IF(
OR(AND($AM$18="×",AM81&lt;&gt;""),AND($AN$18="×",AN81&lt;&gt;""),AND($AO$18="×",AO81&lt;&gt;"")),TEXT($D$9,"m月")&amp;"に含まれない日の希望欄は空白にして下さい！",IF(
AND($D$1="二交代制", COUNTIF(K81:AO81,"準")&gt;0),"「準」夜勤を消して下さい！", IF(AND($D$1="二交代制", COUNTIF(K81:AO81,"深")&gt;0),"「深」夜勤を消して下さい！",IF(AND($D$1="三交代制", COUNTIF(K81:AO81,"当")&gt;0),"「当」直を消して下さい！",IF(AND($D$1="三交代制", COUNTIF(K81:AO81,"明")&gt;0),"「明」けを消して下さい！",
IF(COUNTIF(K222:AO223,10)&gt;0,"「当直→明け→休み」を2回以上, "&amp;CHAR(10)&amp;"連続させないで下さい！",IF(COUNTIF(K222:AO223,20)&gt;0,"「準, 深夜勤務」は3回以上, "&amp;CHAR(10)&amp;"連続させないようにして下さい！",
IF(COUNTIF(K222:AO223,30)&gt;0,"「当直→明け→休み」"&amp;CHAR(10)&amp;"にして下さい！",IF(COUNTIF(K222:AO223,40)&gt;0,"「日(休)→準→休」「日(休)→準→準→休」,「休→深→休」,"&amp;CHAR(10)&amp;"「休→深→準(深)→休」のどれかにして下さい！",""))))))))))</f>
        <v/>
      </c>
    </row>
    <row r="82" spans="4:52" x14ac:dyDescent="0.4">
      <c r="D82" s="321"/>
      <c r="E82" s="204"/>
      <c r="F82" s="230"/>
      <c r="G82" s="315"/>
      <c r="H82" s="315"/>
      <c r="I82" s="317"/>
      <c r="J82" s="154" t="s">
        <v>56</v>
      </c>
      <c r="K82" s="129"/>
      <c r="L82" s="129"/>
      <c r="M82" s="129"/>
      <c r="N82" s="129"/>
      <c r="O82" s="129"/>
      <c r="P82" s="129"/>
      <c r="Q82" s="129"/>
      <c r="R82" s="129"/>
      <c r="S82" s="129"/>
      <c r="T82" s="129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29"/>
      <c r="AF82" s="129"/>
      <c r="AG82" s="129"/>
      <c r="AH82" s="129"/>
      <c r="AI82" s="129"/>
      <c r="AJ82" s="129"/>
      <c r="AK82" s="129"/>
      <c r="AL82" s="129"/>
      <c r="AM82" s="129"/>
      <c r="AN82" s="129"/>
      <c r="AO82" s="130"/>
      <c r="AP82" s="88"/>
      <c r="AQ82" s="87"/>
      <c r="AR82" s="87"/>
      <c r="AS82" s="87"/>
      <c r="AT82" s="87"/>
      <c r="AU82" s="87"/>
      <c r="AV82" s="87"/>
      <c r="AW82" s="87"/>
      <c r="AX82" s="55"/>
      <c r="AZ82" s="194"/>
    </row>
    <row r="83" spans="4:52" x14ac:dyDescent="0.4">
      <c r="D83" s="321"/>
      <c r="E83" s="204" t="str">
        <f>IF(Bチーム用勤務希望表!E23&lt;&gt;"",Bチーム用勤務希望表!E23,"")</f>
        <v>磯部</v>
      </c>
      <c r="F83" s="230">
        <f>IF(Bチーム用勤務希望表!F23&lt;&gt;"",Bチーム用勤務希望表!F23,"")</f>
        <v>2</v>
      </c>
      <c r="G83" s="315">
        <f>IF(Bチーム用勤務希望表!G23&lt;&gt;"",Bチーム用勤務希望表!G23,"")</f>
        <v>2</v>
      </c>
      <c r="H83" s="315">
        <f>IF(Bチーム用勤務希望表!H23&lt;&gt;"",Bチーム用勤務希望表!H23,"")</f>
        <v>2</v>
      </c>
      <c r="I83" s="317">
        <f>IF(Bチーム用勤務希望表!I23&lt;&gt;"",Bチーム用勤務希望表!I23,"")</f>
        <v>6</v>
      </c>
      <c r="J83" s="154" t="s">
        <v>78</v>
      </c>
      <c r="K83" s="129"/>
      <c r="L83" s="129"/>
      <c r="M83" s="129"/>
      <c r="N83" s="129"/>
      <c r="O83" s="129"/>
      <c r="P83" s="129"/>
      <c r="Q83" s="129"/>
      <c r="R83" s="129"/>
      <c r="S83" s="129"/>
      <c r="T83" s="129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29"/>
      <c r="AF83" s="129"/>
      <c r="AG83" s="129"/>
      <c r="AH83" s="129"/>
      <c r="AI83" s="129"/>
      <c r="AJ83" s="129"/>
      <c r="AK83" s="129"/>
      <c r="AL83" s="129"/>
      <c r="AM83" s="129"/>
      <c r="AN83" s="129"/>
      <c r="AO83" s="130"/>
      <c r="AP83" s="88">
        <f>IF(E83="","",COUNTIF(K83:AO83,"日"))</f>
        <v>0</v>
      </c>
      <c r="AQ83" s="84" t="str">
        <f>IF($D$1="二交代制",IF(E83="","",COUNTIF(K83:AO83,"当")),"")</f>
        <v/>
      </c>
      <c r="AR83" s="84" t="str">
        <f t="shared" ref="AR83" si="158">IF($D$1="二交代制",IF(E83="","",IF(($F83-AQ83)&gt;0,TEXT(($F83-AQ83),"@")&amp;"日, 不足しています",IF(($F83-AQ83)=0,"指定日数に等しいです",IF(($F83-AQ83)&lt;0,TEXT(-($F83-AQ83),"@")&amp;"日, 余っています","")))),"")</f>
        <v/>
      </c>
      <c r="AS83" s="84">
        <f>IF($D$1="三交代制",IF(E83="","",COUNTIF(K83:AO83,"準")),"")</f>
        <v>0</v>
      </c>
      <c r="AT83" s="87" t="str">
        <f t="shared" ref="AT83" si="159">IF($D$1="三交代制",IF(E83="","",IF(($G83-AS83)&gt;0,TEXT(($G83-AS83),"@")&amp;"日, 不足しています",IF(($G83-AS83)=0,"指定日数に等しいです",IF(($G83-AS83)&lt;0,TEXT(-($G83-AS83),"@")&amp;"日, 余っています","")))),"")</f>
        <v>2日, 不足しています</v>
      </c>
      <c r="AU83" s="84">
        <f>IF($D$1="三交代制",IF(E83="","",COUNTIF(K83:AO83,"深")),"")</f>
        <v>0</v>
      </c>
      <c r="AV83" s="84" t="str">
        <f t="shared" ref="AV83" si="160">IF($D$1="三交代制",IF(E83="","",IF(($H83-AU83)&gt;0,TEXT(($H83-AU83),"@")&amp;"日, 不足しています",IF(($H83-AU83)=0,"指定日数に等しいです",IF(($H83-AU83)&lt;0,TEXT(-($H83-AU83),"@")&amp;"日, 余っています","")))),"")</f>
        <v>2日, 不足しています</v>
      </c>
      <c r="AW83" s="84">
        <f>IF(E83="","",COUNTIF(K83:AO83,"休"))</f>
        <v>0</v>
      </c>
      <c r="AX83" s="85" t="str">
        <f t="shared" ref="AX83" si="161">IF(E83="","",IF(($I83-AW83)&gt;0,TEXT(($I83-AW83),"@")&amp;"日, 不足しています",IF(($I83-AW83)=0,"指定日数に等しいです",IF(($I83-AW83)&lt;0,TEXT(-($I83-AW83),"@")&amp;"日, 余っています",""))))</f>
        <v>6日, 不足しています</v>
      </c>
      <c r="AZ83" s="194" t="str">
        <f t="shared" ref="AZ83" si="162">IF(AND((COUNTIF(K83:AO83,"日")+COUNTIF(K83:AO83,"当")+COUNTIF(K83:AO83,"明")+COUNTIF(K83:AO83,"準")+COUNTIF(K83:AO83,"深")+COUNTIF(K83:AO83,"休"))&gt;0,$E83=""),"氏名を入力して下さい！勤務希望が入力されているのに, 氏名が入力されていません！",IF(
OR(AND($AM$18="×",AM83&lt;&gt;""),AND($AN$18="×",AN83&lt;&gt;""),AND($AO$18="×",AO83&lt;&gt;"")),TEXT($D$9,"m月")&amp;"に含まれない日の希望欄は空白にして下さい！",IF(
AND($D$1="二交代制", COUNTIF(K83:AO83,"準")&gt;0),"「準」夜勤を消して下さい！", IF(AND($D$1="二交代制", COUNTIF(K83:AO83,"深")&gt;0),"「深」夜勤を消して下さい！",IF(AND($D$1="三交代制", COUNTIF(K83:AO83,"当")&gt;0),"「当」直を消して下さい！",IF(AND($D$1="三交代制", COUNTIF(K83:AO83,"明")&gt;0),"「明」けを消して下さい！",
IF(COUNTIF(K224:AO225,10)&gt;0,"「当直→明け→休み」を2回以上, "&amp;CHAR(10)&amp;"連続させないで下さい！",IF(COUNTIF(K224:AO225,20)&gt;0,"「準, 深夜勤務」は3回以上, "&amp;CHAR(10)&amp;"連続させないようにして下さい！",
IF(COUNTIF(K224:AO225,30)&gt;0,"「当直→明け→休み」"&amp;CHAR(10)&amp;"にして下さい！",IF(COUNTIF(K224:AO225,40)&gt;0,"「日(休)→準→休」「日(休)→準→準→休」,「休→深→休」,"&amp;CHAR(10)&amp;"「休→深→準(深)→休」のどれかにして下さい！",""))))))))))</f>
        <v/>
      </c>
    </row>
    <row r="84" spans="4:52" x14ac:dyDescent="0.4">
      <c r="D84" s="321"/>
      <c r="E84" s="204"/>
      <c r="F84" s="230"/>
      <c r="G84" s="315"/>
      <c r="H84" s="315"/>
      <c r="I84" s="317"/>
      <c r="J84" s="154" t="s">
        <v>56</v>
      </c>
      <c r="K84" s="129"/>
      <c r="L84" s="129"/>
      <c r="M84" s="129"/>
      <c r="N84" s="129"/>
      <c r="O84" s="129"/>
      <c r="P84" s="129"/>
      <c r="Q84" s="129"/>
      <c r="R84" s="129"/>
      <c r="S84" s="129"/>
      <c r="T84" s="129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29"/>
      <c r="AF84" s="129"/>
      <c r="AG84" s="129"/>
      <c r="AH84" s="129"/>
      <c r="AI84" s="129"/>
      <c r="AJ84" s="129"/>
      <c r="AK84" s="129"/>
      <c r="AL84" s="129"/>
      <c r="AM84" s="129"/>
      <c r="AN84" s="129"/>
      <c r="AO84" s="130"/>
      <c r="AP84" s="88"/>
      <c r="AQ84" s="87"/>
      <c r="AR84" s="87"/>
      <c r="AS84" s="87"/>
      <c r="AT84" s="87"/>
      <c r="AU84" s="87"/>
      <c r="AV84" s="87"/>
      <c r="AW84" s="87"/>
      <c r="AX84" s="55"/>
      <c r="AZ84" s="194"/>
    </row>
    <row r="85" spans="4:52" x14ac:dyDescent="0.4">
      <c r="D85" s="321"/>
      <c r="E85" s="204" t="str">
        <f>IF(Bチーム用勤務希望表!E25&lt;&gt;"",Bチーム用勤務希望表!E25,"")</f>
        <v>大井</v>
      </c>
      <c r="F85" s="230">
        <f>IF(Bチーム用勤務希望表!F25&lt;&gt;"",Bチーム用勤務希望表!F25,"")</f>
        <v>2</v>
      </c>
      <c r="G85" s="315">
        <f>IF(Bチーム用勤務希望表!G25&lt;&gt;"",Bチーム用勤務希望表!G25,"")</f>
        <v>2</v>
      </c>
      <c r="H85" s="315">
        <f>IF(Bチーム用勤務希望表!H25&lt;&gt;"",Bチーム用勤務希望表!H25,"")</f>
        <v>2</v>
      </c>
      <c r="I85" s="317">
        <f>IF(Bチーム用勤務希望表!I25&lt;&gt;"",Bチーム用勤務希望表!I25,"")</f>
        <v>7</v>
      </c>
      <c r="J85" s="154" t="s">
        <v>78</v>
      </c>
      <c r="K85" s="129"/>
      <c r="L85" s="129"/>
      <c r="M85" s="129"/>
      <c r="N85" s="129"/>
      <c r="O85" s="129"/>
      <c r="P85" s="129"/>
      <c r="Q85" s="129"/>
      <c r="R85" s="129"/>
      <c r="S85" s="129"/>
      <c r="T85" s="129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29"/>
      <c r="AF85" s="129"/>
      <c r="AG85" s="129"/>
      <c r="AH85" s="129"/>
      <c r="AI85" s="129"/>
      <c r="AJ85" s="129"/>
      <c r="AK85" s="129"/>
      <c r="AL85" s="129"/>
      <c r="AM85" s="129"/>
      <c r="AN85" s="129"/>
      <c r="AO85" s="130"/>
      <c r="AP85" s="88">
        <f>IF(E85="","",COUNTIF(K85:AO85,"日"))</f>
        <v>0</v>
      </c>
      <c r="AQ85" s="84" t="str">
        <f>IF($D$1="二交代制",IF(E85="","",COUNTIF(K85:AO85,"当")),"")</f>
        <v/>
      </c>
      <c r="AR85" s="84" t="str">
        <f t="shared" ref="AR85" si="163">IF($D$1="二交代制",IF(E85="","",IF(($F85-AQ85)&gt;0,TEXT(($F85-AQ85),"@")&amp;"日, 不足しています",IF(($F85-AQ85)=0,"指定日数に等しいです",IF(($F85-AQ85)&lt;0,TEXT(-($F85-AQ85),"@")&amp;"日, 余っています","")))),"")</f>
        <v/>
      </c>
      <c r="AS85" s="84">
        <f>IF($D$1="三交代制",IF(E85="","",COUNTIF(K85:AO85,"準")),"")</f>
        <v>0</v>
      </c>
      <c r="AT85" s="87" t="str">
        <f t="shared" ref="AT85" si="164">IF($D$1="三交代制",IF(E85="","",IF(($G85-AS85)&gt;0,TEXT(($G85-AS85),"@")&amp;"日, 不足しています",IF(($G85-AS85)=0,"指定日数に等しいです",IF(($G85-AS85)&lt;0,TEXT(-($G85-AS85),"@")&amp;"日, 余っています","")))),"")</f>
        <v>2日, 不足しています</v>
      </c>
      <c r="AU85" s="84">
        <f>IF($D$1="三交代制",IF(E85="","",COUNTIF(K85:AO85,"深")),"")</f>
        <v>0</v>
      </c>
      <c r="AV85" s="84" t="str">
        <f t="shared" ref="AV85" si="165">IF($D$1="三交代制",IF(E85="","",IF(($H85-AU85)&gt;0,TEXT(($H85-AU85),"@")&amp;"日, 不足しています",IF(($H85-AU85)=0,"指定日数に等しいです",IF(($H85-AU85)&lt;0,TEXT(-($H85-AU85),"@")&amp;"日, 余っています","")))),"")</f>
        <v>2日, 不足しています</v>
      </c>
      <c r="AW85" s="84">
        <f>IF(E85="","",COUNTIF(K85:AO85,"休"))</f>
        <v>0</v>
      </c>
      <c r="AX85" s="85" t="str">
        <f t="shared" ref="AX85" si="166">IF(E85="","",IF(($I85-AW85)&gt;0,TEXT(($I85-AW85),"@")&amp;"日, 不足しています",IF(($I85-AW85)=0,"指定日数に等しいです",IF(($I85-AW85)&lt;0,TEXT(-($I85-AW85),"@")&amp;"日, 余っています",""))))</f>
        <v>7日, 不足しています</v>
      </c>
      <c r="AZ85" s="194" t="str">
        <f t="shared" ref="AZ85" si="167">IF(AND((COUNTIF(K85:AO85,"日")+COUNTIF(K85:AO85,"当")+COUNTIF(K85:AO85,"明")+COUNTIF(K85:AO85,"準")+COUNTIF(K85:AO85,"深")+COUNTIF(K85:AO85,"休"))&gt;0,$E85=""),"氏名を入力して下さい！勤務希望が入力されているのに, 氏名が入力されていません！",IF(
OR(AND($AM$18="×",AM85&lt;&gt;""),AND($AN$18="×",AN85&lt;&gt;""),AND($AO$18="×",AO85&lt;&gt;"")),TEXT($D$9,"m月")&amp;"に含まれない日の希望欄は空白にして下さい！",IF(
AND($D$1="二交代制", COUNTIF(K85:AO85,"準")&gt;0),"「準」夜勤を消して下さい！", IF(AND($D$1="二交代制", COUNTIF(K85:AO85,"深")&gt;0),"「深」夜勤を消して下さい！",IF(AND($D$1="三交代制", COUNTIF(K85:AO85,"当")&gt;0),"「当」直を消して下さい！",IF(AND($D$1="三交代制", COUNTIF(K85:AO85,"明")&gt;0),"「明」けを消して下さい！",
IF(COUNTIF(K226:AO227,10)&gt;0,"「当直→明け→休み」を2回以上, "&amp;CHAR(10)&amp;"連続させないで下さい！",IF(COUNTIF(K226:AO227,20)&gt;0,"「準, 深夜勤務」は3回以上, "&amp;CHAR(10)&amp;"連続させないようにして下さい！",
IF(COUNTIF(K226:AO227,30)&gt;0,"「当直→明け→休み」"&amp;CHAR(10)&amp;"にして下さい！",IF(COUNTIF(K226:AO227,40)&gt;0,"「日(休)→準→休」「日(休)→準→準→休」,「休→深→休」,"&amp;CHAR(10)&amp;"「休→深→準(深)→休」のどれかにして下さい！",""))))))))))</f>
        <v/>
      </c>
    </row>
    <row r="86" spans="4:52" x14ac:dyDescent="0.4">
      <c r="D86" s="321"/>
      <c r="E86" s="204"/>
      <c r="F86" s="230"/>
      <c r="G86" s="315"/>
      <c r="H86" s="315"/>
      <c r="I86" s="317"/>
      <c r="J86" s="154" t="s">
        <v>56</v>
      </c>
      <c r="K86" s="129"/>
      <c r="L86" s="129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29"/>
      <c r="AF86" s="129"/>
      <c r="AG86" s="129"/>
      <c r="AH86" s="129"/>
      <c r="AI86" s="129"/>
      <c r="AJ86" s="129"/>
      <c r="AK86" s="129"/>
      <c r="AL86" s="129"/>
      <c r="AM86" s="129"/>
      <c r="AN86" s="129"/>
      <c r="AO86" s="130"/>
      <c r="AP86" s="88"/>
      <c r="AQ86" s="87"/>
      <c r="AR86" s="87"/>
      <c r="AS86" s="87"/>
      <c r="AT86" s="87"/>
      <c r="AU86" s="87"/>
      <c r="AV86" s="87"/>
      <c r="AW86" s="87"/>
      <c r="AX86" s="55"/>
      <c r="AZ86" s="194"/>
    </row>
    <row r="87" spans="4:52" x14ac:dyDescent="0.4">
      <c r="D87" s="321"/>
      <c r="E87" s="204" t="str">
        <f>IF(Bチーム用勤務希望表!E27&lt;&gt;"",Bチーム用勤務希望表!E27,"")</f>
        <v>秋田</v>
      </c>
      <c r="F87" s="230">
        <f>IF(Bチーム用勤務希望表!F27&lt;&gt;"",Bチーム用勤務希望表!F27,"")</f>
        <v>2</v>
      </c>
      <c r="G87" s="315">
        <f>IF(Bチーム用勤務希望表!G27&lt;&gt;"",Bチーム用勤務希望表!G27,"")</f>
        <v>2</v>
      </c>
      <c r="H87" s="315">
        <f>IF(Bチーム用勤務希望表!H27&lt;&gt;"",Bチーム用勤務希望表!H27,"")</f>
        <v>2</v>
      </c>
      <c r="I87" s="317">
        <f>IF(Bチーム用勤務希望表!I27&lt;&gt;"",Bチーム用勤務希望表!I27,"")</f>
        <v>7</v>
      </c>
      <c r="J87" s="154" t="s">
        <v>78</v>
      </c>
      <c r="K87" s="129"/>
      <c r="L87" s="129"/>
      <c r="M87" s="129"/>
      <c r="N87" s="129"/>
      <c r="O87" s="129"/>
      <c r="P87" s="129"/>
      <c r="Q87" s="129"/>
      <c r="R87" s="129"/>
      <c r="S87" s="129"/>
      <c r="T87" s="129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29"/>
      <c r="AF87" s="129"/>
      <c r="AG87" s="129"/>
      <c r="AH87" s="129"/>
      <c r="AI87" s="129"/>
      <c r="AJ87" s="129"/>
      <c r="AK87" s="129"/>
      <c r="AL87" s="129"/>
      <c r="AM87" s="129"/>
      <c r="AN87" s="129"/>
      <c r="AO87" s="130"/>
      <c r="AP87" s="88">
        <f>IF(E87="","",COUNTIF(K87:AO87,"日"))</f>
        <v>0</v>
      </c>
      <c r="AQ87" s="84" t="str">
        <f>IF($D$1="二交代制",IF(E87="","",COUNTIF(K87:AO87,"当")),"")</f>
        <v/>
      </c>
      <c r="AR87" s="84" t="str">
        <f t="shared" ref="AR87" si="168">IF($D$1="二交代制",IF(E87="","",IF(($F87-AQ87)&gt;0,TEXT(($F87-AQ87),"@")&amp;"日, 不足しています",IF(($F87-AQ87)=0,"指定日数に等しいです",IF(($F87-AQ87)&lt;0,TEXT(-($F87-AQ87),"@")&amp;"日, 余っています","")))),"")</f>
        <v/>
      </c>
      <c r="AS87" s="84">
        <f>IF($D$1="三交代制",IF(E87="","",COUNTIF(K87:AO87,"準")),"")</f>
        <v>0</v>
      </c>
      <c r="AT87" s="87" t="str">
        <f t="shared" ref="AT87" si="169">IF($D$1="三交代制",IF(E87="","",IF(($G87-AS87)&gt;0,TEXT(($G87-AS87),"@")&amp;"日, 不足しています",IF(($G87-AS87)=0,"指定日数に等しいです",IF(($G87-AS87)&lt;0,TEXT(-($G87-AS87),"@")&amp;"日, 余っています","")))),"")</f>
        <v>2日, 不足しています</v>
      </c>
      <c r="AU87" s="84">
        <f>IF($D$1="三交代制",IF(E87="","",COUNTIF(K87:AO87,"深")),"")</f>
        <v>0</v>
      </c>
      <c r="AV87" s="84" t="str">
        <f t="shared" ref="AV87" si="170">IF($D$1="三交代制",IF(E87="","",IF(($H87-AU87)&gt;0,TEXT(($H87-AU87),"@")&amp;"日, 不足しています",IF(($H87-AU87)=0,"指定日数に等しいです",IF(($H87-AU87)&lt;0,TEXT(-($H87-AU87),"@")&amp;"日, 余っています","")))),"")</f>
        <v>2日, 不足しています</v>
      </c>
      <c r="AW87" s="84">
        <f>IF(E87="","",COUNTIF(K87:AO87,"休"))</f>
        <v>0</v>
      </c>
      <c r="AX87" s="85" t="str">
        <f t="shared" ref="AX87" si="171">IF(E87="","",IF(($I87-AW87)&gt;0,TEXT(($I87-AW87),"@")&amp;"日, 不足しています",IF(($I87-AW87)=0,"指定日数に等しいです",IF(($I87-AW87)&lt;0,TEXT(-($I87-AW87),"@")&amp;"日, 余っています",""))))</f>
        <v>7日, 不足しています</v>
      </c>
      <c r="AZ87" s="194" t="str">
        <f t="shared" ref="AZ87" si="172">IF(AND((COUNTIF(K87:AO87,"日")+COUNTIF(K87:AO87,"当")+COUNTIF(K87:AO87,"明")+COUNTIF(K87:AO87,"準")+COUNTIF(K87:AO87,"深")+COUNTIF(K87:AO87,"休"))&gt;0,$E87=""),"氏名を入力して下さい！勤務希望が入力されているのに, 氏名が入力されていません！",IF(
OR(AND($AM$18="×",AM87&lt;&gt;""),AND($AN$18="×",AN87&lt;&gt;""),AND($AO$18="×",AO87&lt;&gt;"")),TEXT($D$9,"m月")&amp;"に含まれない日の希望欄は空白にして下さい！",IF(
AND($D$1="二交代制", COUNTIF(K87:AO87,"準")&gt;0),"「準」夜勤を消して下さい！", IF(AND($D$1="二交代制", COUNTIF(K87:AO87,"深")&gt;0),"「深」夜勤を消して下さい！",IF(AND($D$1="三交代制", COUNTIF(K87:AO87,"当")&gt;0),"「当」直を消して下さい！",IF(AND($D$1="三交代制", COUNTIF(K87:AO87,"明")&gt;0),"「明」けを消して下さい！",
IF(COUNTIF(K228:AO229,10)&gt;0,"「当直→明け→休み」を2回以上, "&amp;CHAR(10)&amp;"連続させないで下さい！",IF(COUNTIF(K228:AO229,20)&gt;0,"「準, 深夜勤務」は3回以上, "&amp;CHAR(10)&amp;"連続させないようにして下さい！",
IF(COUNTIF(K228:AO229,30)&gt;0,"「当直→明け→休み」"&amp;CHAR(10)&amp;"にして下さい！",IF(COUNTIF(K228:AO229,40)&gt;0,"「日(休)→準→休」「日(休)→準→準→休」,「休→深→休」,"&amp;CHAR(10)&amp;"「休→深→準(深)→休」のどれかにして下さい！",""))))))))))</f>
        <v/>
      </c>
    </row>
    <row r="88" spans="4:52" x14ac:dyDescent="0.4">
      <c r="D88" s="321"/>
      <c r="E88" s="204"/>
      <c r="F88" s="230"/>
      <c r="G88" s="315"/>
      <c r="H88" s="315"/>
      <c r="I88" s="317"/>
      <c r="J88" s="154" t="s">
        <v>56</v>
      </c>
      <c r="K88" s="129"/>
      <c r="L88" s="129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29"/>
      <c r="AF88" s="129"/>
      <c r="AG88" s="129"/>
      <c r="AH88" s="129"/>
      <c r="AI88" s="129"/>
      <c r="AJ88" s="129"/>
      <c r="AK88" s="129"/>
      <c r="AL88" s="129"/>
      <c r="AM88" s="129"/>
      <c r="AN88" s="129"/>
      <c r="AO88" s="130"/>
      <c r="AP88" s="88"/>
      <c r="AQ88" s="87"/>
      <c r="AR88" s="87"/>
      <c r="AS88" s="87"/>
      <c r="AT88" s="87"/>
      <c r="AU88" s="87"/>
      <c r="AV88" s="87"/>
      <c r="AW88" s="87"/>
      <c r="AX88" s="55"/>
      <c r="AZ88" s="194"/>
    </row>
    <row r="89" spans="4:52" x14ac:dyDescent="0.4">
      <c r="D89" s="321"/>
      <c r="E89" s="204" t="str">
        <f>IF(Bチーム用勤務希望表!E29&lt;&gt;"",Bチーム用勤務希望表!E29,"")</f>
        <v>芳賀</v>
      </c>
      <c r="F89" s="230">
        <f>IF(Bチーム用勤務希望表!F29&lt;&gt;"",Bチーム用勤務希望表!F29,"")</f>
        <v>2</v>
      </c>
      <c r="G89" s="315">
        <f>IF(Bチーム用勤務希望表!G29&lt;&gt;"",Bチーム用勤務希望表!G29,"")</f>
        <v>2</v>
      </c>
      <c r="H89" s="315">
        <f>IF(Bチーム用勤務希望表!H29&lt;&gt;"",Bチーム用勤務希望表!H29,"")</f>
        <v>2</v>
      </c>
      <c r="I89" s="317">
        <f>IF(Bチーム用勤務希望表!I29&lt;&gt;"",Bチーム用勤務希望表!I29,"")</f>
        <v>7</v>
      </c>
      <c r="J89" s="154" t="s">
        <v>78</v>
      </c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30"/>
      <c r="AP89" s="88">
        <f>IF(E89="","",COUNTIF(K89:AO89,"日"))</f>
        <v>0</v>
      </c>
      <c r="AQ89" s="84" t="str">
        <f>IF($D$1="二交代制",IF(E89="","",COUNTIF(K89:AO89,"当")),"")</f>
        <v/>
      </c>
      <c r="AR89" s="84" t="str">
        <f t="shared" ref="AR89" si="173">IF($D$1="二交代制",IF(E89="","",IF(($F89-AQ89)&gt;0,TEXT(($F89-AQ89),"@")&amp;"日, 不足しています",IF(($F89-AQ89)=0,"指定日数に等しいです",IF(($F89-AQ89)&lt;0,TEXT(-($F89-AQ89),"@")&amp;"日, 余っています","")))),"")</f>
        <v/>
      </c>
      <c r="AS89" s="84">
        <f>IF($D$1="三交代制",IF(E89="","",COUNTIF(K89:AO89,"準")),"")</f>
        <v>0</v>
      </c>
      <c r="AT89" s="87" t="str">
        <f t="shared" ref="AT89" si="174">IF($D$1="三交代制",IF(E89="","",IF(($G89-AS89)&gt;0,TEXT(($G89-AS89),"@")&amp;"日, 不足しています",IF(($G89-AS89)=0,"指定日数に等しいです",IF(($G89-AS89)&lt;0,TEXT(-($G89-AS89),"@")&amp;"日, 余っています","")))),"")</f>
        <v>2日, 不足しています</v>
      </c>
      <c r="AU89" s="84">
        <f>IF($D$1="三交代制",IF(E89="","",COUNTIF(K89:AO89,"深")),"")</f>
        <v>0</v>
      </c>
      <c r="AV89" s="84" t="str">
        <f t="shared" ref="AV89" si="175">IF($D$1="三交代制",IF(E89="","",IF(($H89-AU89)&gt;0,TEXT(($H89-AU89),"@")&amp;"日, 不足しています",IF(($H89-AU89)=0,"指定日数に等しいです",IF(($H89-AU89)&lt;0,TEXT(-($H89-AU89),"@")&amp;"日, 余っています","")))),"")</f>
        <v>2日, 不足しています</v>
      </c>
      <c r="AW89" s="84">
        <f>IF(E89="","",COUNTIF(K89:AO89,"休"))</f>
        <v>0</v>
      </c>
      <c r="AX89" s="85" t="str">
        <f t="shared" ref="AX89" si="176">IF(E89="","",IF(($I89-AW89)&gt;0,TEXT(($I89-AW89),"@")&amp;"日, 不足しています",IF(($I89-AW89)=0,"指定日数に等しいです",IF(($I89-AW89)&lt;0,TEXT(-($I89-AW89),"@")&amp;"日, 余っています",""))))</f>
        <v>7日, 不足しています</v>
      </c>
      <c r="AZ89" s="194" t="str">
        <f t="shared" ref="AZ89" si="177">IF(AND((COUNTIF(K89:AO89,"日")+COUNTIF(K89:AO89,"当")+COUNTIF(K89:AO89,"明")+COUNTIF(K89:AO89,"準")+COUNTIF(K89:AO89,"深")+COUNTIF(K89:AO89,"休"))&gt;0,$E89=""),"氏名を入力して下さい！勤務希望が入力されているのに, 氏名が入力されていません！",IF(
OR(AND($AM$18="×",AM89&lt;&gt;""),AND($AN$18="×",AN89&lt;&gt;""),AND($AO$18="×",AO89&lt;&gt;"")),TEXT($D$9,"m月")&amp;"に含まれない日の希望欄は空白にして下さい！",IF(
AND($D$1="二交代制", COUNTIF(K89:AO89,"準")&gt;0),"「準」夜勤を消して下さい！", IF(AND($D$1="二交代制", COUNTIF(K89:AO89,"深")&gt;0),"「深」夜勤を消して下さい！",IF(AND($D$1="三交代制", COUNTIF(K89:AO89,"当")&gt;0),"「当」直を消して下さい！",IF(AND($D$1="三交代制", COUNTIF(K89:AO89,"明")&gt;0),"「明」けを消して下さい！",
IF(COUNTIF(K230:AO231,10)&gt;0,"「当直→明け→休み」を2回以上, "&amp;CHAR(10)&amp;"連続させないで下さい！",IF(COUNTIF(K230:AO231,20)&gt;0,"「準, 深夜勤務」は3回以上, "&amp;CHAR(10)&amp;"連続させないようにして下さい！",
IF(COUNTIF(K230:AO231,30)&gt;0,"「当直→明け→休み」"&amp;CHAR(10)&amp;"にして下さい！",IF(COUNTIF(K230:AO231,40)&gt;0,"「日(休)→準→休」「日(休)→準→準→休」,「休→深→休」,"&amp;CHAR(10)&amp;"「休→深→準(深)→休」のどれかにして下さい！",""))))))))))</f>
        <v/>
      </c>
    </row>
    <row r="90" spans="4:52" x14ac:dyDescent="0.4">
      <c r="D90" s="321"/>
      <c r="E90" s="204"/>
      <c r="F90" s="230"/>
      <c r="G90" s="315"/>
      <c r="H90" s="315"/>
      <c r="I90" s="317"/>
      <c r="J90" s="154" t="s">
        <v>56</v>
      </c>
      <c r="K90" s="129"/>
      <c r="L90" s="129"/>
      <c r="M90" s="129"/>
      <c r="N90" s="129"/>
      <c r="O90" s="129"/>
      <c r="P90" s="129"/>
      <c r="Q90" s="129"/>
      <c r="R90" s="129"/>
      <c r="S90" s="129"/>
      <c r="T90" s="129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29"/>
      <c r="AF90" s="129"/>
      <c r="AG90" s="129"/>
      <c r="AH90" s="129"/>
      <c r="AI90" s="129"/>
      <c r="AJ90" s="129"/>
      <c r="AK90" s="129"/>
      <c r="AL90" s="129"/>
      <c r="AM90" s="129"/>
      <c r="AN90" s="129"/>
      <c r="AO90" s="130"/>
      <c r="AP90" s="88"/>
      <c r="AQ90" s="87"/>
      <c r="AR90" s="87"/>
      <c r="AS90" s="87"/>
      <c r="AT90" s="87"/>
      <c r="AU90" s="87"/>
      <c r="AV90" s="87"/>
      <c r="AW90" s="87"/>
      <c r="AX90" s="55"/>
      <c r="AZ90" s="194"/>
    </row>
    <row r="91" spans="4:52" x14ac:dyDescent="0.4">
      <c r="D91" s="321"/>
      <c r="E91" s="204" t="str">
        <f>IF(Bチーム用勤務希望表!E31&lt;&gt;"",Bチーム用勤務希望表!E31,"")</f>
        <v>浅見</v>
      </c>
      <c r="F91" s="230">
        <f>IF(Bチーム用勤務希望表!F31&lt;&gt;"",Bチーム用勤務希望表!F31,"")</f>
        <v>2</v>
      </c>
      <c r="G91" s="315">
        <f>IF(Bチーム用勤務希望表!G31&lt;&gt;"",Bチーム用勤務希望表!G31,"")</f>
        <v>2</v>
      </c>
      <c r="H91" s="315">
        <f>IF(Bチーム用勤務希望表!H31&lt;&gt;"",Bチーム用勤務希望表!H31,"")</f>
        <v>2</v>
      </c>
      <c r="I91" s="317">
        <f>IF(Bチーム用勤務希望表!I31&lt;&gt;"",Bチーム用勤務希望表!I31,"")</f>
        <v>8</v>
      </c>
      <c r="J91" s="154" t="s">
        <v>78</v>
      </c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29"/>
      <c r="AF91" s="129"/>
      <c r="AG91" s="129"/>
      <c r="AH91" s="129"/>
      <c r="AI91" s="129"/>
      <c r="AJ91" s="129"/>
      <c r="AK91" s="129"/>
      <c r="AL91" s="129"/>
      <c r="AM91" s="129"/>
      <c r="AN91" s="129"/>
      <c r="AO91" s="130"/>
      <c r="AP91" s="88">
        <f>IF(E91="","",COUNTIF(K91:AO91,"日"))</f>
        <v>0</v>
      </c>
      <c r="AQ91" s="84" t="str">
        <f>IF($D$1="二交代制",IF(E91="","",COUNTIF(K91:AO91,"当")),"")</f>
        <v/>
      </c>
      <c r="AR91" s="84" t="str">
        <f t="shared" ref="AR91" si="178">IF($D$1="二交代制",IF(E91="","",IF(($F91-AQ91)&gt;0,TEXT(($F91-AQ91),"@")&amp;"日, 不足しています",IF(($F91-AQ91)=0,"指定日数に等しいです",IF(($F91-AQ91)&lt;0,TEXT(-($F91-AQ91),"@")&amp;"日, 余っています","")))),"")</f>
        <v/>
      </c>
      <c r="AS91" s="84">
        <f>IF($D$1="三交代制",IF(E91="","",COUNTIF(K91:AO91,"準")),"")</f>
        <v>0</v>
      </c>
      <c r="AT91" s="87" t="str">
        <f t="shared" ref="AT91" si="179">IF($D$1="三交代制",IF(E91="","",IF(($G91-AS91)&gt;0,TEXT(($G91-AS91),"@")&amp;"日, 不足しています",IF(($G91-AS91)=0,"指定日数に等しいです",IF(($G91-AS91)&lt;0,TEXT(-($G91-AS91),"@")&amp;"日, 余っています","")))),"")</f>
        <v>2日, 不足しています</v>
      </c>
      <c r="AU91" s="84">
        <f>IF($D$1="三交代制",IF(E91="","",COUNTIF(K91:AO91,"深")),"")</f>
        <v>0</v>
      </c>
      <c r="AV91" s="84" t="str">
        <f t="shared" ref="AV91" si="180">IF($D$1="三交代制",IF(E91="","",IF(($H91-AU91)&gt;0,TEXT(($H91-AU91),"@")&amp;"日, 不足しています",IF(($H91-AU91)=0,"指定日数に等しいです",IF(($H91-AU91)&lt;0,TEXT(-($H91-AU91),"@")&amp;"日, 余っています","")))),"")</f>
        <v>2日, 不足しています</v>
      </c>
      <c r="AW91" s="84">
        <f>IF(E91="","",COUNTIF(K91:AO91,"休"))</f>
        <v>0</v>
      </c>
      <c r="AX91" s="85" t="str">
        <f t="shared" ref="AX91" si="181">IF(E91="","",IF(($I91-AW91)&gt;0,TEXT(($I91-AW91),"@")&amp;"日, 不足しています",IF(($I91-AW91)=0,"指定日数に等しいです",IF(($I91-AW91)&lt;0,TEXT(-($I91-AW91),"@")&amp;"日, 余っています",""))))</f>
        <v>8日, 不足しています</v>
      </c>
      <c r="AZ91" s="194" t="str">
        <f t="shared" ref="AZ91" si="182">IF(AND((COUNTIF(K91:AO91,"日")+COUNTIF(K91:AO91,"当")+COUNTIF(K91:AO91,"明")+COUNTIF(K91:AO91,"準")+COUNTIF(K91:AO91,"深")+COUNTIF(K91:AO91,"休"))&gt;0,$E91=""),"氏名を入力して下さい！勤務希望が入力されているのに, 氏名が入力されていません！",IF(
OR(AND($AM$18="×",AM91&lt;&gt;""),AND($AN$18="×",AN91&lt;&gt;""),AND($AO$18="×",AO91&lt;&gt;"")),TEXT($D$9,"m月")&amp;"に含まれない日の希望欄は空白にして下さい！",IF(
AND($D$1="二交代制", COUNTIF(K91:AO91,"準")&gt;0),"「準」夜勤を消して下さい！", IF(AND($D$1="二交代制", COUNTIF(K91:AO91,"深")&gt;0),"「深」夜勤を消して下さい！",IF(AND($D$1="三交代制", COUNTIF(K91:AO91,"当")&gt;0),"「当」直を消して下さい！",IF(AND($D$1="三交代制", COUNTIF(K91:AO91,"明")&gt;0),"「明」けを消して下さい！",
IF(COUNTIF(K232:AO233,10)&gt;0,"「当直→明け→休み」を2回以上, "&amp;CHAR(10)&amp;"連続させないで下さい！",IF(COUNTIF(K232:AO233,20)&gt;0,"「準, 深夜勤務」は3回以上, "&amp;CHAR(10)&amp;"連続させないようにして下さい！",
IF(COUNTIF(K232:AO233,30)&gt;0,"「当直→明け→休み」"&amp;CHAR(10)&amp;"にして下さい！",IF(COUNTIF(K232:AO233,40)&gt;0,"「日(休)→準→休」「日(休)→準→準→休」,「休→深→休」,"&amp;CHAR(10)&amp;"「休→深→準(深)→休」のどれかにして下さい！",""))))))))))</f>
        <v/>
      </c>
    </row>
    <row r="92" spans="4:52" x14ac:dyDescent="0.4">
      <c r="D92" s="321"/>
      <c r="E92" s="204"/>
      <c r="F92" s="230"/>
      <c r="G92" s="315"/>
      <c r="H92" s="315"/>
      <c r="I92" s="317"/>
      <c r="J92" s="154" t="s">
        <v>56</v>
      </c>
      <c r="K92" s="129"/>
      <c r="L92" s="129"/>
      <c r="M92" s="129"/>
      <c r="N92" s="129"/>
      <c r="O92" s="129"/>
      <c r="P92" s="129"/>
      <c r="Q92" s="129"/>
      <c r="R92" s="129"/>
      <c r="S92" s="129"/>
      <c r="T92" s="129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29"/>
      <c r="AF92" s="129"/>
      <c r="AG92" s="129"/>
      <c r="AH92" s="129"/>
      <c r="AI92" s="129"/>
      <c r="AJ92" s="129"/>
      <c r="AK92" s="129"/>
      <c r="AL92" s="129"/>
      <c r="AM92" s="129"/>
      <c r="AN92" s="129"/>
      <c r="AO92" s="130"/>
      <c r="AP92" s="88"/>
      <c r="AQ92" s="87"/>
      <c r="AR92" s="87"/>
      <c r="AS92" s="87"/>
      <c r="AT92" s="87"/>
      <c r="AU92" s="87"/>
      <c r="AV92" s="87"/>
      <c r="AW92" s="87"/>
      <c r="AX92" s="55"/>
      <c r="AZ92" s="194"/>
    </row>
    <row r="93" spans="4:52" x14ac:dyDescent="0.4">
      <c r="D93" s="321"/>
      <c r="E93" s="204" t="str">
        <f>IF(Bチーム用勤務希望表!E33&lt;&gt;"",Bチーム用勤務希望表!E33,"")</f>
        <v>相原</v>
      </c>
      <c r="F93" s="230">
        <f>IF(Bチーム用勤務希望表!F33&lt;&gt;"",Bチーム用勤務希望表!F33,"")</f>
        <v>2</v>
      </c>
      <c r="G93" s="315">
        <f>IF(Bチーム用勤務希望表!G33&lt;&gt;"",Bチーム用勤務希望表!G33,"")</f>
        <v>2</v>
      </c>
      <c r="H93" s="315">
        <f>IF(Bチーム用勤務希望表!H33&lt;&gt;"",Bチーム用勤務希望表!H33,"")</f>
        <v>2</v>
      </c>
      <c r="I93" s="317">
        <f>IF(Bチーム用勤務希望表!I33&lt;&gt;"",Bチーム用勤務希望表!I33,"")</f>
        <v>8</v>
      </c>
      <c r="J93" s="154" t="s">
        <v>78</v>
      </c>
      <c r="K93" s="129"/>
      <c r="L93" s="129"/>
      <c r="M93" s="129"/>
      <c r="N93" s="129"/>
      <c r="O93" s="129"/>
      <c r="P93" s="129"/>
      <c r="Q93" s="129"/>
      <c r="R93" s="129"/>
      <c r="S93" s="129"/>
      <c r="T93" s="129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29"/>
      <c r="AF93" s="129"/>
      <c r="AG93" s="129"/>
      <c r="AH93" s="129"/>
      <c r="AI93" s="129"/>
      <c r="AJ93" s="129"/>
      <c r="AK93" s="129"/>
      <c r="AL93" s="129"/>
      <c r="AM93" s="129"/>
      <c r="AN93" s="129"/>
      <c r="AO93" s="130"/>
      <c r="AP93" s="88">
        <f>IF(E93="","",COUNTIF(K93:AO93,"日"))</f>
        <v>0</v>
      </c>
      <c r="AQ93" s="84" t="str">
        <f>IF($D$1="二交代制",IF(E93="","",COUNTIF(K93:AO93,"当")),"")</f>
        <v/>
      </c>
      <c r="AR93" s="84" t="str">
        <f t="shared" ref="AR93" si="183">IF($D$1="二交代制",IF(E93="","",IF(($F93-AQ93)&gt;0,TEXT(($F93-AQ93),"@")&amp;"日, 不足しています",IF(($F93-AQ93)=0,"指定日数に等しいです",IF(($F93-AQ93)&lt;0,TEXT(-($F93-AQ93),"@")&amp;"日, 余っています","")))),"")</f>
        <v/>
      </c>
      <c r="AS93" s="84">
        <f>IF($D$1="三交代制",IF(E93="","",COUNTIF(K93:AO93,"準")),"")</f>
        <v>0</v>
      </c>
      <c r="AT93" s="87" t="str">
        <f t="shared" ref="AT93" si="184">IF($D$1="三交代制",IF(E93="","",IF(($G93-AS93)&gt;0,TEXT(($G93-AS93),"@")&amp;"日, 不足しています",IF(($G93-AS93)=0,"指定日数に等しいです",IF(($G93-AS93)&lt;0,TEXT(-($G93-AS93),"@")&amp;"日, 余っています","")))),"")</f>
        <v>2日, 不足しています</v>
      </c>
      <c r="AU93" s="84">
        <f>IF($D$1="三交代制",IF(E93="","",COUNTIF(K93:AO93,"深")),"")</f>
        <v>0</v>
      </c>
      <c r="AV93" s="84" t="str">
        <f t="shared" ref="AV93" si="185">IF($D$1="三交代制",IF(E93="","",IF(($H93-AU93)&gt;0,TEXT(($H93-AU93),"@")&amp;"日, 不足しています",IF(($H93-AU93)=0,"指定日数に等しいです",IF(($H93-AU93)&lt;0,TEXT(-($H93-AU93),"@")&amp;"日, 余っています","")))),"")</f>
        <v>2日, 不足しています</v>
      </c>
      <c r="AW93" s="84">
        <f>IF(E93="","",COUNTIF(K93:AO93,"休"))</f>
        <v>0</v>
      </c>
      <c r="AX93" s="85" t="str">
        <f t="shared" ref="AX93" si="186">IF(E93="","",IF(($I93-AW93)&gt;0,TEXT(($I93-AW93),"@")&amp;"日, 不足しています",IF(($I93-AW93)=0,"指定日数に等しいです",IF(($I93-AW93)&lt;0,TEXT(-($I93-AW93),"@")&amp;"日, 余っています",""))))</f>
        <v>8日, 不足しています</v>
      </c>
      <c r="AZ93" s="194" t="str">
        <f t="shared" ref="AZ93" si="187">IF(AND((COUNTIF(K93:AO93,"日")+COUNTIF(K93:AO93,"当")+COUNTIF(K93:AO93,"明")+COUNTIF(K93:AO93,"準")+COUNTIF(K93:AO93,"深")+COUNTIF(K93:AO93,"休"))&gt;0,$E93=""),"氏名を入力して下さい！勤務希望が入力されているのに, 氏名が入力されていません！",IF(
OR(AND($AM$18="×",AM93&lt;&gt;""),AND($AN$18="×",AN93&lt;&gt;""),AND($AO$18="×",AO93&lt;&gt;"")),TEXT($D$9,"m月")&amp;"に含まれない日の希望欄は空白にして下さい！",IF(
AND($D$1="二交代制", COUNTIF(K93:AO93,"準")&gt;0),"「準」夜勤を消して下さい！", IF(AND($D$1="二交代制", COUNTIF(K93:AO93,"深")&gt;0),"「深」夜勤を消して下さい！",IF(AND($D$1="三交代制", COUNTIF(K93:AO93,"当")&gt;0),"「当」直を消して下さい！",IF(AND($D$1="三交代制", COUNTIF(K93:AO93,"明")&gt;0),"「明」けを消して下さい！",
IF(COUNTIF(K234:AO235,10)&gt;0,"「当直→明け→休み」を2回以上, "&amp;CHAR(10)&amp;"連続させないで下さい！",IF(COUNTIF(K234:AO235,20)&gt;0,"「準, 深夜勤務」は3回以上, "&amp;CHAR(10)&amp;"連続させないようにして下さい！",
IF(COUNTIF(K234:AO235,30)&gt;0,"「当直→明け→休み」"&amp;CHAR(10)&amp;"にして下さい！",IF(COUNTIF(K234:AO235,40)&gt;0,"「日(休)→準→休」「日(休)→準→準→休」,「休→深→休」,"&amp;CHAR(10)&amp;"「休→深→準(深)→休」のどれかにして下さい！",""))))))))))</f>
        <v/>
      </c>
    </row>
    <row r="94" spans="4:52" x14ac:dyDescent="0.4">
      <c r="D94" s="321"/>
      <c r="E94" s="204"/>
      <c r="F94" s="230"/>
      <c r="G94" s="315"/>
      <c r="H94" s="315"/>
      <c r="I94" s="317"/>
      <c r="J94" s="154" t="s">
        <v>56</v>
      </c>
      <c r="K94" s="129"/>
      <c r="L94" s="129"/>
      <c r="M94" s="129"/>
      <c r="N94" s="129"/>
      <c r="O94" s="129"/>
      <c r="P94" s="129"/>
      <c r="Q94" s="129"/>
      <c r="R94" s="129"/>
      <c r="S94" s="129"/>
      <c r="T94" s="129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29"/>
      <c r="AF94" s="129"/>
      <c r="AG94" s="129"/>
      <c r="AH94" s="129"/>
      <c r="AI94" s="129"/>
      <c r="AJ94" s="129"/>
      <c r="AK94" s="129"/>
      <c r="AL94" s="129"/>
      <c r="AM94" s="129"/>
      <c r="AN94" s="129"/>
      <c r="AO94" s="130"/>
      <c r="AP94" s="88"/>
      <c r="AQ94" s="87"/>
      <c r="AR94" s="87"/>
      <c r="AS94" s="87"/>
      <c r="AT94" s="87"/>
      <c r="AU94" s="87"/>
      <c r="AV94" s="87"/>
      <c r="AW94" s="87"/>
      <c r="AX94" s="55"/>
      <c r="AZ94" s="194"/>
    </row>
    <row r="95" spans="4:52" x14ac:dyDescent="0.4">
      <c r="D95" s="321"/>
      <c r="E95" s="204" t="str">
        <f>IF(Bチーム用勤務希望表!E35&lt;&gt;"",Bチーム用勤務希望表!E35,"")</f>
        <v>坪井</v>
      </c>
      <c r="F95" s="230">
        <f>IF(Bチーム用勤務希望表!F35&lt;&gt;"",Bチーム用勤務希望表!F35,"")</f>
        <v>2</v>
      </c>
      <c r="G95" s="315">
        <f>IF(Bチーム用勤務希望表!G35&lt;&gt;"",Bチーム用勤務希望表!G35,"")</f>
        <v>2</v>
      </c>
      <c r="H95" s="315">
        <f>IF(Bチーム用勤務希望表!H35&lt;&gt;"",Bチーム用勤務希望表!H35,"")</f>
        <v>2</v>
      </c>
      <c r="I95" s="317">
        <f>IF(Bチーム用勤務希望表!I35&lt;&gt;"",Bチーム用勤務希望表!I35,"")</f>
        <v>8</v>
      </c>
      <c r="J95" s="154" t="s">
        <v>78</v>
      </c>
      <c r="K95" s="129"/>
      <c r="L95" s="129"/>
      <c r="M95" s="129"/>
      <c r="N95" s="129"/>
      <c r="O95" s="129"/>
      <c r="P95" s="129"/>
      <c r="Q95" s="129"/>
      <c r="R95" s="129"/>
      <c r="S95" s="129"/>
      <c r="T95" s="129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29"/>
      <c r="AF95" s="129"/>
      <c r="AG95" s="129"/>
      <c r="AH95" s="129"/>
      <c r="AI95" s="129"/>
      <c r="AJ95" s="129"/>
      <c r="AK95" s="129"/>
      <c r="AL95" s="129"/>
      <c r="AM95" s="129"/>
      <c r="AN95" s="129"/>
      <c r="AO95" s="130"/>
      <c r="AP95" s="88">
        <f>IF(E95="","",COUNTIF(K95:AO95,"日"))</f>
        <v>0</v>
      </c>
      <c r="AQ95" s="84" t="str">
        <f>IF($D$1="二交代制",IF(E95="","",COUNTIF(K95:AO95,"当")),"")</f>
        <v/>
      </c>
      <c r="AR95" s="84" t="str">
        <f t="shared" ref="AR95" si="188">IF($D$1="二交代制",IF(E95="","",IF(($F95-AQ95)&gt;0,TEXT(($F95-AQ95),"@")&amp;"日, 不足しています",IF(($F95-AQ95)=0,"指定日数に等しいです",IF(($F95-AQ95)&lt;0,TEXT(-($F95-AQ95),"@")&amp;"日, 余っています","")))),"")</f>
        <v/>
      </c>
      <c r="AS95" s="84">
        <f>IF($D$1="三交代制",IF(E95="","",COUNTIF(K95:AO95,"準")),"")</f>
        <v>0</v>
      </c>
      <c r="AT95" s="87" t="str">
        <f t="shared" ref="AT95" si="189">IF($D$1="三交代制",IF(E95="","",IF(($G95-AS95)&gt;0,TEXT(($G95-AS95),"@")&amp;"日, 不足しています",IF(($G95-AS95)=0,"指定日数に等しいです",IF(($G95-AS95)&lt;0,TEXT(-($G95-AS95),"@")&amp;"日, 余っています","")))),"")</f>
        <v>2日, 不足しています</v>
      </c>
      <c r="AU95" s="84">
        <f>IF($D$1="三交代制",IF(E95="","",COUNTIF(K95:AO95,"深")),"")</f>
        <v>0</v>
      </c>
      <c r="AV95" s="84" t="str">
        <f t="shared" ref="AV95" si="190">IF($D$1="三交代制",IF(E95="","",IF(($H95-AU95)&gt;0,TEXT(($H95-AU95),"@")&amp;"日, 不足しています",IF(($H95-AU95)=0,"指定日数に等しいです",IF(($H95-AU95)&lt;0,TEXT(-($H95-AU95),"@")&amp;"日, 余っています","")))),"")</f>
        <v>2日, 不足しています</v>
      </c>
      <c r="AW95" s="84">
        <f>IF(E95="","",COUNTIF(K95:AO95,"休"))</f>
        <v>0</v>
      </c>
      <c r="AX95" s="85" t="str">
        <f t="shared" ref="AX95" si="191">IF(E95="","",IF(($I95-AW95)&gt;0,TEXT(($I95-AW95),"@")&amp;"日, 不足しています",IF(($I95-AW95)=0,"指定日数に等しいです",IF(($I95-AW95)&lt;0,TEXT(-($I95-AW95),"@")&amp;"日, 余っています",""))))</f>
        <v>8日, 不足しています</v>
      </c>
      <c r="AZ95" s="194" t="str">
        <f t="shared" ref="AZ95" si="192">IF(AND((COUNTIF(K95:AO95,"日")+COUNTIF(K95:AO95,"当")+COUNTIF(K95:AO95,"明")+COUNTIF(K95:AO95,"準")+COUNTIF(K95:AO95,"深")+COUNTIF(K95:AO95,"休"))&gt;0,$E95=""),"氏名を入力して下さい！勤務希望が入力されているのに, 氏名が入力されていません！",IF(
OR(AND($AM$18="×",AM95&lt;&gt;""),AND($AN$18="×",AN95&lt;&gt;""),AND($AO$18="×",AO95&lt;&gt;"")),TEXT($D$9,"m月")&amp;"に含まれない日の希望欄は空白にして下さい！",IF(
AND($D$1="二交代制", COUNTIF(K95:AO95,"準")&gt;0),"「準」夜勤を消して下さい！", IF(AND($D$1="二交代制", COUNTIF(K95:AO95,"深")&gt;0),"「深」夜勤を消して下さい！",IF(AND($D$1="三交代制", COUNTIF(K95:AO95,"当")&gt;0),"「当」直を消して下さい！",IF(AND($D$1="三交代制", COUNTIF(K95:AO95,"明")&gt;0),"「明」けを消して下さい！",
IF(COUNTIF(K236:AO237,10)&gt;0,"「当直→明け→休み」を2回以上, "&amp;CHAR(10)&amp;"連続させないで下さい！",IF(COUNTIF(K236:AO237,20)&gt;0,"「準, 深夜勤務」は3回以上, "&amp;CHAR(10)&amp;"連続させないようにして下さい！",
IF(COUNTIF(K236:AO237,30)&gt;0,"「当直→明け→休み」"&amp;CHAR(10)&amp;"にして下さい！",IF(COUNTIF(K236:AO237,40)&gt;0,"「日(休)→準→休」「日(休)→準→準→休」,「休→深→休」,"&amp;CHAR(10)&amp;"「休→深→準(深)→休」のどれかにして下さい！",""))))))))))</f>
        <v/>
      </c>
    </row>
    <row r="96" spans="4:52" x14ac:dyDescent="0.4">
      <c r="D96" s="321"/>
      <c r="E96" s="204"/>
      <c r="F96" s="230"/>
      <c r="G96" s="315"/>
      <c r="H96" s="315"/>
      <c r="I96" s="317"/>
      <c r="J96" s="154" t="s">
        <v>56</v>
      </c>
      <c r="K96" s="129"/>
      <c r="L96" s="129"/>
      <c r="M96" s="129"/>
      <c r="N96" s="129"/>
      <c r="O96" s="129"/>
      <c r="P96" s="129"/>
      <c r="Q96" s="129"/>
      <c r="R96" s="129"/>
      <c r="S96" s="129"/>
      <c r="T96" s="129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29"/>
      <c r="AF96" s="129"/>
      <c r="AG96" s="129"/>
      <c r="AH96" s="129"/>
      <c r="AI96" s="129"/>
      <c r="AJ96" s="129"/>
      <c r="AK96" s="129"/>
      <c r="AL96" s="129"/>
      <c r="AM96" s="129"/>
      <c r="AN96" s="129"/>
      <c r="AO96" s="130"/>
      <c r="AP96" s="88"/>
      <c r="AQ96" s="87"/>
      <c r="AR96" s="87"/>
      <c r="AS96" s="87"/>
      <c r="AT96" s="87"/>
      <c r="AU96" s="87"/>
      <c r="AV96" s="87"/>
      <c r="AW96" s="87"/>
      <c r="AX96" s="55"/>
      <c r="AZ96" s="194"/>
    </row>
    <row r="97" spans="4:94" x14ac:dyDescent="0.4">
      <c r="D97" s="321"/>
      <c r="E97" s="204" t="str">
        <f>IF(Bチーム用勤務希望表!E37&lt;&gt;"",Bチーム用勤務希望表!E37,"")</f>
        <v>細田</v>
      </c>
      <c r="F97" s="230">
        <f>IF(Bチーム用勤務希望表!F37&lt;&gt;"",Bチーム用勤務希望表!F37,"")</f>
        <v>2</v>
      </c>
      <c r="G97" s="315">
        <f>IF(Bチーム用勤務希望表!G37&lt;&gt;"",Bチーム用勤務希望表!G37,"")</f>
        <v>2</v>
      </c>
      <c r="H97" s="315">
        <f>IF(Bチーム用勤務希望表!H37&lt;&gt;"",Bチーム用勤務希望表!H37,"")</f>
        <v>2</v>
      </c>
      <c r="I97" s="317">
        <f>IF(Bチーム用勤務希望表!I37&lt;&gt;"",Bチーム用勤務希望表!I37,"")</f>
        <v>8</v>
      </c>
      <c r="J97" s="154" t="s">
        <v>78</v>
      </c>
      <c r="K97" s="129"/>
      <c r="L97" s="129"/>
      <c r="M97" s="129"/>
      <c r="N97" s="129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29"/>
      <c r="AF97" s="129"/>
      <c r="AG97" s="129"/>
      <c r="AH97" s="129"/>
      <c r="AI97" s="129"/>
      <c r="AJ97" s="129"/>
      <c r="AK97" s="129"/>
      <c r="AL97" s="129"/>
      <c r="AM97" s="129"/>
      <c r="AN97" s="129"/>
      <c r="AO97" s="130"/>
      <c r="AP97" s="88">
        <f>IF(E97="","",COUNTIF(K97:AO97,"日"))</f>
        <v>0</v>
      </c>
      <c r="AQ97" s="84" t="str">
        <f>IF($D$1="二交代制",IF(E97="","",COUNTIF(K97:AO97,"当")),"")</f>
        <v/>
      </c>
      <c r="AR97" s="84" t="str">
        <f t="shared" ref="AR97" si="193">IF($D$1="二交代制",IF(E97="","",IF(($F97-AQ97)&gt;0,TEXT(($F97-AQ97),"@")&amp;"日, 不足しています",IF(($F97-AQ97)=0,"指定日数に等しいです",IF(($F97-AQ97)&lt;0,TEXT(-($F97-AQ97),"@")&amp;"日, 余っています","")))),"")</f>
        <v/>
      </c>
      <c r="AS97" s="84">
        <f>IF($D$1="三交代制",IF(E97="","",COUNTIF(K97:AO97,"準")),"")</f>
        <v>0</v>
      </c>
      <c r="AT97" s="87" t="str">
        <f t="shared" ref="AT97" si="194">IF($D$1="三交代制",IF(E97="","",IF(($G97-AS97)&gt;0,TEXT(($G97-AS97),"@")&amp;"日, 不足しています",IF(($G97-AS97)=0,"指定日数に等しいです",IF(($G97-AS97)&lt;0,TEXT(-($G97-AS97),"@")&amp;"日, 余っています","")))),"")</f>
        <v>2日, 不足しています</v>
      </c>
      <c r="AU97" s="84">
        <f>IF($D$1="三交代制",IF(E97="","",COUNTIF(K97:AO97,"深")),"")</f>
        <v>0</v>
      </c>
      <c r="AV97" s="84" t="str">
        <f t="shared" ref="AV97" si="195">IF($D$1="三交代制",IF(E97="","",IF(($H97-AU97)&gt;0,TEXT(($H97-AU97),"@")&amp;"日, 不足しています",IF(($H97-AU97)=0,"指定日数に等しいです",IF(($H97-AU97)&lt;0,TEXT(-($H97-AU97),"@")&amp;"日, 余っています","")))),"")</f>
        <v>2日, 不足しています</v>
      </c>
      <c r="AW97" s="84">
        <f>IF(E97="","",COUNTIF(K97:AO97,"休"))</f>
        <v>0</v>
      </c>
      <c r="AX97" s="85" t="str">
        <f t="shared" ref="AX97" si="196">IF(E97="","",IF(($I97-AW97)&gt;0,TEXT(($I97-AW97),"@")&amp;"日, 不足しています",IF(($I97-AW97)=0,"指定日数に等しいです",IF(($I97-AW97)&lt;0,TEXT(-($I97-AW97),"@")&amp;"日, 余っています",""))))</f>
        <v>8日, 不足しています</v>
      </c>
      <c r="AZ97" s="194" t="str">
        <f t="shared" ref="AZ97" si="197">IF(AND((COUNTIF(K97:AO97,"日")+COUNTIF(K97:AO97,"当")+COUNTIF(K97:AO97,"明")+COUNTIF(K97:AO97,"準")+COUNTIF(K97:AO97,"深")+COUNTIF(K97:AO97,"休"))&gt;0,$E97=""),"氏名を入力して下さい！勤務希望が入力されているのに, 氏名が入力されていません！",IF(
OR(AND($AM$18="×",AM97&lt;&gt;""),AND($AN$18="×",AN97&lt;&gt;""),AND($AO$18="×",AO97&lt;&gt;"")),TEXT($D$9,"m月")&amp;"に含まれない日の希望欄は空白にして下さい！",IF(
AND($D$1="二交代制", COUNTIF(K97:AO97,"準")&gt;0),"「準」夜勤を消して下さい！", IF(AND($D$1="二交代制", COUNTIF(K97:AO97,"深")&gt;0),"「深」夜勤を消して下さい！",IF(AND($D$1="三交代制", COUNTIF(K97:AO97,"当")&gt;0),"「当」直を消して下さい！",IF(AND($D$1="三交代制", COUNTIF(K97:AO97,"明")&gt;0),"「明」けを消して下さい！",
IF(COUNTIF(K238:AO239,10)&gt;0,"「当直→明け→休み」を2回以上, "&amp;CHAR(10)&amp;"連続させないで下さい！",IF(COUNTIF(K238:AO239,20)&gt;0,"「準, 深夜勤務」は3回以上, "&amp;CHAR(10)&amp;"連続させないようにして下さい！",
IF(COUNTIF(K238:AO239,30)&gt;0,"「当直→明け→休み」"&amp;CHAR(10)&amp;"にして下さい！",IF(COUNTIF(K238:AO239,40)&gt;0,"「日(休)→準→休」「日(休)→準→準→休」,「休→深→休」,"&amp;CHAR(10)&amp;"「休→深→準(深)→休」のどれかにして下さい！",""))))))))))</f>
        <v/>
      </c>
    </row>
    <row r="98" spans="4:94" x14ac:dyDescent="0.4">
      <c r="D98" s="321"/>
      <c r="E98" s="204"/>
      <c r="F98" s="230"/>
      <c r="G98" s="315"/>
      <c r="H98" s="315"/>
      <c r="I98" s="317"/>
      <c r="J98" s="154" t="s">
        <v>56</v>
      </c>
      <c r="K98" s="129"/>
      <c r="L98" s="129"/>
      <c r="M98" s="129"/>
      <c r="N98" s="129"/>
      <c r="O98" s="129"/>
      <c r="P98" s="129"/>
      <c r="Q98" s="129"/>
      <c r="R98" s="129"/>
      <c r="S98" s="129"/>
      <c r="T98" s="129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29"/>
      <c r="AF98" s="129"/>
      <c r="AG98" s="129"/>
      <c r="AH98" s="129"/>
      <c r="AI98" s="129"/>
      <c r="AJ98" s="129"/>
      <c r="AK98" s="129"/>
      <c r="AL98" s="129"/>
      <c r="AM98" s="129"/>
      <c r="AN98" s="129"/>
      <c r="AO98" s="130"/>
      <c r="AP98" s="88"/>
      <c r="AQ98" s="87"/>
      <c r="AR98" s="87"/>
      <c r="AS98" s="87"/>
      <c r="AT98" s="87"/>
      <c r="AU98" s="87"/>
      <c r="AV98" s="87"/>
      <c r="AW98" s="87"/>
      <c r="AX98" s="55"/>
      <c r="AZ98" s="194"/>
      <c r="CI98" s="94"/>
      <c r="CJ98" s="94"/>
      <c r="CK98" s="94"/>
      <c r="CM98" s="94"/>
      <c r="CN98" s="94"/>
    </row>
    <row r="99" spans="4:94" x14ac:dyDescent="0.4">
      <c r="D99" s="321"/>
      <c r="E99" s="204" t="str">
        <f>IF(Bチーム用勤務希望表!E39&lt;&gt;"",Bチーム用勤務希望表!E39,"")</f>
        <v>植木</v>
      </c>
      <c r="F99" s="230">
        <f>IF(Bチーム用勤務希望表!F39&lt;&gt;"",Bチーム用勤務希望表!F39,"")</f>
        <v>2</v>
      </c>
      <c r="G99" s="315">
        <f>IF(Bチーム用勤務希望表!G39&lt;&gt;"",Bチーム用勤務希望表!G39,"")</f>
        <v>2</v>
      </c>
      <c r="H99" s="315">
        <f>IF(Bチーム用勤務希望表!H39&lt;&gt;"",Bチーム用勤務希望表!H39,"")</f>
        <v>2</v>
      </c>
      <c r="I99" s="317">
        <f>IF(Bチーム用勤務希望表!I39&lt;&gt;"",Bチーム用勤務希望表!I39,"")</f>
        <v>6</v>
      </c>
      <c r="J99" s="154" t="s">
        <v>78</v>
      </c>
      <c r="K99" s="129"/>
      <c r="L99" s="129"/>
      <c r="M99" s="129"/>
      <c r="N99" s="129"/>
      <c r="O99" s="129"/>
      <c r="P99" s="129"/>
      <c r="Q99" s="129"/>
      <c r="R99" s="129"/>
      <c r="S99" s="129"/>
      <c r="T99" s="129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29"/>
      <c r="AF99" s="129"/>
      <c r="AG99" s="129"/>
      <c r="AH99" s="129"/>
      <c r="AI99" s="129"/>
      <c r="AJ99" s="129"/>
      <c r="AK99" s="129"/>
      <c r="AL99" s="129"/>
      <c r="AM99" s="129"/>
      <c r="AN99" s="129"/>
      <c r="AO99" s="130"/>
      <c r="AP99" s="88">
        <f>IF(E99="","",COUNTIF(K99:AO99,"日"))</f>
        <v>0</v>
      </c>
      <c r="AQ99" s="84" t="str">
        <f>IF($D$1="二交代制",IF(E99="","",COUNTIF(K99:AO99,"当")),"")</f>
        <v/>
      </c>
      <c r="AR99" s="84" t="str">
        <f t="shared" ref="AR99" si="198">IF($D$1="二交代制",IF(E99="","",IF(($F99-AQ99)&gt;0,TEXT(($F99-AQ99),"@")&amp;"日, 不足しています",IF(($F99-AQ99)=0,"指定日数に等しいです",IF(($F99-AQ99)&lt;0,TEXT(-($F99-AQ99),"@")&amp;"日, 余っています","")))),"")</f>
        <v/>
      </c>
      <c r="AS99" s="84">
        <f>IF($D$1="三交代制",IF(E99="","",COUNTIF(K99:AO99,"準")),"")</f>
        <v>0</v>
      </c>
      <c r="AT99" s="87" t="str">
        <f t="shared" ref="AT99" si="199">IF($D$1="三交代制",IF(E99="","",IF(($G99-AS99)&gt;0,TEXT(($G99-AS99),"@")&amp;"日, 不足しています",IF(($G99-AS99)=0,"指定日数に等しいです",IF(($G99-AS99)&lt;0,TEXT(-($G99-AS99),"@")&amp;"日, 余っています","")))),"")</f>
        <v>2日, 不足しています</v>
      </c>
      <c r="AU99" s="84">
        <f>IF($D$1="三交代制",IF(E99="","",COUNTIF(K99:AO99,"深")),"")</f>
        <v>0</v>
      </c>
      <c r="AV99" s="84" t="str">
        <f t="shared" ref="AV99" si="200">IF($D$1="三交代制",IF(E99="","",IF(($H99-AU99)&gt;0,TEXT(($H99-AU99),"@")&amp;"日, 不足しています",IF(($H99-AU99)=0,"指定日数に等しいです",IF(($H99-AU99)&lt;0,TEXT(-($H99-AU99),"@")&amp;"日, 余っています","")))),"")</f>
        <v>2日, 不足しています</v>
      </c>
      <c r="AW99" s="84">
        <f>IF(E99="","",COUNTIF(K99:AO99,"休"))</f>
        <v>0</v>
      </c>
      <c r="AX99" s="85" t="str">
        <f t="shared" ref="AX99" si="201">IF(E99="","",IF(($I99-AW99)&gt;0,TEXT(($I99-AW99),"@")&amp;"日, 不足しています",IF(($I99-AW99)=0,"指定日数に等しいです",IF(($I99-AW99)&lt;0,TEXT(-($I99-AW99),"@")&amp;"日, 余っています",""))))</f>
        <v>6日, 不足しています</v>
      </c>
      <c r="AZ99" s="194" t="str">
        <f t="shared" ref="AZ99" si="202">IF(AND((COUNTIF(K99:AO99,"日")+COUNTIF(K99:AO99,"当")+COUNTIF(K99:AO99,"明")+COUNTIF(K99:AO99,"準")+COUNTIF(K99:AO99,"深")+COUNTIF(K99:AO99,"休"))&gt;0,$E99=""),"氏名を入力して下さい！勤務希望が入力されているのに, 氏名が入力されていません！",IF(
OR(AND($AM$18="×",AM99&lt;&gt;""),AND($AN$18="×",AN99&lt;&gt;""),AND($AO$18="×",AO99&lt;&gt;"")),TEXT($D$9,"m月")&amp;"に含まれない日の希望欄は空白にして下さい！",IF(
AND($D$1="二交代制", COUNTIF(K99:AO99,"準")&gt;0),"「準」夜勤を消して下さい！", IF(AND($D$1="二交代制", COUNTIF(K99:AO99,"深")&gt;0),"「深」夜勤を消して下さい！",IF(AND($D$1="三交代制", COUNTIF(K99:AO99,"当")&gt;0),"「当」直を消して下さい！",IF(AND($D$1="三交代制", COUNTIF(K99:AO99,"明")&gt;0),"「明」けを消して下さい！",
IF(COUNTIF(K240:AO241,10)&gt;0,"「当直→明け→休み」を2回以上, "&amp;CHAR(10)&amp;"連続させないで下さい！",IF(COUNTIF(K240:AO241,20)&gt;0,"「準, 深夜勤務」は3回以上, "&amp;CHAR(10)&amp;"連続させないようにして下さい！",
IF(COUNTIF(K240:AO241,30)&gt;0,"「当直→明け→休み」"&amp;CHAR(10)&amp;"にして下さい！",IF(COUNTIF(K240:AO241,40)&gt;0,"「日(休)→準→休」「日(休)→準→準→休」,「休→深→休」,"&amp;CHAR(10)&amp;"「休→深→準(深)→休」のどれかにして下さい！",""))))))))))</f>
        <v/>
      </c>
      <c r="CJ99" s="107"/>
      <c r="CM99" s="107"/>
      <c r="CP99" s="107"/>
    </row>
    <row r="100" spans="4:94" x14ac:dyDescent="0.4">
      <c r="D100" s="321"/>
      <c r="E100" s="204"/>
      <c r="F100" s="230"/>
      <c r="G100" s="315"/>
      <c r="H100" s="315"/>
      <c r="I100" s="317"/>
      <c r="J100" s="154" t="s">
        <v>56</v>
      </c>
      <c r="K100" s="129"/>
      <c r="L100" s="129"/>
      <c r="M100" s="129"/>
      <c r="N100" s="129"/>
      <c r="O100" s="129"/>
      <c r="P100" s="129"/>
      <c r="Q100" s="129"/>
      <c r="R100" s="129"/>
      <c r="S100" s="129"/>
      <c r="T100" s="129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29"/>
      <c r="AF100" s="129"/>
      <c r="AG100" s="129"/>
      <c r="AH100" s="129"/>
      <c r="AI100" s="129"/>
      <c r="AJ100" s="129"/>
      <c r="AK100" s="129"/>
      <c r="AL100" s="129"/>
      <c r="AM100" s="129"/>
      <c r="AN100" s="129"/>
      <c r="AO100" s="130"/>
      <c r="AP100" s="88"/>
      <c r="AQ100" s="87"/>
      <c r="AR100" s="87"/>
      <c r="AS100" s="87"/>
      <c r="AT100" s="87"/>
      <c r="AU100" s="87"/>
      <c r="AV100" s="87"/>
      <c r="AW100" s="87"/>
      <c r="AX100" s="55"/>
      <c r="AZ100" s="194"/>
      <c r="CJ100" s="107"/>
      <c r="CM100" s="107"/>
      <c r="CP100" s="107"/>
    </row>
    <row r="101" spans="4:94" x14ac:dyDescent="0.4">
      <c r="D101" s="321"/>
      <c r="E101" s="204" t="str">
        <f>IF(Bチーム用勤務希望表!E41&lt;&gt;"",Bチーム用勤務希望表!E41,"")</f>
        <v>萩原</v>
      </c>
      <c r="F101" s="230">
        <f>IF(Bチーム用勤務希望表!F41&lt;&gt;"",Bチーム用勤務希望表!F41,"")</f>
        <v>2</v>
      </c>
      <c r="G101" s="315">
        <f>IF(Bチーム用勤務希望表!G41&lt;&gt;"",Bチーム用勤務希望表!G41,"")</f>
        <v>2</v>
      </c>
      <c r="H101" s="315">
        <f>IF(Bチーム用勤務希望表!H41&lt;&gt;"",Bチーム用勤務希望表!H41,"")</f>
        <v>2</v>
      </c>
      <c r="I101" s="317">
        <f>IF(Bチーム用勤務希望表!I41&lt;&gt;"",Bチーム用勤務希望表!I41,"")</f>
        <v>6</v>
      </c>
      <c r="J101" s="154" t="s">
        <v>78</v>
      </c>
      <c r="K101" s="129"/>
      <c r="L101" s="129"/>
      <c r="M101" s="129"/>
      <c r="N101" s="129"/>
      <c r="O101" s="129"/>
      <c r="P101" s="129"/>
      <c r="Q101" s="129"/>
      <c r="R101" s="129"/>
      <c r="S101" s="129"/>
      <c r="T101" s="129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29"/>
      <c r="AF101" s="129"/>
      <c r="AG101" s="129"/>
      <c r="AH101" s="129"/>
      <c r="AI101" s="129"/>
      <c r="AJ101" s="129"/>
      <c r="AK101" s="129"/>
      <c r="AL101" s="129"/>
      <c r="AM101" s="129"/>
      <c r="AN101" s="129"/>
      <c r="AO101" s="130"/>
      <c r="AP101" s="88">
        <f>IF(E101="","",COUNTIF(K101:AO101,"日"))</f>
        <v>0</v>
      </c>
      <c r="AQ101" s="84" t="str">
        <f>IF($D$1="二交代制",IF(E101="","",COUNTIF(K101:AO101,"当")),"")</f>
        <v/>
      </c>
      <c r="AR101" s="84" t="str">
        <f t="shared" ref="AR101" si="203">IF($D$1="二交代制",IF(E101="","",IF(($F101-AQ101)&gt;0,TEXT(($F101-AQ101),"@")&amp;"日, 不足しています",IF(($F101-AQ101)=0,"指定日数に等しいです",IF(($F101-AQ101)&lt;0,TEXT(-($F101-AQ101),"@")&amp;"日, 余っています","")))),"")</f>
        <v/>
      </c>
      <c r="AS101" s="84">
        <f>IF($D$1="三交代制",IF(E101="","",COUNTIF(K101:AO101,"準")),"")</f>
        <v>0</v>
      </c>
      <c r="AT101" s="87" t="str">
        <f t="shared" ref="AT101" si="204">IF($D$1="三交代制",IF(E101="","",IF(($G101-AS101)&gt;0,TEXT(($G101-AS101),"@")&amp;"日, 不足しています",IF(($G101-AS101)=0,"指定日数に等しいです",IF(($G101-AS101)&lt;0,TEXT(-($G101-AS101),"@")&amp;"日, 余っています","")))),"")</f>
        <v>2日, 不足しています</v>
      </c>
      <c r="AU101" s="84">
        <f>IF($D$1="三交代制",IF(E101="","",COUNTIF(K101:AO101,"深")),"")</f>
        <v>0</v>
      </c>
      <c r="AV101" s="84" t="str">
        <f t="shared" ref="AV101" si="205">IF($D$1="三交代制",IF(E101="","",IF(($H101-AU101)&gt;0,TEXT(($H101-AU101),"@")&amp;"日, 不足しています",IF(($H101-AU101)=0,"指定日数に等しいです",IF(($H101-AU101)&lt;0,TEXT(-($H101-AU101),"@")&amp;"日, 余っています","")))),"")</f>
        <v>2日, 不足しています</v>
      </c>
      <c r="AW101" s="84">
        <f>IF(E101="","",COUNTIF(K101:AO101,"休"))</f>
        <v>0</v>
      </c>
      <c r="AX101" s="85" t="str">
        <f t="shared" ref="AX101" si="206">IF(E101="","",IF(($I101-AW101)&gt;0,TEXT(($I101-AW101),"@")&amp;"日, 不足しています",IF(($I101-AW101)=0,"指定日数に等しいです",IF(($I101-AW101)&lt;0,TEXT(-($I101-AW101),"@")&amp;"日, 余っています",""))))</f>
        <v>6日, 不足しています</v>
      </c>
      <c r="AZ101" s="194" t="str">
        <f t="shared" ref="AZ101" si="207">IF(AND((COUNTIF(K101:AO101,"日")+COUNTIF(K101:AO101,"当")+COUNTIF(K101:AO101,"明")+COUNTIF(K101:AO101,"準")+COUNTIF(K101:AO101,"深")+COUNTIF(K101:AO101,"休"))&gt;0,$E101=""),"氏名を入力して下さい！勤務希望が入力されているのに, 氏名が入力されていません！",IF(
OR(AND($AM$18="×",AM101&lt;&gt;""),AND($AN$18="×",AN101&lt;&gt;""),AND($AO$18="×",AO101&lt;&gt;"")),TEXT($D$9,"m月")&amp;"に含まれない日の希望欄は空白にして下さい！",IF(
AND($D$1="二交代制", COUNTIF(K101:AO101,"準")&gt;0),"「準」夜勤を消して下さい！", IF(AND($D$1="二交代制", COUNTIF(K101:AO101,"深")&gt;0),"「深」夜勤を消して下さい！",IF(AND($D$1="三交代制", COUNTIF(K101:AO101,"当")&gt;0),"「当」直を消して下さい！",IF(AND($D$1="三交代制", COUNTIF(K101:AO101,"明")&gt;0),"「明」けを消して下さい！",
IF(COUNTIF(K242:AO243,10)&gt;0,"「当直→明け→休み」を2回以上, "&amp;CHAR(10)&amp;"連続させないで下さい！",IF(COUNTIF(K242:AO243,20)&gt;0,"「準, 深夜勤務」は3回以上, "&amp;CHAR(10)&amp;"連続させないようにして下さい！",
IF(COUNTIF(K242:AO243,30)&gt;0,"「当直→明け→休み」"&amp;CHAR(10)&amp;"にして下さい！",IF(COUNTIF(K242:AO243,40)&gt;0,"「日(休)→準→休」「日(休)→準→準→休」,「休→深→休」,"&amp;CHAR(10)&amp;"「休→深→準(深)→休」のどれかにして下さい！",""))))))))))</f>
        <v/>
      </c>
      <c r="CJ101" s="107"/>
      <c r="CM101" s="107"/>
      <c r="CP101" s="107"/>
    </row>
    <row r="102" spans="4:94" x14ac:dyDescent="0.4">
      <c r="D102" s="321"/>
      <c r="E102" s="204"/>
      <c r="F102" s="230"/>
      <c r="G102" s="315"/>
      <c r="H102" s="315"/>
      <c r="I102" s="317"/>
      <c r="J102" s="154" t="s">
        <v>56</v>
      </c>
      <c r="K102" s="129"/>
      <c r="L102" s="129"/>
      <c r="M102" s="129"/>
      <c r="N102" s="129"/>
      <c r="O102" s="129"/>
      <c r="P102" s="129"/>
      <c r="Q102" s="129"/>
      <c r="R102" s="129"/>
      <c r="S102" s="129"/>
      <c r="T102" s="129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29"/>
      <c r="AF102" s="129"/>
      <c r="AG102" s="129"/>
      <c r="AH102" s="129"/>
      <c r="AI102" s="129"/>
      <c r="AJ102" s="129"/>
      <c r="AK102" s="129"/>
      <c r="AL102" s="129"/>
      <c r="AM102" s="129"/>
      <c r="AN102" s="129"/>
      <c r="AO102" s="130"/>
      <c r="AP102" s="88"/>
      <c r="AQ102" s="87"/>
      <c r="AR102" s="87"/>
      <c r="AS102" s="87"/>
      <c r="AT102" s="87"/>
      <c r="AU102" s="87"/>
      <c r="AV102" s="87"/>
      <c r="AW102" s="87"/>
      <c r="AX102" s="55"/>
      <c r="AZ102" s="194"/>
      <c r="CJ102" s="107"/>
      <c r="CM102" s="107"/>
      <c r="CP102" s="107"/>
    </row>
    <row r="103" spans="4:94" x14ac:dyDescent="0.4">
      <c r="D103" s="321"/>
      <c r="E103" s="204" t="str">
        <f>IF(Bチーム用勤務希望表!E43&lt;&gt;"",Bチーム用勤務希望表!E43,"")</f>
        <v>大崎</v>
      </c>
      <c r="F103" s="230">
        <f>IF(Bチーム用勤務希望表!F43&lt;&gt;"",Bチーム用勤務希望表!F43,"")</f>
        <v>2</v>
      </c>
      <c r="G103" s="315">
        <f>IF(Bチーム用勤務希望表!G43&lt;&gt;"",Bチーム用勤務希望表!G43,"")</f>
        <v>2</v>
      </c>
      <c r="H103" s="315">
        <f>IF(Bチーム用勤務希望表!H43&lt;&gt;"",Bチーム用勤務希望表!H43,"")</f>
        <v>2</v>
      </c>
      <c r="I103" s="317">
        <f>IF(Bチーム用勤務希望表!I43&lt;&gt;"",Bチーム用勤務希望表!I43,"")</f>
        <v>6</v>
      </c>
      <c r="J103" s="154" t="s">
        <v>78</v>
      </c>
      <c r="K103" s="129"/>
      <c r="L103" s="129"/>
      <c r="M103" s="129"/>
      <c r="N103" s="129"/>
      <c r="O103" s="129"/>
      <c r="P103" s="129"/>
      <c r="Q103" s="129"/>
      <c r="R103" s="129"/>
      <c r="S103" s="129"/>
      <c r="T103" s="129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29"/>
      <c r="AF103" s="129"/>
      <c r="AG103" s="129"/>
      <c r="AH103" s="129"/>
      <c r="AI103" s="129"/>
      <c r="AJ103" s="129"/>
      <c r="AK103" s="129"/>
      <c r="AL103" s="129"/>
      <c r="AM103" s="129"/>
      <c r="AN103" s="129"/>
      <c r="AO103" s="130"/>
      <c r="AP103" s="88">
        <f>IF(E103="","",COUNTIF(K103:AO103,"日"))</f>
        <v>0</v>
      </c>
      <c r="AQ103" s="84" t="str">
        <f>IF($D$1="二交代制",IF(E103="","",COUNTIF(K103:AO103,"当")),"")</f>
        <v/>
      </c>
      <c r="AR103" s="84" t="str">
        <f t="shared" ref="AR103" si="208">IF($D$1="二交代制",IF(E103="","",IF(($F103-AQ103)&gt;0,TEXT(($F103-AQ103),"@")&amp;"日, 不足しています",IF(($F103-AQ103)=0,"指定日数に等しいです",IF(($F103-AQ103)&lt;0,TEXT(-($F103-AQ103),"@")&amp;"日, 余っています","")))),"")</f>
        <v/>
      </c>
      <c r="AS103" s="84">
        <f>IF($D$1="三交代制",IF(E103="","",COUNTIF(K103:AO103,"準")),"")</f>
        <v>0</v>
      </c>
      <c r="AT103" s="87" t="str">
        <f t="shared" ref="AT103" si="209">IF($D$1="三交代制",IF(E103="","",IF(($G103-AS103)&gt;0,TEXT(($G103-AS103),"@")&amp;"日, 不足しています",IF(($G103-AS103)=0,"指定日数に等しいです",IF(($G103-AS103)&lt;0,TEXT(-($G103-AS103),"@")&amp;"日, 余っています","")))),"")</f>
        <v>2日, 不足しています</v>
      </c>
      <c r="AU103" s="84">
        <f>IF($D$1="三交代制",IF(E103="","",COUNTIF(K103:AO103,"深")),"")</f>
        <v>0</v>
      </c>
      <c r="AV103" s="84" t="str">
        <f t="shared" ref="AV103" si="210">IF($D$1="三交代制",IF(E103="","",IF(($H103-AU103)&gt;0,TEXT(($H103-AU103),"@")&amp;"日, 不足しています",IF(($H103-AU103)=0,"指定日数に等しいです",IF(($H103-AU103)&lt;0,TEXT(-($H103-AU103),"@")&amp;"日, 余っています","")))),"")</f>
        <v>2日, 不足しています</v>
      </c>
      <c r="AW103" s="84">
        <f>IF(E103="","",COUNTIF(K103:AO103,"休"))</f>
        <v>0</v>
      </c>
      <c r="AX103" s="85" t="str">
        <f t="shared" ref="AX103" si="211">IF(E103="","",IF(($I103-AW103)&gt;0,TEXT(($I103-AW103),"@")&amp;"日, 不足しています",IF(($I103-AW103)=0,"指定日数に等しいです",IF(($I103-AW103)&lt;0,TEXT(-($I103-AW103),"@")&amp;"日, 余っています",""))))</f>
        <v>6日, 不足しています</v>
      </c>
      <c r="AZ103" s="194" t="str">
        <f t="shared" ref="AZ103" si="212">IF(AND((COUNTIF(K103:AO103,"日")+COUNTIF(K103:AO103,"当")+COUNTIF(K103:AO103,"明")+COUNTIF(K103:AO103,"準")+COUNTIF(K103:AO103,"深")+COUNTIF(K103:AO103,"休"))&gt;0,$E103=""),"氏名を入力して下さい！勤務希望が入力されているのに, 氏名が入力されていません！",IF(
OR(AND($AM$18="×",AM103&lt;&gt;""),AND($AN$18="×",AN103&lt;&gt;""),AND($AO$18="×",AO103&lt;&gt;"")),TEXT($D$9,"m月")&amp;"に含まれない日の希望欄は空白にして下さい！",IF(
AND($D$1="二交代制", COUNTIF(K103:AO103,"準")&gt;0),"「準」夜勤を消して下さい！", IF(AND($D$1="二交代制", COUNTIF(K103:AO103,"深")&gt;0),"「深」夜勤を消して下さい！",IF(AND($D$1="三交代制", COUNTIF(K103:AO103,"当")&gt;0),"「当」直を消して下さい！",IF(AND($D$1="三交代制", COUNTIF(K103:AO103,"明")&gt;0),"「明」けを消して下さい！",
IF(COUNTIF(K244:AO245,10)&gt;0,"「当直→明け→休み」を2回以上, "&amp;CHAR(10)&amp;"連続させないで下さい！",IF(COUNTIF(K244:AO245,20)&gt;0,"「準, 深夜勤務」は3回以上, "&amp;CHAR(10)&amp;"連続させないようにして下さい！",
IF(COUNTIF(K244:AO245,30)&gt;0,"「当直→明け→休み」"&amp;CHAR(10)&amp;"にして下さい！",IF(COUNTIF(K244:AO245,40)&gt;0,"「日(休)→準→休」「日(休)→準→準→休」,「休→深→休」,"&amp;CHAR(10)&amp;"「休→深→準(深)→休」のどれかにして下さい！",""))))))))))</f>
        <v/>
      </c>
      <c r="CJ103" s="107"/>
      <c r="CM103" s="107"/>
      <c r="CP103" s="107"/>
    </row>
    <row r="104" spans="4:94" x14ac:dyDescent="0.4">
      <c r="D104" s="321"/>
      <c r="E104" s="204"/>
      <c r="F104" s="230"/>
      <c r="G104" s="315"/>
      <c r="H104" s="315"/>
      <c r="I104" s="317"/>
      <c r="J104" s="154" t="s">
        <v>56</v>
      </c>
      <c r="K104" s="129"/>
      <c r="L104" s="129"/>
      <c r="M104" s="129"/>
      <c r="N104" s="129"/>
      <c r="O104" s="129"/>
      <c r="P104" s="129"/>
      <c r="Q104" s="129"/>
      <c r="R104" s="129"/>
      <c r="S104" s="129"/>
      <c r="T104" s="129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29"/>
      <c r="AF104" s="129"/>
      <c r="AG104" s="129"/>
      <c r="AH104" s="129"/>
      <c r="AI104" s="129"/>
      <c r="AJ104" s="129"/>
      <c r="AK104" s="129"/>
      <c r="AL104" s="129"/>
      <c r="AM104" s="129"/>
      <c r="AN104" s="129"/>
      <c r="AO104" s="130"/>
      <c r="AP104" s="88"/>
      <c r="AQ104" s="87"/>
      <c r="AR104" s="87"/>
      <c r="AS104" s="87"/>
      <c r="AT104" s="87"/>
      <c r="AU104" s="87"/>
      <c r="AV104" s="87"/>
      <c r="AW104" s="87"/>
      <c r="AX104" s="55"/>
      <c r="AZ104" s="194"/>
      <c r="CJ104" s="107"/>
      <c r="CM104" s="107"/>
      <c r="CP104" s="107"/>
    </row>
    <row r="105" spans="4:94" x14ac:dyDescent="0.4">
      <c r="D105" s="321"/>
      <c r="E105" s="204" t="str">
        <f>IF(Bチーム用勤務希望表!E45&lt;&gt;"",Bチーム用勤務希望表!E45,"")</f>
        <v>白川</v>
      </c>
      <c r="F105" s="230">
        <f>IF(Bチーム用勤務希望表!F45&lt;&gt;"",Bチーム用勤務希望表!F45,"")</f>
        <v>2</v>
      </c>
      <c r="G105" s="315">
        <f>IF(Bチーム用勤務希望表!G45&lt;&gt;"",Bチーム用勤務希望表!G45,"")</f>
        <v>2</v>
      </c>
      <c r="H105" s="315">
        <f>IF(Bチーム用勤務希望表!H45&lt;&gt;"",Bチーム用勤務希望表!H45,"")</f>
        <v>2</v>
      </c>
      <c r="I105" s="317">
        <f>IF(Bチーム用勤務希望表!I45&lt;&gt;"",Bチーム用勤務希望表!I45,"")</f>
        <v>7</v>
      </c>
      <c r="J105" s="154" t="s">
        <v>78</v>
      </c>
      <c r="K105" s="129"/>
      <c r="L105" s="129"/>
      <c r="M105" s="129"/>
      <c r="N105" s="129"/>
      <c r="O105" s="129"/>
      <c r="P105" s="129"/>
      <c r="Q105" s="129"/>
      <c r="R105" s="129"/>
      <c r="S105" s="129"/>
      <c r="T105" s="129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29"/>
      <c r="AF105" s="129"/>
      <c r="AG105" s="129"/>
      <c r="AH105" s="129"/>
      <c r="AI105" s="129"/>
      <c r="AJ105" s="129"/>
      <c r="AK105" s="129"/>
      <c r="AL105" s="129"/>
      <c r="AM105" s="129"/>
      <c r="AN105" s="129"/>
      <c r="AO105" s="130"/>
      <c r="AP105" s="88">
        <f>IF(E105="","",COUNTIF(K105:AO105,"日"))</f>
        <v>0</v>
      </c>
      <c r="AQ105" s="84" t="str">
        <f>IF($D$1="二交代制",IF(E105="","",COUNTIF(K105:AO105,"当")),"")</f>
        <v/>
      </c>
      <c r="AR105" s="84" t="str">
        <f t="shared" ref="AR105" si="213">IF($D$1="二交代制",IF(E105="","",IF(($F105-AQ105)&gt;0,TEXT(($F105-AQ105),"@")&amp;"日, 不足しています",IF(($F105-AQ105)=0,"指定日数に等しいです",IF(($F105-AQ105)&lt;0,TEXT(-($F105-AQ105),"@")&amp;"日, 余っています","")))),"")</f>
        <v/>
      </c>
      <c r="AS105" s="84">
        <f>IF($D$1="三交代制",IF(E105="","",COUNTIF(K105:AO105,"準")),"")</f>
        <v>0</v>
      </c>
      <c r="AT105" s="87" t="str">
        <f t="shared" ref="AT105" si="214">IF($D$1="三交代制",IF(E105="","",IF(($G105-AS105)&gt;0,TEXT(($G105-AS105),"@")&amp;"日, 不足しています",IF(($G105-AS105)=0,"指定日数に等しいです",IF(($G105-AS105)&lt;0,TEXT(-($G105-AS105),"@")&amp;"日, 余っています","")))),"")</f>
        <v>2日, 不足しています</v>
      </c>
      <c r="AU105" s="84">
        <f>IF($D$1="三交代制",IF(E105="","",COUNTIF(K105:AO105,"深")),"")</f>
        <v>0</v>
      </c>
      <c r="AV105" s="84" t="str">
        <f t="shared" ref="AV105" si="215">IF($D$1="三交代制",IF(E105="","",IF(($H105-AU105)&gt;0,TEXT(($H105-AU105),"@")&amp;"日, 不足しています",IF(($H105-AU105)=0,"指定日数に等しいです",IF(($H105-AU105)&lt;0,TEXT(-($H105-AU105),"@")&amp;"日, 余っています","")))),"")</f>
        <v>2日, 不足しています</v>
      </c>
      <c r="AW105" s="84">
        <f>IF(E105="","",COUNTIF(K105:AO105,"休"))</f>
        <v>0</v>
      </c>
      <c r="AX105" s="85" t="str">
        <f t="shared" ref="AX105" si="216">IF(E105="","",IF(($I105-AW105)&gt;0,TEXT(($I105-AW105),"@")&amp;"日, 不足しています",IF(($I105-AW105)=0,"指定日数に等しいです",IF(($I105-AW105)&lt;0,TEXT(-($I105-AW105),"@")&amp;"日, 余っています",""))))</f>
        <v>7日, 不足しています</v>
      </c>
      <c r="AZ105" s="194" t="str">
        <f t="shared" ref="AZ105" si="217">IF(AND((COUNTIF(K105:AO105,"日")+COUNTIF(K105:AO105,"当")+COUNTIF(K105:AO105,"明")+COUNTIF(K105:AO105,"準")+COUNTIF(K105:AO105,"深")+COUNTIF(K105:AO105,"休"))&gt;0,$E105=""),"氏名を入力して下さい！勤務希望が入力されているのに, 氏名が入力されていません！",IF(
OR(AND($AM$18="×",AM105&lt;&gt;""),AND($AN$18="×",AN105&lt;&gt;""),AND($AO$18="×",AO105&lt;&gt;"")),TEXT($D$9,"m月")&amp;"に含まれない日の希望欄は空白にして下さい！",IF(
AND($D$1="二交代制", COUNTIF(K105:AO105,"準")&gt;0),"「準」夜勤を消して下さい！", IF(AND($D$1="二交代制", COUNTIF(K105:AO105,"深")&gt;0),"「深」夜勤を消して下さい！",IF(AND($D$1="三交代制", COUNTIF(K105:AO105,"当")&gt;0),"「当」直を消して下さい！",IF(AND($D$1="三交代制", COUNTIF(K105:AO105,"明")&gt;0),"「明」けを消して下さい！",
IF(COUNTIF(K246:AO247,10)&gt;0,"「当直→明け→休み」を2回以上, "&amp;CHAR(10)&amp;"連続させないで下さい！",IF(COUNTIF(K246:AO247,20)&gt;0,"「準, 深夜勤務」は3回以上, "&amp;CHAR(10)&amp;"連続させないようにして下さい！",
IF(COUNTIF(K246:AO247,30)&gt;0,"「当直→明け→休み」"&amp;CHAR(10)&amp;"にして下さい！",IF(COUNTIF(K246:AO247,40)&gt;0,"「日(休)→準→休」「日(休)→準→準→休」,「休→深→休」,"&amp;CHAR(10)&amp;"「休→深→準(深)→休」のどれかにして下さい！",""))))))))))</f>
        <v/>
      </c>
      <c r="CJ105" s="107"/>
      <c r="CM105" s="107"/>
      <c r="CP105" s="107"/>
    </row>
    <row r="106" spans="4:94" x14ac:dyDescent="0.4">
      <c r="D106" s="321"/>
      <c r="E106" s="204"/>
      <c r="F106" s="230"/>
      <c r="G106" s="315"/>
      <c r="H106" s="315"/>
      <c r="I106" s="317"/>
      <c r="J106" s="154" t="s">
        <v>56</v>
      </c>
      <c r="K106" s="129"/>
      <c r="L106" s="129"/>
      <c r="M106" s="129"/>
      <c r="N106" s="129"/>
      <c r="O106" s="129"/>
      <c r="P106" s="129"/>
      <c r="Q106" s="129"/>
      <c r="R106" s="129"/>
      <c r="S106" s="129"/>
      <c r="T106" s="129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29"/>
      <c r="AF106" s="129"/>
      <c r="AG106" s="129"/>
      <c r="AH106" s="129"/>
      <c r="AI106" s="129"/>
      <c r="AJ106" s="129"/>
      <c r="AK106" s="129"/>
      <c r="AL106" s="129"/>
      <c r="AM106" s="129"/>
      <c r="AN106" s="129"/>
      <c r="AO106" s="130"/>
      <c r="AP106" s="88"/>
      <c r="AQ106" s="87"/>
      <c r="AR106" s="87"/>
      <c r="AS106" s="87"/>
      <c r="AT106" s="87"/>
      <c r="AU106" s="87"/>
      <c r="AV106" s="87"/>
      <c r="AW106" s="87"/>
      <c r="AX106" s="55"/>
      <c r="AZ106" s="194"/>
      <c r="CJ106" s="107"/>
      <c r="CM106" s="107"/>
      <c r="CP106" s="107"/>
    </row>
    <row r="107" spans="4:94" x14ac:dyDescent="0.4">
      <c r="D107" s="321"/>
      <c r="E107" s="204" t="str">
        <f>IF(Bチーム用勤務希望表!E47&lt;&gt;"",Bチーム用勤務希望表!E47,"")</f>
        <v>皆川</v>
      </c>
      <c r="F107" s="230">
        <f>IF(Bチーム用勤務希望表!F47&lt;&gt;"",Bチーム用勤務希望表!F47,"")</f>
        <v>2</v>
      </c>
      <c r="G107" s="315">
        <f>IF(Bチーム用勤務希望表!G47&lt;&gt;"",Bチーム用勤務希望表!G47,"")</f>
        <v>2</v>
      </c>
      <c r="H107" s="315">
        <f>IF(Bチーム用勤務希望表!H47&lt;&gt;"",Bチーム用勤務希望表!H47,"")</f>
        <v>2</v>
      </c>
      <c r="I107" s="317">
        <f>IF(Bチーム用勤務希望表!I47&lt;&gt;"",Bチーム用勤務希望表!I47,"")</f>
        <v>7</v>
      </c>
      <c r="J107" s="154" t="s">
        <v>78</v>
      </c>
      <c r="K107" s="129"/>
      <c r="L107" s="129"/>
      <c r="M107" s="129"/>
      <c r="N107" s="129"/>
      <c r="O107" s="129"/>
      <c r="P107" s="129"/>
      <c r="Q107" s="129"/>
      <c r="R107" s="129"/>
      <c r="S107" s="129"/>
      <c r="T107" s="129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29"/>
      <c r="AF107" s="129"/>
      <c r="AG107" s="129"/>
      <c r="AH107" s="129"/>
      <c r="AI107" s="129"/>
      <c r="AJ107" s="129"/>
      <c r="AK107" s="129"/>
      <c r="AL107" s="129"/>
      <c r="AM107" s="129"/>
      <c r="AN107" s="129"/>
      <c r="AO107" s="130"/>
      <c r="AP107" s="88">
        <f>IF(E107="","",COUNTIF(K107:AO107,"日"))</f>
        <v>0</v>
      </c>
      <c r="AQ107" s="84" t="str">
        <f>IF($D$1="二交代制",IF(E107="","",COUNTIF(K107:AO107,"当")),"")</f>
        <v/>
      </c>
      <c r="AR107" s="84" t="str">
        <f t="shared" ref="AR107" si="218">IF($D$1="二交代制",IF(E107="","",IF(($F107-AQ107)&gt;0,TEXT(($F107-AQ107),"@")&amp;"日, 不足しています",IF(($F107-AQ107)=0,"指定日数に等しいです",IF(($F107-AQ107)&lt;0,TEXT(-($F107-AQ107),"@")&amp;"日, 余っています","")))),"")</f>
        <v/>
      </c>
      <c r="AS107" s="84">
        <f>IF($D$1="三交代制",IF(E107="","",COUNTIF(K107:AO107,"準")),"")</f>
        <v>0</v>
      </c>
      <c r="AT107" s="87" t="str">
        <f t="shared" ref="AT107" si="219">IF($D$1="三交代制",IF(E107="","",IF(($G107-AS107)&gt;0,TEXT(($G107-AS107),"@")&amp;"日, 不足しています",IF(($G107-AS107)=0,"指定日数に等しいです",IF(($G107-AS107)&lt;0,TEXT(-($G107-AS107),"@")&amp;"日, 余っています","")))),"")</f>
        <v>2日, 不足しています</v>
      </c>
      <c r="AU107" s="84">
        <f>IF($D$1="三交代制",IF(E107="","",COUNTIF(K107:AO107,"深")),"")</f>
        <v>0</v>
      </c>
      <c r="AV107" s="84" t="str">
        <f t="shared" ref="AV107" si="220">IF($D$1="三交代制",IF(E107="","",IF(($H107-AU107)&gt;0,TEXT(($H107-AU107),"@")&amp;"日, 不足しています",IF(($H107-AU107)=0,"指定日数に等しいです",IF(($H107-AU107)&lt;0,TEXT(-($H107-AU107),"@")&amp;"日, 余っています","")))),"")</f>
        <v>2日, 不足しています</v>
      </c>
      <c r="AW107" s="84">
        <f>IF(E107="","",COUNTIF(K107:AO107,"休"))</f>
        <v>0</v>
      </c>
      <c r="AX107" s="85" t="str">
        <f t="shared" ref="AX107" si="221">IF(E107="","",IF(($I107-AW107)&gt;0,TEXT(($I107-AW107),"@")&amp;"日, 不足しています",IF(($I107-AW107)=0,"指定日数に等しいです",IF(($I107-AW107)&lt;0,TEXT(-($I107-AW107),"@")&amp;"日, 余っています",""))))</f>
        <v>7日, 不足しています</v>
      </c>
      <c r="AZ107" s="194" t="str">
        <f t="shared" ref="AZ107" si="222">IF(AND((COUNTIF(K107:AO107,"日")+COUNTIF(K107:AO107,"当")+COUNTIF(K107:AO107,"明")+COUNTIF(K107:AO107,"準")+COUNTIF(K107:AO107,"深")+COUNTIF(K107:AO107,"休"))&gt;0,$E107=""),"氏名を入力して下さい！勤務希望が入力されているのに, 氏名が入力されていません！",IF(
OR(AND($AM$18="×",AM107&lt;&gt;""),AND($AN$18="×",AN107&lt;&gt;""),AND($AO$18="×",AO107&lt;&gt;"")),TEXT($D$9,"m月")&amp;"に含まれない日の希望欄は空白にして下さい！",IF(
AND($D$1="二交代制", COUNTIF(K107:AO107,"準")&gt;0),"「準」夜勤を消して下さい！", IF(AND($D$1="二交代制", COUNTIF(K107:AO107,"深")&gt;0),"「深」夜勤を消して下さい！",IF(AND($D$1="三交代制", COUNTIF(K107:AO107,"当")&gt;0),"「当」直を消して下さい！",IF(AND($D$1="三交代制", COUNTIF(K107:AO107,"明")&gt;0),"「明」けを消して下さい！",
IF(COUNTIF(K248:AO249,10)&gt;0,"「当直→明け→休み」を2回以上, "&amp;CHAR(10)&amp;"連続させないで下さい！",IF(COUNTIF(K248:AO249,20)&gt;0,"「準, 深夜勤務」は3回以上, "&amp;CHAR(10)&amp;"連続させないようにして下さい！",
IF(COUNTIF(K248:AO249,30)&gt;0,"「当直→明け→休み」"&amp;CHAR(10)&amp;"にして下さい！",IF(COUNTIF(K248:AO249,40)&gt;0,"「日(休)→準→休」「日(休)→準→準→休」,「休→深→休」,"&amp;CHAR(10)&amp;"「休→深→準(深)→休」のどれかにして下さい！",""))))))))))</f>
        <v/>
      </c>
      <c r="CJ107" s="107"/>
      <c r="CM107" s="107"/>
      <c r="CP107" s="107"/>
    </row>
    <row r="108" spans="4:94" x14ac:dyDescent="0.4">
      <c r="D108" s="321"/>
      <c r="E108" s="204"/>
      <c r="F108" s="230"/>
      <c r="G108" s="315"/>
      <c r="H108" s="315"/>
      <c r="I108" s="317"/>
      <c r="J108" s="154" t="s">
        <v>56</v>
      </c>
      <c r="K108" s="129"/>
      <c r="L108" s="129"/>
      <c r="M108" s="129"/>
      <c r="N108" s="129"/>
      <c r="O108" s="129"/>
      <c r="P108" s="129"/>
      <c r="Q108" s="129"/>
      <c r="R108" s="129"/>
      <c r="S108" s="129"/>
      <c r="T108" s="129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29"/>
      <c r="AF108" s="129"/>
      <c r="AG108" s="129"/>
      <c r="AH108" s="129"/>
      <c r="AI108" s="129"/>
      <c r="AJ108" s="129"/>
      <c r="AK108" s="129"/>
      <c r="AL108" s="129"/>
      <c r="AM108" s="129"/>
      <c r="AN108" s="129"/>
      <c r="AO108" s="130"/>
      <c r="AP108" s="88"/>
      <c r="AQ108" s="87"/>
      <c r="AR108" s="87"/>
      <c r="AS108" s="87"/>
      <c r="AT108" s="87"/>
      <c r="AU108" s="87"/>
      <c r="AV108" s="87"/>
      <c r="AW108" s="87"/>
      <c r="AX108" s="55"/>
      <c r="AZ108" s="194"/>
      <c r="CJ108" s="107"/>
      <c r="CM108" s="107"/>
      <c r="CP108" s="107"/>
    </row>
    <row r="109" spans="4:94" x14ac:dyDescent="0.4">
      <c r="D109" s="321"/>
      <c r="E109" s="204" t="str">
        <f>IF(Bチーム用勤務希望表!E49&lt;&gt;"",Bチーム用勤務希望表!E49,"")</f>
        <v>中本</v>
      </c>
      <c r="F109" s="230">
        <f>IF(Bチーム用勤務希望表!F49&lt;&gt;"",Bチーム用勤務希望表!F49,"")</f>
        <v>2</v>
      </c>
      <c r="G109" s="315">
        <f>IF(Bチーム用勤務希望表!G49&lt;&gt;"",Bチーム用勤務希望表!G49,"")</f>
        <v>2</v>
      </c>
      <c r="H109" s="315">
        <f>IF(Bチーム用勤務希望表!H49&lt;&gt;"",Bチーム用勤務希望表!H49,"")</f>
        <v>2</v>
      </c>
      <c r="I109" s="317">
        <f>IF(Bチーム用勤務希望表!I49&lt;&gt;"",Bチーム用勤務希望表!I49,"")</f>
        <v>7</v>
      </c>
      <c r="J109" s="154" t="s">
        <v>78</v>
      </c>
      <c r="K109" s="129"/>
      <c r="L109" s="129"/>
      <c r="M109" s="129"/>
      <c r="N109" s="129"/>
      <c r="O109" s="129"/>
      <c r="P109" s="129"/>
      <c r="Q109" s="129"/>
      <c r="R109" s="129"/>
      <c r="S109" s="129"/>
      <c r="T109" s="129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29"/>
      <c r="AF109" s="129"/>
      <c r="AG109" s="129"/>
      <c r="AH109" s="129"/>
      <c r="AI109" s="129"/>
      <c r="AJ109" s="129"/>
      <c r="AK109" s="129"/>
      <c r="AL109" s="129"/>
      <c r="AM109" s="129"/>
      <c r="AN109" s="129"/>
      <c r="AO109" s="130"/>
      <c r="AP109" s="88">
        <f>IF(E109="","",COUNTIF(K109:AO109,"日"))</f>
        <v>0</v>
      </c>
      <c r="AQ109" s="84" t="str">
        <f>IF($D$1="二交代制",IF(E109="","",COUNTIF(K109:AO109,"当")),"")</f>
        <v/>
      </c>
      <c r="AR109" s="84" t="str">
        <f t="shared" ref="AR109" si="223">IF($D$1="二交代制",IF(E109="","",IF(($F109-AQ109)&gt;0,TEXT(($F109-AQ109),"@")&amp;"日, 不足しています",IF(($F109-AQ109)=0,"指定日数に等しいです",IF(($F109-AQ109)&lt;0,TEXT(-($F109-AQ109),"@")&amp;"日, 余っています","")))),"")</f>
        <v/>
      </c>
      <c r="AS109" s="84">
        <f>IF($D$1="三交代制",IF(E109="","",COUNTIF(K109:AO109,"準")),"")</f>
        <v>0</v>
      </c>
      <c r="AT109" s="87" t="str">
        <f t="shared" ref="AT109" si="224">IF($D$1="三交代制",IF(E109="","",IF(($G109-AS109)&gt;0,TEXT(($G109-AS109),"@")&amp;"日, 不足しています",IF(($G109-AS109)=0,"指定日数に等しいです",IF(($G109-AS109)&lt;0,TEXT(-($G109-AS109),"@")&amp;"日, 余っています","")))),"")</f>
        <v>2日, 不足しています</v>
      </c>
      <c r="AU109" s="84">
        <f>IF($D$1="三交代制",IF(E109="","",COUNTIF(K109:AO109,"深")),"")</f>
        <v>0</v>
      </c>
      <c r="AV109" s="84" t="str">
        <f t="shared" ref="AV109" si="225">IF($D$1="三交代制",IF(E109="","",IF(($H109-AU109)&gt;0,TEXT(($H109-AU109),"@")&amp;"日, 不足しています",IF(($H109-AU109)=0,"指定日数に等しいです",IF(($H109-AU109)&lt;0,TEXT(-($H109-AU109),"@")&amp;"日, 余っています","")))),"")</f>
        <v>2日, 不足しています</v>
      </c>
      <c r="AW109" s="84">
        <f>IF(E109="","",COUNTIF(K109:AO109,"休"))</f>
        <v>0</v>
      </c>
      <c r="AX109" s="85" t="str">
        <f t="shared" ref="AX109" si="226">IF(E109="","",IF(($I109-AW109)&gt;0,TEXT(($I109-AW109),"@")&amp;"日, 不足しています",IF(($I109-AW109)=0,"指定日数に等しいです",IF(($I109-AW109)&lt;0,TEXT(-($I109-AW109),"@")&amp;"日, 余っています",""))))</f>
        <v>7日, 不足しています</v>
      </c>
      <c r="AZ109" s="194" t="str">
        <f t="shared" ref="AZ109" si="227">IF(AND((COUNTIF(K109:AO109,"日")+COUNTIF(K109:AO109,"当")+COUNTIF(K109:AO109,"明")+COUNTIF(K109:AO109,"準")+COUNTIF(K109:AO109,"深")+COUNTIF(K109:AO109,"休"))&gt;0,$E109=""),"氏名を入力して下さい！勤務希望が入力されているのに, 氏名が入力されていません！",IF(
OR(AND($AM$18="×",AM109&lt;&gt;""),AND($AN$18="×",AN109&lt;&gt;""),AND($AO$18="×",AO109&lt;&gt;"")),TEXT($D$9,"m月")&amp;"に含まれない日の希望欄は空白にして下さい！",IF(
AND($D$1="二交代制", COUNTIF(K109:AO109,"準")&gt;0),"「準」夜勤を消して下さい！", IF(AND($D$1="二交代制", COUNTIF(K109:AO109,"深")&gt;0),"「深」夜勤を消して下さい！",IF(AND($D$1="三交代制", COUNTIF(K109:AO109,"当")&gt;0),"「当」直を消して下さい！",IF(AND($D$1="三交代制", COUNTIF(K109:AO109,"明")&gt;0),"「明」けを消して下さい！",
IF(COUNTIF(K250:AO251,10)&gt;0,"「当直→明け→休み」を2回以上, "&amp;CHAR(10)&amp;"連続させないで下さい！",IF(COUNTIF(K250:AO251,20)&gt;0,"「準, 深夜勤務」は3回以上, "&amp;CHAR(10)&amp;"連続させないようにして下さい！",
IF(COUNTIF(K250:AO251,30)&gt;0,"「当直→明け→休み」"&amp;CHAR(10)&amp;"にして下さい！",IF(COUNTIF(K250:AO251,40)&gt;0,"「日(休)→準→休」「日(休)→準→準→休」,「休→深→休」,"&amp;CHAR(10)&amp;"「休→深→準(深)→休」のどれかにして下さい！",""))))))))))</f>
        <v/>
      </c>
      <c r="CJ109" s="107"/>
      <c r="CM109" s="107"/>
      <c r="CP109" s="107"/>
    </row>
    <row r="110" spans="4:94" x14ac:dyDescent="0.4">
      <c r="D110" s="321"/>
      <c r="E110" s="204"/>
      <c r="F110" s="230"/>
      <c r="G110" s="315"/>
      <c r="H110" s="315"/>
      <c r="I110" s="317"/>
      <c r="J110" s="154" t="s">
        <v>56</v>
      </c>
      <c r="K110" s="129"/>
      <c r="L110" s="129"/>
      <c r="M110" s="129"/>
      <c r="N110" s="129"/>
      <c r="O110" s="129"/>
      <c r="P110" s="129"/>
      <c r="Q110" s="129"/>
      <c r="R110" s="129"/>
      <c r="S110" s="129"/>
      <c r="T110" s="129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29"/>
      <c r="AF110" s="129"/>
      <c r="AG110" s="129"/>
      <c r="AH110" s="129"/>
      <c r="AI110" s="129"/>
      <c r="AJ110" s="129"/>
      <c r="AK110" s="129"/>
      <c r="AL110" s="129"/>
      <c r="AM110" s="129"/>
      <c r="AN110" s="129"/>
      <c r="AO110" s="130"/>
      <c r="AP110" s="88"/>
      <c r="AQ110" s="87"/>
      <c r="AR110" s="87"/>
      <c r="AS110" s="87"/>
      <c r="AT110" s="87"/>
      <c r="AU110" s="87"/>
      <c r="AV110" s="87"/>
      <c r="AW110" s="87"/>
      <c r="AX110" s="55"/>
      <c r="AZ110" s="194"/>
      <c r="CJ110" s="107"/>
      <c r="CM110" s="107"/>
      <c r="CP110" s="107"/>
    </row>
    <row r="111" spans="4:94" x14ac:dyDescent="0.4">
      <c r="D111" s="321"/>
      <c r="E111" s="204" t="str">
        <f>IF(Bチーム用勤務希望表!E51&lt;&gt;"",Bチーム用勤務希望表!E51,"")</f>
        <v>岸田</v>
      </c>
      <c r="F111" s="230">
        <f>IF(Bチーム用勤務希望表!F51&lt;&gt;"",Bチーム用勤務希望表!F51,"")</f>
        <v>2</v>
      </c>
      <c r="G111" s="315">
        <f>IF(Bチーム用勤務希望表!G51&lt;&gt;"",Bチーム用勤務希望表!G51,"")</f>
        <v>2</v>
      </c>
      <c r="H111" s="315">
        <f>IF(Bチーム用勤務希望表!H51&lt;&gt;"",Bチーム用勤務希望表!H51,"")</f>
        <v>2</v>
      </c>
      <c r="I111" s="317">
        <f>IF(Bチーム用勤務希望表!I51&lt;&gt;"",Bチーム用勤務希望表!I51,"")</f>
        <v>8</v>
      </c>
      <c r="J111" s="154" t="s">
        <v>78</v>
      </c>
      <c r="K111" s="129"/>
      <c r="L111" s="129"/>
      <c r="M111" s="129"/>
      <c r="N111" s="129"/>
      <c r="O111" s="129"/>
      <c r="P111" s="129"/>
      <c r="Q111" s="129"/>
      <c r="R111" s="129"/>
      <c r="S111" s="129"/>
      <c r="T111" s="129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29"/>
      <c r="AF111" s="129"/>
      <c r="AG111" s="129"/>
      <c r="AH111" s="129"/>
      <c r="AI111" s="129"/>
      <c r="AJ111" s="129"/>
      <c r="AK111" s="129"/>
      <c r="AL111" s="129"/>
      <c r="AM111" s="129"/>
      <c r="AN111" s="129"/>
      <c r="AO111" s="130"/>
      <c r="AP111" s="88">
        <f>IF(E111="","",COUNTIF(K111:AO111,"日"))</f>
        <v>0</v>
      </c>
      <c r="AQ111" s="84" t="str">
        <f>IF($D$1="二交代制",IF(E111="","",COUNTIF(K111:AO111,"当")),"")</f>
        <v/>
      </c>
      <c r="AR111" s="84" t="str">
        <f t="shared" ref="AR111" si="228">IF($D$1="二交代制",IF(E111="","",IF(($F111-AQ111)&gt;0,TEXT(($F111-AQ111),"@")&amp;"日, 不足しています",IF(($F111-AQ111)=0,"指定日数に等しいです",IF(($F111-AQ111)&lt;0,TEXT(-($F111-AQ111),"@")&amp;"日, 余っています","")))),"")</f>
        <v/>
      </c>
      <c r="AS111" s="84">
        <f>IF($D$1="三交代制",IF(E111="","",COUNTIF(K111:AO111,"準")),"")</f>
        <v>0</v>
      </c>
      <c r="AT111" s="87" t="str">
        <f t="shared" ref="AT111" si="229">IF($D$1="三交代制",IF(E111="","",IF(($G111-AS111)&gt;0,TEXT(($G111-AS111),"@")&amp;"日, 不足しています",IF(($G111-AS111)=0,"指定日数に等しいです",IF(($G111-AS111)&lt;0,TEXT(-($G111-AS111),"@")&amp;"日, 余っています","")))),"")</f>
        <v>2日, 不足しています</v>
      </c>
      <c r="AU111" s="84">
        <f>IF($D$1="三交代制",IF(E111="","",COUNTIF(K111:AO111,"深")),"")</f>
        <v>0</v>
      </c>
      <c r="AV111" s="84" t="str">
        <f t="shared" ref="AV111" si="230">IF($D$1="三交代制",IF(E111="","",IF(($H111-AU111)&gt;0,TEXT(($H111-AU111),"@")&amp;"日, 不足しています",IF(($H111-AU111)=0,"指定日数に等しいです",IF(($H111-AU111)&lt;0,TEXT(-($H111-AU111),"@")&amp;"日, 余っています","")))),"")</f>
        <v>2日, 不足しています</v>
      </c>
      <c r="AW111" s="84">
        <f>IF(E111="","",COUNTIF(K111:AO111,"休"))</f>
        <v>0</v>
      </c>
      <c r="AX111" s="85" t="str">
        <f t="shared" ref="AX111" si="231">IF(E111="","",IF(($I111-AW111)&gt;0,TEXT(($I111-AW111),"@")&amp;"日, 不足しています",IF(($I111-AW111)=0,"指定日数に等しいです",IF(($I111-AW111)&lt;0,TEXT(-($I111-AW111),"@")&amp;"日, 余っています",""))))</f>
        <v>8日, 不足しています</v>
      </c>
      <c r="AZ111" s="194" t="str">
        <f t="shared" ref="AZ111" si="232">IF(AND((COUNTIF(K111:AO111,"日")+COUNTIF(K111:AO111,"当")+COUNTIF(K111:AO111,"明")+COUNTIF(K111:AO111,"準")+COUNTIF(K111:AO111,"深")+COUNTIF(K111:AO111,"休"))&gt;0,$E111=""),"氏名を入力して下さい！勤務希望が入力されているのに, 氏名が入力されていません！",IF(
OR(AND($AM$18="×",AM111&lt;&gt;""),AND($AN$18="×",AN111&lt;&gt;""),AND($AO$18="×",AO111&lt;&gt;"")),TEXT($D$9,"m月")&amp;"に含まれない日の希望欄は空白にして下さい！",IF(
AND($D$1="二交代制", COUNTIF(K111:AO111,"準")&gt;0),"「準」夜勤を消して下さい！", IF(AND($D$1="二交代制", COUNTIF(K111:AO111,"深")&gt;0),"「深」夜勤を消して下さい！",IF(AND($D$1="三交代制", COUNTIF(K111:AO111,"当")&gt;0),"「当」直を消して下さい！",IF(AND($D$1="三交代制", COUNTIF(K111:AO111,"明")&gt;0),"「明」けを消して下さい！",
IF(COUNTIF(K252:AO253,10)&gt;0,"「当直→明け→休み」を2回以上, "&amp;CHAR(10)&amp;"連続させないで下さい！",IF(COUNTIF(K252:AO253,20)&gt;0,"「準, 深夜勤務」は3回以上, "&amp;CHAR(10)&amp;"連続させないようにして下さい！",
IF(COUNTIF(K252:AO253,30)&gt;0,"「当直→明け→休み」"&amp;CHAR(10)&amp;"にして下さい！",IF(COUNTIF(K252:AO253,40)&gt;0,"「日(休)→準→休」「日(休)→準→準→休」,「休→深→休」,"&amp;CHAR(10)&amp;"「休→深→準(深)→休」のどれかにして下さい！",""))))))))))</f>
        <v/>
      </c>
      <c r="CJ111" s="107"/>
      <c r="CM111" s="107"/>
      <c r="CP111" s="107"/>
    </row>
    <row r="112" spans="4:94" x14ac:dyDescent="0.4">
      <c r="D112" s="321"/>
      <c r="E112" s="204"/>
      <c r="F112" s="230"/>
      <c r="G112" s="315"/>
      <c r="H112" s="315"/>
      <c r="I112" s="317"/>
      <c r="J112" s="154" t="s">
        <v>56</v>
      </c>
      <c r="K112" s="129"/>
      <c r="L112" s="129"/>
      <c r="M112" s="129"/>
      <c r="N112" s="129"/>
      <c r="O112" s="129"/>
      <c r="P112" s="129"/>
      <c r="Q112" s="129"/>
      <c r="R112" s="129"/>
      <c r="S112" s="129"/>
      <c r="T112" s="129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29"/>
      <c r="AF112" s="129"/>
      <c r="AG112" s="129"/>
      <c r="AH112" s="129"/>
      <c r="AI112" s="129"/>
      <c r="AJ112" s="129"/>
      <c r="AK112" s="129"/>
      <c r="AL112" s="129"/>
      <c r="AM112" s="129"/>
      <c r="AN112" s="129"/>
      <c r="AO112" s="130"/>
      <c r="AP112" s="88"/>
      <c r="AQ112" s="87"/>
      <c r="AR112" s="87"/>
      <c r="AS112" s="87"/>
      <c r="AT112" s="87"/>
      <c r="AU112" s="87"/>
      <c r="AV112" s="87"/>
      <c r="AW112" s="87"/>
      <c r="AX112" s="55"/>
      <c r="AZ112" s="194"/>
      <c r="CJ112" s="107"/>
      <c r="CM112" s="107"/>
      <c r="CP112" s="107"/>
    </row>
    <row r="113" spans="4:94" x14ac:dyDescent="0.4">
      <c r="D113" s="321"/>
      <c r="E113" s="204" t="str">
        <f>IF(Bチーム用勤務希望表!E53&lt;&gt;"",Bチーム用勤務希望表!E53,"")</f>
        <v>三谷</v>
      </c>
      <c r="F113" s="230">
        <f>IF(Bチーム用勤務希望表!F53&lt;&gt;"",Bチーム用勤務希望表!F53,"")</f>
        <v>2</v>
      </c>
      <c r="G113" s="315">
        <f>IF(Bチーム用勤務希望表!G53&lt;&gt;"",Bチーム用勤務希望表!G53,"")</f>
        <v>2</v>
      </c>
      <c r="H113" s="315">
        <f>IF(Bチーム用勤務希望表!H53&lt;&gt;"",Bチーム用勤務希望表!H53,"")</f>
        <v>2</v>
      </c>
      <c r="I113" s="317">
        <f>IF(Bチーム用勤務希望表!I53&lt;&gt;"",Bチーム用勤務希望表!I53,"")</f>
        <v>8</v>
      </c>
      <c r="J113" s="154" t="s">
        <v>78</v>
      </c>
      <c r="K113" s="129"/>
      <c r="L113" s="129"/>
      <c r="M113" s="129"/>
      <c r="N113" s="129"/>
      <c r="O113" s="129"/>
      <c r="P113" s="129"/>
      <c r="Q113" s="129"/>
      <c r="R113" s="129"/>
      <c r="S113" s="129"/>
      <c r="T113" s="129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29"/>
      <c r="AF113" s="129"/>
      <c r="AG113" s="129"/>
      <c r="AH113" s="129"/>
      <c r="AI113" s="129"/>
      <c r="AJ113" s="129"/>
      <c r="AK113" s="129"/>
      <c r="AL113" s="129"/>
      <c r="AM113" s="129"/>
      <c r="AN113" s="129"/>
      <c r="AO113" s="130"/>
      <c r="AP113" s="88">
        <f>IF(E113="","",COUNTIF(K113:AO113,"日"))</f>
        <v>0</v>
      </c>
      <c r="AQ113" s="84" t="str">
        <f>IF($D$1="二交代制",IF(E113="","",COUNTIF(K113:AO113,"当")),"")</f>
        <v/>
      </c>
      <c r="AR113" s="84" t="str">
        <f t="shared" ref="AR113" si="233">IF($D$1="二交代制",IF(E113="","",IF(($F113-AQ113)&gt;0,TEXT(($F113-AQ113),"@")&amp;"日, 不足しています",IF(($F113-AQ113)=0,"指定日数に等しいです",IF(($F113-AQ113)&lt;0,TEXT(-($F113-AQ113),"@")&amp;"日, 余っています","")))),"")</f>
        <v/>
      </c>
      <c r="AS113" s="84">
        <f>IF($D$1="三交代制",IF(E113="","",COUNTIF(K113:AO113,"準")),"")</f>
        <v>0</v>
      </c>
      <c r="AT113" s="87" t="str">
        <f t="shared" ref="AT113" si="234">IF($D$1="三交代制",IF(E113="","",IF(($G113-AS113)&gt;0,TEXT(($G113-AS113),"@")&amp;"日, 不足しています",IF(($G113-AS113)=0,"指定日数に等しいです",IF(($G113-AS113)&lt;0,TEXT(-($G113-AS113),"@")&amp;"日, 余っています","")))),"")</f>
        <v>2日, 不足しています</v>
      </c>
      <c r="AU113" s="84">
        <f>IF($D$1="三交代制",IF(E113="","",COUNTIF(K113:AO113,"深")),"")</f>
        <v>0</v>
      </c>
      <c r="AV113" s="84" t="str">
        <f t="shared" ref="AV113" si="235">IF($D$1="三交代制",IF(E113="","",IF(($H113-AU113)&gt;0,TEXT(($H113-AU113),"@")&amp;"日, 不足しています",IF(($H113-AU113)=0,"指定日数に等しいです",IF(($H113-AU113)&lt;0,TEXT(-($H113-AU113),"@")&amp;"日, 余っています","")))),"")</f>
        <v>2日, 不足しています</v>
      </c>
      <c r="AW113" s="84">
        <f>IF(E113="","",COUNTIF(K113:AO113,"休"))</f>
        <v>0</v>
      </c>
      <c r="AX113" s="85" t="str">
        <f t="shared" ref="AX113" si="236">IF(E113="","",IF(($I113-AW113)&gt;0,TEXT(($I113-AW113),"@")&amp;"日, 不足しています",IF(($I113-AW113)=0,"指定日数に等しいです",IF(($I113-AW113)&lt;0,TEXT(-($I113-AW113),"@")&amp;"日, 余っています",""))))</f>
        <v>8日, 不足しています</v>
      </c>
      <c r="AZ113" s="194" t="str">
        <f t="shared" ref="AZ113" si="237">IF(AND((COUNTIF(K113:AO113,"日")+COUNTIF(K113:AO113,"当")+COUNTIF(K113:AO113,"明")+COUNTIF(K113:AO113,"準")+COUNTIF(K113:AO113,"深")+COUNTIF(K113:AO113,"休"))&gt;0,$E113=""),"氏名を入力して下さい！勤務希望が入力されているのに, 氏名が入力されていません！",IF(
OR(AND($AM$18="×",AM113&lt;&gt;""),AND($AN$18="×",AN113&lt;&gt;""),AND($AO$18="×",AO113&lt;&gt;"")),TEXT($D$9,"m月")&amp;"に含まれない日の希望欄は空白にして下さい！",IF(
AND($D$1="二交代制", COUNTIF(K113:AO113,"準")&gt;0),"「準」夜勤を消して下さい！", IF(AND($D$1="二交代制", COUNTIF(K113:AO113,"深")&gt;0),"「深」夜勤を消して下さい！",IF(AND($D$1="三交代制", COUNTIF(K113:AO113,"当")&gt;0),"「当」直を消して下さい！",IF(AND($D$1="三交代制", COUNTIF(K113:AO113,"明")&gt;0),"「明」けを消して下さい！",
IF(COUNTIF(K254:AO255,10)&gt;0,"「当直→明け→休み」を2回以上, "&amp;CHAR(10)&amp;"連続させないで下さい！",IF(COUNTIF(K254:AO255,20)&gt;0,"「準, 深夜勤務」は3回以上, "&amp;CHAR(10)&amp;"連続させないようにして下さい！",
IF(COUNTIF(K254:AO255,30)&gt;0,"「当直→明け→休み」"&amp;CHAR(10)&amp;"にして下さい！",IF(COUNTIF(K254:AO255,40)&gt;0,"「日(休)→準→休」「日(休)→準→準→休」,「休→深→休」,"&amp;CHAR(10)&amp;"「休→深→準(深)→休」のどれかにして下さい！",""))))))))))</f>
        <v/>
      </c>
      <c r="CJ113" s="107"/>
      <c r="CM113" s="107"/>
      <c r="CP113" s="107"/>
    </row>
    <row r="114" spans="4:94" x14ac:dyDescent="0.4">
      <c r="D114" s="321"/>
      <c r="E114" s="204"/>
      <c r="F114" s="230"/>
      <c r="G114" s="315"/>
      <c r="H114" s="315"/>
      <c r="I114" s="317"/>
      <c r="J114" s="154" t="s">
        <v>56</v>
      </c>
      <c r="K114" s="129"/>
      <c r="L114" s="129"/>
      <c r="M114" s="129"/>
      <c r="N114" s="129"/>
      <c r="O114" s="129"/>
      <c r="P114" s="129"/>
      <c r="Q114" s="129"/>
      <c r="R114" s="129"/>
      <c r="S114" s="129"/>
      <c r="T114" s="129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29"/>
      <c r="AF114" s="129"/>
      <c r="AG114" s="129"/>
      <c r="AH114" s="129"/>
      <c r="AI114" s="129"/>
      <c r="AJ114" s="129"/>
      <c r="AK114" s="129"/>
      <c r="AL114" s="129"/>
      <c r="AM114" s="129"/>
      <c r="AN114" s="129"/>
      <c r="AO114" s="130"/>
      <c r="AP114" s="88"/>
      <c r="AQ114" s="87"/>
      <c r="AR114" s="87"/>
      <c r="AS114" s="87"/>
      <c r="AT114" s="87"/>
      <c r="AU114" s="87"/>
      <c r="AV114" s="87"/>
      <c r="AW114" s="87"/>
      <c r="AX114" s="55"/>
      <c r="AZ114" s="194"/>
      <c r="CJ114" s="107"/>
      <c r="CM114" s="107"/>
      <c r="CP114" s="107"/>
    </row>
    <row r="115" spans="4:94" x14ac:dyDescent="0.4">
      <c r="D115" s="321"/>
      <c r="E115" s="204" t="str">
        <f>IF(Bチーム用勤務希望表!E55&lt;&gt;"",Bチーム用勤務希望表!E55,"")</f>
        <v>福山</v>
      </c>
      <c r="F115" s="230">
        <f>IF(Bチーム用勤務希望表!F55&lt;&gt;"",Bチーム用勤務希望表!F55,"")</f>
        <v>2</v>
      </c>
      <c r="G115" s="315">
        <f>IF(Bチーム用勤務希望表!G55&lt;&gt;"",Bチーム用勤務希望表!G55,"")</f>
        <v>2</v>
      </c>
      <c r="H115" s="315">
        <f>IF(Bチーム用勤務希望表!H55&lt;&gt;"",Bチーム用勤務希望表!H55,"")</f>
        <v>2</v>
      </c>
      <c r="I115" s="317">
        <f>IF(Bチーム用勤務希望表!I55&lt;&gt;"",Bチーム用勤務希望表!I55,"")</f>
        <v>8</v>
      </c>
      <c r="J115" s="154" t="s">
        <v>78</v>
      </c>
      <c r="K115" s="129"/>
      <c r="L115" s="129"/>
      <c r="M115" s="129"/>
      <c r="N115" s="129"/>
      <c r="O115" s="129"/>
      <c r="P115" s="129"/>
      <c r="Q115" s="129"/>
      <c r="R115" s="129"/>
      <c r="S115" s="129"/>
      <c r="T115" s="129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29"/>
      <c r="AF115" s="129"/>
      <c r="AG115" s="129"/>
      <c r="AH115" s="129"/>
      <c r="AI115" s="129"/>
      <c r="AJ115" s="129"/>
      <c r="AK115" s="129"/>
      <c r="AL115" s="129"/>
      <c r="AM115" s="129"/>
      <c r="AN115" s="129"/>
      <c r="AO115" s="130"/>
      <c r="AP115" s="88">
        <f>IF(E115="","",COUNTIF(K115:AO115,"日"))</f>
        <v>0</v>
      </c>
      <c r="AQ115" s="84" t="str">
        <f>IF($D$1="二交代制",IF(E115="","",COUNTIF(K115:AO115,"当")),"")</f>
        <v/>
      </c>
      <c r="AR115" s="84" t="str">
        <f t="shared" ref="AR115" si="238">IF($D$1="二交代制",IF(E115="","",IF(($F115-AQ115)&gt;0,TEXT(($F115-AQ115),"@")&amp;"日, 不足しています",IF(($F115-AQ115)=0,"指定日数に等しいです",IF(($F115-AQ115)&lt;0,TEXT(-($F115-AQ115),"@")&amp;"日, 余っています","")))),"")</f>
        <v/>
      </c>
      <c r="AS115" s="84">
        <f>IF($D$1="三交代制",IF(E115="","",COUNTIF(K115:AO115,"準")),"")</f>
        <v>0</v>
      </c>
      <c r="AT115" s="87" t="str">
        <f t="shared" ref="AT115" si="239">IF($D$1="三交代制",IF(E115="","",IF(($G115-AS115)&gt;0,TEXT(($G115-AS115),"@")&amp;"日, 不足しています",IF(($G115-AS115)=0,"指定日数に等しいです",IF(($G115-AS115)&lt;0,TEXT(-($G115-AS115),"@")&amp;"日, 余っています","")))),"")</f>
        <v>2日, 不足しています</v>
      </c>
      <c r="AU115" s="84">
        <f>IF($D$1="三交代制",IF(E115="","",COUNTIF(K115:AO115,"深")),"")</f>
        <v>0</v>
      </c>
      <c r="AV115" s="84" t="str">
        <f t="shared" ref="AV115" si="240">IF($D$1="三交代制",IF(E115="","",IF(($H115-AU115)&gt;0,TEXT(($H115-AU115),"@")&amp;"日, 不足しています",IF(($H115-AU115)=0,"指定日数に等しいです",IF(($H115-AU115)&lt;0,TEXT(-($H115-AU115),"@")&amp;"日, 余っています","")))),"")</f>
        <v>2日, 不足しています</v>
      </c>
      <c r="AW115" s="84">
        <f>IF(E115="","",COUNTIF(K115:AO115,"休"))</f>
        <v>0</v>
      </c>
      <c r="AX115" s="85" t="str">
        <f t="shared" ref="AX115" si="241">IF(E115="","",IF(($I115-AW115)&gt;0,TEXT(($I115-AW115),"@")&amp;"日, 不足しています",IF(($I115-AW115)=0,"指定日数に等しいです",IF(($I115-AW115)&lt;0,TEXT(-($I115-AW115),"@")&amp;"日, 余っています",""))))</f>
        <v>8日, 不足しています</v>
      </c>
      <c r="AZ115" s="194" t="str">
        <f t="shared" ref="AZ115" si="242">IF(AND((COUNTIF(K115:AO115,"日")+COUNTIF(K115:AO115,"当")+COUNTIF(K115:AO115,"明")+COUNTIF(K115:AO115,"準")+COUNTIF(K115:AO115,"深")+COUNTIF(K115:AO115,"休"))&gt;0,$E115=""),"氏名を入力して下さい！勤務希望が入力されているのに, 氏名が入力されていません！",IF(
OR(AND($AM$18="×",AM115&lt;&gt;""),AND($AN$18="×",AN115&lt;&gt;""),AND($AO$18="×",AO115&lt;&gt;"")),TEXT($D$9,"m月")&amp;"に含まれない日の希望欄は空白にして下さい！",IF(
AND($D$1="二交代制", COUNTIF(K115:AO115,"準")&gt;0),"「準」夜勤を消して下さい！", IF(AND($D$1="二交代制", COUNTIF(K115:AO115,"深")&gt;0),"「深」夜勤を消して下さい！",IF(AND($D$1="三交代制", COUNTIF(K115:AO115,"当")&gt;0),"「当」直を消して下さい！",IF(AND($D$1="三交代制", COUNTIF(K115:AO115,"明")&gt;0),"「明」けを消して下さい！",
IF(COUNTIF(K256:AO257,10)&gt;0,"「当直→明け→休み」を2回以上, "&amp;CHAR(10)&amp;"連続させないで下さい！",IF(COUNTIF(K256:AO257,20)&gt;0,"「準, 深夜勤務」は3回以上, "&amp;CHAR(10)&amp;"連続させないようにして下さい！",
IF(COUNTIF(K256:AO257,30)&gt;0,"「当直→明け→休み」"&amp;CHAR(10)&amp;"にして下さい！",IF(COUNTIF(K256:AO257,40)&gt;0,"「日(休)→準→休」「日(休)→準→準→休」,「休→深→休」,"&amp;CHAR(10)&amp;"「休→深→準(深)→休」のどれかにして下さい！",""))))))))))</f>
        <v/>
      </c>
      <c r="CJ115" s="107"/>
      <c r="CM115" s="107"/>
      <c r="CP115" s="107"/>
    </row>
    <row r="116" spans="4:94" x14ac:dyDescent="0.4">
      <c r="D116" s="321"/>
      <c r="E116" s="204"/>
      <c r="F116" s="230"/>
      <c r="G116" s="315"/>
      <c r="H116" s="315"/>
      <c r="I116" s="317"/>
      <c r="J116" s="154" t="s">
        <v>56</v>
      </c>
      <c r="K116" s="129"/>
      <c r="L116" s="129"/>
      <c r="M116" s="129"/>
      <c r="N116" s="129"/>
      <c r="O116" s="129"/>
      <c r="P116" s="129"/>
      <c r="Q116" s="129"/>
      <c r="R116" s="129"/>
      <c r="S116" s="129"/>
      <c r="T116" s="129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29"/>
      <c r="AF116" s="129"/>
      <c r="AG116" s="129"/>
      <c r="AH116" s="129"/>
      <c r="AI116" s="129"/>
      <c r="AJ116" s="129"/>
      <c r="AK116" s="129"/>
      <c r="AL116" s="129"/>
      <c r="AM116" s="129"/>
      <c r="AN116" s="129"/>
      <c r="AO116" s="130"/>
      <c r="AP116" s="88"/>
      <c r="AQ116" s="87"/>
      <c r="AR116" s="87"/>
      <c r="AS116" s="87"/>
      <c r="AT116" s="87"/>
      <c r="AU116" s="87"/>
      <c r="AV116" s="87"/>
      <c r="AW116" s="87"/>
      <c r="AX116" s="55"/>
      <c r="AZ116" s="194"/>
    </row>
    <row r="117" spans="4:94" x14ac:dyDescent="0.4">
      <c r="D117" s="321"/>
      <c r="E117" s="204" t="str">
        <f>IF(Bチーム用勤務希望表!E57&lt;&gt;"",Bチーム用勤務希望表!E57,"")</f>
        <v>平林</v>
      </c>
      <c r="F117" s="230">
        <f>IF(Bチーム用勤務希望表!F57&lt;&gt;"",Bチーム用勤務希望表!F57,"")</f>
        <v>2</v>
      </c>
      <c r="G117" s="315">
        <f>IF(Bチーム用勤務希望表!G57&lt;&gt;"",Bチーム用勤務希望表!G57,"")</f>
        <v>2</v>
      </c>
      <c r="H117" s="315">
        <f>IF(Bチーム用勤務希望表!H57&lt;&gt;"",Bチーム用勤務希望表!H57,"")</f>
        <v>5</v>
      </c>
      <c r="I117" s="317">
        <f>IF(Bチーム用勤務希望表!I57&lt;&gt;"",Bチーム用勤務希望表!I57,"")</f>
        <v>10</v>
      </c>
      <c r="J117" s="154" t="s">
        <v>78</v>
      </c>
      <c r="K117" s="129"/>
      <c r="L117" s="129"/>
      <c r="M117" s="129"/>
      <c r="N117" s="129"/>
      <c r="O117" s="129"/>
      <c r="P117" s="129"/>
      <c r="Q117" s="129"/>
      <c r="R117" s="129"/>
      <c r="S117" s="129"/>
      <c r="T117" s="129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29"/>
      <c r="AF117" s="129"/>
      <c r="AG117" s="129"/>
      <c r="AH117" s="129"/>
      <c r="AI117" s="129"/>
      <c r="AJ117" s="129"/>
      <c r="AK117" s="129"/>
      <c r="AL117" s="129"/>
      <c r="AM117" s="129"/>
      <c r="AN117" s="129"/>
      <c r="AO117" s="130"/>
      <c r="AP117" s="88">
        <f>IF(E117="","",COUNTIF(K117:AO117,"日"))</f>
        <v>0</v>
      </c>
      <c r="AQ117" s="84" t="str">
        <f>IF($D$1="二交代制",IF(E117="","",COUNTIF(K117:AO117,"当")),"")</f>
        <v/>
      </c>
      <c r="AR117" s="84" t="str">
        <f t="shared" ref="AR117" si="243">IF($D$1="二交代制",IF(E117="","",IF(($F117-AQ117)&gt;0,TEXT(($F117-AQ117),"@")&amp;"日, 不足しています",IF(($F117-AQ117)=0,"指定日数に等しいです",IF(($F117-AQ117)&lt;0,TEXT(-($F117-AQ117),"@")&amp;"日, 余っています","")))),"")</f>
        <v/>
      </c>
      <c r="AS117" s="84">
        <f>IF($D$1="三交代制",IF(E117="","",COUNTIF(K117:AO117,"準")),"")</f>
        <v>0</v>
      </c>
      <c r="AT117" s="87" t="str">
        <f t="shared" ref="AT117" si="244">IF($D$1="三交代制",IF(E117="","",IF(($G117-AS117)&gt;0,TEXT(($G117-AS117),"@")&amp;"日, 不足しています",IF(($G117-AS117)=0,"指定日数に等しいです",IF(($G117-AS117)&lt;0,TEXT(-($G117-AS117),"@")&amp;"日, 余っています","")))),"")</f>
        <v>2日, 不足しています</v>
      </c>
      <c r="AU117" s="84">
        <f>IF($D$1="三交代制",IF(E117="","",COUNTIF(K117:AO117,"深")),"")</f>
        <v>0</v>
      </c>
      <c r="AV117" s="84" t="str">
        <f t="shared" ref="AV117" si="245">IF($D$1="三交代制",IF(E117="","",IF(($H117-AU117)&gt;0,TEXT(($H117-AU117),"@")&amp;"日, 不足しています",IF(($H117-AU117)=0,"指定日数に等しいです",IF(($H117-AU117)&lt;0,TEXT(-($H117-AU117),"@")&amp;"日, 余っています","")))),"")</f>
        <v>5日, 不足しています</v>
      </c>
      <c r="AW117" s="84">
        <f>IF(E117="","",COUNTIF(K117:AO117,"休"))</f>
        <v>0</v>
      </c>
      <c r="AX117" s="85" t="str">
        <f t="shared" ref="AX117" si="246">IF(E117="","",IF(($I117-AW117)&gt;0,TEXT(($I117-AW117),"@")&amp;"日, 不足しています",IF(($I117-AW117)=0,"指定日数に等しいです",IF(($I117-AW117)&lt;0,TEXT(-($I117-AW117),"@")&amp;"日, 余っています",""))))</f>
        <v>10日, 不足しています</v>
      </c>
      <c r="AZ117" s="194" t="str">
        <f t="shared" ref="AZ117" si="247">IF(AND((COUNTIF(K117:AO117,"日")+COUNTIF(K117:AO117,"当")+COUNTIF(K117:AO117,"明")+COUNTIF(K117:AO117,"準")+COUNTIF(K117:AO117,"深")+COUNTIF(K117:AO117,"休"))&gt;0,$E117=""),"氏名を入力して下さい！勤務希望が入力されているのに, 氏名が入力されていません！",IF(
OR(AND($AM$18="×",AM117&lt;&gt;""),AND($AN$18="×",AN117&lt;&gt;""),AND($AO$18="×",AO117&lt;&gt;"")),TEXT($D$9,"m月")&amp;"に含まれない日の希望欄は空白にして下さい！",IF(
AND($D$1="二交代制", COUNTIF(K117:AO117,"準")&gt;0),"「準」夜勤を消して下さい！", IF(AND($D$1="二交代制", COUNTIF(K117:AO117,"深")&gt;0),"「深」夜勤を消して下さい！",IF(AND($D$1="三交代制", COUNTIF(K117:AO117,"当")&gt;0),"「当」直を消して下さい！",IF(AND($D$1="三交代制", COUNTIF(K117:AO117,"明")&gt;0),"「明」けを消して下さい！",
IF(COUNTIF(K258:AO259,10)&gt;0,"「当直→明け→休み」を2回以上, "&amp;CHAR(10)&amp;"連続させないで下さい！",IF(COUNTIF(K258:AO259,20)&gt;0,"「準, 深夜勤務」は3回以上, "&amp;CHAR(10)&amp;"連続させないようにして下さい！",
IF(COUNTIF(K258:AO259,30)&gt;0,"「当直→明け→休み」"&amp;CHAR(10)&amp;"にして下さい！",IF(COUNTIF(K258:AO259,40)&gt;0,"「日(休)→準→休」「日(休)→準→準→休」,「休→深→休」,"&amp;CHAR(10)&amp;"「休→深→準(深)→休」のどれかにして下さい！",""))))))))))</f>
        <v/>
      </c>
    </row>
    <row r="118" spans="4:94" x14ac:dyDescent="0.4">
      <c r="D118" s="321"/>
      <c r="E118" s="204"/>
      <c r="F118" s="230"/>
      <c r="G118" s="315"/>
      <c r="H118" s="315"/>
      <c r="I118" s="317"/>
      <c r="J118" s="154" t="s">
        <v>56</v>
      </c>
      <c r="K118" s="129"/>
      <c r="L118" s="129"/>
      <c r="M118" s="129"/>
      <c r="N118" s="129"/>
      <c r="O118" s="129"/>
      <c r="P118" s="129"/>
      <c r="Q118" s="129"/>
      <c r="R118" s="129"/>
      <c r="S118" s="129"/>
      <c r="T118" s="129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29"/>
      <c r="AF118" s="129"/>
      <c r="AG118" s="129"/>
      <c r="AH118" s="129"/>
      <c r="AI118" s="129"/>
      <c r="AJ118" s="129"/>
      <c r="AK118" s="129"/>
      <c r="AL118" s="129"/>
      <c r="AM118" s="129"/>
      <c r="AN118" s="129"/>
      <c r="AO118" s="130"/>
      <c r="AP118" s="88"/>
      <c r="AQ118" s="87"/>
      <c r="AR118" s="87"/>
      <c r="AS118" s="87"/>
      <c r="AT118" s="87"/>
      <c r="AU118" s="87"/>
      <c r="AV118" s="87"/>
      <c r="AW118" s="87"/>
      <c r="AX118" s="55"/>
      <c r="AZ118" s="194"/>
    </row>
    <row r="119" spans="4:94" x14ac:dyDescent="0.4">
      <c r="D119" s="321"/>
      <c r="E119" s="204" t="str">
        <f>IF(Bチーム用勤務希望表!E59&lt;&gt;"",Bチーム用勤務希望表!E59,"")</f>
        <v/>
      </c>
      <c r="F119" s="230" t="str">
        <f>IF(Bチーム用勤務希望表!F59&lt;&gt;"",Bチーム用勤務希望表!F59,"")</f>
        <v/>
      </c>
      <c r="G119" s="315" t="str">
        <f>IF(Bチーム用勤務希望表!G59&lt;&gt;"",Bチーム用勤務希望表!G59,"")</f>
        <v/>
      </c>
      <c r="H119" s="315" t="str">
        <f>IF(Bチーム用勤務希望表!H59&lt;&gt;"",Bチーム用勤務希望表!H59,"")</f>
        <v/>
      </c>
      <c r="I119" s="317" t="str">
        <f>IF(Bチーム用勤務希望表!I59&lt;&gt;"",Bチーム用勤務希望表!I59,"")</f>
        <v/>
      </c>
      <c r="J119" s="154" t="s">
        <v>78</v>
      </c>
      <c r="K119" s="129"/>
      <c r="L119" s="129"/>
      <c r="M119" s="129"/>
      <c r="N119" s="129"/>
      <c r="O119" s="129"/>
      <c r="P119" s="129"/>
      <c r="Q119" s="129"/>
      <c r="R119" s="129"/>
      <c r="S119" s="129"/>
      <c r="T119" s="129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29"/>
      <c r="AF119" s="129"/>
      <c r="AG119" s="129"/>
      <c r="AH119" s="129"/>
      <c r="AI119" s="129"/>
      <c r="AJ119" s="129"/>
      <c r="AK119" s="129"/>
      <c r="AL119" s="129"/>
      <c r="AM119" s="129"/>
      <c r="AN119" s="129"/>
      <c r="AO119" s="130"/>
      <c r="AP119" s="88" t="str">
        <f>IF(E119="","",COUNTIF(K119:AO119,"日"))</f>
        <v/>
      </c>
      <c r="AQ119" s="84" t="str">
        <f>IF($D$1="二交代制",IF(E119="","",COUNTIF(K119:AO119,"当")),"")</f>
        <v/>
      </c>
      <c r="AR119" s="84" t="str">
        <f t="shared" ref="AR119" si="248">IF($D$1="二交代制",IF(E119="","",IF(($F119-AQ119)&gt;0,TEXT(($F119-AQ119),"@")&amp;"日, 不足しています",IF(($F119-AQ119)=0,"指定日数に等しいです",IF(($F119-AQ119)&lt;0,TEXT(-($F119-AQ119),"@")&amp;"日, 余っています","")))),"")</f>
        <v/>
      </c>
      <c r="AS119" s="84" t="str">
        <f>IF($D$1="三交代制",IF(E119="","",COUNTIF(K119:AO119,"準")),"")</f>
        <v/>
      </c>
      <c r="AT119" s="87" t="str">
        <f t="shared" ref="AT119" si="249">IF($D$1="三交代制",IF(E119="","",IF(($G119-AS119)&gt;0,TEXT(($G119-AS119),"@")&amp;"日, 不足しています",IF(($G119-AS119)=0,"指定日数に等しいです",IF(($G119-AS119)&lt;0,TEXT(-($G119-AS119),"@")&amp;"日, 余っています","")))),"")</f>
        <v/>
      </c>
      <c r="AU119" s="84" t="str">
        <f>IF($D$1="三交代制",IF(E119="","",COUNTIF(K119:AO119,"深")),"")</f>
        <v/>
      </c>
      <c r="AV119" s="84" t="str">
        <f t="shared" ref="AV119" si="250">IF($D$1="三交代制",IF(E119="","",IF(($H119-AU119)&gt;0,TEXT(($H119-AU119),"@")&amp;"日, 不足しています",IF(($H119-AU119)=0,"指定日数に等しいです",IF(($H119-AU119)&lt;0,TEXT(-($H119-AU119),"@")&amp;"日, 余っています","")))),"")</f>
        <v/>
      </c>
      <c r="AW119" s="84" t="str">
        <f>IF(E119="","",COUNTIF(K119:AO119,"休"))</f>
        <v/>
      </c>
      <c r="AX119" s="85" t="str">
        <f t="shared" ref="AX119" si="251">IF(E119="","",IF(($I119-AW119)&gt;0,TEXT(($I119-AW119),"@")&amp;"日, 不足しています",IF(($I119-AW119)=0,"指定日数に等しいです",IF(($I119-AW119)&lt;0,TEXT(-($I119-AW119),"@")&amp;"日, 余っています",""))))</f>
        <v/>
      </c>
      <c r="AZ119" s="194" t="str">
        <f t="shared" ref="AZ119" si="252">IF(AND((COUNTIF(K119:AO119,"日")+COUNTIF(K119:AO119,"当")+COUNTIF(K119:AO119,"明")+COUNTIF(K119:AO119,"準")+COUNTIF(K119:AO119,"深")+COUNTIF(K119:AO119,"休"))&gt;0,$E119=""),"氏名を入力して下さい！勤務希望が入力されているのに, 氏名が入力されていません！",IF(
OR(AND($AM$18="×",AM119&lt;&gt;""),AND($AN$18="×",AN119&lt;&gt;""),AND($AO$18="×",AO119&lt;&gt;"")),TEXT($D$9,"m月")&amp;"に含まれない日の希望欄は空白にして下さい！",IF(
AND($D$1="二交代制", COUNTIF(K119:AO119,"準")&gt;0),"「準」夜勤を消して下さい！", IF(AND($D$1="二交代制", COUNTIF(K119:AO119,"深")&gt;0),"「深」夜勤を消して下さい！",IF(AND($D$1="三交代制", COUNTIF(K119:AO119,"当")&gt;0),"「当」直を消して下さい！",IF(AND($D$1="三交代制", COUNTIF(K119:AO119,"明")&gt;0),"「明」けを消して下さい！",
IF(COUNTIF(K260:AO261,10)&gt;0,"「当直→明け→休み」を2回以上, "&amp;CHAR(10)&amp;"連続させないで下さい！",IF(COUNTIF(K260:AO261,20)&gt;0,"「準, 深夜勤務」は3回以上, "&amp;CHAR(10)&amp;"連続させないようにして下さい！",
IF(COUNTIF(K260:AO261,30)&gt;0,"「当直→明け→休み」"&amp;CHAR(10)&amp;"にして下さい！",IF(COUNTIF(K260:AO261,40)&gt;0,"「日(休)→準→休」「日(休)→準→準→休」,「休→深→休」,"&amp;CHAR(10)&amp;"「休→深→準(深)→休」のどれかにして下さい！",""))))))))))</f>
        <v/>
      </c>
    </row>
    <row r="120" spans="4:94" x14ac:dyDescent="0.4">
      <c r="D120" s="321"/>
      <c r="E120" s="204"/>
      <c r="F120" s="230"/>
      <c r="G120" s="315"/>
      <c r="H120" s="315"/>
      <c r="I120" s="317"/>
      <c r="J120" s="154" t="s">
        <v>56</v>
      </c>
      <c r="K120" s="129"/>
      <c r="L120" s="129"/>
      <c r="M120" s="129"/>
      <c r="N120" s="129"/>
      <c r="O120" s="129"/>
      <c r="P120" s="129"/>
      <c r="Q120" s="129"/>
      <c r="R120" s="129"/>
      <c r="S120" s="129"/>
      <c r="T120" s="129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29"/>
      <c r="AF120" s="129"/>
      <c r="AG120" s="129"/>
      <c r="AH120" s="129"/>
      <c r="AI120" s="129"/>
      <c r="AJ120" s="129"/>
      <c r="AK120" s="129"/>
      <c r="AL120" s="129"/>
      <c r="AM120" s="129"/>
      <c r="AN120" s="129"/>
      <c r="AO120" s="130"/>
      <c r="AP120" s="88"/>
      <c r="AQ120" s="87"/>
      <c r="AR120" s="87"/>
      <c r="AS120" s="87"/>
      <c r="AT120" s="87"/>
      <c r="AU120" s="87"/>
      <c r="AV120" s="87"/>
      <c r="AW120" s="87"/>
      <c r="AX120" s="55"/>
      <c r="AZ120" s="194"/>
    </row>
    <row r="121" spans="4:94" x14ac:dyDescent="0.4">
      <c r="D121" s="321"/>
      <c r="E121" s="204" t="str">
        <f>IF(Bチーム用勤務希望表!E61&lt;&gt;"",Bチーム用勤務希望表!E61,"")</f>
        <v/>
      </c>
      <c r="F121" s="230" t="str">
        <f>IF(Bチーム用勤務希望表!F61&lt;&gt;"",Bチーム用勤務希望表!F61,"")</f>
        <v/>
      </c>
      <c r="G121" s="315" t="str">
        <f>IF(Bチーム用勤務希望表!G61&lt;&gt;"",Bチーム用勤務希望表!G61,"")</f>
        <v/>
      </c>
      <c r="H121" s="315" t="str">
        <f>IF(Bチーム用勤務希望表!H61&lt;&gt;"",Bチーム用勤務希望表!H61,"")</f>
        <v/>
      </c>
      <c r="I121" s="317" t="str">
        <f>IF(Bチーム用勤務希望表!I61&lt;&gt;"",Bチーム用勤務希望表!I61,"")</f>
        <v/>
      </c>
      <c r="J121" s="154" t="s">
        <v>78</v>
      </c>
      <c r="K121" s="129"/>
      <c r="L121" s="129"/>
      <c r="M121" s="129"/>
      <c r="N121" s="129"/>
      <c r="O121" s="129"/>
      <c r="P121" s="129"/>
      <c r="Q121" s="129"/>
      <c r="R121" s="129"/>
      <c r="S121" s="129"/>
      <c r="T121" s="129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29"/>
      <c r="AF121" s="129"/>
      <c r="AG121" s="129"/>
      <c r="AH121" s="129"/>
      <c r="AI121" s="129"/>
      <c r="AJ121" s="129"/>
      <c r="AK121" s="129"/>
      <c r="AL121" s="129"/>
      <c r="AM121" s="129"/>
      <c r="AN121" s="129"/>
      <c r="AO121" s="130"/>
      <c r="AP121" s="88" t="str">
        <f>IF(E121="","",COUNTIF(K121:AO121,"日"))</f>
        <v/>
      </c>
      <c r="AQ121" s="84" t="str">
        <f>IF($D$1="二交代制",IF(E121="","",COUNTIF(K121:AO121,"当")),"")</f>
        <v/>
      </c>
      <c r="AR121" s="84" t="str">
        <f t="shared" ref="AR121" si="253">IF($D$1="二交代制",IF(E121="","",IF(($F121-AQ121)&gt;0,TEXT(($F121-AQ121),"@")&amp;"日, 不足しています",IF(($F121-AQ121)=0,"指定日数に等しいです",IF(($F121-AQ121)&lt;0,TEXT(-($F121-AQ121),"@")&amp;"日, 余っています","")))),"")</f>
        <v/>
      </c>
      <c r="AS121" s="84" t="str">
        <f>IF($D$1="三交代制",IF(E121="","",COUNTIF(K121:AO121,"準")),"")</f>
        <v/>
      </c>
      <c r="AT121" s="87" t="str">
        <f t="shared" ref="AT121" si="254">IF($D$1="三交代制",IF(E121="","",IF(($G121-AS121)&gt;0,TEXT(($G121-AS121),"@")&amp;"日, 不足しています",IF(($G121-AS121)=0,"指定日数に等しいです",IF(($G121-AS121)&lt;0,TEXT(-($G121-AS121),"@")&amp;"日, 余っています","")))),"")</f>
        <v/>
      </c>
      <c r="AU121" s="84" t="str">
        <f>IF($D$1="三交代制",IF(E121="","",COUNTIF(K121:AO121,"深")),"")</f>
        <v/>
      </c>
      <c r="AV121" s="84" t="str">
        <f t="shared" ref="AV121" si="255">IF($D$1="三交代制",IF(E121="","",IF(($H121-AU121)&gt;0,TEXT(($H121-AU121),"@")&amp;"日, 不足しています",IF(($H121-AU121)=0,"指定日数に等しいです",IF(($H121-AU121)&lt;0,TEXT(-($H121-AU121),"@")&amp;"日, 余っています","")))),"")</f>
        <v/>
      </c>
      <c r="AW121" s="84" t="str">
        <f>IF(E121="","",COUNTIF(K121:AO121,"休"))</f>
        <v/>
      </c>
      <c r="AX121" s="85" t="str">
        <f t="shared" ref="AX121" si="256">IF(E121="","",IF(($I121-AW121)&gt;0,TEXT(($I121-AW121),"@")&amp;"日, 不足しています",IF(($I121-AW121)=0,"指定日数に等しいです",IF(($I121-AW121)&lt;0,TEXT(-($I121-AW121),"@")&amp;"日, 余っています",""))))</f>
        <v/>
      </c>
      <c r="AZ121" s="194" t="str">
        <f t="shared" ref="AZ121" si="257">IF(AND((COUNTIF(K121:AO121,"日")+COUNTIF(K121:AO121,"当")+COUNTIF(K121:AO121,"明")+COUNTIF(K121:AO121,"準")+COUNTIF(K121:AO121,"深")+COUNTIF(K121:AO121,"休"))&gt;0,$E121=""),"氏名を入力して下さい！勤務希望が入力されているのに, 氏名が入力されていません！",IF(
OR(AND($AM$18="×",AM121&lt;&gt;""),AND($AN$18="×",AN121&lt;&gt;""),AND($AO$18="×",AO121&lt;&gt;"")),TEXT($D$9,"m月")&amp;"に含まれない日の希望欄は空白にして下さい！",IF(
AND($D$1="二交代制", COUNTIF(K121:AO121,"準")&gt;0),"「準」夜勤を消して下さい！", IF(AND($D$1="二交代制", COUNTIF(K121:AO121,"深")&gt;0),"「深」夜勤を消して下さい！",IF(AND($D$1="三交代制", COUNTIF(K121:AO121,"当")&gt;0),"「当」直を消して下さい！",IF(AND($D$1="三交代制", COUNTIF(K121:AO121,"明")&gt;0),"「明」けを消して下さい！",
IF(COUNTIF(K262:AO263,10)&gt;0,"「当直→明け→休み」を2回以上, "&amp;CHAR(10)&amp;"連続させないで下さい！",IF(COUNTIF(K262:AO263,20)&gt;0,"「準, 深夜勤務」は3回以上, "&amp;CHAR(10)&amp;"連続させないようにして下さい！",
IF(COUNTIF(K262:AO263,30)&gt;0,"「当直→明け→休み」"&amp;CHAR(10)&amp;"にして下さい！",IF(COUNTIF(K262:AO263,40)&gt;0,"「日(休)→準→休」「日(休)→準→準→休」,「休→深→休」,"&amp;CHAR(10)&amp;"「休→深→準(深)→休」のどれかにして下さい！",""))))))))))</f>
        <v/>
      </c>
    </row>
    <row r="122" spans="4:94" x14ac:dyDescent="0.4">
      <c r="D122" s="321"/>
      <c r="E122" s="204"/>
      <c r="F122" s="230"/>
      <c r="G122" s="315"/>
      <c r="H122" s="315"/>
      <c r="I122" s="317"/>
      <c r="J122" s="154" t="s">
        <v>56</v>
      </c>
      <c r="K122" s="129"/>
      <c r="L122" s="129"/>
      <c r="M122" s="129"/>
      <c r="N122" s="129"/>
      <c r="O122" s="129"/>
      <c r="P122" s="129"/>
      <c r="Q122" s="129"/>
      <c r="R122" s="129"/>
      <c r="S122" s="129"/>
      <c r="T122" s="129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29"/>
      <c r="AF122" s="129"/>
      <c r="AG122" s="129"/>
      <c r="AH122" s="129"/>
      <c r="AI122" s="129"/>
      <c r="AJ122" s="129"/>
      <c r="AK122" s="129"/>
      <c r="AL122" s="129"/>
      <c r="AM122" s="129"/>
      <c r="AN122" s="129"/>
      <c r="AO122" s="130"/>
      <c r="AP122" s="88"/>
      <c r="AQ122" s="87"/>
      <c r="AR122" s="87"/>
      <c r="AS122" s="87"/>
      <c r="AT122" s="87"/>
      <c r="AU122" s="87"/>
      <c r="AV122" s="87"/>
      <c r="AW122" s="87"/>
      <c r="AX122" s="55"/>
      <c r="AZ122" s="194"/>
    </row>
    <row r="123" spans="4:94" x14ac:dyDescent="0.4">
      <c r="D123" s="321"/>
      <c r="E123" s="204" t="str">
        <f>IF(Bチーム用勤務希望表!E63&lt;&gt;"",Bチーム用勤務希望表!E63,"")</f>
        <v/>
      </c>
      <c r="F123" s="230" t="str">
        <f>IF(Bチーム用勤務希望表!F63&lt;&gt;"",Bチーム用勤務希望表!F63,"")</f>
        <v/>
      </c>
      <c r="G123" s="315" t="str">
        <f>IF(Bチーム用勤務希望表!G63&lt;&gt;"",Bチーム用勤務希望表!G63,"")</f>
        <v/>
      </c>
      <c r="H123" s="315" t="str">
        <f>IF(Bチーム用勤務希望表!H63&lt;&gt;"",Bチーム用勤務希望表!H63,"")</f>
        <v/>
      </c>
      <c r="I123" s="317" t="str">
        <f>IF(Bチーム用勤務希望表!I63&lt;&gt;"",Bチーム用勤務希望表!I63,"")</f>
        <v/>
      </c>
      <c r="J123" s="154" t="s">
        <v>78</v>
      </c>
      <c r="K123" s="129"/>
      <c r="L123" s="129"/>
      <c r="M123" s="129"/>
      <c r="N123" s="129"/>
      <c r="O123" s="129"/>
      <c r="P123" s="129"/>
      <c r="Q123" s="129"/>
      <c r="R123" s="129"/>
      <c r="S123" s="129"/>
      <c r="T123" s="129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29"/>
      <c r="AF123" s="129"/>
      <c r="AG123" s="129"/>
      <c r="AH123" s="129"/>
      <c r="AI123" s="129"/>
      <c r="AJ123" s="129"/>
      <c r="AK123" s="129"/>
      <c r="AL123" s="129"/>
      <c r="AM123" s="129"/>
      <c r="AN123" s="129"/>
      <c r="AO123" s="130"/>
      <c r="AP123" s="88" t="str">
        <f>IF(E123="","",COUNTIF(K123:AO123,"日"))</f>
        <v/>
      </c>
      <c r="AQ123" s="84" t="str">
        <f>IF($D$1="二交代制",IF(E123="","",COUNTIF(K123:AO123,"当")),"")</f>
        <v/>
      </c>
      <c r="AR123" s="84" t="str">
        <f t="shared" ref="AR123" si="258">IF($D$1="二交代制",IF(E123="","",IF(($F123-AQ123)&gt;0,TEXT(($F123-AQ123),"@")&amp;"日, 不足しています",IF(($F123-AQ123)=0,"指定日数に等しいです",IF(($F123-AQ123)&lt;0,TEXT(-($F123-AQ123),"@")&amp;"日, 余っています","")))),"")</f>
        <v/>
      </c>
      <c r="AS123" s="84" t="str">
        <f>IF($D$1="三交代制",IF(E123="","",COUNTIF(K123:AO123,"準")),"")</f>
        <v/>
      </c>
      <c r="AT123" s="87" t="str">
        <f t="shared" ref="AT123" si="259">IF($D$1="三交代制",IF(E123="","",IF(($G123-AS123)&gt;0,TEXT(($G123-AS123),"@")&amp;"日, 不足しています",IF(($G123-AS123)=0,"指定日数に等しいです",IF(($G123-AS123)&lt;0,TEXT(-($G123-AS123),"@")&amp;"日, 余っています","")))),"")</f>
        <v/>
      </c>
      <c r="AU123" s="84" t="str">
        <f>IF($D$1="三交代制",IF(E123="","",COUNTIF(K123:AO123,"深")),"")</f>
        <v/>
      </c>
      <c r="AV123" s="84" t="str">
        <f t="shared" ref="AV123" si="260">IF($D$1="三交代制",IF(E123="","",IF(($H123-AU123)&gt;0,TEXT(($H123-AU123),"@")&amp;"日, 不足しています",IF(($H123-AU123)=0,"指定日数に等しいです",IF(($H123-AU123)&lt;0,TEXT(-($H123-AU123),"@")&amp;"日, 余っています","")))),"")</f>
        <v/>
      </c>
      <c r="AW123" s="84" t="str">
        <f>IF(E123="","",COUNTIF(K123:AO123,"休"))</f>
        <v/>
      </c>
      <c r="AX123" s="85" t="str">
        <f t="shared" ref="AX123" si="261">IF(E123="","",IF(($I123-AW123)&gt;0,TEXT(($I123-AW123),"@")&amp;"日, 不足しています",IF(($I123-AW123)=0,"指定日数に等しいです",IF(($I123-AW123)&lt;0,TEXT(-($I123-AW123),"@")&amp;"日, 余っています",""))))</f>
        <v/>
      </c>
      <c r="AZ123" s="194" t="str">
        <f t="shared" ref="AZ123" si="262">IF(AND((COUNTIF(K123:AO123,"日")+COUNTIF(K123:AO123,"当")+COUNTIF(K123:AO123,"明")+COUNTIF(K123:AO123,"準")+COUNTIF(K123:AO123,"深")+COUNTIF(K123:AO123,"休"))&gt;0,$E123=""),"氏名を入力して下さい！勤務希望が入力されているのに, 氏名が入力されていません！",IF(
OR(AND($AM$18="×",AM123&lt;&gt;""),AND($AN$18="×",AN123&lt;&gt;""),AND($AO$18="×",AO123&lt;&gt;"")),TEXT($D$9,"m月")&amp;"に含まれない日の希望欄は空白にして下さい！",IF(
AND($D$1="二交代制", COUNTIF(K123:AO123,"準")&gt;0),"「準」夜勤を消して下さい！", IF(AND($D$1="二交代制", COUNTIF(K123:AO123,"深")&gt;0),"「深」夜勤を消して下さい！",IF(AND($D$1="三交代制", COUNTIF(K123:AO123,"当")&gt;0),"「当」直を消して下さい！",IF(AND($D$1="三交代制", COUNTIF(K123:AO123,"明")&gt;0),"「明」けを消して下さい！",
IF(COUNTIF(K264:AO265,10)&gt;0,"「当直→明け→休み」を2回以上, "&amp;CHAR(10)&amp;"連続させないで下さい！",IF(COUNTIF(K264:AO265,20)&gt;0,"「準, 深夜勤務」は3回以上, "&amp;CHAR(10)&amp;"連続させないようにして下さい！",
IF(COUNTIF(K264:AO265,30)&gt;0,"「当直→明け→休み」"&amp;CHAR(10)&amp;"にして下さい！",IF(COUNTIF(K264:AO265,40)&gt;0,"「日(休)→準→休」「日(休)→準→準→休」,「休→深→休」,"&amp;CHAR(10)&amp;"「休→深→準(深)→休」のどれかにして下さい！",""))))))))))</f>
        <v/>
      </c>
    </row>
    <row r="124" spans="4:94" x14ac:dyDescent="0.4">
      <c r="D124" s="321"/>
      <c r="E124" s="204"/>
      <c r="F124" s="230"/>
      <c r="G124" s="315"/>
      <c r="H124" s="315"/>
      <c r="I124" s="317"/>
      <c r="J124" s="154" t="s">
        <v>56</v>
      </c>
      <c r="K124" s="129"/>
      <c r="L124" s="129"/>
      <c r="M124" s="129"/>
      <c r="N124" s="129"/>
      <c r="O124" s="129"/>
      <c r="P124" s="129"/>
      <c r="Q124" s="129"/>
      <c r="R124" s="129"/>
      <c r="S124" s="129"/>
      <c r="T124" s="129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29"/>
      <c r="AF124" s="129"/>
      <c r="AG124" s="129"/>
      <c r="AH124" s="129"/>
      <c r="AI124" s="129"/>
      <c r="AJ124" s="129"/>
      <c r="AK124" s="129"/>
      <c r="AL124" s="129"/>
      <c r="AM124" s="129"/>
      <c r="AN124" s="129"/>
      <c r="AO124" s="130"/>
      <c r="AP124" s="88"/>
      <c r="AQ124" s="87"/>
      <c r="AR124" s="87"/>
      <c r="AS124" s="87"/>
      <c r="AT124" s="87"/>
      <c r="AU124" s="87"/>
      <c r="AV124" s="87"/>
      <c r="AW124" s="87"/>
      <c r="AX124" s="55"/>
      <c r="AZ124" s="194"/>
    </row>
    <row r="125" spans="4:94" x14ac:dyDescent="0.4">
      <c r="D125" s="321"/>
      <c r="E125" s="204" t="str">
        <f>IF(Bチーム用勤務希望表!E65&lt;&gt;"",Bチーム用勤務希望表!E65,"")</f>
        <v/>
      </c>
      <c r="F125" s="230" t="str">
        <f>IF(Bチーム用勤務希望表!F65&lt;&gt;"",Bチーム用勤務希望表!F65,"")</f>
        <v/>
      </c>
      <c r="G125" s="315" t="str">
        <f>IF(Bチーム用勤務希望表!G65&lt;&gt;"",Bチーム用勤務希望表!G65,"")</f>
        <v/>
      </c>
      <c r="H125" s="315" t="str">
        <f>IF(Bチーム用勤務希望表!H65&lt;&gt;"",Bチーム用勤務希望表!H65,"")</f>
        <v/>
      </c>
      <c r="I125" s="317" t="str">
        <f>IF(Bチーム用勤務希望表!I65&lt;&gt;"",Bチーム用勤務希望表!I65,"")</f>
        <v/>
      </c>
      <c r="J125" s="154" t="s">
        <v>78</v>
      </c>
      <c r="K125" s="129"/>
      <c r="L125" s="129"/>
      <c r="M125" s="129"/>
      <c r="N125" s="129"/>
      <c r="O125" s="129"/>
      <c r="P125" s="129"/>
      <c r="Q125" s="129"/>
      <c r="R125" s="129"/>
      <c r="S125" s="129"/>
      <c r="T125" s="129"/>
      <c r="U125" s="129"/>
      <c r="V125" s="129"/>
      <c r="W125" s="129"/>
      <c r="X125" s="129"/>
      <c r="Y125" s="129"/>
      <c r="Z125" s="129"/>
      <c r="AA125" s="129"/>
      <c r="AB125" s="129"/>
      <c r="AC125" s="129"/>
      <c r="AD125" s="129"/>
      <c r="AE125" s="129"/>
      <c r="AF125" s="129"/>
      <c r="AG125" s="129"/>
      <c r="AH125" s="129"/>
      <c r="AI125" s="129"/>
      <c r="AJ125" s="129"/>
      <c r="AK125" s="129"/>
      <c r="AL125" s="129"/>
      <c r="AM125" s="129"/>
      <c r="AN125" s="129"/>
      <c r="AO125" s="130"/>
      <c r="AP125" s="88" t="str">
        <f>IF(E125="","",COUNTIF(K125:AO125,"日"))</f>
        <v/>
      </c>
      <c r="AQ125" s="84" t="str">
        <f>IF($D$1="二交代制",IF(E125="","",COUNTIF(K125:AO125,"当")),"")</f>
        <v/>
      </c>
      <c r="AR125" s="84" t="str">
        <f t="shared" ref="AR125" si="263">IF($D$1="二交代制",IF(E125="","",IF(($F125-AQ125)&gt;0,TEXT(($F125-AQ125),"@")&amp;"日, 不足しています",IF(($F125-AQ125)=0,"指定日数に等しいです",IF(($F125-AQ125)&lt;0,TEXT(-($F125-AQ125),"@")&amp;"日, 余っています","")))),"")</f>
        <v/>
      </c>
      <c r="AS125" s="84" t="str">
        <f>IF($D$1="三交代制",IF(E125="","",COUNTIF(K125:AO125,"準")),"")</f>
        <v/>
      </c>
      <c r="AT125" s="87" t="str">
        <f t="shared" ref="AT125" si="264">IF($D$1="三交代制",IF(E125="","",IF(($G125-AS125)&gt;0,TEXT(($G125-AS125),"@")&amp;"日, 不足しています",IF(($G125-AS125)=0,"指定日数に等しいです",IF(($G125-AS125)&lt;0,TEXT(-($G125-AS125),"@")&amp;"日, 余っています","")))),"")</f>
        <v/>
      </c>
      <c r="AU125" s="84" t="str">
        <f>IF($D$1="三交代制",IF(E125="","",COUNTIF(K125:AO125,"深")),"")</f>
        <v/>
      </c>
      <c r="AV125" s="84" t="str">
        <f t="shared" ref="AV125" si="265">IF($D$1="三交代制",IF(E125="","",IF(($H125-AU125)&gt;0,TEXT(($H125-AU125),"@")&amp;"日, 不足しています",IF(($H125-AU125)=0,"指定日数に等しいです",IF(($H125-AU125)&lt;0,TEXT(-($H125-AU125),"@")&amp;"日, 余っています","")))),"")</f>
        <v/>
      </c>
      <c r="AW125" s="84" t="str">
        <f>IF(E125="","",COUNTIF(K125:AO125,"休"))</f>
        <v/>
      </c>
      <c r="AX125" s="85" t="str">
        <f t="shared" ref="AX125" si="266">IF(E125="","",IF(($I125-AW125)&gt;0,TEXT(($I125-AW125),"@")&amp;"日, 不足しています",IF(($I125-AW125)=0,"指定日数に等しいです",IF(($I125-AW125)&lt;0,TEXT(-($I125-AW125),"@")&amp;"日, 余っています",""))))</f>
        <v/>
      </c>
      <c r="AZ125" s="194" t="str">
        <f t="shared" ref="AZ125" si="267">IF(AND((COUNTIF(K125:AO125,"日")+COUNTIF(K125:AO125,"当")+COUNTIF(K125:AO125,"明")+COUNTIF(K125:AO125,"準")+COUNTIF(K125:AO125,"深")+COUNTIF(K125:AO125,"休"))&gt;0,$E125=""),"氏名を入力して下さい！勤務希望が入力されているのに, 氏名が入力されていません！",IF(
OR(AND($AM$18="×",AM125&lt;&gt;""),AND($AN$18="×",AN125&lt;&gt;""),AND($AO$18="×",AO125&lt;&gt;"")),TEXT($D$9,"m月")&amp;"に含まれない日の希望欄は空白にして下さい！",IF(
AND($D$1="二交代制", COUNTIF(K125:AO125,"準")&gt;0),"「準」夜勤を消して下さい！", IF(AND($D$1="二交代制", COUNTIF(K125:AO125,"深")&gt;0),"「深」夜勤を消して下さい！",IF(AND($D$1="三交代制", COUNTIF(K125:AO125,"当")&gt;0),"「当」直を消して下さい！",IF(AND($D$1="三交代制", COUNTIF(K125:AO125,"明")&gt;0),"「明」けを消して下さい！",
IF(COUNTIF(K266:AO267,10)&gt;0,"「当直→明け→休み」を2回以上, "&amp;CHAR(10)&amp;"連続させないで下さい！",IF(COUNTIF(K266:AO267,20)&gt;0,"「準, 深夜勤務」は3回以上, "&amp;CHAR(10)&amp;"連続させないようにして下さい！",
IF(COUNTIF(K266:AO267,30)&gt;0,"「当直→明け→休み」"&amp;CHAR(10)&amp;"にして下さい！",IF(COUNTIF(K266:AO267,40)&gt;0,"「日(休)→準→休」「日(休)→準→準→休」,「休→深→休」,"&amp;CHAR(10)&amp;"「休→深→準(深)→休」のどれかにして下さい！",""))))))))))</f>
        <v/>
      </c>
    </row>
    <row r="126" spans="4:94" x14ac:dyDescent="0.4">
      <c r="D126" s="321"/>
      <c r="E126" s="204"/>
      <c r="F126" s="230"/>
      <c r="G126" s="315"/>
      <c r="H126" s="315"/>
      <c r="I126" s="317"/>
      <c r="J126" s="154" t="s">
        <v>56</v>
      </c>
      <c r="K126" s="129"/>
      <c r="L126" s="129"/>
      <c r="M126" s="129"/>
      <c r="N126" s="129"/>
      <c r="O126" s="129"/>
      <c r="P126" s="129"/>
      <c r="Q126" s="129"/>
      <c r="R126" s="129"/>
      <c r="S126" s="129"/>
      <c r="T126" s="129"/>
      <c r="U126" s="129"/>
      <c r="V126" s="129"/>
      <c r="W126" s="129"/>
      <c r="X126" s="129"/>
      <c r="Y126" s="129"/>
      <c r="Z126" s="129"/>
      <c r="AA126" s="129"/>
      <c r="AB126" s="129"/>
      <c r="AC126" s="129"/>
      <c r="AD126" s="129"/>
      <c r="AE126" s="129"/>
      <c r="AF126" s="129"/>
      <c r="AG126" s="129"/>
      <c r="AH126" s="129"/>
      <c r="AI126" s="129"/>
      <c r="AJ126" s="129"/>
      <c r="AK126" s="129"/>
      <c r="AL126" s="129"/>
      <c r="AM126" s="129"/>
      <c r="AN126" s="129"/>
      <c r="AO126" s="130"/>
      <c r="AP126" s="88"/>
      <c r="AQ126" s="87"/>
      <c r="AR126" s="87"/>
      <c r="AS126" s="87"/>
      <c r="AT126" s="87"/>
      <c r="AU126" s="87"/>
      <c r="AV126" s="87"/>
      <c r="AW126" s="87"/>
      <c r="AX126" s="55"/>
      <c r="AZ126" s="194"/>
    </row>
    <row r="127" spans="4:94" x14ac:dyDescent="0.4">
      <c r="D127" s="321"/>
      <c r="E127" s="204" t="str">
        <f>IF(Bチーム用勤務希望表!E67&lt;&gt;"",Bチーム用勤務希望表!E67,"")</f>
        <v/>
      </c>
      <c r="F127" s="230" t="str">
        <f>IF(Bチーム用勤務希望表!F67&lt;&gt;"",Bチーム用勤務希望表!F67,"")</f>
        <v/>
      </c>
      <c r="G127" s="315" t="str">
        <f>IF(Bチーム用勤務希望表!G67&lt;&gt;"",Bチーム用勤務希望表!G67,"")</f>
        <v/>
      </c>
      <c r="H127" s="315" t="str">
        <f>IF(Bチーム用勤務希望表!H67&lt;&gt;"",Bチーム用勤務希望表!H67,"")</f>
        <v/>
      </c>
      <c r="I127" s="317" t="str">
        <f>IF(Bチーム用勤務希望表!I67&lt;&gt;"",Bチーム用勤務希望表!I67,"")</f>
        <v/>
      </c>
      <c r="J127" s="154" t="s">
        <v>78</v>
      </c>
      <c r="K127" s="129"/>
      <c r="L127" s="129"/>
      <c r="M127" s="129"/>
      <c r="N127" s="129"/>
      <c r="O127" s="129"/>
      <c r="P127" s="129"/>
      <c r="Q127" s="129"/>
      <c r="R127" s="129"/>
      <c r="S127" s="129"/>
      <c r="T127" s="129"/>
      <c r="U127" s="129"/>
      <c r="V127" s="129"/>
      <c r="W127" s="129"/>
      <c r="X127" s="129"/>
      <c r="Y127" s="129"/>
      <c r="Z127" s="129"/>
      <c r="AA127" s="129"/>
      <c r="AB127" s="129"/>
      <c r="AC127" s="129"/>
      <c r="AD127" s="129"/>
      <c r="AE127" s="129"/>
      <c r="AF127" s="129"/>
      <c r="AG127" s="129"/>
      <c r="AH127" s="129"/>
      <c r="AI127" s="129"/>
      <c r="AJ127" s="129"/>
      <c r="AK127" s="129"/>
      <c r="AL127" s="129"/>
      <c r="AM127" s="129"/>
      <c r="AN127" s="129"/>
      <c r="AO127" s="130"/>
      <c r="AP127" s="88" t="str">
        <f>IF(E127="","",COUNTIF(K127:AO127,"日"))</f>
        <v/>
      </c>
      <c r="AQ127" s="84" t="str">
        <f>IF($D$1="二交代制",IF(E127="","",COUNTIF(K127:AO127,"当")),"")</f>
        <v/>
      </c>
      <c r="AR127" s="84" t="str">
        <f t="shared" ref="AR127" si="268">IF($D$1="二交代制",IF(E127="","",IF(($F127-AQ127)&gt;0,TEXT(($F127-AQ127),"@")&amp;"日, 不足しています",IF(($F127-AQ127)=0,"指定日数に等しいです",IF(($F127-AQ127)&lt;0,TEXT(-($F127-AQ127),"@")&amp;"日, 余っています","")))),"")</f>
        <v/>
      </c>
      <c r="AS127" s="84" t="str">
        <f>IF($D$1="三交代制",IF(E127="","",COUNTIF(K127:AO127,"準")),"")</f>
        <v/>
      </c>
      <c r="AT127" s="87" t="str">
        <f t="shared" ref="AT127" si="269">IF($D$1="三交代制",IF(E127="","",IF(($G127-AS127)&gt;0,TEXT(($G127-AS127),"@")&amp;"日, 不足しています",IF(($G127-AS127)=0,"指定日数に等しいです",IF(($G127-AS127)&lt;0,TEXT(-($G127-AS127),"@")&amp;"日, 余っています","")))),"")</f>
        <v/>
      </c>
      <c r="AU127" s="84" t="str">
        <f>IF($D$1="三交代制",IF(E127="","",COUNTIF(K127:AO127,"深")),"")</f>
        <v/>
      </c>
      <c r="AV127" s="84" t="str">
        <f t="shared" ref="AV127" si="270">IF($D$1="三交代制",IF(E127="","",IF(($H127-AU127)&gt;0,TEXT(($H127-AU127),"@")&amp;"日, 不足しています",IF(($H127-AU127)=0,"指定日数に等しいです",IF(($H127-AU127)&lt;0,TEXT(-($H127-AU127),"@")&amp;"日, 余っています","")))),"")</f>
        <v/>
      </c>
      <c r="AW127" s="84" t="str">
        <f>IF(E127="","",COUNTIF(K127:AO127,"休"))</f>
        <v/>
      </c>
      <c r="AX127" s="85" t="str">
        <f t="shared" ref="AX127" si="271">IF(E127="","",IF(($I127-AW127)&gt;0,TEXT(($I127-AW127),"@")&amp;"日, 不足しています",IF(($I127-AW127)=0,"指定日数に等しいです",IF(($I127-AW127)&lt;0,TEXT(-($I127-AW127),"@")&amp;"日, 余っています",""))))</f>
        <v/>
      </c>
      <c r="AZ127" s="194" t="str">
        <f t="shared" ref="AZ127" si="272">IF(AND((COUNTIF(K127:AO127,"日")+COUNTIF(K127:AO127,"当")+COUNTIF(K127:AO127,"明")+COUNTIF(K127:AO127,"準")+COUNTIF(K127:AO127,"深")+COUNTIF(K127:AO127,"休"))&gt;0,$E127=""),"氏名を入力して下さい！勤務希望が入力されているのに, 氏名が入力されていません！",IF(
OR(AND($AM$18="×",AM127&lt;&gt;""),AND($AN$18="×",AN127&lt;&gt;""),AND($AO$18="×",AO127&lt;&gt;"")),TEXT($D$9,"m月")&amp;"に含まれない日の希望欄は空白にして下さい！",IF(
AND($D$1="二交代制", COUNTIF(K127:AO127,"準")&gt;0),"「準」夜勤を消して下さい！", IF(AND($D$1="二交代制", COUNTIF(K127:AO127,"深")&gt;0),"「深」夜勤を消して下さい！",IF(AND($D$1="三交代制", COUNTIF(K127:AO127,"当")&gt;0),"「当」直を消して下さい！",IF(AND($D$1="三交代制", COUNTIF(K127:AO127,"明")&gt;0),"「明」けを消して下さい！",
IF(COUNTIF(K268:AO269,10)&gt;0,"「当直→明け→休み」を2回以上, "&amp;CHAR(10)&amp;"連続させないで下さい！",IF(COUNTIF(K268:AO269,20)&gt;0,"「準, 深夜勤務」は3回以上, "&amp;CHAR(10)&amp;"連続させないようにして下さい！",
IF(COUNTIF(K268:AO269,30)&gt;0,"「当直→明け→休み」"&amp;CHAR(10)&amp;"にして下さい！",IF(COUNTIF(K268:AO269,40)&gt;0,"「日(休)→準→休」「日(休)→準→準→休」,「休→深→休」,"&amp;CHAR(10)&amp;"「休→深→準(深)→休」のどれかにして下さい！",""))))))))))</f>
        <v/>
      </c>
    </row>
    <row r="128" spans="4:94" x14ac:dyDescent="0.4">
      <c r="D128" s="321"/>
      <c r="E128" s="204"/>
      <c r="F128" s="230"/>
      <c r="G128" s="315"/>
      <c r="H128" s="315"/>
      <c r="I128" s="317"/>
      <c r="J128" s="154" t="s">
        <v>56</v>
      </c>
      <c r="K128" s="129"/>
      <c r="L128" s="129"/>
      <c r="M128" s="129"/>
      <c r="N128" s="129"/>
      <c r="O128" s="129"/>
      <c r="P128" s="129"/>
      <c r="Q128" s="129"/>
      <c r="R128" s="129"/>
      <c r="S128" s="129"/>
      <c r="T128" s="129"/>
      <c r="U128" s="129"/>
      <c r="V128" s="129"/>
      <c r="W128" s="129"/>
      <c r="X128" s="129"/>
      <c r="Y128" s="129"/>
      <c r="Z128" s="129"/>
      <c r="AA128" s="129"/>
      <c r="AB128" s="129"/>
      <c r="AC128" s="129"/>
      <c r="AD128" s="129"/>
      <c r="AE128" s="129"/>
      <c r="AF128" s="129"/>
      <c r="AG128" s="129"/>
      <c r="AH128" s="129"/>
      <c r="AI128" s="129"/>
      <c r="AJ128" s="129"/>
      <c r="AK128" s="129"/>
      <c r="AL128" s="129"/>
      <c r="AM128" s="129"/>
      <c r="AN128" s="129"/>
      <c r="AO128" s="130"/>
      <c r="AP128" s="88"/>
      <c r="AQ128" s="87"/>
      <c r="AR128" s="87"/>
      <c r="AS128" s="87"/>
      <c r="AT128" s="87"/>
      <c r="AU128" s="87"/>
      <c r="AV128" s="87"/>
      <c r="AW128" s="87"/>
      <c r="AX128" s="55"/>
      <c r="AZ128" s="194"/>
    </row>
    <row r="129" spans="4:52" x14ac:dyDescent="0.4">
      <c r="D129" s="321"/>
      <c r="E129" s="204" t="str">
        <f>IF(Bチーム用勤務希望表!E69&lt;&gt;"",Bチーム用勤務希望表!E69,"")</f>
        <v/>
      </c>
      <c r="F129" s="230" t="str">
        <f>IF(Bチーム用勤務希望表!F69&lt;&gt;"",Bチーム用勤務希望表!F69,"")</f>
        <v/>
      </c>
      <c r="G129" s="315" t="str">
        <f>IF(Bチーム用勤務希望表!G69&lt;&gt;"",Bチーム用勤務希望表!G69,"")</f>
        <v/>
      </c>
      <c r="H129" s="315" t="str">
        <f>IF(Bチーム用勤務希望表!H69&lt;&gt;"",Bチーム用勤務希望表!H69,"")</f>
        <v/>
      </c>
      <c r="I129" s="317" t="str">
        <f>IF(Bチーム用勤務希望表!I69&lt;&gt;"",Bチーム用勤務希望表!I69,"")</f>
        <v/>
      </c>
      <c r="J129" s="154" t="s">
        <v>78</v>
      </c>
      <c r="K129" s="129"/>
      <c r="L129" s="129"/>
      <c r="M129" s="129"/>
      <c r="N129" s="129"/>
      <c r="O129" s="129"/>
      <c r="P129" s="129"/>
      <c r="Q129" s="129"/>
      <c r="R129" s="129"/>
      <c r="S129" s="129"/>
      <c r="T129" s="129"/>
      <c r="U129" s="129"/>
      <c r="V129" s="129"/>
      <c r="W129" s="129"/>
      <c r="X129" s="129"/>
      <c r="Y129" s="129"/>
      <c r="Z129" s="129"/>
      <c r="AA129" s="129"/>
      <c r="AB129" s="129"/>
      <c r="AC129" s="129"/>
      <c r="AD129" s="129"/>
      <c r="AE129" s="129"/>
      <c r="AF129" s="129"/>
      <c r="AG129" s="129"/>
      <c r="AH129" s="129"/>
      <c r="AI129" s="129"/>
      <c r="AJ129" s="129"/>
      <c r="AK129" s="129"/>
      <c r="AL129" s="129"/>
      <c r="AM129" s="129"/>
      <c r="AN129" s="129"/>
      <c r="AO129" s="130"/>
      <c r="AP129" s="88" t="str">
        <f>IF(E129="","",COUNTIF(K129:AO129,"日"))</f>
        <v/>
      </c>
      <c r="AQ129" s="84" t="str">
        <f>IF($D$1="二交代制",IF(E129="","",COUNTIF(K129:AO129,"当")),"")</f>
        <v/>
      </c>
      <c r="AR129" s="84" t="str">
        <f t="shared" ref="AR129" si="273">IF($D$1="二交代制",IF(E129="","",IF(($F129-AQ129)&gt;0,TEXT(($F129-AQ129),"@")&amp;"日, 不足しています",IF(($F129-AQ129)=0,"指定日数に等しいです",IF(($F129-AQ129)&lt;0,TEXT(-($F129-AQ129),"@")&amp;"日, 余っています","")))),"")</f>
        <v/>
      </c>
      <c r="AS129" s="84" t="str">
        <f>IF($D$1="三交代制",IF(E129="","",COUNTIF(K129:AO129,"準")),"")</f>
        <v/>
      </c>
      <c r="AT129" s="87" t="str">
        <f t="shared" ref="AT129" si="274">IF($D$1="三交代制",IF(E129="","",IF(($G129-AS129)&gt;0,TEXT(($G129-AS129),"@")&amp;"日, 不足しています",IF(($G129-AS129)=0,"指定日数に等しいです",IF(($G129-AS129)&lt;0,TEXT(-($G129-AS129),"@")&amp;"日, 余っています","")))),"")</f>
        <v/>
      </c>
      <c r="AU129" s="84" t="str">
        <f>IF($D$1="三交代制",IF(E129="","",COUNTIF(K129:AO129,"深")),"")</f>
        <v/>
      </c>
      <c r="AV129" s="84" t="str">
        <f t="shared" ref="AV129" si="275">IF($D$1="三交代制",IF(E129="","",IF(($H129-AU129)&gt;0,TEXT(($H129-AU129),"@")&amp;"日, 不足しています",IF(($H129-AU129)=0,"指定日数に等しいです",IF(($H129-AU129)&lt;0,TEXT(-($H129-AU129),"@")&amp;"日, 余っています","")))),"")</f>
        <v/>
      </c>
      <c r="AW129" s="84" t="str">
        <f>IF(E129="","",COUNTIF(K129:AO129,"休"))</f>
        <v/>
      </c>
      <c r="AX129" s="85" t="str">
        <f t="shared" ref="AX129" si="276">IF(E129="","",IF(($I129-AW129)&gt;0,TEXT(($I129-AW129),"@")&amp;"日, 不足しています",IF(($I129-AW129)=0,"指定日数に等しいです",IF(($I129-AW129)&lt;0,TEXT(-($I129-AW129),"@")&amp;"日, 余っています",""))))</f>
        <v/>
      </c>
      <c r="AZ129" s="194" t="str">
        <f t="shared" ref="AZ129" si="277">IF(AND((COUNTIF(K129:AO129,"日")+COUNTIF(K129:AO129,"当")+COUNTIF(K129:AO129,"明")+COUNTIF(K129:AO129,"準")+COUNTIF(K129:AO129,"深")+COUNTIF(K129:AO129,"休"))&gt;0,$E129=""),"氏名を入力して下さい！勤務希望が入力されているのに, 氏名が入力されていません！",IF(
OR(AND($AM$18="×",AM129&lt;&gt;""),AND($AN$18="×",AN129&lt;&gt;""),AND($AO$18="×",AO129&lt;&gt;"")),TEXT($D$9,"m月")&amp;"に含まれない日の希望欄は空白にして下さい！",IF(
AND($D$1="二交代制", COUNTIF(K129:AO129,"準")&gt;0),"「準」夜勤を消して下さい！", IF(AND($D$1="二交代制", COUNTIF(K129:AO129,"深")&gt;0),"「深」夜勤を消して下さい！",IF(AND($D$1="三交代制", COUNTIF(K129:AO129,"当")&gt;0),"「当」直を消して下さい！",IF(AND($D$1="三交代制", COUNTIF(K129:AO129,"明")&gt;0),"「明」けを消して下さい！",
IF(COUNTIF(K270:AO271,10)&gt;0,"「当直→明け→休み」を2回以上, "&amp;CHAR(10)&amp;"連続させないで下さい！",IF(COUNTIF(K270:AO271,20)&gt;0,"「準, 深夜勤務」は3回以上, "&amp;CHAR(10)&amp;"連続させないようにして下さい！",
IF(COUNTIF(K270:AO271,30)&gt;0,"「当直→明け→休み」"&amp;CHAR(10)&amp;"にして下さい！",IF(COUNTIF(K270:AO271,40)&gt;0,"「日(休)→準→休」「日(休)→準→準→休」,「休→深→休」,"&amp;CHAR(10)&amp;"「休→深→準(深)→休」のどれかにして下さい！",""))))))))))</f>
        <v/>
      </c>
    </row>
    <row r="130" spans="4:52" x14ac:dyDescent="0.4">
      <c r="D130" s="321"/>
      <c r="E130" s="204"/>
      <c r="F130" s="230"/>
      <c r="G130" s="315"/>
      <c r="H130" s="315"/>
      <c r="I130" s="317"/>
      <c r="J130" s="154" t="s">
        <v>56</v>
      </c>
      <c r="K130" s="129"/>
      <c r="L130" s="129"/>
      <c r="M130" s="129"/>
      <c r="N130" s="129"/>
      <c r="O130" s="129"/>
      <c r="P130" s="129"/>
      <c r="Q130" s="129"/>
      <c r="R130" s="129"/>
      <c r="S130" s="129"/>
      <c r="T130" s="129"/>
      <c r="U130" s="129"/>
      <c r="V130" s="129"/>
      <c r="W130" s="129"/>
      <c r="X130" s="129"/>
      <c r="Y130" s="129"/>
      <c r="Z130" s="129"/>
      <c r="AA130" s="129"/>
      <c r="AB130" s="129"/>
      <c r="AC130" s="129"/>
      <c r="AD130" s="129"/>
      <c r="AE130" s="129"/>
      <c r="AF130" s="129"/>
      <c r="AG130" s="129"/>
      <c r="AH130" s="129"/>
      <c r="AI130" s="129"/>
      <c r="AJ130" s="129"/>
      <c r="AK130" s="129"/>
      <c r="AL130" s="129"/>
      <c r="AM130" s="129"/>
      <c r="AN130" s="129"/>
      <c r="AO130" s="130"/>
      <c r="AP130" s="88"/>
      <c r="AQ130" s="87"/>
      <c r="AR130" s="87"/>
      <c r="AS130" s="87"/>
      <c r="AT130" s="87"/>
      <c r="AU130" s="87"/>
      <c r="AV130" s="87"/>
      <c r="AW130" s="87"/>
      <c r="AX130" s="55"/>
      <c r="AZ130" s="194"/>
    </row>
    <row r="131" spans="4:52" x14ac:dyDescent="0.4">
      <c r="D131" s="321"/>
      <c r="E131" s="204" t="str">
        <f>IF(Bチーム用勤務希望表!E71&lt;&gt;"",Bチーム用勤務希望表!E71,"")</f>
        <v/>
      </c>
      <c r="F131" s="230" t="str">
        <f>IF(Bチーム用勤務希望表!F71&lt;&gt;"",Bチーム用勤務希望表!F71,"")</f>
        <v/>
      </c>
      <c r="G131" s="315" t="str">
        <f>IF(Bチーム用勤務希望表!G71&lt;&gt;"",Bチーム用勤務希望表!G71,"")</f>
        <v/>
      </c>
      <c r="H131" s="315" t="str">
        <f>IF(Bチーム用勤務希望表!H71&lt;&gt;"",Bチーム用勤務希望表!H71,"")</f>
        <v/>
      </c>
      <c r="I131" s="317" t="str">
        <f>IF(Bチーム用勤務希望表!I71&lt;&gt;"",Bチーム用勤務希望表!I71,"")</f>
        <v/>
      </c>
      <c r="J131" s="154" t="s">
        <v>78</v>
      </c>
      <c r="K131" s="129"/>
      <c r="L131" s="129"/>
      <c r="M131" s="129"/>
      <c r="N131" s="129"/>
      <c r="O131" s="129"/>
      <c r="P131" s="129"/>
      <c r="Q131" s="129"/>
      <c r="R131" s="129"/>
      <c r="S131" s="129"/>
      <c r="T131" s="129"/>
      <c r="U131" s="129"/>
      <c r="V131" s="129"/>
      <c r="W131" s="129"/>
      <c r="X131" s="129"/>
      <c r="Y131" s="129"/>
      <c r="Z131" s="129"/>
      <c r="AA131" s="129"/>
      <c r="AB131" s="129"/>
      <c r="AC131" s="129"/>
      <c r="AD131" s="129"/>
      <c r="AE131" s="129"/>
      <c r="AF131" s="129"/>
      <c r="AG131" s="129"/>
      <c r="AH131" s="129"/>
      <c r="AI131" s="129"/>
      <c r="AJ131" s="129"/>
      <c r="AK131" s="129"/>
      <c r="AL131" s="129"/>
      <c r="AM131" s="129"/>
      <c r="AN131" s="129"/>
      <c r="AO131" s="130"/>
      <c r="AP131" s="88" t="str">
        <f>IF(E131="","",COUNTIF(K131:AO131,"日"))</f>
        <v/>
      </c>
      <c r="AQ131" s="84" t="str">
        <f>IF($D$1="二交代制",IF(E131="","",COUNTIF(K131:AO131,"当")),"")</f>
        <v/>
      </c>
      <c r="AR131" s="84" t="str">
        <f t="shared" ref="AR131" si="278">IF($D$1="二交代制",IF(E131="","",IF(($F131-AQ131)&gt;0,TEXT(($F131-AQ131),"@")&amp;"日, 不足しています",IF(($F131-AQ131)=0,"指定日数に等しいです",IF(($F131-AQ131)&lt;0,TEXT(-($F131-AQ131),"@")&amp;"日, 余っています","")))),"")</f>
        <v/>
      </c>
      <c r="AS131" s="84" t="str">
        <f>IF($D$1="三交代制",IF(E131="","",COUNTIF(K131:AO131,"準")),"")</f>
        <v/>
      </c>
      <c r="AT131" s="87" t="str">
        <f t="shared" ref="AT131" si="279">IF($D$1="三交代制",IF(E131="","",IF(($G131-AS131)&gt;0,TEXT(($G131-AS131),"@")&amp;"日, 不足しています",IF(($G131-AS131)=0,"指定日数に等しいです",IF(($G131-AS131)&lt;0,TEXT(-($G131-AS131),"@")&amp;"日, 余っています","")))),"")</f>
        <v/>
      </c>
      <c r="AU131" s="84" t="str">
        <f>IF($D$1="三交代制",IF(E131="","",COUNTIF(K131:AO131,"深")),"")</f>
        <v/>
      </c>
      <c r="AV131" s="84" t="str">
        <f t="shared" ref="AV131" si="280">IF($D$1="三交代制",IF(E131="","",IF(($H131-AU131)&gt;0,TEXT(($H131-AU131),"@")&amp;"日, 不足しています",IF(($H131-AU131)=0,"指定日数に等しいです",IF(($H131-AU131)&lt;0,TEXT(-($H131-AU131),"@")&amp;"日, 余っています","")))),"")</f>
        <v/>
      </c>
      <c r="AW131" s="84" t="str">
        <f>IF(E131="","",COUNTIF(K131:AO131,"休"))</f>
        <v/>
      </c>
      <c r="AX131" s="85" t="str">
        <f t="shared" ref="AX131" si="281">IF(E131="","",IF(($I131-AW131)&gt;0,TEXT(($I131-AW131),"@")&amp;"日, 不足しています",IF(($I131-AW131)=0,"指定日数に等しいです",IF(($I131-AW131)&lt;0,TEXT(-($I131-AW131),"@")&amp;"日, 余っています",""))))</f>
        <v/>
      </c>
      <c r="AZ131" s="194" t="str">
        <f t="shared" ref="AZ131" si="282">IF(AND((COUNTIF(K131:AO131,"日")+COUNTIF(K131:AO131,"当")+COUNTIF(K131:AO131,"明")+COUNTIF(K131:AO131,"準")+COUNTIF(K131:AO131,"深")+COUNTIF(K131:AO131,"休"))&gt;0,$E131=""),"氏名を入力して下さい！勤務希望が入力されているのに, 氏名が入力されていません！",IF(
OR(AND($AM$18="×",AM131&lt;&gt;""),AND($AN$18="×",AN131&lt;&gt;""),AND($AO$18="×",AO131&lt;&gt;"")),TEXT($D$9,"m月")&amp;"に含まれない日の希望欄は空白にして下さい！",IF(
AND($D$1="二交代制", COUNTIF(K131:AO131,"準")&gt;0),"「準」夜勤を消して下さい！", IF(AND($D$1="二交代制", COUNTIF(K131:AO131,"深")&gt;0),"「深」夜勤を消して下さい！",IF(AND($D$1="三交代制", COUNTIF(K131:AO131,"当")&gt;0),"「当」直を消して下さい！",IF(AND($D$1="三交代制", COUNTIF(K131:AO131,"明")&gt;0),"「明」けを消して下さい！",
IF(COUNTIF(K272:AO273,10)&gt;0,"「当直→明け→休み」を2回以上, "&amp;CHAR(10)&amp;"連続させないで下さい！",IF(COUNTIF(K272:AO273,20)&gt;0,"「準, 深夜勤務」は3回以上, "&amp;CHAR(10)&amp;"連続させないようにして下さい！",
IF(COUNTIF(K272:AO273,30)&gt;0,"「当直→明け→休み」"&amp;CHAR(10)&amp;"にして下さい！",IF(COUNTIF(K272:AO273,40)&gt;0,"「日(休)→準→休」「日(休)→準→準→休」,「休→深→休」,"&amp;CHAR(10)&amp;"「休→深→準(深)→休」のどれかにして下さい！",""))))))))))</f>
        <v/>
      </c>
    </row>
    <row r="132" spans="4:52" x14ac:dyDescent="0.4">
      <c r="D132" s="321"/>
      <c r="E132" s="204"/>
      <c r="F132" s="230"/>
      <c r="G132" s="315"/>
      <c r="H132" s="315"/>
      <c r="I132" s="317"/>
      <c r="J132" s="154" t="s">
        <v>56</v>
      </c>
      <c r="K132" s="129"/>
      <c r="L132" s="129"/>
      <c r="M132" s="129"/>
      <c r="N132" s="129"/>
      <c r="O132" s="129"/>
      <c r="P132" s="129"/>
      <c r="Q132" s="129"/>
      <c r="R132" s="129"/>
      <c r="S132" s="129"/>
      <c r="T132" s="129"/>
      <c r="U132" s="129"/>
      <c r="V132" s="129"/>
      <c r="W132" s="129"/>
      <c r="X132" s="129"/>
      <c r="Y132" s="129"/>
      <c r="Z132" s="129"/>
      <c r="AA132" s="129"/>
      <c r="AB132" s="129"/>
      <c r="AC132" s="129"/>
      <c r="AD132" s="129"/>
      <c r="AE132" s="129"/>
      <c r="AF132" s="129"/>
      <c r="AG132" s="129"/>
      <c r="AH132" s="129"/>
      <c r="AI132" s="129"/>
      <c r="AJ132" s="129"/>
      <c r="AK132" s="129"/>
      <c r="AL132" s="129"/>
      <c r="AM132" s="129"/>
      <c r="AN132" s="129"/>
      <c r="AO132" s="130"/>
      <c r="AP132" s="88"/>
      <c r="AQ132" s="87"/>
      <c r="AR132" s="87"/>
      <c r="AS132" s="87"/>
      <c r="AT132" s="87"/>
      <c r="AU132" s="87"/>
      <c r="AV132" s="87"/>
      <c r="AW132" s="87"/>
      <c r="AX132" s="55"/>
      <c r="AZ132" s="194"/>
    </row>
    <row r="133" spans="4:52" x14ac:dyDescent="0.4">
      <c r="D133" s="321"/>
      <c r="E133" s="204" t="str">
        <f>IF(Bチーム用勤務希望表!E73&lt;&gt;"",Bチーム用勤務希望表!E73,"")</f>
        <v/>
      </c>
      <c r="F133" s="230" t="str">
        <f>IF(Bチーム用勤務希望表!F73&lt;&gt;"",Bチーム用勤務希望表!F73,"")</f>
        <v/>
      </c>
      <c r="G133" s="315" t="str">
        <f>IF(Bチーム用勤務希望表!G73&lt;&gt;"",Bチーム用勤務希望表!G73,"")</f>
        <v/>
      </c>
      <c r="H133" s="315" t="str">
        <f>IF(Bチーム用勤務希望表!H73&lt;&gt;"",Bチーム用勤務希望表!H73,"")</f>
        <v/>
      </c>
      <c r="I133" s="317" t="str">
        <f>IF(Bチーム用勤務希望表!I73&lt;&gt;"",Bチーム用勤務希望表!I73,"")</f>
        <v/>
      </c>
      <c r="J133" s="154" t="s">
        <v>78</v>
      </c>
      <c r="K133" s="129"/>
      <c r="L133" s="129"/>
      <c r="M133" s="129"/>
      <c r="N133" s="129"/>
      <c r="O133" s="129"/>
      <c r="P133" s="129"/>
      <c r="Q133" s="129"/>
      <c r="R133" s="129"/>
      <c r="S133" s="129"/>
      <c r="T133" s="129"/>
      <c r="U133" s="129"/>
      <c r="V133" s="129"/>
      <c r="W133" s="129"/>
      <c r="X133" s="129"/>
      <c r="Y133" s="129"/>
      <c r="Z133" s="129"/>
      <c r="AA133" s="129"/>
      <c r="AB133" s="129"/>
      <c r="AC133" s="129"/>
      <c r="AD133" s="129"/>
      <c r="AE133" s="129"/>
      <c r="AF133" s="129"/>
      <c r="AG133" s="129"/>
      <c r="AH133" s="129"/>
      <c r="AI133" s="129"/>
      <c r="AJ133" s="129"/>
      <c r="AK133" s="129"/>
      <c r="AL133" s="129"/>
      <c r="AM133" s="129"/>
      <c r="AN133" s="129"/>
      <c r="AO133" s="130"/>
      <c r="AP133" s="88" t="str">
        <f>IF(E133="","",COUNTIF(K133:AO133,"日"))</f>
        <v/>
      </c>
      <c r="AQ133" s="84" t="str">
        <f>IF($D$1="二交代制",IF(E133="","",COUNTIF(K133:AO133,"当")),"")</f>
        <v/>
      </c>
      <c r="AR133" s="84" t="str">
        <f t="shared" ref="AR133" si="283">IF($D$1="二交代制",IF(E133="","",IF(($F133-AQ133)&gt;0,TEXT(($F133-AQ133),"@")&amp;"日, 不足しています",IF(($F133-AQ133)=0,"指定日数に等しいです",IF(($F133-AQ133)&lt;0,TEXT(-($F133-AQ133),"@")&amp;"日, 余っています","")))),"")</f>
        <v/>
      </c>
      <c r="AS133" s="84" t="str">
        <f>IF($D$1="三交代制",IF(E133="","",COUNTIF(K133:AO133,"準")),"")</f>
        <v/>
      </c>
      <c r="AT133" s="87" t="str">
        <f t="shared" ref="AT133" si="284">IF($D$1="三交代制",IF(E133="","",IF(($G133-AS133)&gt;0,TEXT(($G133-AS133),"@")&amp;"日, 不足しています",IF(($G133-AS133)=0,"指定日数に等しいです",IF(($G133-AS133)&lt;0,TEXT(-($G133-AS133),"@")&amp;"日, 余っています","")))),"")</f>
        <v/>
      </c>
      <c r="AU133" s="84" t="str">
        <f>IF($D$1="三交代制",IF(E133="","",COUNTIF(K133:AO133,"深")),"")</f>
        <v/>
      </c>
      <c r="AV133" s="84" t="str">
        <f t="shared" ref="AV133" si="285">IF($D$1="三交代制",IF(E133="","",IF(($H133-AU133)&gt;0,TEXT(($H133-AU133),"@")&amp;"日, 不足しています",IF(($H133-AU133)=0,"指定日数に等しいです",IF(($H133-AU133)&lt;0,TEXT(-($H133-AU133),"@")&amp;"日, 余っています","")))),"")</f>
        <v/>
      </c>
      <c r="AW133" s="84" t="str">
        <f>IF(E133="","",COUNTIF(K133:AO133,"休"))</f>
        <v/>
      </c>
      <c r="AX133" s="85" t="str">
        <f t="shared" ref="AX133" si="286">IF(E133="","",IF(($I133-AW133)&gt;0,TEXT(($I133-AW133),"@")&amp;"日, 不足しています",IF(($I133-AW133)=0,"指定日数に等しいです",IF(($I133-AW133)&lt;0,TEXT(-($I133-AW133),"@")&amp;"日, 余っています",""))))</f>
        <v/>
      </c>
      <c r="AZ133" s="194" t="str">
        <f t="shared" ref="AZ133" si="287">IF(AND((COUNTIF(K133:AO133,"日")+COUNTIF(K133:AO133,"当")+COUNTIF(K133:AO133,"明")+COUNTIF(K133:AO133,"準")+COUNTIF(K133:AO133,"深")+COUNTIF(K133:AO133,"休"))&gt;0,$E133=""),"氏名を入力して下さい！勤務希望が入力されているのに, 氏名が入力されていません！",IF(
OR(AND($AM$18="×",AM133&lt;&gt;""),AND($AN$18="×",AN133&lt;&gt;""),AND($AO$18="×",AO133&lt;&gt;"")),TEXT($D$9,"m月")&amp;"に含まれない日の希望欄は空白にして下さい！",IF(
AND($D$1="二交代制", COUNTIF(K133:AO133,"準")&gt;0),"「準」夜勤を消して下さい！", IF(AND($D$1="二交代制", COUNTIF(K133:AO133,"深")&gt;0),"「深」夜勤を消して下さい！",IF(AND($D$1="三交代制", COUNTIF(K133:AO133,"当")&gt;0),"「当」直を消して下さい！",IF(AND($D$1="三交代制", COUNTIF(K133:AO133,"明")&gt;0),"「明」けを消して下さい！",
IF(COUNTIF(K274:AO275,10)&gt;0,"「当直→明け→休み」を2回以上, "&amp;CHAR(10)&amp;"連続させないで下さい！",IF(COUNTIF(K274:AO275,20)&gt;0,"「準, 深夜勤務」は3回以上, "&amp;CHAR(10)&amp;"連続させないようにして下さい！",
IF(COUNTIF(K274:AO275,30)&gt;0,"「当直→明け→休み」"&amp;CHAR(10)&amp;"にして下さい！",IF(COUNTIF(K274:AO275,40)&gt;0,"「日(休)→準→休」「日(休)→準→準→休」,「休→深→休」,"&amp;CHAR(10)&amp;"「休→深→準(深)→休」のどれかにして下さい！",""))))))))))</f>
        <v/>
      </c>
    </row>
    <row r="134" spans="4:52" x14ac:dyDescent="0.4">
      <c r="D134" s="321"/>
      <c r="E134" s="204"/>
      <c r="F134" s="230"/>
      <c r="G134" s="315"/>
      <c r="H134" s="315"/>
      <c r="I134" s="317"/>
      <c r="J134" s="154" t="s">
        <v>56</v>
      </c>
      <c r="K134" s="129"/>
      <c r="L134" s="129"/>
      <c r="M134" s="129"/>
      <c r="N134" s="129"/>
      <c r="O134" s="129"/>
      <c r="P134" s="129"/>
      <c r="Q134" s="129"/>
      <c r="R134" s="129"/>
      <c r="S134" s="129"/>
      <c r="T134" s="129"/>
      <c r="U134" s="129"/>
      <c r="V134" s="129"/>
      <c r="W134" s="129"/>
      <c r="X134" s="129"/>
      <c r="Y134" s="129"/>
      <c r="Z134" s="129"/>
      <c r="AA134" s="129"/>
      <c r="AB134" s="129"/>
      <c r="AC134" s="129"/>
      <c r="AD134" s="129"/>
      <c r="AE134" s="129"/>
      <c r="AF134" s="129"/>
      <c r="AG134" s="129"/>
      <c r="AH134" s="129"/>
      <c r="AI134" s="129"/>
      <c r="AJ134" s="129"/>
      <c r="AK134" s="129"/>
      <c r="AL134" s="129"/>
      <c r="AM134" s="129"/>
      <c r="AN134" s="129"/>
      <c r="AO134" s="130"/>
      <c r="AP134" s="88"/>
      <c r="AQ134" s="87"/>
      <c r="AR134" s="87"/>
      <c r="AS134" s="87"/>
      <c r="AT134" s="87"/>
      <c r="AU134" s="87"/>
      <c r="AV134" s="87"/>
      <c r="AW134" s="87"/>
      <c r="AX134" s="55"/>
      <c r="AZ134" s="194"/>
    </row>
    <row r="135" spans="4:52" x14ac:dyDescent="0.4">
      <c r="D135" s="321"/>
      <c r="E135" s="204" t="str">
        <f>IF(Bチーム用勤務希望表!E75&lt;&gt;"",Bチーム用勤務希望表!E75,"")</f>
        <v/>
      </c>
      <c r="F135" s="230" t="str">
        <f>IF(Bチーム用勤務希望表!F75&lt;&gt;"",Bチーム用勤務希望表!F75,"")</f>
        <v/>
      </c>
      <c r="G135" s="315" t="str">
        <f>IF(Bチーム用勤務希望表!G75&lt;&gt;"",Bチーム用勤務希望表!G75,"")</f>
        <v/>
      </c>
      <c r="H135" s="315" t="str">
        <f>IF(Bチーム用勤務希望表!H75&lt;&gt;"",Bチーム用勤務希望表!H75,"")</f>
        <v/>
      </c>
      <c r="I135" s="317" t="str">
        <f>IF(Bチーム用勤務希望表!I75&lt;&gt;"",Bチーム用勤務希望表!I75,"")</f>
        <v/>
      </c>
      <c r="J135" s="154" t="s">
        <v>78</v>
      </c>
      <c r="K135" s="129"/>
      <c r="L135" s="129"/>
      <c r="M135" s="129"/>
      <c r="N135" s="129"/>
      <c r="O135" s="129"/>
      <c r="P135" s="129"/>
      <c r="Q135" s="129"/>
      <c r="R135" s="129"/>
      <c r="S135" s="129"/>
      <c r="T135" s="129"/>
      <c r="U135" s="129"/>
      <c r="V135" s="129"/>
      <c r="W135" s="129"/>
      <c r="X135" s="129"/>
      <c r="Y135" s="129"/>
      <c r="Z135" s="129"/>
      <c r="AA135" s="129"/>
      <c r="AB135" s="129"/>
      <c r="AC135" s="129"/>
      <c r="AD135" s="129"/>
      <c r="AE135" s="129"/>
      <c r="AF135" s="129"/>
      <c r="AG135" s="129"/>
      <c r="AH135" s="129"/>
      <c r="AI135" s="129"/>
      <c r="AJ135" s="129"/>
      <c r="AK135" s="129"/>
      <c r="AL135" s="129"/>
      <c r="AM135" s="129"/>
      <c r="AN135" s="129"/>
      <c r="AO135" s="130"/>
      <c r="AP135" s="88" t="str">
        <f>IF(E135="","",COUNTIF(K135:AO135,"日"))</f>
        <v/>
      </c>
      <c r="AQ135" s="84" t="str">
        <f>IF($D$1="二交代制",IF(E135="","",COUNTIF(K135:AO135,"当")),"")</f>
        <v/>
      </c>
      <c r="AR135" s="84" t="str">
        <f t="shared" ref="AR135" si="288">IF($D$1="二交代制",IF(E135="","",IF(($F135-AQ135)&gt;0,TEXT(($F135-AQ135),"@")&amp;"日, 不足しています",IF(($F135-AQ135)=0,"指定日数に等しいです",IF(($F135-AQ135)&lt;0,TEXT(-($F135-AQ135),"@")&amp;"日, 余っています","")))),"")</f>
        <v/>
      </c>
      <c r="AS135" s="84" t="str">
        <f>IF($D$1="三交代制",IF(E135="","",COUNTIF(K135:AO135,"準")),"")</f>
        <v/>
      </c>
      <c r="AT135" s="87" t="str">
        <f t="shared" ref="AT135" si="289">IF($D$1="三交代制",IF(E135="","",IF(($G135-AS135)&gt;0,TEXT(($G135-AS135),"@")&amp;"日, 不足しています",IF(($G135-AS135)=0,"指定日数に等しいです",IF(($G135-AS135)&lt;0,TEXT(-($G135-AS135),"@")&amp;"日, 余っています","")))),"")</f>
        <v/>
      </c>
      <c r="AU135" s="84" t="str">
        <f>IF($D$1="三交代制",IF(E135="","",COUNTIF(K135:AO135,"深")),"")</f>
        <v/>
      </c>
      <c r="AV135" s="84" t="str">
        <f t="shared" ref="AV135" si="290">IF($D$1="三交代制",IF(E135="","",IF(($H135-AU135)&gt;0,TEXT(($H135-AU135),"@")&amp;"日, 不足しています",IF(($H135-AU135)=0,"指定日数に等しいです",IF(($H135-AU135)&lt;0,TEXT(-($H135-AU135),"@")&amp;"日, 余っています","")))),"")</f>
        <v/>
      </c>
      <c r="AW135" s="84" t="str">
        <f>IF(E135="","",COUNTIF(K135:AO135,"休"))</f>
        <v/>
      </c>
      <c r="AX135" s="85" t="str">
        <f t="shared" ref="AX135" si="291">IF(E135="","",IF(($I135-AW135)&gt;0,TEXT(($I135-AW135),"@")&amp;"日, 不足しています",IF(($I135-AW135)=0,"指定日数に等しいです",IF(($I135-AW135)&lt;0,TEXT(-($I135-AW135),"@")&amp;"日, 余っています",""))))</f>
        <v/>
      </c>
      <c r="AZ135" s="194" t="str">
        <f t="shared" ref="AZ135" si="292">IF(AND((COUNTIF(K135:AO135,"日")+COUNTIF(K135:AO135,"当")+COUNTIF(K135:AO135,"明")+COUNTIF(K135:AO135,"準")+COUNTIF(K135:AO135,"深")+COUNTIF(K135:AO135,"休"))&gt;0,$E135=""),"氏名を入力して下さい！勤務希望が入力されているのに, 氏名が入力されていません！",IF(
OR(AND($AM$18="×",AM135&lt;&gt;""),AND($AN$18="×",AN135&lt;&gt;""),AND($AO$18="×",AO135&lt;&gt;"")),TEXT($D$9,"m月")&amp;"に含まれない日の希望欄は空白にして下さい！",IF(
AND($D$1="二交代制", COUNTIF(K135:AO135,"準")&gt;0),"「準」夜勤を消して下さい！", IF(AND($D$1="二交代制", COUNTIF(K135:AO135,"深")&gt;0),"「深」夜勤を消して下さい！",IF(AND($D$1="三交代制", COUNTIF(K135:AO135,"当")&gt;0),"「当」直を消して下さい！",IF(AND($D$1="三交代制", COUNTIF(K135:AO135,"明")&gt;0),"「明」けを消して下さい！",
IF(COUNTIF(K276:AO277,10)&gt;0,"「当直→明け→休み」を2回以上, "&amp;CHAR(10)&amp;"連続させないで下さい！",IF(COUNTIF(K276:AO277,20)&gt;0,"「準, 深夜勤務」は3回以上, "&amp;CHAR(10)&amp;"連続させないようにして下さい！",
IF(COUNTIF(K276:AO277,30)&gt;0,"「当直→明け→休み」"&amp;CHAR(10)&amp;"にして下さい！",IF(COUNTIF(K276:AO277,40)&gt;0,"「日(休)→準→休」「日(休)→準→準→休」,「休→深→休」,"&amp;CHAR(10)&amp;"「休→深→準(深)→休」のどれかにして下さい！",""))))))))))</f>
        <v/>
      </c>
    </row>
    <row r="136" spans="4:52" x14ac:dyDescent="0.4">
      <c r="D136" s="321"/>
      <c r="E136" s="204"/>
      <c r="F136" s="230"/>
      <c r="G136" s="315"/>
      <c r="H136" s="315"/>
      <c r="I136" s="317"/>
      <c r="J136" s="154" t="s">
        <v>56</v>
      </c>
      <c r="K136" s="129"/>
      <c r="L136" s="129"/>
      <c r="M136" s="129"/>
      <c r="N136" s="129"/>
      <c r="O136" s="129"/>
      <c r="P136" s="129"/>
      <c r="Q136" s="129"/>
      <c r="R136" s="129"/>
      <c r="S136" s="129"/>
      <c r="T136" s="129"/>
      <c r="U136" s="129"/>
      <c r="V136" s="129"/>
      <c r="W136" s="129"/>
      <c r="X136" s="129"/>
      <c r="Y136" s="129"/>
      <c r="Z136" s="129"/>
      <c r="AA136" s="129"/>
      <c r="AB136" s="129"/>
      <c r="AC136" s="129"/>
      <c r="AD136" s="129"/>
      <c r="AE136" s="129"/>
      <c r="AF136" s="129"/>
      <c r="AG136" s="129"/>
      <c r="AH136" s="129"/>
      <c r="AI136" s="129"/>
      <c r="AJ136" s="129"/>
      <c r="AK136" s="129"/>
      <c r="AL136" s="129"/>
      <c r="AM136" s="129"/>
      <c r="AN136" s="129"/>
      <c r="AO136" s="130"/>
      <c r="AP136" s="88"/>
      <c r="AQ136" s="87"/>
      <c r="AR136" s="87"/>
      <c r="AS136" s="87"/>
      <c r="AT136" s="87"/>
      <c r="AU136" s="87"/>
      <c r="AV136" s="87"/>
      <c r="AW136" s="87"/>
      <c r="AX136" s="55"/>
      <c r="AZ136" s="194"/>
    </row>
    <row r="137" spans="4:52" x14ac:dyDescent="0.4">
      <c r="D137" s="321"/>
      <c r="E137" s="204" t="str">
        <f>IF(Bチーム用勤務希望表!E77&lt;&gt;"",Bチーム用勤務希望表!E77,"")</f>
        <v/>
      </c>
      <c r="F137" s="230" t="str">
        <f>IF(Bチーム用勤務希望表!F77&lt;&gt;"",Bチーム用勤務希望表!F77,"")</f>
        <v/>
      </c>
      <c r="G137" s="315" t="str">
        <f>IF(Bチーム用勤務希望表!G77&lt;&gt;"",Bチーム用勤務希望表!G77,"")</f>
        <v/>
      </c>
      <c r="H137" s="315" t="str">
        <f>IF(Bチーム用勤務希望表!H77&lt;&gt;"",Bチーム用勤務希望表!H77,"")</f>
        <v/>
      </c>
      <c r="I137" s="317" t="str">
        <f>IF(Bチーム用勤務希望表!I77&lt;&gt;"",Bチーム用勤務希望表!I77,"")</f>
        <v/>
      </c>
      <c r="J137" s="154" t="s">
        <v>78</v>
      </c>
      <c r="K137" s="129"/>
      <c r="L137" s="129"/>
      <c r="M137" s="129"/>
      <c r="N137" s="129"/>
      <c r="O137" s="129"/>
      <c r="P137" s="129"/>
      <c r="Q137" s="129"/>
      <c r="R137" s="129"/>
      <c r="S137" s="129"/>
      <c r="T137" s="129"/>
      <c r="U137" s="129"/>
      <c r="V137" s="129"/>
      <c r="W137" s="129"/>
      <c r="X137" s="129"/>
      <c r="Y137" s="129"/>
      <c r="Z137" s="129"/>
      <c r="AA137" s="129"/>
      <c r="AB137" s="129"/>
      <c r="AC137" s="129"/>
      <c r="AD137" s="129"/>
      <c r="AE137" s="129"/>
      <c r="AF137" s="129"/>
      <c r="AG137" s="129"/>
      <c r="AH137" s="129"/>
      <c r="AI137" s="129"/>
      <c r="AJ137" s="129"/>
      <c r="AK137" s="129"/>
      <c r="AL137" s="129"/>
      <c r="AM137" s="129"/>
      <c r="AN137" s="129"/>
      <c r="AO137" s="130"/>
      <c r="AP137" s="88" t="str">
        <f>IF(E137="","",COUNTIF(K137:AO137,"日"))</f>
        <v/>
      </c>
      <c r="AQ137" s="84" t="str">
        <f>IF($D$1="二交代制",IF(E137="","",COUNTIF(K137:AO137,"当")),"")</f>
        <v/>
      </c>
      <c r="AR137" s="84" t="str">
        <f t="shared" ref="AR137" si="293">IF($D$1="二交代制",IF(E137="","",IF(($F137-AQ137)&gt;0,TEXT(($F137-AQ137),"@")&amp;"日, 不足しています",IF(($F137-AQ137)=0,"指定日数に等しいです",IF(($F137-AQ137)&lt;0,TEXT(-($F137-AQ137),"@")&amp;"日, 余っています","")))),"")</f>
        <v/>
      </c>
      <c r="AS137" s="84" t="str">
        <f>IF($D$1="三交代制",IF(E137="","",COUNTIF(K137:AO137,"準")),"")</f>
        <v/>
      </c>
      <c r="AT137" s="87" t="str">
        <f t="shared" ref="AT137" si="294">IF($D$1="三交代制",IF(E137="","",IF(($G137-AS137)&gt;0,TEXT(($G137-AS137),"@")&amp;"日, 不足しています",IF(($G137-AS137)=0,"指定日数に等しいです",IF(($G137-AS137)&lt;0,TEXT(-($G137-AS137),"@")&amp;"日, 余っています","")))),"")</f>
        <v/>
      </c>
      <c r="AU137" s="84" t="str">
        <f>IF($D$1="三交代制",IF(E137="","",COUNTIF(K137:AO137,"深")),"")</f>
        <v/>
      </c>
      <c r="AV137" s="84" t="str">
        <f t="shared" ref="AV137" si="295">IF($D$1="三交代制",IF(E137="","",IF(($H137-AU137)&gt;0,TEXT(($H137-AU137),"@")&amp;"日, 不足しています",IF(($H137-AU137)=0,"指定日数に等しいです",IF(($H137-AU137)&lt;0,TEXT(-($H137-AU137),"@")&amp;"日, 余っています","")))),"")</f>
        <v/>
      </c>
      <c r="AW137" s="84" t="str">
        <f>IF(E137="","",COUNTIF(K137:AO137,"休"))</f>
        <v/>
      </c>
      <c r="AX137" s="85" t="str">
        <f t="shared" ref="AX137" si="296">IF(E137="","",IF(($I137-AW137)&gt;0,TEXT(($I137-AW137),"@")&amp;"日, 不足しています",IF(($I137-AW137)=0,"指定日数に等しいです",IF(($I137-AW137)&lt;0,TEXT(-($I137-AW137),"@")&amp;"日, 余っています",""))))</f>
        <v/>
      </c>
      <c r="AZ137" s="194" t="str">
        <f>IF(AND((COUNTIF(K137:AO137,"日")+COUNTIF(K137:AO137,"当")+COUNTIF(K137:AO137,"明")+COUNTIF(K137:AO137,"準")+COUNTIF(K137:AO137,"深")+COUNTIF(K137:AO137,"休"))&gt;0,$E137=""),"氏名を入力して下さい！勤務希望が入力されているのに, 氏名が入力されていません！",IF(
OR(AND($AM$18="×",AM137&lt;&gt;""),AND($AN$18="×",AN137&lt;&gt;""),AND($AO$18="×",AO137&lt;&gt;"")),TEXT($D$9,"m月")&amp;"に含まれない日の希望欄は空白にして下さい！",IF(
AND($D$1="二交代制", COUNTIF(K137:AO137,"準")&gt;0),"「準」夜勤を消して下さい！", IF(AND($D$1="二交代制", COUNTIF(K137:AO137,"深")&gt;0),"「深」夜勤を消して下さい！",IF(AND($D$1="三交代制", COUNTIF(K137:AO137,"当")&gt;0),"「当」直を消して下さい！",IF(AND($D$1="三交代制", COUNTIF(K137:AO137,"明")&gt;0),"「明」けを消して下さい！",
IF(COUNTIF(K278:AO279,10)&gt;0,"「当直→明け→休み」を2回以上, "&amp;CHAR(10)&amp;"連続させないで下さい！",IF(COUNTIF(K278:AO279,20)&gt;0,"「準, 深夜勤務」は3回以上, "&amp;CHAR(10)&amp;"連続させないようにして下さい！",
IF(COUNTIF(K278:AO279,30)&gt;0,"「当直→明け→休み」"&amp;CHAR(10)&amp;"にして下さい！",IF(COUNTIF(K278:AO279,40)&gt;0,"「日(休)→準→休」「日(休)→準→準→休」,「休→深→休」,"&amp;CHAR(10)&amp;"「休→深→準(深)→休」のどれかにして下さい！",""))))))))))</f>
        <v/>
      </c>
    </row>
    <row r="138" spans="4:52" ht="19.5" thickBot="1" x14ac:dyDescent="0.45">
      <c r="D138" s="322"/>
      <c r="E138" s="205"/>
      <c r="F138" s="231"/>
      <c r="G138" s="316"/>
      <c r="H138" s="316"/>
      <c r="I138" s="318"/>
      <c r="J138" s="155" t="s">
        <v>56</v>
      </c>
      <c r="K138" s="132"/>
      <c r="L138" s="132"/>
      <c r="M138" s="132"/>
      <c r="N138" s="132"/>
      <c r="O138" s="132"/>
      <c r="P138" s="132"/>
      <c r="Q138" s="132"/>
      <c r="R138" s="132"/>
      <c r="S138" s="132"/>
      <c r="T138" s="132"/>
      <c r="U138" s="132"/>
      <c r="V138" s="132"/>
      <c r="W138" s="132"/>
      <c r="X138" s="132"/>
      <c r="Y138" s="132"/>
      <c r="Z138" s="132"/>
      <c r="AA138" s="132"/>
      <c r="AB138" s="132"/>
      <c r="AC138" s="132"/>
      <c r="AD138" s="132"/>
      <c r="AE138" s="132"/>
      <c r="AF138" s="132"/>
      <c r="AG138" s="132"/>
      <c r="AH138" s="132"/>
      <c r="AI138" s="132"/>
      <c r="AJ138" s="132"/>
      <c r="AK138" s="132"/>
      <c r="AL138" s="132"/>
      <c r="AM138" s="132"/>
      <c r="AN138" s="132"/>
      <c r="AO138" s="133"/>
      <c r="AP138" s="90"/>
      <c r="AQ138" s="80"/>
      <c r="AR138" s="80"/>
      <c r="AS138" s="80"/>
      <c r="AT138" s="80"/>
      <c r="AU138" s="80"/>
      <c r="AV138" s="80"/>
      <c r="AW138" s="80"/>
      <c r="AX138" s="68"/>
      <c r="AZ138" s="195"/>
    </row>
    <row r="159" spans="3:53" x14ac:dyDescent="0.4">
      <c r="I159" s="87" t="s">
        <v>92</v>
      </c>
      <c r="J159" s="198" t="s">
        <v>107</v>
      </c>
      <c r="K159" s="199"/>
      <c r="L159" s="199"/>
      <c r="M159" s="199"/>
      <c r="N159" s="199"/>
      <c r="O159" s="199"/>
      <c r="P159" s="199"/>
      <c r="Q159" s="199"/>
      <c r="R159" s="199"/>
      <c r="S159" s="199"/>
      <c r="T159" s="199"/>
      <c r="U159" s="199"/>
      <c r="V159" s="199"/>
      <c r="W159" s="199"/>
      <c r="X159" s="199"/>
      <c r="Y159" s="199"/>
      <c r="Z159" s="199"/>
      <c r="AA159" s="199"/>
      <c r="AB159" s="199"/>
      <c r="AC159" s="199"/>
      <c r="AD159" s="199"/>
      <c r="AE159" s="199"/>
      <c r="AF159" s="199"/>
      <c r="AG159" s="199"/>
      <c r="AH159" s="199"/>
      <c r="AI159" s="199"/>
      <c r="AJ159" s="199"/>
      <c r="AK159" s="199"/>
      <c r="AL159" s="199"/>
      <c r="AM159" s="199"/>
      <c r="AN159" s="199"/>
      <c r="AO159" s="200"/>
      <c r="AZ159" s="142" t="s">
        <v>169</v>
      </c>
      <c r="BA159" s="87" t="s">
        <v>77</v>
      </c>
    </row>
    <row r="160" spans="3:53" x14ac:dyDescent="0.4">
      <c r="C160" s="306" t="s">
        <v>31</v>
      </c>
      <c r="D160" s="306" t="s">
        <v>28</v>
      </c>
      <c r="E160" s="98" t="s">
        <v>30</v>
      </c>
      <c r="F160" s="98"/>
      <c r="G160" s="98"/>
      <c r="H160" s="54" t="s">
        <v>88</v>
      </c>
      <c r="I160" s="342" t="s">
        <v>3</v>
      </c>
      <c r="J160" s="201" t="str">
        <f>E19</f>
        <v>佐藤</v>
      </c>
      <c r="K160" s="193">
        <f>IF(AND($D$1="二交代制",K$17&gt;=1,K$17&lt;=28,K19="当",L19="明",M19="休",N19="当"),10,IF(AND($D$1="三交代制",K$17&gt;=2,K$17&lt;=30,OR(K19="準",K19="深"),OR(L19="準",L19="深"),OR(M19="準",M19="深")),20,IF(AND($D$1="二交代制",OR(K19="当",K19="明"),NOT(OR(AND(K19="当",OR(L19="明",K$17=31,L$18="×"),OR(M19="休",K$17=30,K$17=31,M$18="×")),AND(K19="明",OR(J19="当",K$17=1),OR(L19="休",K$17=31,L$18="×"))))),30,IF(AND($D$1="三交代制",J19&lt;&gt;"準",J19&lt;&gt;"深",OR(K19="準",K19="深"),(NOT(OR(AND(K19="準",OR(J19="日",J19="休",K$17=1,AND(L19&lt;&gt;"準",L19&lt;&gt;"深",J19="")),OR(L19="休",AND(L19="準",OR(M19="休",K$17=30,M$18="×")),K$17=31,L$18="×",L19="")),AND(K19="深",OR(J19="休",K$17=1,AND(L19&lt;&gt;"準",L19&lt;&gt;"深",J19="")),OR(L19="休",AND(OR(L19="準",L19="深"),OR(M19="休",K$17=30,M$18="×")),K$17=31,L$18="×",L19="")))))),40,0))))</f>
        <v>0</v>
      </c>
      <c r="L160" s="193">
        <f t="shared" ref="L160:AO160" si="297">IF(AND($D$1="二交代制",L$17&gt;=1,L$17&lt;=28,L19="当",M19="明",N19="休",O19="当"),10,IF(AND($D$1="三交代制",L$17&gt;=2,L$17&lt;=30,OR(L19="準",L19="深"),OR(M19="準",M19="深"),OR(N19="準",N19="深")),20,IF(AND($D$1="二交代制",OR(L19="当",L19="明"),NOT(OR(AND(L19="当",OR(M19="明",L$17=31,M$18="×"),OR(N19="休",L$17=30,L$17=31,N$18="×")),AND(L19="明",OR(K19="当",L$17=1),OR(M19="休",L$17=31,M$18="×"))))),30,IF(AND($D$1="三交代制",K19&lt;&gt;"準",K19&lt;&gt;"深",OR(L19="準",L19="深"),(NOT(OR(AND(L19="準",OR(K19="日",K19="休",L$17=1,AND(M19&lt;&gt;"準",M19&lt;&gt;"深",K19="")),OR(M19="休",AND(M19="準",OR(N19="休",L$17=30,N$18="×")),L$17=31,M$18="×",M19="")),AND(L19="深",OR(K19="休",L$17=1,AND(M19&lt;&gt;"準",M19&lt;&gt;"深",K19="")),OR(M19="休",AND(OR(M19="準",M19="深"),OR(N19="休",L$17=30,N$18="×")),L$17=31,M$18="×",M19="")))))),40,0))))</f>
        <v>0</v>
      </c>
      <c r="M160" s="193">
        <f t="shared" si="297"/>
        <v>0</v>
      </c>
      <c r="N160" s="193">
        <f t="shared" si="297"/>
        <v>0</v>
      </c>
      <c r="O160" s="193">
        <f t="shared" si="297"/>
        <v>0</v>
      </c>
      <c r="P160" s="193">
        <f t="shared" si="297"/>
        <v>0</v>
      </c>
      <c r="Q160" s="193">
        <f t="shared" si="297"/>
        <v>0</v>
      </c>
      <c r="R160" s="193">
        <f t="shared" si="297"/>
        <v>0</v>
      </c>
      <c r="S160" s="193">
        <f t="shared" si="297"/>
        <v>0</v>
      </c>
      <c r="T160" s="193">
        <f t="shared" si="297"/>
        <v>0</v>
      </c>
      <c r="U160" s="193">
        <f t="shared" si="297"/>
        <v>0</v>
      </c>
      <c r="V160" s="193">
        <f t="shared" si="297"/>
        <v>0</v>
      </c>
      <c r="W160" s="193">
        <f t="shared" si="297"/>
        <v>0</v>
      </c>
      <c r="X160" s="193">
        <f t="shared" si="297"/>
        <v>0</v>
      </c>
      <c r="Y160" s="193">
        <f t="shared" si="297"/>
        <v>0</v>
      </c>
      <c r="Z160" s="193">
        <f t="shared" si="297"/>
        <v>0</v>
      </c>
      <c r="AA160" s="193">
        <f t="shared" si="297"/>
        <v>0</v>
      </c>
      <c r="AB160" s="193">
        <f t="shared" si="297"/>
        <v>0</v>
      </c>
      <c r="AC160" s="193">
        <f t="shared" si="297"/>
        <v>0</v>
      </c>
      <c r="AD160" s="193">
        <f t="shared" si="297"/>
        <v>0</v>
      </c>
      <c r="AE160" s="193">
        <f t="shared" si="297"/>
        <v>0</v>
      </c>
      <c r="AF160" s="193">
        <f t="shared" si="297"/>
        <v>0</v>
      </c>
      <c r="AG160" s="193">
        <f t="shared" si="297"/>
        <v>0</v>
      </c>
      <c r="AH160" s="193">
        <f t="shared" si="297"/>
        <v>0</v>
      </c>
      <c r="AI160" s="193">
        <f t="shared" si="297"/>
        <v>0</v>
      </c>
      <c r="AJ160" s="193">
        <f t="shared" si="297"/>
        <v>0</v>
      </c>
      <c r="AK160" s="193">
        <f t="shared" si="297"/>
        <v>0</v>
      </c>
      <c r="AL160" s="193">
        <f t="shared" si="297"/>
        <v>0</v>
      </c>
      <c r="AM160" s="193">
        <f t="shared" si="297"/>
        <v>0</v>
      </c>
      <c r="AN160" s="193">
        <f t="shared" si="297"/>
        <v>0</v>
      </c>
      <c r="AO160" s="193">
        <f t="shared" si="297"/>
        <v>0</v>
      </c>
      <c r="AZ160" s="142" t="s">
        <v>167</v>
      </c>
      <c r="BA160" s="87" t="str">
        <f>Aチーム用勤務希望表!BA160</f>
        <v>2022年</v>
      </c>
    </row>
    <row r="161" spans="3:86" x14ac:dyDescent="0.4">
      <c r="C161" s="307"/>
      <c r="D161" s="307"/>
      <c r="E161" s="98" t="s">
        <v>29</v>
      </c>
      <c r="F161" s="98"/>
      <c r="G161" s="98"/>
      <c r="H161" s="54" t="s">
        <v>89</v>
      </c>
      <c r="I161" s="307"/>
      <c r="J161" s="202"/>
      <c r="K161" s="193"/>
      <c r="L161" s="193"/>
      <c r="M161" s="193"/>
      <c r="N161" s="193"/>
      <c r="O161" s="193"/>
      <c r="P161" s="193"/>
      <c r="Q161" s="193"/>
      <c r="R161" s="193"/>
      <c r="S161" s="193"/>
      <c r="T161" s="193"/>
      <c r="U161" s="193"/>
      <c r="V161" s="193"/>
      <c r="W161" s="193"/>
      <c r="X161" s="193"/>
      <c r="Y161" s="193"/>
      <c r="Z161" s="193"/>
      <c r="AA161" s="193"/>
      <c r="AB161" s="193"/>
      <c r="AC161" s="193"/>
      <c r="AD161" s="193"/>
      <c r="AE161" s="193"/>
      <c r="AF161" s="193"/>
      <c r="AG161" s="193"/>
      <c r="AH161" s="193"/>
      <c r="AI161" s="193"/>
      <c r="AJ161" s="193"/>
      <c r="AK161" s="193"/>
      <c r="AL161" s="193"/>
      <c r="AM161" s="193"/>
      <c r="AN161" s="193"/>
      <c r="AO161" s="193"/>
      <c r="AZ161" s="142" t="s">
        <v>110</v>
      </c>
      <c r="BA161" s="296" t="s">
        <v>76</v>
      </c>
      <c r="BB161" s="288"/>
      <c r="BC161" s="288"/>
      <c r="BD161" s="289"/>
      <c r="BE161" s="289"/>
      <c r="BF161" s="289"/>
      <c r="BG161" s="289"/>
      <c r="BH161" s="289"/>
      <c r="BI161" s="289"/>
      <c r="BJ161" s="289"/>
      <c r="BK161" s="289"/>
      <c r="BL161" s="289"/>
      <c r="BM161" s="289"/>
      <c r="BN161" s="289"/>
      <c r="BO161" s="289"/>
      <c r="BP161" s="289"/>
      <c r="BQ161" s="289"/>
      <c r="BR161" s="289"/>
      <c r="BS161" s="289"/>
      <c r="BT161" s="289"/>
      <c r="BU161" s="289"/>
      <c r="BV161" s="289"/>
      <c r="BW161" s="289"/>
      <c r="BX161" s="289"/>
      <c r="BY161" s="289"/>
      <c r="BZ161" s="289"/>
      <c r="CA161" s="289"/>
      <c r="CB161" s="289"/>
      <c r="CC161" s="289"/>
      <c r="CD161" s="289"/>
      <c r="CE161" s="289"/>
      <c r="CF161" s="289"/>
      <c r="CG161" s="289"/>
      <c r="CH161" s="290"/>
    </row>
    <row r="162" spans="3:86" x14ac:dyDescent="0.4">
      <c r="C162" s="307"/>
      <c r="D162" s="307"/>
      <c r="E162" s="98" t="s">
        <v>32</v>
      </c>
      <c r="F162" s="98"/>
      <c r="G162" s="98"/>
      <c r="H162" s="54" t="s">
        <v>90</v>
      </c>
      <c r="I162" s="307"/>
      <c r="J162" s="201" t="str">
        <f t="shared" ref="J162" si="298">E21</f>
        <v>鈴木</v>
      </c>
      <c r="K162" s="193">
        <f t="shared" ref="K162" si="299">IF(AND($D$1="二交代制",K$17&gt;=1,K$17&lt;=28,K21="当",L21="明",M21="休",N21="当"),10,IF(AND($D$1="三交代制",K$17&gt;=2,K$17&lt;=30,OR(K21="準",K21="深"),OR(L21="準",L21="深"),OR(M21="準",M21="深")),20,IF(AND($D$1="二交代制",OR(K21="当",K21="明"),NOT(OR(AND(K21="当",OR(L21="明",K$17=31,L$18="×"),OR(M21="休",K$17=30,K$17=31,M$18="×")),AND(K21="明",OR(J21="当",K$17=1),OR(L21="休",K$17=31,L$18="×"))))),30,IF(AND($D$1="三交代制",J21&lt;&gt;"準",J21&lt;&gt;"深",OR(K21="準",K21="深"),(NOT(OR(AND(K21="準",OR(J21="日",J21="休",K$17=1,AND(L21&lt;&gt;"準",L21&lt;&gt;"深",J21="")),OR(L21="休",AND(L21="準",OR(M21="休",K$17=30,M$18="×")),K$17=31,L$18="×",L21="")),AND(K21="深",OR(J21="休",K$17=1,AND(L21&lt;&gt;"準",L21&lt;&gt;"深",J21="")),OR(L21="休",AND(OR(L21="準",L21="深"),OR(M21="休",K$17=30,M$18="×")),K$17=31,L$18="×",L21="")))))),40,0))))</f>
        <v>0</v>
      </c>
      <c r="L162" s="193">
        <f t="shared" ref="L162" si="300">IF(AND($D$1="二交代制",L$17&gt;=1,L$17&lt;=28,L21="当",M21="明",N21="休",O21="当"),10,IF(AND($D$1="三交代制",L$17&gt;=2,L$17&lt;=30,OR(L21="準",L21="深"),OR(M21="準",M21="深"),OR(N21="準",N21="深")),20,IF(AND($D$1="二交代制",OR(L21="当",L21="明"),NOT(OR(AND(L21="当",OR(M21="明",L$17=31,M$18="×"),OR(N21="休",L$17=30,L$17=31,N$18="×")),AND(L21="明",OR(K21="当",L$17=1),OR(M21="休",L$17=31,M$18="×"))))),30,IF(AND($D$1="三交代制",K21&lt;&gt;"準",K21&lt;&gt;"深",OR(L21="準",L21="深"),(NOT(OR(AND(L21="準",OR(K21="日",K21="休",L$17=1,AND(M21&lt;&gt;"準",M21&lt;&gt;"深",K21="")),OR(M21="休",AND(M21="準",OR(N21="休",L$17=30,N$18="×")),L$17=31,M$18="×",M21="")),AND(L21="深",OR(K21="休",L$17=1,AND(M21&lt;&gt;"準",M21&lt;&gt;"深",K21="")),OR(M21="休",AND(OR(M21="準",M21="深"),OR(N21="休",L$17=30,N$18="×")),L$17=31,M$18="×",M21="")))))),40,0))))</f>
        <v>0</v>
      </c>
      <c r="M162" s="193">
        <f t="shared" ref="M162" si="301">IF(AND($D$1="二交代制",M$17&gt;=1,M$17&lt;=28,M21="当",N21="明",O21="休",P21="当"),10,IF(AND($D$1="三交代制",M$17&gt;=2,M$17&lt;=30,OR(M21="準",M21="深"),OR(N21="準",N21="深"),OR(O21="準",O21="深")),20,IF(AND($D$1="二交代制",OR(M21="当",M21="明"),NOT(OR(AND(M21="当",OR(N21="明",M$17=31,N$18="×"),OR(O21="休",M$17=30,M$17=31,O$18="×")),AND(M21="明",OR(L21="当",M$17=1),OR(N21="休",M$17=31,N$18="×"))))),30,IF(AND($D$1="三交代制",L21&lt;&gt;"準",L21&lt;&gt;"深",OR(M21="準",M21="深"),(NOT(OR(AND(M21="準",OR(L21="日",L21="休",M$17=1,AND(N21&lt;&gt;"準",N21&lt;&gt;"深",L21="")),OR(N21="休",AND(N21="準",OR(O21="休",M$17=30,O$18="×")),M$17=31,N$18="×",N21="")),AND(M21="深",OR(L21="休",M$17=1,AND(N21&lt;&gt;"準",N21&lt;&gt;"深",L21="")),OR(N21="休",AND(OR(N21="準",N21="深"),OR(O21="休",M$17=30,O$18="×")),M$17=31,N$18="×",N21="")))))),40,0))))</f>
        <v>0</v>
      </c>
      <c r="N162" s="193">
        <f t="shared" ref="N162" si="302">IF(AND($D$1="二交代制",N$17&gt;=1,N$17&lt;=28,N21="当",O21="明",P21="休",Q21="当"),10,IF(AND($D$1="三交代制",N$17&gt;=2,N$17&lt;=30,OR(N21="準",N21="深"),OR(O21="準",O21="深"),OR(P21="準",P21="深")),20,IF(AND($D$1="二交代制",OR(N21="当",N21="明"),NOT(OR(AND(N21="当",OR(O21="明",N$17=31,O$18="×"),OR(P21="休",N$17=30,N$17=31,P$18="×")),AND(N21="明",OR(M21="当",N$17=1),OR(O21="休",N$17=31,O$18="×"))))),30,IF(AND($D$1="三交代制",M21&lt;&gt;"準",M21&lt;&gt;"深",OR(N21="準",N21="深"),(NOT(OR(AND(N21="準",OR(M21="日",M21="休",N$17=1,AND(O21&lt;&gt;"準",O21&lt;&gt;"深",M21="")),OR(O21="休",AND(O21="準",OR(P21="休",N$17=30,P$18="×")),N$17=31,O$18="×",O21="")),AND(N21="深",OR(M21="休",N$17=1,AND(O21&lt;&gt;"準",O21&lt;&gt;"深",M21="")),OR(O21="休",AND(OR(O21="準",O21="深"),OR(P21="休",N$17=30,P$18="×")),N$17=31,O$18="×",O21="")))))),40,0))))</f>
        <v>0</v>
      </c>
      <c r="O162" s="193">
        <f t="shared" ref="O162" si="303">IF(AND($D$1="二交代制",O$17&gt;=1,O$17&lt;=28,O21="当",P21="明",Q21="休",R21="当"),10,IF(AND($D$1="三交代制",O$17&gt;=2,O$17&lt;=30,OR(O21="準",O21="深"),OR(P21="準",P21="深"),OR(Q21="準",Q21="深")),20,IF(AND($D$1="二交代制",OR(O21="当",O21="明"),NOT(OR(AND(O21="当",OR(P21="明",O$17=31,P$18="×"),OR(Q21="休",O$17=30,O$17=31,Q$18="×")),AND(O21="明",OR(N21="当",O$17=1),OR(P21="休",O$17=31,P$18="×"))))),30,IF(AND($D$1="三交代制",N21&lt;&gt;"準",N21&lt;&gt;"深",OR(O21="準",O21="深"),(NOT(OR(AND(O21="準",OR(N21="日",N21="休",O$17=1,AND(P21&lt;&gt;"準",P21&lt;&gt;"深",N21="")),OR(P21="休",AND(P21="準",OR(Q21="休",O$17=30,Q$18="×")),O$17=31,P$18="×",P21="")),AND(O21="深",OR(N21="休",O$17=1,AND(P21&lt;&gt;"準",P21&lt;&gt;"深",N21="")),OR(P21="休",AND(OR(P21="準",P21="深"),OR(Q21="休",O$17=30,Q$18="×")),O$17=31,P$18="×",P21="")))))),40,0))))</f>
        <v>0</v>
      </c>
      <c r="P162" s="193">
        <f t="shared" ref="P162" si="304">IF(AND($D$1="二交代制",P$17&gt;=1,P$17&lt;=28,P21="当",Q21="明",R21="休",S21="当"),10,IF(AND($D$1="三交代制",P$17&gt;=2,P$17&lt;=30,OR(P21="準",P21="深"),OR(Q21="準",Q21="深"),OR(R21="準",R21="深")),20,IF(AND($D$1="二交代制",OR(P21="当",P21="明"),NOT(OR(AND(P21="当",OR(Q21="明",P$17=31,Q$18="×"),OR(R21="休",P$17=30,P$17=31,R$18="×")),AND(P21="明",OR(O21="当",P$17=1),OR(Q21="休",P$17=31,Q$18="×"))))),30,IF(AND($D$1="三交代制",O21&lt;&gt;"準",O21&lt;&gt;"深",OR(P21="準",P21="深"),(NOT(OR(AND(P21="準",OR(O21="日",O21="休",P$17=1,AND(Q21&lt;&gt;"準",Q21&lt;&gt;"深",O21="")),OR(Q21="休",AND(Q21="準",OR(R21="休",P$17=30,R$18="×")),P$17=31,Q$18="×",Q21="")),AND(P21="深",OR(O21="休",P$17=1,AND(Q21&lt;&gt;"準",Q21&lt;&gt;"深",O21="")),OR(Q21="休",AND(OR(Q21="準",Q21="深"),OR(R21="休",P$17=30,R$18="×")),P$17=31,Q$18="×",Q21="")))))),40,0))))</f>
        <v>0</v>
      </c>
      <c r="Q162" s="193">
        <f t="shared" ref="Q162" si="305">IF(AND($D$1="二交代制",Q$17&gt;=1,Q$17&lt;=28,Q21="当",R21="明",S21="休",T21="当"),10,IF(AND($D$1="三交代制",Q$17&gt;=2,Q$17&lt;=30,OR(Q21="準",Q21="深"),OR(R21="準",R21="深"),OR(S21="準",S21="深")),20,IF(AND($D$1="二交代制",OR(Q21="当",Q21="明"),NOT(OR(AND(Q21="当",OR(R21="明",Q$17=31,R$18="×"),OR(S21="休",Q$17=30,Q$17=31,S$18="×")),AND(Q21="明",OR(P21="当",Q$17=1),OR(R21="休",Q$17=31,R$18="×"))))),30,IF(AND($D$1="三交代制",P21&lt;&gt;"準",P21&lt;&gt;"深",OR(Q21="準",Q21="深"),(NOT(OR(AND(Q21="準",OR(P21="日",P21="休",Q$17=1,AND(R21&lt;&gt;"準",R21&lt;&gt;"深",P21="")),OR(R21="休",AND(R21="準",OR(S21="休",Q$17=30,S$18="×")),Q$17=31,R$18="×",R21="")),AND(Q21="深",OR(P21="休",Q$17=1,AND(R21&lt;&gt;"準",R21&lt;&gt;"深",P21="")),OR(R21="休",AND(OR(R21="準",R21="深"),OR(S21="休",Q$17=30,S$18="×")),Q$17=31,R$18="×",R21="")))))),40,0))))</f>
        <v>0</v>
      </c>
      <c r="R162" s="193">
        <f t="shared" ref="R162" si="306">IF(AND($D$1="二交代制",R$17&gt;=1,R$17&lt;=28,R21="当",S21="明",T21="休",U21="当"),10,IF(AND($D$1="三交代制",R$17&gt;=2,R$17&lt;=30,OR(R21="準",R21="深"),OR(S21="準",S21="深"),OR(T21="準",T21="深")),20,IF(AND($D$1="二交代制",OR(R21="当",R21="明"),NOT(OR(AND(R21="当",OR(S21="明",R$17=31,S$18="×"),OR(T21="休",R$17=30,R$17=31,T$18="×")),AND(R21="明",OR(Q21="当",R$17=1),OR(S21="休",R$17=31,S$18="×"))))),30,IF(AND($D$1="三交代制",Q21&lt;&gt;"準",Q21&lt;&gt;"深",OR(R21="準",R21="深"),(NOT(OR(AND(R21="準",OR(Q21="日",Q21="休",R$17=1,AND(S21&lt;&gt;"準",S21&lt;&gt;"深",Q21="")),OR(S21="休",AND(S21="準",OR(T21="休",R$17=30,T$18="×")),R$17=31,S$18="×",S21="")),AND(R21="深",OR(Q21="休",R$17=1,AND(S21&lt;&gt;"準",S21&lt;&gt;"深",Q21="")),OR(S21="休",AND(OR(S21="準",S21="深"),OR(T21="休",R$17=30,T$18="×")),R$17=31,S$18="×",S21="")))))),40,0))))</f>
        <v>0</v>
      </c>
      <c r="S162" s="193">
        <f t="shared" ref="S162" si="307">IF(AND($D$1="二交代制",S$17&gt;=1,S$17&lt;=28,S21="当",T21="明",U21="休",V21="当"),10,IF(AND($D$1="三交代制",S$17&gt;=2,S$17&lt;=30,OR(S21="準",S21="深"),OR(T21="準",T21="深"),OR(U21="準",U21="深")),20,IF(AND($D$1="二交代制",OR(S21="当",S21="明"),NOT(OR(AND(S21="当",OR(T21="明",S$17=31,T$18="×"),OR(U21="休",S$17=30,S$17=31,U$18="×")),AND(S21="明",OR(R21="当",S$17=1),OR(T21="休",S$17=31,T$18="×"))))),30,IF(AND($D$1="三交代制",R21&lt;&gt;"準",R21&lt;&gt;"深",OR(S21="準",S21="深"),(NOT(OR(AND(S21="準",OR(R21="日",R21="休",S$17=1,AND(T21&lt;&gt;"準",T21&lt;&gt;"深",R21="")),OR(T21="休",AND(T21="準",OR(U21="休",S$17=30,U$18="×")),S$17=31,T$18="×",T21="")),AND(S21="深",OR(R21="休",S$17=1,AND(T21&lt;&gt;"準",T21&lt;&gt;"深",R21="")),OR(T21="休",AND(OR(T21="準",T21="深"),OR(U21="休",S$17=30,U$18="×")),S$17=31,T$18="×",T21="")))))),40,0))))</f>
        <v>0</v>
      </c>
      <c r="T162" s="193">
        <f t="shared" ref="T162" si="308">IF(AND($D$1="二交代制",T$17&gt;=1,T$17&lt;=28,T21="当",U21="明",V21="休",W21="当"),10,IF(AND($D$1="三交代制",T$17&gt;=2,T$17&lt;=30,OR(T21="準",T21="深"),OR(U21="準",U21="深"),OR(V21="準",V21="深")),20,IF(AND($D$1="二交代制",OR(T21="当",T21="明"),NOT(OR(AND(T21="当",OR(U21="明",T$17=31,U$18="×"),OR(V21="休",T$17=30,T$17=31,V$18="×")),AND(T21="明",OR(S21="当",T$17=1),OR(U21="休",T$17=31,U$18="×"))))),30,IF(AND($D$1="三交代制",S21&lt;&gt;"準",S21&lt;&gt;"深",OR(T21="準",T21="深"),(NOT(OR(AND(T21="準",OR(S21="日",S21="休",T$17=1,AND(U21&lt;&gt;"準",U21&lt;&gt;"深",S21="")),OR(U21="休",AND(U21="準",OR(V21="休",T$17=30,V$18="×")),T$17=31,U$18="×",U21="")),AND(T21="深",OR(S21="休",T$17=1,AND(U21&lt;&gt;"準",U21&lt;&gt;"深",S21="")),OR(U21="休",AND(OR(U21="準",U21="深"),OR(V21="休",T$17=30,V$18="×")),T$17=31,U$18="×",U21="")))))),40,0))))</f>
        <v>0</v>
      </c>
      <c r="U162" s="193">
        <f t="shared" ref="U162" si="309">IF(AND($D$1="二交代制",U$17&gt;=1,U$17&lt;=28,U21="当",V21="明",W21="休",X21="当"),10,IF(AND($D$1="三交代制",U$17&gt;=2,U$17&lt;=30,OR(U21="準",U21="深"),OR(V21="準",V21="深"),OR(W21="準",W21="深")),20,IF(AND($D$1="二交代制",OR(U21="当",U21="明"),NOT(OR(AND(U21="当",OR(V21="明",U$17=31,V$18="×"),OR(W21="休",U$17=30,U$17=31,W$18="×")),AND(U21="明",OR(T21="当",U$17=1),OR(V21="休",U$17=31,V$18="×"))))),30,IF(AND($D$1="三交代制",T21&lt;&gt;"準",T21&lt;&gt;"深",OR(U21="準",U21="深"),(NOT(OR(AND(U21="準",OR(T21="日",T21="休",U$17=1,AND(V21&lt;&gt;"準",V21&lt;&gt;"深",T21="")),OR(V21="休",AND(V21="準",OR(W21="休",U$17=30,W$18="×")),U$17=31,V$18="×",V21="")),AND(U21="深",OR(T21="休",U$17=1,AND(V21&lt;&gt;"準",V21&lt;&gt;"深",T21="")),OR(V21="休",AND(OR(V21="準",V21="深"),OR(W21="休",U$17=30,W$18="×")),U$17=31,V$18="×",V21="")))))),40,0))))</f>
        <v>0</v>
      </c>
      <c r="V162" s="193">
        <f t="shared" ref="V162" si="310">IF(AND($D$1="二交代制",V$17&gt;=1,V$17&lt;=28,V21="当",W21="明",X21="休",Y21="当"),10,IF(AND($D$1="三交代制",V$17&gt;=2,V$17&lt;=30,OR(V21="準",V21="深"),OR(W21="準",W21="深"),OR(X21="準",X21="深")),20,IF(AND($D$1="二交代制",OR(V21="当",V21="明"),NOT(OR(AND(V21="当",OR(W21="明",V$17=31,W$18="×"),OR(X21="休",V$17=30,V$17=31,X$18="×")),AND(V21="明",OR(U21="当",V$17=1),OR(W21="休",V$17=31,W$18="×"))))),30,IF(AND($D$1="三交代制",U21&lt;&gt;"準",U21&lt;&gt;"深",OR(V21="準",V21="深"),(NOT(OR(AND(V21="準",OR(U21="日",U21="休",V$17=1,AND(W21&lt;&gt;"準",W21&lt;&gt;"深",U21="")),OR(W21="休",AND(W21="準",OR(X21="休",V$17=30,X$18="×")),V$17=31,W$18="×",W21="")),AND(V21="深",OR(U21="休",V$17=1,AND(W21&lt;&gt;"準",W21&lt;&gt;"深",U21="")),OR(W21="休",AND(OR(W21="準",W21="深"),OR(X21="休",V$17=30,X$18="×")),V$17=31,W$18="×",W21="")))))),40,0))))</f>
        <v>0</v>
      </c>
      <c r="W162" s="193">
        <f t="shared" ref="W162" si="311">IF(AND($D$1="二交代制",W$17&gt;=1,W$17&lt;=28,W21="当",X21="明",Y21="休",Z21="当"),10,IF(AND($D$1="三交代制",W$17&gt;=2,W$17&lt;=30,OR(W21="準",W21="深"),OR(X21="準",X21="深"),OR(Y21="準",Y21="深")),20,IF(AND($D$1="二交代制",OR(W21="当",W21="明"),NOT(OR(AND(W21="当",OR(X21="明",W$17=31,X$18="×"),OR(Y21="休",W$17=30,W$17=31,Y$18="×")),AND(W21="明",OR(V21="当",W$17=1),OR(X21="休",W$17=31,X$18="×"))))),30,IF(AND($D$1="三交代制",V21&lt;&gt;"準",V21&lt;&gt;"深",OR(W21="準",W21="深"),(NOT(OR(AND(W21="準",OR(V21="日",V21="休",W$17=1,AND(X21&lt;&gt;"準",X21&lt;&gt;"深",V21="")),OR(X21="休",AND(X21="準",OR(Y21="休",W$17=30,Y$18="×")),W$17=31,X$18="×",X21="")),AND(W21="深",OR(V21="休",W$17=1,AND(X21&lt;&gt;"準",X21&lt;&gt;"深",V21="")),OR(X21="休",AND(OR(X21="準",X21="深"),OR(Y21="休",W$17=30,Y$18="×")),W$17=31,X$18="×",X21="")))))),40,0))))</f>
        <v>0</v>
      </c>
      <c r="X162" s="193">
        <f t="shared" ref="X162" si="312">IF(AND($D$1="二交代制",X$17&gt;=1,X$17&lt;=28,X21="当",Y21="明",Z21="休",AA21="当"),10,IF(AND($D$1="三交代制",X$17&gt;=2,X$17&lt;=30,OR(X21="準",X21="深"),OR(Y21="準",Y21="深"),OR(Z21="準",Z21="深")),20,IF(AND($D$1="二交代制",OR(X21="当",X21="明"),NOT(OR(AND(X21="当",OR(Y21="明",X$17=31,Y$18="×"),OR(Z21="休",X$17=30,X$17=31,Z$18="×")),AND(X21="明",OR(W21="当",X$17=1),OR(Y21="休",X$17=31,Y$18="×"))))),30,IF(AND($D$1="三交代制",W21&lt;&gt;"準",W21&lt;&gt;"深",OR(X21="準",X21="深"),(NOT(OR(AND(X21="準",OR(W21="日",W21="休",X$17=1,AND(Y21&lt;&gt;"準",Y21&lt;&gt;"深",W21="")),OR(Y21="休",AND(Y21="準",OR(Z21="休",X$17=30,Z$18="×")),X$17=31,Y$18="×",Y21="")),AND(X21="深",OR(W21="休",X$17=1,AND(Y21&lt;&gt;"準",Y21&lt;&gt;"深",W21="")),OR(Y21="休",AND(OR(Y21="準",Y21="深"),OR(Z21="休",X$17=30,Z$18="×")),X$17=31,Y$18="×",Y21="")))))),40,0))))</f>
        <v>0</v>
      </c>
      <c r="Y162" s="193">
        <f t="shared" ref="Y162" si="313">IF(AND($D$1="二交代制",Y$17&gt;=1,Y$17&lt;=28,Y21="当",Z21="明",AA21="休",AB21="当"),10,IF(AND($D$1="三交代制",Y$17&gt;=2,Y$17&lt;=30,OR(Y21="準",Y21="深"),OR(Z21="準",Z21="深"),OR(AA21="準",AA21="深")),20,IF(AND($D$1="二交代制",OR(Y21="当",Y21="明"),NOT(OR(AND(Y21="当",OR(Z21="明",Y$17=31,Z$18="×"),OR(AA21="休",Y$17=30,Y$17=31,AA$18="×")),AND(Y21="明",OR(X21="当",Y$17=1),OR(Z21="休",Y$17=31,Z$18="×"))))),30,IF(AND($D$1="三交代制",X21&lt;&gt;"準",X21&lt;&gt;"深",OR(Y21="準",Y21="深"),(NOT(OR(AND(Y21="準",OR(X21="日",X21="休",Y$17=1,AND(Z21&lt;&gt;"準",Z21&lt;&gt;"深",X21="")),OR(Z21="休",AND(Z21="準",OR(AA21="休",Y$17=30,AA$18="×")),Y$17=31,Z$18="×",Z21="")),AND(Y21="深",OR(X21="休",Y$17=1,AND(Z21&lt;&gt;"準",Z21&lt;&gt;"深",X21="")),OR(Z21="休",AND(OR(Z21="準",Z21="深"),OR(AA21="休",Y$17=30,AA$18="×")),Y$17=31,Z$18="×",Z21="")))))),40,0))))</f>
        <v>0</v>
      </c>
      <c r="Z162" s="193">
        <f t="shared" ref="Z162" si="314">IF(AND($D$1="二交代制",Z$17&gt;=1,Z$17&lt;=28,Z21="当",AA21="明",AB21="休",AC21="当"),10,IF(AND($D$1="三交代制",Z$17&gt;=2,Z$17&lt;=30,OR(Z21="準",Z21="深"),OR(AA21="準",AA21="深"),OR(AB21="準",AB21="深")),20,IF(AND($D$1="二交代制",OR(Z21="当",Z21="明"),NOT(OR(AND(Z21="当",OR(AA21="明",Z$17=31,AA$18="×"),OR(AB21="休",Z$17=30,Z$17=31,AB$18="×")),AND(Z21="明",OR(Y21="当",Z$17=1),OR(AA21="休",Z$17=31,AA$18="×"))))),30,IF(AND($D$1="三交代制",Y21&lt;&gt;"準",Y21&lt;&gt;"深",OR(Z21="準",Z21="深"),(NOT(OR(AND(Z21="準",OR(Y21="日",Y21="休",Z$17=1,AND(AA21&lt;&gt;"準",AA21&lt;&gt;"深",Y21="")),OR(AA21="休",AND(AA21="準",OR(AB21="休",Z$17=30,AB$18="×")),Z$17=31,AA$18="×",AA21="")),AND(Z21="深",OR(Y21="休",Z$17=1,AND(AA21&lt;&gt;"準",AA21&lt;&gt;"深",Y21="")),OR(AA21="休",AND(OR(AA21="準",AA21="深"),OR(AB21="休",Z$17=30,AB$18="×")),Z$17=31,AA$18="×",AA21="")))))),40,0))))</f>
        <v>0</v>
      </c>
      <c r="AA162" s="193">
        <f t="shared" ref="AA162" si="315">IF(AND($D$1="二交代制",AA$17&gt;=1,AA$17&lt;=28,AA21="当",AB21="明",AC21="休",AD21="当"),10,IF(AND($D$1="三交代制",AA$17&gt;=2,AA$17&lt;=30,OR(AA21="準",AA21="深"),OR(AB21="準",AB21="深"),OR(AC21="準",AC21="深")),20,IF(AND($D$1="二交代制",OR(AA21="当",AA21="明"),NOT(OR(AND(AA21="当",OR(AB21="明",AA$17=31,AB$18="×"),OR(AC21="休",AA$17=30,AA$17=31,AC$18="×")),AND(AA21="明",OR(Z21="当",AA$17=1),OR(AB21="休",AA$17=31,AB$18="×"))))),30,IF(AND($D$1="三交代制",Z21&lt;&gt;"準",Z21&lt;&gt;"深",OR(AA21="準",AA21="深"),(NOT(OR(AND(AA21="準",OR(Z21="日",Z21="休",AA$17=1,AND(AB21&lt;&gt;"準",AB21&lt;&gt;"深",Z21="")),OR(AB21="休",AND(AB21="準",OR(AC21="休",AA$17=30,AC$18="×")),AA$17=31,AB$18="×",AB21="")),AND(AA21="深",OR(Z21="休",AA$17=1,AND(AB21&lt;&gt;"準",AB21&lt;&gt;"深",Z21="")),OR(AB21="休",AND(OR(AB21="準",AB21="深"),OR(AC21="休",AA$17=30,AC$18="×")),AA$17=31,AB$18="×",AB21="")))))),40,0))))</f>
        <v>0</v>
      </c>
      <c r="AB162" s="193">
        <f t="shared" ref="AB162" si="316">IF(AND($D$1="二交代制",AB$17&gt;=1,AB$17&lt;=28,AB21="当",AC21="明",AD21="休",AE21="当"),10,IF(AND($D$1="三交代制",AB$17&gt;=2,AB$17&lt;=30,OR(AB21="準",AB21="深"),OR(AC21="準",AC21="深"),OR(AD21="準",AD21="深")),20,IF(AND($D$1="二交代制",OR(AB21="当",AB21="明"),NOT(OR(AND(AB21="当",OR(AC21="明",AB$17=31,AC$18="×"),OR(AD21="休",AB$17=30,AB$17=31,AD$18="×")),AND(AB21="明",OR(AA21="当",AB$17=1),OR(AC21="休",AB$17=31,AC$18="×"))))),30,IF(AND($D$1="三交代制",AA21&lt;&gt;"準",AA21&lt;&gt;"深",OR(AB21="準",AB21="深"),(NOT(OR(AND(AB21="準",OR(AA21="日",AA21="休",AB$17=1,AND(AC21&lt;&gt;"準",AC21&lt;&gt;"深",AA21="")),OR(AC21="休",AND(AC21="準",OR(AD21="休",AB$17=30,AD$18="×")),AB$17=31,AC$18="×",AC21="")),AND(AB21="深",OR(AA21="休",AB$17=1,AND(AC21&lt;&gt;"準",AC21&lt;&gt;"深",AA21="")),OR(AC21="休",AND(OR(AC21="準",AC21="深"),OR(AD21="休",AB$17=30,AD$18="×")),AB$17=31,AC$18="×",AC21="")))))),40,0))))</f>
        <v>0</v>
      </c>
      <c r="AC162" s="193">
        <f t="shared" ref="AC162" si="317">IF(AND($D$1="二交代制",AC$17&gt;=1,AC$17&lt;=28,AC21="当",AD21="明",AE21="休",AF21="当"),10,IF(AND($D$1="三交代制",AC$17&gt;=2,AC$17&lt;=30,OR(AC21="準",AC21="深"),OR(AD21="準",AD21="深"),OR(AE21="準",AE21="深")),20,IF(AND($D$1="二交代制",OR(AC21="当",AC21="明"),NOT(OR(AND(AC21="当",OR(AD21="明",AC$17=31,AD$18="×"),OR(AE21="休",AC$17=30,AC$17=31,AE$18="×")),AND(AC21="明",OR(AB21="当",AC$17=1),OR(AD21="休",AC$17=31,AD$18="×"))))),30,IF(AND($D$1="三交代制",AB21&lt;&gt;"準",AB21&lt;&gt;"深",OR(AC21="準",AC21="深"),(NOT(OR(AND(AC21="準",OR(AB21="日",AB21="休",AC$17=1,AND(AD21&lt;&gt;"準",AD21&lt;&gt;"深",AB21="")),OR(AD21="休",AND(AD21="準",OR(AE21="休",AC$17=30,AE$18="×")),AC$17=31,AD$18="×",AD21="")),AND(AC21="深",OR(AB21="休",AC$17=1,AND(AD21&lt;&gt;"準",AD21&lt;&gt;"深",AB21="")),OR(AD21="休",AND(OR(AD21="準",AD21="深"),OR(AE21="休",AC$17=30,AE$18="×")),AC$17=31,AD$18="×",AD21="")))))),40,0))))</f>
        <v>0</v>
      </c>
      <c r="AD162" s="193">
        <f t="shared" ref="AD162" si="318">IF(AND($D$1="二交代制",AD$17&gt;=1,AD$17&lt;=28,AD21="当",AE21="明",AF21="休",AG21="当"),10,IF(AND($D$1="三交代制",AD$17&gt;=2,AD$17&lt;=30,OR(AD21="準",AD21="深"),OR(AE21="準",AE21="深"),OR(AF21="準",AF21="深")),20,IF(AND($D$1="二交代制",OR(AD21="当",AD21="明"),NOT(OR(AND(AD21="当",OR(AE21="明",AD$17=31,AE$18="×"),OR(AF21="休",AD$17=30,AD$17=31,AF$18="×")),AND(AD21="明",OR(AC21="当",AD$17=1),OR(AE21="休",AD$17=31,AE$18="×"))))),30,IF(AND($D$1="三交代制",AC21&lt;&gt;"準",AC21&lt;&gt;"深",OR(AD21="準",AD21="深"),(NOT(OR(AND(AD21="準",OR(AC21="日",AC21="休",AD$17=1,AND(AE21&lt;&gt;"準",AE21&lt;&gt;"深",AC21="")),OR(AE21="休",AND(AE21="準",OR(AF21="休",AD$17=30,AF$18="×")),AD$17=31,AE$18="×",AE21="")),AND(AD21="深",OR(AC21="休",AD$17=1,AND(AE21&lt;&gt;"準",AE21&lt;&gt;"深",AC21="")),OR(AE21="休",AND(OR(AE21="準",AE21="深"),OR(AF21="休",AD$17=30,AF$18="×")),AD$17=31,AE$18="×",AE21="")))))),40,0))))</f>
        <v>0</v>
      </c>
      <c r="AE162" s="193">
        <f t="shared" ref="AE162" si="319">IF(AND($D$1="二交代制",AE$17&gt;=1,AE$17&lt;=28,AE21="当",AF21="明",AG21="休",AH21="当"),10,IF(AND($D$1="三交代制",AE$17&gt;=2,AE$17&lt;=30,OR(AE21="準",AE21="深"),OR(AF21="準",AF21="深"),OR(AG21="準",AG21="深")),20,IF(AND($D$1="二交代制",OR(AE21="当",AE21="明"),NOT(OR(AND(AE21="当",OR(AF21="明",AE$17=31,AF$18="×"),OR(AG21="休",AE$17=30,AE$17=31,AG$18="×")),AND(AE21="明",OR(AD21="当",AE$17=1),OR(AF21="休",AE$17=31,AF$18="×"))))),30,IF(AND($D$1="三交代制",AD21&lt;&gt;"準",AD21&lt;&gt;"深",OR(AE21="準",AE21="深"),(NOT(OR(AND(AE21="準",OR(AD21="日",AD21="休",AE$17=1,AND(AF21&lt;&gt;"準",AF21&lt;&gt;"深",AD21="")),OR(AF21="休",AND(AF21="準",OR(AG21="休",AE$17=30,AG$18="×")),AE$17=31,AF$18="×",AF21="")),AND(AE21="深",OR(AD21="休",AE$17=1,AND(AF21&lt;&gt;"準",AF21&lt;&gt;"深",AD21="")),OR(AF21="休",AND(OR(AF21="準",AF21="深"),OR(AG21="休",AE$17=30,AG$18="×")),AE$17=31,AF$18="×",AF21="")))))),40,0))))</f>
        <v>0</v>
      </c>
      <c r="AF162" s="193">
        <f t="shared" ref="AF162" si="320">IF(AND($D$1="二交代制",AF$17&gt;=1,AF$17&lt;=28,AF21="当",AG21="明",AH21="休",AI21="当"),10,IF(AND($D$1="三交代制",AF$17&gt;=2,AF$17&lt;=30,OR(AF21="準",AF21="深"),OR(AG21="準",AG21="深"),OR(AH21="準",AH21="深")),20,IF(AND($D$1="二交代制",OR(AF21="当",AF21="明"),NOT(OR(AND(AF21="当",OR(AG21="明",AF$17=31,AG$18="×"),OR(AH21="休",AF$17=30,AF$17=31,AH$18="×")),AND(AF21="明",OR(AE21="当",AF$17=1),OR(AG21="休",AF$17=31,AG$18="×"))))),30,IF(AND($D$1="三交代制",AE21&lt;&gt;"準",AE21&lt;&gt;"深",OR(AF21="準",AF21="深"),(NOT(OR(AND(AF21="準",OR(AE21="日",AE21="休",AF$17=1,AND(AG21&lt;&gt;"準",AG21&lt;&gt;"深",AE21="")),OR(AG21="休",AND(AG21="準",OR(AH21="休",AF$17=30,AH$18="×")),AF$17=31,AG$18="×",AG21="")),AND(AF21="深",OR(AE21="休",AF$17=1,AND(AG21&lt;&gt;"準",AG21&lt;&gt;"深",AE21="")),OR(AG21="休",AND(OR(AG21="準",AG21="深"),OR(AH21="休",AF$17=30,AH$18="×")),AF$17=31,AG$18="×",AG21="")))))),40,0))))</f>
        <v>0</v>
      </c>
      <c r="AG162" s="193">
        <f t="shared" ref="AG162" si="321">IF(AND($D$1="二交代制",AG$17&gt;=1,AG$17&lt;=28,AG21="当",AH21="明",AI21="休",AJ21="当"),10,IF(AND($D$1="三交代制",AG$17&gt;=2,AG$17&lt;=30,OR(AG21="準",AG21="深"),OR(AH21="準",AH21="深"),OR(AI21="準",AI21="深")),20,IF(AND($D$1="二交代制",OR(AG21="当",AG21="明"),NOT(OR(AND(AG21="当",OR(AH21="明",AG$17=31,AH$18="×"),OR(AI21="休",AG$17=30,AG$17=31,AI$18="×")),AND(AG21="明",OR(AF21="当",AG$17=1),OR(AH21="休",AG$17=31,AH$18="×"))))),30,IF(AND($D$1="三交代制",AF21&lt;&gt;"準",AF21&lt;&gt;"深",OR(AG21="準",AG21="深"),(NOT(OR(AND(AG21="準",OR(AF21="日",AF21="休",AG$17=1,AND(AH21&lt;&gt;"準",AH21&lt;&gt;"深",AF21="")),OR(AH21="休",AND(AH21="準",OR(AI21="休",AG$17=30,AI$18="×")),AG$17=31,AH$18="×",AH21="")),AND(AG21="深",OR(AF21="休",AG$17=1,AND(AH21&lt;&gt;"準",AH21&lt;&gt;"深",AF21="")),OR(AH21="休",AND(OR(AH21="準",AH21="深"),OR(AI21="休",AG$17=30,AI$18="×")),AG$17=31,AH$18="×",AH21="")))))),40,0))))</f>
        <v>0</v>
      </c>
      <c r="AH162" s="193">
        <f t="shared" ref="AH162" si="322">IF(AND($D$1="二交代制",AH$17&gt;=1,AH$17&lt;=28,AH21="当",AI21="明",AJ21="休",AK21="当"),10,IF(AND($D$1="三交代制",AH$17&gt;=2,AH$17&lt;=30,OR(AH21="準",AH21="深"),OR(AI21="準",AI21="深"),OR(AJ21="準",AJ21="深")),20,IF(AND($D$1="二交代制",OR(AH21="当",AH21="明"),NOT(OR(AND(AH21="当",OR(AI21="明",AH$17=31,AI$18="×"),OR(AJ21="休",AH$17=30,AH$17=31,AJ$18="×")),AND(AH21="明",OR(AG21="当",AH$17=1),OR(AI21="休",AH$17=31,AI$18="×"))))),30,IF(AND($D$1="三交代制",AG21&lt;&gt;"準",AG21&lt;&gt;"深",OR(AH21="準",AH21="深"),(NOT(OR(AND(AH21="準",OR(AG21="日",AG21="休",AH$17=1,AND(AI21&lt;&gt;"準",AI21&lt;&gt;"深",AG21="")),OR(AI21="休",AND(AI21="準",OR(AJ21="休",AH$17=30,AJ$18="×")),AH$17=31,AI$18="×",AI21="")),AND(AH21="深",OR(AG21="休",AH$17=1,AND(AI21&lt;&gt;"準",AI21&lt;&gt;"深",AG21="")),OR(AI21="休",AND(OR(AI21="準",AI21="深"),OR(AJ21="休",AH$17=30,AJ$18="×")),AH$17=31,AI$18="×",AI21="")))))),40,0))))</f>
        <v>0</v>
      </c>
      <c r="AI162" s="193">
        <f t="shared" ref="AI162" si="323">IF(AND($D$1="二交代制",AI$17&gt;=1,AI$17&lt;=28,AI21="当",AJ21="明",AK21="休",AL21="当"),10,IF(AND($D$1="三交代制",AI$17&gt;=2,AI$17&lt;=30,OR(AI21="準",AI21="深"),OR(AJ21="準",AJ21="深"),OR(AK21="準",AK21="深")),20,IF(AND($D$1="二交代制",OR(AI21="当",AI21="明"),NOT(OR(AND(AI21="当",OR(AJ21="明",AI$17=31,AJ$18="×"),OR(AK21="休",AI$17=30,AI$17=31,AK$18="×")),AND(AI21="明",OR(AH21="当",AI$17=1),OR(AJ21="休",AI$17=31,AJ$18="×"))))),30,IF(AND($D$1="三交代制",AH21&lt;&gt;"準",AH21&lt;&gt;"深",OR(AI21="準",AI21="深"),(NOT(OR(AND(AI21="準",OR(AH21="日",AH21="休",AI$17=1,AND(AJ21&lt;&gt;"準",AJ21&lt;&gt;"深",AH21="")),OR(AJ21="休",AND(AJ21="準",OR(AK21="休",AI$17=30,AK$18="×")),AI$17=31,AJ$18="×",AJ21="")),AND(AI21="深",OR(AH21="休",AI$17=1,AND(AJ21&lt;&gt;"準",AJ21&lt;&gt;"深",AH21="")),OR(AJ21="休",AND(OR(AJ21="準",AJ21="深"),OR(AK21="休",AI$17=30,AK$18="×")),AI$17=31,AJ$18="×",AJ21="")))))),40,0))))</f>
        <v>0</v>
      </c>
      <c r="AJ162" s="193">
        <f t="shared" ref="AJ162" si="324">IF(AND($D$1="二交代制",AJ$17&gt;=1,AJ$17&lt;=28,AJ21="当",AK21="明",AL21="休",AM21="当"),10,IF(AND($D$1="三交代制",AJ$17&gt;=2,AJ$17&lt;=30,OR(AJ21="準",AJ21="深"),OR(AK21="準",AK21="深"),OR(AL21="準",AL21="深")),20,IF(AND($D$1="二交代制",OR(AJ21="当",AJ21="明"),NOT(OR(AND(AJ21="当",OR(AK21="明",AJ$17=31,AK$18="×"),OR(AL21="休",AJ$17=30,AJ$17=31,AL$18="×")),AND(AJ21="明",OR(AI21="当",AJ$17=1),OR(AK21="休",AJ$17=31,AK$18="×"))))),30,IF(AND($D$1="三交代制",AI21&lt;&gt;"準",AI21&lt;&gt;"深",OR(AJ21="準",AJ21="深"),(NOT(OR(AND(AJ21="準",OR(AI21="日",AI21="休",AJ$17=1,AND(AK21&lt;&gt;"準",AK21&lt;&gt;"深",AI21="")),OR(AK21="休",AND(AK21="準",OR(AL21="休",AJ$17=30,AL$18="×")),AJ$17=31,AK$18="×",AK21="")),AND(AJ21="深",OR(AI21="休",AJ$17=1,AND(AK21&lt;&gt;"準",AK21&lt;&gt;"深",AI21="")),OR(AK21="休",AND(OR(AK21="準",AK21="深"),OR(AL21="休",AJ$17=30,AL$18="×")),AJ$17=31,AK$18="×",AK21="")))))),40,0))))</f>
        <v>0</v>
      </c>
      <c r="AK162" s="193">
        <f t="shared" ref="AK162" si="325">IF(AND($D$1="二交代制",AK$17&gt;=1,AK$17&lt;=28,AK21="当",AL21="明",AM21="休",AN21="当"),10,IF(AND($D$1="三交代制",AK$17&gt;=2,AK$17&lt;=30,OR(AK21="準",AK21="深"),OR(AL21="準",AL21="深"),OR(AM21="準",AM21="深")),20,IF(AND($D$1="二交代制",OR(AK21="当",AK21="明"),NOT(OR(AND(AK21="当",OR(AL21="明",AK$17=31,AL$18="×"),OR(AM21="休",AK$17=30,AK$17=31,AM$18="×")),AND(AK21="明",OR(AJ21="当",AK$17=1),OR(AL21="休",AK$17=31,AL$18="×"))))),30,IF(AND($D$1="三交代制",AJ21&lt;&gt;"準",AJ21&lt;&gt;"深",OR(AK21="準",AK21="深"),(NOT(OR(AND(AK21="準",OR(AJ21="日",AJ21="休",AK$17=1,AND(AL21&lt;&gt;"準",AL21&lt;&gt;"深",AJ21="")),OR(AL21="休",AND(AL21="準",OR(AM21="休",AK$17=30,AM$18="×")),AK$17=31,AL$18="×",AL21="")),AND(AK21="深",OR(AJ21="休",AK$17=1,AND(AL21&lt;&gt;"準",AL21&lt;&gt;"深",AJ21="")),OR(AL21="休",AND(OR(AL21="準",AL21="深"),OR(AM21="休",AK$17=30,AM$18="×")),AK$17=31,AL$18="×",AL21="")))))),40,0))))</f>
        <v>0</v>
      </c>
      <c r="AL162" s="193">
        <f t="shared" ref="AL162" si="326">IF(AND($D$1="二交代制",AL$17&gt;=1,AL$17&lt;=28,AL21="当",AM21="明",AN21="休",AO21="当"),10,IF(AND($D$1="三交代制",AL$17&gt;=2,AL$17&lt;=30,OR(AL21="準",AL21="深"),OR(AM21="準",AM21="深"),OR(AN21="準",AN21="深")),20,IF(AND($D$1="二交代制",OR(AL21="当",AL21="明"),NOT(OR(AND(AL21="当",OR(AM21="明",AL$17=31,AM$18="×"),OR(AN21="休",AL$17=30,AL$17=31,AN$18="×")),AND(AL21="明",OR(AK21="当",AL$17=1),OR(AM21="休",AL$17=31,AM$18="×"))))),30,IF(AND($D$1="三交代制",AK21&lt;&gt;"準",AK21&lt;&gt;"深",OR(AL21="準",AL21="深"),(NOT(OR(AND(AL21="準",OR(AK21="日",AK21="休",AL$17=1,AND(AM21&lt;&gt;"準",AM21&lt;&gt;"深",AK21="")),OR(AM21="休",AND(AM21="準",OR(AN21="休",AL$17=30,AN$18="×")),AL$17=31,AM$18="×",AM21="")),AND(AL21="深",OR(AK21="休",AL$17=1,AND(AM21&lt;&gt;"準",AM21&lt;&gt;"深",AK21="")),OR(AM21="休",AND(OR(AM21="準",AM21="深"),OR(AN21="休",AL$17=30,AN$18="×")),AL$17=31,AM$18="×",AM21="")))))),40,0))))</f>
        <v>0</v>
      </c>
      <c r="AM162" s="193">
        <f t="shared" ref="AM162" si="327">IF(AND($D$1="二交代制",AM$17&gt;=1,AM$17&lt;=28,AM21="当",AN21="明",AO21="休",AP21="当"),10,IF(AND($D$1="三交代制",AM$17&gt;=2,AM$17&lt;=30,OR(AM21="準",AM21="深"),OR(AN21="準",AN21="深"),OR(AO21="準",AO21="深")),20,IF(AND($D$1="二交代制",OR(AM21="当",AM21="明"),NOT(OR(AND(AM21="当",OR(AN21="明",AM$17=31,AN$18="×"),OR(AO21="休",AM$17=30,AM$17=31,AO$18="×")),AND(AM21="明",OR(AL21="当",AM$17=1),OR(AN21="休",AM$17=31,AN$18="×"))))),30,IF(AND($D$1="三交代制",AL21&lt;&gt;"準",AL21&lt;&gt;"深",OR(AM21="準",AM21="深"),(NOT(OR(AND(AM21="準",OR(AL21="日",AL21="休",AM$17=1,AND(AN21&lt;&gt;"準",AN21&lt;&gt;"深",AL21="")),OR(AN21="休",AND(AN21="準",OR(AO21="休",AM$17=30,AO$18="×")),AM$17=31,AN$18="×",AN21="")),AND(AM21="深",OR(AL21="休",AM$17=1,AND(AN21&lt;&gt;"準",AN21&lt;&gt;"深",AL21="")),OR(AN21="休",AND(OR(AN21="準",AN21="深"),OR(AO21="休",AM$17=30,AO$18="×")),AM$17=31,AN$18="×",AN21="")))))),40,0))))</f>
        <v>0</v>
      </c>
      <c r="AN162" s="193">
        <f t="shared" ref="AN162" si="328">IF(AND($D$1="二交代制",AN$17&gt;=1,AN$17&lt;=28,AN21="当",AO21="明",AP21="休",AQ21="当"),10,IF(AND($D$1="三交代制",AN$17&gt;=2,AN$17&lt;=30,OR(AN21="準",AN21="深"),OR(AO21="準",AO21="深"),OR(AP21="準",AP21="深")),20,IF(AND($D$1="二交代制",OR(AN21="当",AN21="明"),NOT(OR(AND(AN21="当",OR(AO21="明",AN$17=31,AO$18="×"),OR(AP21="休",AN$17=30,AN$17=31,AP$18="×")),AND(AN21="明",OR(AM21="当",AN$17=1),OR(AO21="休",AN$17=31,AO$18="×"))))),30,IF(AND($D$1="三交代制",AM21&lt;&gt;"準",AM21&lt;&gt;"深",OR(AN21="準",AN21="深"),(NOT(OR(AND(AN21="準",OR(AM21="日",AM21="休",AN$17=1,AND(AO21&lt;&gt;"準",AO21&lt;&gt;"深",AM21="")),OR(AO21="休",AND(AO21="準",OR(AP21="休",AN$17=30,AP$18="×")),AN$17=31,AO$18="×",AO21="")),AND(AN21="深",OR(AM21="休",AN$17=1,AND(AO21&lt;&gt;"準",AO21&lt;&gt;"深",AM21="")),OR(AO21="休",AND(OR(AO21="準",AO21="深"),OR(AP21="休",AN$17=30,AP$18="×")),AN$17=31,AO$18="×",AO21="")))))),40,0))))</f>
        <v>0</v>
      </c>
      <c r="AO162" s="193">
        <f t="shared" ref="AO162" si="329">IF(AND($D$1="二交代制",AO$17&gt;=1,AO$17&lt;=28,AO21="当",AP21="明",AQ21="休",AR21="当"),10,IF(AND($D$1="三交代制",AO$17&gt;=2,AO$17&lt;=30,OR(AO21="準",AO21="深"),OR(AP21="準",AP21="深"),OR(AQ21="準",AQ21="深")),20,IF(AND($D$1="二交代制",OR(AO21="当",AO21="明"),NOT(OR(AND(AO21="当",OR(AP21="明",AO$17=31,AP$18="×"),OR(AQ21="休",AO$17=30,AO$17=31,AQ$18="×")),AND(AO21="明",OR(AN21="当",AO$17=1),OR(AP21="休",AO$17=31,AP$18="×"))))),30,IF(AND($D$1="三交代制",AN21&lt;&gt;"準",AN21&lt;&gt;"深",OR(AO21="準",AO21="深"),(NOT(OR(AND(AO21="準",OR(AN21="日",AN21="休",AO$17=1,AND(AP21&lt;&gt;"準",AP21&lt;&gt;"深",AN21="")),OR(AP21="休",AND(AP21="準",OR(AQ21="休",AO$17=30,AQ$18="×")),AO$17=31,AP$18="×",AP21="")),AND(AO21="深",OR(AN21="休",AO$17=1,AND(AP21&lt;&gt;"準",AP21&lt;&gt;"深",AN21="")),OR(AP21="休",AND(OR(AP21="準",AP21="深"),OR(AQ21="休",AO$17=30,AQ$18="×")),AO$17=31,AP$18="×",AP21="")))))),40,0))))</f>
        <v>0</v>
      </c>
      <c r="BA162" s="87" t="str">
        <f>IF(Aチーム用勤務希望表!BA162&lt;&gt;"",Aチーム用勤務希望表!BA162,"")</f>
        <v>名称</v>
      </c>
      <c r="BB162" s="87" t="str">
        <f>IF(Aチーム用勤務希望表!BB162&lt;&gt;"",Aチーム用勤務希望表!BB162,"")</f>
        <v>日付</v>
      </c>
      <c r="BC162" s="87" t="str">
        <f>IF(Aチーム用勤務希望表!BC162&lt;&gt;"",Aチーム用勤務希望表!BC162,"")</f>
        <v>備考</v>
      </c>
      <c r="BD162" s="101">
        <f>IF(K$18&lt;&gt;"×",$D$9,"×")</f>
        <v>44927</v>
      </c>
      <c r="BE162" s="101">
        <f>IF(L$18&lt;&gt;"×",$D$9+1,"×")</f>
        <v>44928</v>
      </c>
      <c r="BF162" s="101">
        <f>IF(M$18&lt;&gt;"×",$D$9+2,"×")</f>
        <v>44929</v>
      </c>
      <c r="BG162" s="101">
        <f>IF(N$18&lt;&gt;"×",$D$9+3,"×")</f>
        <v>44930</v>
      </c>
      <c r="BH162" s="101">
        <f>IF(O$18&lt;&gt;"×",$D$9+4,"×")</f>
        <v>44931</v>
      </c>
      <c r="BI162" s="101">
        <f>IF(P$18&lt;&gt;"×",$D$9+5,"×")</f>
        <v>44932</v>
      </c>
      <c r="BJ162" s="101">
        <f>IF(Q$18&lt;&gt;"×",$D$9+6,"×")</f>
        <v>44933</v>
      </c>
      <c r="BK162" s="101">
        <f>IF(R$18&lt;&gt;"×",$D$9+7,"×")</f>
        <v>44934</v>
      </c>
      <c r="BL162" s="101">
        <f>IF(S$18&lt;&gt;"×",$D$9+8,"×")</f>
        <v>44935</v>
      </c>
      <c r="BM162" s="101">
        <f>IF(T$18&lt;&gt;"×",$D$9+9,"×")</f>
        <v>44936</v>
      </c>
      <c r="BN162" s="101">
        <f>IF(U$18&lt;&gt;"×",$D$9+10,"×")</f>
        <v>44937</v>
      </c>
      <c r="BO162" s="101">
        <f>IF(V$18&lt;&gt;"×",$D$9+11,"×")</f>
        <v>44938</v>
      </c>
      <c r="BP162" s="101">
        <f>IF(W$18&lt;&gt;"×",$D$9+12,"×")</f>
        <v>44939</v>
      </c>
      <c r="BQ162" s="101">
        <f>IF(X$18&lt;&gt;"×",$D$9+13,"×")</f>
        <v>44940</v>
      </c>
      <c r="BR162" s="101">
        <f>IF(Y$18&lt;&gt;"×",$D$9+14,"×")</f>
        <v>44941</v>
      </c>
      <c r="BS162" s="101">
        <f>IF(Z$18&lt;&gt;"×",$D$9+15,"×")</f>
        <v>44942</v>
      </c>
      <c r="BT162" s="101">
        <f>IF(AA$18&lt;&gt;"×",$D$9+16,"×")</f>
        <v>44943</v>
      </c>
      <c r="BU162" s="101">
        <f>IF(AB$18&lt;&gt;"×",$D$9+17,"×")</f>
        <v>44944</v>
      </c>
      <c r="BV162" s="101">
        <f>IF(AC$18&lt;&gt;"×",$D$9+18,"×")</f>
        <v>44945</v>
      </c>
      <c r="BW162" s="101">
        <f>IF(AD$18&lt;&gt;"×",$D$9+19,"×")</f>
        <v>44946</v>
      </c>
      <c r="BX162" s="101">
        <f>IF(AE$18&lt;&gt;"×",$D$9+20,"×")</f>
        <v>44947</v>
      </c>
      <c r="BY162" s="101">
        <f>IF(AF$18&lt;&gt;"×",$D$9+21,"×")</f>
        <v>44948</v>
      </c>
      <c r="BZ162" s="101">
        <f>IF(AG$18&lt;&gt;"×",$D$9+22,"×")</f>
        <v>44949</v>
      </c>
      <c r="CA162" s="101">
        <f>IF(AH$18&lt;&gt;"×",$D$9+23,"×")</f>
        <v>44950</v>
      </c>
      <c r="CB162" s="101">
        <f>IF(AI$18&lt;&gt;"×",$D$9+24,"×")</f>
        <v>44951</v>
      </c>
      <c r="CC162" s="101">
        <f>IF(AJ$18&lt;&gt;"×",$D$9+25,"×")</f>
        <v>44952</v>
      </c>
      <c r="CD162" s="101">
        <f>IF(AK$18&lt;&gt;"×",$D$9+26,"×")</f>
        <v>44953</v>
      </c>
      <c r="CE162" s="101">
        <f>IF(AL$18&lt;&gt;"×",$D$9+27,"×")</f>
        <v>44954</v>
      </c>
      <c r="CF162" s="101">
        <f>IF(AM$18&lt;&gt;"×",$D$9+28,"×")</f>
        <v>44955</v>
      </c>
      <c r="CG162" s="101">
        <f>IF(AN$18&lt;&gt;"×",$D$9+29,"×")</f>
        <v>44956</v>
      </c>
      <c r="CH162" s="101">
        <f>IF(AO$18&lt;&gt;"×",$D$9+30,"×")</f>
        <v>44957</v>
      </c>
    </row>
    <row r="163" spans="3:86" x14ac:dyDescent="0.4">
      <c r="C163" s="308"/>
      <c r="D163" s="308"/>
      <c r="E163" s="114" t="s">
        <v>33</v>
      </c>
      <c r="F163" s="114"/>
      <c r="G163" s="114"/>
      <c r="H163" s="54" t="s">
        <v>91</v>
      </c>
      <c r="I163" s="307"/>
      <c r="J163" s="202"/>
      <c r="K163" s="193"/>
      <c r="L163" s="193"/>
      <c r="M163" s="193"/>
      <c r="N163" s="193"/>
      <c r="O163" s="193"/>
      <c r="P163" s="193"/>
      <c r="Q163" s="193"/>
      <c r="R163" s="193"/>
      <c r="S163" s="193"/>
      <c r="T163" s="193"/>
      <c r="U163" s="193"/>
      <c r="V163" s="193"/>
      <c r="W163" s="193"/>
      <c r="X163" s="193"/>
      <c r="Y163" s="193"/>
      <c r="Z163" s="193"/>
      <c r="AA163" s="193"/>
      <c r="AB163" s="193"/>
      <c r="AC163" s="193"/>
      <c r="AD163" s="193"/>
      <c r="AE163" s="193"/>
      <c r="AF163" s="193"/>
      <c r="AG163" s="193"/>
      <c r="AH163" s="193"/>
      <c r="AI163" s="193"/>
      <c r="AJ163" s="193"/>
      <c r="AK163" s="193"/>
      <c r="AL163" s="193"/>
      <c r="AM163" s="193"/>
      <c r="AN163" s="193"/>
      <c r="AO163" s="193"/>
      <c r="BA163" s="87" t="str">
        <f>IF(Aチーム用勤務希望表!BA163&lt;&gt;"",Aチーム用勤務希望表!BA163,"")</f>
        <v>元日</v>
      </c>
      <c r="BB163" s="140">
        <f>IF(Aチーム用勤務希望表!BB163&lt;&gt;"",Aチーム用勤務希望表!BB163,"")</f>
        <v>44562</v>
      </c>
      <c r="BC163" s="87" t="str">
        <f>IF(Aチーム用勤務希望表!BC163&lt;&gt;"",Aチーム用勤務希望表!BC163,"")</f>
        <v/>
      </c>
      <c r="BD163" s="98">
        <f t="shared" ref="BD163:BM172" si="330">IF($BA163="",0,IF(BD$162=$BB163,1,0))</f>
        <v>0</v>
      </c>
      <c r="BE163" s="98">
        <f t="shared" si="330"/>
        <v>0</v>
      </c>
      <c r="BF163" s="98">
        <f t="shared" si="330"/>
        <v>0</v>
      </c>
      <c r="BG163" s="98">
        <f t="shared" si="330"/>
        <v>0</v>
      </c>
      <c r="BH163" s="98">
        <f t="shared" si="330"/>
        <v>0</v>
      </c>
      <c r="BI163" s="98">
        <f t="shared" si="330"/>
        <v>0</v>
      </c>
      <c r="BJ163" s="98">
        <f t="shared" si="330"/>
        <v>0</v>
      </c>
      <c r="BK163" s="98">
        <f t="shared" si="330"/>
        <v>0</v>
      </c>
      <c r="BL163" s="98">
        <f t="shared" si="330"/>
        <v>0</v>
      </c>
      <c r="BM163" s="98">
        <f t="shared" si="330"/>
        <v>0</v>
      </c>
      <c r="BN163" s="98">
        <f t="shared" ref="BN163:BW172" si="331">IF($BA163="",0,IF(BN$162=$BB163,1,0))</f>
        <v>0</v>
      </c>
      <c r="BO163" s="98">
        <f t="shared" si="331"/>
        <v>0</v>
      </c>
      <c r="BP163" s="98">
        <f t="shared" si="331"/>
        <v>0</v>
      </c>
      <c r="BQ163" s="98">
        <f t="shared" si="331"/>
        <v>0</v>
      </c>
      <c r="BR163" s="98">
        <f t="shared" si="331"/>
        <v>0</v>
      </c>
      <c r="BS163" s="98">
        <f t="shared" si="331"/>
        <v>0</v>
      </c>
      <c r="BT163" s="98">
        <f t="shared" si="331"/>
        <v>0</v>
      </c>
      <c r="BU163" s="98">
        <f t="shared" si="331"/>
        <v>0</v>
      </c>
      <c r="BV163" s="98">
        <f t="shared" si="331"/>
        <v>0</v>
      </c>
      <c r="BW163" s="98">
        <f t="shared" si="331"/>
        <v>0</v>
      </c>
      <c r="BX163" s="98">
        <f t="shared" ref="BX163:CH172" si="332">IF($BA163="",0,IF(BX$162=$BB163,1,0))</f>
        <v>0</v>
      </c>
      <c r="BY163" s="98">
        <f t="shared" si="332"/>
        <v>0</v>
      </c>
      <c r="BZ163" s="98">
        <f t="shared" si="332"/>
        <v>0</v>
      </c>
      <c r="CA163" s="98">
        <f t="shared" si="332"/>
        <v>0</v>
      </c>
      <c r="CB163" s="98">
        <f t="shared" si="332"/>
        <v>0</v>
      </c>
      <c r="CC163" s="98">
        <f t="shared" si="332"/>
        <v>0</v>
      </c>
      <c r="CD163" s="98">
        <f t="shared" si="332"/>
        <v>0</v>
      </c>
      <c r="CE163" s="98">
        <f t="shared" si="332"/>
        <v>0</v>
      </c>
      <c r="CF163" s="98">
        <f t="shared" si="332"/>
        <v>0</v>
      </c>
      <c r="CG163" s="98">
        <f t="shared" si="332"/>
        <v>0</v>
      </c>
      <c r="CH163" s="98">
        <f t="shared" si="332"/>
        <v>0</v>
      </c>
    </row>
    <row r="164" spans="3:86" x14ac:dyDescent="0.4">
      <c r="I164" s="307"/>
      <c r="J164" s="201" t="str">
        <f t="shared" ref="J164" si="333">E23</f>
        <v>高橋</v>
      </c>
      <c r="K164" s="193">
        <f t="shared" ref="K164" si="334">IF(AND($D$1="二交代制",K$17&gt;=1,K$17&lt;=28,K23="当",L23="明",M23="休",N23="当"),10,IF(AND($D$1="三交代制",K$17&gt;=2,K$17&lt;=30,OR(K23="準",K23="深"),OR(L23="準",L23="深"),OR(M23="準",M23="深")),20,IF(AND($D$1="二交代制",OR(K23="当",K23="明"),NOT(OR(AND(K23="当",OR(L23="明",K$17=31,L$18="×"),OR(M23="休",K$17=30,K$17=31,M$18="×")),AND(K23="明",OR(J23="当",K$17=1),OR(L23="休",K$17=31,L$18="×"))))),30,IF(AND($D$1="三交代制",J23&lt;&gt;"準",J23&lt;&gt;"深",OR(K23="準",K23="深"),(NOT(OR(AND(K23="準",OR(J23="日",J23="休",K$17=1,AND(L23&lt;&gt;"準",L23&lt;&gt;"深",J23="")),OR(L23="休",AND(L23="準",OR(M23="休",K$17=30,M$18="×")),K$17=31,L$18="×",L23="")),AND(K23="深",OR(J23="休",K$17=1,AND(L23&lt;&gt;"準",L23&lt;&gt;"深",J23="")),OR(L23="休",AND(OR(L23="準",L23="深"),OR(M23="休",K$17=30,M$18="×")),K$17=31,L$18="×",L23="")))))),40,0))))</f>
        <v>0</v>
      </c>
      <c r="L164" s="193">
        <f t="shared" ref="L164" si="335">IF(AND($D$1="二交代制",L$17&gt;=1,L$17&lt;=28,L23="当",M23="明",N23="休",O23="当"),10,IF(AND($D$1="三交代制",L$17&gt;=2,L$17&lt;=30,OR(L23="準",L23="深"),OR(M23="準",M23="深"),OR(N23="準",N23="深")),20,IF(AND($D$1="二交代制",OR(L23="当",L23="明"),NOT(OR(AND(L23="当",OR(M23="明",L$17=31,M$18="×"),OR(N23="休",L$17=30,L$17=31,N$18="×")),AND(L23="明",OR(K23="当",L$17=1),OR(M23="休",L$17=31,M$18="×"))))),30,IF(AND($D$1="三交代制",K23&lt;&gt;"準",K23&lt;&gt;"深",OR(L23="準",L23="深"),(NOT(OR(AND(L23="準",OR(K23="日",K23="休",L$17=1,AND(M23&lt;&gt;"準",M23&lt;&gt;"深",K23="")),OR(M23="休",AND(M23="準",OR(N23="休",L$17=30,N$18="×")),L$17=31,M$18="×",M23="")),AND(L23="深",OR(K23="休",L$17=1,AND(M23&lt;&gt;"準",M23&lt;&gt;"深",K23="")),OR(M23="休",AND(OR(M23="準",M23="深"),OR(N23="休",L$17=30,N$18="×")),L$17=31,M$18="×",M23="")))))),40,0))))</f>
        <v>0</v>
      </c>
      <c r="M164" s="193">
        <f t="shared" ref="M164" si="336">IF(AND($D$1="二交代制",M$17&gt;=1,M$17&lt;=28,M23="当",N23="明",O23="休",P23="当"),10,IF(AND($D$1="三交代制",M$17&gt;=2,M$17&lt;=30,OR(M23="準",M23="深"),OR(N23="準",N23="深"),OR(O23="準",O23="深")),20,IF(AND($D$1="二交代制",OR(M23="当",M23="明"),NOT(OR(AND(M23="当",OR(N23="明",M$17=31,N$18="×"),OR(O23="休",M$17=30,M$17=31,O$18="×")),AND(M23="明",OR(L23="当",M$17=1),OR(N23="休",M$17=31,N$18="×"))))),30,IF(AND($D$1="三交代制",L23&lt;&gt;"準",L23&lt;&gt;"深",OR(M23="準",M23="深"),(NOT(OR(AND(M23="準",OR(L23="日",L23="休",M$17=1,AND(N23&lt;&gt;"準",N23&lt;&gt;"深",L23="")),OR(N23="休",AND(N23="準",OR(O23="休",M$17=30,O$18="×")),M$17=31,N$18="×",N23="")),AND(M23="深",OR(L23="休",M$17=1,AND(N23&lt;&gt;"準",N23&lt;&gt;"深",L23="")),OR(N23="休",AND(OR(N23="準",N23="深"),OR(O23="休",M$17=30,O$18="×")),M$17=31,N$18="×",N23="")))))),40,0))))</f>
        <v>0</v>
      </c>
      <c r="N164" s="193">
        <f t="shared" ref="N164" si="337">IF(AND($D$1="二交代制",N$17&gt;=1,N$17&lt;=28,N23="当",O23="明",P23="休",Q23="当"),10,IF(AND($D$1="三交代制",N$17&gt;=2,N$17&lt;=30,OR(N23="準",N23="深"),OR(O23="準",O23="深"),OR(P23="準",P23="深")),20,IF(AND($D$1="二交代制",OR(N23="当",N23="明"),NOT(OR(AND(N23="当",OR(O23="明",N$17=31,O$18="×"),OR(P23="休",N$17=30,N$17=31,P$18="×")),AND(N23="明",OR(M23="当",N$17=1),OR(O23="休",N$17=31,O$18="×"))))),30,IF(AND($D$1="三交代制",M23&lt;&gt;"準",M23&lt;&gt;"深",OR(N23="準",N23="深"),(NOT(OR(AND(N23="準",OR(M23="日",M23="休",N$17=1,AND(O23&lt;&gt;"準",O23&lt;&gt;"深",M23="")),OR(O23="休",AND(O23="準",OR(P23="休",N$17=30,P$18="×")),N$17=31,O$18="×",O23="")),AND(N23="深",OR(M23="休",N$17=1,AND(O23&lt;&gt;"準",O23&lt;&gt;"深",M23="")),OR(O23="休",AND(OR(O23="準",O23="深"),OR(P23="休",N$17=30,P$18="×")),N$17=31,O$18="×",O23="")))))),40,0))))</f>
        <v>0</v>
      </c>
      <c r="O164" s="193">
        <f t="shared" ref="O164" si="338">IF(AND($D$1="二交代制",O$17&gt;=1,O$17&lt;=28,O23="当",P23="明",Q23="休",R23="当"),10,IF(AND($D$1="三交代制",O$17&gt;=2,O$17&lt;=30,OR(O23="準",O23="深"),OR(P23="準",P23="深"),OR(Q23="準",Q23="深")),20,IF(AND($D$1="二交代制",OR(O23="当",O23="明"),NOT(OR(AND(O23="当",OR(P23="明",O$17=31,P$18="×"),OR(Q23="休",O$17=30,O$17=31,Q$18="×")),AND(O23="明",OR(N23="当",O$17=1),OR(P23="休",O$17=31,P$18="×"))))),30,IF(AND($D$1="三交代制",N23&lt;&gt;"準",N23&lt;&gt;"深",OR(O23="準",O23="深"),(NOT(OR(AND(O23="準",OR(N23="日",N23="休",O$17=1,AND(P23&lt;&gt;"準",P23&lt;&gt;"深",N23="")),OR(P23="休",AND(P23="準",OR(Q23="休",O$17=30,Q$18="×")),O$17=31,P$18="×",P23="")),AND(O23="深",OR(N23="休",O$17=1,AND(P23&lt;&gt;"準",P23&lt;&gt;"深",N23="")),OR(P23="休",AND(OR(P23="準",P23="深"),OR(Q23="休",O$17=30,Q$18="×")),O$17=31,P$18="×",P23="")))))),40,0))))</f>
        <v>0</v>
      </c>
      <c r="P164" s="193">
        <f t="shared" ref="P164" si="339">IF(AND($D$1="二交代制",P$17&gt;=1,P$17&lt;=28,P23="当",Q23="明",R23="休",S23="当"),10,IF(AND($D$1="三交代制",P$17&gt;=2,P$17&lt;=30,OR(P23="準",P23="深"),OR(Q23="準",Q23="深"),OR(R23="準",R23="深")),20,IF(AND($D$1="二交代制",OR(P23="当",P23="明"),NOT(OR(AND(P23="当",OR(Q23="明",P$17=31,Q$18="×"),OR(R23="休",P$17=30,P$17=31,R$18="×")),AND(P23="明",OR(O23="当",P$17=1),OR(Q23="休",P$17=31,Q$18="×"))))),30,IF(AND($D$1="三交代制",O23&lt;&gt;"準",O23&lt;&gt;"深",OR(P23="準",P23="深"),(NOT(OR(AND(P23="準",OR(O23="日",O23="休",P$17=1,AND(Q23&lt;&gt;"準",Q23&lt;&gt;"深",O23="")),OR(Q23="休",AND(Q23="準",OR(R23="休",P$17=30,R$18="×")),P$17=31,Q$18="×",Q23="")),AND(P23="深",OR(O23="休",P$17=1,AND(Q23&lt;&gt;"準",Q23&lt;&gt;"深",O23="")),OR(Q23="休",AND(OR(Q23="準",Q23="深"),OR(R23="休",P$17=30,R$18="×")),P$17=31,Q$18="×",Q23="")))))),40,0))))</f>
        <v>0</v>
      </c>
      <c r="Q164" s="193">
        <f t="shared" ref="Q164" si="340">IF(AND($D$1="二交代制",Q$17&gt;=1,Q$17&lt;=28,Q23="当",R23="明",S23="休",T23="当"),10,IF(AND($D$1="三交代制",Q$17&gt;=2,Q$17&lt;=30,OR(Q23="準",Q23="深"),OR(R23="準",R23="深"),OR(S23="準",S23="深")),20,IF(AND($D$1="二交代制",OR(Q23="当",Q23="明"),NOT(OR(AND(Q23="当",OR(R23="明",Q$17=31,R$18="×"),OR(S23="休",Q$17=30,Q$17=31,S$18="×")),AND(Q23="明",OR(P23="当",Q$17=1),OR(R23="休",Q$17=31,R$18="×"))))),30,IF(AND($D$1="三交代制",P23&lt;&gt;"準",P23&lt;&gt;"深",OR(Q23="準",Q23="深"),(NOT(OR(AND(Q23="準",OR(P23="日",P23="休",Q$17=1,AND(R23&lt;&gt;"準",R23&lt;&gt;"深",P23="")),OR(R23="休",AND(R23="準",OR(S23="休",Q$17=30,S$18="×")),Q$17=31,R$18="×",R23="")),AND(Q23="深",OR(P23="休",Q$17=1,AND(R23&lt;&gt;"準",R23&lt;&gt;"深",P23="")),OR(R23="休",AND(OR(R23="準",R23="深"),OR(S23="休",Q$17=30,S$18="×")),Q$17=31,R$18="×",R23="")))))),40,0))))</f>
        <v>0</v>
      </c>
      <c r="R164" s="193">
        <f t="shared" ref="R164" si="341">IF(AND($D$1="二交代制",R$17&gt;=1,R$17&lt;=28,R23="当",S23="明",T23="休",U23="当"),10,IF(AND($D$1="三交代制",R$17&gt;=2,R$17&lt;=30,OR(R23="準",R23="深"),OR(S23="準",S23="深"),OR(T23="準",T23="深")),20,IF(AND($D$1="二交代制",OR(R23="当",R23="明"),NOT(OR(AND(R23="当",OR(S23="明",R$17=31,S$18="×"),OR(T23="休",R$17=30,R$17=31,T$18="×")),AND(R23="明",OR(Q23="当",R$17=1),OR(S23="休",R$17=31,S$18="×"))))),30,IF(AND($D$1="三交代制",Q23&lt;&gt;"準",Q23&lt;&gt;"深",OR(R23="準",R23="深"),(NOT(OR(AND(R23="準",OR(Q23="日",Q23="休",R$17=1,AND(S23&lt;&gt;"準",S23&lt;&gt;"深",Q23="")),OR(S23="休",AND(S23="準",OR(T23="休",R$17=30,T$18="×")),R$17=31,S$18="×",S23="")),AND(R23="深",OR(Q23="休",R$17=1,AND(S23&lt;&gt;"準",S23&lt;&gt;"深",Q23="")),OR(S23="休",AND(OR(S23="準",S23="深"),OR(T23="休",R$17=30,T$18="×")),R$17=31,S$18="×",S23="")))))),40,0))))</f>
        <v>0</v>
      </c>
      <c r="S164" s="193">
        <f t="shared" ref="S164" si="342">IF(AND($D$1="二交代制",S$17&gt;=1,S$17&lt;=28,S23="当",T23="明",U23="休",V23="当"),10,IF(AND($D$1="三交代制",S$17&gt;=2,S$17&lt;=30,OR(S23="準",S23="深"),OR(T23="準",T23="深"),OR(U23="準",U23="深")),20,IF(AND($D$1="二交代制",OR(S23="当",S23="明"),NOT(OR(AND(S23="当",OR(T23="明",S$17=31,T$18="×"),OR(U23="休",S$17=30,S$17=31,U$18="×")),AND(S23="明",OR(R23="当",S$17=1),OR(T23="休",S$17=31,T$18="×"))))),30,IF(AND($D$1="三交代制",R23&lt;&gt;"準",R23&lt;&gt;"深",OR(S23="準",S23="深"),(NOT(OR(AND(S23="準",OR(R23="日",R23="休",S$17=1,AND(T23&lt;&gt;"準",T23&lt;&gt;"深",R23="")),OR(T23="休",AND(T23="準",OR(U23="休",S$17=30,U$18="×")),S$17=31,T$18="×",T23="")),AND(S23="深",OR(R23="休",S$17=1,AND(T23&lt;&gt;"準",T23&lt;&gt;"深",R23="")),OR(T23="休",AND(OR(T23="準",T23="深"),OR(U23="休",S$17=30,U$18="×")),S$17=31,T$18="×",T23="")))))),40,0))))</f>
        <v>0</v>
      </c>
      <c r="T164" s="193">
        <f t="shared" ref="T164" si="343">IF(AND($D$1="二交代制",T$17&gt;=1,T$17&lt;=28,T23="当",U23="明",V23="休",W23="当"),10,IF(AND($D$1="三交代制",T$17&gt;=2,T$17&lt;=30,OR(T23="準",T23="深"),OR(U23="準",U23="深"),OR(V23="準",V23="深")),20,IF(AND($D$1="二交代制",OR(T23="当",T23="明"),NOT(OR(AND(T23="当",OR(U23="明",T$17=31,U$18="×"),OR(V23="休",T$17=30,T$17=31,V$18="×")),AND(T23="明",OR(S23="当",T$17=1),OR(U23="休",T$17=31,U$18="×"))))),30,IF(AND($D$1="三交代制",S23&lt;&gt;"準",S23&lt;&gt;"深",OR(T23="準",T23="深"),(NOT(OR(AND(T23="準",OR(S23="日",S23="休",T$17=1,AND(U23&lt;&gt;"準",U23&lt;&gt;"深",S23="")),OR(U23="休",AND(U23="準",OR(V23="休",T$17=30,V$18="×")),T$17=31,U$18="×",U23="")),AND(T23="深",OR(S23="休",T$17=1,AND(U23&lt;&gt;"準",U23&lt;&gt;"深",S23="")),OR(U23="休",AND(OR(U23="準",U23="深"),OR(V23="休",T$17=30,V$18="×")),T$17=31,U$18="×",U23="")))))),40,0))))</f>
        <v>0</v>
      </c>
      <c r="U164" s="193">
        <f t="shared" ref="U164" si="344">IF(AND($D$1="二交代制",U$17&gt;=1,U$17&lt;=28,U23="当",V23="明",W23="休",X23="当"),10,IF(AND($D$1="三交代制",U$17&gt;=2,U$17&lt;=30,OR(U23="準",U23="深"),OR(V23="準",V23="深"),OR(W23="準",W23="深")),20,IF(AND($D$1="二交代制",OR(U23="当",U23="明"),NOT(OR(AND(U23="当",OR(V23="明",U$17=31,V$18="×"),OR(W23="休",U$17=30,U$17=31,W$18="×")),AND(U23="明",OR(T23="当",U$17=1),OR(V23="休",U$17=31,V$18="×"))))),30,IF(AND($D$1="三交代制",T23&lt;&gt;"準",T23&lt;&gt;"深",OR(U23="準",U23="深"),(NOT(OR(AND(U23="準",OR(T23="日",T23="休",U$17=1,AND(V23&lt;&gt;"準",V23&lt;&gt;"深",T23="")),OR(V23="休",AND(V23="準",OR(W23="休",U$17=30,W$18="×")),U$17=31,V$18="×",V23="")),AND(U23="深",OR(T23="休",U$17=1,AND(V23&lt;&gt;"準",V23&lt;&gt;"深",T23="")),OR(V23="休",AND(OR(V23="準",V23="深"),OR(W23="休",U$17=30,W$18="×")),U$17=31,V$18="×",V23="")))))),40,0))))</f>
        <v>0</v>
      </c>
      <c r="V164" s="193">
        <f t="shared" ref="V164" si="345">IF(AND($D$1="二交代制",V$17&gt;=1,V$17&lt;=28,V23="当",W23="明",X23="休",Y23="当"),10,IF(AND($D$1="三交代制",V$17&gt;=2,V$17&lt;=30,OR(V23="準",V23="深"),OR(W23="準",W23="深"),OR(X23="準",X23="深")),20,IF(AND($D$1="二交代制",OR(V23="当",V23="明"),NOT(OR(AND(V23="当",OR(W23="明",V$17=31,W$18="×"),OR(X23="休",V$17=30,V$17=31,X$18="×")),AND(V23="明",OR(U23="当",V$17=1),OR(W23="休",V$17=31,W$18="×"))))),30,IF(AND($D$1="三交代制",U23&lt;&gt;"準",U23&lt;&gt;"深",OR(V23="準",V23="深"),(NOT(OR(AND(V23="準",OR(U23="日",U23="休",V$17=1,AND(W23&lt;&gt;"準",W23&lt;&gt;"深",U23="")),OR(W23="休",AND(W23="準",OR(X23="休",V$17=30,X$18="×")),V$17=31,W$18="×",W23="")),AND(V23="深",OR(U23="休",V$17=1,AND(W23&lt;&gt;"準",W23&lt;&gt;"深",U23="")),OR(W23="休",AND(OR(W23="準",W23="深"),OR(X23="休",V$17=30,X$18="×")),V$17=31,W$18="×",W23="")))))),40,0))))</f>
        <v>0</v>
      </c>
      <c r="W164" s="193">
        <f t="shared" ref="W164" si="346">IF(AND($D$1="二交代制",W$17&gt;=1,W$17&lt;=28,W23="当",X23="明",Y23="休",Z23="当"),10,IF(AND($D$1="三交代制",W$17&gt;=2,W$17&lt;=30,OR(W23="準",W23="深"),OR(X23="準",X23="深"),OR(Y23="準",Y23="深")),20,IF(AND($D$1="二交代制",OR(W23="当",W23="明"),NOT(OR(AND(W23="当",OR(X23="明",W$17=31,X$18="×"),OR(Y23="休",W$17=30,W$17=31,Y$18="×")),AND(W23="明",OR(V23="当",W$17=1),OR(X23="休",W$17=31,X$18="×"))))),30,IF(AND($D$1="三交代制",V23&lt;&gt;"準",V23&lt;&gt;"深",OR(W23="準",W23="深"),(NOT(OR(AND(W23="準",OR(V23="日",V23="休",W$17=1,AND(X23&lt;&gt;"準",X23&lt;&gt;"深",V23="")),OR(X23="休",AND(X23="準",OR(Y23="休",W$17=30,Y$18="×")),W$17=31,X$18="×",X23="")),AND(W23="深",OR(V23="休",W$17=1,AND(X23&lt;&gt;"準",X23&lt;&gt;"深",V23="")),OR(X23="休",AND(OR(X23="準",X23="深"),OR(Y23="休",W$17=30,Y$18="×")),W$17=31,X$18="×",X23="")))))),40,0))))</f>
        <v>0</v>
      </c>
      <c r="X164" s="193">
        <f t="shared" ref="X164" si="347">IF(AND($D$1="二交代制",X$17&gt;=1,X$17&lt;=28,X23="当",Y23="明",Z23="休",AA23="当"),10,IF(AND($D$1="三交代制",X$17&gt;=2,X$17&lt;=30,OR(X23="準",X23="深"),OR(Y23="準",Y23="深"),OR(Z23="準",Z23="深")),20,IF(AND($D$1="二交代制",OR(X23="当",X23="明"),NOT(OR(AND(X23="当",OR(Y23="明",X$17=31,Y$18="×"),OR(Z23="休",X$17=30,X$17=31,Z$18="×")),AND(X23="明",OR(W23="当",X$17=1),OR(Y23="休",X$17=31,Y$18="×"))))),30,IF(AND($D$1="三交代制",W23&lt;&gt;"準",W23&lt;&gt;"深",OR(X23="準",X23="深"),(NOT(OR(AND(X23="準",OR(W23="日",W23="休",X$17=1,AND(Y23&lt;&gt;"準",Y23&lt;&gt;"深",W23="")),OR(Y23="休",AND(Y23="準",OR(Z23="休",X$17=30,Z$18="×")),X$17=31,Y$18="×",Y23="")),AND(X23="深",OR(W23="休",X$17=1,AND(Y23&lt;&gt;"準",Y23&lt;&gt;"深",W23="")),OR(Y23="休",AND(OR(Y23="準",Y23="深"),OR(Z23="休",X$17=30,Z$18="×")),X$17=31,Y$18="×",Y23="")))))),40,0))))</f>
        <v>0</v>
      </c>
      <c r="Y164" s="193">
        <f t="shared" ref="Y164" si="348">IF(AND($D$1="二交代制",Y$17&gt;=1,Y$17&lt;=28,Y23="当",Z23="明",AA23="休",AB23="当"),10,IF(AND($D$1="三交代制",Y$17&gt;=2,Y$17&lt;=30,OR(Y23="準",Y23="深"),OR(Z23="準",Z23="深"),OR(AA23="準",AA23="深")),20,IF(AND($D$1="二交代制",OR(Y23="当",Y23="明"),NOT(OR(AND(Y23="当",OR(Z23="明",Y$17=31,Z$18="×"),OR(AA23="休",Y$17=30,Y$17=31,AA$18="×")),AND(Y23="明",OR(X23="当",Y$17=1),OR(Z23="休",Y$17=31,Z$18="×"))))),30,IF(AND($D$1="三交代制",X23&lt;&gt;"準",X23&lt;&gt;"深",OR(Y23="準",Y23="深"),(NOT(OR(AND(Y23="準",OR(X23="日",X23="休",Y$17=1,AND(Z23&lt;&gt;"準",Z23&lt;&gt;"深",X23="")),OR(Z23="休",AND(Z23="準",OR(AA23="休",Y$17=30,AA$18="×")),Y$17=31,Z$18="×",Z23="")),AND(Y23="深",OR(X23="休",Y$17=1,AND(Z23&lt;&gt;"準",Z23&lt;&gt;"深",X23="")),OR(Z23="休",AND(OR(Z23="準",Z23="深"),OR(AA23="休",Y$17=30,AA$18="×")),Y$17=31,Z$18="×",Z23="")))))),40,0))))</f>
        <v>0</v>
      </c>
      <c r="Z164" s="193">
        <f t="shared" ref="Z164" si="349">IF(AND($D$1="二交代制",Z$17&gt;=1,Z$17&lt;=28,Z23="当",AA23="明",AB23="休",AC23="当"),10,IF(AND($D$1="三交代制",Z$17&gt;=2,Z$17&lt;=30,OR(Z23="準",Z23="深"),OR(AA23="準",AA23="深"),OR(AB23="準",AB23="深")),20,IF(AND($D$1="二交代制",OR(Z23="当",Z23="明"),NOT(OR(AND(Z23="当",OR(AA23="明",Z$17=31,AA$18="×"),OR(AB23="休",Z$17=30,Z$17=31,AB$18="×")),AND(Z23="明",OR(Y23="当",Z$17=1),OR(AA23="休",Z$17=31,AA$18="×"))))),30,IF(AND($D$1="三交代制",Y23&lt;&gt;"準",Y23&lt;&gt;"深",OR(Z23="準",Z23="深"),(NOT(OR(AND(Z23="準",OR(Y23="日",Y23="休",Z$17=1,AND(AA23&lt;&gt;"準",AA23&lt;&gt;"深",Y23="")),OR(AA23="休",AND(AA23="準",OR(AB23="休",Z$17=30,AB$18="×")),Z$17=31,AA$18="×",AA23="")),AND(Z23="深",OR(Y23="休",Z$17=1,AND(AA23&lt;&gt;"準",AA23&lt;&gt;"深",Y23="")),OR(AA23="休",AND(OR(AA23="準",AA23="深"),OR(AB23="休",Z$17=30,AB$18="×")),Z$17=31,AA$18="×",AA23="")))))),40,0))))</f>
        <v>0</v>
      </c>
      <c r="AA164" s="193">
        <f t="shared" ref="AA164" si="350">IF(AND($D$1="二交代制",AA$17&gt;=1,AA$17&lt;=28,AA23="当",AB23="明",AC23="休",AD23="当"),10,IF(AND($D$1="三交代制",AA$17&gt;=2,AA$17&lt;=30,OR(AA23="準",AA23="深"),OR(AB23="準",AB23="深"),OR(AC23="準",AC23="深")),20,IF(AND($D$1="二交代制",OR(AA23="当",AA23="明"),NOT(OR(AND(AA23="当",OR(AB23="明",AA$17=31,AB$18="×"),OR(AC23="休",AA$17=30,AA$17=31,AC$18="×")),AND(AA23="明",OR(Z23="当",AA$17=1),OR(AB23="休",AA$17=31,AB$18="×"))))),30,IF(AND($D$1="三交代制",Z23&lt;&gt;"準",Z23&lt;&gt;"深",OR(AA23="準",AA23="深"),(NOT(OR(AND(AA23="準",OR(Z23="日",Z23="休",AA$17=1,AND(AB23&lt;&gt;"準",AB23&lt;&gt;"深",Z23="")),OR(AB23="休",AND(AB23="準",OR(AC23="休",AA$17=30,AC$18="×")),AA$17=31,AB$18="×",AB23="")),AND(AA23="深",OR(Z23="休",AA$17=1,AND(AB23&lt;&gt;"準",AB23&lt;&gt;"深",Z23="")),OR(AB23="休",AND(OR(AB23="準",AB23="深"),OR(AC23="休",AA$17=30,AC$18="×")),AA$17=31,AB$18="×",AB23="")))))),40,0))))</f>
        <v>0</v>
      </c>
      <c r="AB164" s="193">
        <f t="shared" ref="AB164" si="351">IF(AND($D$1="二交代制",AB$17&gt;=1,AB$17&lt;=28,AB23="当",AC23="明",AD23="休",AE23="当"),10,IF(AND($D$1="三交代制",AB$17&gt;=2,AB$17&lt;=30,OR(AB23="準",AB23="深"),OR(AC23="準",AC23="深"),OR(AD23="準",AD23="深")),20,IF(AND($D$1="二交代制",OR(AB23="当",AB23="明"),NOT(OR(AND(AB23="当",OR(AC23="明",AB$17=31,AC$18="×"),OR(AD23="休",AB$17=30,AB$17=31,AD$18="×")),AND(AB23="明",OR(AA23="当",AB$17=1),OR(AC23="休",AB$17=31,AC$18="×"))))),30,IF(AND($D$1="三交代制",AA23&lt;&gt;"準",AA23&lt;&gt;"深",OR(AB23="準",AB23="深"),(NOT(OR(AND(AB23="準",OR(AA23="日",AA23="休",AB$17=1,AND(AC23&lt;&gt;"準",AC23&lt;&gt;"深",AA23="")),OR(AC23="休",AND(AC23="準",OR(AD23="休",AB$17=30,AD$18="×")),AB$17=31,AC$18="×",AC23="")),AND(AB23="深",OR(AA23="休",AB$17=1,AND(AC23&lt;&gt;"準",AC23&lt;&gt;"深",AA23="")),OR(AC23="休",AND(OR(AC23="準",AC23="深"),OR(AD23="休",AB$17=30,AD$18="×")),AB$17=31,AC$18="×",AC23="")))))),40,0))))</f>
        <v>0</v>
      </c>
      <c r="AC164" s="193">
        <f t="shared" ref="AC164" si="352">IF(AND($D$1="二交代制",AC$17&gt;=1,AC$17&lt;=28,AC23="当",AD23="明",AE23="休",AF23="当"),10,IF(AND($D$1="三交代制",AC$17&gt;=2,AC$17&lt;=30,OR(AC23="準",AC23="深"),OR(AD23="準",AD23="深"),OR(AE23="準",AE23="深")),20,IF(AND($D$1="二交代制",OR(AC23="当",AC23="明"),NOT(OR(AND(AC23="当",OR(AD23="明",AC$17=31,AD$18="×"),OR(AE23="休",AC$17=30,AC$17=31,AE$18="×")),AND(AC23="明",OR(AB23="当",AC$17=1),OR(AD23="休",AC$17=31,AD$18="×"))))),30,IF(AND($D$1="三交代制",AB23&lt;&gt;"準",AB23&lt;&gt;"深",OR(AC23="準",AC23="深"),(NOT(OR(AND(AC23="準",OR(AB23="日",AB23="休",AC$17=1,AND(AD23&lt;&gt;"準",AD23&lt;&gt;"深",AB23="")),OR(AD23="休",AND(AD23="準",OR(AE23="休",AC$17=30,AE$18="×")),AC$17=31,AD$18="×",AD23="")),AND(AC23="深",OR(AB23="休",AC$17=1,AND(AD23&lt;&gt;"準",AD23&lt;&gt;"深",AB23="")),OR(AD23="休",AND(OR(AD23="準",AD23="深"),OR(AE23="休",AC$17=30,AE$18="×")),AC$17=31,AD$18="×",AD23="")))))),40,0))))</f>
        <v>0</v>
      </c>
      <c r="AD164" s="193">
        <f t="shared" ref="AD164" si="353">IF(AND($D$1="二交代制",AD$17&gt;=1,AD$17&lt;=28,AD23="当",AE23="明",AF23="休",AG23="当"),10,IF(AND($D$1="三交代制",AD$17&gt;=2,AD$17&lt;=30,OR(AD23="準",AD23="深"),OR(AE23="準",AE23="深"),OR(AF23="準",AF23="深")),20,IF(AND($D$1="二交代制",OR(AD23="当",AD23="明"),NOT(OR(AND(AD23="当",OR(AE23="明",AD$17=31,AE$18="×"),OR(AF23="休",AD$17=30,AD$17=31,AF$18="×")),AND(AD23="明",OR(AC23="当",AD$17=1),OR(AE23="休",AD$17=31,AE$18="×"))))),30,IF(AND($D$1="三交代制",AC23&lt;&gt;"準",AC23&lt;&gt;"深",OR(AD23="準",AD23="深"),(NOT(OR(AND(AD23="準",OR(AC23="日",AC23="休",AD$17=1,AND(AE23&lt;&gt;"準",AE23&lt;&gt;"深",AC23="")),OR(AE23="休",AND(AE23="準",OR(AF23="休",AD$17=30,AF$18="×")),AD$17=31,AE$18="×",AE23="")),AND(AD23="深",OR(AC23="休",AD$17=1,AND(AE23&lt;&gt;"準",AE23&lt;&gt;"深",AC23="")),OR(AE23="休",AND(OR(AE23="準",AE23="深"),OR(AF23="休",AD$17=30,AF$18="×")),AD$17=31,AE$18="×",AE23="")))))),40,0))))</f>
        <v>0</v>
      </c>
      <c r="AE164" s="193">
        <f t="shared" ref="AE164" si="354">IF(AND($D$1="二交代制",AE$17&gt;=1,AE$17&lt;=28,AE23="当",AF23="明",AG23="休",AH23="当"),10,IF(AND($D$1="三交代制",AE$17&gt;=2,AE$17&lt;=30,OR(AE23="準",AE23="深"),OR(AF23="準",AF23="深"),OR(AG23="準",AG23="深")),20,IF(AND($D$1="二交代制",OR(AE23="当",AE23="明"),NOT(OR(AND(AE23="当",OR(AF23="明",AE$17=31,AF$18="×"),OR(AG23="休",AE$17=30,AE$17=31,AG$18="×")),AND(AE23="明",OR(AD23="当",AE$17=1),OR(AF23="休",AE$17=31,AF$18="×"))))),30,IF(AND($D$1="三交代制",AD23&lt;&gt;"準",AD23&lt;&gt;"深",OR(AE23="準",AE23="深"),(NOT(OR(AND(AE23="準",OR(AD23="日",AD23="休",AE$17=1,AND(AF23&lt;&gt;"準",AF23&lt;&gt;"深",AD23="")),OR(AF23="休",AND(AF23="準",OR(AG23="休",AE$17=30,AG$18="×")),AE$17=31,AF$18="×",AF23="")),AND(AE23="深",OR(AD23="休",AE$17=1,AND(AF23&lt;&gt;"準",AF23&lt;&gt;"深",AD23="")),OR(AF23="休",AND(OR(AF23="準",AF23="深"),OR(AG23="休",AE$17=30,AG$18="×")),AE$17=31,AF$18="×",AF23="")))))),40,0))))</f>
        <v>0</v>
      </c>
      <c r="AF164" s="193">
        <f t="shared" ref="AF164" si="355">IF(AND($D$1="二交代制",AF$17&gt;=1,AF$17&lt;=28,AF23="当",AG23="明",AH23="休",AI23="当"),10,IF(AND($D$1="三交代制",AF$17&gt;=2,AF$17&lt;=30,OR(AF23="準",AF23="深"),OR(AG23="準",AG23="深"),OR(AH23="準",AH23="深")),20,IF(AND($D$1="二交代制",OR(AF23="当",AF23="明"),NOT(OR(AND(AF23="当",OR(AG23="明",AF$17=31,AG$18="×"),OR(AH23="休",AF$17=30,AF$17=31,AH$18="×")),AND(AF23="明",OR(AE23="当",AF$17=1),OR(AG23="休",AF$17=31,AG$18="×"))))),30,IF(AND($D$1="三交代制",AE23&lt;&gt;"準",AE23&lt;&gt;"深",OR(AF23="準",AF23="深"),(NOT(OR(AND(AF23="準",OR(AE23="日",AE23="休",AF$17=1,AND(AG23&lt;&gt;"準",AG23&lt;&gt;"深",AE23="")),OR(AG23="休",AND(AG23="準",OR(AH23="休",AF$17=30,AH$18="×")),AF$17=31,AG$18="×",AG23="")),AND(AF23="深",OR(AE23="休",AF$17=1,AND(AG23&lt;&gt;"準",AG23&lt;&gt;"深",AE23="")),OR(AG23="休",AND(OR(AG23="準",AG23="深"),OR(AH23="休",AF$17=30,AH$18="×")),AF$17=31,AG$18="×",AG23="")))))),40,0))))</f>
        <v>0</v>
      </c>
      <c r="AG164" s="193">
        <f t="shared" ref="AG164" si="356">IF(AND($D$1="二交代制",AG$17&gt;=1,AG$17&lt;=28,AG23="当",AH23="明",AI23="休",AJ23="当"),10,IF(AND($D$1="三交代制",AG$17&gt;=2,AG$17&lt;=30,OR(AG23="準",AG23="深"),OR(AH23="準",AH23="深"),OR(AI23="準",AI23="深")),20,IF(AND($D$1="二交代制",OR(AG23="当",AG23="明"),NOT(OR(AND(AG23="当",OR(AH23="明",AG$17=31,AH$18="×"),OR(AI23="休",AG$17=30,AG$17=31,AI$18="×")),AND(AG23="明",OR(AF23="当",AG$17=1),OR(AH23="休",AG$17=31,AH$18="×"))))),30,IF(AND($D$1="三交代制",AF23&lt;&gt;"準",AF23&lt;&gt;"深",OR(AG23="準",AG23="深"),(NOT(OR(AND(AG23="準",OR(AF23="日",AF23="休",AG$17=1,AND(AH23&lt;&gt;"準",AH23&lt;&gt;"深",AF23="")),OR(AH23="休",AND(AH23="準",OR(AI23="休",AG$17=30,AI$18="×")),AG$17=31,AH$18="×",AH23="")),AND(AG23="深",OR(AF23="休",AG$17=1,AND(AH23&lt;&gt;"準",AH23&lt;&gt;"深",AF23="")),OR(AH23="休",AND(OR(AH23="準",AH23="深"),OR(AI23="休",AG$17=30,AI$18="×")),AG$17=31,AH$18="×",AH23="")))))),40,0))))</f>
        <v>0</v>
      </c>
      <c r="AH164" s="193">
        <f t="shared" ref="AH164" si="357">IF(AND($D$1="二交代制",AH$17&gt;=1,AH$17&lt;=28,AH23="当",AI23="明",AJ23="休",AK23="当"),10,IF(AND($D$1="三交代制",AH$17&gt;=2,AH$17&lt;=30,OR(AH23="準",AH23="深"),OR(AI23="準",AI23="深"),OR(AJ23="準",AJ23="深")),20,IF(AND($D$1="二交代制",OR(AH23="当",AH23="明"),NOT(OR(AND(AH23="当",OR(AI23="明",AH$17=31,AI$18="×"),OR(AJ23="休",AH$17=30,AH$17=31,AJ$18="×")),AND(AH23="明",OR(AG23="当",AH$17=1),OR(AI23="休",AH$17=31,AI$18="×"))))),30,IF(AND($D$1="三交代制",AG23&lt;&gt;"準",AG23&lt;&gt;"深",OR(AH23="準",AH23="深"),(NOT(OR(AND(AH23="準",OR(AG23="日",AG23="休",AH$17=1,AND(AI23&lt;&gt;"準",AI23&lt;&gt;"深",AG23="")),OR(AI23="休",AND(AI23="準",OR(AJ23="休",AH$17=30,AJ$18="×")),AH$17=31,AI$18="×",AI23="")),AND(AH23="深",OR(AG23="休",AH$17=1,AND(AI23&lt;&gt;"準",AI23&lt;&gt;"深",AG23="")),OR(AI23="休",AND(OR(AI23="準",AI23="深"),OR(AJ23="休",AH$17=30,AJ$18="×")),AH$17=31,AI$18="×",AI23="")))))),40,0))))</f>
        <v>0</v>
      </c>
      <c r="AI164" s="193">
        <f t="shared" ref="AI164" si="358">IF(AND($D$1="二交代制",AI$17&gt;=1,AI$17&lt;=28,AI23="当",AJ23="明",AK23="休",AL23="当"),10,IF(AND($D$1="三交代制",AI$17&gt;=2,AI$17&lt;=30,OR(AI23="準",AI23="深"),OR(AJ23="準",AJ23="深"),OR(AK23="準",AK23="深")),20,IF(AND($D$1="二交代制",OR(AI23="当",AI23="明"),NOT(OR(AND(AI23="当",OR(AJ23="明",AI$17=31,AJ$18="×"),OR(AK23="休",AI$17=30,AI$17=31,AK$18="×")),AND(AI23="明",OR(AH23="当",AI$17=1),OR(AJ23="休",AI$17=31,AJ$18="×"))))),30,IF(AND($D$1="三交代制",AH23&lt;&gt;"準",AH23&lt;&gt;"深",OR(AI23="準",AI23="深"),(NOT(OR(AND(AI23="準",OR(AH23="日",AH23="休",AI$17=1,AND(AJ23&lt;&gt;"準",AJ23&lt;&gt;"深",AH23="")),OR(AJ23="休",AND(AJ23="準",OR(AK23="休",AI$17=30,AK$18="×")),AI$17=31,AJ$18="×",AJ23="")),AND(AI23="深",OR(AH23="休",AI$17=1,AND(AJ23&lt;&gt;"準",AJ23&lt;&gt;"深",AH23="")),OR(AJ23="休",AND(OR(AJ23="準",AJ23="深"),OR(AK23="休",AI$17=30,AK$18="×")),AI$17=31,AJ$18="×",AJ23="")))))),40,0))))</f>
        <v>0</v>
      </c>
      <c r="AJ164" s="193">
        <f t="shared" ref="AJ164" si="359">IF(AND($D$1="二交代制",AJ$17&gt;=1,AJ$17&lt;=28,AJ23="当",AK23="明",AL23="休",AM23="当"),10,IF(AND($D$1="三交代制",AJ$17&gt;=2,AJ$17&lt;=30,OR(AJ23="準",AJ23="深"),OR(AK23="準",AK23="深"),OR(AL23="準",AL23="深")),20,IF(AND($D$1="二交代制",OR(AJ23="当",AJ23="明"),NOT(OR(AND(AJ23="当",OR(AK23="明",AJ$17=31,AK$18="×"),OR(AL23="休",AJ$17=30,AJ$17=31,AL$18="×")),AND(AJ23="明",OR(AI23="当",AJ$17=1),OR(AK23="休",AJ$17=31,AK$18="×"))))),30,IF(AND($D$1="三交代制",AI23&lt;&gt;"準",AI23&lt;&gt;"深",OR(AJ23="準",AJ23="深"),(NOT(OR(AND(AJ23="準",OR(AI23="日",AI23="休",AJ$17=1,AND(AK23&lt;&gt;"準",AK23&lt;&gt;"深",AI23="")),OR(AK23="休",AND(AK23="準",OR(AL23="休",AJ$17=30,AL$18="×")),AJ$17=31,AK$18="×",AK23="")),AND(AJ23="深",OR(AI23="休",AJ$17=1,AND(AK23&lt;&gt;"準",AK23&lt;&gt;"深",AI23="")),OR(AK23="休",AND(OR(AK23="準",AK23="深"),OR(AL23="休",AJ$17=30,AL$18="×")),AJ$17=31,AK$18="×",AK23="")))))),40,0))))</f>
        <v>0</v>
      </c>
      <c r="AK164" s="193">
        <f t="shared" ref="AK164" si="360">IF(AND($D$1="二交代制",AK$17&gt;=1,AK$17&lt;=28,AK23="当",AL23="明",AM23="休",AN23="当"),10,IF(AND($D$1="三交代制",AK$17&gt;=2,AK$17&lt;=30,OR(AK23="準",AK23="深"),OR(AL23="準",AL23="深"),OR(AM23="準",AM23="深")),20,IF(AND($D$1="二交代制",OR(AK23="当",AK23="明"),NOT(OR(AND(AK23="当",OR(AL23="明",AK$17=31,AL$18="×"),OR(AM23="休",AK$17=30,AK$17=31,AM$18="×")),AND(AK23="明",OR(AJ23="当",AK$17=1),OR(AL23="休",AK$17=31,AL$18="×"))))),30,IF(AND($D$1="三交代制",AJ23&lt;&gt;"準",AJ23&lt;&gt;"深",OR(AK23="準",AK23="深"),(NOT(OR(AND(AK23="準",OR(AJ23="日",AJ23="休",AK$17=1,AND(AL23&lt;&gt;"準",AL23&lt;&gt;"深",AJ23="")),OR(AL23="休",AND(AL23="準",OR(AM23="休",AK$17=30,AM$18="×")),AK$17=31,AL$18="×",AL23="")),AND(AK23="深",OR(AJ23="休",AK$17=1,AND(AL23&lt;&gt;"準",AL23&lt;&gt;"深",AJ23="")),OR(AL23="休",AND(OR(AL23="準",AL23="深"),OR(AM23="休",AK$17=30,AM$18="×")),AK$17=31,AL$18="×",AL23="")))))),40,0))))</f>
        <v>0</v>
      </c>
      <c r="AL164" s="193">
        <f t="shared" ref="AL164" si="361">IF(AND($D$1="二交代制",AL$17&gt;=1,AL$17&lt;=28,AL23="当",AM23="明",AN23="休",AO23="当"),10,IF(AND($D$1="三交代制",AL$17&gt;=2,AL$17&lt;=30,OR(AL23="準",AL23="深"),OR(AM23="準",AM23="深"),OR(AN23="準",AN23="深")),20,IF(AND($D$1="二交代制",OR(AL23="当",AL23="明"),NOT(OR(AND(AL23="当",OR(AM23="明",AL$17=31,AM$18="×"),OR(AN23="休",AL$17=30,AL$17=31,AN$18="×")),AND(AL23="明",OR(AK23="当",AL$17=1),OR(AM23="休",AL$17=31,AM$18="×"))))),30,IF(AND($D$1="三交代制",AK23&lt;&gt;"準",AK23&lt;&gt;"深",OR(AL23="準",AL23="深"),(NOT(OR(AND(AL23="準",OR(AK23="日",AK23="休",AL$17=1,AND(AM23&lt;&gt;"準",AM23&lt;&gt;"深",AK23="")),OR(AM23="休",AND(AM23="準",OR(AN23="休",AL$17=30,AN$18="×")),AL$17=31,AM$18="×",AM23="")),AND(AL23="深",OR(AK23="休",AL$17=1,AND(AM23&lt;&gt;"準",AM23&lt;&gt;"深",AK23="")),OR(AM23="休",AND(OR(AM23="準",AM23="深"),OR(AN23="休",AL$17=30,AN$18="×")),AL$17=31,AM$18="×",AM23="")))))),40,0))))</f>
        <v>0</v>
      </c>
      <c r="AM164" s="193">
        <f t="shared" ref="AM164" si="362">IF(AND($D$1="二交代制",AM$17&gt;=1,AM$17&lt;=28,AM23="当",AN23="明",AO23="休",AP23="当"),10,IF(AND($D$1="三交代制",AM$17&gt;=2,AM$17&lt;=30,OR(AM23="準",AM23="深"),OR(AN23="準",AN23="深"),OR(AO23="準",AO23="深")),20,IF(AND($D$1="二交代制",OR(AM23="当",AM23="明"),NOT(OR(AND(AM23="当",OR(AN23="明",AM$17=31,AN$18="×"),OR(AO23="休",AM$17=30,AM$17=31,AO$18="×")),AND(AM23="明",OR(AL23="当",AM$17=1),OR(AN23="休",AM$17=31,AN$18="×"))))),30,IF(AND($D$1="三交代制",AL23&lt;&gt;"準",AL23&lt;&gt;"深",OR(AM23="準",AM23="深"),(NOT(OR(AND(AM23="準",OR(AL23="日",AL23="休",AM$17=1,AND(AN23&lt;&gt;"準",AN23&lt;&gt;"深",AL23="")),OR(AN23="休",AND(AN23="準",OR(AO23="休",AM$17=30,AO$18="×")),AM$17=31,AN$18="×",AN23="")),AND(AM23="深",OR(AL23="休",AM$17=1,AND(AN23&lt;&gt;"準",AN23&lt;&gt;"深",AL23="")),OR(AN23="休",AND(OR(AN23="準",AN23="深"),OR(AO23="休",AM$17=30,AO$18="×")),AM$17=31,AN$18="×",AN23="")))))),40,0))))</f>
        <v>0</v>
      </c>
      <c r="AN164" s="193">
        <f t="shared" ref="AN164" si="363">IF(AND($D$1="二交代制",AN$17&gt;=1,AN$17&lt;=28,AN23="当",AO23="明",AP23="休",AQ23="当"),10,IF(AND($D$1="三交代制",AN$17&gt;=2,AN$17&lt;=30,OR(AN23="準",AN23="深"),OR(AO23="準",AO23="深"),OR(AP23="準",AP23="深")),20,IF(AND($D$1="二交代制",OR(AN23="当",AN23="明"),NOT(OR(AND(AN23="当",OR(AO23="明",AN$17=31,AO$18="×"),OR(AP23="休",AN$17=30,AN$17=31,AP$18="×")),AND(AN23="明",OR(AM23="当",AN$17=1),OR(AO23="休",AN$17=31,AO$18="×"))))),30,IF(AND($D$1="三交代制",AM23&lt;&gt;"準",AM23&lt;&gt;"深",OR(AN23="準",AN23="深"),(NOT(OR(AND(AN23="準",OR(AM23="日",AM23="休",AN$17=1,AND(AO23&lt;&gt;"準",AO23&lt;&gt;"深",AM23="")),OR(AO23="休",AND(AO23="準",OR(AP23="休",AN$17=30,AP$18="×")),AN$17=31,AO$18="×",AO23="")),AND(AN23="深",OR(AM23="休",AN$17=1,AND(AO23&lt;&gt;"準",AO23&lt;&gt;"深",AM23="")),OR(AO23="休",AND(OR(AO23="準",AO23="深"),OR(AP23="休",AN$17=30,AP$18="×")),AN$17=31,AO$18="×",AO23="")))))),40,0))))</f>
        <v>0</v>
      </c>
      <c r="AO164" s="193">
        <f t="shared" ref="AO164" si="364">IF(AND($D$1="二交代制",AO$17&gt;=1,AO$17&lt;=28,AO23="当",AP23="明",AQ23="休",AR23="当"),10,IF(AND($D$1="三交代制",AO$17&gt;=2,AO$17&lt;=30,OR(AO23="準",AO23="深"),OR(AP23="準",AP23="深"),OR(AQ23="準",AQ23="深")),20,IF(AND($D$1="二交代制",OR(AO23="当",AO23="明"),NOT(OR(AND(AO23="当",OR(AP23="明",AO$17=31,AP$18="×"),OR(AQ23="休",AO$17=30,AO$17=31,AQ$18="×")),AND(AO23="明",OR(AN23="当",AO$17=1),OR(AP23="休",AO$17=31,AP$18="×"))))),30,IF(AND($D$1="三交代制",AN23&lt;&gt;"準",AN23&lt;&gt;"深",OR(AO23="準",AO23="深"),(NOT(OR(AND(AO23="準",OR(AN23="日",AN23="休",AO$17=1,AND(AP23&lt;&gt;"準",AP23&lt;&gt;"深",AN23="")),OR(AP23="休",AND(AP23="準",OR(AQ23="休",AO$17=30,AQ$18="×")),AO$17=31,AP$18="×",AP23="")),AND(AO23="深",OR(AN23="休",AO$17=1,AND(AP23&lt;&gt;"準",AP23&lt;&gt;"深",AN23="")),OR(AP23="休",AND(OR(AP23="準",AP23="深"),OR(AQ23="休",AO$17=30,AQ$18="×")),AO$17=31,AP$18="×",AP23="")))))),40,0))))</f>
        <v>0</v>
      </c>
      <c r="BA164" s="87" t="str">
        <f>IF(Aチーム用勤務希望表!BA164&lt;&gt;"",Aチーム用勤務希望表!BA164,"")</f>
        <v>成人の日</v>
      </c>
      <c r="BB164" s="140">
        <f>IF(Aチーム用勤務希望表!BB164&lt;&gt;"",Aチーム用勤務希望表!BB164,"")</f>
        <v>44571</v>
      </c>
      <c r="BC164" s="87" t="str">
        <f>IF(Aチーム用勤務希望表!BC164&lt;&gt;"",Aチーム用勤務希望表!BC164,"")</f>
        <v/>
      </c>
      <c r="BD164" s="98">
        <f t="shared" si="330"/>
        <v>0</v>
      </c>
      <c r="BE164" s="98">
        <f t="shared" si="330"/>
        <v>0</v>
      </c>
      <c r="BF164" s="98">
        <f t="shared" si="330"/>
        <v>0</v>
      </c>
      <c r="BG164" s="98">
        <f t="shared" si="330"/>
        <v>0</v>
      </c>
      <c r="BH164" s="98">
        <f t="shared" si="330"/>
        <v>0</v>
      </c>
      <c r="BI164" s="98">
        <f t="shared" si="330"/>
        <v>0</v>
      </c>
      <c r="BJ164" s="98">
        <f t="shared" si="330"/>
        <v>0</v>
      </c>
      <c r="BK164" s="98">
        <f t="shared" si="330"/>
        <v>0</v>
      </c>
      <c r="BL164" s="98">
        <f t="shared" si="330"/>
        <v>0</v>
      </c>
      <c r="BM164" s="98">
        <f t="shared" si="330"/>
        <v>0</v>
      </c>
      <c r="BN164" s="98">
        <f t="shared" si="331"/>
        <v>0</v>
      </c>
      <c r="BO164" s="98">
        <f t="shared" si="331"/>
        <v>0</v>
      </c>
      <c r="BP164" s="98">
        <f t="shared" si="331"/>
        <v>0</v>
      </c>
      <c r="BQ164" s="98">
        <f t="shared" si="331"/>
        <v>0</v>
      </c>
      <c r="BR164" s="98">
        <f t="shared" si="331"/>
        <v>0</v>
      </c>
      <c r="BS164" s="98">
        <f t="shared" si="331"/>
        <v>0</v>
      </c>
      <c r="BT164" s="98">
        <f t="shared" si="331"/>
        <v>0</v>
      </c>
      <c r="BU164" s="98">
        <f t="shared" si="331"/>
        <v>0</v>
      </c>
      <c r="BV164" s="98">
        <f t="shared" si="331"/>
        <v>0</v>
      </c>
      <c r="BW164" s="98">
        <f t="shared" si="331"/>
        <v>0</v>
      </c>
      <c r="BX164" s="98">
        <f t="shared" si="332"/>
        <v>0</v>
      </c>
      <c r="BY164" s="98">
        <f t="shared" si="332"/>
        <v>0</v>
      </c>
      <c r="BZ164" s="98">
        <f t="shared" si="332"/>
        <v>0</v>
      </c>
      <c r="CA164" s="98">
        <f t="shared" si="332"/>
        <v>0</v>
      </c>
      <c r="CB164" s="98">
        <f t="shared" si="332"/>
        <v>0</v>
      </c>
      <c r="CC164" s="98">
        <f t="shared" si="332"/>
        <v>0</v>
      </c>
      <c r="CD164" s="98">
        <f t="shared" si="332"/>
        <v>0</v>
      </c>
      <c r="CE164" s="98">
        <f t="shared" si="332"/>
        <v>0</v>
      </c>
      <c r="CF164" s="98">
        <f t="shared" si="332"/>
        <v>0</v>
      </c>
      <c r="CG164" s="98">
        <f t="shared" si="332"/>
        <v>0</v>
      </c>
      <c r="CH164" s="98">
        <f t="shared" si="332"/>
        <v>0</v>
      </c>
    </row>
    <row r="165" spans="3:86" x14ac:dyDescent="0.4">
      <c r="I165" s="307"/>
      <c r="J165" s="202"/>
      <c r="K165" s="193"/>
      <c r="L165" s="193"/>
      <c r="M165" s="193"/>
      <c r="N165" s="193"/>
      <c r="O165" s="193"/>
      <c r="P165" s="193"/>
      <c r="Q165" s="193"/>
      <c r="R165" s="193"/>
      <c r="S165" s="193"/>
      <c r="T165" s="193"/>
      <c r="U165" s="193"/>
      <c r="V165" s="193"/>
      <c r="W165" s="193"/>
      <c r="X165" s="193"/>
      <c r="Y165" s="193"/>
      <c r="Z165" s="193"/>
      <c r="AA165" s="193"/>
      <c r="AB165" s="193"/>
      <c r="AC165" s="193"/>
      <c r="AD165" s="193"/>
      <c r="AE165" s="193"/>
      <c r="AF165" s="193"/>
      <c r="AG165" s="193"/>
      <c r="AH165" s="193"/>
      <c r="AI165" s="193"/>
      <c r="AJ165" s="193"/>
      <c r="AK165" s="193"/>
      <c r="AL165" s="193"/>
      <c r="AM165" s="193"/>
      <c r="AN165" s="193"/>
      <c r="AO165" s="193"/>
      <c r="BA165" s="87" t="str">
        <f>IF(Aチーム用勤務希望表!BA165&lt;&gt;"",Aチーム用勤務希望表!BA165,"")</f>
        <v>建国記念の日</v>
      </c>
      <c r="BB165" s="140">
        <f>IF(Aチーム用勤務希望表!BB165&lt;&gt;"",Aチーム用勤務希望表!BB165,"")</f>
        <v>44603</v>
      </c>
      <c r="BC165" s="87" t="str">
        <f>IF(Aチーム用勤務希望表!BC165&lt;&gt;"",Aチーム用勤務希望表!BC165,"")</f>
        <v/>
      </c>
      <c r="BD165" s="98">
        <f t="shared" si="330"/>
        <v>0</v>
      </c>
      <c r="BE165" s="98">
        <f t="shared" si="330"/>
        <v>0</v>
      </c>
      <c r="BF165" s="98">
        <f t="shared" si="330"/>
        <v>0</v>
      </c>
      <c r="BG165" s="98">
        <f t="shared" si="330"/>
        <v>0</v>
      </c>
      <c r="BH165" s="98">
        <f t="shared" si="330"/>
        <v>0</v>
      </c>
      <c r="BI165" s="98">
        <f t="shared" si="330"/>
        <v>0</v>
      </c>
      <c r="BJ165" s="98">
        <f t="shared" si="330"/>
        <v>0</v>
      </c>
      <c r="BK165" s="98">
        <f t="shared" si="330"/>
        <v>0</v>
      </c>
      <c r="BL165" s="98">
        <f t="shared" si="330"/>
        <v>0</v>
      </c>
      <c r="BM165" s="98">
        <f t="shared" si="330"/>
        <v>0</v>
      </c>
      <c r="BN165" s="98">
        <f t="shared" si="331"/>
        <v>0</v>
      </c>
      <c r="BO165" s="98">
        <f t="shared" si="331"/>
        <v>0</v>
      </c>
      <c r="BP165" s="98">
        <f t="shared" si="331"/>
        <v>0</v>
      </c>
      <c r="BQ165" s="98">
        <f t="shared" si="331"/>
        <v>0</v>
      </c>
      <c r="BR165" s="98">
        <f t="shared" si="331"/>
        <v>0</v>
      </c>
      <c r="BS165" s="98">
        <f t="shared" si="331"/>
        <v>0</v>
      </c>
      <c r="BT165" s="98">
        <f t="shared" si="331"/>
        <v>0</v>
      </c>
      <c r="BU165" s="98">
        <f t="shared" si="331"/>
        <v>0</v>
      </c>
      <c r="BV165" s="98">
        <f t="shared" si="331"/>
        <v>0</v>
      </c>
      <c r="BW165" s="98">
        <f t="shared" si="331"/>
        <v>0</v>
      </c>
      <c r="BX165" s="98">
        <f t="shared" si="332"/>
        <v>0</v>
      </c>
      <c r="BY165" s="98">
        <f t="shared" si="332"/>
        <v>0</v>
      </c>
      <c r="BZ165" s="98">
        <f t="shared" si="332"/>
        <v>0</v>
      </c>
      <c r="CA165" s="98">
        <f t="shared" si="332"/>
        <v>0</v>
      </c>
      <c r="CB165" s="98">
        <f t="shared" si="332"/>
        <v>0</v>
      </c>
      <c r="CC165" s="98">
        <f t="shared" si="332"/>
        <v>0</v>
      </c>
      <c r="CD165" s="98">
        <f t="shared" si="332"/>
        <v>0</v>
      </c>
      <c r="CE165" s="98">
        <f t="shared" si="332"/>
        <v>0</v>
      </c>
      <c r="CF165" s="98">
        <f t="shared" si="332"/>
        <v>0</v>
      </c>
      <c r="CG165" s="98">
        <f t="shared" si="332"/>
        <v>0</v>
      </c>
      <c r="CH165" s="98">
        <f t="shared" si="332"/>
        <v>0</v>
      </c>
    </row>
    <row r="166" spans="3:86" x14ac:dyDescent="0.4">
      <c r="D166" s="98" t="s">
        <v>37</v>
      </c>
      <c r="E166" s="98"/>
      <c r="F166" s="98"/>
      <c r="G166" s="98"/>
      <c r="I166" s="307"/>
      <c r="J166" s="201" t="str">
        <f t="shared" ref="J166" si="365">E25</f>
        <v>田中</v>
      </c>
      <c r="K166" s="193">
        <f t="shared" ref="K166" si="366">IF(AND($D$1="二交代制",K$17&gt;=1,K$17&lt;=28,K25="当",L25="明",M25="休",N25="当"),10,IF(AND($D$1="三交代制",K$17&gt;=2,K$17&lt;=30,OR(K25="準",K25="深"),OR(L25="準",L25="深"),OR(M25="準",M25="深")),20,IF(AND($D$1="二交代制",OR(K25="当",K25="明"),NOT(OR(AND(K25="当",OR(L25="明",K$17=31,L$18="×"),OR(M25="休",K$17=30,K$17=31,M$18="×")),AND(K25="明",OR(J25="当",K$17=1),OR(L25="休",K$17=31,L$18="×"))))),30,IF(AND($D$1="三交代制",J25&lt;&gt;"準",J25&lt;&gt;"深",OR(K25="準",K25="深"),(NOT(OR(AND(K25="準",OR(J25="日",J25="休",K$17=1,AND(L25&lt;&gt;"準",L25&lt;&gt;"深",J25="")),OR(L25="休",AND(L25="準",OR(M25="休",K$17=30,M$18="×")),K$17=31,L$18="×",L25="")),AND(K25="深",OR(J25="休",K$17=1,AND(L25&lt;&gt;"準",L25&lt;&gt;"深",J25="")),OR(L25="休",AND(OR(L25="準",L25="深"),OR(M25="休",K$17=30,M$18="×")),K$17=31,L$18="×",L25="")))))),40,0))))</f>
        <v>0</v>
      </c>
      <c r="L166" s="193">
        <f t="shared" ref="L166" si="367">IF(AND($D$1="二交代制",L$17&gt;=1,L$17&lt;=28,L25="当",M25="明",N25="休",O25="当"),10,IF(AND($D$1="三交代制",L$17&gt;=2,L$17&lt;=30,OR(L25="準",L25="深"),OR(M25="準",M25="深"),OR(N25="準",N25="深")),20,IF(AND($D$1="二交代制",OR(L25="当",L25="明"),NOT(OR(AND(L25="当",OR(M25="明",L$17=31,M$18="×"),OR(N25="休",L$17=30,L$17=31,N$18="×")),AND(L25="明",OR(K25="当",L$17=1),OR(M25="休",L$17=31,M$18="×"))))),30,IF(AND($D$1="三交代制",K25&lt;&gt;"準",K25&lt;&gt;"深",OR(L25="準",L25="深"),(NOT(OR(AND(L25="準",OR(K25="日",K25="休",L$17=1,AND(M25&lt;&gt;"準",M25&lt;&gt;"深",K25="")),OR(M25="休",AND(M25="準",OR(N25="休",L$17=30,N$18="×")),L$17=31,M$18="×",M25="")),AND(L25="深",OR(K25="休",L$17=1,AND(M25&lt;&gt;"準",M25&lt;&gt;"深",K25="")),OR(M25="休",AND(OR(M25="準",M25="深"),OR(N25="休",L$17=30,N$18="×")),L$17=31,M$18="×",M25="")))))),40,0))))</f>
        <v>0</v>
      </c>
      <c r="M166" s="193">
        <f t="shared" ref="M166" si="368">IF(AND($D$1="二交代制",M$17&gt;=1,M$17&lt;=28,M25="当",N25="明",O25="休",P25="当"),10,IF(AND($D$1="三交代制",M$17&gt;=2,M$17&lt;=30,OR(M25="準",M25="深"),OR(N25="準",N25="深"),OR(O25="準",O25="深")),20,IF(AND($D$1="二交代制",OR(M25="当",M25="明"),NOT(OR(AND(M25="当",OR(N25="明",M$17=31,N$18="×"),OR(O25="休",M$17=30,M$17=31,O$18="×")),AND(M25="明",OR(L25="当",M$17=1),OR(N25="休",M$17=31,N$18="×"))))),30,IF(AND($D$1="三交代制",L25&lt;&gt;"準",L25&lt;&gt;"深",OR(M25="準",M25="深"),(NOT(OR(AND(M25="準",OR(L25="日",L25="休",M$17=1,AND(N25&lt;&gt;"準",N25&lt;&gt;"深",L25="")),OR(N25="休",AND(N25="準",OR(O25="休",M$17=30,O$18="×")),M$17=31,N$18="×",N25="")),AND(M25="深",OR(L25="休",M$17=1,AND(N25&lt;&gt;"準",N25&lt;&gt;"深",L25="")),OR(N25="休",AND(OR(N25="準",N25="深"),OR(O25="休",M$17=30,O$18="×")),M$17=31,N$18="×",N25="")))))),40,0))))</f>
        <v>0</v>
      </c>
      <c r="N166" s="193">
        <f t="shared" ref="N166" si="369">IF(AND($D$1="二交代制",N$17&gt;=1,N$17&lt;=28,N25="当",O25="明",P25="休",Q25="当"),10,IF(AND($D$1="三交代制",N$17&gt;=2,N$17&lt;=30,OR(N25="準",N25="深"),OR(O25="準",O25="深"),OR(P25="準",P25="深")),20,IF(AND($D$1="二交代制",OR(N25="当",N25="明"),NOT(OR(AND(N25="当",OR(O25="明",N$17=31,O$18="×"),OR(P25="休",N$17=30,N$17=31,P$18="×")),AND(N25="明",OR(M25="当",N$17=1),OR(O25="休",N$17=31,O$18="×"))))),30,IF(AND($D$1="三交代制",M25&lt;&gt;"準",M25&lt;&gt;"深",OR(N25="準",N25="深"),(NOT(OR(AND(N25="準",OR(M25="日",M25="休",N$17=1,AND(O25&lt;&gt;"準",O25&lt;&gt;"深",M25="")),OR(O25="休",AND(O25="準",OR(P25="休",N$17=30,P$18="×")),N$17=31,O$18="×",O25="")),AND(N25="深",OR(M25="休",N$17=1,AND(O25&lt;&gt;"準",O25&lt;&gt;"深",M25="")),OR(O25="休",AND(OR(O25="準",O25="深"),OR(P25="休",N$17=30,P$18="×")),N$17=31,O$18="×",O25="")))))),40,0))))</f>
        <v>0</v>
      </c>
      <c r="O166" s="193">
        <f t="shared" ref="O166" si="370">IF(AND($D$1="二交代制",O$17&gt;=1,O$17&lt;=28,O25="当",P25="明",Q25="休",R25="当"),10,IF(AND($D$1="三交代制",O$17&gt;=2,O$17&lt;=30,OR(O25="準",O25="深"),OR(P25="準",P25="深"),OR(Q25="準",Q25="深")),20,IF(AND($D$1="二交代制",OR(O25="当",O25="明"),NOT(OR(AND(O25="当",OR(P25="明",O$17=31,P$18="×"),OR(Q25="休",O$17=30,O$17=31,Q$18="×")),AND(O25="明",OR(N25="当",O$17=1),OR(P25="休",O$17=31,P$18="×"))))),30,IF(AND($D$1="三交代制",N25&lt;&gt;"準",N25&lt;&gt;"深",OR(O25="準",O25="深"),(NOT(OR(AND(O25="準",OR(N25="日",N25="休",O$17=1,AND(P25&lt;&gt;"準",P25&lt;&gt;"深",N25="")),OR(P25="休",AND(P25="準",OR(Q25="休",O$17=30,Q$18="×")),O$17=31,P$18="×",P25="")),AND(O25="深",OR(N25="休",O$17=1,AND(P25&lt;&gt;"準",P25&lt;&gt;"深",N25="")),OR(P25="休",AND(OR(P25="準",P25="深"),OR(Q25="休",O$17=30,Q$18="×")),O$17=31,P$18="×",P25="")))))),40,0))))</f>
        <v>0</v>
      </c>
      <c r="P166" s="193">
        <f t="shared" ref="P166" si="371">IF(AND($D$1="二交代制",P$17&gt;=1,P$17&lt;=28,P25="当",Q25="明",R25="休",S25="当"),10,IF(AND($D$1="三交代制",P$17&gt;=2,P$17&lt;=30,OR(P25="準",P25="深"),OR(Q25="準",Q25="深"),OR(R25="準",R25="深")),20,IF(AND($D$1="二交代制",OR(P25="当",P25="明"),NOT(OR(AND(P25="当",OR(Q25="明",P$17=31,Q$18="×"),OR(R25="休",P$17=30,P$17=31,R$18="×")),AND(P25="明",OR(O25="当",P$17=1),OR(Q25="休",P$17=31,Q$18="×"))))),30,IF(AND($D$1="三交代制",O25&lt;&gt;"準",O25&lt;&gt;"深",OR(P25="準",P25="深"),(NOT(OR(AND(P25="準",OR(O25="日",O25="休",P$17=1,AND(Q25&lt;&gt;"準",Q25&lt;&gt;"深",O25="")),OR(Q25="休",AND(Q25="準",OR(R25="休",P$17=30,R$18="×")),P$17=31,Q$18="×",Q25="")),AND(P25="深",OR(O25="休",P$17=1,AND(Q25&lt;&gt;"準",Q25&lt;&gt;"深",O25="")),OR(Q25="休",AND(OR(Q25="準",Q25="深"),OR(R25="休",P$17=30,R$18="×")),P$17=31,Q$18="×",Q25="")))))),40,0))))</f>
        <v>0</v>
      </c>
      <c r="Q166" s="193">
        <f t="shared" ref="Q166" si="372">IF(AND($D$1="二交代制",Q$17&gt;=1,Q$17&lt;=28,Q25="当",R25="明",S25="休",T25="当"),10,IF(AND($D$1="三交代制",Q$17&gt;=2,Q$17&lt;=30,OR(Q25="準",Q25="深"),OR(R25="準",R25="深"),OR(S25="準",S25="深")),20,IF(AND($D$1="二交代制",OR(Q25="当",Q25="明"),NOT(OR(AND(Q25="当",OR(R25="明",Q$17=31,R$18="×"),OR(S25="休",Q$17=30,Q$17=31,S$18="×")),AND(Q25="明",OR(P25="当",Q$17=1),OR(R25="休",Q$17=31,R$18="×"))))),30,IF(AND($D$1="三交代制",P25&lt;&gt;"準",P25&lt;&gt;"深",OR(Q25="準",Q25="深"),(NOT(OR(AND(Q25="準",OR(P25="日",P25="休",Q$17=1,AND(R25&lt;&gt;"準",R25&lt;&gt;"深",P25="")),OR(R25="休",AND(R25="準",OR(S25="休",Q$17=30,S$18="×")),Q$17=31,R$18="×",R25="")),AND(Q25="深",OR(P25="休",Q$17=1,AND(R25&lt;&gt;"準",R25&lt;&gt;"深",P25="")),OR(R25="休",AND(OR(R25="準",R25="深"),OR(S25="休",Q$17=30,S$18="×")),Q$17=31,R$18="×",R25="")))))),40,0))))</f>
        <v>0</v>
      </c>
      <c r="R166" s="193">
        <f t="shared" ref="R166" si="373">IF(AND($D$1="二交代制",R$17&gt;=1,R$17&lt;=28,R25="当",S25="明",T25="休",U25="当"),10,IF(AND($D$1="三交代制",R$17&gt;=2,R$17&lt;=30,OR(R25="準",R25="深"),OR(S25="準",S25="深"),OR(T25="準",T25="深")),20,IF(AND($D$1="二交代制",OR(R25="当",R25="明"),NOT(OR(AND(R25="当",OR(S25="明",R$17=31,S$18="×"),OR(T25="休",R$17=30,R$17=31,T$18="×")),AND(R25="明",OR(Q25="当",R$17=1),OR(S25="休",R$17=31,S$18="×"))))),30,IF(AND($D$1="三交代制",Q25&lt;&gt;"準",Q25&lt;&gt;"深",OR(R25="準",R25="深"),(NOT(OR(AND(R25="準",OR(Q25="日",Q25="休",R$17=1,AND(S25&lt;&gt;"準",S25&lt;&gt;"深",Q25="")),OR(S25="休",AND(S25="準",OR(T25="休",R$17=30,T$18="×")),R$17=31,S$18="×",S25="")),AND(R25="深",OR(Q25="休",R$17=1,AND(S25&lt;&gt;"準",S25&lt;&gt;"深",Q25="")),OR(S25="休",AND(OR(S25="準",S25="深"),OR(T25="休",R$17=30,T$18="×")),R$17=31,S$18="×",S25="")))))),40,0))))</f>
        <v>0</v>
      </c>
      <c r="S166" s="193">
        <f t="shared" ref="S166" si="374">IF(AND($D$1="二交代制",S$17&gt;=1,S$17&lt;=28,S25="当",T25="明",U25="休",V25="当"),10,IF(AND($D$1="三交代制",S$17&gt;=2,S$17&lt;=30,OR(S25="準",S25="深"),OR(T25="準",T25="深"),OR(U25="準",U25="深")),20,IF(AND($D$1="二交代制",OR(S25="当",S25="明"),NOT(OR(AND(S25="当",OR(T25="明",S$17=31,T$18="×"),OR(U25="休",S$17=30,S$17=31,U$18="×")),AND(S25="明",OR(R25="当",S$17=1),OR(T25="休",S$17=31,T$18="×"))))),30,IF(AND($D$1="三交代制",R25&lt;&gt;"準",R25&lt;&gt;"深",OR(S25="準",S25="深"),(NOT(OR(AND(S25="準",OR(R25="日",R25="休",S$17=1,AND(T25&lt;&gt;"準",T25&lt;&gt;"深",R25="")),OR(T25="休",AND(T25="準",OR(U25="休",S$17=30,U$18="×")),S$17=31,T$18="×",T25="")),AND(S25="深",OR(R25="休",S$17=1,AND(T25&lt;&gt;"準",T25&lt;&gt;"深",R25="")),OR(T25="休",AND(OR(T25="準",T25="深"),OR(U25="休",S$17=30,U$18="×")),S$17=31,T$18="×",T25="")))))),40,0))))</f>
        <v>0</v>
      </c>
      <c r="T166" s="193">
        <f t="shared" ref="T166" si="375">IF(AND($D$1="二交代制",T$17&gt;=1,T$17&lt;=28,T25="当",U25="明",V25="休",W25="当"),10,IF(AND($D$1="三交代制",T$17&gt;=2,T$17&lt;=30,OR(T25="準",T25="深"),OR(U25="準",U25="深"),OR(V25="準",V25="深")),20,IF(AND($D$1="二交代制",OR(T25="当",T25="明"),NOT(OR(AND(T25="当",OR(U25="明",T$17=31,U$18="×"),OR(V25="休",T$17=30,T$17=31,V$18="×")),AND(T25="明",OR(S25="当",T$17=1),OR(U25="休",T$17=31,U$18="×"))))),30,IF(AND($D$1="三交代制",S25&lt;&gt;"準",S25&lt;&gt;"深",OR(T25="準",T25="深"),(NOT(OR(AND(T25="準",OR(S25="日",S25="休",T$17=1,AND(U25&lt;&gt;"準",U25&lt;&gt;"深",S25="")),OR(U25="休",AND(U25="準",OR(V25="休",T$17=30,V$18="×")),T$17=31,U$18="×",U25="")),AND(T25="深",OR(S25="休",T$17=1,AND(U25&lt;&gt;"準",U25&lt;&gt;"深",S25="")),OR(U25="休",AND(OR(U25="準",U25="深"),OR(V25="休",T$17=30,V$18="×")),T$17=31,U$18="×",U25="")))))),40,0))))</f>
        <v>0</v>
      </c>
      <c r="U166" s="193">
        <f t="shared" ref="U166" si="376">IF(AND($D$1="二交代制",U$17&gt;=1,U$17&lt;=28,U25="当",V25="明",W25="休",X25="当"),10,IF(AND($D$1="三交代制",U$17&gt;=2,U$17&lt;=30,OR(U25="準",U25="深"),OR(V25="準",V25="深"),OR(W25="準",W25="深")),20,IF(AND($D$1="二交代制",OR(U25="当",U25="明"),NOT(OR(AND(U25="当",OR(V25="明",U$17=31,V$18="×"),OR(W25="休",U$17=30,U$17=31,W$18="×")),AND(U25="明",OR(T25="当",U$17=1),OR(V25="休",U$17=31,V$18="×"))))),30,IF(AND($D$1="三交代制",T25&lt;&gt;"準",T25&lt;&gt;"深",OR(U25="準",U25="深"),(NOT(OR(AND(U25="準",OR(T25="日",T25="休",U$17=1,AND(V25&lt;&gt;"準",V25&lt;&gt;"深",T25="")),OR(V25="休",AND(V25="準",OR(W25="休",U$17=30,W$18="×")),U$17=31,V$18="×",V25="")),AND(U25="深",OR(T25="休",U$17=1,AND(V25&lt;&gt;"準",V25&lt;&gt;"深",T25="")),OR(V25="休",AND(OR(V25="準",V25="深"),OR(W25="休",U$17=30,W$18="×")),U$17=31,V$18="×",V25="")))))),40,0))))</f>
        <v>0</v>
      </c>
      <c r="V166" s="193">
        <f t="shared" ref="V166" si="377">IF(AND($D$1="二交代制",V$17&gt;=1,V$17&lt;=28,V25="当",W25="明",X25="休",Y25="当"),10,IF(AND($D$1="三交代制",V$17&gt;=2,V$17&lt;=30,OR(V25="準",V25="深"),OR(W25="準",W25="深"),OR(X25="準",X25="深")),20,IF(AND($D$1="二交代制",OR(V25="当",V25="明"),NOT(OR(AND(V25="当",OR(W25="明",V$17=31,W$18="×"),OR(X25="休",V$17=30,V$17=31,X$18="×")),AND(V25="明",OR(U25="当",V$17=1),OR(W25="休",V$17=31,W$18="×"))))),30,IF(AND($D$1="三交代制",U25&lt;&gt;"準",U25&lt;&gt;"深",OR(V25="準",V25="深"),(NOT(OR(AND(V25="準",OR(U25="日",U25="休",V$17=1,AND(W25&lt;&gt;"準",W25&lt;&gt;"深",U25="")),OR(W25="休",AND(W25="準",OR(X25="休",V$17=30,X$18="×")),V$17=31,W$18="×",W25="")),AND(V25="深",OR(U25="休",V$17=1,AND(W25&lt;&gt;"準",W25&lt;&gt;"深",U25="")),OR(W25="休",AND(OR(W25="準",W25="深"),OR(X25="休",V$17=30,X$18="×")),V$17=31,W$18="×",W25="")))))),40,0))))</f>
        <v>0</v>
      </c>
      <c r="W166" s="193">
        <f t="shared" ref="W166" si="378">IF(AND($D$1="二交代制",W$17&gt;=1,W$17&lt;=28,W25="当",X25="明",Y25="休",Z25="当"),10,IF(AND($D$1="三交代制",W$17&gt;=2,W$17&lt;=30,OR(W25="準",W25="深"),OR(X25="準",X25="深"),OR(Y25="準",Y25="深")),20,IF(AND($D$1="二交代制",OR(W25="当",W25="明"),NOT(OR(AND(W25="当",OR(X25="明",W$17=31,X$18="×"),OR(Y25="休",W$17=30,W$17=31,Y$18="×")),AND(W25="明",OR(V25="当",W$17=1),OR(X25="休",W$17=31,X$18="×"))))),30,IF(AND($D$1="三交代制",V25&lt;&gt;"準",V25&lt;&gt;"深",OR(W25="準",W25="深"),(NOT(OR(AND(W25="準",OR(V25="日",V25="休",W$17=1,AND(X25&lt;&gt;"準",X25&lt;&gt;"深",V25="")),OR(X25="休",AND(X25="準",OR(Y25="休",W$17=30,Y$18="×")),W$17=31,X$18="×",X25="")),AND(W25="深",OR(V25="休",W$17=1,AND(X25&lt;&gt;"準",X25&lt;&gt;"深",V25="")),OR(X25="休",AND(OR(X25="準",X25="深"),OR(Y25="休",W$17=30,Y$18="×")),W$17=31,X$18="×",X25="")))))),40,0))))</f>
        <v>0</v>
      </c>
      <c r="X166" s="193">
        <f t="shared" ref="X166" si="379">IF(AND($D$1="二交代制",X$17&gt;=1,X$17&lt;=28,X25="当",Y25="明",Z25="休",AA25="当"),10,IF(AND($D$1="三交代制",X$17&gt;=2,X$17&lt;=30,OR(X25="準",X25="深"),OR(Y25="準",Y25="深"),OR(Z25="準",Z25="深")),20,IF(AND($D$1="二交代制",OR(X25="当",X25="明"),NOT(OR(AND(X25="当",OR(Y25="明",X$17=31,Y$18="×"),OR(Z25="休",X$17=30,X$17=31,Z$18="×")),AND(X25="明",OR(W25="当",X$17=1),OR(Y25="休",X$17=31,Y$18="×"))))),30,IF(AND($D$1="三交代制",W25&lt;&gt;"準",W25&lt;&gt;"深",OR(X25="準",X25="深"),(NOT(OR(AND(X25="準",OR(W25="日",W25="休",X$17=1,AND(Y25&lt;&gt;"準",Y25&lt;&gt;"深",W25="")),OR(Y25="休",AND(Y25="準",OR(Z25="休",X$17=30,Z$18="×")),X$17=31,Y$18="×",Y25="")),AND(X25="深",OR(W25="休",X$17=1,AND(Y25&lt;&gt;"準",Y25&lt;&gt;"深",W25="")),OR(Y25="休",AND(OR(Y25="準",Y25="深"),OR(Z25="休",X$17=30,Z$18="×")),X$17=31,Y$18="×",Y25="")))))),40,0))))</f>
        <v>0</v>
      </c>
      <c r="Y166" s="193">
        <f t="shared" ref="Y166" si="380">IF(AND($D$1="二交代制",Y$17&gt;=1,Y$17&lt;=28,Y25="当",Z25="明",AA25="休",AB25="当"),10,IF(AND($D$1="三交代制",Y$17&gt;=2,Y$17&lt;=30,OR(Y25="準",Y25="深"),OR(Z25="準",Z25="深"),OR(AA25="準",AA25="深")),20,IF(AND($D$1="二交代制",OR(Y25="当",Y25="明"),NOT(OR(AND(Y25="当",OR(Z25="明",Y$17=31,Z$18="×"),OR(AA25="休",Y$17=30,Y$17=31,AA$18="×")),AND(Y25="明",OR(X25="当",Y$17=1),OR(Z25="休",Y$17=31,Z$18="×"))))),30,IF(AND($D$1="三交代制",X25&lt;&gt;"準",X25&lt;&gt;"深",OR(Y25="準",Y25="深"),(NOT(OR(AND(Y25="準",OR(X25="日",X25="休",Y$17=1,AND(Z25&lt;&gt;"準",Z25&lt;&gt;"深",X25="")),OR(Z25="休",AND(Z25="準",OR(AA25="休",Y$17=30,AA$18="×")),Y$17=31,Z$18="×",Z25="")),AND(Y25="深",OR(X25="休",Y$17=1,AND(Z25&lt;&gt;"準",Z25&lt;&gt;"深",X25="")),OR(Z25="休",AND(OR(Z25="準",Z25="深"),OR(AA25="休",Y$17=30,AA$18="×")),Y$17=31,Z$18="×",Z25="")))))),40,0))))</f>
        <v>0</v>
      </c>
      <c r="Z166" s="193">
        <f t="shared" ref="Z166" si="381">IF(AND($D$1="二交代制",Z$17&gt;=1,Z$17&lt;=28,Z25="当",AA25="明",AB25="休",AC25="当"),10,IF(AND($D$1="三交代制",Z$17&gt;=2,Z$17&lt;=30,OR(Z25="準",Z25="深"),OR(AA25="準",AA25="深"),OR(AB25="準",AB25="深")),20,IF(AND($D$1="二交代制",OR(Z25="当",Z25="明"),NOT(OR(AND(Z25="当",OR(AA25="明",Z$17=31,AA$18="×"),OR(AB25="休",Z$17=30,Z$17=31,AB$18="×")),AND(Z25="明",OR(Y25="当",Z$17=1),OR(AA25="休",Z$17=31,AA$18="×"))))),30,IF(AND($D$1="三交代制",Y25&lt;&gt;"準",Y25&lt;&gt;"深",OR(Z25="準",Z25="深"),(NOT(OR(AND(Z25="準",OR(Y25="日",Y25="休",Z$17=1,AND(AA25&lt;&gt;"準",AA25&lt;&gt;"深",Y25="")),OR(AA25="休",AND(AA25="準",OR(AB25="休",Z$17=30,AB$18="×")),Z$17=31,AA$18="×",AA25="")),AND(Z25="深",OR(Y25="休",Z$17=1,AND(AA25&lt;&gt;"準",AA25&lt;&gt;"深",Y25="")),OR(AA25="休",AND(OR(AA25="準",AA25="深"),OR(AB25="休",Z$17=30,AB$18="×")),Z$17=31,AA$18="×",AA25="")))))),40,0))))</f>
        <v>0</v>
      </c>
      <c r="AA166" s="193">
        <f t="shared" ref="AA166" si="382">IF(AND($D$1="二交代制",AA$17&gt;=1,AA$17&lt;=28,AA25="当",AB25="明",AC25="休",AD25="当"),10,IF(AND($D$1="三交代制",AA$17&gt;=2,AA$17&lt;=30,OR(AA25="準",AA25="深"),OR(AB25="準",AB25="深"),OR(AC25="準",AC25="深")),20,IF(AND($D$1="二交代制",OR(AA25="当",AA25="明"),NOT(OR(AND(AA25="当",OR(AB25="明",AA$17=31,AB$18="×"),OR(AC25="休",AA$17=30,AA$17=31,AC$18="×")),AND(AA25="明",OR(Z25="当",AA$17=1),OR(AB25="休",AA$17=31,AB$18="×"))))),30,IF(AND($D$1="三交代制",Z25&lt;&gt;"準",Z25&lt;&gt;"深",OR(AA25="準",AA25="深"),(NOT(OR(AND(AA25="準",OR(Z25="日",Z25="休",AA$17=1,AND(AB25&lt;&gt;"準",AB25&lt;&gt;"深",Z25="")),OR(AB25="休",AND(AB25="準",OR(AC25="休",AA$17=30,AC$18="×")),AA$17=31,AB$18="×",AB25="")),AND(AA25="深",OR(Z25="休",AA$17=1,AND(AB25&lt;&gt;"準",AB25&lt;&gt;"深",Z25="")),OR(AB25="休",AND(OR(AB25="準",AB25="深"),OR(AC25="休",AA$17=30,AC$18="×")),AA$17=31,AB$18="×",AB25="")))))),40,0))))</f>
        <v>0</v>
      </c>
      <c r="AB166" s="193">
        <f t="shared" ref="AB166" si="383">IF(AND($D$1="二交代制",AB$17&gt;=1,AB$17&lt;=28,AB25="当",AC25="明",AD25="休",AE25="当"),10,IF(AND($D$1="三交代制",AB$17&gt;=2,AB$17&lt;=30,OR(AB25="準",AB25="深"),OR(AC25="準",AC25="深"),OR(AD25="準",AD25="深")),20,IF(AND($D$1="二交代制",OR(AB25="当",AB25="明"),NOT(OR(AND(AB25="当",OR(AC25="明",AB$17=31,AC$18="×"),OR(AD25="休",AB$17=30,AB$17=31,AD$18="×")),AND(AB25="明",OR(AA25="当",AB$17=1),OR(AC25="休",AB$17=31,AC$18="×"))))),30,IF(AND($D$1="三交代制",AA25&lt;&gt;"準",AA25&lt;&gt;"深",OR(AB25="準",AB25="深"),(NOT(OR(AND(AB25="準",OR(AA25="日",AA25="休",AB$17=1,AND(AC25&lt;&gt;"準",AC25&lt;&gt;"深",AA25="")),OR(AC25="休",AND(AC25="準",OR(AD25="休",AB$17=30,AD$18="×")),AB$17=31,AC$18="×",AC25="")),AND(AB25="深",OR(AA25="休",AB$17=1,AND(AC25&lt;&gt;"準",AC25&lt;&gt;"深",AA25="")),OR(AC25="休",AND(OR(AC25="準",AC25="深"),OR(AD25="休",AB$17=30,AD$18="×")),AB$17=31,AC$18="×",AC25="")))))),40,0))))</f>
        <v>0</v>
      </c>
      <c r="AC166" s="193">
        <f t="shared" ref="AC166" si="384">IF(AND($D$1="二交代制",AC$17&gt;=1,AC$17&lt;=28,AC25="当",AD25="明",AE25="休",AF25="当"),10,IF(AND($D$1="三交代制",AC$17&gt;=2,AC$17&lt;=30,OR(AC25="準",AC25="深"),OR(AD25="準",AD25="深"),OR(AE25="準",AE25="深")),20,IF(AND($D$1="二交代制",OR(AC25="当",AC25="明"),NOT(OR(AND(AC25="当",OR(AD25="明",AC$17=31,AD$18="×"),OR(AE25="休",AC$17=30,AC$17=31,AE$18="×")),AND(AC25="明",OR(AB25="当",AC$17=1),OR(AD25="休",AC$17=31,AD$18="×"))))),30,IF(AND($D$1="三交代制",AB25&lt;&gt;"準",AB25&lt;&gt;"深",OR(AC25="準",AC25="深"),(NOT(OR(AND(AC25="準",OR(AB25="日",AB25="休",AC$17=1,AND(AD25&lt;&gt;"準",AD25&lt;&gt;"深",AB25="")),OR(AD25="休",AND(AD25="準",OR(AE25="休",AC$17=30,AE$18="×")),AC$17=31,AD$18="×",AD25="")),AND(AC25="深",OR(AB25="休",AC$17=1,AND(AD25&lt;&gt;"準",AD25&lt;&gt;"深",AB25="")),OR(AD25="休",AND(OR(AD25="準",AD25="深"),OR(AE25="休",AC$17=30,AE$18="×")),AC$17=31,AD$18="×",AD25="")))))),40,0))))</f>
        <v>0</v>
      </c>
      <c r="AD166" s="193">
        <f t="shared" ref="AD166" si="385">IF(AND($D$1="二交代制",AD$17&gt;=1,AD$17&lt;=28,AD25="当",AE25="明",AF25="休",AG25="当"),10,IF(AND($D$1="三交代制",AD$17&gt;=2,AD$17&lt;=30,OR(AD25="準",AD25="深"),OR(AE25="準",AE25="深"),OR(AF25="準",AF25="深")),20,IF(AND($D$1="二交代制",OR(AD25="当",AD25="明"),NOT(OR(AND(AD25="当",OR(AE25="明",AD$17=31,AE$18="×"),OR(AF25="休",AD$17=30,AD$17=31,AF$18="×")),AND(AD25="明",OR(AC25="当",AD$17=1),OR(AE25="休",AD$17=31,AE$18="×"))))),30,IF(AND($D$1="三交代制",AC25&lt;&gt;"準",AC25&lt;&gt;"深",OR(AD25="準",AD25="深"),(NOT(OR(AND(AD25="準",OR(AC25="日",AC25="休",AD$17=1,AND(AE25&lt;&gt;"準",AE25&lt;&gt;"深",AC25="")),OR(AE25="休",AND(AE25="準",OR(AF25="休",AD$17=30,AF$18="×")),AD$17=31,AE$18="×",AE25="")),AND(AD25="深",OR(AC25="休",AD$17=1,AND(AE25&lt;&gt;"準",AE25&lt;&gt;"深",AC25="")),OR(AE25="休",AND(OR(AE25="準",AE25="深"),OR(AF25="休",AD$17=30,AF$18="×")),AD$17=31,AE$18="×",AE25="")))))),40,0))))</f>
        <v>0</v>
      </c>
      <c r="AE166" s="193">
        <f t="shared" ref="AE166" si="386">IF(AND($D$1="二交代制",AE$17&gt;=1,AE$17&lt;=28,AE25="当",AF25="明",AG25="休",AH25="当"),10,IF(AND($D$1="三交代制",AE$17&gt;=2,AE$17&lt;=30,OR(AE25="準",AE25="深"),OR(AF25="準",AF25="深"),OR(AG25="準",AG25="深")),20,IF(AND($D$1="二交代制",OR(AE25="当",AE25="明"),NOT(OR(AND(AE25="当",OR(AF25="明",AE$17=31,AF$18="×"),OR(AG25="休",AE$17=30,AE$17=31,AG$18="×")),AND(AE25="明",OR(AD25="当",AE$17=1),OR(AF25="休",AE$17=31,AF$18="×"))))),30,IF(AND($D$1="三交代制",AD25&lt;&gt;"準",AD25&lt;&gt;"深",OR(AE25="準",AE25="深"),(NOT(OR(AND(AE25="準",OR(AD25="日",AD25="休",AE$17=1,AND(AF25&lt;&gt;"準",AF25&lt;&gt;"深",AD25="")),OR(AF25="休",AND(AF25="準",OR(AG25="休",AE$17=30,AG$18="×")),AE$17=31,AF$18="×",AF25="")),AND(AE25="深",OR(AD25="休",AE$17=1,AND(AF25&lt;&gt;"準",AF25&lt;&gt;"深",AD25="")),OR(AF25="休",AND(OR(AF25="準",AF25="深"),OR(AG25="休",AE$17=30,AG$18="×")),AE$17=31,AF$18="×",AF25="")))))),40,0))))</f>
        <v>0</v>
      </c>
      <c r="AF166" s="193">
        <f t="shared" ref="AF166" si="387">IF(AND($D$1="二交代制",AF$17&gt;=1,AF$17&lt;=28,AF25="当",AG25="明",AH25="休",AI25="当"),10,IF(AND($D$1="三交代制",AF$17&gt;=2,AF$17&lt;=30,OR(AF25="準",AF25="深"),OR(AG25="準",AG25="深"),OR(AH25="準",AH25="深")),20,IF(AND($D$1="二交代制",OR(AF25="当",AF25="明"),NOT(OR(AND(AF25="当",OR(AG25="明",AF$17=31,AG$18="×"),OR(AH25="休",AF$17=30,AF$17=31,AH$18="×")),AND(AF25="明",OR(AE25="当",AF$17=1),OR(AG25="休",AF$17=31,AG$18="×"))))),30,IF(AND($D$1="三交代制",AE25&lt;&gt;"準",AE25&lt;&gt;"深",OR(AF25="準",AF25="深"),(NOT(OR(AND(AF25="準",OR(AE25="日",AE25="休",AF$17=1,AND(AG25&lt;&gt;"準",AG25&lt;&gt;"深",AE25="")),OR(AG25="休",AND(AG25="準",OR(AH25="休",AF$17=30,AH$18="×")),AF$17=31,AG$18="×",AG25="")),AND(AF25="深",OR(AE25="休",AF$17=1,AND(AG25&lt;&gt;"準",AG25&lt;&gt;"深",AE25="")),OR(AG25="休",AND(OR(AG25="準",AG25="深"),OR(AH25="休",AF$17=30,AH$18="×")),AF$17=31,AG$18="×",AG25="")))))),40,0))))</f>
        <v>0</v>
      </c>
      <c r="AG166" s="193">
        <f t="shared" ref="AG166" si="388">IF(AND($D$1="二交代制",AG$17&gt;=1,AG$17&lt;=28,AG25="当",AH25="明",AI25="休",AJ25="当"),10,IF(AND($D$1="三交代制",AG$17&gt;=2,AG$17&lt;=30,OR(AG25="準",AG25="深"),OR(AH25="準",AH25="深"),OR(AI25="準",AI25="深")),20,IF(AND($D$1="二交代制",OR(AG25="当",AG25="明"),NOT(OR(AND(AG25="当",OR(AH25="明",AG$17=31,AH$18="×"),OR(AI25="休",AG$17=30,AG$17=31,AI$18="×")),AND(AG25="明",OR(AF25="当",AG$17=1),OR(AH25="休",AG$17=31,AH$18="×"))))),30,IF(AND($D$1="三交代制",AF25&lt;&gt;"準",AF25&lt;&gt;"深",OR(AG25="準",AG25="深"),(NOT(OR(AND(AG25="準",OR(AF25="日",AF25="休",AG$17=1,AND(AH25&lt;&gt;"準",AH25&lt;&gt;"深",AF25="")),OR(AH25="休",AND(AH25="準",OR(AI25="休",AG$17=30,AI$18="×")),AG$17=31,AH$18="×",AH25="")),AND(AG25="深",OR(AF25="休",AG$17=1,AND(AH25&lt;&gt;"準",AH25&lt;&gt;"深",AF25="")),OR(AH25="休",AND(OR(AH25="準",AH25="深"),OR(AI25="休",AG$17=30,AI$18="×")),AG$17=31,AH$18="×",AH25="")))))),40,0))))</f>
        <v>0</v>
      </c>
      <c r="AH166" s="193">
        <f t="shared" ref="AH166" si="389">IF(AND($D$1="二交代制",AH$17&gt;=1,AH$17&lt;=28,AH25="当",AI25="明",AJ25="休",AK25="当"),10,IF(AND($D$1="三交代制",AH$17&gt;=2,AH$17&lt;=30,OR(AH25="準",AH25="深"),OR(AI25="準",AI25="深"),OR(AJ25="準",AJ25="深")),20,IF(AND($D$1="二交代制",OR(AH25="当",AH25="明"),NOT(OR(AND(AH25="当",OR(AI25="明",AH$17=31,AI$18="×"),OR(AJ25="休",AH$17=30,AH$17=31,AJ$18="×")),AND(AH25="明",OR(AG25="当",AH$17=1),OR(AI25="休",AH$17=31,AI$18="×"))))),30,IF(AND($D$1="三交代制",AG25&lt;&gt;"準",AG25&lt;&gt;"深",OR(AH25="準",AH25="深"),(NOT(OR(AND(AH25="準",OR(AG25="日",AG25="休",AH$17=1,AND(AI25&lt;&gt;"準",AI25&lt;&gt;"深",AG25="")),OR(AI25="休",AND(AI25="準",OR(AJ25="休",AH$17=30,AJ$18="×")),AH$17=31,AI$18="×",AI25="")),AND(AH25="深",OR(AG25="休",AH$17=1,AND(AI25&lt;&gt;"準",AI25&lt;&gt;"深",AG25="")),OR(AI25="休",AND(OR(AI25="準",AI25="深"),OR(AJ25="休",AH$17=30,AJ$18="×")),AH$17=31,AI$18="×",AI25="")))))),40,0))))</f>
        <v>0</v>
      </c>
      <c r="AI166" s="193">
        <f t="shared" ref="AI166" si="390">IF(AND($D$1="二交代制",AI$17&gt;=1,AI$17&lt;=28,AI25="当",AJ25="明",AK25="休",AL25="当"),10,IF(AND($D$1="三交代制",AI$17&gt;=2,AI$17&lt;=30,OR(AI25="準",AI25="深"),OR(AJ25="準",AJ25="深"),OR(AK25="準",AK25="深")),20,IF(AND($D$1="二交代制",OR(AI25="当",AI25="明"),NOT(OR(AND(AI25="当",OR(AJ25="明",AI$17=31,AJ$18="×"),OR(AK25="休",AI$17=30,AI$17=31,AK$18="×")),AND(AI25="明",OR(AH25="当",AI$17=1),OR(AJ25="休",AI$17=31,AJ$18="×"))))),30,IF(AND($D$1="三交代制",AH25&lt;&gt;"準",AH25&lt;&gt;"深",OR(AI25="準",AI25="深"),(NOT(OR(AND(AI25="準",OR(AH25="日",AH25="休",AI$17=1,AND(AJ25&lt;&gt;"準",AJ25&lt;&gt;"深",AH25="")),OR(AJ25="休",AND(AJ25="準",OR(AK25="休",AI$17=30,AK$18="×")),AI$17=31,AJ$18="×",AJ25="")),AND(AI25="深",OR(AH25="休",AI$17=1,AND(AJ25&lt;&gt;"準",AJ25&lt;&gt;"深",AH25="")),OR(AJ25="休",AND(OR(AJ25="準",AJ25="深"),OR(AK25="休",AI$17=30,AK$18="×")),AI$17=31,AJ$18="×",AJ25="")))))),40,0))))</f>
        <v>0</v>
      </c>
      <c r="AJ166" s="193">
        <f t="shared" ref="AJ166" si="391">IF(AND($D$1="二交代制",AJ$17&gt;=1,AJ$17&lt;=28,AJ25="当",AK25="明",AL25="休",AM25="当"),10,IF(AND($D$1="三交代制",AJ$17&gt;=2,AJ$17&lt;=30,OR(AJ25="準",AJ25="深"),OR(AK25="準",AK25="深"),OR(AL25="準",AL25="深")),20,IF(AND($D$1="二交代制",OR(AJ25="当",AJ25="明"),NOT(OR(AND(AJ25="当",OR(AK25="明",AJ$17=31,AK$18="×"),OR(AL25="休",AJ$17=30,AJ$17=31,AL$18="×")),AND(AJ25="明",OR(AI25="当",AJ$17=1),OR(AK25="休",AJ$17=31,AK$18="×"))))),30,IF(AND($D$1="三交代制",AI25&lt;&gt;"準",AI25&lt;&gt;"深",OR(AJ25="準",AJ25="深"),(NOT(OR(AND(AJ25="準",OR(AI25="日",AI25="休",AJ$17=1,AND(AK25&lt;&gt;"準",AK25&lt;&gt;"深",AI25="")),OR(AK25="休",AND(AK25="準",OR(AL25="休",AJ$17=30,AL$18="×")),AJ$17=31,AK$18="×",AK25="")),AND(AJ25="深",OR(AI25="休",AJ$17=1,AND(AK25&lt;&gt;"準",AK25&lt;&gt;"深",AI25="")),OR(AK25="休",AND(OR(AK25="準",AK25="深"),OR(AL25="休",AJ$17=30,AL$18="×")),AJ$17=31,AK$18="×",AK25="")))))),40,0))))</f>
        <v>0</v>
      </c>
      <c r="AK166" s="193">
        <f t="shared" ref="AK166" si="392">IF(AND($D$1="二交代制",AK$17&gt;=1,AK$17&lt;=28,AK25="当",AL25="明",AM25="休",AN25="当"),10,IF(AND($D$1="三交代制",AK$17&gt;=2,AK$17&lt;=30,OR(AK25="準",AK25="深"),OR(AL25="準",AL25="深"),OR(AM25="準",AM25="深")),20,IF(AND($D$1="二交代制",OR(AK25="当",AK25="明"),NOT(OR(AND(AK25="当",OR(AL25="明",AK$17=31,AL$18="×"),OR(AM25="休",AK$17=30,AK$17=31,AM$18="×")),AND(AK25="明",OR(AJ25="当",AK$17=1),OR(AL25="休",AK$17=31,AL$18="×"))))),30,IF(AND($D$1="三交代制",AJ25&lt;&gt;"準",AJ25&lt;&gt;"深",OR(AK25="準",AK25="深"),(NOT(OR(AND(AK25="準",OR(AJ25="日",AJ25="休",AK$17=1,AND(AL25&lt;&gt;"準",AL25&lt;&gt;"深",AJ25="")),OR(AL25="休",AND(AL25="準",OR(AM25="休",AK$17=30,AM$18="×")),AK$17=31,AL$18="×",AL25="")),AND(AK25="深",OR(AJ25="休",AK$17=1,AND(AL25&lt;&gt;"準",AL25&lt;&gt;"深",AJ25="")),OR(AL25="休",AND(OR(AL25="準",AL25="深"),OR(AM25="休",AK$17=30,AM$18="×")),AK$17=31,AL$18="×",AL25="")))))),40,0))))</f>
        <v>0</v>
      </c>
      <c r="AL166" s="193">
        <f t="shared" ref="AL166" si="393">IF(AND($D$1="二交代制",AL$17&gt;=1,AL$17&lt;=28,AL25="当",AM25="明",AN25="休",AO25="当"),10,IF(AND($D$1="三交代制",AL$17&gt;=2,AL$17&lt;=30,OR(AL25="準",AL25="深"),OR(AM25="準",AM25="深"),OR(AN25="準",AN25="深")),20,IF(AND($D$1="二交代制",OR(AL25="当",AL25="明"),NOT(OR(AND(AL25="当",OR(AM25="明",AL$17=31,AM$18="×"),OR(AN25="休",AL$17=30,AL$17=31,AN$18="×")),AND(AL25="明",OR(AK25="当",AL$17=1),OR(AM25="休",AL$17=31,AM$18="×"))))),30,IF(AND($D$1="三交代制",AK25&lt;&gt;"準",AK25&lt;&gt;"深",OR(AL25="準",AL25="深"),(NOT(OR(AND(AL25="準",OR(AK25="日",AK25="休",AL$17=1,AND(AM25&lt;&gt;"準",AM25&lt;&gt;"深",AK25="")),OR(AM25="休",AND(AM25="準",OR(AN25="休",AL$17=30,AN$18="×")),AL$17=31,AM$18="×",AM25="")),AND(AL25="深",OR(AK25="休",AL$17=1,AND(AM25&lt;&gt;"準",AM25&lt;&gt;"深",AK25="")),OR(AM25="休",AND(OR(AM25="準",AM25="深"),OR(AN25="休",AL$17=30,AN$18="×")),AL$17=31,AM$18="×",AM25="")))))),40,0))))</f>
        <v>0</v>
      </c>
      <c r="AM166" s="193">
        <f t="shared" ref="AM166" si="394">IF(AND($D$1="二交代制",AM$17&gt;=1,AM$17&lt;=28,AM25="当",AN25="明",AO25="休",AP25="当"),10,IF(AND($D$1="三交代制",AM$17&gt;=2,AM$17&lt;=30,OR(AM25="準",AM25="深"),OR(AN25="準",AN25="深"),OR(AO25="準",AO25="深")),20,IF(AND($D$1="二交代制",OR(AM25="当",AM25="明"),NOT(OR(AND(AM25="当",OR(AN25="明",AM$17=31,AN$18="×"),OR(AO25="休",AM$17=30,AM$17=31,AO$18="×")),AND(AM25="明",OR(AL25="当",AM$17=1),OR(AN25="休",AM$17=31,AN$18="×"))))),30,IF(AND($D$1="三交代制",AL25&lt;&gt;"準",AL25&lt;&gt;"深",OR(AM25="準",AM25="深"),(NOT(OR(AND(AM25="準",OR(AL25="日",AL25="休",AM$17=1,AND(AN25&lt;&gt;"準",AN25&lt;&gt;"深",AL25="")),OR(AN25="休",AND(AN25="準",OR(AO25="休",AM$17=30,AO$18="×")),AM$17=31,AN$18="×",AN25="")),AND(AM25="深",OR(AL25="休",AM$17=1,AND(AN25&lt;&gt;"準",AN25&lt;&gt;"深",AL25="")),OR(AN25="休",AND(OR(AN25="準",AN25="深"),OR(AO25="休",AM$17=30,AO$18="×")),AM$17=31,AN$18="×",AN25="")))))),40,0))))</f>
        <v>0</v>
      </c>
      <c r="AN166" s="193">
        <f t="shared" ref="AN166" si="395">IF(AND($D$1="二交代制",AN$17&gt;=1,AN$17&lt;=28,AN25="当",AO25="明",AP25="休",AQ25="当"),10,IF(AND($D$1="三交代制",AN$17&gt;=2,AN$17&lt;=30,OR(AN25="準",AN25="深"),OR(AO25="準",AO25="深"),OR(AP25="準",AP25="深")),20,IF(AND($D$1="二交代制",OR(AN25="当",AN25="明"),NOT(OR(AND(AN25="当",OR(AO25="明",AN$17=31,AO$18="×"),OR(AP25="休",AN$17=30,AN$17=31,AP$18="×")),AND(AN25="明",OR(AM25="当",AN$17=1),OR(AO25="休",AN$17=31,AO$18="×"))))),30,IF(AND($D$1="三交代制",AM25&lt;&gt;"準",AM25&lt;&gt;"深",OR(AN25="準",AN25="深"),(NOT(OR(AND(AN25="準",OR(AM25="日",AM25="休",AN$17=1,AND(AO25&lt;&gt;"準",AO25&lt;&gt;"深",AM25="")),OR(AO25="休",AND(AO25="準",OR(AP25="休",AN$17=30,AP$18="×")),AN$17=31,AO$18="×",AO25="")),AND(AN25="深",OR(AM25="休",AN$17=1,AND(AO25&lt;&gt;"準",AO25&lt;&gt;"深",AM25="")),OR(AO25="休",AND(OR(AO25="準",AO25="深"),OR(AP25="休",AN$17=30,AP$18="×")),AN$17=31,AO$18="×",AO25="")))))),40,0))))</f>
        <v>0</v>
      </c>
      <c r="AO166" s="193">
        <f t="shared" ref="AO166" si="396">IF(AND($D$1="二交代制",AO$17&gt;=1,AO$17&lt;=28,AO25="当",AP25="明",AQ25="休",AR25="当"),10,IF(AND($D$1="三交代制",AO$17&gt;=2,AO$17&lt;=30,OR(AO25="準",AO25="深"),OR(AP25="準",AP25="深"),OR(AQ25="準",AQ25="深")),20,IF(AND($D$1="二交代制",OR(AO25="当",AO25="明"),NOT(OR(AND(AO25="当",OR(AP25="明",AO$17=31,AP$18="×"),OR(AQ25="休",AO$17=30,AO$17=31,AQ$18="×")),AND(AO25="明",OR(AN25="当",AO$17=1),OR(AP25="休",AO$17=31,AP$18="×"))))),30,IF(AND($D$1="三交代制",AN25&lt;&gt;"準",AN25&lt;&gt;"深",OR(AO25="準",AO25="深"),(NOT(OR(AND(AO25="準",OR(AN25="日",AN25="休",AO$17=1,AND(AP25&lt;&gt;"準",AP25&lt;&gt;"深",AN25="")),OR(AP25="休",AND(AP25="準",OR(AQ25="休",AO$17=30,AQ$18="×")),AO$17=31,AP$18="×",AP25="")),AND(AO25="深",OR(AN25="休",AO$17=1,AND(AP25&lt;&gt;"準",AP25&lt;&gt;"深",AN25="")),OR(AP25="休",AND(OR(AP25="準",AP25="深"),OR(AQ25="休",AO$17=30,AQ$18="×")),AO$17=31,AP$18="×",AP25="")))))),40,0))))</f>
        <v>0</v>
      </c>
      <c r="BA166" s="87" t="str">
        <f>IF(Aチーム用勤務希望表!BA166&lt;&gt;"",Aチーム用勤務希望表!BA166,"")</f>
        <v>天皇誕生日</v>
      </c>
      <c r="BB166" s="140">
        <f>IF(Aチーム用勤務希望表!BB166&lt;&gt;"",Aチーム用勤務希望表!BB166,"")</f>
        <v>44615</v>
      </c>
      <c r="BC166" s="87" t="str">
        <f>IF(Aチーム用勤務希望表!BC166&lt;&gt;"",Aチーム用勤務希望表!BC166,"")</f>
        <v/>
      </c>
      <c r="BD166" s="98">
        <f t="shared" si="330"/>
        <v>0</v>
      </c>
      <c r="BE166" s="98">
        <f t="shared" si="330"/>
        <v>0</v>
      </c>
      <c r="BF166" s="98">
        <f t="shared" si="330"/>
        <v>0</v>
      </c>
      <c r="BG166" s="98">
        <f t="shared" si="330"/>
        <v>0</v>
      </c>
      <c r="BH166" s="98">
        <f t="shared" si="330"/>
        <v>0</v>
      </c>
      <c r="BI166" s="98">
        <f t="shared" si="330"/>
        <v>0</v>
      </c>
      <c r="BJ166" s="98">
        <f t="shared" si="330"/>
        <v>0</v>
      </c>
      <c r="BK166" s="98">
        <f t="shared" si="330"/>
        <v>0</v>
      </c>
      <c r="BL166" s="98">
        <f t="shared" si="330"/>
        <v>0</v>
      </c>
      <c r="BM166" s="98">
        <f t="shared" si="330"/>
        <v>0</v>
      </c>
      <c r="BN166" s="98">
        <f t="shared" si="331"/>
        <v>0</v>
      </c>
      <c r="BO166" s="98">
        <f t="shared" si="331"/>
        <v>0</v>
      </c>
      <c r="BP166" s="98">
        <f t="shared" si="331"/>
        <v>0</v>
      </c>
      <c r="BQ166" s="98">
        <f t="shared" si="331"/>
        <v>0</v>
      </c>
      <c r="BR166" s="98">
        <f t="shared" si="331"/>
        <v>0</v>
      </c>
      <c r="BS166" s="98">
        <f t="shared" si="331"/>
        <v>0</v>
      </c>
      <c r="BT166" s="98">
        <f t="shared" si="331"/>
        <v>0</v>
      </c>
      <c r="BU166" s="98">
        <f t="shared" si="331"/>
        <v>0</v>
      </c>
      <c r="BV166" s="98">
        <f t="shared" si="331"/>
        <v>0</v>
      </c>
      <c r="BW166" s="98">
        <f t="shared" si="331"/>
        <v>0</v>
      </c>
      <c r="BX166" s="98">
        <f t="shared" si="332"/>
        <v>0</v>
      </c>
      <c r="BY166" s="98">
        <f t="shared" si="332"/>
        <v>0</v>
      </c>
      <c r="BZ166" s="98">
        <f t="shared" si="332"/>
        <v>0</v>
      </c>
      <c r="CA166" s="98">
        <f t="shared" si="332"/>
        <v>0</v>
      </c>
      <c r="CB166" s="98">
        <f t="shared" si="332"/>
        <v>0</v>
      </c>
      <c r="CC166" s="98">
        <f t="shared" si="332"/>
        <v>0</v>
      </c>
      <c r="CD166" s="98">
        <f t="shared" si="332"/>
        <v>0</v>
      </c>
      <c r="CE166" s="98">
        <f t="shared" si="332"/>
        <v>0</v>
      </c>
      <c r="CF166" s="98">
        <f t="shared" si="332"/>
        <v>0</v>
      </c>
      <c r="CG166" s="98">
        <f t="shared" si="332"/>
        <v>0</v>
      </c>
      <c r="CH166" s="98">
        <f t="shared" si="332"/>
        <v>0</v>
      </c>
    </row>
    <row r="167" spans="3:86" x14ac:dyDescent="0.4">
      <c r="D167" s="98" t="s">
        <v>36</v>
      </c>
      <c r="E167" s="98" t="s">
        <v>34</v>
      </c>
      <c r="F167" s="98" t="s">
        <v>36</v>
      </c>
      <c r="G167" s="99"/>
      <c r="I167" s="307"/>
      <c r="J167" s="202"/>
      <c r="K167" s="193"/>
      <c r="L167" s="193"/>
      <c r="M167" s="193"/>
      <c r="N167" s="193"/>
      <c r="O167" s="193"/>
      <c r="P167" s="193"/>
      <c r="Q167" s="193"/>
      <c r="R167" s="193"/>
      <c r="S167" s="193"/>
      <c r="T167" s="193"/>
      <c r="U167" s="193"/>
      <c r="V167" s="193"/>
      <c r="W167" s="193"/>
      <c r="X167" s="193"/>
      <c r="Y167" s="193"/>
      <c r="Z167" s="193"/>
      <c r="AA167" s="193"/>
      <c r="AB167" s="193"/>
      <c r="AC167" s="193"/>
      <c r="AD167" s="193"/>
      <c r="AE167" s="193"/>
      <c r="AF167" s="193"/>
      <c r="AG167" s="193"/>
      <c r="AH167" s="193"/>
      <c r="AI167" s="193"/>
      <c r="AJ167" s="193"/>
      <c r="AK167" s="193"/>
      <c r="AL167" s="193"/>
      <c r="AM167" s="193"/>
      <c r="AN167" s="193"/>
      <c r="AO167" s="193"/>
      <c r="BA167" s="87" t="str">
        <f>IF(Aチーム用勤務希望表!BA167&lt;&gt;"",Aチーム用勤務希望表!BA167,"")</f>
        <v>春分の日</v>
      </c>
      <c r="BB167" s="140">
        <f>IF(Aチーム用勤務希望表!BB167&lt;&gt;"",Aチーム用勤務希望表!BB167,"")</f>
        <v>44641</v>
      </c>
      <c r="BC167" s="87" t="str">
        <f>IF(Aチーム用勤務希望表!BC167&lt;&gt;"",Aチーム用勤務希望表!BC167,"")</f>
        <v/>
      </c>
      <c r="BD167" s="98">
        <f t="shared" si="330"/>
        <v>0</v>
      </c>
      <c r="BE167" s="98">
        <f t="shared" si="330"/>
        <v>0</v>
      </c>
      <c r="BF167" s="98">
        <f t="shared" si="330"/>
        <v>0</v>
      </c>
      <c r="BG167" s="98">
        <f t="shared" si="330"/>
        <v>0</v>
      </c>
      <c r="BH167" s="98">
        <f t="shared" si="330"/>
        <v>0</v>
      </c>
      <c r="BI167" s="98">
        <f t="shared" si="330"/>
        <v>0</v>
      </c>
      <c r="BJ167" s="98">
        <f t="shared" si="330"/>
        <v>0</v>
      </c>
      <c r="BK167" s="98">
        <f t="shared" si="330"/>
        <v>0</v>
      </c>
      <c r="BL167" s="98">
        <f t="shared" si="330"/>
        <v>0</v>
      </c>
      <c r="BM167" s="98">
        <f t="shared" si="330"/>
        <v>0</v>
      </c>
      <c r="BN167" s="98">
        <f t="shared" si="331"/>
        <v>0</v>
      </c>
      <c r="BO167" s="98">
        <f t="shared" si="331"/>
        <v>0</v>
      </c>
      <c r="BP167" s="98">
        <f t="shared" si="331"/>
        <v>0</v>
      </c>
      <c r="BQ167" s="98">
        <f t="shared" si="331"/>
        <v>0</v>
      </c>
      <c r="BR167" s="98">
        <f t="shared" si="331"/>
        <v>0</v>
      </c>
      <c r="BS167" s="98">
        <f t="shared" si="331"/>
        <v>0</v>
      </c>
      <c r="BT167" s="98">
        <f t="shared" si="331"/>
        <v>0</v>
      </c>
      <c r="BU167" s="98">
        <f t="shared" si="331"/>
        <v>0</v>
      </c>
      <c r="BV167" s="98">
        <f t="shared" si="331"/>
        <v>0</v>
      </c>
      <c r="BW167" s="98">
        <f t="shared" si="331"/>
        <v>0</v>
      </c>
      <c r="BX167" s="98">
        <f t="shared" si="332"/>
        <v>0</v>
      </c>
      <c r="BY167" s="98">
        <f t="shared" si="332"/>
        <v>0</v>
      </c>
      <c r="BZ167" s="98">
        <f t="shared" si="332"/>
        <v>0</v>
      </c>
      <c r="CA167" s="98">
        <f t="shared" si="332"/>
        <v>0</v>
      </c>
      <c r="CB167" s="98">
        <f t="shared" si="332"/>
        <v>0</v>
      </c>
      <c r="CC167" s="98">
        <f t="shared" si="332"/>
        <v>0</v>
      </c>
      <c r="CD167" s="98">
        <f t="shared" si="332"/>
        <v>0</v>
      </c>
      <c r="CE167" s="98">
        <f t="shared" si="332"/>
        <v>0</v>
      </c>
      <c r="CF167" s="98">
        <f t="shared" si="332"/>
        <v>0</v>
      </c>
      <c r="CG167" s="98">
        <f t="shared" si="332"/>
        <v>0</v>
      </c>
      <c r="CH167" s="98">
        <f t="shared" si="332"/>
        <v>0</v>
      </c>
    </row>
    <row r="168" spans="3:86" x14ac:dyDescent="0.4">
      <c r="D168" s="98" t="s">
        <v>38</v>
      </c>
      <c r="E168" s="98" t="s">
        <v>34</v>
      </c>
      <c r="F168" s="98" t="s">
        <v>36</v>
      </c>
      <c r="G168" s="99"/>
      <c r="I168" s="307"/>
      <c r="J168" s="201" t="str">
        <f t="shared" ref="J168" si="397">E27</f>
        <v>伊藤</v>
      </c>
      <c r="K168" s="193">
        <f t="shared" ref="K168" si="398">IF(AND($D$1="二交代制",K$17&gt;=1,K$17&lt;=28,K27="当",L27="明",M27="休",N27="当"),10,IF(AND($D$1="三交代制",K$17&gt;=2,K$17&lt;=30,OR(K27="準",K27="深"),OR(L27="準",L27="深"),OR(M27="準",M27="深")),20,IF(AND($D$1="二交代制",OR(K27="当",K27="明"),NOT(OR(AND(K27="当",OR(L27="明",K$17=31,L$18="×"),OR(M27="休",K$17=30,K$17=31,M$18="×")),AND(K27="明",OR(J27="当",K$17=1),OR(L27="休",K$17=31,L$18="×"))))),30,IF(AND($D$1="三交代制",J27&lt;&gt;"準",J27&lt;&gt;"深",OR(K27="準",K27="深"),(NOT(OR(AND(K27="準",OR(J27="日",J27="休",K$17=1,AND(L27&lt;&gt;"準",L27&lt;&gt;"深",J27="")),OR(L27="休",AND(L27="準",OR(M27="休",K$17=30,M$18="×")),K$17=31,L$18="×",L27="")),AND(K27="深",OR(J27="休",K$17=1,AND(L27&lt;&gt;"準",L27&lt;&gt;"深",J27="")),OR(L27="休",AND(OR(L27="準",L27="深"),OR(M27="休",K$17=30,M$18="×")),K$17=31,L$18="×",L27="")))))),40,0))))</f>
        <v>0</v>
      </c>
      <c r="L168" s="193">
        <f t="shared" ref="L168" si="399">IF(AND($D$1="二交代制",L$17&gt;=1,L$17&lt;=28,L27="当",M27="明",N27="休",O27="当"),10,IF(AND($D$1="三交代制",L$17&gt;=2,L$17&lt;=30,OR(L27="準",L27="深"),OR(M27="準",M27="深"),OR(N27="準",N27="深")),20,IF(AND($D$1="二交代制",OR(L27="当",L27="明"),NOT(OR(AND(L27="当",OR(M27="明",L$17=31,M$18="×"),OR(N27="休",L$17=30,L$17=31,N$18="×")),AND(L27="明",OR(K27="当",L$17=1),OR(M27="休",L$17=31,M$18="×"))))),30,IF(AND($D$1="三交代制",K27&lt;&gt;"準",K27&lt;&gt;"深",OR(L27="準",L27="深"),(NOT(OR(AND(L27="準",OR(K27="日",K27="休",L$17=1,AND(M27&lt;&gt;"準",M27&lt;&gt;"深",K27="")),OR(M27="休",AND(M27="準",OR(N27="休",L$17=30,N$18="×")),L$17=31,M$18="×",M27="")),AND(L27="深",OR(K27="休",L$17=1,AND(M27&lt;&gt;"準",M27&lt;&gt;"深",K27="")),OR(M27="休",AND(OR(M27="準",M27="深"),OR(N27="休",L$17=30,N$18="×")),L$17=31,M$18="×",M27="")))))),40,0))))</f>
        <v>0</v>
      </c>
      <c r="M168" s="193">
        <f t="shared" ref="M168" si="400">IF(AND($D$1="二交代制",M$17&gt;=1,M$17&lt;=28,M27="当",N27="明",O27="休",P27="当"),10,IF(AND($D$1="三交代制",M$17&gt;=2,M$17&lt;=30,OR(M27="準",M27="深"),OR(N27="準",N27="深"),OR(O27="準",O27="深")),20,IF(AND($D$1="二交代制",OR(M27="当",M27="明"),NOT(OR(AND(M27="当",OR(N27="明",M$17=31,N$18="×"),OR(O27="休",M$17=30,M$17=31,O$18="×")),AND(M27="明",OR(L27="当",M$17=1),OR(N27="休",M$17=31,N$18="×"))))),30,IF(AND($D$1="三交代制",L27&lt;&gt;"準",L27&lt;&gt;"深",OR(M27="準",M27="深"),(NOT(OR(AND(M27="準",OR(L27="日",L27="休",M$17=1,AND(N27&lt;&gt;"準",N27&lt;&gt;"深",L27="")),OR(N27="休",AND(N27="準",OR(O27="休",M$17=30,O$18="×")),M$17=31,N$18="×",N27="")),AND(M27="深",OR(L27="休",M$17=1,AND(N27&lt;&gt;"準",N27&lt;&gt;"深",L27="")),OR(N27="休",AND(OR(N27="準",N27="深"),OR(O27="休",M$17=30,O$18="×")),M$17=31,N$18="×",N27="")))))),40,0))))</f>
        <v>0</v>
      </c>
      <c r="N168" s="193">
        <f t="shared" ref="N168" si="401">IF(AND($D$1="二交代制",N$17&gt;=1,N$17&lt;=28,N27="当",O27="明",P27="休",Q27="当"),10,IF(AND($D$1="三交代制",N$17&gt;=2,N$17&lt;=30,OR(N27="準",N27="深"),OR(O27="準",O27="深"),OR(P27="準",P27="深")),20,IF(AND($D$1="二交代制",OR(N27="当",N27="明"),NOT(OR(AND(N27="当",OR(O27="明",N$17=31,O$18="×"),OR(P27="休",N$17=30,N$17=31,P$18="×")),AND(N27="明",OR(M27="当",N$17=1),OR(O27="休",N$17=31,O$18="×"))))),30,IF(AND($D$1="三交代制",M27&lt;&gt;"準",M27&lt;&gt;"深",OR(N27="準",N27="深"),(NOT(OR(AND(N27="準",OR(M27="日",M27="休",N$17=1,AND(O27&lt;&gt;"準",O27&lt;&gt;"深",M27="")),OR(O27="休",AND(O27="準",OR(P27="休",N$17=30,P$18="×")),N$17=31,O$18="×",O27="")),AND(N27="深",OR(M27="休",N$17=1,AND(O27&lt;&gt;"準",O27&lt;&gt;"深",M27="")),OR(O27="休",AND(OR(O27="準",O27="深"),OR(P27="休",N$17=30,P$18="×")),N$17=31,O$18="×",O27="")))))),40,0))))</f>
        <v>0</v>
      </c>
      <c r="O168" s="193">
        <f t="shared" ref="O168" si="402">IF(AND($D$1="二交代制",O$17&gt;=1,O$17&lt;=28,O27="当",P27="明",Q27="休",R27="当"),10,IF(AND($D$1="三交代制",O$17&gt;=2,O$17&lt;=30,OR(O27="準",O27="深"),OR(P27="準",P27="深"),OR(Q27="準",Q27="深")),20,IF(AND($D$1="二交代制",OR(O27="当",O27="明"),NOT(OR(AND(O27="当",OR(P27="明",O$17=31,P$18="×"),OR(Q27="休",O$17=30,O$17=31,Q$18="×")),AND(O27="明",OR(N27="当",O$17=1),OR(P27="休",O$17=31,P$18="×"))))),30,IF(AND($D$1="三交代制",N27&lt;&gt;"準",N27&lt;&gt;"深",OR(O27="準",O27="深"),(NOT(OR(AND(O27="準",OR(N27="日",N27="休",O$17=1,AND(P27&lt;&gt;"準",P27&lt;&gt;"深",N27="")),OR(P27="休",AND(P27="準",OR(Q27="休",O$17=30,Q$18="×")),O$17=31,P$18="×",P27="")),AND(O27="深",OR(N27="休",O$17=1,AND(P27&lt;&gt;"準",P27&lt;&gt;"深",N27="")),OR(P27="休",AND(OR(P27="準",P27="深"),OR(Q27="休",O$17=30,Q$18="×")),O$17=31,P$18="×",P27="")))))),40,0))))</f>
        <v>0</v>
      </c>
      <c r="P168" s="193">
        <f t="shared" ref="P168" si="403">IF(AND($D$1="二交代制",P$17&gt;=1,P$17&lt;=28,P27="当",Q27="明",R27="休",S27="当"),10,IF(AND($D$1="三交代制",P$17&gt;=2,P$17&lt;=30,OR(P27="準",P27="深"),OR(Q27="準",Q27="深"),OR(R27="準",R27="深")),20,IF(AND($D$1="二交代制",OR(P27="当",P27="明"),NOT(OR(AND(P27="当",OR(Q27="明",P$17=31,Q$18="×"),OR(R27="休",P$17=30,P$17=31,R$18="×")),AND(P27="明",OR(O27="当",P$17=1),OR(Q27="休",P$17=31,Q$18="×"))))),30,IF(AND($D$1="三交代制",O27&lt;&gt;"準",O27&lt;&gt;"深",OR(P27="準",P27="深"),(NOT(OR(AND(P27="準",OR(O27="日",O27="休",P$17=1,AND(Q27&lt;&gt;"準",Q27&lt;&gt;"深",O27="")),OR(Q27="休",AND(Q27="準",OR(R27="休",P$17=30,R$18="×")),P$17=31,Q$18="×",Q27="")),AND(P27="深",OR(O27="休",P$17=1,AND(Q27&lt;&gt;"準",Q27&lt;&gt;"深",O27="")),OR(Q27="休",AND(OR(Q27="準",Q27="深"),OR(R27="休",P$17=30,R$18="×")),P$17=31,Q$18="×",Q27="")))))),40,0))))</f>
        <v>0</v>
      </c>
      <c r="Q168" s="193">
        <f t="shared" ref="Q168" si="404">IF(AND($D$1="二交代制",Q$17&gt;=1,Q$17&lt;=28,Q27="当",R27="明",S27="休",T27="当"),10,IF(AND($D$1="三交代制",Q$17&gt;=2,Q$17&lt;=30,OR(Q27="準",Q27="深"),OR(R27="準",R27="深"),OR(S27="準",S27="深")),20,IF(AND($D$1="二交代制",OR(Q27="当",Q27="明"),NOT(OR(AND(Q27="当",OR(R27="明",Q$17=31,R$18="×"),OR(S27="休",Q$17=30,Q$17=31,S$18="×")),AND(Q27="明",OR(P27="当",Q$17=1),OR(R27="休",Q$17=31,R$18="×"))))),30,IF(AND($D$1="三交代制",P27&lt;&gt;"準",P27&lt;&gt;"深",OR(Q27="準",Q27="深"),(NOT(OR(AND(Q27="準",OR(P27="日",P27="休",Q$17=1,AND(R27&lt;&gt;"準",R27&lt;&gt;"深",P27="")),OR(R27="休",AND(R27="準",OR(S27="休",Q$17=30,S$18="×")),Q$17=31,R$18="×",R27="")),AND(Q27="深",OR(P27="休",Q$17=1,AND(R27&lt;&gt;"準",R27&lt;&gt;"深",P27="")),OR(R27="休",AND(OR(R27="準",R27="深"),OR(S27="休",Q$17=30,S$18="×")),Q$17=31,R$18="×",R27="")))))),40,0))))</f>
        <v>0</v>
      </c>
      <c r="R168" s="193">
        <f t="shared" ref="R168" si="405">IF(AND($D$1="二交代制",R$17&gt;=1,R$17&lt;=28,R27="当",S27="明",T27="休",U27="当"),10,IF(AND($D$1="三交代制",R$17&gt;=2,R$17&lt;=30,OR(R27="準",R27="深"),OR(S27="準",S27="深"),OR(T27="準",T27="深")),20,IF(AND($D$1="二交代制",OR(R27="当",R27="明"),NOT(OR(AND(R27="当",OR(S27="明",R$17=31,S$18="×"),OR(T27="休",R$17=30,R$17=31,T$18="×")),AND(R27="明",OR(Q27="当",R$17=1),OR(S27="休",R$17=31,S$18="×"))))),30,IF(AND($D$1="三交代制",Q27&lt;&gt;"準",Q27&lt;&gt;"深",OR(R27="準",R27="深"),(NOT(OR(AND(R27="準",OR(Q27="日",Q27="休",R$17=1,AND(S27&lt;&gt;"準",S27&lt;&gt;"深",Q27="")),OR(S27="休",AND(S27="準",OR(T27="休",R$17=30,T$18="×")),R$17=31,S$18="×",S27="")),AND(R27="深",OR(Q27="休",R$17=1,AND(S27&lt;&gt;"準",S27&lt;&gt;"深",Q27="")),OR(S27="休",AND(OR(S27="準",S27="深"),OR(T27="休",R$17=30,T$18="×")),R$17=31,S$18="×",S27="")))))),40,0))))</f>
        <v>0</v>
      </c>
      <c r="S168" s="193">
        <f t="shared" ref="S168" si="406">IF(AND($D$1="二交代制",S$17&gt;=1,S$17&lt;=28,S27="当",T27="明",U27="休",V27="当"),10,IF(AND($D$1="三交代制",S$17&gt;=2,S$17&lt;=30,OR(S27="準",S27="深"),OR(T27="準",T27="深"),OR(U27="準",U27="深")),20,IF(AND($D$1="二交代制",OR(S27="当",S27="明"),NOT(OR(AND(S27="当",OR(T27="明",S$17=31,T$18="×"),OR(U27="休",S$17=30,S$17=31,U$18="×")),AND(S27="明",OR(R27="当",S$17=1),OR(T27="休",S$17=31,T$18="×"))))),30,IF(AND($D$1="三交代制",R27&lt;&gt;"準",R27&lt;&gt;"深",OR(S27="準",S27="深"),(NOT(OR(AND(S27="準",OR(R27="日",R27="休",S$17=1,AND(T27&lt;&gt;"準",T27&lt;&gt;"深",R27="")),OR(T27="休",AND(T27="準",OR(U27="休",S$17=30,U$18="×")),S$17=31,T$18="×",T27="")),AND(S27="深",OR(R27="休",S$17=1,AND(T27&lt;&gt;"準",T27&lt;&gt;"深",R27="")),OR(T27="休",AND(OR(T27="準",T27="深"),OR(U27="休",S$17=30,U$18="×")),S$17=31,T$18="×",T27="")))))),40,0))))</f>
        <v>0</v>
      </c>
      <c r="T168" s="193">
        <f t="shared" ref="T168" si="407">IF(AND($D$1="二交代制",T$17&gt;=1,T$17&lt;=28,T27="当",U27="明",V27="休",W27="当"),10,IF(AND($D$1="三交代制",T$17&gt;=2,T$17&lt;=30,OR(T27="準",T27="深"),OR(U27="準",U27="深"),OR(V27="準",V27="深")),20,IF(AND($D$1="二交代制",OR(T27="当",T27="明"),NOT(OR(AND(T27="当",OR(U27="明",T$17=31,U$18="×"),OR(V27="休",T$17=30,T$17=31,V$18="×")),AND(T27="明",OR(S27="当",T$17=1),OR(U27="休",T$17=31,U$18="×"))))),30,IF(AND($D$1="三交代制",S27&lt;&gt;"準",S27&lt;&gt;"深",OR(T27="準",T27="深"),(NOT(OR(AND(T27="準",OR(S27="日",S27="休",T$17=1,AND(U27&lt;&gt;"準",U27&lt;&gt;"深",S27="")),OR(U27="休",AND(U27="準",OR(V27="休",T$17=30,V$18="×")),T$17=31,U$18="×",U27="")),AND(T27="深",OR(S27="休",T$17=1,AND(U27&lt;&gt;"準",U27&lt;&gt;"深",S27="")),OR(U27="休",AND(OR(U27="準",U27="深"),OR(V27="休",T$17=30,V$18="×")),T$17=31,U$18="×",U27="")))))),40,0))))</f>
        <v>0</v>
      </c>
      <c r="U168" s="193">
        <f t="shared" ref="U168" si="408">IF(AND($D$1="二交代制",U$17&gt;=1,U$17&lt;=28,U27="当",V27="明",W27="休",X27="当"),10,IF(AND($D$1="三交代制",U$17&gt;=2,U$17&lt;=30,OR(U27="準",U27="深"),OR(V27="準",V27="深"),OR(W27="準",W27="深")),20,IF(AND($D$1="二交代制",OR(U27="当",U27="明"),NOT(OR(AND(U27="当",OR(V27="明",U$17=31,V$18="×"),OR(W27="休",U$17=30,U$17=31,W$18="×")),AND(U27="明",OR(T27="当",U$17=1),OR(V27="休",U$17=31,V$18="×"))))),30,IF(AND($D$1="三交代制",T27&lt;&gt;"準",T27&lt;&gt;"深",OR(U27="準",U27="深"),(NOT(OR(AND(U27="準",OR(T27="日",T27="休",U$17=1,AND(V27&lt;&gt;"準",V27&lt;&gt;"深",T27="")),OR(V27="休",AND(V27="準",OR(W27="休",U$17=30,W$18="×")),U$17=31,V$18="×",V27="")),AND(U27="深",OR(T27="休",U$17=1,AND(V27&lt;&gt;"準",V27&lt;&gt;"深",T27="")),OR(V27="休",AND(OR(V27="準",V27="深"),OR(W27="休",U$17=30,W$18="×")),U$17=31,V$18="×",V27="")))))),40,0))))</f>
        <v>0</v>
      </c>
      <c r="V168" s="193">
        <f t="shared" ref="V168" si="409">IF(AND($D$1="二交代制",V$17&gt;=1,V$17&lt;=28,V27="当",W27="明",X27="休",Y27="当"),10,IF(AND($D$1="三交代制",V$17&gt;=2,V$17&lt;=30,OR(V27="準",V27="深"),OR(W27="準",W27="深"),OR(X27="準",X27="深")),20,IF(AND($D$1="二交代制",OR(V27="当",V27="明"),NOT(OR(AND(V27="当",OR(W27="明",V$17=31,W$18="×"),OR(X27="休",V$17=30,V$17=31,X$18="×")),AND(V27="明",OR(U27="当",V$17=1),OR(W27="休",V$17=31,W$18="×"))))),30,IF(AND($D$1="三交代制",U27&lt;&gt;"準",U27&lt;&gt;"深",OR(V27="準",V27="深"),(NOT(OR(AND(V27="準",OR(U27="日",U27="休",V$17=1,AND(W27&lt;&gt;"準",W27&lt;&gt;"深",U27="")),OR(W27="休",AND(W27="準",OR(X27="休",V$17=30,X$18="×")),V$17=31,W$18="×",W27="")),AND(V27="深",OR(U27="休",V$17=1,AND(W27&lt;&gt;"準",W27&lt;&gt;"深",U27="")),OR(W27="休",AND(OR(W27="準",W27="深"),OR(X27="休",V$17=30,X$18="×")),V$17=31,W$18="×",W27="")))))),40,0))))</f>
        <v>0</v>
      </c>
      <c r="W168" s="193">
        <f t="shared" ref="W168" si="410">IF(AND($D$1="二交代制",W$17&gt;=1,W$17&lt;=28,W27="当",X27="明",Y27="休",Z27="当"),10,IF(AND($D$1="三交代制",W$17&gt;=2,W$17&lt;=30,OR(W27="準",W27="深"),OR(X27="準",X27="深"),OR(Y27="準",Y27="深")),20,IF(AND($D$1="二交代制",OR(W27="当",W27="明"),NOT(OR(AND(W27="当",OR(X27="明",W$17=31,X$18="×"),OR(Y27="休",W$17=30,W$17=31,Y$18="×")),AND(W27="明",OR(V27="当",W$17=1),OR(X27="休",W$17=31,X$18="×"))))),30,IF(AND($D$1="三交代制",V27&lt;&gt;"準",V27&lt;&gt;"深",OR(W27="準",W27="深"),(NOT(OR(AND(W27="準",OR(V27="日",V27="休",W$17=1,AND(X27&lt;&gt;"準",X27&lt;&gt;"深",V27="")),OR(X27="休",AND(X27="準",OR(Y27="休",W$17=30,Y$18="×")),W$17=31,X$18="×",X27="")),AND(W27="深",OR(V27="休",W$17=1,AND(X27&lt;&gt;"準",X27&lt;&gt;"深",V27="")),OR(X27="休",AND(OR(X27="準",X27="深"),OR(Y27="休",W$17=30,Y$18="×")),W$17=31,X$18="×",X27="")))))),40,0))))</f>
        <v>0</v>
      </c>
      <c r="X168" s="193">
        <f t="shared" ref="X168" si="411">IF(AND($D$1="二交代制",X$17&gt;=1,X$17&lt;=28,X27="当",Y27="明",Z27="休",AA27="当"),10,IF(AND($D$1="三交代制",X$17&gt;=2,X$17&lt;=30,OR(X27="準",X27="深"),OR(Y27="準",Y27="深"),OR(Z27="準",Z27="深")),20,IF(AND($D$1="二交代制",OR(X27="当",X27="明"),NOT(OR(AND(X27="当",OR(Y27="明",X$17=31,Y$18="×"),OR(Z27="休",X$17=30,X$17=31,Z$18="×")),AND(X27="明",OR(W27="当",X$17=1),OR(Y27="休",X$17=31,Y$18="×"))))),30,IF(AND($D$1="三交代制",W27&lt;&gt;"準",W27&lt;&gt;"深",OR(X27="準",X27="深"),(NOT(OR(AND(X27="準",OR(W27="日",W27="休",X$17=1,AND(Y27&lt;&gt;"準",Y27&lt;&gt;"深",W27="")),OR(Y27="休",AND(Y27="準",OR(Z27="休",X$17=30,Z$18="×")),X$17=31,Y$18="×",Y27="")),AND(X27="深",OR(W27="休",X$17=1,AND(Y27&lt;&gt;"準",Y27&lt;&gt;"深",W27="")),OR(Y27="休",AND(OR(Y27="準",Y27="深"),OR(Z27="休",X$17=30,Z$18="×")),X$17=31,Y$18="×",Y27="")))))),40,0))))</f>
        <v>0</v>
      </c>
      <c r="Y168" s="193">
        <f t="shared" ref="Y168" si="412">IF(AND($D$1="二交代制",Y$17&gt;=1,Y$17&lt;=28,Y27="当",Z27="明",AA27="休",AB27="当"),10,IF(AND($D$1="三交代制",Y$17&gt;=2,Y$17&lt;=30,OR(Y27="準",Y27="深"),OR(Z27="準",Z27="深"),OR(AA27="準",AA27="深")),20,IF(AND($D$1="二交代制",OR(Y27="当",Y27="明"),NOT(OR(AND(Y27="当",OR(Z27="明",Y$17=31,Z$18="×"),OR(AA27="休",Y$17=30,Y$17=31,AA$18="×")),AND(Y27="明",OR(X27="当",Y$17=1),OR(Z27="休",Y$17=31,Z$18="×"))))),30,IF(AND($D$1="三交代制",X27&lt;&gt;"準",X27&lt;&gt;"深",OR(Y27="準",Y27="深"),(NOT(OR(AND(Y27="準",OR(X27="日",X27="休",Y$17=1,AND(Z27&lt;&gt;"準",Z27&lt;&gt;"深",X27="")),OR(Z27="休",AND(Z27="準",OR(AA27="休",Y$17=30,AA$18="×")),Y$17=31,Z$18="×",Z27="")),AND(Y27="深",OR(X27="休",Y$17=1,AND(Z27&lt;&gt;"準",Z27&lt;&gt;"深",X27="")),OR(Z27="休",AND(OR(Z27="準",Z27="深"),OR(AA27="休",Y$17=30,AA$18="×")),Y$17=31,Z$18="×",Z27="")))))),40,0))))</f>
        <v>0</v>
      </c>
      <c r="Z168" s="193">
        <f t="shared" ref="Z168" si="413">IF(AND($D$1="二交代制",Z$17&gt;=1,Z$17&lt;=28,Z27="当",AA27="明",AB27="休",AC27="当"),10,IF(AND($D$1="三交代制",Z$17&gt;=2,Z$17&lt;=30,OR(Z27="準",Z27="深"),OR(AA27="準",AA27="深"),OR(AB27="準",AB27="深")),20,IF(AND($D$1="二交代制",OR(Z27="当",Z27="明"),NOT(OR(AND(Z27="当",OR(AA27="明",Z$17=31,AA$18="×"),OR(AB27="休",Z$17=30,Z$17=31,AB$18="×")),AND(Z27="明",OR(Y27="当",Z$17=1),OR(AA27="休",Z$17=31,AA$18="×"))))),30,IF(AND($D$1="三交代制",Y27&lt;&gt;"準",Y27&lt;&gt;"深",OR(Z27="準",Z27="深"),(NOT(OR(AND(Z27="準",OR(Y27="日",Y27="休",Z$17=1,AND(AA27&lt;&gt;"準",AA27&lt;&gt;"深",Y27="")),OR(AA27="休",AND(AA27="準",OR(AB27="休",Z$17=30,AB$18="×")),Z$17=31,AA$18="×",AA27="")),AND(Z27="深",OR(Y27="休",Z$17=1,AND(AA27&lt;&gt;"準",AA27&lt;&gt;"深",Y27="")),OR(AA27="休",AND(OR(AA27="準",AA27="深"),OR(AB27="休",Z$17=30,AB$18="×")),Z$17=31,AA$18="×",AA27="")))))),40,0))))</f>
        <v>0</v>
      </c>
      <c r="AA168" s="193">
        <f t="shared" ref="AA168" si="414">IF(AND($D$1="二交代制",AA$17&gt;=1,AA$17&lt;=28,AA27="当",AB27="明",AC27="休",AD27="当"),10,IF(AND($D$1="三交代制",AA$17&gt;=2,AA$17&lt;=30,OR(AA27="準",AA27="深"),OR(AB27="準",AB27="深"),OR(AC27="準",AC27="深")),20,IF(AND($D$1="二交代制",OR(AA27="当",AA27="明"),NOT(OR(AND(AA27="当",OR(AB27="明",AA$17=31,AB$18="×"),OR(AC27="休",AA$17=30,AA$17=31,AC$18="×")),AND(AA27="明",OR(Z27="当",AA$17=1),OR(AB27="休",AA$17=31,AB$18="×"))))),30,IF(AND($D$1="三交代制",Z27&lt;&gt;"準",Z27&lt;&gt;"深",OR(AA27="準",AA27="深"),(NOT(OR(AND(AA27="準",OR(Z27="日",Z27="休",AA$17=1,AND(AB27&lt;&gt;"準",AB27&lt;&gt;"深",Z27="")),OR(AB27="休",AND(AB27="準",OR(AC27="休",AA$17=30,AC$18="×")),AA$17=31,AB$18="×",AB27="")),AND(AA27="深",OR(Z27="休",AA$17=1,AND(AB27&lt;&gt;"準",AB27&lt;&gt;"深",Z27="")),OR(AB27="休",AND(OR(AB27="準",AB27="深"),OR(AC27="休",AA$17=30,AC$18="×")),AA$17=31,AB$18="×",AB27="")))))),40,0))))</f>
        <v>0</v>
      </c>
      <c r="AB168" s="193">
        <f t="shared" ref="AB168" si="415">IF(AND($D$1="二交代制",AB$17&gt;=1,AB$17&lt;=28,AB27="当",AC27="明",AD27="休",AE27="当"),10,IF(AND($D$1="三交代制",AB$17&gt;=2,AB$17&lt;=30,OR(AB27="準",AB27="深"),OR(AC27="準",AC27="深"),OR(AD27="準",AD27="深")),20,IF(AND($D$1="二交代制",OR(AB27="当",AB27="明"),NOT(OR(AND(AB27="当",OR(AC27="明",AB$17=31,AC$18="×"),OR(AD27="休",AB$17=30,AB$17=31,AD$18="×")),AND(AB27="明",OR(AA27="当",AB$17=1),OR(AC27="休",AB$17=31,AC$18="×"))))),30,IF(AND($D$1="三交代制",AA27&lt;&gt;"準",AA27&lt;&gt;"深",OR(AB27="準",AB27="深"),(NOT(OR(AND(AB27="準",OR(AA27="日",AA27="休",AB$17=1,AND(AC27&lt;&gt;"準",AC27&lt;&gt;"深",AA27="")),OR(AC27="休",AND(AC27="準",OR(AD27="休",AB$17=30,AD$18="×")),AB$17=31,AC$18="×",AC27="")),AND(AB27="深",OR(AA27="休",AB$17=1,AND(AC27&lt;&gt;"準",AC27&lt;&gt;"深",AA27="")),OR(AC27="休",AND(OR(AC27="準",AC27="深"),OR(AD27="休",AB$17=30,AD$18="×")),AB$17=31,AC$18="×",AC27="")))))),40,0))))</f>
        <v>0</v>
      </c>
      <c r="AC168" s="193">
        <f t="shared" ref="AC168" si="416">IF(AND($D$1="二交代制",AC$17&gt;=1,AC$17&lt;=28,AC27="当",AD27="明",AE27="休",AF27="当"),10,IF(AND($D$1="三交代制",AC$17&gt;=2,AC$17&lt;=30,OR(AC27="準",AC27="深"),OR(AD27="準",AD27="深"),OR(AE27="準",AE27="深")),20,IF(AND($D$1="二交代制",OR(AC27="当",AC27="明"),NOT(OR(AND(AC27="当",OR(AD27="明",AC$17=31,AD$18="×"),OR(AE27="休",AC$17=30,AC$17=31,AE$18="×")),AND(AC27="明",OR(AB27="当",AC$17=1),OR(AD27="休",AC$17=31,AD$18="×"))))),30,IF(AND($D$1="三交代制",AB27&lt;&gt;"準",AB27&lt;&gt;"深",OR(AC27="準",AC27="深"),(NOT(OR(AND(AC27="準",OR(AB27="日",AB27="休",AC$17=1,AND(AD27&lt;&gt;"準",AD27&lt;&gt;"深",AB27="")),OR(AD27="休",AND(AD27="準",OR(AE27="休",AC$17=30,AE$18="×")),AC$17=31,AD$18="×",AD27="")),AND(AC27="深",OR(AB27="休",AC$17=1,AND(AD27&lt;&gt;"準",AD27&lt;&gt;"深",AB27="")),OR(AD27="休",AND(OR(AD27="準",AD27="深"),OR(AE27="休",AC$17=30,AE$18="×")),AC$17=31,AD$18="×",AD27="")))))),40,0))))</f>
        <v>0</v>
      </c>
      <c r="AD168" s="193">
        <f t="shared" ref="AD168" si="417">IF(AND($D$1="二交代制",AD$17&gt;=1,AD$17&lt;=28,AD27="当",AE27="明",AF27="休",AG27="当"),10,IF(AND($D$1="三交代制",AD$17&gt;=2,AD$17&lt;=30,OR(AD27="準",AD27="深"),OR(AE27="準",AE27="深"),OR(AF27="準",AF27="深")),20,IF(AND($D$1="二交代制",OR(AD27="当",AD27="明"),NOT(OR(AND(AD27="当",OR(AE27="明",AD$17=31,AE$18="×"),OR(AF27="休",AD$17=30,AD$17=31,AF$18="×")),AND(AD27="明",OR(AC27="当",AD$17=1),OR(AE27="休",AD$17=31,AE$18="×"))))),30,IF(AND($D$1="三交代制",AC27&lt;&gt;"準",AC27&lt;&gt;"深",OR(AD27="準",AD27="深"),(NOT(OR(AND(AD27="準",OR(AC27="日",AC27="休",AD$17=1,AND(AE27&lt;&gt;"準",AE27&lt;&gt;"深",AC27="")),OR(AE27="休",AND(AE27="準",OR(AF27="休",AD$17=30,AF$18="×")),AD$17=31,AE$18="×",AE27="")),AND(AD27="深",OR(AC27="休",AD$17=1,AND(AE27&lt;&gt;"準",AE27&lt;&gt;"深",AC27="")),OR(AE27="休",AND(OR(AE27="準",AE27="深"),OR(AF27="休",AD$17=30,AF$18="×")),AD$17=31,AE$18="×",AE27="")))))),40,0))))</f>
        <v>0</v>
      </c>
      <c r="AE168" s="193">
        <f t="shared" ref="AE168" si="418">IF(AND($D$1="二交代制",AE$17&gt;=1,AE$17&lt;=28,AE27="当",AF27="明",AG27="休",AH27="当"),10,IF(AND($D$1="三交代制",AE$17&gt;=2,AE$17&lt;=30,OR(AE27="準",AE27="深"),OR(AF27="準",AF27="深"),OR(AG27="準",AG27="深")),20,IF(AND($D$1="二交代制",OR(AE27="当",AE27="明"),NOT(OR(AND(AE27="当",OR(AF27="明",AE$17=31,AF$18="×"),OR(AG27="休",AE$17=30,AE$17=31,AG$18="×")),AND(AE27="明",OR(AD27="当",AE$17=1),OR(AF27="休",AE$17=31,AF$18="×"))))),30,IF(AND($D$1="三交代制",AD27&lt;&gt;"準",AD27&lt;&gt;"深",OR(AE27="準",AE27="深"),(NOT(OR(AND(AE27="準",OR(AD27="日",AD27="休",AE$17=1,AND(AF27&lt;&gt;"準",AF27&lt;&gt;"深",AD27="")),OR(AF27="休",AND(AF27="準",OR(AG27="休",AE$17=30,AG$18="×")),AE$17=31,AF$18="×",AF27="")),AND(AE27="深",OR(AD27="休",AE$17=1,AND(AF27&lt;&gt;"準",AF27&lt;&gt;"深",AD27="")),OR(AF27="休",AND(OR(AF27="準",AF27="深"),OR(AG27="休",AE$17=30,AG$18="×")),AE$17=31,AF$18="×",AF27="")))))),40,0))))</f>
        <v>0</v>
      </c>
      <c r="AF168" s="193">
        <f t="shared" ref="AF168" si="419">IF(AND($D$1="二交代制",AF$17&gt;=1,AF$17&lt;=28,AF27="当",AG27="明",AH27="休",AI27="当"),10,IF(AND($D$1="三交代制",AF$17&gt;=2,AF$17&lt;=30,OR(AF27="準",AF27="深"),OR(AG27="準",AG27="深"),OR(AH27="準",AH27="深")),20,IF(AND($D$1="二交代制",OR(AF27="当",AF27="明"),NOT(OR(AND(AF27="当",OR(AG27="明",AF$17=31,AG$18="×"),OR(AH27="休",AF$17=30,AF$17=31,AH$18="×")),AND(AF27="明",OR(AE27="当",AF$17=1),OR(AG27="休",AF$17=31,AG$18="×"))))),30,IF(AND($D$1="三交代制",AE27&lt;&gt;"準",AE27&lt;&gt;"深",OR(AF27="準",AF27="深"),(NOT(OR(AND(AF27="準",OR(AE27="日",AE27="休",AF$17=1,AND(AG27&lt;&gt;"準",AG27&lt;&gt;"深",AE27="")),OR(AG27="休",AND(AG27="準",OR(AH27="休",AF$17=30,AH$18="×")),AF$17=31,AG$18="×",AG27="")),AND(AF27="深",OR(AE27="休",AF$17=1,AND(AG27&lt;&gt;"準",AG27&lt;&gt;"深",AE27="")),OR(AG27="休",AND(OR(AG27="準",AG27="深"),OR(AH27="休",AF$17=30,AH$18="×")),AF$17=31,AG$18="×",AG27="")))))),40,0))))</f>
        <v>0</v>
      </c>
      <c r="AG168" s="193">
        <f t="shared" ref="AG168" si="420">IF(AND($D$1="二交代制",AG$17&gt;=1,AG$17&lt;=28,AG27="当",AH27="明",AI27="休",AJ27="当"),10,IF(AND($D$1="三交代制",AG$17&gt;=2,AG$17&lt;=30,OR(AG27="準",AG27="深"),OR(AH27="準",AH27="深"),OR(AI27="準",AI27="深")),20,IF(AND($D$1="二交代制",OR(AG27="当",AG27="明"),NOT(OR(AND(AG27="当",OR(AH27="明",AG$17=31,AH$18="×"),OR(AI27="休",AG$17=30,AG$17=31,AI$18="×")),AND(AG27="明",OR(AF27="当",AG$17=1),OR(AH27="休",AG$17=31,AH$18="×"))))),30,IF(AND($D$1="三交代制",AF27&lt;&gt;"準",AF27&lt;&gt;"深",OR(AG27="準",AG27="深"),(NOT(OR(AND(AG27="準",OR(AF27="日",AF27="休",AG$17=1,AND(AH27&lt;&gt;"準",AH27&lt;&gt;"深",AF27="")),OR(AH27="休",AND(AH27="準",OR(AI27="休",AG$17=30,AI$18="×")),AG$17=31,AH$18="×",AH27="")),AND(AG27="深",OR(AF27="休",AG$17=1,AND(AH27&lt;&gt;"準",AH27&lt;&gt;"深",AF27="")),OR(AH27="休",AND(OR(AH27="準",AH27="深"),OR(AI27="休",AG$17=30,AI$18="×")),AG$17=31,AH$18="×",AH27="")))))),40,0))))</f>
        <v>0</v>
      </c>
      <c r="AH168" s="193">
        <f t="shared" ref="AH168" si="421">IF(AND($D$1="二交代制",AH$17&gt;=1,AH$17&lt;=28,AH27="当",AI27="明",AJ27="休",AK27="当"),10,IF(AND($D$1="三交代制",AH$17&gt;=2,AH$17&lt;=30,OR(AH27="準",AH27="深"),OR(AI27="準",AI27="深"),OR(AJ27="準",AJ27="深")),20,IF(AND($D$1="二交代制",OR(AH27="当",AH27="明"),NOT(OR(AND(AH27="当",OR(AI27="明",AH$17=31,AI$18="×"),OR(AJ27="休",AH$17=30,AH$17=31,AJ$18="×")),AND(AH27="明",OR(AG27="当",AH$17=1),OR(AI27="休",AH$17=31,AI$18="×"))))),30,IF(AND($D$1="三交代制",AG27&lt;&gt;"準",AG27&lt;&gt;"深",OR(AH27="準",AH27="深"),(NOT(OR(AND(AH27="準",OR(AG27="日",AG27="休",AH$17=1,AND(AI27&lt;&gt;"準",AI27&lt;&gt;"深",AG27="")),OR(AI27="休",AND(AI27="準",OR(AJ27="休",AH$17=30,AJ$18="×")),AH$17=31,AI$18="×",AI27="")),AND(AH27="深",OR(AG27="休",AH$17=1,AND(AI27&lt;&gt;"準",AI27&lt;&gt;"深",AG27="")),OR(AI27="休",AND(OR(AI27="準",AI27="深"),OR(AJ27="休",AH$17=30,AJ$18="×")),AH$17=31,AI$18="×",AI27="")))))),40,0))))</f>
        <v>0</v>
      </c>
      <c r="AI168" s="193">
        <f t="shared" ref="AI168" si="422">IF(AND($D$1="二交代制",AI$17&gt;=1,AI$17&lt;=28,AI27="当",AJ27="明",AK27="休",AL27="当"),10,IF(AND($D$1="三交代制",AI$17&gt;=2,AI$17&lt;=30,OR(AI27="準",AI27="深"),OR(AJ27="準",AJ27="深"),OR(AK27="準",AK27="深")),20,IF(AND($D$1="二交代制",OR(AI27="当",AI27="明"),NOT(OR(AND(AI27="当",OR(AJ27="明",AI$17=31,AJ$18="×"),OR(AK27="休",AI$17=30,AI$17=31,AK$18="×")),AND(AI27="明",OR(AH27="当",AI$17=1),OR(AJ27="休",AI$17=31,AJ$18="×"))))),30,IF(AND($D$1="三交代制",AH27&lt;&gt;"準",AH27&lt;&gt;"深",OR(AI27="準",AI27="深"),(NOT(OR(AND(AI27="準",OR(AH27="日",AH27="休",AI$17=1,AND(AJ27&lt;&gt;"準",AJ27&lt;&gt;"深",AH27="")),OR(AJ27="休",AND(AJ27="準",OR(AK27="休",AI$17=30,AK$18="×")),AI$17=31,AJ$18="×",AJ27="")),AND(AI27="深",OR(AH27="休",AI$17=1,AND(AJ27&lt;&gt;"準",AJ27&lt;&gt;"深",AH27="")),OR(AJ27="休",AND(OR(AJ27="準",AJ27="深"),OR(AK27="休",AI$17=30,AK$18="×")),AI$17=31,AJ$18="×",AJ27="")))))),40,0))))</f>
        <v>0</v>
      </c>
      <c r="AJ168" s="193">
        <f t="shared" ref="AJ168" si="423">IF(AND($D$1="二交代制",AJ$17&gt;=1,AJ$17&lt;=28,AJ27="当",AK27="明",AL27="休",AM27="当"),10,IF(AND($D$1="三交代制",AJ$17&gt;=2,AJ$17&lt;=30,OR(AJ27="準",AJ27="深"),OR(AK27="準",AK27="深"),OR(AL27="準",AL27="深")),20,IF(AND($D$1="二交代制",OR(AJ27="当",AJ27="明"),NOT(OR(AND(AJ27="当",OR(AK27="明",AJ$17=31,AK$18="×"),OR(AL27="休",AJ$17=30,AJ$17=31,AL$18="×")),AND(AJ27="明",OR(AI27="当",AJ$17=1),OR(AK27="休",AJ$17=31,AK$18="×"))))),30,IF(AND($D$1="三交代制",AI27&lt;&gt;"準",AI27&lt;&gt;"深",OR(AJ27="準",AJ27="深"),(NOT(OR(AND(AJ27="準",OR(AI27="日",AI27="休",AJ$17=1,AND(AK27&lt;&gt;"準",AK27&lt;&gt;"深",AI27="")),OR(AK27="休",AND(AK27="準",OR(AL27="休",AJ$17=30,AL$18="×")),AJ$17=31,AK$18="×",AK27="")),AND(AJ27="深",OR(AI27="休",AJ$17=1,AND(AK27&lt;&gt;"準",AK27&lt;&gt;"深",AI27="")),OR(AK27="休",AND(OR(AK27="準",AK27="深"),OR(AL27="休",AJ$17=30,AL$18="×")),AJ$17=31,AK$18="×",AK27="")))))),40,0))))</f>
        <v>0</v>
      </c>
      <c r="AK168" s="193">
        <f t="shared" ref="AK168" si="424">IF(AND($D$1="二交代制",AK$17&gt;=1,AK$17&lt;=28,AK27="当",AL27="明",AM27="休",AN27="当"),10,IF(AND($D$1="三交代制",AK$17&gt;=2,AK$17&lt;=30,OR(AK27="準",AK27="深"),OR(AL27="準",AL27="深"),OR(AM27="準",AM27="深")),20,IF(AND($D$1="二交代制",OR(AK27="当",AK27="明"),NOT(OR(AND(AK27="当",OR(AL27="明",AK$17=31,AL$18="×"),OR(AM27="休",AK$17=30,AK$17=31,AM$18="×")),AND(AK27="明",OR(AJ27="当",AK$17=1),OR(AL27="休",AK$17=31,AL$18="×"))))),30,IF(AND($D$1="三交代制",AJ27&lt;&gt;"準",AJ27&lt;&gt;"深",OR(AK27="準",AK27="深"),(NOT(OR(AND(AK27="準",OR(AJ27="日",AJ27="休",AK$17=1,AND(AL27&lt;&gt;"準",AL27&lt;&gt;"深",AJ27="")),OR(AL27="休",AND(AL27="準",OR(AM27="休",AK$17=30,AM$18="×")),AK$17=31,AL$18="×",AL27="")),AND(AK27="深",OR(AJ27="休",AK$17=1,AND(AL27&lt;&gt;"準",AL27&lt;&gt;"深",AJ27="")),OR(AL27="休",AND(OR(AL27="準",AL27="深"),OR(AM27="休",AK$17=30,AM$18="×")),AK$17=31,AL$18="×",AL27="")))))),40,0))))</f>
        <v>0</v>
      </c>
      <c r="AL168" s="193">
        <f t="shared" ref="AL168" si="425">IF(AND($D$1="二交代制",AL$17&gt;=1,AL$17&lt;=28,AL27="当",AM27="明",AN27="休",AO27="当"),10,IF(AND($D$1="三交代制",AL$17&gt;=2,AL$17&lt;=30,OR(AL27="準",AL27="深"),OR(AM27="準",AM27="深"),OR(AN27="準",AN27="深")),20,IF(AND($D$1="二交代制",OR(AL27="当",AL27="明"),NOT(OR(AND(AL27="当",OR(AM27="明",AL$17=31,AM$18="×"),OR(AN27="休",AL$17=30,AL$17=31,AN$18="×")),AND(AL27="明",OR(AK27="当",AL$17=1),OR(AM27="休",AL$17=31,AM$18="×"))))),30,IF(AND($D$1="三交代制",AK27&lt;&gt;"準",AK27&lt;&gt;"深",OR(AL27="準",AL27="深"),(NOT(OR(AND(AL27="準",OR(AK27="日",AK27="休",AL$17=1,AND(AM27&lt;&gt;"準",AM27&lt;&gt;"深",AK27="")),OR(AM27="休",AND(AM27="準",OR(AN27="休",AL$17=30,AN$18="×")),AL$17=31,AM$18="×",AM27="")),AND(AL27="深",OR(AK27="休",AL$17=1,AND(AM27&lt;&gt;"準",AM27&lt;&gt;"深",AK27="")),OR(AM27="休",AND(OR(AM27="準",AM27="深"),OR(AN27="休",AL$17=30,AN$18="×")),AL$17=31,AM$18="×",AM27="")))))),40,0))))</f>
        <v>0</v>
      </c>
      <c r="AM168" s="193">
        <f t="shared" ref="AM168" si="426">IF(AND($D$1="二交代制",AM$17&gt;=1,AM$17&lt;=28,AM27="当",AN27="明",AO27="休",AP27="当"),10,IF(AND($D$1="三交代制",AM$17&gt;=2,AM$17&lt;=30,OR(AM27="準",AM27="深"),OR(AN27="準",AN27="深"),OR(AO27="準",AO27="深")),20,IF(AND($D$1="二交代制",OR(AM27="当",AM27="明"),NOT(OR(AND(AM27="当",OR(AN27="明",AM$17=31,AN$18="×"),OR(AO27="休",AM$17=30,AM$17=31,AO$18="×")),AND(AM27="明",OR(AL27="当",AM$17=1),OR(AN27="休",AM$17=31,AN$18="×"))))),30,IF(AND($D$1="三交代制",AL27&lt;&gt;"準",AL27&lt;&gt;"深",OR(AM27="準",AM27="深"),(NOT(OR(AND(AM27="準",OR(AL27="日",AL27="休",AM$17=1,AND(AN27&lt;&gt;"準",AN27&lt;&gt;"深",AL27="")),OR(AN27="休",AND(AN27="準",OR(AO27="休",AM$17=30,AO$18="×")),AM$17=31,AN$18="×",AN27="")),AND(AM27="深",OR(AL27="休",AM$17=1,AND(AN27&lt;&gt;"準",AN27&lt;&gt;"深",AL27="")),OR(AN27="休",AND(OR(AN27="準",AN27="深"),OR(AO27="休",AM$17=30,AO$18="×")),AM$17=31,AN$18="×",AN27="")))))),40,0))))</f>
        <v>0</v>
      </c>
      <c r="AN168" s="193">
        <f t="shared" ref="AN168" si="427">IF(AND($D$1="二交代制",AN$17&gt;=1,AN$17&lt;=28,AN27="当",AO27="明",AP27="休",AQ27="当"),10,IF(AND($D$1="三交代制",AN$17&gt;=2,AN$17&lt;=30,OR(AN27="準",AN27="深"),OR(AO27="準",AO27="深"),OR(AP27="準",AP27="深")),20,IF(AND($D$1="二交代制",OR(AN27="当",AN27="明"),NOT(OR(AND(AN27="当",OR(AO27="明",AN$17=31,AO$18="×"),OR(AP27="休",AN$17=30,AN$17=31,AP$18="×")),AND(AN27="明",OR(AM27="当",AN$17=1),OR(AO27="休",AN$17=31,AO$18="×"))))),30,IF(AND($D$1="三交代制",AM27&lt;&gt;"準",AM27&lt;&gt;"深",OR(AN27="準",AN27="深"),(NOT(OR(AND(AN27="準",OR(AM27="日",AM27="休",AN$17=1,AND(AO27&lt;&gt;"準",AO27&lt;&gt;"深",AM27="")),OR(AO27="休",AND(AO27="準",OR(AP27="休",AN$17=30,AP$18="×")),AN$17=31,AO$18="×",AO27="")),AND(AN27="深",OR(AM27="休",AN$17=1,AND(AO27&lt;&gt;"準",AO27&lt;&gt;"深",AM27="")),OR(AO27="休",AND(OR(AO27="準",AO27="深"),OR(AP27="休",AN$17=30,AP$18="×")),AN$17=31,AO$18="×",AO27="")))))),40,0))))</f>
        <v>0</v>
      </c>
      <c r="AO168" s="193">
        <f t="shared" ref="AO168" si="428">IF(AND($D$1="二交代制",AO$17&gt;=1,AO$17&lt;=28,AO27="当",AP27="明",AQ27="休",AR27="当"),10,IF(AND($D$1="三交代制",AO$17&gt;=2,AO$17&lt;=30,OR(AO27="準",AO27="深"),OR(AP27="準",AP27="深"),OR(AQ27="準",AQ27="深")),20,IF(AND($D$1="二交代制",OR(AO27="当",AO27="明"),NOT(OR(AND(AO27="当",OR(AP27="明",AO$17=31,AP$18="×"),OR(AQ27="休",AO$17=30,AO$17=31,AQ$18="×")),AND(AO27="明",OR(AN27="当",AO$17=1),OR(AP27="休",AO$17=31,AP$18="×"))))),30,IF(AND($D$1="三交代制",AN27&lt;&gt;"準",AN27&lt;&gt;"深",OR(AO27="準",AO27="深"),(NOT(OR(AND(AO27="準",OR(AN27="日",AN27="休",AO$17=1,AND(AP27&lt;&gt;"準",AP27&lt;&gt;"深",AN27="")),OR(AP27="休",AND(AP27="準",OR(AQ27="休",AO$17=30,AQ$18="×")),AO$17=31,AP$18="×",AP27="")),AND(AO27="深",OR(AN27="休",AO$17=1,AND(AP27&lt;&gt;"準",AP27&lt;&gt;"深",AN27="")),OR(AP27="休",AND(OR(AP27="準",AP27="深"),OR(AQ27="休",AO$17=30,AQ$18="×")),AO$17=31,AP$18="×",AP27="")))))),40,0))))</f>
        <v>0</v>
      </c>
      <c r="BA168" s="87" t="str">
        <f>IF(Aチーム用勤務希望表!BA168&lt;&gt;"",Aチーム用勤務希望表!BA168,"")</f>
        <v>昭和の日</v>
      </c>
      <c r="BB168" s="140">
        <f>IF(Aチーム用勤務希望表!BB168&lt;&gt;"",Aチーム用勤務希望表!BB168,"")</f>
        <v>44680</v>
      </c>
      <c r="BC168" s="87" t="str">
        <f>IF(Aチーム用勤務希望表!BC168&lt;&gt;"",Aチーム用勤務希望表!BC168,"")</f>
        <v/>
      </c>
      <c r="BD168" s="98">
        <f t="shared" si="330"/>
        <v>0</v>
      </c>
      <c r="BE168" s="98">
        <f t="shared" si="330"/>
        <v>0</v>
      </c>
      <c r="BF168" s="98">
        <f t="shared" si="330"/>
        <v>0</v>
      </c>
      <c r="BG168" s="98">
        <f t="shared" si="330"/>
        <v>0</v>
      </c>
      <c r="BH168" s="98">
        <f t="shared" si="330"/>
        <v>0</v>
      </c>
      <c r="BI168" s="98">
        <f t="shared" si="330"/>
        <v>0</v>
      </c>
      <c r="BJ168" s="98">
        <f t="shared" si="330"/>
        <v>0</v>
      </c>
      <c r="BK168" s="98">
        <f t="shared" si="330"/>
        <v>0</v>
      </c>
      <c r="BL168" s="98">
        <f t="shared" si="330"/>
        <v>0</v>
      </c>
      <c r="BM168" s="98">
        <f t="shared" si="330"/>
        <v>0</v>
      </c>
      <c r="BN168" s="98">
        <f t="shared" si="331"/>
        <v>0</v>
      </c>
      <c r="BO168" s="98">
        <f t="shared" si="331"/>
        <v>0</v>
      </c>
      <c r="BP168" s="98">
        <f t="shared" si="331"/>
        <v>0</v>
      </c>
      <c r="BQ168" s="98">
        <f t="shared" si="331"/>
        <v>0</v>
      </c>
      <c r="BR168" s="98">
        <f t="shared" si="331"/>
        <v>0</v>
      </c>
      <c r="BS168" s="98">
        <f t="shared" si="331"/>
        <v>0</v>
      </c>
      <c r="BT168" s="98">
        <f t="shared" si="331"/>
        <v>0</v>
      </c>
      <c r="BU168" s="98">
        <f t="shared" si="331"/>
        <v>0</v>
      </c>
      <c r="BV168" s="98">
        <f t="shared" si="331"/>
        <v>0</v>
      </c>
      <c r="BW168" s="98">
        <f t="shared" si="331"/>
        <v>0</v>
      </c>
      <c r="BX168" s="98">
        <f t="shared" si="332"/>
        <v>0</v>
      </c>
      <c r="BY168" s="98">
        <f t="shared" si="332"/>
        <v>0</v>
      </c>
      <c r="BZ168" s="98">
        <f t="shared" si="332"/>
        <v>0</v>
      </c>
      <c r="CA168" s="98">
        <f t="shared" si="332"/>
        <v>0</v>
      </c>
      <c r="CB168" s="98">
        <f t="shared" si="332"/>
        <v>0</v>
      </c>
      <c r="CC168" s="98">
        <f t="shared" si="332"/>
        <v>0</v>
      </c>
      <c r="CD168" s="98">
        <f t="shared" si="332"/>
        <v>0</v>
      </c>
      <c r="CE168" s="98">
        <f t="shared" si="332"/>
        <v>0</v>
      </c>
      <c r="CF168" s="98">
        <f t="shared" si="332"/>
        <v>0</v>
      </c>
      <c r="CG168" s="98">
        <f t="shared" si="332"/>
        <v>0</v>
      </c>
      <c r="CH168" s="98">
        <f t="shared" si="332"/>
        <v>0</v>
      </c>
    </row>
    <row r="169" spans="3:86" x14ac:dyDescent="0.4">
      <c r="D169" s="98" t="s">
        <v>36</v>
      </c>
      <c r="E169" s="98" t="s">
        <v>34</v>
      </c>
      <c r="F169" s="98" t="s">
        <v>34</v>
      </c>
      <c r="G169" s="98" t="s">
        <v>36</v>
      </c>
      <c r="I169" s="307"/>
      <c r="J169" s="202"/>
      <c r="K169" s="193"/>
      <c r="L169" s="193"/>
      <c r="M169" s="193"/>
      <c r="N169" s="193"/>
      <c r="O169" s="193"/>
      <c r="P169" s="193"/>
      <c r="Q169" s="193"/>
      <c r="R169" s="193"/>
      <c r="S169" s="193"/>
      <c r="T169" s="193"/>
      <c r="U169" s="193"/>
      <c r="V169" s="193"/>
      <c r="W169" s="193"/>
      <c r="X169" s="193"/>
      <c r="Y169" s="193"/>
      <c r="Z169" s="193"/>
      <c r="AA169" s="193"/>
      <c r="AB169" s="193"/>
      <c r="AC169" s="193"/>
      <c r="AD169" s="193"/>
      <c r="AE169" s="193"/>
      <c r="AF169" s="193"/>
      <c r="AG169" s="193"/>
      <c r="AH169" s="193"/>
      <c r="AI169" s="193"/>
      <c r="AJ169" s="193"/>
      <c r="AK169" s="193"/>
      <c r="AL169" s="193"/>
      <c r="AM169" s="193"/>
      <c r="AN169" s="193"/>
      <c r="AO169" s="193"/>
      <c r="BA169" s="87" t="str">
        <f>IF(Aチーム用勤務希望表!BA169&lt;&gt;"",Aチーム用勤務希望表!BA169,"")</f>
        <v>憲法記念日</v>
      </c>
      <c r="BB169" s="140">
        <f>IF(Aチーム用勤務希望表!BB169&lt;&gt;"",Aチーム用勤務希望表!BB169,"")</f>
        <v>44684</v>
      </c>
      <c r="BC169" s="87" t="str">
        <f>IF(Aチーム用勤務希望表!BC169&lt;&gt;"",Aチーム用勤務希望表!BC169,"")</f>
        <v/>
      </c>
      <c r="BD169" s="98">
        <f t="shared" si="330"/>
        <v>0</v>
      </c>
      <c r="BE169" s="98">
        <f t="shared" si="330"/>
        <v>0</v>
      </c>
      <c r="BF169" s="98">
        <f t="shared" si="330"/>
        <v>0</v>
      </c>
      <c r="BG169" s="98">
        <f t="shared" si="330"/>
        <v>0</v>
      </c>
      <c r="BH169" s="98">
        <f t="shared" si="330"/>
        <v>0</v>
      </c>
      <c r="BI169" s="98">
        <f t="shared" si="330"/>
        <v>0</v>
      </c>
      <c r="BJ169" s="98">
        <f t="shared" si="330"/>
        <v>0</v>
      </c>
      <c r="BK169" s="98">
        <f t="shared" si="330"/>
        <v>0</v>
      </c>
      <c r="BL169" s="98">
        <f t="shared" si="330"/>
        <v>0</v>
      </c>
      <c r="BM169" s="98">
        <f t="shared" si="330"/>
        <v>0</v>
      </c>
      <c r="BN169" s="98">
        <f t="shared" si="331"/>
        <v>0</v>
      </c>
      <c r="BO169" s="98">
        <f t="shared" si="331"/>
        <v>0</v>
      </c>
      <c r="BP169" s="98">
        <f t="shared" si="331"/>
        <v>0</v>
      </c>
      <c r="BQ169" s="98">
        <f t="shared" si="331"/>
        <v>0</v>
      </c>
      <c r="BR169" s="98">
        <f t="shared" si="331"/>
        <v>0</v>
      </c>
      <c r="BS169" s="98">
        <f t="shared" si="331"/>
        <v>0</v>
      </c>
      <c r="BT169" s="98">
        <f t="shared" si="331"/>
        <v>0</v>
      </c>
      <c r="BU169" s="98">
        <f t="shared" si="331"/>
        <v>0</v>
      </c>
      <c r="BV169" s="98">
        <f t="shared" si="331"/>
        <v>0</v>
      </c>
      <c r="BW169" s="98">
        <f t="shared" si="331"/>
        <v>0</v>
      </c>
      <c r="BX169" s="98">
        <f t="shared" si="332"/>
        <v>0</v>
      </c>
      <c r="BY169" s="98">
        <f t="shared" si="332"/>
        <v>0</v>
      </c>
      <c r="BZ169" s="98">
        <f t="shared" si="332"/>
        <v>0</v>
      </c>
      <c r="CA169" s="98">
        <f t="shared" si="332"/>
        <v>0</v>
      </c>
      <c r="CB169" s="98">
        <f t="shared" si="332"/>
        <v>0</v>
      </c>
      <c r="CC169" s="98">
        <f t="shared" si="332"/>
        <v>0</v>
      </c>
      <c r="CD169" s="98">
        <f t="shared" si="332"/>
        <v>0</v>
      </c>
      <c r="CE169" s="98">
        <f t="shared" si="332"/>
        <v>0</v>
      </c>
      <c r="CF169" s="98">
        <f t="shared" si="332"/>
        <v>0</v>
      </c>
      <c r="CG169" s="98">
        <f t="shared" si="332"/>
        <v>0</v>
      </c>
      <c r="CH169" s="98">
        <f t="shared" si="332"/>
        <v>0</v>
      </c>
    </row>
    <row r="170" spans="3:86" x14ac:dyDescent="0.4">
      <c r="D170" s="98" t="s">
        <v>38</v>
      </c>
      <c r="E170" s="98" t="s">
        <v>34</v>
      </c>
      <c r="F170" s="98" t="s">
        <v>34</v>
      </c>
      <c r="G170" s="98" t="s">
        <v>36</v>
      </c>
      <c r="I170" s="307"/>
      <c r="J170" s="201" t="str">
        <f t="shared" ref="J170" si="429">E29</f>
        <v>渡辺</v>
      </c>
      <c r="K170" s="193">
        <f t="shared" ref="K170" si="430">IF(AND($D$1="二交代制",K$17&gt;=1,K$17&lt;=28,K29="当",L29="明",M29="休",N29="当"),10,IF(AND($D$1="三交代制",K$17&gt;=2,K$17&lt;=30,OR(K29="準",K29="深"),OR(L29="準",L29="深"),OR(M29="準",M29="深")),20,IF(AND($D$1="二交代制",OR(K29="当",K29="明"),NOT(OR(AND(K29="当",OR(L29="明",K$17=31,L$18="×"),OR(M29="休",K$17=30,K$17=31,M$18="×")),AND(K29="明",OR(J29="当",K$17=1),OR(L29="休",K$17=31,L$18="×"))))),30,IF(AND($D$1="三交代制",J29&lt;&gt;"準",J29&lt;&gt;"深",OR(K29="準",K29="深"),(NOT(OR(AND(K29="準",OR(J29="日",J29="休",K$17=1,AND(L29&lt;&gt;"準",L29&lt;&gt;"深",J29="")),OR(L29="休",AND(L29="準",OR(M29="休",K$17=30,M$18="×")),K$17=31,L$18="×",L29="")),AND(K29="深",OR(J29="休",K$17=1,AND(L29&lt;&gt;"準",L29&lt;&gt;"深",J29="")),OR(L29="休",AND(OR(L29="準",L29="深"),OR(M29="休",K$17=30,M$18="×")),K$17=31,L$18="×",L29="")))))),40,0))))</f>
        <v>0</v>
      </c>
      <c r="L170" s="193">
        <f t="shared" ref="L170" si="431">IF(AND($D$1="二交代制",L$17&gt;=1,L$17&lt;=28,L29="当",M29="明",N29="休",O29="当"),10,IF(AND($D$1="三交代制",L$17&gt;=2,L$17&lt;=30,OR(L29="準",L29="深"),OR(M29="準",M29="深"),OR(N29="準",N29="深")),20,IF(AND($D$1="二交代制",OR(L29="当",L29="明"),NOT(OR(AND(L29="当",OR(M29="明",L$17=31,M$18="×"),OR(N29="休",L$17=30,L$17=31,N$18="×")),AND(L29="明",OR(K29="当",L$17=1),OR(M29="休",L$17=31,M$18="×"))))),30,IF(AND($D$1="三交代制",K29&lt;&gt;"準",K29&lt;&gt;"深",OR(L29="準",L29="深"),(NOT(OR(AND(L29="準",OR(K29="日",K29="休",L$17=1,AND(M29&lt;&gt;"準",M29&lt;&gt;"深",K29="")),OR(M29="休",AND(M29="準",OR(N29="休",L$17=30,N$18="×")),L$17=31,M$18="×",M29="")),AND(L29="深",OR(K29="休",L$17=1,AND(M29&lt;&gt;"準",M29&lt;&gt;"深",K29="")),OR(M29="休",AND(OR(M29="準",M29="深"),OR(N29="休",L$17=30,N$18="×")),L$17=31,M$18="×",M29="")))))),40,0))))</f>
        <v>0</v>
      </c>
      <c r="M170" s="193">
        <f t="shared" ref="M170" si="432">IF(AND($D$1="二交代制",M$17&gt;=1,M$17&lt;=28,M29="当",N29="明",O29="休",P29="当"),10,IF(AND($D$1="三交代制",M$17&gt;=2,M$17&lt;=30,OR(M29="準",M29="深"),OR(N29="準",N29="深"),OR(O29="準",O29="深")),20,IF(AND($D$1="二交代制",OR(M29="当",M29="明"),NOT(OR(AND(M29="当",OR(N29="明",M$17=31,N$18="×"),OR(O29="休",M$17=30,M$17=31,O$18="×")),AND(M29="明",OR(L29="当",M$17=1),OR(N29="休",M$17=31,N$18="×"))))),30,IF(AND($D$1="三交代制",L29&lt;&gt;"準",L29&lt;&gt;"深",OR(M29="準",M29="深"),(NOT(OR(AND(M29="準",OR(L29="日",L29="休",M$17=1,AND(N29&lt;&gt;"準",N29&lt;&gt;"深",L29="")),OR(N29="休",AND(N29="準",OR(O29="休",M$17=30,O$18="×")),M$17=31,N$18="×",N29="")),AND(M29="深",OR(L29="休",M$17=1,AND(N29&lt;&gt;"準",N29&lt;&gt;"深",L29="")),OR(N29="休",AND(OR(N29="準",N29="深"),OR(O29="休",M$17=30,O$18="×")),M$17=31,N$18="×",N29="")))))),40,0))))</f>
        <v>0</v>
      </c>
      <c r="N170" s="193">
        <f t="shared" ref="N170" si="433">IF(AND($D$1="二交代制",N$17&gt;=1,N$17&lt;=28,N29="当",O29="明",P29="休",Q29="当"),10,IF(AND($D$1="三交代制",N$17&gt;=2,N$17&lt;=30,OR(N29="準",N29="深"),OR(O29="準",O29="深"),OR(P29="準",P29="深")),20,IF(AND($D$1="二交代制",OR(N29="当",N29="明"),NOT(OR(AND(N29="当",OR(O29="明",N$17=31,O$18="×"),OR(P29="休",N$17=30,N$17=31,P$18="×")),AND(N29="明",OR(M29="当",N$17=1),OR(O29="休",N$17=31,O$18="×"))))),30,IF(AND($D$1="三交代制",M29&lt;&gt;"準",M29&lt;&gt;"深",OR(N29="準",N29="深"),(NOT(OR(AND(N29="準",OR(M29="日",M29="休",N$17=1,AND(O29&lt;&gt;"準",O29&lt;&gt;"深",M29="")),OR(O29="休",AND(O29="準",OR(P29="休",N$17=30,P$18="×")),N$17=31,O$18="×",O29="")),AND(N29="深",OR(M29="休",N$17=1,AND(O29&lt;&gt;"準",O29&lt;&gt;"深",M29="")),OR(O29="休",AND(OR(O29="準",O29="深"),OR(P29="休",N$17=30,P$18="×")),N$17=31,O$18="×",O29="")))))),40,0))))</f>
        <v>0</v>
      </c>
      <c r="O170" s="193">
        <f t="shared" ref="O170" si="434">IF(AND($D$1="二交代制",O$17&gt;=1,O$17&lt;=28,O29="当",P29="明",Q29="休",R29="当"),10,IF(AND($D$1="三交代制",O$17&gt;=2,O$17&lt;=30,OR(O29="準",O29="深"),OR(P29="準",P29="深"),OR(Q29="準",Q29="深")),20,IF(AND($D$1="二交代制",OR(O29="当",O29="明"),NOT(OR(AND(O29="当",OR(P29="明",O$17=31,P$18="×"),OR(Q29="休",O$17=30,O$17=31,Q$18="×")),AND(O29="明",OR(N29="当",O$17=1),OR(P29="休",O$17=31,P$18="×"))))),30,IF(AND($D$1="三交代制",N29&lt;&gt;"準",N29&lt;&gt;"深",OR(O29="準",O29="深"),(NOT(OR(AND(O29="準",OR(N29="日",N29="休",O$17=1,AND(P29&lt;&gt;"準",P29&lt;&gt;"深",N29="")),OR(P29="休",AND(P29="準",OR(Q29="休",O$17=30,Q$18="×")),O$17=31,P$18="×",P29="")),AND(O29="深",OR(N29="休",O$17=1,AND(P29&lt;&gt;"準",P29&lt;&gt;"深",N29="")),OR(P29="休",AND(OR(P29="準",P29="深"),OR(Q29="休",O$17=30,Q$18="×")),O$17=31,P$18="×",P29="")))))),40,0))))</f>
        <v>0</v>
      </c>
      <c r="P170" s="193">
        <f t="shared" ref="P170" si="435">IF(AND($D$1="二交代制",P$17&gt;=1,P$17&lt;=28,P29="当",Q29="明",R29="休",S29="当"),10,IF(AND($D$1="三交代制",P$17&gt;=2,P$17&lt;=30,OR(P29="準",P29="深"),OR(Q29="準",Q29="深"),OR(R29="準",R29="深")),20,IF(AND($D$1="二交代制",OR(P29="当",P29="明"),NOT(OR(AND(P29="当",OR(Q29="明",P$17=31,Q$18="×"),OR(R29="休",P$17=30,P$17=31,R$18="×")),AND(P29="明",OR(O29="当",P$17=1),OR(Q29="休",P$17=31,Q$18="×"))))),30,IF(AND($D$1="三交代制",O29&lt;&gt;"準",O29&lt;&gt;"深",OR(P29="準",P29="深"),(NOT(OR(AND(P29="準",OR(O29="日",O29="休",P$17=1,AND(Q29&lt;&gt;"準",Q29&lt;&gt;"深",O29="")),OR(Q29="休",AND(Q29="準",OR(R29="休",P$17=30,R$18="×")),P$17=31,Q$18="×",Q29="")),AND(P29="深",OR(O29="休",P$17=1,AND(Q29&lt;&gt;"準",Q29&lt;&gt;"深",O29="")),OR(Q29="休",AND(OR(Q29="準",Q29="深"),OR(R29="休",P$17=30,R$18="×")),P$17=31,Q$18="×",Q29="")))))),40,0))))</f>
        <v>0</v>
      </c>
      <c r="Q170" s="193">
        <f t="shared" ref="Q170" si="436">IF(AND($D$1="二交代制",Q$17&gt;=1,Q$17&lt;=28,Q29="当",R29="明",S29="休",T29="当"),10,IF(AND($D$1="三交代制",Q$17&gt;=2,Q$17&lt;=30,OR(Q29="準",Q29="深"),OR(R29="準",R29="深"),OR(S29="準",S29="深")),20,IF(AND($D$1="二交代制",OR(Q29="当",Q29="明"),NOT(OR(AND(Q29="当",OR(R29="明",Q$17=31,R$18="×"),OR(S29="休",Q$17=30,Q$17=31,S$18="×")),AND(Q29="明",OR(P29="当",Q$17=1),OR(R29="休",Q$17=31,R$18="×"))))),30,IF(AND($D$1="三交代制",P29&lt;&gt;"準",P29&lt;&gt;"深",OR(Q29="準",Q29="深"),(NOT(OR(AND(Q29="準",OR(P29="日",P29="休",Q$17=1,AND(R29&lt;&gt;"準",R29&lt;&gt;"深",P29="")),OR(R29="休",AND(R29="準",OR(S29="休",Q$17=30,S$18="×")),Q$17=31,R$18="×",R29="")),AND(Q29="深",OR(P29="休",Q$17=1,AND(R29&lt;&gt;"準",R29&lt;&gt;"深",P29="")),OR(R29="休",AND(OR(R29="準",R29="深"),OR(S29="休",Q$17=30,S$18="×")),Q$17=31,R$18="×",R29="")))))),40,0))))</f>
        <v>0</v>
      </c>
      <c r="R170" s="193">
        <f t="shared" ref="R170" si="437">IF(AND($D$1="二交代制",R$17&gt;=1,R$17&lt;=28,R29="当",S29="明",T29="休",U29="当"),10,IF(AND($D$1="三交代制",R$17&gt;=2,R$17&lt;=30,OR(R29="準",R29="深"),OR(S29="準",S29="深"),OR(T29="準",T29="深")),20,IF(AND($D$1="二交代制",OR(R29="当",R29="明"),NOT(OR(AND(R29="当",OR(S29="明",R$17=31,S$18="×"),OR(T29="休",R$17=30,R$17=31,T$18="×")),AND(R29="明",OR(Q29="当",R$17=1),OR(S29="休",R$17=31,S$18="×"))))),30,IF(AND($D$1="三交代制",Q29&lt;&gt;"準",Q29&lt;&gt;"深",OR(R29="準",R29="深"),(NOT(OR(AND(R29="準",OR(Q29="日",Q29="休",R$17=1,AND(S29&lt;&gt;"準",S29&lt;&gt;"深",Q29="")),OR(S29="休",AND(S29="準",OR(T29="休",R$17=30,T$18="×")),R$17=31,S$18="×",S29="")),AND(R29="深",OR(Q29="休",R$17=1,AND(S29&lt;&gt;"準",S29&lt;&gt;"深",Q29="")),OR(S29="休",AND(OR(S29="準",S29="深"),OR(T29="休",R$17=30,T$18="×")),R$17=31,S$18="×",S29="")))))),40,0))))</f>
        <v>0</v>
      </c>
      <c r="S170" s="193">
        <f t="shared" ref="S170" si="438">IF(AND($D$1="二交代制",S$17&gt;=1,S$17&lt;=28,S29="当",T29="明",U29="休",V29="当"),10,IF(AND($D$1="三交代制",S$17&gt;=2,S$17&lt;=30,OR(S29="準",S29="深"),OR(T29="準",T29="深"),OR(U29="準",U29="深")),20,IF(AND($D$1="二交代制",OR(S29="当",S29="明"),NOT(OR(AND(S29="当",OR(T29="明",S$17=31,T$18="×"),OR(U29="休",S$17=30,S$17=31,U$18="×")),AND(S29="明",OR(R29="当",S$17=1),OR(T29="休",S$17=31,T$18="×"))))),30,IF(AND($D$1="三交代制",R29&lt;&gt;"準",R29&lt;&gt;"深",OR(S29="準",S29="深"),(NOT(OR(AND(S29="準",OR(R29="日",R29="休",S$17=1,AND(T29&lt;&gt;"準",T29&lt;&gt;"深",R29="")),OR(T29="休",AND(T29="準",OR(U29="休",S$17=30,U$18="×")),S$17=31,T$18="×",T29="")),AND(S29="深",OR(R29="休",S$17=1,AND(T29&lt;&gt;"準",T29&lt;&gt;"深",R29="")),OR(T29="休",AND(OR(T29="準",T29="深"),OR(U29="休",S$17=30,U$18="×")),S$17=31,T$18="×",T29="")))))),40,0))))</f>
        <v>0</v>
      </c>
      <c r="T170" s="193">
        <f t="shared" ref="T170" si="439">IF(AND($D$1="二交代制",T$17&gt;=1,T$17&lt;=28,T29="当",U29="明",V29="休",W29="当"),10,IF(AND($D$1="三交代制",T$17&gt;=2,T$17&lt;=30,OR(T29="準",T29="深"),OR(U29="準",U29="深"),OR(V29="準",V29="深")),20,IF(AND($D$1="二交代制",OR(T29="当",T29="明"),NOT(OR(AND(T29="当",OR(U29="明",T$17=31,U$18="×"),OR(V29="休",T$17=30,T$17=31,V$18="×")),AND(T29="明",OR(S29="当",T$17=1),OR(U29="休",T$17=31,U$18="×"))))),30,IF(AND($D$1="三交代制",S29&lt;&gt;"準",S29&lt;&gt;"深",OR(T29="準",T29="深"),(NOT(OR(AND(T29="準",OR(S29="日",S29="休",T$17=1,AND(U29&lt;&gt;"準",U29&lt;&gt;"深",S29="")),OR(U29="休",AND(U29="準",OR(V29="休",T$17=30,V$18="×")),T$17=31,U$18="×",U29="")),AND(T29="深",OR(S29="休",T$17=1,AND(U29&lt;&gt;"準",U29&lt;&gt;"深",S29="")),OR(U29="休",AND(OR(U29="準",U29="深"),OR(V29="休",T$17=30,V$18="×")),T$17=31,U$18="×",U29="")))))),40,0))))</f>
        <v>0</v>
      </c>
      <c r="U170" s="193">
        <f t="shared" ref="U170" si="440">IF(AND($D$1="二交代制",U$17&gt;=1,U$17&lt;=28,U29="当",V29="明",W29="休",X29="当"),10,IF(AND($D$1="三交代制",U$17&gt;=2,U$17&lt;=30,OR(U29="準",U29="深"),OR(V29="準",V29="深"),OR(W29="準",W29="深")),20,IF(AND($D$1="二交代制",OR(U29="当",U29="明"),NOT(OR(AND(U29="当",OR(V29="明",U$17=31,V$18="×"),OR(W29="休",U$17=30,U$17=31,W$18="×")),AND(U29="明",OR(T29="当",U$17=1),OR(V29="休",U$17=31,V$18="×"))))),30,IF(AND($D$1="三交代制",T29&lt;&gt;"準",T29&lt;&gt;"深",OR(U29="準",U29="深"),(NOT(OR(AND(U29="準",OR(T29="日",T29="休",U$17=1,AND(V29&lt;&gt;"準",V29&lt;&gt;"深",T29="")),OR(V29="休",AND(V29="準",OR(W29="休",U$17=30,W$18="×")),U$17=31,V$18="×",V29="")),AND(U29="深",OR(T29="休",U$17=1,AND(V29&lt;&gt;"準",V29&lt;&gt;"深",T29="")),OR(V29="休",AND(OR(V29="準",V29="深"),OR(W29="休",U$17=30,W$18="×")),U$17=31,V$18="×",V29="")))))),40,0))))</f>
        <v>0</v>
      </c>
      <c r="V170" s="193">
        <f t="shared" ref="V170" si="441">IF(AND($D$1="二交代制",V$17&gt;=1,V$17&lt;=28,V29="当",W29="明",X29="休",Y29="当"),10,IF(AND($D$1="三交代制",V$17&gt;=2,V$17&lt;=30,OR(V29="準",V29="深"),OR(W29="準",W29="深"),OR(X29="準",X29="深")),20,IF(AND($D$1="二交代制",OR(V29="当",V29="明"),NOT(OR(AND(V29="当",OR(W29="明",V$17=31,W$18="×"),OR(X29="休",V$17=30,V$17=31,X$18="×")),AND(V29="明",OR(U29="当",V$17=1),OR(W29="休",V$17=31,W$18="×"))))),30,IF(AND($D$1="三交代制",U29&lt;&gt;"準",U29&lt;&gt;"深",OR(V29="準",V29="深"),(NOT(OR(AND(V29="準",OR(U29="日",U29="休",V$17=1,AND(W29&lt;&gt;"準",W29&lt;&gt;"深",U29="")),OR(W29="休",AND(W29="準",OR(X29="休",V$17=30,X$18="×")),V$17=31,W$18="×",W29="")),AND(V29="深",OR(U29="休",V$17=1,AND(W29&lt;&gt;"準",W29&lt;&gt;"深",U29="")),OR(W29="休",AND(OR(W29="準",W29="深"),OR(X29="休",V$17=30,X$18="×")),V$17=31,W$18="×",W29="")))))),40,0))))</f>
        <v>0</v>
      </c>
      <c r="W170" s="193">
        <f t="shared" ref="W170" si="442">IF(AND($D$1="二交代制",W$17&gt;=1,W$17&lt;=28,W29="当",X29="明",Y29="休",Z29="当"),10,IF(AND($D$1="三交代制",W$17&gt;=2,W$17&lt;=30,OR(W29="準",W29="深"),OR(X29="準",X29="深"),OR(Y29="準",Y29="深")),20,IF(AND($D$1="二交代制",OR(W29="当",W29="明"),NOT(OR(AND(W29="当",OR(X29="明",W$17=31,X$18="×"),OR(Y29="休",W$17=30,W$17=31,Y$18="×")),AND(W29="明",OR(V29="当",W$17=1),OR(X29="休",W$17=31,X$18="×"))))),30,IF(AND($D$1="三交代制",V29&lt;&gt;"準",V29&lt;&gt;"深",OR(W29="準",W29="深"),(NOT(OR(AND(W29="準",OR(V29="日",V29="休",W$17=1,AND(X29&lt;&gt;"準",X29&lt;&gt;"深",V29="")),OR(X29="休",AND(X29="準",OR(Y29="休",W$17=30,Y$18="×")),W$17=31,X$18="×",X29="")),AND(W29="深",OR(V29="休",W$17=1,AND(X29&lt;&gt;"準",X29&lt;&gt;"深",V29="")),OR(X29="休",AND(OR(X29="準",X29="深"),OR(Y29="休",W$17=30,Y$18="×")),W$17=31,X$18="×",X29="")))))),40,0))))</f>
        <v>0</v>
      </c>
      <c r="X170" s="193">
        <f t="shared" ref="X170" si="443">IF(AND($D$1="二交代制",X$17&gt;=1,X$17&lt;=28,X29="当",Y29="明",Z29="休",AA29="当"),10,IF(AND($D$1="三交代制",X$17&gt;=2,X$17&lt;=30,OR(X29="準",X29="深"),OR(Y29="準",Y29="深"),OR(Z29="準",Z29="深")),20,IF(AND($D$1="二交代制",OR(X29="当",X29="明"),NOT(OR(AND(X29="当",OR(Y29="明",X$17=31,Y$18="×"),OR(Z29="休",X$17=30,X$17=31,Z$18="×")),AND(X29="明",OR(W29="当",X$17=1),OR(Y29="休",X$17=31,Y$18="×"))))),30,IF(AND($D$1="三交代制",W29&lt;&gt;"準",W29&lt;&gt;"深",OR(X29="準",X29="深"),(NOT(OR(AND(X29="準",OR(W29="日",W29="休",X$17=1,AND(Y29&lt;&gt;"準",Y29&lt;&gt;"深",W29="")),OR(Y29="休",AND(Y29="準",OR(Z29="休",X$17=30,Z$18="×")),X$17=31,Y$18="×",Y29="")),AND(X29="深",OR(W29="休",X$17=1,AND(Y29&lt;&gt;"準",Y29&lt;&gt;"深",W29="")),OR(Y29="休",AND(OR(Y29="準",Y29="深"),OR(Z29="休",X$17=30,Z$18="×")),X$17=31,Y$18="×",Y29="")))))),40,0))))</f>
        <v>0</v>
      </c>
      <c r="Y170" s="193">
        <f t="shared" ref="Y170" si="444">IF(AND($D$1="二交代制",Y$17&gt;=1,Y$17&lt;=28,Y29="当",Z29="明",AA29="休",AB29="当"),10,IF(AND($D$1="三交代制",Y$17&gt;=2,Y$17&lt;=30,OR(Y29="準",Y29="深"),OR(Z29="準",Z29="深"),OR(AA29="準",AA29="深")),20,IF(AND($D$1="二交代制",OR(Y29="当",Y29="明"),NOT(OR(AND(Y29="当",OR(Z29="明",Y$17=31,Z$18="×"),OR(AA29="休",Y$17=30,Y$17=31,AA$18="×")),AND(Y29="明",OR(X29="当",Y$17=1),OR(Z29="休",Y$17=31,Z$18="×"))))),30,IF(AND($D$1="三交代制",X29&lt;&gt;"準",X29&lt;&gt;"深",OR(Y29="準",Y29="深"),(NOT(OR(AND(Y29="準",OR(X29="日",X29="休",Y$17=1,AND(Z29&lt;&gt;"準",Z29&lt;&gt;"深",X29="")),OR(Z29="休",AND(Z29="準",OR(AA29="休",Y$17=30,AA$18="×")),Y$17=31,Z$18="×",Z29="")),AND(Y29="深",OR(X29="休",Y$17=1,AND(Z29&lt;&gt;"準",Z29&lt;&gt;"深",X29="")),OR(Z29="休",AND(OR(Z29="準",Z29="深"),OR(AA29="休",Y$17=30,AA$18="×")),Y$17=31,Z$18="×",Z29="")))))),40,0))))</f>
        <v>0</v>
      </c>
      <c r="Z170" s="193">
        <f t="shared" ref="Z170" si="445">IF(AND($D$1="二交代制",Z$17&gt;=1,Z$17&lt;=28,Z29="当",AA29="明",AB29="休",AC29="当"),10,IF(AND($D$1="三交代制",Z$17&gt;=2,Z$17&lt;=30,OR(Z29="準",Z29="深"),OR(AA29="準",AA29="深"),OR(AB29="準",AB29="深")),20,IF(AND($D$1="二交代制",OR(Z29="当",Z29="明"),NOT(OR(AND(Z29="当",OR(AA29="明",Z$17=31,AA$18="×"),OR(AB29="休",Z$17=30,Z$17=31,AB$18="×")),AND(Z29="明",OR(Y29="当",Z$17=1),OR(AA29="休",Z$17=31,AA$18="×"))))),30,IF(AND($D$1="三交代制",Y29&lt;&gt;"準",Y29&lt;&gt;"深",OR(Z29="準",Z29="深"),(NOT(OR(AND(Z29="準",OR(Y29="日",Y29="休",Z$17=1,AND(AA29&lt;&gt;"準",AA29&lt;&gt;"深",Y29="")),OR(AA29="休",AND(AA29="準",OR(AB29="休",Z$17=30,AB$18="×")),Z$17=31,AA$18="×",AA29="")),AND(Z29="深",OR(Y29="休",Z$17=1,AND(AA29&lt;&gt;"準",AA29&lt;&gt;"深",Y29="")),OR(AA29="休",AND(OR(AA29="準",AA29="深"),OR(AB29="休",Z$17=30,AB$18="×")),Z$17=31,AA$18="×",AA29="")))))),40,0))))</f>
        <v>0</v>
      </c>
      <c r="AA170" s="193">
        <f t="shared" ref="AA170" si="446">IF(AND($D$1="二交代制",AA$17&gt;=1,AA$17&lt;=28,AA29="当",AB29="明",AC29="休",AD29="当"),10,IF(AND($D$1="三交代制",AA$17&gt;=2,AA$17&lt;=30,OR(AA29="準",AA29="深"),OR(AB29="準",AB29="深"),OR(AC29="準",AC29="深")),20,IF(AND($D$1="二交代制",OR(AA29="当",AA29="明"),NOT(OR(AND(AA29="当",OR(AB29="明",AA$17=31,AB$18="×"),OR(AC29="休",AA$17=30,AA$17=31,AC$18="×")),AND(AA29="明",OR(Z29="当",AA$17=1),OR(AB29="休",AA$17=31,AB$18="×"))))),30,IF(AND($D$1="三交代制",Z29&lt;&gt;"準",Z29&lt;&gt;"深",OR(AA29="準",AA29="深"),(NOT(OR(AND(AA29="準",OR(Z29="日",Z29="休",AA$17=1,AND(AB29&lt;&gt;"準",AB29&lt;&gt;"深",Z29="")),OR(AB29="休",AND(AB29="準",OR(AC29="休",AA$17=30,AC$18="×")),AA$17=31,AB$18="×",AB29="")),AND(AA29="深",OR(Z29="休",AA$17=1,AND(AB29&lt;&gt;"準",AB29&lt;&gt;"深",Z29="")),OR(AB29="休",AND(OR(AB29="準",AB29="深"),OR(AC29="休",AA$17=30,AC$18="×")),AA$17=31,AB$18="×",AB29="")))))),40,0))))</f>
        <v>0</v>
      </c>
      <c r="AB170" s="193">
        <f t="shared" ref="AB170" si="447">IF(AND($D$1="二交代制",AB$17&gt;=1,AB$17&lt;=28,AB29="当",AC29="明",AD29="休",AE29="当"),10,IF(AND($D$1="三交代制",AB$17&gt;=2,AB$17&lt;=30,OR(AB29="準",AB29="深"),OR(AC29="準",AC29="深"),OR(AD29="準",AD29="深")),20,IF(AND($D$1="二交代制",OR(AB29="当",AB29="明"),NOT(OR(AND(AB29="当",OR(AC29="明",AB$17=31,AC$18="×"),OR(AD29="休",AB$17=30,AB$17=31,AD$18="×")),AND(AB29="明",OR(AA29="当",AB$17=1),OR(AC29="休",AB$17=31,AC$18="×"))))),30,IF(AND($D$1="三交代制",AA29&lt;&gt;"準",AA29&lt;&gt;"深",OR(AB29="準",AB29="深"),(NOT(OR(AND(AB29="準",OR(AA29="日",AA29="休",AB$17=1,AND(AC29&lt;&gt;"準",AC29&lt;&gt;"深",AA29="")),OR(AC29="休",AND(AC29="準",OR(AD29="休",AB$17=30,AD$18="×")),AB$17=31,AC$18="×",AC29="")),AND(AB29="深",OR(AA29="休",AB$17=1,AND(AC29&lt;&gt;"準",AC29&lt;&gt;"深",AA29="")),OR(AC29="休",AND(OR(AC29="準",AC29="深"),OR(AD29="休",AB$17=30,AD$18="×")),AB$17=31,AC$18="×",AC29="")))))),40,0))))</f>
        <v>0</v>
      </c>
      <c r="AC170" s="193">
        <f t="shared" ref="AC170" si="448">IF(AND($D$1="二交代制",AC$17&gt;=1,AC$17&lt;=28,AC29="当",AD29="明",AE29="休",AF29="当"),10,IF(AND($D$1="三交代制",AC$17&gt;=2,AC$17&lt;=30,OR(AC29="準",AC29="深"),OR(AD29="準",AD29="深"),OR(AE29="準",AE29="深")),20,IF(AND($D$1="二交代制",OR(AC29="当",AC29="明"),NOT(OR(AND(AC29="当",OR(AD29="明",AC$17=31,AD$18="×"),OR(AE29="休",AC$17=30,AC$17=31,AE$18="×")),AND(AC29="明",OR(AB29="当",AC$17=1),OR(AD29="休",AC$17=31,AD$18="×"))))),30,IF(AND($D$1="三交代制",AB29&lt;&gt;"準",AB29&lt;&gt;"深",OR(AC29="準",AC29="深"),(NOT(OR(AND(AC29="準",OR(AB29="日",AB29="休",AC$17=1,AND(AD29&lt;&gt;"準",AD29&lt;&gt;"深",AB29="")),OR(AD29="休",AND(AD29="準",OR(AE29="休",AC$17=30,AE$18="×")),AC$17=31,AD$18="×",AD29="")),AND(AC29="深",OR(AB29="休",AC$17=1,AND(AD29&lt;&gt;"準",AD29&lt;&gt;"深",AB29="")),OR(AD29="休",AND(OR(AD29="準",AD29="深"),OR(AE29="休",AC$17=30,AE$18="×")),AC$17=31,AD$18="×",AD29="")))))),40,0))))</f>
        <v>0</v>
      </c>
      <c r="AD170" s="193">
        <f t="shared" ref="AD170" si="449">IF(AND($D$1="二交代制",AD$17&gt;=1,AD$17&lt;=28,AD29="当",AE29="明",AF29="休",AG29="当"),10,IF(AND($D$1="三交代制",AD$17&gt;=2,AD$17&lt;=30,OR(AD29="準",AD29="深"),OR(AE29="準",AE29="深"),OR(AF29="準",AF29="深")),20,IF(AND($D$1="二交代制",OR(AD29="当",AD29="明"),NOT(OR(AND(AD29="当",OR(AE29="明",AD$17=31,AE$18="×"),OR(AF29="休",AD$17=30,AD$17=31,AF$18="×")),AND(AD29="明",OR(AC29="当",AD$17=1),OR(AE29="休",AD$17=31,AE$18="×"))))),30,IF(AND($D$1="三交代制",AC29&lt;&gt;"準",AC29&lt;&gt;"深",OR(AD29="準",AD29="深"),(NOT(OR(AND(AD29="準",OR(AC29="日",AC29="休",AD$17=1,AND(AE29&lt;&gt;"準",AE29&lt;&gt;"深",AC29="")),OR(AE29="休",AND(AE29="準",OR(AF29="休",AD$17=30,AF$18="×")),AD$17=31,AE$18="×",AE29="")),AND(AD29="深",OR(AC29="休",AD$17=1,AND(AE29&lt;&gt;"準",AE29&lt;&gt;"深",AC29="")),OR(AE29="休",AND(OR(AE29="準",AE29="深"),OR(AF29="休",AD$17=30,AF$18="×")),AD$17=31,AE$18="×",AE29="")))))),40,0))))</f>
        <v>0</v>
      </c>
      <c r="AE170" s="193">
        <f t="shared" ref="AE170" si="450">IF(AND($D$1="二交代制",AE$17&gt;=1,AE$17&lt;=28,AE29="当",AF29="明",AG29="休",AH29="当"),10,IF(AND($D$1="三交代制",AE$17&gt;=2,AE$17&lt;=30,OR(AE29="準",AE29="深"),OR(AF29="準",AF29="深"),OR(AG29="準",AG29="深")),20,IF(AND($D$1="二交代制",OR(AE29="当",AE29="明"),NOT(OR(AND(AE29="当",OR(AF29="明",AE$17=31,AF$18="×"),OR(AG29="休",AE$17=30,AE$17=31,AG$18="×")),AND(AE29="明",OR(AD29="当",AE$17=1),OR(AF29="休",AE$17=31,AF$18="×"))))),30,IF(AND($D$1="三交代制",AD29&lt;&gt;"準",AD29&lt;&gt;"深",OR(AE29="準",AE29="深"),(NOT(OR(AND(AE29="準",OR(AD29="日",AD29="休",AE$17=1,AND(AF29&lt;&gt;"準",AF29&lt;&gt;"深",AD29="")),OR(AF29="休",AND(AF29="準",OR(AG29="休",AE$17=30,AG$18="×")),AE$17=31,AF$18="×",AF29="")),AND(AE29="深",OR(AD29="休",AE$17=1,AND(AF29&lt;&gt;"準",AF29&lt;&gt;"深",AD29="")),OR(AF29="休",AND(OR(AF29="準",AF29="深"),OR(AG29="休",AE$17=30,AG$18="×")),AE$17=31,AF$18="×",AF29="")))))),40,0))))</f>
        <v>0</v>
      </c>
      <c r="AF170" s="193">
        <f t="shared" ref="AF170" si="451">IF(AND($D$1="二交代制",AF$17&gt;=1,AF$17&lt;=28,AF29="当",AG29="明",AH29="休",AI29="当"),10,IF(AND($D$1="三交代制",AF$17&gt;=2,AF$17&lt;=30,OR(AF29="準",AF29="深"),OR(AG29="準",AG29="深"),OR(AH29="準",AH29="深")),20,IF(AND($D$1="二交代制",OR(AF29="当",AF29="明"),NOT(OR(AND(AF29="当",OR(AG29="明",AF$17=31,AG$18="×"),OR(AH29="休",AF$17=30,AF$17=31,AH$18="×")),AND(AF29="明",OR(AE29="当",AF$17=1),OR(AG29="休",AF$17=31,AG$18="×"))))),30,IF(AND($D$1="三交代制",AE29&lt;&gt;"準",AE29&lt;&gt;"深",OR(AF29="準",AF29="深"),(NOT(OR(AND(AF29="準",OR(AE29="日",AE29="休",AF$17=1,AND(AG29&lt;&gt;"準",AG29&lt;&gt;"深",AE29="")),OR(AG29="休",AND(AG29="準",OR(AH29="休",AF$17=30,AH$18="×")),AF$17=31,AG$18="×",AG29="")),AND(AF29="深",OR(AE29="休",AF$17=1,AND(AG29&lt;&gt;"準",AG29&lt;&gt;"深",AE29="")),OR(AG29="休",AND(OR(AG29="準",AG29="深"),OR(AH29="休",AF$17=30,AH$18="×")),AF$17=31,AG$18="×",AG29="")))))),40,0))))</f>
        <v>0</v>
      </c>
      <c r="AG170" s="193">
        <f t="shared" ref="AG170" si="452">IF(AND($D$1="二交代制",AG$17&gt;=1,AG$17&lt;=28,AG29="当",AH29="明",AI29="休",AJ29="当"),10,IF(AND($D$1="三交代制",AG$17&gt;=2,AG$17&lt;=30,OR(AG29="準",AG29="深"),OR(AH29="準",AH29="深"),OR(AI29="準",AI29="深")),20,IF(AND($D$1="二交代制",OR(AG29="当",AG29="明"),NOT(OR(AND(AG29="当",OR(AH29="明",AG$17=31,AH$18="×"),OR(AI29="休",AG$17=30,AG$17=31,AI$18="×")),AND(AG29="明",OR(AF29="当",AG$17=1),OR(AH29="休",AG$17=31,AH$18="×"))))),30,IF(AND($D$1="三交代制",AF29&lt;&gt;"準",AF29&lt;&gt;"深",OR(AG29="準",AG29="深"),(NOT(OR(AND(AG29="準",OR(AF29="日",AF29="休",AG$17=1,AND(AH29&lt;&gt;"準",AH29&lt;&gt;"深",AF29="")),OR(AH29="休",AND(AH29="準",OR(AI29="休",AG$17=30,AI$18="×")),AG$17=31,AH$18="×",AH29="")),AND(AG29="深",OR(AF29="休",AG$17=1,AND(AH29&lt;&gt;"準",AH29&lt;&gt;"深",AF29="")),OR(AH29="休",AND(OR(AH29="準",AH29="深"),OR(AI29="休",AG$17=30,AI$18="×")),AG$17=31,AH$18="×",AH29="")))))),40,0))))</f>
        <v>0</v>
      </c>
      <c r="AH170" s="193">
        <f t="shared" ref="AH170" si="453">IF(AND($D$1="二交代制",AH$17&gt;=1,AH$17&lt;=28,AH29="当",AI29="明",AJ29="休",AK29="当"),10,IF(AND($D$1="三交代制",AH$17&gt;=2,AH$17&lt;=30,OR(AH29="準",AH29="深"),OR(AI29="準",AI29="深"),OR(AJ29="準",AJ29="深")),20,IF(AND($D$1="二交代制",OR(AH29="当",AH29="明"),NOT(OR(AND(AH29="当",OR(AI29="明",AH$17=31,AI$18="×"),OR(AJ29="休",AH$17=30,AH$17=31,AJ$18="×")),AND(AH29="明",OR(AG29="当",AH$17=1),OR(AI29="休",AH$17=31,AI$18="×"))))),30,IF(AND($D$1="三交代制",AG29&lt;&gt;"準",AG29&lt;&gt;"深",OR(AH29="準",AH29="深"),(NOT(OR(AND(AH29="準",OR(AG29="日",AG29="休",AH$17=1,AND(AI29&lt;&gt;"準",AI29&lt;&gt;"深",AG29="")),OR(AI29="休",AND(AI29="準",OR(AJ29="休",AH$17=30,AJ$18="×")),AH$17=31,AI$18="×",AI29="")),AND(AH29="深",OR(AG29="休",AH$17=1,AND(AI29&lt;&gt;"準",AI29&lt;&gt;"深",AG29="")),OR(AI29="休",AND(OR(AI29="準",AI29="深"),OR(AJ29="休",AH$17=30,AJ$18="×")),AH$17=31,AI$18="×",AI29="")))))),40,0))))</f>
        <v>0</v>
      </c>
      <c r="AI170" s="193">
        <f t="shared" ref="AI170" si="454">IF(AND($D$1="二交代制",AI$17&gt;=1,AI$17&lt;=28,AI29="当",AJ29="明",AK29="休",AL29="当"),10,IF(AND($D$1="三交代制",AI$17&gt;=2,AI$17&lt;=30,OR(AI29="準",AI29="深"),OR(AJ29="準",AJ29="深"),OR(AK29="準",AK29="深")),20,IF(AND($D$1="二交代制",OR(AI29="当",AI29="明"),NOT(OR(AND(AI29="当",OR(AJ29="明",AI$17=31,AJ$18="×"),OR(AK29="休",AI$17=30,AI$17=31,AK$18="×")),AND(AI29="明",OR(AH29="当",AI$17=1),OR(AJ29="休",AI$17=31,AJ$18="×"))))),30,IF(AND($D$1="三交代制",AH29&lt;&gt;"準",AH29&lt;&gt;"深",OR(AI29="準",AI29="深"),(NOT(OR(AND(AI29="準",OR(AH29="日",AH29="休",AI$17=1,AND(AJ29&lt;&gt;"準",AJ29&lt;&gt;"深",AH29="")),OR(AJ29="休",AND(AJ29="準",OR(AK29="休",AI$17=30,AK$18="×")),AI$17=31,AJ$18="×",AJ29="")),AND(AI29="深",OR(AH29="休",AI$17=1,AND(AJ29&lt;&gt;"準",AJ29&lt;&gt;"深",AH29="")),OR(AJ29="休",AND(OR(AJ29="準",AJ29="深"),OR(AK29="休",AI$17=30,AK$18="×")),AI$17=31,AJ$18="×",AJ29="")))))),40,0))))</f>
        <v>0</v>
      </c>
      <c r="AJ170" s="193">
        <f t="shared" ref="AJ170" si="455">IF(AND($D$1="二交代制",AJ$17&gt;=1,AJ$17&lt;=28,AJ29="当",AK29="明",AL29="休",AM29="当"),10,IF(AND($D$1="三交代制",AJ$17&gt;=2,AJ$17&lt;=30,OR(AJ29="準",AJ29="深"),OR(AK29="準",AK29="深"),OR(AL29="準",AL29="深")),20,IF(AND($D$1="二交代制",OR(AJ29="当",AJ29="明"),NOT(OR(AND(AJ29="当",OR(AK29="明",AJ$17=31,AK$18="×"),OR(AL29="休",AJ$17=30,AJ$17=31,AL$18="×")),AND(AJ29="明",OR(AI29="当",AJ$17=1),OR(AK29="休",AJ$17=31,AK$18="×"))))),30,IF(AND($D$1="三交代制",AI29&lt;&gt;"準",AI29&lt;&gt;"深",OR(AJ29="準",AJ29="深"),(NOT(OR(AND(AJ29="準",OR(AI29="日",AI29="休",AJ$17=1,AND(AK29&lt;&gt;"準",AK29&lt;&gt;"深",AI29="")),OR(AK29="休",AND(AK29="準",OR(AL29="休",AJ$17=30,AL$18="×")),AJ$17=31,AK$18="×",AK29="")),AND(AJ29="深",OR(AI29="休",AJ$17=1,AND(AK29&lt;&gt;"準",AK29&lt;&gt;"深",AI29="")),OR(AK29="休",AND(OR(AK29="準",AK29="深"),OR(AL29="休",AJ$17=30,AL$18="×")),AJ$17=31,AK$18="×",AK29="")))))),40,0))))</f>
        <v>0</v>
      </c>
      <c r="AK170" s="193">
        <f t="shared" ref="AK170" si="456">IF(AND($D$1="二交代制",AK$17&gt;=1,AK$17&lt;=28,AK29="当",AL29="明",AM29="休",AN29="当"),10,IF(AND($D$1="三交代制",AK$17&gt;=2,AK$17&lt;=30,OR(AK29="準",AK29="深"),OR(AL29="準",AL29="深"),OR(AM29="準",AM29="深")),20,IF(AND($D$1="二交代制",OR(AK29="当",AK29="明"),NOT(OR(AND(AK29="当",OR(AL29="明",AK$17=31,AL$18="×"),OR(AM29="休",AK$17=30,AK$17=31,AM$18="×")),AND(AK29="明",OR(AJ29="当",AK$17=1),OR(AL29="休",AK$17=31,AL$18="×"))))),30,IF(AND($D$1="三交代制",AJ29&lt;&gt;"準",AJ29&lt;&gt;"深",OR(AK29="準",AK29="深"),(NOT(OR(AND(AK29="準",OR(AJ29="日",AJ29="休",AK$17=1,AND(AL29&lt;&gt;"準",AL29&lt;&gt;"深",AJ29="")),OR(AL29="休",AND(AL29="準",OR(AM29="休",AK$17=30,AM$18="×")),AK$17=31,AL$18="×",AL29="")),AND(AK29="深",OR(AJ29="休",AK$17=1,AND(AL29&lt;&gt;"準",AL29&lt;&gt;"深",AJ29="")),OR(AL29="休",AND(OR(AL29="準",AL29="深"),OR(AM29="休",AK$17=30,AM$18="×")),AK$17=31,AL$18="×",AL29="")))))),40,0))))</f>
        <v>0</v>
      </c>
      <c r="AL170" s="193">
        <f t="shared" ref="AL170" si="457">IF(AND($D$1="二交代制",AL$17&gt;=1,AL$17&lt;=28,AL29="当",AM29="明",AN29="休",AO29="当"),10,IF(AND($D$1="三交代制",AL$17&gt;=2,AL$17&lt;=30,OR(AL29="準",AL29="深"),OR(AM29="準",AM29="深"),OR(AN29="準",AN29="深")),20,IF(AND($D$1="二交代制",OR(AL29="当",AL29="明"),NOT(OR(AND(AL29="当",OR(AM29="明",AL$17=31,AM$18="×"),OR(AN29="休",AL$17=30,AL$17=31,AN$18="×")),AND(AL29="明",OR(AK29="当",AL$17=1),OR(AM29="休",AL$17=31,AM$18="×"))))),30,IF(AND($D$1="三交代制",AK29&lt;&gt;"準",AK29&lt;&gt;"深",OR(AL29="準",AL29="深"),(NOT(OR(AND(AL29="準",OR(AK29="日",AK29="休",AL$17=1,AND(AM29&lt;&gt;"準",AM29&lt;&gt;"深",AK29="")),OR(AM29="休",AND(AM29="準",OR(AN29="休",AL$17=30,AN$18="×")),AL$17=31,AM$18="×",AM29="")),AND(AL29="深",OR(AK29="休",AL$17=1,AND(AM29&lt;&gt;"準",AM29&lt;&gt;"深",AK29="")),OR(AM29="休",AND(OR(AM29="準",AM29="深"),OR(AN29="休",AL$17=30,AN$18="×")),AL$17=31,AM$18="×",AM29="")))))),40,0))))</f>
        <v>0</v>
      </c>
      <c r="AM170" s="193">
        <f t="shared" ref="AM170" si="458">IF(AND($D$1="二交代制",AM$17&gt;=1,AM$17&lt;=28,AM29="当",AN29="明",AO29="休",AP29="当"),10,IF(AND($D$1="三交代制",AM$17&gt;=2,AM$17&lt;=30,OR(AM29="準",AM29="深"),OR(AN29="準",AN29="深"),OR(AO29="準",AO29="深")),20,IF(AND($D$1="二交代制",OR(AM29="当",AM29="明"),NOT(OR(AND(AM29="当",OR(AN29="明",AM$17=31,AN$18="×"),OR(AO29="休",AM$17=30,AM$17=31,AO$18="×")),AND(AM29="明",OR(AL29="当",AM$17=1),OR(AN29="休",AM$17=31,AN$18="×"))))),30,IF(AND($D$1="三交代制",AL29&lt;&gt;"準",AL29&lt;&gt;"深",OR(AM29="準",AM29="深"),(NOT(OR(AND(AM29="準",OR(AL29="日",AL29="休",AM$17=1,AND(AN29&lt;&gt;"準",AN29&lt;&gt;"深",AL29="")),OR(AN29="休",AND(AN29="準",OR(AO29="休",AM$17=30,AO$18="×")),AM$17=31,AN$18="×",AN29="")),AND(AM29="深",OR(AL29="休",AM$17=1,AND(AN29&lt;&gt;"準",AN29&lt;&gt;"深",AL29="")),OR(AN29="休",AND(OR(AN29="準",AN29="深"),OR(AO29="休",AM$17=30,AO$18="×")),AM$17=31,AN$18="×",AN29="")))))),40,0))))</f>
        <v>0</v>
      </c>
      <c r="AN170" s="193">
        <f t="shared" ref="AN170" si="459">IF(AND($D$1="二交代制",AN$17&gt;=1,AN$17&lt;=28,AN29="当",AO29="明",AP29="休",AQ29="当"),10,IF(AND($D$1="三交代制",AN$17&gt;=2,AN$17&lt;=30,OR(AN29="準",AN29="深"),OR(AO29="準",AO29="深"),OR(AP29="準",AP29="深")),20,IF(AND($D$1="二交代制",OR(AN29="当",AN29="明"),NOT(OR(AND(AN29="当",OR(AO29="明",AN$17=31,AO$18="×"),OR(AP29="休",AN$17=30,AN$17=31,AP$18="×")),AND(AN29="明",OR(AM29="当",AN$17=1),OR(AO29="休",AN$17=31,AO$18="×"))))),30,IF(AND($D$1="三交代制",AM29&lt;&gt;"準",AM29&lt;&gt;"深",OR(AN29="準",AN29="深"),(NOT(OR(AND(AN29="準",OR(AM29="日",AM29="休",AN$17=1,AND(AO29&lt;&gt;"準",AO29&lt;&gt;"深",AM29="")),OR(AO29="休",AND(AO29="準",OR(AP29="休",AN$17=30,AP$18="×")),AN$17=31,AO$18="×",AO29="")),AND(AN29="深",OR(AM29="休",AN$17=1,AND(AO29&lt;&gt;"準",AO29&lt;&gt;"深",AM29="")),OR(AO29="休",AND(OR(AO29="準",AO29="深"),OR(AP29="休",AN$17=30,AP$18="×")),AN$17=31,AO$18="×",AO29="")))))),40,0))))</f>
        <v>0</v>
      </c>
      <c r="AO170" s="193">
        <f t="shared" ref="AO170" si="460">IF(AND($D$1="二交代制",AO$17&gt;=1,AO$17&lt;=28,AO29="当",AP29="明",AQ29="休",AR29="当"),10,IF(AND($D$1="三交代制",AO$17&gt;=2,AO$17&lt;=30,OR(AO29="準",AO29="深"),OR(AP29="準",AP29="深"),OR(AQ29="準",AQ29="深")),20,IF(AND($D$1="二交代制",OR(AO29="当",AO29="明"),NOT(OR(AND(AO29="当",OR(AP29="明",AO$17=31,AP$18="×"),OR(AQ29="休",AO$17=30,AO$17=31,AQ$18="×")),AND(AO29="明",OR(AN29="当",AO$17=1),OR(AP29="休",AO$17=31,AP$18="×"))))),30,IF(AND($D$1="三交代制",AN29&lt;&gt;"準",AN29&lt;&gt;"深",OR(AO29="準",AO29="深"),(NOT(OR(AND(AO29="準",OR(AN29="日",AN29="休",AO$17=1,AND(AP29&lt;&gt;"準",AP29&lt;&gt;"深",AN29="")),OR(AP29="休",AND(AP29="準",OR(AQ29="休",AO$17=30,AQ$18="×")),AO$17=31,AP$18="×",AP29="")),AND(AO29="深",OR(AN29="休",AO$17=1,AND(AP29&lt;&gt;"準",AP29&lt;&gt;"深",AN29="")),OR(AP29="休",AND(OR(AP29="準",AP29="深"),OR(AQ29="休",AO$17=30,AQ$18="×")),AO$17=31,AP$18="×",AP29="")))))),40,0))))</f>
        <v>0</v>
      </c>
      <c r="BA170" s="87" t="str">
        <f>IF(Aチーム用勤務希望表!BA170&lt;&gt;"",Aチーム用勤務希望表!BA170,"")</f>
        <v>みどりの日</v>
      </c>
      <c r="BB170" s="140">
        <f>IF(Aチーム用勤務希望表!BB170&lt;&gt;"",Aチーム用勤務希望表!BB170,"")</f>
        <v>44685</v>
      </c>
      <c r="BC170" s="87" t="str">
        <f>IF(Aチーム用勤務希望表!BC170&lt;&gt;"",Aチーム用勤務希望表!BC170,"")</f>
        <v/>
      </c>
      <c r="BD170" s="98">
        <f t="shared" si="330"/>
        <v>0</v>
      </c>
      <c r="BE170" s="98">
        <f t="shared" si="330"/>
        <v>0</v>
      </c>
      <c r="BF170" s="98">
        <f t="shared" si="330"/>
        <v>0</v>
      </c>
      <c r="BG170" s="98">
        <f t="shared" si="330"/>
        <v>0</v>
      </c>
      <c r="BH170" s="98">
        <f t="shared" si="330"/>
        <v>0</v>
      </c>
      <c r="BI170" s="98">
        <f t="shared" si="330"/>
        <v>0</v>
      </c>
      <c r="BJ170" s="98">
        <f t="shared" si="330"/>
        <v>0</v>
      </c>
      <c r="BK170" s="98">
        <f t="shared" si="330"/>
        <v>0</v>
      </c>
      <c r="BL170" s="98">
        <f t="shared" si="330"/>
        <v>0</v>
      </c>
      <c r="BM170" s="98">
        <f t="shared" si="330"/>
        <v>0</v>
      </c>
      <c r="BN170" s="98">
        <f t="shared" si="331"/>
        <v>0</v>
      </c>
      <c r="BO170" s="98">
        <f t="shared" si="331"/>
        <v>0</v>
      </c>
      <c r="BP170" s="98">
        <f t="shared" si="331"/>
        <v>0</v>
      </c>
      <c r="BQ170" s="98">
        <f t="shared" si="331"/>
        <v>0</v>
      </c>
      <c r="BR170" s="98">
        <f t="shared" si="331"/>
        <v>0</v>
      </c>
      <c r="BS170" s="98">
        <f t="shared" si="331"/>
        <v>0</v>
      </c>
      <c r="BT170" s="98">
        <f t="shared" si="331"/>
        <v>0</v>
      </c>
      <c r="BU170" s="98">
        <f t="shared" si="331"/>
        <v>0</v>
      </c>
      <c r="BV170" s="98">
        <f t="shared" si="331"/>
        <v>0</v>
      </c>
      <c r="BW170" s="98">
        <f t="shared" si="331"/>
        <v>0</v>
      </c>
      <c r="BX170" s="98">
        <f t="shared" si="332"/>
        <v>0</v>
      </c>
      <c r="BY170" s="98">
        <f t="shared" si="332"/>
        <v>0</v>
      </c>
      <c r="BZ170" s="98">
        <f t="shared" si="332"/>
        <v>0</v>
      </c>
      <c r="CA170" s="98">
        <f t="shared" si="332"/>
        <v>0</v>
      </c>
      <c r="CB170" s="98">
        <f t="shared" si="332"/>
        <v>0</v>
      </c>
      <c r="CC170" s="98">
        <f t="shared" si="332"/>
        <v>0</v>
      </c>
      <c r="CD170" s="98">
        <f t="shared" si="332"/>
        <v>0</v>
      </c>
      <c r="CE170" s="98">
        <f t="shared" si="332"/>
        <v>0</v>
      </c>
      <c r="CF170" s="98">
        <f t="shared" si="332"/>
        <v>0</v>
      </c>
      <c r="CG170" s="98">
        <f t="shared" si="332"/>
        <v>0</v>
      </c>
      <c r="CH170" s="98">
        <f t="shared" si="332"/>
        <v>0</v>
      </c>
    </row>
    <row r="171" spans="3:86" x14ac:dyDescent="0.4">
      <c r="D171" s="98" t="s">
        <v>36</v>
      </c>
      <c r="E171" s="98" t="s">
        <v>35</v>
      </c>
      <c r="F171" s="98" t="s">
        <v>36</v>
      </c>
      <c r="G171" s="99"/>
      <c r="I171" s="307"/>
      <c r="J171" s="202"/>
      <c r="K171" s="193"/>
      <c r="L171" s="193"/>
      <c r="M171" s="193"/>
      <c r="N171" s="193"/>
      <c r="O171" s="193"/>
      <c r="P171" s="193"/>
      <c r="Q171" s="193"/>
      <c r="R171" s="193"/>
      <c r="S171" s="193"/>
      <c r="T171" s="193"/>
      <c r="U171" s="193"/>
      <c r="V171" s="193"/>
      <c r="W171" s="193"/>
      <c r="X171" s="193"/>
      <c r="Y171" s="193"/>
      <c r="Z171" s="193"/>
      <c r="AA171" s="193"/>
      <c r="AB171" s="193"/>
      <c r="AC171" s="193"/>
      <c r="AD171" s="193"/>
      <c r="AE171" s="193"/>
      <c r="AF171" s="193"/>
      <c r="AG171" s="193"/>
      <c r="AH171" s="193"/>
      <c r="AI171" s="193"/>
      <c r="AJ171" s="193"/>
      <c r="AK171" s="193"/>
      <c r="AL171" s="193"/>
      <c r="AM171" s="193"/>
      <c r="AN171" s="193"/>
      <c r="AO171" s="193"/>
      <c r="BA171" s="87" t="str">
        <f>IF(Aチーム用勤務希望表!BA171&lt;&gt;"",Aチーム用勤務希望表!BA171,"")</f>
        <v>こどもの日</v>
      </c>
      <c r="BB171" s="140">
        <f>IF(Aチーム用勤務希望表!BB171&lt;&gt;"",Aチーム用勤務希望表!BB171,"")</f>
        <v>44686</v>
      </c>
      <c r="BC171" s="87" t="str">
        <f>IF(Aチーム用勤務希望表!BC171&lt;&gt;"",Aチーム用勤務希望表!BC171,"")</f>
        <v/>
      </c>
      <c r="BD171" s="98">
        <f t="shared" si="330"/>
        <v>0</v>
      </c>
      <c r="BE171" s="98">
        <f t="shared" si="330"/>
        <v>0</v>
      </c>
      <c r="BF171" s="98">
        <f t="shared" si="330"/>
        <v>0</v>
      </c>
      <c r="BG171" s="98">
        <f t="shared" si="330"/>
        <v>0</v>
      </c>
      <c r="BH171" s="98">
        <f t="shared" si="330"/>
        <v>0</v>
      </c>
      <c r="BI171" s="98">
        <f t="shared" si="330"/>
        <v>0</v>
      </c>
      <c r="BJ171" s="98">
        <f t="shared" si="330"/>
        <v>0</v>
      </c>
      <c r="BK171" s="98">
        <f t="shared" si="330"/>
        <v>0</v>
      </c>
      <c r="BL171" s="98">
        <f t="shared" si="330"/>
        <v>0</v>
      </c>
      <c r="BM171" s="98">
        <f t="shared" si="330"/>
        <v>0</v>
      </c>
      <c r="BN171" s="98">
        <f t="shared" si="331"/>
        <v>0</v>
      </c>
      <c r="BO171" s="98">
        <f t="shared" si="331"/>
        <v>0</v>
      </c>
      <c r="BP171" s="98">
        <f t="shared" si="331"/>
        <v>0</v>
      </c>
      <c r="BQ171" s="98">
        <f t="shared" si="331"/>
        <v>0</v>
      </c>
      <c r="BR171" s="98">
        <f t="shared" si="331"/>
        <v>0</v>
      </c>
      <c r="BS171" s="98">
        <f t="shared" si="331"/>
        <v>0</v>
      </c>
      <c r="BT171" s="98">
        <f t="shared" si="331"/>
        <v>0</v>
      </c>
      <c r="BU171" s="98">
        <f t="shared" si="331"/>
        <v>0</v>
      </c>
      <c r="BV171" s="98">
        <f t="shared" si="331"/>
        <v>0</v>
      </c>
      <c r="BW171" s="98">
        <f t="shared" si="331"/>
        <v>0</v>
      </c>
      <c r="BX171" s="98">
        <f t="shared" si="332"/>
        <v>0</v>
      </c>
      <c r="BY171" s="98">
        <f t="shared" si="332"/>
        <v>0</v>
      </c>
      <c r="BZ171" s="98">
        <f t="shared" si="332"/>
        <v>0</v>
      </c>
      <c r="CA171" s="98">
        <f t="shared" si="332"/>
        <v>0</v>
      </c>
      <c r="CB171" s="98">
        <f t="shared" si="332"/>
        <v>0</v>
      </c>
      <c r="CC171" s="98">
        <f t="shared" si="332"/>
        <v>0</v>
      </c>
      <c r="CD171" s="98">
        <f t="shared" si="332"/>
        <v>0</v>
      </c>
      <c r="CE171" s="98">
        <f t="shared" si="332"/>
        <v>0</v>
      </c>
      <c r="CF171" s="98">
        <f t="shared" si="332"/>
        <v>0</v>
      </c>
      <c r="CG171" s="98">
        <f t="shared" si="332"/>
        <v>0</v>
      </c>
      <c r="CH171" s="98">
        <f t="shared" si="332"/>
        <v>0</v>
      </c>
    </row>
    <row r="172" spans="3:86" x14ac:dyDescent="0.4">
      <c r="D172" s="98" t="s">
        <v>36</v>
      </c>
      <c r="E172" s="98" t="s">
        <v>35</v>
      </c>
      <c r="F172" s="98" t="s">
        <v>34</v>
      </c>
      <c r="G172" s="98" t="s">
        <v>36</v>
      </c>
      <c r="I172" s="307"/>
      <c r="J172" s="201" t="str">
        <f t="shared" ref="J172" si="461">E31</f>
        <v>山本</v>
      </c>
      <c r="K172" s="193">
        <f t="shared" ref="K172" si="462">IF(AND($D$1="二交代制",K$17&gt;=1,K$17&lt;=28,K31="当",L31="明",M31="休",N31="当"),10,IF(AND($D$1="三交代制",K$17&gt;=2,K$17&lt;=30,OR(K31="準",K31="深"),OR(L31="準",L31="深"),OR(M31="準",M31="深")),20,IF(AND($D$1="二交代制",OR(K31="当",K31="明"),NOT(OR(AND(K31="当",OR(L31="明",K$17=31,L$18="×"),OR(M31="休",K$17=30,K$17=31,M$18="×")),AND(K31="明",OR(J31="当",K$17=1),OR(L31="休",K$17=31,L$18="×"))))),30,IF(AND($D$1="三交代制",J31&lt;&gt;"準",J31&lt;&gt;"深",OR(K31="準",K31="深"),(NOT(OR(AND(K31="準",OR(J31="日",J31="休",K$17=1,AND(L31&lt;&gt;"準",L31&lt;&gt;"深",J31="")),OR(L31="休",AND(L31="準",OR(M31="休",K$17=30,M$18="×")),K$17=31,L$18="×",L31="")),AND(K31="深",OR(J31="休",K$17=1,AND(L31&lt;&gt;"準",L31&lt;&gt;"深",J31="")),OR(L31="休",AND(OR(L31="準",L31="深"),OR(M31="休",K$17=30,M$18="×")),K$17=31,L$18="×",L31="")))))),40,0))))</f>
        <v>0</v>
      </c>
      <c r="L172" s="193">
        <f t="shared" ref="L172" si="463">IF(AND($D$1="二交代制",L$17&gt;=1,L$17&lt;=28,L31="当",M31="明",N31="休",O31="当"),10,IF(AND($D$1="三交代制",L$17&gt;=2,L$17&lt;=30,OR(L31="準",L31="深"),OR(M31="準",M31="深"),OR(N31="準",N31="深")),20,IF(AND($D$1="二交代制",OR(L31="当",L31="明"),NOT(OR(AND(L31="当",OR(M31="明",L$17=31,M$18="×"),OR(N31="休",L$17=30,L$17=31,N$18="×")),AND(L31="明",OR(K31="当",L$17=1),OR(M31="休",L$17=31,M$18="×"))))),30,IF(AND($D$1="三交代制",K31&lt;&gt;"準",K31&lt;&gt;"深",OR(L31="準",L31="深"),(NOT(OR(AND(L31="準",OR(K31="日",K31="休",L$17=1,AND(M31&lt;&gt;"準",M31&lt;&gt;"深",K31="")),OR(M31="休",AND(M31="準",OR(N31="休",L$17=30,N$18="×")),L$17=31,M$18="×",M31="")),AND(L31="深",OR(K31="休",L$17=1,AND(M31&lt;&gt;"準",M31&lt;&gt;"深",K31="")),OR(M31="休",AND(OR(M31="準",M31="深"),OR(N31="休",L$17=30,N$18="×")),L$17=31,M$18="×",M31="")))))),40,0))))</f>
        <v>0</v>
      </c>
      <c r="M172" s="193">
        <f t="shared" ref="M172" si="464">IF(AND($D$1="二交代制",M$17&gt;=1,M$17&lt;=28,M31="当",N31="明",O31="休",P31="当"),10,IF(AND($D$1="三交代制",M$17&gt;=2,M$17&lt;=30,OR(M31="準",M31="深"),OR(N31="準",N31="深"),OR(O31="準",O31="深")),20,IF(AND($D$1="二交代制",OR(M31="当",M31="明"),NOT(OR(AND(M31="当",OR(N31="明",M$17=31,N$18="×"),OR(O31="休",M$17=30,M$17=31,O$18="×")),AND(M31="明",OR(L31="当",M$17=1),OR(N31="休",M$17=31,N$18="×"))))),30,IF(AND($D$1="三交代制",L31&lt;&gt;"準",L31&lt;&gt;"深",OR(M31="準",M31="深"),(NOT(OR(AND(M31="準",OR(L31="日",L31="休",M$17=1,AND(N31&lt;&gt;"準",N31&lt;&gt;"深",L31="")),OR(N31="休",AND(N31="準",OR(O31="休",M$17=30,O$18="×")),M$17=31,N$18="×",N31="")),AND(M31="深",OR(L31="休",M$17=1,AND(N31&lt;&gt;"準",N31&lt;&gt;"深",L31="")),OR(N31="休",AND(OR(N31="準",N31="深"),OR(O31="休",M$17=30,O$18="×")),M$17=31,N$18="×",N31="")))))),40,0))))</f>
        <v>0</v>
      </c>
      <c r="N172" s="193">
        <f t="shared" ref="N172" si="465">IF(AND($D$1="二交代制",N$17&gt;=1,N$17&lt;=28,N31="当",O31="明",P31="休",Q31="当"),10,IF(AND($D$1="三交代制",N$17&gt;=2,N$17&lt;=30,OR(N31="準",N31="深"),OR(O31="準",O31="深"),OR(P31="準",P31="深")),20,IF(AND($D$1="二交代制",OR(N31="当",N31="明"),NOT(OR(AND(N31="当",OR(O31="明",N$17=31,O$18="×"),OR(P31="休",N$17=30,N$17=31,P$18="×")),AND(N31="明",OR(M31="当",N$17=1),OR(O31="休",N$17=31,O$18="×"))))),30,IF(AND($D$1="三交代制",M31&lt;&gt;"準",M31&lt;&gt;"深",OR(N31="準",N31="深"),(NOT(OR(AND(N31="準",OR(M31="日",M31="休",N$17=1,AND(O31&lt;&gt;"準",O31&lt;&gt;"深",M31="")),OR(O31="休",AND(O31="準",OR(P31="休",N$17=30,P$18="×")),N$17=31,O$18="×",O31="")),AND(N31="深",OR(M31="休",N$17=1,AND(O31&lt;&gt;"準",O31&lt;&gt;"深",M31="")),OR(O31="休",AND(OR(O31="準",O31="深"),OR(P31="休",N$17=30,P$18="×")),N$17=31,O$18="×",O31="")))))),40,0))))</f>
        <v>0</v>
      </c>
      <c r="O172" s="193">
        <f t="shared" ref="O172" si="466">IF(AND($D$1="二交代制",O$17&gt;=1,O$17&lt;=28,O31="当",P31="明",Q31="休",R31="当"),10,IF(AND($D$1="三交代制",O$17&gt;=2,O$17&lt;=30,OR(O31="準",O31="深"),OR(P31="準",P31="深"),OR(Q31="準",Q31="深")),20,IF(AND($D$1="二交代制",OR(O31="当",O31="明"),NOT(OR(AND(O31="当",OR(P31="明",O$17=31,P$18="×"),OR(Q31="休",O$17=30,O$17=31,Q$18="×")),AND(O31="明",OR(N31="当",O$17=1),OR(P31="休",O$17=31,P$18="×"))))),30,IF(AND($D$1="三交代制",N31&lt;&gt;"準",N31&lt;&gt;"深",OR(O31="準",O31="深"),(NOT(OR(AND(O31="準",OR(N31="日",N31="休",O$17=1,AND(P31&lt;&gt;"準",P31&lt;&gt;"深",N31="")),OR(P31="休",AND(P31="準",OR(Q31="休",O$17=30,Q$18="×")),O$17=31,P$18="×",P31="")),AND(O31="深",OR(N31="休",O$17=1,AND(P31&lt;&gt;"準",P31&lt;&gt;"深",N31="")),OR(P31="休",AND(OR(P31="準",P31="深"),OR(Q31="休",O$17=30,Q$18="×")),O$17=31,P$18="×",P31="")))))),40,0))))</f>
        <v>0</v>
      </c>
      <c r="P172" s="193">
        <f t="shared" ref="P172" si="467">IF(AND($D$1="二交代制",P$17&gt;=1,P$17&lt;=28,P31="当",Q31="明",R31="休",S31="当"),10,IF(AND($D$1="三交代制",P$17&gt;=2,P$17&lt;=30,OR(P31="準",P31="深"),OR(Q31="準",Q31="深"),OR(R31="準",R31="深")),20,IF(AND($D$1="二交代制",OR(P31="当",P31="明"),NOT(OR(AND(P31="当",OR(Q31="明",P$17=31,Q$18="×"),OR(R31="休",P$17=30,P$17=31,R$18="×")),AND(P31="明",OR(O31="当",P$17=1),OR(Q31="休",P$17=31,Q$18="×"))))),30,IF(AND($D$1="三交代制",O31&lt;&gt;"準",O31&lt;&gt;"深",OR(P31="準",P31="深"),(NOT(OR(AND(P31="準",OR(O31="日",O31="休",P$17=1,AND(Q31&lt;&gt;"準",Q31&lt;&gt;"深",O31="")),OR(Q31="休",AND(Q31="準",OR(R31="休",P$17=30,R$18="×")),P$17=31,Q$18="×",Q31="")),AND(P31="深",OR(O31="休",P$17=1,AND(Q31&lt;&gt;"準",Q31&lt;&gt;"深",O31="")),OR(Q31="休",AND(OR(Q31="準",Q31="深"),OR(R31="休",P$17=30,R$18="×")),P$17=31,Q$18="×",Q31="")))))),40,0))))</f>
        <v>0</v>
      </c>
      <c r="Q172" s="193">
        <f t="shared" ref="Q172" si="468">IF(AND($D$1="二交代制",Q$17&gt;=1,Q$17&lt;=28,Q31="当",R31="明",S31="休",T31="当"),10,IF(AND($D$1="三交代制",Q$17&gt;=2,Q$17&lt;=30,OR(Q31="準",Q31="深"),OR(R31="準",R31="深"),OR(S31="準",S31="深")),20,IF(AND($D$1="二交代制",OR(Q31="当",Q31="明"),NOT(OR(AND(Q31="当",OR(R31="明",Q$17=31,R$18="×"),OR(S31="休",Q$17=30,Q$17=31,S$18="×")),AND(Q31="明",OR(P31="当",Q$17=1),OR(R31="休",Q$17=31,R$18="×"))))),30,IF(AND($D$1="三交代制",P31&lt;&gt;"準",P31&lt;&gt;"深",OR(Q31="準",Q31="深"),(NOT(OR(AND(Q31="準",OR(P31="日",P31="休",Q$17=1,AND(R31&lt;&gt;"準",R31&lt;&gt;"深",P31="")),OR(R31="休",AND(R31="準",OR(S31="休",Q$17=30,S$18="×")),Q$17=31,R$18="×",R31="")),AND(Q31="深",OR(P31="休",Q$17=1,AND(R31&lt;&gt;"準",R31&lt;&gt;"深",P31="")),OR(R31="休",AND(OR(R31="準",R31="深"),OR(S31="休",Q$17=30,S$18="×")),Q$17=31,R$18="×",R31="")))))),40,0))))</f>
        <v>0</v>
      </c>
      <c r="R172" s="193">
        <f t="shared" ref="R172" si="469">IF(AND($D$1="二交代制",R$17&gt;=1,R$17&lt;=28,R31="当",S31="明",T31="休",U31="当"),10,IF(AND($D$1="三交代制",R$17&gt;=2,R$17&lt;=30,OR(R31="準",R31="深"),OR(S31="準",S31="深"),OR(T31="準",T31="深")),20,IF(AND($D$1="二交代制",OR(R31="当",R31="明"),NOT(OR(AND(R31="当",OR(S31="明",R$17=31,S$18="×"),OR(T31="休",R$17=30,R$17=31,T$18="×")),AND(R31="明",OR(Q31="当",R$17=1),OR(S31="休",R$17=31,S$18="×"))))),30,IF(AND($D$1="三交代制",Q31&lt;&gt;"準",Q31&lt;&gt;"深",OR(R31="準",R31="深"),(NOT(OR(AND(R31="準",OR(Q31="日",Q31="休",R$17=1,AND(S31&lt;&gt;"準",S31&lt;&gt;"深",Q31="")),OR(S31="休",AND(S31="準",OR(T31="休",R$17=30,T$18="×")),R$17=31,S$18="×",S31="")),AND(R31="深",OR(Q31="休",R$17=1,AND(S31&lt;&gt;"準",S31&lt;&gt;"深",Q31="")),OR(S31="休",AND(OR(S31="準",S31="深"),OR(T31="休",R$17=30,T$18="×")),R$17=31,S$18="×",S31="")))))),40,0))))</f>
        <v>0</v>
      </c>
      <c r="S172" s="193">
        <f t="shared" ref="S172" si="470">IF(AND($D$1="二交代制",S$17&gt;=1,S$17&lt;=28,S31="当",T31="明",U31="休",V31="当"),10,IF(AND($D$1="三交代制",S$17&gt;=2,S$17&lt;=30,OR(S31="準",S31="深"),OR(T31="準",T31="深"),OR(U31="準",U31="深")),20,IF(AND($D$1="二交代制",OR(S31="当",S31="明"),NOT(OR(AND(S31="当",OR(T31="明",S$17=31,T$18="×"),OR(U31="休",S$17=30,S$17=31,U$18="×")),AND(S31="明",OR(R31="当",S$17=1),OR(T31="休",S$17=31,T$18="×"))))),30,IF(AND($D$1="三交代制",R31&lt;&gt;"準",R31&lt;&gt;"深",OR(S31="準",S31="深"),(NOT(OR(AND(S31="準",OR(R31="日",R31="休",S$17=1,AND(T31&lt;&gt;"準",T31&lt;&gt;"深",R31="")),OR(T31="休",AND(T31="準",OR(U31="休",S$17=30,U$18="×")),S$17=31,T$18="×",T31="")),AND(S31="深",OR(R31="休",S$17=1,AND(T31&lt;&gt;"準",T31&lt;&gt;"深",R31="")),OR(T31="休",AND(OR(T31="準",T31="深"),OR(U31="休",S$17=30,U$18="×")),S$17=31,T$18="×",T31="")))))),40,0))))</f>
        <v>0</v>
      </c>
      <c r="T172" s="193">
        <f t="shared" ref="T172" si="471">IF(AND($D$1="二交代制",T$17&gt;=1,T$17&lt;=28,T31="当",U31="明",V31="休",W31="当"),10,IF(AND($D$1="三交代制",T$17&gt;=2,T$17&lt;=30,OR(T31="準",T31="深"),OR(U31="準",U31="深"),OR(V31="準",V31="深")),20,IF(AND($D$1="二交代制",OR(T31="当",T31="明"),NOT(OR(AND(T31="当",OR(U31="明",T$17=31,U$18="×"),OR(V31="休",T$17=30,T$17=31,V$18="×")),AND(T31="明",OR(S31="当",T$17=1),OR(U31="休",T$17=31,U$18="×"))))),30,IF(AND($D$1="三交代制",S31&lt;&gt;"準",S31&lt;&gt;"深",OR(T31="準",T31="深"),(NOT(OR(AND(T31="準",OR(S31="日",S31="休",T$17=1,AND(U31&lt;&gt;"準",U31&lt;&gt;"深",S31="")),OR(U31="休",AND(U31="準",OR(V31="休",T$17=30,V$18="×")),T$17=31,U$18="×",U31="")),AND(T31="深",OR(S31="休",T$17=1,AND(U31&lt;&gt;"準",U31&lt;&gt;"深",S31="")),OR(U31="休",AND(OR(U31="準",U31="深"),OR(V31="休",T$17=30,V$18="×")),T$17=31,U$18="×",U31="")))))),40,0))))</f>
        <v>0</v>
      </c>
      <c r="U172" s="193">
        <f t="shared" ref="U172" si="472">IF(AND($D$1="二交代制",U$17&gt;=1,U$17&lt;=28,U31="当",V31="明",W31="休",X31="当"),10,IF(AND($D$1="三交代制",U$17&gt;=2,U$17&lt;=30,OR(U31="準",U31="深"),OR(V31="準",V31="深"),OR(W31="準",W31="深")),20,IF(AND($D$1="二交代制",OR(U31="当",U31="明"),NOT(OR(AND(U31="当",OR(V31="明",U$17=31,V$18="×"),OR(W31="休",U$17=30,U$17=31,W$18="×")),AND(U31="明",OR(T31="当",U$17=1),OR(V31="休",U$17=31,V$18="×"))))),30,IF(AND($D$1="三交代制",T31&lt;&gt;"準",T31&lt;&gt;"深",OR(U31="準",U31="深"),(NOT(OR(AND(U31="準",OR(T31="日",T31="休",U$17=1,AND(V31&lt;&gt;"準",V31&lt;&gt;"深",T31="")),OR(V31="休",AND(V31="準",OR(W31="休",U$17=30,W$18="×")),U$17=31,V$18="×",V31="")),AND(U31="深",OR(T31="休",U$17=1,AND(V31&lt;&gt;"準",V31&lt;&gt;"深",T31="")),OR(V31="休",AND(OR(V31="準",V31="深"),OR(W31="休",U$17=30,W$18="×")),U$17=31,V$18="×",V31="")))))),40,0))))</f>
        <v>0</v>
      </c>
      <c r="V172" s="193">
        <f t="shared" ref="V172" si="473">IF(AND($D$1="二交代制",V$17&gt;=1,V$17&lt;=28,V31="当",W31="明",X31="休",Y31="当"),10,IF(AND($D$1="三交代制",V$17&gt;=2,V$17&lt;=30,OR(V31="準",V31="深"),OR(W31="準",W31="深"),OR(X31="準",X31="深")),20,IF(AND($D$1="二交代制",OR(V31="当",V31="明"),NOT(OR(AND(V31="当",OR(W31="明",V$17=31,W$18="×"),OR(X31="休",V$17=30,V$17=31,X$18="×")),AND(V31="明",OR(U31="当",V$17=1),OR(W31="休",V$17=31,W$18="×"))))),30,IF(AND($D$1="三交代制",U31&lt;&gt;"準",U31&lt;&gt;"深",OR(V31="準",V31="深"),(NOT(OR(AND(V31="準",OR(U31="日",U31="休",V$17=1,AND(W31&lt;&gt;"準",W31&lt;&gt;"深",U31="")),OR(W31="休",AND(W31="準",OR(X31="休",V$17=30,X$18="×")),V$17=31,W$18="×",W31="")),AND(V31="深",OR(U31="休",V$17=1,AND(W31&lt;&gt;"準",W31&lt;&gt;"深",U31="")),OR(W31="休",AND(OR(W31="準",W31="深"),OR(X31="休",V$17=30,X$18="×")),V$17=31,W$18="×",W31="")))))),40,0))))</f>
        <v>0</v>
      </c>
      <c r="W172" s="193">
        <f t="shared" ref="W172" si="474">IF(AND($D$1="二交代制",W$17&gt;=1,W$17&lt;=28,W31="当",X31="明",Y31="休",Z31="当"),10,IF(AND($D$1="三交代制",W$17&gt;=2,W$17&lt;=30,OR(W31="準",W31="深"),OR(X31="準",X31="深"),OR(Y31="準",Y31="深")),20,IF(AND($D$1="二交代制",OR(W31="当",W31="明"),NOT(OR(AND(W31="当",OR(X31="明",W$17=31,X$18="×"),OR(Y31="休",W$17=30,W$17=31,Y$18="×")),AND(W31="明",OR(V31="当",W$17=1),OR(X31="休",W$17=31,X$18="×"))))),30,IF(AND($D$1="三交代制",V31&lt;&gt;"準",V31&lt;&gt;"深",OR(W31="準",W31="深"),(NOT(OR(AND(W31="準",OR(V31="日",V31="休",W$17=1,AND(X31&lt;&gt;"準",X31&lt;&gt;"深",V31="")),OR(X31="休",AND(X31="準",OR(Y31="休",W$17=30,Y$18="×")),W$17=31,X$18="×",X31="")),AND(W31="深",OR(V31="休",W$17=1,AND(X31&lt;&gt;"準",X31&lt;&gt;"深",V31="")),OR(X31="休",AND(OR(X31="準",X31="深"),OR(Y31="休",W$17=30,Y$18="×")),W$17=31,X$18="×",X31="")))))),40,0))))</f>
        <v>0</v>
      </c>
      <c r="X172" s="193">
        <f t="shared" ref="X172" si="475">IF(AND($D$1="二交代制",X$17&gt;=1,X$17&lt;=28,X31="当",Y31="明",Z31="休",AA31="当"),10,IF(AND($D$1="三交代制",X$17&gt;=2,X$17&lt;=30,OR(X31="準",X31="深"),OR(Y31="準",Y31="深"),OR(Z31="準",Z31="深")),20,IF(AND($D$1="二交代制",OR(X31="当",X31="明"),NOT(OR(AND(X31="当",OR(Y31="明",X$17=31,Y$18="×"),OR(Z31="休",X$17=30,X$17=31,Z$18="×")),AND(X31="明",OR(W31="当",X$17=1),OR(Y31="休",X$17=31,Y$18="×"))))),30,IF(AND($D$1="三交代制",W31&lt;&gt;"準",W31&lt;&gt;"深",OR(X31="準",X31="深"),(NOT(OR(AND(X31="準",OR(W31="日",W31="休",X$17=1,AND(Y31&lt;&gt;"準",Y31&lt;&gt;"深",W31="")),OR(Y31="休",AND(Y31="準",OR(Z31="休",X$17=30,Z$18="×")),X$17=31,Y$18="×",Y31="")),AND(X31="深",OR(W31="休",X$17=1,AND(Y31&lt;&gt;"準",Y31&lt;&gt;"深",W31="")),OR(Y31="休",AND(OR(Y31="準",Y31="深"),OR(Z31="休",X$17=30,Z$18="×")),X$17=31,Y$18="×",Y31="")))))),40,0))))</f>
        <v>0</v>
      </c>
      <c r="Y172" s="193">
        <f t="shared" ref="Y172" si="476">IF(AND($D$1="二交代制",Y$17&gt;=1,Y$17&lt;=28,Y31="当",Z31="明",AA31="休",AB31="当"),10,IF(AND($D$1="三交代制",Y$17&gt;=2,Y$17&lt;=30,OR(Y31="準",Y31="深"),OR(Z31="準",Z31="深"),OR(AA31="準",AA31="深")),20,IF(AND($D$1="二交代制",OR(Y31="当",Y31="明"),NOT(OR(AND(Y31="当",OR(Z31="明",Y$17=31,Z$18="×"),OR(AA31="休",Y$17=30,Y$17=31,AA$18="×")),AND(Y31="明",OR(X31="当",Y$17=1),OR(Z31="休",Y$17=31,Z$18="×"))))),30,IF(AND($D$1="三交代制",X31&lt;&gt;"準",X31&lt;&gt;"深",OR(Y31="準",Y31="深"),(NOT(OR(AND(Y31="準",OR(X31="日",X31="休",Y$17=1,AND(Z31&lt;&gt;"準",Z31&lt;&gt;"深",X31="")),OR(Z31="休",AND(Z31="準",OR(AA31="休",Y$17=30,AA$18="×")),Y$17=31,Z$18="×",Z31="")),AND(Y31="深",OR(X31="休",Y$17=1,AND(Z31&lt;&gt;"準",Z31&lt;&gt;"深",X31="")),OR(Z31="休",AND(OR(Z31="準",Z31="深"),OR(AA31="休",Y$17=30,AA$18="×")),Y$17=31,Z$18="×",Z31="")))))),40,0))))</f>
        <v>0</v>
      </c>
      <c r="Z172" s="193">
        <f t="shared" ref="Z172" si="477">IF(AND($D$1="二交代制",Z$17&gt;=1,Z$17&lt;=28,Z31="当",AA31="明",AB31="休",AC31="当"),10,IF(AND($D$1="三交代制",Z$17&gt;=2,Z$17&lt;=30,OR(Z31="準",Z31="深"),OR(AA31="準",AA31="深"),OR(AB31="準",AB31="深")),20,IF(AND($D$1="二交代制",OR(Z31="当",Z31="明"),NOT(OR(AND(Z31="当",OR(AA31="明",Z$17=31,AA$18="×"),OR(AB31="休",Z$17=30,Z$17=31,AB$18="×")),AND(Z31="明",OR(Y31="当",Z$17=1),OR(AA31="休",Z$17=31,AA$18="×"))))),30,IF(AND($D$1="三交代制",Y31&lt;&gt;"準",Y31&lt;&gt;"深",OR(Z31="準",Z31="深"),(NOT(OR(AND(Z31="準",OR(Y31="日",Y31="休",Z$17=1,AND(AA31&lt;&gt;"準",AA31&lt;&gt;"深",Y31="")),OR(AA31="休",AND(AA31="準",OR(AB31="休",Z$17=30,AB$18="×")),Z$17=31,AA$18="×",AA31="")),AND(Z31="深",OR(Y31="休",Z$17=1,AND(AA31&lt;&gt;"準",AA31&lt;&gt;"深",Y31="")),OR(AA31="休",AND(OR(AA31="準",AA31="深"),OR(AB31="休",Z$17=30,AB$18="×")),Z$17=31,AA$18="×",AA31="")))))),40,0))))</f>
        <v>0</v>
      </c>
      <c r="AA172" s="193">
        <f t="shared" ref="AA172" si="478">IF(AND($D$1="二交代制",AA$17&gt;=1,AA$17&lt;=28,AA31="当",AB31="明",AC31="休",AD31="当"),10,IF(AND($D$1="三交代制",AA$17&gt;=2,AA$17&lt;=30,OR(AA31="準",AA31="深"),OR(AB31="準",AB31="深"),OR(AC31="準",AC31="深")),20,IF(AND($D$1="二交代制",OR(AA31="当",AA31="明"),NOT(OR(AND(AA31="当",OR(AB31="明",AA$17=31,AB$18="×"),OR(AC31="休",AA$17=30,AA$17=31,AC$18="×")),AND(AA31="明",OR(Z31="当",AA$17=1),OR(AB31="休",AA$17=31,AB$18="×"))))),30,IF(AND($D$1="三交代制",Z31&lt;&gt;"準",Z31&lt;&gt;"深",OR(AA31="準",AA31="深"),(NOT(OR(AND(AA31="準",OR(Z31="日",Z31="休",AA$17=1,AND(AB31&lt;&gt;"準",AB31&lt;&gt;"深",Z31="")),OR(AB31="休",AND(AB31="準",OR(AC31="休",AA$17=30,AC$18="×")),AA$17=31,AB$18="×",AB31="")),AND(AA31="深",OR(Z31="休",AA$17=1,AND(AB31&lt;&gt;"準",AB31&lt;&gt;"深",Z31="")),OR(AB31="休",AND(OR(AB31="準",AB31="深"),OR(AC31="休",AA$17=30,AC$18="×")),AA$17=31,AB$18="×",AB31="")))))),40,0))))</f>
        <v>0</v>
      </c>
      <c r="AB172" s="193">
        <f t="shared" ref="AB172" si="479">IF(AND($D$1="二交代制",AB$17&gt;=1,AB$17&lt;=28,AB31="当",AC31="明",AD31="休",AE31="当"),10,IF(AND($D$1="三交代制",AB$17&gt;=2,AB$17&lt;=30,OR(AB31="準",AB31="深"),OR(AC31="準",AC31="深"),OR(AD31="準",AD31="深")),20,IF(AND($D$1="二交代制",OR(AB31="当",AB31="明"),NOT(OR(AND(AB31="当",OR(AC31="明",AB$17=31,AC$18="×"),OR(AD31="休",AB$17=30,AB$17=31,AD$18="×")),AND(AB31="明",OR(AA31="当",AB$17=1),OR(AC31="休",AB$17=31,AC$18="×"))))),30,IF(AND($D$1="三交代制",AA31&lt;&gt;"準",AA31&lt;&gt;"深",OR(AB31="準",AB31="深"),(NOT(OR(AND(AB31="準",OR(AA31="日",AA31="休",AB$17=1,AND(AC31&lt;&gt;"準",AC31&lt;&gt;"深",AA31="")),OR(AC31="休",AND(AC31="準",OR(AD31="休",AB$17=30,AD$18="×")),AB$17=31,AC$18="×",AC31="")),AND(AB31="深",OR(AA31="休",AB$17=1,AND(AC31&lt;&gt;"準",AC31&lt;&gt;"深",AA31="")),OR(AC31="休",AND(OR(AC31="準",AC31="深"),OR(AD31="休",AB$17=30,AD$18="×")),AB$17=31,AC$18="×",AC31="")))))),40,0))))</f>
        <v>0</v>
      </c>
      <c r="AC172" s="193">
        <f t="shared" ref="AC172" si="480">IF(AND($D$1="二交代制",AC$17&gt;=1,AC$17&lt;=28,AC31="当",AD31="明",AE31="休",AF31="当"),10,IF(AND($D$1="三交代制",AC$17&gt;=2,AC$17&lt;=30,OR(AC31="準",AC31="深"),OR(AD31="準",AD31="深"),OR(AE31="準",AE31="深")),20,IF(AND($D$1="二交代制",OR(AC31="当",AC31="明"),NOT(OR(AND(AC31="当",OR(AD31="明",AC$17=31,AD$18="×"),OR(AE31="休",AC$17=30,AC$17=31,AE$18="×")),AND(AC31="明",OR(AB31="当",AC$17=1),OR(AD31="休",AC$17=31,AD$18="×"))))),30,IF(AND($D$1="三交代制",AB31&lt;&gt;"準",AB31&lt;&gt;"深",OR(AC31="準",AC31="深"),(NOT(OR(AND(AC31="準",OR(AB31="日",AB31="休",AC$17=1,AND(AD31&lt;&gt;"準",AD31&lt;&gt;"深",AB31="")),OR(AD31="休",AND(AD31="準",OR(AE31="休",AC$17=30,AE$18="×")),AC$17=31,AD$18="×",AD31="")),AND(AC31="深",OR(AB31="休",AC$17=1,AND(AD31&lt;&gt;"準",AD31&lt;&gt;"深",AB31="")),OR(AD31="休",AND(OR(AD31="準",AD31="深"),OR(AE31="休",AC$17=30,AE$18="×")),AC$17=31,AD$18="×",AD31="")))))),40,0))))</f>
        <v>0</v>
      </c>
      <c r="AD172" s="193">
        <f t="shared" ref="AD172" si="481">IF(AND($D$1="二交代制",AD$17&gt;=1,AD$17&lt;=28,AD31="当",AE31="明",AF31="休",AG31="当"),10,IF(AND($D$1="三交代制",AD$17&gt;=2,AD$17&lt;=30,OR(AD31="準",AD31="深"),OR(AE31="準",AE31="深"),OR(AF31="準",AF31="深")),20,IF(AND($D$1="二交代制",OR(AD31="当",AD31="明"),NOT(OR(AND(AD31="当",OR(AE31="明",AD$17=31,AE$18="×"),OR(AF31="休",AD$17=30,AD$17=31,AF$18="×")),AND(AD31="明",OR(AC31="当",AD$17=1),OR(AE31="休",AD$17=31,AE$18="×"))))),30,IF(AND($D$1="三交代制",AC31&lt;&gt;"準",AC31&lt;&gt;"深",OR(AD31="準",AD31="深"),(NOT(OR(AND(AD31="準",OR(AC31="日",AC31="休",AD$17=1,AND(AE31&lt;&gt;"準",AE31&lt;&gt;"深",AC31="")),OR(AE31="休",AND(AE31="準",OR(AF31="休",AD$17=30,AF$18="×")),AD$17=31,AE$18="×",AE31="")),AND(AD31="深",OR(AC31="休",AD$17=1,AND(AE31&lt;&gt;"準",AE31&lt;&gt;"深",AC31="")),OR(AE31="休",AND(OR(AE31="準",AE31="深"),OR(AF31="休",AD$17=30,AF$18="×")),AD$17=31,AE$18="×",AE31="")))))),40,0))))</f>
        <v>0</v>
      </c>
      <c r="AE172" s="193">
        <f t="shared" ref="AE172" si="482">IF(AND($D$1="二交代制",AE$17&gt;=1,AE$17&lt;=28,AE31="当",AF31="明",AG31="休",AH31="当"),10,IF(AND($D$1="三交代制",AE$17&gt;=2,AE$17&lt;=30,OR(AE31="準",AE31="深"),OR(AF31="準",AF31="深"),OR(AG31="準",AG31="深")),20,IF(AND($D$1="二交代制",OR(AE31="当",AE31="明"),NOT(OR(AND(AE31="当",OR(AF31="明",AE$17=31,AF$18="×"),OR(AG31="休",AE$17=30,AE$17=31,AG$18="×")),AND(AE31="明",OR(AD31="当",AE$17=1),OR(AF31="休",AE$17=31,AF$18="×"))))),30,IF(AND($D$1="三交代制",AD31&lt;&gt;"準",AD31&lt;&gt;"深",OR(AE31="準",AE31="深"),(NOT(OR(AND(AE31="準",OR(AD31="日",AD31="休",AE$17=1,AND(AF31&lt;&gt;"準",AF31&lt;&gt;"深",AD31="")),OR(AF31="休",AND(AF31="準",OR(AG31="休",AE$17=30,AG$18="×")),AE$17=31,AF$18="×",AF31="")),AND(AE31="深",OR(AD31="休",AE$17=1,AND(AF31&lt;&gt;"準",AF31&lt;&gt;"深",AD31="")),OR(AF31="休",AND(OR(AF31="準",AF31="深"),OR(AG31="休",AE$17=30,AG$18="×")),AE$17=31,AF$18="×",AF31="")))))),40,0))))</f>
        <v>0</v>
      </c>
      <c r="AF172" s="193">
        <f t="shared" ref="AF172" si="483">IF(AND($D$1="二交代制",AF$17&gt;=1,AF$17&lt;=28,AF31="当",AG31="明",AH31="休",AI31="当"),10,IF(AND($D$1="三交代制",AF$17&gt;=2,AF$17&lt;=30,OR(AF31="準",AF31="深"),OR(AG31="準",AG31="深"),OR(AH31="準",AH31="深")),20,IF(AND($D$1="二交代制",OR(AF31="当",AF31="明"),NOT(OR(AND(AF31="当",OR(AG31="明",AF$17=31,AG$18="×"),OR(AH31="休",AF$17=30,AF$17=31,AH$18="×")),AND(AF31="明",OR(AE31="当",AF$17=1),OR(AG31="休",AF$17=31,AG$18="×"))))),30,IF(AND($D$1="三交代制",AE31&lt;&gt;"準",AE31&lt;&gt;"深",OR(AF31="準",AF31="深"),(NOT(OR(AND(AF31="準",OR(AE31="日",AE31="休",AF$17=1,AND(AG31&lt;&gt;"準",AG31&lt;&gt;"深",AE31="")),OR(AG31="休",AND(AG31="準",OR(AH31="休",AF$17=30,AH$18="×")),AF$17=31,AG$18="×",AG31="")),AND(AF31="深",OR(AE31="休",AF$17=1,AND(AG31&lt;&gt;"準",AG31&lt;&gt;"深",AE31="")),OR(AG31="休",AND(OR(AG31="準",AG31="深"),OR(AH31="休",AF$17=30,AH$18="×")),AF$17=31,AG$18="×",AG31="")))))),40,0))))</f>
        <v>0</v>
      </c>
      <c r="AG172" s="193">
        <f t="shared" ref="AG172" si="484">IF(AND($D$1="二交代制",AG$17&gt;=1,AG$17&lt;=28,AG31="当",AH31="明",AI31="休",AJ31="当"),10,IF(AND($D$1="三交代制",AG$17&gt;=2,AG$17&lt;=30,OR(AG31="準",AG31="深"),OR(AH31="準",AH31="深"),OR(AI31="準",AI31="深")),20,IF(AND($D$1="二交代制",OR(AG31="当",AG31="明"),NOT(OR(AND(AG31="当",OR(AH31="明",AG$17=31,AH$18="×"),OR(AI31="休",AG$17=30,AG$17=31,AI$18="×")),AND(AG31="明",OR(AF31="当",AG$17=1),OR(AH31="休",AG$17=31,AH$18="×"))))),30,IF(AND($D$1="三交代制",AF31&lt;&gt;"準",AF31&lt;&gt;"深",OR(AG31="準",AG31="深"),(NOT(OR(AND(AG31="準",OR(AF31="日",AF31="休",AG$17=1,AND(AH31&lt;&gt;"準",AH31&lt;&gt;"深",AF31="")),OR(AH31="休",AND(AH31="準",OR(AI31="休",AG$17=30,AI$18="×")),AG$17=31,AH$18="×",AH31="")),AND(AG31="深",OR(AF31="休",AG$17=1,AND(AH31&lt;&gt;"準",AH31&lt;&gt;"深",AF31="")),OR(AH31="休",AND(OR(AH31="準",AH31="深"),OR(AI31="休",AG$17=30,AI$18="×")),AG$17=31,AH$18="×",AH31="")))))),40,0))))</f>
        <v>0</v>
      </c>
      <c r="AH172" s="193">
        <f t="shared" ref="AH172" si="485">IF(AND($D$1="二交代制",AH$17&gt;=1,AH$17&lt;=28,AH31="当",AI31="明",AJ31="休",AK31="当"),10,IF(AND($D$1="三交代制",AH$17&gt;=2,AH$17&lt;=30,OR(AH31="準",AH31="深"),OR(AI31="準",AI31="深"),OR(AJ31="準",AJ31="深")),20,IF(AND($D$1="二交代制",OR(AH31="当",AH31="明"),NOT(OR(AND(AH31="当",OR(AI31="明",AH$17=31,AI$18="×"),OR(AJ31="休",AH$17=30,AH$17=31,AJ$18="×")),AND(AH31="明",OR(AG31="当",AH$17=1),OR(AI31="休",AH$17=31,AI$18="×"))))),30,IF(AND($D$1="三交代制",AG31&lt;&gt;"準",AG31&lt;&gt;"深",OR(AH31="準",AH31="深"),(NOT(OR(AND(AH31="準",OR(AG31="日",AG31="休",AH$17=1,AND(AI31&lt;&gt;"準",AI31&lt;&gt;"深",AG31="")),OR(AI31="休",AND(AI31="準",OR(AJ31="休",AH$17=30,AJ$18="×")),AH$17=31,AI$18="×",AI31="")),AND(AH31="深",OR(AG31="休",AH$17=1,AND(AI31&lt;&gt;"準",AI31&lt;&gt;"深",AG31="")),OR(AI31="休",AND(OR(AI31="準",AI31="深"),OR(AJ31="休",AH$17=30,AJ$18="×")),AH$17=31,AI$18="×",AI31="")))))),40,0))))</f>
        <v>0</v>
      </c>
      <c r="AI172" s="193">
        <f t="shared" ref="AI172" si="486">IF(AND($D$1="二交代制",AI$17&gt;=1,AI$17&lt;=28,AI31="当",AJ31="明",AK31="休",AL31="当"),10,IF(AND($D$1="三交代制",AI$17&gt;=2,AI$17&lt;=30,OR(AI31="準",AI31="深"),OR(AJ31="準",AJ31="深"),OR(AK31="準",AK31="深")),20,IF(AND($D$1="二交代制",OR(AI31="当",AI31="明"),NOT(OR(AND(AI31="当",OR(AJ31="明",AI$17=31,AJ$18="×"),OR(AK31="休",AI$17=30,AI$17=31,AK$18="×")),AND(AI31="明",OR(AH31="当",AI$17=1),OR(AJ31="休",AI$17=31,AJ$18="×"))))),30,IF(AND($D$1="三交代制",AH31&lt;&gt;"準",AH31&lt;&gt;"深",OR(AI31="準",AI31="深"),(NOT(OR(AND(AI31="準",OR(AH31="日",AH31="休",AI$17=1,AND(AJ31&lt;&gt;"準",AJ31&lt;&gt;"深",AH31="")),OR(AJ31="休",AND(AJ31="準",OR(AK31="休",AI$17=30,AK$18="×")),AI$17=31,AJ$18="×",AJ31="")),AND(AI31="深",OR(AH31="休",AI$17=1,AND(AJ31&lt;&gt;"準",AJ31&lt;&gt;"深",AH31="")),OR(AJ31="休",AND(OR(AJ31="準",AJ31="深"),OR(AK31="休",AI$17=30,AK$18="×")),AI$17=31,AJ$18="×",AJ31="")))))),40,0))))</f>
        <v>0</v>
      </c>
      <c r="AJ172" s="193">
        <f t="shared" ref="AJ172" si="487">IF(AND($D$1="二交代制",AJ$17&gt;=1,AJ$17&lt;=28,AJ31="当",AK31="明",AL31="休",AM31="当"),10,IF(AND($D$1="三交代制",AJ$17&gt;=2,AJ$17&lt;=30,OR(AJ31="準",AJ31="深"),OR(AK31="準",AK31="深"),OR(AL31="準",AL31="深")),20,IF(AND($D$1="二交代制",OR(AJ31="当",AJ31="明"),NOT(OR(AND(AJ31="当",OR(AK31="明",AJ$17=31,AK$18="×"),OR(AL31="休",AJ$17=30,AJ$17=31,AL$18="×")),AND(AJ31="明",OR(AI31="当",AJ$17=1),OR(AK31="休",AJ$17=31,AK$18="×"))))),30,IF(AND($D$1="三交代制",AI31&lt;&gt;"準",AI31&lt;&gt;"深",OR(AJ31="準",AJ31="深"),(NOT(OR(AND(AJ31="準",OR(AI31="日",AI31="休",AJ$17=1,AND(AK31&lt;&gt;"準",AK31&lt;&gt;"深",AI31="")),OR(AK31="休",AND(AK31="準",OR(AL31="休",AJ$17=30,AL$18="×")),AJ$17=31,AK$18="×",AK31="")),AND(AJ31="深",OR(AI31="休",AJ$17=1,AND(AK31&lt;&gt;"準",AK31&lt;&gt;"深",AI31="")),OR(AK31="休",AND(OR(AK31="準",AK31="深"),OR(AL31="休",AJ$17=30,AL$18="×")),AJ$17=31,AK$18="×",AK31="")))))),40,0))))</f>
        <v>0</v>
      </c>
      <c r="AK172" s="193">
        <f t="shared" ref="AK172" si="488">IF(AND($D$1="二交代制",AK$17&gt;=1,AK$17&lt;=28,AK31="当",AL31="明",AM31="休",AN31="当"),10,IF(AND($D$1="三交代制",AK$17&gt;=2,AK$17&lt;=30,OR(AK31="準",AK31="深"),OR(AL31="準",AL31="深"),OR(AM31="準",AM31="深")),20,IF(AND($D$1="二交代制",OR(AK31="当",AK31="明"),NOT(OR(AND(AK31="当",OR(AL31="明",AK$17=31,AL$18="×"),OR(AM31="休",AK$17=30,AK$17=31,AM$18="×")),AND(AK31="明",OR(AJ31="当",AK$17=1),OR(AL31="休",AK$17=31,AL$18="×"))))),30,IF(AND($D$1="三交代制",AJ31&lt;&gt;"準",AJ31&lt;&gt;"深",OR(AK31="準",AK31="深"),(NOT(OR(AND(AK31="準",OR(AJ31="日",AJ31="休",AK$17=1,AND(AL31&lt;&gt;"準",AL31&lt;&gt;"深",AJ31="")),OR(AL31="休",AND(AL31="準",OR(AM31="休",AK$17=30,AM$18="×")),AK$17=31,AL$18="×",AL31="")),AND(AK31="深",OR(AJ31="休",AK$17=1,AND(AL31&lt;&gt;"準",AL31&lt;&gt;"深",AJ31="")),OR(AL31="休",AND(OR(AL31="準",AL31="深"),OR(AM31="休",AK$17=30,AM$18="×")),AK$17=31,AL$18="×",AL31="")))))),40,0))))</f>
        <v>0</v>
      </c>
      <c r="AL172" s="193">
        <f t="shared" ref="AL172" si="489">IF(AND($D$1="二交代制",AL$17&gt;=1,AL$17&lt;=28,AL31="当",AM31="明",AN31="休",AO31="当"),10,IF(AND($D$1="三交代制",AL$17&gt;=2,AL$17&lt;=30,OR(AL31="準",AL31="深"),OR(AM31="準",AM31="深"),OR(AN31="準",AN31="深")),20,IF(AND($D$1="二交代制",OR(AL31="当",AL31="明"),NOT(OR(AND(AL31="当",OR(AM31="明",AL$17=31,AM$18="×"),OR(AN31="休",AL$17=30,AL$17=31,AN$18="×")),AND(AL31="明",OR(AK31="当",AL$17=1),OR(AM31="休",AL$17=31,AM$18="×"))))),30,IF(AND($D$1="三交代制",AK31&lt;&gt;"準",AK31&lt;&gt;"深",OR(AL31="準",AL31="深"),(NOT(OR(AND(AL31="準",OR(AK31="日",AK31="休",AL$17=1,AND(AM31&lt;&gt;"準",AM31&lt;&gt;"深",AK31="")),OR(AM31="休",AND(AM31="準",OR(AN31="休",AL$17=30,AN$18="×")),AL$17=31,AM$18="×",AM31="")),AND(AL31="深",OR(AK31="休",AL$17=1,AND(AM31&lt;&gt;"準",AM31&lt;&gt;"深",AK31="")),OR(AM31="休",AND(OR(AM31="準",AM31="深"),OR(AN31="休",AL$17=30,AN$18="×")),AL$17=31,AM$18="×",AM31="")))))),40,0))))</f>
        <v>0</v>
      </c>
      <c r="AM172" s="193">
        <f t="shared" ref="AM172" si="490">IF(AND($D$1="二交代制",AM$17&gt;=1,AM$17&lt;=28,AM31="当",AN31="明",AO31="休",AP31="当"),10,IF(AND($D$1="三交代制",AM$17&gt;=2,AM$17&lt;=30,OR(AM31="準",AM31="深"),OR(AN31="準",AN31="深"),OR(AO31="準",AO31="深")),20,IF(AND($D$1="二交代制",OR(AM31="当",AM31="明"),NOT(OR(AND(AM31="当",OR(AN31="明",AM$17=31,AN$18="×"),OR(AO31="休",AM$17=30,AM$17=31,AO$18="×")),AND(AM31="明",OR(AL31="当",AM$17=1),OR(AN31="休",AM$17=31,AN$18="×"))))),30,IF(AND($D$1="三交代制",AL31&lt;&gt;"準",AL31&lt;&gt;"深",OR(AM31="準",AM31="深"),(NOT(OR(AND(AM31="準",OR(AL31="日",AL31="休",AM$17=1,AND(AN31&lt;&gt;"準",AN31&lt;&gt;"深",AL31="")),OR(AN31="休",AND(AN31="準",OR(AO31="休",AM$17=30,AO$18="×")),AM$17=31,AN$18="×",AN31="")),AND(AM31="深",OR(AL31="休",AM$17=1,AND(AN31&lt;&gt;"準",AN31&lt;&gt;"深",AL31="")),OR(AN31="休",AND(OR(AN31="準",AN31="深"),OR(AO31="休",AM$17=30,AO$18="×")),AM$17=31,AN$18="×",AN31="")))))),40,0))))</f>
        <v>0</v>
      </c>
      <c r="AN172" s="193">
        <f t="shared" ref="AN172" si="491">IF(AND($D$1="二交代制",AN$17&gt;=1,AN$17&lt;=28,AN31="当",AO31="明",AP31="休",AQ31="当"),10,IF(AND($D$1="三交代制",AN$17&gt;=2,AN$17&lt;=30,OR(AN31="準",AN31="深"),OR(AO31="準",AO31="深"),OR(AP31="準",AP31="深")),20,IF(AND($D$1="二交代制",OR(AN31="当",AN31="明"),NOT(OR(AND(AN31="当",OR(AO31="明",AN$17=31,AO$18="×"),OR(AP31="休",AN$17=30,AN$17=31,AP$18="×")),AND(AN31="明",OR(AM31="当",AN$17=1),OR(AO31="休",AN$17=31,AO$18="×"))))),30,IF(AND($D$1="三交代制",AM31&lt;&gt;"準",AM31&lt;&gt;"深",OR(AN31="準",AN31="深"),(NOT(OR(AND(AN31="準",OR(AM31="日",AM31="休",AN$17=1,AND(AO31&lt;&gt;"準",AO31&lt;&gt;"深",AM31="")),OR(AO31="休",AND(AO31="準",OR(AP31="休",AN$17=30,AP$18="×")),AN$17=31,AO$18="×",AO31="")),AND(AN31="深",OR(AM31="休",AN$17=1,AND(AO31&lt;&gt;"準",AO31&lt;&gt;"深",AM31="")),OR(AO31="休",AND(OR(AO31="準",AO31="深"),OR(AP31="休",AN$17=30,AP$18="×")),AN$17=31,AO$18="×",AO31="")))))),40,0))))</f>
        <v>0</v>
      </c>
      <c r="AO172" s="193">
        <f t="shared" ref="AO172" si="492">IF(AND($D$1="二交代制",AO$17&gt;=1,AO$17&lt;=28,AO31="当",AP31="明",AQ31="休",AR31="当"),10,IF(AND($D$1="三交代制",AO$17&gt;=2,AO$17&lt;=30,OR(AO31="準",AO31="深"),OR(AP31="準",AP31="深"),OR(AQ31="準",AQ31="深")),20,IF(AND($D$1="二交代制",OR(AO31="当",AO31="明"),NOT(OR(AND(AO31="当",OR(AP31="明",AO$17=31,AP$18="×"),OR(AQ31="休",AO$17=30,AO$17=31,AQ$18="×")),AND(AO31="明",OR(AN31="当",AO$17=1),OR(AP31="休",AO$17=31,AP$18="×"))))),30,IF(AND($D$1="三交代制",AN31&lt;&gt;"準",AN31&lt;&gt;"深",OR(AO31="準",AO31="深"),(NOT(OR(AND(AO31="準",OR(AN31="日",AN31="休",AO$17=1,AND(AP31&lt;&gt;"準",AP31&lt;&gt;"深",AN31="")),OR(AP31="休",AND(AP31="準",OR(AQ31="休",AO$17=30,AQ$18="×")),AO$17=31,AP$18="×",AP31="")),AND(AO31="深",OR(AN31="休",AO$17=1,AND(AP31&lt;&gt;"準",AP31&lt;&gt;"深",AN31="")),OR(AP31="休",AND(OR(AP31="準",AP31="深"),OR(AQ31="休",AO$17=30,AQ$18="×")),AO$17=31,AP$18="×",AP31="")))))),40,0))))</f>
        <v>0</v>
      </c>
      <c r="BA172" s="87" t="str">
        <f>IF(Aチーム用勤務希望表!BA172&lt;&gt;"",Aチーム用勤務希望表!BA172,"")</f>
        <v>海の日</v>
      </c>
      <c r="BB172" s="140">
        <f>IF(Aチーム用勤務希望表!BB172&lt;&gt;"",Aチーム用勤務希望表!BB172,"")</f>
        <v>44760</v>
      </c>
      <c r="BC172" s="87" t="str">
        <f>IF(Aチーム用勤務希望表!BC172&lt;&gt;"",Aチーム用勤務希望表!BC172,"")</f>
        <v/>
      </c>
      <c r="BD172" s="98">
        <f t="shared" si="330"/>
        <v>0</v>
      </c>
      <c r="BE172" s="98">
        <f t="shared" si="330"/>
        <v>0</v>
      </c>
      <c r="BF172" s="98">
        <f t="shared" si="330"/>
        <v>0</v>
      </c>
      <c r="BG172" s="98">
        <f t="shared" si="330"/>
        <v>0</v>
      </c>
      <c r="BH172" s="98">
        <f t="shared" si="330"/>
        <v>0</v>
      </c>
      <c r="BI172" s="98">
        <f t="shared" si="330"/>
        <v>0</v>
      </c>
      <c r="BJ172" s="98">
        <f t="shared" si="330"/>
        <v>0</v>
      </c>
      <c r="BK172" s="98">
        <f t="shared" si="330"/>
        <v>0</v>
      </c>
      <c r="BL172" s="98">
        <f t="shared" si="330"/>
        <v>0</v>
      </c>
      <c r="BM172" s="98">
        <f t="shared" si="330"/>
        <v>0</v>
      </c>
      <c r="BN172" s="98">
        <f t="shared" si="331"/>
        <v>0</v>
      </c>
      <c r="BO172" s="98">
        <f t="shared" si="331"/>
        <v>0</v>
      </c>
      <c r="BP172" s="98">
        <f t="shared" si="331"/>
        <v>0</v>
      </c>
      <c r="BQ172" s="98">
        <f t="shared" si="331"/>
        <v>0</v>
      </c>
      <c r="BR172" s="98">
        <f t="shared" si="331"/>
        <v>0</v>
      </c>
      <c r="BS172" s="98">
        <f t="shared" si="331"/>
        <v>0</v>
      </c>
      <c r="BT172" s="98">
        <f t="shared" si="331"/>
        <v>0</v>
      </c>
      <c r="BU172" s="98">
        <f t="shared" si="331"/>
        <v>0</v>
      </c>
      <c r="BV172" s="98">
        <f t="shared" si="331"/>
        <v>0</v>
      </c>
      <c r="BW172" s="98">
        <f t="shared" si="331"/>
        <v>0</v>
      </c>
      <c r="BX172" s="98">
        <f t="shared" si="332"/>
        <v>0</v>
      </c>
      <c r="BY172" s="98">
        <f t="shared" si="332"/>
        <v>0</v>
      </c>
      <c r="BZ172" s="98">
        <f t="shared" si="332"/>
        <v>0</v>
      </c>
      <c r="CA172" s="98">
        <f t="shared" si="332"/>
        <v>0</v>
      </c>
      <c r="CB172" s="98">
        <f t="shared" si="332"/>
        <v>0</v>
      </c>
      <c r="CC172" s="98">
        <f t="shared" si="332"/>
        <v>0</v>
      </c>
      <c r="CD172" s="98">
        <f t="shared" si="332"/>
        <v>0</v>
      </c>
      <c r="CE172" s="98">
        <f t="shared" si="332"/>
        <v>0</v>
      </c>
      <c r="CF172" s="98">
        <f t="shared" si="332"/>
        <v>0</v>
      </c>
      <c r="CG172" s="98">
        <f t="shared" si="332"/>
        <v>0</v>
      </c>
      <c r="CH172" s="98">
        <f t="shared" si="332"/>
        <v>0</v>
      </c>
    </row>
    <row r="173" spans="3:86" x14ac:dyDescent="0.4">
      <c r="D173" s="98" t="s">
        <v>36</v>
      </c>
      <c r="E173" s="98" t="s">
        <v>35</v>
      </c>
      <c r="F173" s="98" t="s">
        <v>35</v>
      </c>
      <c r="G173" s="98" t="s">
        <v>36</v>
      </c>
      <c r="I173" s="307"/>
      <c r="J173" s="202"/>
      <c r="K173" s="193"/>
      <c r="L173" s="193"/>
      <c r="M173" s="193"/>
      <c r="N173" s="193"/>
      <c r="O173" s="193"/>
      <c r="P173" s="193"/>
      <c r="Q173" s="193"/>
      <c r="R173" s="193"/>
      <c r="S173" s="193"/>
      <c r="T173" s="193"/>
      <c r="U173" s="193"/>
      <c r="V173" s="193"/>
      <c r="W173" s="193"/>
      <c r="X173" s="193"/>
      <c r="Y173" s="193"/>
      <c r="Z173" s="193"/>
      <c r="AA173" s="193"/>
      <c r="AB173" s="193"/>
      <c r="AC173" s="193"/>
      <c r="AD173" s="193"/>
      <c r="AE173" s="193"/>
      <c r="AF173" s="193"/>
      <c r="AG173" s="193"/>
      <c r="AH173" s="193"/>
      <c r="AI173" s="193"/>
      <c r="AJ173" s="193"/>
      <c r="AK173" s="193"/>
      <c r="AL173" s="193"/>
      <c r="AM173" s="193"/>
      <c r="AN173" s="193"/>
      <c r="AO173" s="193"/>
      <c r="BA173" s="87" t="str">
        <f>IF(Aチーム用勤務希望表!BA173&lt;&gt;"",Aチーム用勤務希望表!BA173,"")</f>
        <v>山の日</v>
      </c>
      <c r="BB173" s="140">
        <f>IF(Aチーム用勤務希望表!BB173&lt;&gt;"",Aチーム用勤務希望表!BB173,"")</f>
        <v>44784</v>
      </c>
      <c r="BC173" s="87" t="str">
        <f>IF(Aチーム用勤務希望表!BC173&lt;&gt;"",Aチーム用勤務希望表!BC173,"")</f>
        <v/>
      </c>
      <c r="BD173" s="98">
        <f t="shared" ref="BD173:BM182" si="493">IF($BA173="",0,IF(BD$162=$BB173,1,0))</f>
        <v>0</v>
      </c>
      <c r="BE173" s="98">
        <f t="shared" si="493"/>
        <v>0</v>
      </c>
      <c r="BF173" s="98">
        <f t="shared" si="493"/>
        <v>0</v>
      </c>
      <c r="BG173" s="98">
        <f t="shared" si="493"/>
        <v>0</v>
      </c>
      <c r="BH173" s="98">
        <f t="shared" si="493"/>
        <v>0</v>
      </c>
      <c r="BI173" s="98">
        <f t="shared" si="493"/>
        <v>0</v>
      </c>
      <c r="BJ173" s="98">
        <f t="shared" si="493"/>
        <v>0</v>
      </c>
      <c r="BK173" s="98">
        <f t="shared" si="493"/>
        <v>0</v>
      </c>
      <c r="BL173" s="98">
        <f t="shared" si="493"/>
        <v>0</v>
      </c>
      <c r="BM173" s="98">
        <f t="shared" si="493"/>
        <v>0</v>
      </c>
      <c r="BN173" s="98">
        <f t="shared" ref="BN173:BW182" si="494">IF($BA173="",0,IF(BN$162=$BB173,1,0))</f>
        <v>0</v>
      </c>
      <c r="BO173" s="98">
        <f t="shared" si="494"/>
        <v>0</v>
      </c>
      <c r="BP173" s="98">
        <f t="shared" si="494"/>
        <v>0</v>
      </c>
      <c r="BQ173" s="98">
        <f t="shared" si="494"/>
        <v>0</v>
      </c>
      <c r="BR173" s="98">
        <f t="shared" si="494"/>
        <v>0</v>
      </c>
      <c r="BS173" s="98">
        <f t="shared" si="494"/>
        <v>0</v>
      </c>
      <c r="BT173" s="98">
        <f t="shared" si="494"/>
        <v>0</v>
      </c>
      <c r="BU173" s="98">
        <f t="shared" si="494"/>
        <v>0</v>
      </c>
      <c r="BV173" s="98">
        <f t="shared" si="494"/>
        <v>0</v>
      </c>
      <c r="BW173" s="98">
        <f t="shared" si="494"/>
        <v>0</v>
      </c>
      <c r="BX173" s="98">
        <f t="shared" ref="BX173:CH182" si="495">IF($BA173="",0,IF(BX$162=$BB173,1,0))</f>
        <v>0</v>
      </c>
      <c r="BY173" s="98">
        <f t="shared" si="495"/>
        <v>0</v>
      </c>
      <c r="BZ173" s="98">
        <f t="shared" si="495"/>
        <v>0</v>
      </c>
      <c r="CA173" s="98">
        <f t="shared" si="495"/>
        <v>0</v>
      </c>
      <c r="CB173" s="98">
        <f t="shared" si="495"/>
        <v>0</v>
      </c>
      <c r="CC173" s="98">
        <f t="shared" si="495"/>
        <v>0</v>
      </c>
      <c r="CD173" s="98">
        <f t="shared" si="495"/>
        <v>0</v>
      </c>
      <c r="CE173" s="98">
        <f t="shared" si="495"/>
        <v>0</v>
      </c>
      <c r="CF173" s="98">
        <f t="shared" si="495"/>
        <v>0</v>
      </c>
      <c r="CG173" s="98">
        <f t="shared" si="495"/>
        <v>0</v>
      </c>
      <c r="CH173" s="98">
        <f t="shared" si="495"/>
        <v>0</v>
      </c>
    </row>
    <row r="174" spans="3:86" x14ac:dyDescent="0.4">
      <c r="I174" s="307"/>
      <c r="J174" s="201" t="str">
        <f t="shared" ref="J174" si="496">E33</f>
        <v>中村</v>
      </c>
      <c r="K174" s="193">
        <f t="shared" ref="K174" si="497">IF(AND($D$1="二交代制",K$17&gt;=1,K$17&lt;=28,K33="当",L33="明",M33="休",N33="当"),10,IF(AND($D$1="三交代制",K$17&gt;=2,K$17&lt;=30,OR(K33="準",K33="深"),OR(L33="準",L33="深"),OR(M33="準",M33="深")),20,IF(AND($D$1="二交代制",OR(K33="当",K33="明"),NOT(OR(AND(K33="当",OR(L33="明",K$17=31,L$18="×"),OR(M33="休",K$17=30,K$17=31,M$18="×")),AND(K33="明",OR(J33="当",K$17=1),OR(L33="休",K$17=31,L$18="×"))))),30,IF(AND($D$1="三交代制",J33&lt;&gt;"準",J33&lt;&gt;"深",OR(K33="準",K33="深"),(NOT(OR(AND(K33="準",OR(J33="日",J33="休",K$17=1,AND(L33&lt;&gt;"準",L33&lt;&gt;"深",J33="")),OR(L33="休",AND(L33="準",OR(M33="休",K$17=30,M$18="×")),K$17=31,L$18="×",L33="")),AND(K33="深",OR(J33="休",K$17=1,AND(L33&lt;&gt;"準",L33&lt;&gt;"深",J33="")),OR(L33="休",AND(OR(L33="準",L33="深"),OR(M33="休",K$17=30,M$18="×")),K$17=31,L$18="×",L33="")))))),40,0))))</f>
        <v>0</v>
      </c>
      <c r="L174" s="193">
        <f t="shared" ref="L174" si="498">IF(AND($D$1="二交代制",L$17&gt;=1,L$17&lt;=28,L33="当",M33="明",N33="休",O33="当"),10,IF(AND($D$1="三交代制",L$17&gt;=2,L$17&lt;=30,OR(L33="準",L33="深"),OR(M33="準",M33="深"),OR(N33="準",N33="深")),20,IF(AND($D$1="二交代制",OR(L33="当",L33="明"),NOT(OR(AND(L33="当",OR(M33="明",L$17=31,M$18="×"),OR(N33="休",L$17=30,L$17=31,N$18="×")),AND(L33="明",OR(K33="当",L$17=1),OR(M33="休",L$17=31,M$18="×"))))),30,IF(AND($D$1="三交代制",K33&lt;&gt;"準",K33&lt;&gt;"深",OR(L33="準",L33="深"),(NOT(OR(AND(L33="準",OR(K33="日",K33="休",L$17=1,AND(M33&lt;&gt;"準",M33&lt;&gt;"深",K33="")),OR(M33="休",AND(M33="準",OR(N33="休",L$17=30,N$18="×")),L$17=31,M$18="×",M33="")),AND(L33="深",OR(K33="休",L$17=1,AND(M33&lt;&gt;"準",M33&lt;&gt;"深",K33="")),OR(M33="休",AND(OR(M33="準",M33="深"),OR(N33="休",L$17=30,N$18="×")),L$17=31,M$18="×",M33="")))))),40,0))))</f>
        <v>0</v>
      </c>
      <c r="M174" s="193">
        <f t="shared" ref="M174" si="499">IF(AND($D$1="二交代制",M$17&gt;=1,M$17&lt;=28,M33="当",N33="明",O33="休",P33="当"),10,IF(AND($D$1="三交代制",M$17&gt;=2,M$17&lt;=30,OR(M33="準",M33="深"),OR(N33="準",N33="深"),OR(O33="準",O33="深")),20,IF(AND($D$1="二交代制",OR(M33="当",M33="明"),NOT(OR(AND(M33="当",OR(N33="明",M$17=31,N$18="×"),OR(O33="休",M$17=30,M$17=31,O$18="×")),AND(M33="明",OR(L33="当",M$17=1),OR(N33="休",M$17=31,N$18="×"))))),30,IF(AND($D$1="三交代制",L33&lt;&gt;"準",L33&lt;&gt;"深",OR(M33="準",M33="深"),(NOT(OR(AND(M33="準",OR(L33="日",L33="休",M$17=1,AND(N33&lt;&gt;"準",N33&lt;&gt;"深",L33="")),OR(N33="休",AND(N33="準",OR(O33="休",M$17=30,O$18="×")),M$17=31,N$18="×",N33="")),AND(M33="深",OR(L33="休",M$17=1,AND(N33&lt;&gt;"準",N33&lt;&gt;"深",L33="")),OR(N33="休",AND(OR(N33="準",N33="深"),OR(O33="休",M$17=30,O$18="×")),M$17=31,N$18="×",N33="")))))),40,0))))</f>
        <v>0</v>
      </c>
      <c r="N174" s="193">
        <f t="shared" ref="N174" si="500">IF(AND($D$1="二交代制",N$17&gt;=1,N$17&lt;=28,N33="当",O33="明",P33="休",Q33="当"),10,IF(AND($D$1="三交代制",N$17&gt;=2,N$17&lt;=30,OR(N33="準",N33="深"),OR(O33="準",O33="深"),OR(P33="準",P33="深")),20,IF(AND($D$1="二交代制",OR(N33="当",N33="明"),NOT(OR(AND(N33="当",OR(O33="明",N$17=31,O$18="×"),OR(P33="休",N$17=30,N$17=31,P$18="×")),AND(N33="明",OR(M33="当",N$17=1),OR(O33="休",N$17=31,O$18="×"))))),30,IF(AND($D$1="三交代制",M33&lt;&gt;"準",M33&lt;&gt;"深",OR(N33="準",N33="深"),(NOT(OR(AND(N33="準",OR(M33="日",M33="休",N$17=1,AND(O33&lt;&gt;"準",O33&lt;&gt;"深",M33="")),OR(O33="休",AND(O33="準",OR(P33="休",N$17=30,P$18="×")),N$17=31,O$18="×",O33="")),AND(N33="深",OR(M33="休",N$17=1,AND(O33&lt;&gt;"準",O33&lt;&gt;"深",M33="")),OR(O33="休",AND(OR(O33="準",O33="深"),OR(P33="休",N$17=30,P$18="×")),N$17=31,O$18="×",O33="")))))),40,0))))</f>
        <v>0</v>
      </c>
      <c r="O174" s="193">
        <f t="shared" ref="O174" si="501">IF(AND($D$1="二交代制",O$17&gt;=1,O$17&lt;=28,O33="当",P33="明",Q33="休",R33="当"),10,IF(AND($D$1="三交代制",O$17&gt;=2,O$17&lt;=30,OR(O33="準",O33="深"),OR(P33="準",P33="深"),OR(Q33="準",Q33="深")),20,IF(AND($D$1="二交代制",OR(O33="当",O33="明"),NOT(OR(AND(O33="当",OR(P33="明",O$17=31,P$18="×"),OR(Q33="休",O$17=30,O$17=31,Q$18="×")),AND(O33="明",OR(N33="当",O$17=1),OR(P33="休",O$17=31,P$18="×"))))),30,IF(AND($D$1="三交代制",N33&lt;&gt;"準",N33&lt;&gt;"深",OR(O33="準",O33="深"),(NOT(OR(AND(O33="準",OR(N33="日",N33="休",O$17=1,AND(P33&lt;&gt;"準",P33&lt;&gt;"深",N33="")),OR(P33="休",AND(P33="準",OR(Q33="休",O$17=30,Q$18="×")),O$17=31,P$18="×",P33="")),AND(O33="深",OR(N33="休",O$17=1,AND(P33&lt;&gt;"準",P33&lt;&gt;"深",N33="")),OR(P33="休",AND(OR(P33="準",P33="深"),OR(Q33="休",O$17=30,Q$18="×")),O$17=31,P$18="×",P33="")))))),40,0))))</f>
        <v>0</v>
      </c>
      <c r="P174" s="193">
        <f t="shared" ref="P174" si="502">IF(AND($D$1="二交代制",P$17&gt;=1,P$17&lt;=28,P33="当",Q33="明",R33="休",S33="当"),10,IF(AND($D$1="三交代制",P$17&gt;=2,P$17&lt;=30,OR(P33="準",P33="深"),OR(Q33="準",Q33="深"),OR(R33="準",R33="深")),20,IF(AND($D$1="二交代制",OR(P33="当",P33="明"),NOT(OR(AND(P33="当",OR(Q33="明",P$17=31,Q$18="×"),OR(R33="休",P$17=30,P$17=31,R$18="×")),AND(P33="明",OR(O33="当",P$17=1),OR(Q33="休",P$17=31,Q$18="×"))))),30,IF(AND($D$1="三交代制",O33&lt;&gt;"準",O33&lt;&gt;"深",OR(P33="準",P33="深"),(NOT(OR(AND(P33="準",OR(O33="日",O33="休",P$17=1,AND(Q33&lt;&gt;"準",Q33&lt;&gt;"深",O33="")),OR(Q33="休",AND(Q33="準",OR(R33="休",P$17=30,R$18="×")),P$17=31,Q$18="×",Q33="")),AND(P33="深",OR(O33="休",P$17=1,AND(Q33&lt;&gt;"準",Q33&lt;&gt;"深",O33="")),OR(Q33="休",AND(OR(Q33="準",Q33="深"),OR(R33="休",P$17=30,R$18="×")),P$17=31,Q$18="×",Q33="")))))),40,0))))</f>
        <v>0</v>
      </c>
      <c r="Q174" s="193">
        <f t="shared" ref="Q174" si="503">IF(AND($D$1="二交代制",Q$17&gt;=1,Q$17&lt;=28,Q33="当",R33="明",S33="休",T33="当"),10,IF(AND($D$1="三交代制",Q$17&gt;=2,Q$17&lt;=30,OR(Q33="準",Q33="深"),OR(R33="準",R33="深"),OR(S33="準",S33="深")),20,IF(AND($D$1="二交代制",OR(Q33="当",Q33="明"),NOT(OR(AND(Q33="当",OR(R33="明",Q$17=31,R$18="×"),OR(S33="休",Q$17=30,Q$17=31,S$18="×")),AND(Q33="明",OR(P33="当",Q$17=1),OR(R33="休",Q$17=31,R$18="×"))))),30,IF(AND($D$1="三交代制",P33&lt;&gt;"準",P33&lt;&gt;"深",OR(Q33="準",Q33="深"),(NOT(OR(AND(Q33="準",OR(P33="日",P33="休",Q$17=1,AND(R33&lt;&gt;"準",R33&lt;&gt;"深",P33="")),OR(R33="休",AND(R33="準",OR(S33="休",Q$17=30,S$18="×")),Q$17=31,R$18="×",R33="")),AND(Q33="深",OR(P33="休",Q$17=1,AND(R33&lt;&gt;"準",R33&lt;&gt;"深",P33="")),OR(R33="休",AND(OR(R33="準",R33="深"),OR(S33="休",Q$17=30,S$18="×")),Q$17=31,R$18="×",R33="")))))),40,0))))</f>
        <v>0</v>
      </c>
      <c r="R174" s="193">
        <f t="shared" ref="R174" si="504">IF(AND($D$1="二交代制",R$17&gt;=1,R$17&lt;=28,R33="当",S33="明",T33="休",U33="当"),10,IF(AND($D$1="三交代制",R$17&gt;=2,R$17&lt;=30,OR(R33="準",R33="深"),OR(S33="準",S33="深"),OR(T33="準",T33="深")),20,IF(AND($D$1="二交代制",OR(R33="当",R33="明"),NOT(OR(AND(R33="当",OR(S33="明",R$17=31,S$18="×"),OR(T33="休",R$17=30,R$17=31,T$18="×")),AND(R33="明",OR(Q33="当",R$17=1),OR(S33="休",R$17=31,S$18="×"))))),30,IF(AND($D$1="三交代制",Q33&lt;&gt;"準",Q33&lt;&gt;"深",OR(R33="準",R33="深"),(NOT(OR(AND(R33="準",OR(Q33="日",Q33="休",R$17=1,AND(S33&lt;&gt;"準",S33&lt;&gt;"深",Q33="")),OR(S33="休",AND(S33="準",OR(T33="休",R$17=30,T$18="×")),R$17=31,S$18="×",S33="")),AND(R33="深",OR(Q33="休",R$17=1,AND(S33&lt;&gt;"準",S33&lt;&gt;"深",Q33="")),OR(S33="休",AND(OR(S33="準",S33="深"),OR(T33="休",R$17=30,T$18="×")),R$17=31,S$18="×",S33="")))))),40,0))))</f>
        <v>0</v>
      </c>
      <c r="S174" s="193">
        <f t="shared" ref="S174" si="505">IF(AND($D$1="二交代制",S$17&gt;=1,S$17&lt;=28,S33="当",T33="明",U33="休",V33="当"),10,IF(AND($D$1="三交代制",S$17&gt;=2,S$17&lt;=30,OR(S33="準",S33="深"),OR(T33="準",T33="深"),OR(U33="準",U33="深")),20,IF(AND($D$1="二交代制",OR(S33="当",S33="明"),NOT(OR(AND(S33="当",OR(T33="明",S$17=31,T$18="×"),OR(U33="休",S$17=30,S$17=31,U$18="×")),AND(S33="明",OR(R33="当",S$17=1),OR(T33="休",S$17=31,T$18="×"))))),30,IF(AND($D$1="三交代制",R33&lt;&gt;"準",R33&lt;&gt;"深",OR(S33="準",S33="深"),(NOT(OR(AND(S33="準",OR(R33="日",R33="休",S$17=1,AND(T33&lt;&gt;"準",T33&lt;&gt;"深",R33="")),OR(T33="休",AND(T33="準",OR(U33="休",S$17=30,U$18="×")),S$17=31,T$18="×",T33="")),AND(S33="深",OR(R33="休",S$17=1,AND(T33&lt;&gt;"準",T33&lt;&gt;"深",R33="")),OR(T33="休",AND(OR(T33="準",T33="深"),OR(U33="休",S$17=30,U$18="×")),S$17=31,T$18="×",T33="")))))),40,0))))</f>
        <v>0</v>
      </c>
      <c r="T174" s="193">
        <f t="shared" ref="T174" si="506">IF(AND($D$1="二交代制",T$17&gt;=1,T$17&lt;=28,T33="当",U33="明",V33="休",W33="当"),10,IF(AND($D$1="三交代制",T$17&gt;=2,T$17&lt;=30,OR(T33="準",T33="深"),OR(U33="準",U33="深"),OR(V33="準",V33="深")),20,IF(AND($D$1="二交代制",OR(T33="当",T33="明"),NOT(OR(AND(T33="当",OR(U33="明",T$17=31,U$18="×"),OR(V33="休",T$17=30,T$17=31,V$18="×")),AND(T33="明",OR(S33="当",T$17=1),OR(U33="休",T$17=31,U$18="×"))))),30,IF(AND($D$1="三交代制",S33&lt;&gt;"準",S33&lt;&gt;"深",OR(T33="準",T33="深"),(NOT(OR(AND(T33="準",OR(S33="日",S33="休",T$17=1,AND(U33&lt;&gt;"準",U33&lt;&gt;"深",S33="")),OR(U33="休",AND(U33="準",OR(V33="休",T$17=30,V$18="×")),T$17=31,U$18="×",U33="")),AND(T33="深",OR(S33="休",T$17=1,AND(U33&lt;&gt;"準",U33&lt;&gt;"深",S33="")),OR(U33="休",AND(OR(U33="準",U33="深"),OR(V33="休",T$17=30,V$18="×")),T$17=31,U$18="×",U33="")))))),40,0))))</f>
        <v>0</v>
      </c>
      <c r="U174" s="193">
        <f t="shared" ref="U174" si="507">IF(AND($D$1="二交代制",U$17&gt;=1,U$17&lt;=28,U33="当",V33="明",W33="休",X33="当"),10,IF(AND($D$1="三交代制",U$17&gt;=2,U$17&lt;=30,OR(U33="準",U33="深"),OR(V33="準",V33="深"),OR(W33="準",W33="深")),20,IF(AND($D$1="二交代制",OR(U33="当",U33="明"),NOT(OR(AND(U33="当",OR(V33="明",U$17=31,V$18="×"),OR(W33="休",U$17=30,U$17=31,W$18="×")),AND(U33="明",OR(T33="当",U$17=1),OR(V33="休",U$17=31,V$18="×"))))),30,IF(AND($D$1="三交代制",T33&lt;&gt;"準",T33&lt;&gt;"深",OR(U33="準",U33="深"),(NOT(OR(AND(U33="準",OR(T33="日",T33="休",U$17=1,AND(V33&lt;&gt;"準",V33&lt;&gt;"深",T33="")),OR(V33="休",AND(V33="準",OR(W33="休",U$17=30,W$18="×")),U$17=31,V$18="×",V33="")),AND(U33="深",OR(T33="休",U$17=1,AND(V33&lt;&gt;"準",V33&lt;&gt;"深",T33="")),OR(V33="休",AND(OR(V33="準",V33="深"),OR(W33="休",U$17=30,W$18="×")),U$17=31,V$18="×",V33="")))))),40,0))))</f>
        <v>0</v>
      </c>
      <c r="V174" s="193">
        <f t="shared" ref="V174" si="508">IF(AND($D$1="二交代制",V$17&gt;=1,V$17&lt;=28,V33="当",W33="明",X33="休",Y33="当"),10,IF(AND($D$1="三交代制",V$17&gt;=2,V$17&lt;=30,OR(V33="準",V33="深"),OR(W33="準",W33="深"),OR(X33="準",X33="深")),20,IF(AND($D$1="二交代制",OR(V33="当",V33="明"),NOT(OR(AND(V33="当",OR(W33="明",V$17=31,W$18="×"),OR(X33="休",V$17=30,V$17=31,X$18="×")),AND(V33="明",OR(U33="当",V$17=1),OR(W33="休",V$17=31,W$18="×"))))),30,IF(AND($D$1="三交代制",U33&lt;&gt;"準",U33&lt;&gt;"深",OR(V33="準",V33="深"),(NOT(OR(AND(V33="準",OR(U33="日",U33="休",V$17=1,AND(W33&lt;&gt;"準",W33&lt;&gt;"深",U33="")),OR(W33="休",AND(W33="準",OR(X33="休",V$17=30,X$18="×")),V$17=31,W$18="×",W33="")),AND(V33="深",OR(U33="休",V$17=1,AND(W33&lt;&gt;"準",W33&lt;&gt;"深",U33="")),OR(W33="休",AND(OR(W33="準",W33="深"),OR(X33="休",V$17=30,X$18="×")),V$17=31,W$18="×",W33="")))))),40,0))))</f>
        <v>0</v>
      </c>
      <c r="W174" s="193">
        <f t="shared" ref="W174" si="509">IF(AND($D$1="二交代制",W$17&gt;=1,W$17&lt;=28,W33="当",X33="明",Y33="休",Z33="当"),10,IF(AND($D$1="三交代制",W$17&gt;=2,W$17&lt;=30,OR(W33="準",W33="深"),OR(X33="準",X33="深"),OR(Y33="準",Y33="深")),20,IF(AND($D$1="二交代制",OR(W33="当",W33="明"),NOT(OR(AND(W33="当",OR(X33="明",W$17=31,X$18="×"),OR(Y33="休",W$17=30,W$17=31,Y$18="×")),AND(W33="明",OR(V33="当",W$17=1),OR(X33="休",W$17=31,X$18="×"))))),30,IF(AND($D$1="三交代制",V33&lt;&gt;"準",V33&lt;&gt;"深",OR(W33="準",W33="深"),(NOT(OR(AND(W33="準",OR(V33="日",V33="休",W$17=1,AND(X33&lt;&gt;"準",X33&lt;&gt;"深",V33="")),OR(X33="休",AND(X33="準",OR(Y33="休",W$17=30,Y$18="×")),W$17=31,X$18="×",X33="")),AND(W33="深",OR(V33="休",W$17=1,AND(X33&lt;&gt;"準",X33&lt;&gt;"深",V33="")),OR(X33="休",AND(OR(X33="準",X33="深"),OR(Y33="休",W$17=30,Y$18="×")),W$17=31,X$18="×",X33="")))))),40,0))))</f>
        <v>0</v>
      </c>
      <c r="X174" s="193">
        <f t="shared" ref="X174" si="510">IF(AND($D$1="二交代制",X$17&gt;=1,X$17&lt;=28,X33="当",Y33="明",Z33="休",AA33="当"),10,IF(AND($D$1="三交代制",X$17&gt;=2,X$17&lt;=30,OR(X33="準",X33="深"),OR(Y33="準",Y33="深"),OR(Z33="準",Z33="深")),20,IF(AND($D$1="二交代制",OR(X33="当",X33="明"),NOT(OR(AND(X33="当",OR(Y33="明",X$17=31,Y$18="×"),OR(Z33="休",X$17=30,X$17=31,Z$18="×")),AND(X33="明",OR(W33="当",X$17=1),OR(Y33="休",X$17=31,Y$18="×"))))),30,IF(AND($D$1="三交代制",W33&lt;&gt;"準",W33&lt;&gt;"深",OR(X33="準",X33="深"),(NOT(OR(AND(X33="準",OR(W33="日",W33="休",X$17=1,AND(Y33&lt;&gt;"準",Y33&lt;&gt;"深",W33="")),OR(Y33="休",AND(Y33="準",OR(Z33="休",X$17=30,Z$18="×")),X$17=31,Y$18="×",Y33="")),AND(X33="深",OR(W33="休",X$17=1,AND(Y33&lt;&gt;"準",Y33&lt;&gt;"深",W33="")),OR(Y33="休",AND(OR(Y33="準",Y33="深"),OR(Z33="休",X$17=30,Z$18="×")),X$17=31,Y$18="×",Y33="")))))),40,0))))</f>
        <v>0</v>
      </c>
      <c r="Y174" s="193">
        <f t="shared" ref="Y174" si="511">IF(AND($D$1="二交代制",Y$17&gt;=1,Y$17&lt;=28,Y33="当",Z33="明",AA33="休",AB33="当"),10,IF(AND($D$1="三交代制",Y$17&gt;=2,Y$17&lt;=30,OR(Y33="準",Y33="深"),OR(Z33="準",Z33="深"),OR(AA33="準",AA33="深")),20,IF(AND($D$1="二交代制",OR(Y33="当",Y33="明"),NOT(OR(AND(Y33="当",OR(Z33="明",Y$17=31,Z$18="×"),OR(AA33="休",Y$17=30,Y$17=31,AA$18="×")),AND(Y33="明",OR(X33="当",Y$17=1),OR(Z33="休",Y$17=31,Z$18="×"))))),30,IF(AND($D$1="三交代制",X33&lt;&gt;"準",X33&lt;&gt;"深",OR(Y33="準",Y33="深"),(NOT(OR(AND(Y33="準",OR(X33="日",X33="休",Y$17=1,AND(Z33&lt;&gt;"準",Z33&lt;&gt;"深",X33="")),OR(Z33="休",AND(Z33="準",OR(AA33="休",Y$17=30,AA$18="×")),Y$17=31,Z$18="×",Z33="")),AND(Y33="深",OR(X33="休",Y$17=1,AND(Z33&lt;&gt;"準",Z33&lt;&gt;"深",X33="")),OR(Z33="休",AND(OR(Z33="準",Z33="深"),OR(AA33="休",Y$17=30,AA$18="×")),Y$17=31,Z$18="×",Z33="")))))),40,0))))</f>
        <v>0</v>
      </c>
      <c r="Z174" s="193">
        <f t="shared" ref="Z174" si="512">IF(AND($D$1="二交代制",Z$17&gt;=1,Z$17&lt;=28,Z33="当",AA33="明",AB33="休",AC33="当"),10,IF(AND($D$1="三交代制",Z$17&gt;=2,Z$17&lt;=30,OR(Z33="準",Z33="深"),OR(AA33="準",AA33="深"),OR(AB33="準",AB33="深")),20,IF(AND($D$1="二交代制",OR(Z33="当",Z33="明"),NOT(OR(AND(Z33="当",OR(AA33="明",Z$17=31,AA$18="×"),OR(AB33="休",Z$17=30,Z$17=31,AB$18="×")),AND(Z33="明",OR(Y33="当",Z$17=1),OR(AA33="休",Z$17=31,AA$18="×"))))),30,IF(AND($D$1="三交代制",Y33&lt;&gt;"準",Y33&lt;&gt;"深",OR(Z33="準",Z33="深"),(NOT(OR(AND(Z33="準",OR(Y33="日",Y33="休",Z$17=1,AND(AA33&lt;&gt;"準",AA33&lt;&gt;"深",Y33="")),OR(AA33="休",AND(AA33="準",OR(AB33="休",Z$17=30,AB$18="×")),Z$17=31,AA$18="×",AA33="")),AND(Z33="深",OR(Y33="休",Z$17=1,AND(AA33&lt;&gt;"準",AA33&lt;&gt;"深",Y33="")),OR(AA33="休",AND(OR(AA33="準",AA33="深"),OR(AB33="休",Z$17=30,AB$18="×")),Z$17=31,AA$18="×",AA33="")))))),40,0))))</f>
        <v>0</v>
      </c>
      <c r="AA174" s="193">
        <f t="shared" ref="AA174" si="513">IF(AND($D$1="二交代制",AA$17&gt;=1,AA$17&lt;=28,AA33="当",AB33="明",AC33="休",AD33="当"),10,IF(AND($D$1="三交代制",AA$17&gt;=2,AA$17&lt;=30,OR(AA33="準",AA33="深"),OR(AB33="準",AB33="深"),OR(AC33="準",AC33="深")),20,IF(AND($D$1="二交代制",OR(AA33="当",AA33="明"),NOT(OR(AND(AA33="当",OR(AB33="明",AA$17=31,AB$18="×"),OR(AC33="休",AA$17=30,AA$17=31,AC$18="×")),AND(AA33="明",OR(Z33="当",AA$17=1),OR(AB33="休",AA$17=31,AB$18="×"))))),30,IF(AND($D$1="三交代制",Z33&lt;&gt;"準",Z33&lt;&gt;"深",OR(AA33="準",AA33="深"),(NOT(OR(AND(AA33="準",OR(Z33="日",Z33="休",AA$17=1,AND(AB33&lt;&gt;"準",AB33&lt;&gt;"深",Z33="")),OR(AB33="休",AND(AB33="準",OR(AC33="休",AA$17=30,AC$18="×")),AA$17=31,AB$18="×",AB33="")),AND(AA33="深",OR(Z33="休",AA$17=1,AND(AB33&lt;&gt;"準",AB33&lt;&gt;"深",Z33="")),OR(AB33="休",AND(OR(AB33="準",AB33="深"),OR(AC33="休",AA$17=30,AC$18="×")),AA$17=31,AB$18="×",AB33="")))))),40,0))))</f>
        <v>0</v>
      </c>
      <c r="AB174" s="193">
        <f t="shared" ref="AB174" si="514">IF(AND($D$1="二交代制",AB$17&gt;=1,AB$17&lt;=28,AB33="当",AC33="明",AD33="休",AE33="当"),10,IF(AND($D$1="三交代制",AB$17&gt;=2,AB$17&lt;=30,OR(AB33="準",AB33="深"),OR(AC33="準",AC33="深"),OR(AD33="準",AD33="深")),20,IF(AND($D$1="二交代制",OR(AB33="当",AB33="明"),NOT(OR(AND(AB33="当",OR(AC33="明",AB$17=31,AC$18="×"),OR(AD33="休",AB$17=30,AB$17=31,AD$18="×")),AND(AB33="明",OR(AA33="当",AB$17=1),OR(AC33="休",AB$17=31,AC$18="×"))))),30,IF(AND($D$1="三交代制",AA33&lt;&gt;"準",AA33&lt;&gt;"深",OR(AB33="準",AB33="深"),(NOT(OR(AND(AB33="準",OR(AA33="日",AA33="休",AB$17=1,AND(AC33&lt;&gt;"準",AC33&lt;&gt;"深",AA33="")),OR(AC33="休",AND(AC33="準",OR(AD33="休",AB$17=30,AD$18="×")),AB$17=31,AC$18="×",AC33="")),AND(AB33="深",OR(AA33="休",AB$17=1,AND(AC33&lt;&gt;"準",AC33&lt;&gt;"深",AA33="")),OR(AC33="休",AND(OR(AC33="準",AC33="深"),OR(AD33="休",AB$17=30,AD$18="×")),AB$17=31,AC$18="×",AC33="")))))),40,0))))</f>
        <v>0</v>
      </c>
      <c r="AC174" s="193">
        <f t="shared" ref="AC174" si="515">IF(AND($D$1="二交代制",AC$17&gt;=1,AC$17&lt;=28,AC33="当",AD33="明",AE33="休",AF33="当"),10,IF(AND($D$1="三交代制",AC$17&gt;=2,AC$17&lt;=30,OR(AC33="準",AC33="深"),OR(AD33="準",AD33="深"),OR(AE33="準",AE33="深")),20,IF(AND($D$1="二交代制",OR(AC33="当",AC33="明"),NOT(OR(AND(AC33="当",OR(AD33="明",AC$17=31,AD$18="×"),OR(AE33="休",AC$17=30,AC$17=31,AE$18="×")),AND(AC33="明",OR(AB33="当",AC$17=1),OR(AD33="休",AC$17=31,AD$18="×"))))),30,IF(AND($D$1="三交代制",AB33&lt;&gt;"準",AB33&lt;&gt;"深",OR(AC33="準",AC33="深"),(NOT(OR(AND(AC33="準",OR(AB33="日",AB33="休",AC$17=1,AND(AD33&lt;&gt;"準",AD33&lt;&gt;"深",AB33="")),OR(AD33="休",AND(AD33="準",OR(AE33="休",AC$17=30,AE$18="×")),AC$17=31,AD$18="×",AD33="")),AND(AC33="深",OR(AB33="休",AC$17=1,AND(AD33&lt;&gt;"準",AD33&lt;&gt;"深",AB33="")),OR(AD33="休",AND(OR(AD33="準",AD33="深"),OR(AE33="休",AC$17=30,AE$18="×")),AC$17=31,AD$18="×",AD33="")))))),40,0))))</f>
        <v>0</v>
      </c>
      <c r="AD174" s="193">
        <f t="shared" ref="AD174" si="516">IF(AND($D$1="二交代制",AD$17&gt;=1,AD$17&lt;=28,AD33="当",AE33="明",AF33="休",AG33="当"),10,IF(AND($D$1="三交代制",AD$17&gt;=2,AD$17&lt;=30,OR(AD33="準",AD33="深"),OR(AE33="準",AE33="深"),OR(AF33="準",AF33="深")),20,IF(AND($D$1="二交代制",OR(AD33="当",AD33="明"),NOT(OR(AND(AD33="当",OR(AE33="明",AD$17=31,AE$18="×"),OR(AF33="休",AD$17=30,AD$17=31,AF$18="×")),AND(AD33="明",OR(AC33="当",AD$17=1),OR(AE33="休",AD$17=31,AE$18="×"))))),30,IF(AND($D$1="三交代制",AC33&lt;&gt;"準",AC33&lt;&gt;"深",OR(AD33="準",AD33="深"),(NOT(OR(AND(AD33="準",OR(AC33="日",AC33="休",AD$17=1,AND(AE33&lt;&gt;"準",AE33&lt;&gt;"深",AC33="")),OR(AE33="休",AND(AE33="準",OR(AF33="休",AD$17=30,AF$18="×")),AD$17=31,AE$18="×",AE33="")),AND(AD33="深",OR(AC33="休",AD$17=1,AND(AE33&lt;&gt;"準",AE33&lt;&gt;"深",AC33="")),OR(AE33="休",AND(OR(AE33="準",AE33="深"),OR(AF33="休",AD$17=30,AF$18="×")),AD$17=31,AE$18="×",AE33="")))))),40,0))))</f>
        <v>0</v>
      </c>
      <c r="AE174" s="193">
        <f t="shared" ref="AE174" si="517">IF(AND($D$1="二交代制",AE$17&gt;=1,AE$17&lt;=28,AE33="当",AF33="明",AG33="休",AH33="当"),10,IF(AND($D$1="三交代制",AE$17&gt;=2,AE$17&lt;=30,OR(AE33="準",AE33="深"),OR(AF33="準",AF33="深"),OR(AG33="準",AG33="深")),20,IF(AND($D$1="二交代制",OR(AE33="当",AE33="明"),NOT(OR(AND(AE33="当",OR(AF33="明",AE$17=31,AF$18="×"),OR(AG33="休",AE$17=30,AE$17=31,AG$18="×")),AND(AE33="明",OR(AD33="当",AE$17=1),OR(AF33="休",AE$17=31,AF$18="×"))))),30,IF(AND($D$1="三交代制",AD33&lt;&gt;"準",AD33&lt;&gt;"深",OR(AE33="準",AE33="深"),(NOT(OR(AND(AE33="準",OR(AD33="日",AD33="休",AE$17=1,AND(AF33&lt;&gt;"準",AF33&lt;&gt;"深",AD33="")),OR(AF33="休",AND(AF33="準",OR(AG33="休",AE$17=30,AG$18="×")),AE$17=31,AF$18="×",AF33="")),AND(AE33="深",OR(AD33="休",AE$17=1,AND(AF33&lt;&gt;"準",AF33&lt;&gt;"深",AD33="")),OR(AF33="休",AND(OR(AF33="準",AF33="深"),OR(AG33="休",AE$17=30,AG$18="×")),AE$17=31,AF$18="×",AF33="")))))),40,0))))</f>
        <v>0</v>
      </c>
      <c r="AF174" s="193">
        <f t="shared" ref="AF174" si="518">IF(AND($D$1="二交代制",AF$17&gt;=1,AF$17&lt;=28,AF33="当",AG33="明",AH33="休",AI33="当"),10,IF(AND($D$1="三交代制",AF$17&gt;=2,AF$17&lt;=30,OR(AF33="準",AF33="深"),OR(AG33="準",AG33="深"),OR(AH33="準",AH33="深")),20,IF(AND($D$1="二交代制",OR(AF33="当",AF33="明"),NOT(OR(AND(AF33="当",OR(AG33="明",AF$17=31,AG$18="×"),OR(AH33="休",AF$17=30,AF$17=31,AH$18="×")),AND(AF33="明",OR(AE33="当",AF$17=1),OR(AG33="休",AF$17=31,AG$18="×"))))),30,IF(AND($D$1="三交代制",AE33&lt;&gt;"準",AE33&lt;&gt;"深",OR(AF33="準",AF33="深"),(NOT(OR(AND(AF33="準",OR(AE33="日",AE33="休",AF$17=1,AND(AG33&lt;&gt;"準",AG33&lt;&gt;"深",AE33="")),OR(AG33="休",AND(AG33="準",OR(AH33="休",AF$17=30,AH$18="×")),AF$17=31,AG$18="×",AG33="")),AND(AF33="深",OR(AE33="休",AF$17=1,AND(AG33&lt;&gt;"準",AG33&lt;&gt;"深",AE33="")),OR(AG33="休",AND(OR(AG33="準",AG33="深"),OR(AH33="休",AF$17=30,AH$18="×")),AF$17=31,AG$18="×",AG33="")))))),40,0))))</f>
        <v>0</v>
      </c>
      <c r="AG174" s="193">
        <f t="shared" ref="AG174" si="519">IF(AND($D$1="二交代制",AG$17&gt;=1,AG$17&lt;=28,AG33="当",AH33="明",AI33="休",AJ33="当"),10,IF(AND($D$1="三交代制",AG$17&gt;=2,AG$17&lt;=30,OR(AG33="準",AG33="深"),OR(AH33="準",AH33="深"),OR(AI33="準",AI33="深")),20,IF(AND($D$1="二交代制",OR(AG33="当",AG33="明"),NOT(OR(AND(AG33="当",OR(AH33="明",AG$17=31,AH$18="×"),OR(AI33="休",AG$17=30,AG$17=31,AI$18="×")),AND(AG33="明",OR(AF33="当",AG$17=1),OR(AH33="休",AG$17=31,AH$18="×"))))),30,IF(AND($D$1="三交代制",AF33&lt;&gt;"準",AF33&lt;&gt;"深",OR(AG33="準",AG33="深"),(NOT(OR(AND(AG33="準",OR(AF33="日",AF33="休",AG$17=1,AND(AH33&lt;&gt;"準",AH33&lt;&gt;"深",AF33="")),OR(AH33="休",AND(AH33="準",OR(AI33="休",AG$17=30,AI$18="×")),AG$17=31,AH$18="×",AH33="")),AND(AG33="深",OR(AF33="休",AG$17=1,AND(AH33&lt;&gt;"準",AH33&lt;&gt;"深",AF33="")),OR(AH33="休",AND(OR(AH33="準",AH33="深"),OR(AI33="休",AG$17=30,AI$18="×")),AG$17=31,AH$18="×",AH33="")))))),40,0))))</f>
        <v>0</v>
      </c>
      <c r="AH174" s="193">
        <f t="shared" ref="AH174" si="520">IF(AND($D$1="二交代制",AH$17&gt;=1,AH$17&lt;=28,AH33="当",AI33="明",AJ33="休",AK33="当"),10,IF(AND($D$1="三交代制",AH$17&gt;=2,AH$17&lt;=30,OR(AH33="準",AH33="深"),OR(AI33="準",AI33="深"),OR(AJ33="準",AJ33="深")),20,IF(AND($D$1="二交代制",OR(AH33="当",AH33="明"),NOT(OR(AND(AH33="当",OR(AI33="明",AH$17=31,AI$18="×"),OR(AJ33="休",AH$17=30,AH$17=31,AJ$18="×")),AND(AH33="明",OR(AG33="当",AH$17=1),OR(AI33="休",AH$17=31,AI$18="×"))))),30,IF(AND($D$1="三交代制",AG33&lt;&gt;"準",AG33&lt;&gt;"深",OR(AH33="準",AH33="深"),(NOT(OR(AND(AH33="準",OR(AG33="日",AG33="休",AH$17=1,AND(AI33&lt;&gt;"準",AI33&lt;&gt;"深",AG33="")),OR(AI33="休",AND(AI33="準",OR(AJ33="休",AH$17=30,AJ$18="×")),AH$17=31,AI$18="×",AI33="")),AND(AH33="深",OR(AG33="休",AH$17=1,AND(AI33&lt;&gt;"準",AI33&lt;&gt;"深",AG33="")),OR(AI33="休",AND(OR(AI33="準",AI33="深"),OR(AJ33="休",AH$17=30,AJ$18="×")),AH$17=31,AI$18="×",AI33="")))))),40,0))))</f>
        <v>0</v>
      </c>
      <c r="AI174" s="193">
        <f t="shared" ref="AI174" si="521">IF(AND($D$1="二交代制",AI$17&gt;=1,AI$17&lt;=28,AI33="当",AJ33="明",AK33="休",AL33="当"),10,IF(AND($D$1="三交代制",AI$17&gt;=2,AI$17&lt;=30,OR(AI33="準",AI33="深"),OR(AJ33="準",AJ33="深"),OR(AK33="準",AK33="深")),20,IF(AND($D$1="二交代制",OR(AI33="当",AI33="明"),NOT(OR(AND(AI33="当",OR(AJ33="明",AI$17=31,AJ$18="×"),OR(AK33="休",AI$17=30,AI$17=31,AK$18="×")),AND(AI33="明",OR(AH33="当",AI$17=1),OR(AJ33="休",AI$17=31,AJ$18="×"))))),30,IF(AND($D$1="三交代制",AH33&lt;&gt;"準",AH33&lt;&gt;"深",OR(AI33="準",AI33="深"),(NOT(OR(AND(AI33="準",OR(AH33="日",AH33="休",AI$17=1,AND(AJ33&lt;&gt;"準",AJ33&lt;&gt;"深",AH33="")),OR(AJ33="休",AND(AJ33="準",OR(AK33="休",AI$17=30,AK$18="×")),AI$17=31,AJ$18="×",AJ33="")),AND(AI33="深",OR(AH33="休",AI$17=1,AND(AJ33&lt;&gt;"準",AJ33&lt;&gt;"深",AH33="")),OR(AJ33="休",AND(OR(AJ33="準",AJ33="深"),OR(AK33="休",AI$17=30,AK$18="×")),AI$17=31,AJ$18="×",AJ33="")))))),40,0))))</f>
        <v>0</v>
      </c>
      <c r="AJ174" s="193">
        <f t="shared" ref="AJ174" si="522">IF(AND($D$1="二交代制",AJ$17&gt;=1,AJ$17&lt;=28,AJ33="当",AK33="明",AL33="休",AM33="当"),10,IF(AND($D$1="三交代制",AJ$17&gt;=2,AJ$17&lt;=30,OR(AJ33="準",AJ33="深"),OR(AK33="準",AK33="深"),OR(AL33="準",AL33="深")),20,IF(AND($D$1="二交代制",OR(AJ33="当",AJ33="明"),NOT(OR(AND(AJ33="当",OR(AK33="明",AJ$17=31,AK$18="×"),OR(AL33="休",AJ$17=30,AJ$17=31,AL$18="×")),AND(AJ33="明",OR(AI33="当",AJ$17=1),OR(AK33="休",AJ$17=31,AK$18="×"))))),30,IF(AND($D$1="三交代制",AI33&lt;&gt;"準",AI33&lt;&gt;"深",OR(AJ33="準",AJ33="深"),(NOT(OR(AND(AJ33="準",OR(AI33="日",AI33="休",AJ$17=1,AND(AK33&lt;&gt;"準",AK33&lt;&gt;"深",AI33="")),OR(AK33="休",AND(AK33="準",OR(AL33="休",AJ$17=30,AL$18="×")),AJ$17=31,AK$18="×",AK33="")),AND(AJ33="深",OR(AI33="休",AJ$17=1,AND(AK33&lt;&gt;"準",AK33&lt;&gt;"深",AI33="")),OR(AK33="休",AND(OR(AK33="準",AK33="深"),OR(AL33="休",AJ$17=30,AL$18="×")),AJ$17=31,AK$18="×",AK33="")))))),40,0))))</f>
        <v>0</v>
      </c>
      <c r="AK174" s="193">
        <f t="shared" ref="AK174" si="523">IF(AND($D$1="二交代制",AK$17&gt;=1,AK$17&lt;=28,AK33="当",AL33="明",AM33="休",AN33="当"),10,IF(AND($D$1="三交代制",AK$17&gt;=2,AK$17&lt;=30,OR(AK33="準",AK33="深"),OR(AL33="準",AL33="深"),OR(AM33="準",AM33="深")),20,IF(AND($D$1="二交代制",OR(AK33="当",AK33="明"),NOT(OR(AND(AK33="当",OR(AL33="明",AK$17=31,AL$18="×"),OR(AM33="休",AK$17=30,AK$17=31,AM$18="×")),AND(AK33="明",OR(AJ33="当",AK$17=1),OR(AL33="休",AK$17=31,AL$18="×"))))),30,IF(AND($D$1="三交代制",AJ33&lt;&gt;"準",AJ33&lt;&gt;"深",OR(AK33="準",AK33="深"),(NOT(OR(AND(AK33="準",OR(AJ33="日",AJ33="休",AK$17=1,AND(AL33&lt;&gt;"準",AL33&lt;&gt;"深",AJ33="")),OR(AL33="休",AND(AL33="準",OR(AM33="休",AK$17=30,AM$18="×")),AK$17=31,AL$18="×",AL33="")),AND(AK33="深",OR(AJ33="休",AK$17=1,AND(AL33&lt;&gt;"準",AL33&lt;&gt;"深",AJ33="")),OR(AL33="休",AND(OR(AL33="準",AL33="深"),OR(AM33="休",AK$17=30,AM$18="×")),AK$17=31,AL$18="×",AL33="")))))),40,0))))</f>
        <v>0</v>
      </c>
      <c r="AL174" s="193">
        <f t="shared" ref="AL174" si="524">IF(AND($D$1="二交代制",AL$17&gt;=1,AL$17&lt;=28,AL33="当",AM33="明",AN33="休",AO33="当"),10,IF(AND($D$1="三交代制",AL$17&gt;=2,AL$17&lt;=30,OR(AL33="準",AL33="深"),OR(AM33="準",AM33="深"),OR(AN33="準",AN33="深")),20,IF(AND($D$1="二交代制",OR(AL33="当",AL33="明"),NOT(OR(AND(AL33="当",OR(AM33="明",AL$17=31,AM$18="×"),OR(AN33="休",AL$17=30,AL$17=31,AN$18="×")),AND(AL33="明",OR(AK33="当",AL$17=1),OR(AM33="休",AL$17=31,AM$18="×"))))),30,IF(AND($D$1="三交代制",AK33&lt;&gt;"準",AK33&lt;&gt;"深",OR(AL33="準",AL33="深"),(NOT(OR(AND(AL33="準",OR(AK33="日",AK33="休",AL$17=1,AND(AM33&lt;&gt;"準",AM33&lt;&gt;"深",AK33="")),OR(AM33="休",AND(AM33="準",OR(AN33="休",AL$17=30,AN$18="×")),AL$17=31,AM$18="×",AM33="")),AND(AL33="深",OR(AK33="休",AL$17=1,AND(AM33&lt;&gt;"準",AM33&lt;&gt;"深",AK33="")),OR(AM33="休",AND(OR(AM33="準",AM33="深"),OR(AN33="休",AL$17=30,AN$18="×")),AL$17=31,AM$18="×",AM33="")))))),40,0))))</f>
        <v>0</v>
      </c>
      <c r="AM174" s="193">
        <f t="shared" ref="AM174" si="525">IF(AND($D$1="二交代制",AM$17&gt;=1,AM$17&lt;=28,AM33="当",AN33="明",AO33="休",AP33="当"),10,IF(AND($D$1="三交代制",AM$17&gt;=2,AM$17&lt;=30,OR(AM33="準",AM33="深"),OR(AN33="準",AN33="深"),OR(AO33="準",AO33="深")),20,IF(AND($D$1="二交代制",OR(AM33="当",AM33="明"),NOT(OR(AND(AM33="当",OR(AN33="明",AM$17=31,AN$18="×"),OR(AO33="休",AM$17=30,AM$17=31,AO$18="×")),AND(AM33="明",OR(AL33="当",AM$17=1),OR(AN33="休",AM$17=31,AN$18="×"))))),30,IF(AND($D$1="三交代制",AL33&lt;&gt;"準",AL33&lt;&gt;"深",OR(AM33="準",AM33="深"),(NOT(OR(AND(AM33="準",OR(AL33="日",AL33="休",AM$17=1,AND(AN33&lt;&gt;"準",AN33&lt;&gt;"深",AL33="")),OR(AN33="休",AND(AN33="準",OR(AO33="休",AM$17=30,AO$18="×")),AM$17=31,AN$18="×",AN33="")),AND(AM33="深",OR(AL33="休",AM$17=1,AND(AN33&lt;&gt;"準",AN33&lt;&gt;"深",AL33="")),OR(AN33="休",AND(OR(AN33="準",AN33="深"),OR(AO33="休",AM$17=30,AO$18="×")),AM$17=31,AN$18="×",AN33="")))))),40,0))))</f>
        <v>0</v>
      </c>
      <c r="AN174" s="193">
        <f t="shared" ref="AN174" si="526">IF(AND($D$1="二交代制",AN$17&gt;=1,AN$17&lt;=28,AN33="当",AO33="明",AP33="休",AQ33="当"),10,IF(AND($D$1="三交代制",AN$17&gt;=2,AN$17&lt;=30,OR(AN33="準",AN33="深"),OR(AO33="準",AO33="深"),OR(AP33="準",AP33="深")),20,IF(AND($D$1="二交代制",OR(AN33="当",AN33="明"),NOT(OR(AND(AN33="当",OR(AO33="明",AN$17=31,AO$18="×"),OR(AP33="休",AN$17=30,AN$17=31,AP$18="×")),AND(AN33="明",OR(AM33="当",AN$17=1),OR(AO33="休",AN$17=31,AO$18="×"))))),30,IF(AND($D$1="三交代制",AM33&lt;&gt;"準",AM33&lt;&gt;"深",OR(AN33="準",AN33="深"),(NOT(OR(AND(AN33="準",OR(AM33="日",AM33="休",AN$17=1,AND(AO33&lt;&gt;"準",AO33&lt;&gt;"深",AM33="")),OR(AO33="休",AND(AO33="準",OR(AP33="休",AN$17=30,AP$18="×")),AN$17=31,AO$18="×",AO33="")),AND(AN33="深",OR(AM33="休",AN$17=1,AND(AO33&lt;&gt;"準",AO33&lt;&gt;"深",AM33="")),OR(AO33="休",AND(OR(AO33="準",AO33="深"),OR(AP33="休",AN$17=30,AP$18="×")),AN$17=31,AO$18="×",AO33="")))))),40,0))))</f>
        <v>0</v>
      </c>
      <c r="AO174" s="193">
        <f t="shared" ref="AO174" si="527">IF(AND($D$1="二交代制",AO$17&gt;=1,AO$17&lt;=28,AO33="当",AP33="明",AQ33="休",AR33="当"),10,IF(AND($D$1="三交代制",AO$17&gt;=2,AO$17&lt;=30,OR(AO33="準",AO33="深"),OR(AP33="準",AP33="深"),OR(AQ33="準",AQ33="深")),20,IF(AND($D$1="二交代制",OR(AO33="当",AO33="明"),NOT(OR(AND(AO33="当",OR(AP33="明",AO$17=31,AP$18="×"),OR(AQ33="休",AO$17=30,AO$17=31,AQ$18="×")),AND(AO33="明",OR(AN33="当",AO$17=1),OR(AP33="休",AO$17=31,AP$18="×"))))),30,IF(AND($D$1="三交代制",AN33&lt;&gt;"準",AN33&lt;&gt;"深",OR(AO33="準",AO33="深"),(NOT(OR(AND(AO33="準",OR(AN33="日",AN33="休",AO$17=1,AND(AP33&lt;&gt;"準",AP33&lt;&gt;"深",AN33="")),OR(AP33="休",AND(AP33="準",OR(AQ33="休",AO$17=30,AQ$18="×")),AO$17=31,AP$18="×",AP33="")),AND(AO33="深",OR(AN33="休",AO$17=1,AND(AP33&lt;&gt;"準",AP33&lt;&gt;"深",AN33="")),OR(AP33="休",AND(OR(AP33="準",AP33="深"),OR(AQ33="休",AO$17=30,AQ$18="×")),AO$17=31,AP$18="×",AP33="")))))),40,0))))</f>
        <v>0</v>
      </c>
      <c r="BA174" s="87" t="str">
        <f>IF(Aチーム用勤務希望表!BA174&lt;&gt;"",Aチーム用勤務希望表!BA174,"")</f>
        <v>敬老の日</v>
      </c>
      <c r="BB174" s="140">
        <f>IF(Aチーム用勤務希望表!BB174&lt;&gt;"",Aチーム用勤務希望表!BB174,"")</f>
        <v>44823</v>
      </c>
      <c r="BC174" s="87" t="str">
        <f>IF(Aチーム用勤務希望表!BC174&lt;&gt;"",Aチーム用勤務希望表!BC174,"")</f>
        <v/>
      </c>
      <c r="BD174" s="98">
        <f t="shared" si="493"/>
        <v>0</v>
      </c>
      <c r="BE174" s="98">
        <f t="shared" si="493"/>
        <v>0</v>
      </c>
      <c r="BF174" s="98">
        <f t="shared" si="493"/>
        <v>0</v>
      </c>
      <c r="BG174" s="98">
        <f t="shared" si="493"/>
        <v>0</v>
      </c>
      <c r="BH174" s="98">
        <f t="shared" si="493"/>
        <v>0</v>
      </c>
      <c r="BI174" s="98">
        <f t="shared" si="493"/>
        <v>0</v>
      </c>
      <c r="BJ174" s="98">
        <f t="shared" si="493"/>
        <v>0</v>
      </c>
      <c r="BK174" s="98">
        <f t="shared" si="493"/>
        <v>0</v>
      </c>
      <c r="BL174" s="98">
        <f t="shared" si="493"/>
        <v>0</v>
      </c>
      <c r="BM174" s="98">
        <f t="shared" si="493"/>
        <v>0</v>
      </c>
      <c r="BN174" s="98">
        <f t="shared" si="494"/>
        <v>0</v>
      </c>
      <c r="BO174" s="98">
        <f t="shared" si="494"/>
        <v>0</v>
      </c>
      <c r="BP174" s="98">
        <f t="shared" si="494"/>
        <v>0</v>
      </c>
      <c r="BQ174" s="98">
        <f t="shared" si="494"/>
        <v>0</v>
      </c>
      <c r="BR174" s="98">
        <f t="shared" si="494"/>
        <v>0</v>
      </c>
      <c r="BS174" s="98">
        <f t="shared" si="494"/>
        <v>0</v>
      </c>
      <c r="BT174" s="98">
        <f t="shared" si="494"/>
        <v>0</v>
      </c>
      <c r="BU174" s="98">
        <f t="shared" si="494"/>
        <v>0</v>
      </c>
      <c r="BV174" s="98">
        <f t="shared" si="494"/>
        <v>0</v>
      </c>
      <c r="BW174" s="98">
        <f t="shared" si="494"/>
        <v>0</v>
      </c>
      <c r="BX174" s="98">
        <f t="shared" si="495"/>
        <v>0</v>
      </c>
      <c r="BY174" s="98">
        <f t="shared" si="495"/>
        <v>0</v>
      </c>
      <c r="BZ174" s="98">
        <f t="shared" si="495"/>
        <v>0</v>
      </c>
      <c r="CA174" s="98">
        <f t="shared" si="495"/>
        <v>0</v>
      </c>
      <c r="CB174" s="98">
        <f t="shared" si="495"/>
        <v>0</v>
      </c>
      <c r="CC174" s="98">
        <f t="shared" si="495"/>
        <v>0</v>
      </c>
      <c r="CD174" s="98">
        <f t="shared" si="495"/>
        <v>0</v>
      </c>
      <c r="CE174" s="98">
        <f t="shared" si="495"/>
        <v>0</v>
      </c>
      <c r="CF174" s="98">
        <f t="shared" si="495"/>
        <v>0</v>
      </c>
      <c r="CG174" s="98">
        <f t="shared" si="495"/>
        <v>0</v>
      </c>
      <c r="CH174" s="98">
        <f t="shared" si="495"/>
        <v>0</v>
      </c>
    </row>
    <row r="175" spans="3:86" x14ac:dyDescent="0.4">
      <c r="I175" s="307"/>
      <c r="J175" s="202"/>
      <c r="K175" s="193"/>
      <c r="L175" s="193"/>
      <c r="M175" s="193"/>
      <c r="N175" s="193"/>
      <c r="O175" s="193"/>
      <c r="P175" s="193"/>
      <c r="Q175" s="193"/>
      <c r="R175" s="193"/>
      <c r="S175" s="193"/>
      <c r="T175" s="193"/>
      <c r="U175" s="193"/>
      <c r="V175" s="193"/>
      <c r="W175" s="193"/>
      <c r="X175" s="193"/>
      <c r="Y175" s="193"/>
      <c r="Z175" s="193"/>
      <c r="AA175" s="193"/>
      <c r="AB175" s="193"/>
      <c r="AC175" s="193"/>
      <c r="AD175" s="193"/>
      <c r="AE175" s="193"/>
      <c r="AF175" s="193"/>
      <c r="AG175" s="193"/>
      <c r="AH175" s="193"/>
      <c r="AI175" s="193"/>
      <c r="AJ175" s="193"/>
      <c r="AK175" s="193"/>
      <c r="AL175" s="193"/>
      <c r="AM175" s="193"/>
      <c r="AN175" s="193"/>
      <c r="AO175" s="193"/>
      <c r="BA175" s="87" t="str">
        <f>IF(Aチーム用勤務希望表!BA175&lt;&gt;"",Aチーム用勤務希望表!BA175,"")</f>
        <v>秋分の日</v>
      </c>
      <c r="BB175" s="140">
        <f>IF(Aチーム用勤務希望表!BB175&lt;&gt;"",Aチーム用勤務希望表!BB175,"")</f>
        <v>44827</v>
      </c>
      <c r="BC175" s="87" t="str">
        <f>IF(Aチーム用勤務希望表!BC175&lt;&gt;"",Aチーム用勤務希望表!BC175,"")</f>
        <v/>
      </c>
      <c r="BD175" s="98">
        <f t="shared" si="493"/>
        <v>0</v>
      </c>
      <c r="BE175" s="98">
        <f t="shared" si="493"/>
        <v>0</v>
      </c>
      <c r="BF175" s="98">
        <f t="shared" si="493"/>
        <v>0</v>
      </c>
      <c r="BG175" s="98">
        <f t="shared" si="493"/>
        <v>0</v>
      </c>
      <c r="BH175" s="98">
        <f t="shared" si="493"/>
        <v>0</v>
      </c>
      <c r="BI175" s="98">
        <f t="shared" si="493"/>
        <v>0</v>
      </c>
      <c r="BJ175" s="98">
        <f t="shared" si="493"/>
        <v>0</v>
      </c>
      <c r="BK175" s="98">
        <f t="shared" si="493"/>
        <v>0</v>
      </c>
      <c r="BL175" s="98">
        <f t="shared" si="493"/>
        <v>0</v>
      </c>
      <c r="BM175" s="98">
        <f t="shared" si="493"/>
        <v>0</v>
      </c>
      <c r="BN175" s="98">
        <f t="shared" si="494"/>
        <v>0</v>
      </c>
      <c r="BO175" s="98">
        <f t="shared" si="494"/>
        <v>0</v>
      </c>
      <c r="BP175" s="98">
        <f t="shared" si="494"/>
        <v>0</v>
      </c>
      <c r="BQ175" s="98">
        <f t="shared" si="494"/>
        <v>0</v>
      </c>
      <c r="BR175" s="98">
        <f t="shared" si="494"/>
        <v>0</v>
      </c>
      <c r="BS175" s="98">
        <f t="shared" si="494"/>
        <v>0</v>
      </c>
      <c r="BT175" s="98">
        <f t="shared" si="494"/>
        <v>0</v>
      </c>
      <c r="BU175" s="98">
        <f t="shared" si="494"/>
        <v>0</v>
      </c>
      <c r="BV175" s="98">
        <f t="shared" si="494"/>
        <v>0</v>
      </c>
      <c r="BW175" s="98">
        <f t="shared" si="494"/>
        <v>0</v>
      </c>
      <c r="BX175" s="98">
        <f t="shared" si="495"/>
        <v>0</v>
      </c>
      <c r="BY175" s="98">
        <f t="shared" si="495"/>
        <v>0</v>
      </c>
      <c r="BZ175" s="98">
        <f t="shared" si="495"/>
        <v>0</v>
      </c>
      <c r="CA175" s="98">
        <f t="shared" si="495"/>
        <v>0</v>
      </c>
      <c r="CB175" s="98">
        <f t="shared" si="495"/>
        <v>0</v>
      </c>
      <c r="CC175" s="98">
        <f t="shared" si="495"/>
        <v>0</v>
      </c>
      <c r="CD175" s="98">
        <f t="shared" si="495"/>
        <v>0</v>
      </c>
      <c r="CE175" s="98">
        <f t="shared" si="495"/>
        <v>0</v>
      </c>
      <c r="CF175" s="98">
        <f t="shared" si="495"/>
        <v>0</v>
      </c>
      <c r="CG175" s="98">
        <f t="shared" si="495"/>
        <v>0</v>
      </c>
      <c r="CH175" s="98">
        <f t="shared" si="495"/>
        <v>0</v>
      </c>
    </row>
    <row r="176" spans="3:86" x14ac:dyDescent="0.4">
      <c r="C176" s="255"/>
      <c r="I176" s="307"/>
      <c r="J176" s="201" t="str">
        <f t="shared" ref="J176" si="528">E35</f>
        <v>小林</v>
      </c>
      <c r="K176" s="193">
        <f t="shared" ref="K176" si="529">IF(AND($D$1="二交代制",K$17&gt;=1,K$17&lt;=28,K35="当",L35="明",M35="休",N35="当"),10,IF(AND($D$1="三交代制",K$17&gt;=2,K$17&lt;=30,OR(K35="準",K35="深"),OR(L35="準",L35="深"),OR(M35="準",M35="深")),20,IF(AND($D$1="二交代制",OR(K35="当",K35="明"),NOT(OR(AND(K35="当",OR(L35="明",K$17=31,L$18="×"),OR(M35="休",K$17=30,K$17=31,M$18="×")),AND(K35="明",OR(J35="当",K$17=1),OR(L35="休",K$17=31,L$18="×"))))),30,IF(AND($D$1="三交代制",J35&lt;&gt;"準",J35&lt;&gt;"深",OR(K35="準",K35="深"),(NOT(OR(AND(K35="準",OR(J35="日",J35="休",K$17=1,AND(L35&lt;&gt;"準",L35&lt;&gt;"深",J35="")),OR(L35="休",AND(L35="準",OR(M35="休",K$17=30,M$18="×")),K$17=31,L$18="×",L35="")),AND(K35="深",OR(J35="休",K$17=1,AND(L35&lt;&gt;"準",L35&lt;&gt;"深",J35="")),OR(L35="休",AND(OR(L35="準",L35="深"),OR(M35="休",K$17=30,M$18="×")),K$17=31,L$18="×",L35="")))))),40,0))))</f>
        <v>0</v>
      </c>
      <c r="L176" s="193">
        <f t="shared" ref="L176" si="530">IF(AND($D$1="二交代制",L$17&gt;=1,L$17&lt;=28,L35="当",M35="明",N35="休",O35="当"),10,IF(AND($D$1="三交代制",L$17&gt;=2,L$17&lt;=30,OR(L35="準",L35="深"),OR(M35="準",M35="深"),OR(N35="準",N35="深")),20,IF(AND($D$1="二交代制",OR(L35="当",L35="明"),NOT(OR(AND(L35="当",OR(M35="明",L$17=31,M$18="×"),OR(N35="休",L$17=30,L$17=31,N$18="×")),AND(L35="明",OR(K35="当",L$17=1),OR(M35="休",L$17=31,M$18="×"))))),30,IF(AND($D$1="三交代制",K35&lt;&gt;"準",K35&lt;&gt;"深",OR(L35="準",L35="深"),(NOT(OR(AND(L35="準",OR(K35="日",K35="休",L$17=1,AND(M35&lt;&gt;"準",M35&lt;&gt;"深",K35="")),OR(M35="休",AND(M35="準",OR(N35="休",L$17=30,N$18="×")),L$17=31,M$18="×",M35="")),AND(L35="深",OR(K35="休",L$17=1,AND(M35&lt;&gt;"準",M35&lt;&gt;"深",K35="")),OR(M35="休",AND(OR(M35="準",M35="深"),OR(N35="休",L$17=30,N$18="×")),L$17=31,M$18="×",M35="")))))),40,0))))</f>
        <v>0</v>
      </c>
      <c r="M176" s="193">
        <f t="shared" ref="M176" si="531">IF(AND($D$1="二交代制",M$17&gt;=1,M$17&lt;=28,M35="当",N35="明",O35="休",P35="当"),10,IF(AND($D$1="三交代制",M$17&gt;=2,M$17&lt;=30,OR(M35="準",M35="深"),OR(N35="準",N35="深"),OR(O35="準",O35="深")),20,IF(AND($D$1="二交代制",OR(M35="当",M35="明"),NOT(OR(AND(M35="当",OR(N35="明",M$17=31,N$18="×"),OR(O35="休",M$17=30,M$17=31,O$18="×")),AND(M35="明",OR(L35="当",M$17=1),OR(N35="休",M$17=31,N$18="×"))))),30,IF(AND($D$1="三交代制",L35&lt;&gt;"準",L35&lt;&gt;"深",OR(M35="準",M35="深"),(NOT(OR(AND(M35="準",OR(L35="日",L35="休",M$17=1,AND(N35&lt;&gt;"準",N35&lt;&gt;"深",L35="")),OR(N35="休",AND(N35="準",OR(O35="休",M$17=30,O$18="×")),M$17=31,N$18="×",N35="")),AND(M35="深",OR(L35="休",M$17=1,AND(N35&lt;&gt;"準",N35&lt;&gt;"深",L35="")),OR(N35="休",AND(OR(N35="準",N35="深"),OR(O35="休",M$17=30,O$18="×")),M$17=31,N$18="×",N35="")))))),40,0))))</f>
        <v>0</v>
      </c>
      <c r="N176" s="193">
        <f t="shared" ref="N176" si="532">IF(AND($D$1="二交代制",N$17&gt;=1,N$17&lt;=28,N35="当",O35="明",P35="休",Q35="当"),10,IF(AND($D$1="三交代制",N$17&gt;=2,N$17&lt;=30,OR(N35="準",N35="深"),OR(O35="準",O35="深"),OR(P35="準",P35="深")),20,IF(AND($D$1="二交代制",OR(N35="当",N35="明"),NOT(OR(AND(N35="当",OR(O35="明",N$17=31,O$18="×"),OR(P35="休",N$17=30,N$17=31,P$18="×")),AND(N35="明",OR(M35="当",N$17=1),OR(O35="休",N$17=31,O$18="×"))))),30,IF(AND($D$1="三交代制",M35&lt;&gt;"準",M35&lt;&gt;"深",OR(N35="準",N35="深"),(NOT(OR(AND(N35="準",OR(M35="日",M35="休",N$17=1,AND(O35&lt;&gt;"準",O35&lt;&gt;"深",M35="")),OR(O35="休",AND(O35="準",OR(P35="休",N$17=30,P$18="×")),N$17=31,O$18="×",O35="")),AND(N35="深",OR(M35="休",N$17=1,AND(O35&lt;&gt;"準",O35&lt;&gt;"深",M35="")),OR(O35="休",AND(OR(O35="準",O35="深"),OR(P35="休",N$17=30,P$18="×")),N$17=31,O$18="×",O35="")))))),40,0))))</f>
        <v>0</v>
      </c>
      <c r="O176" s="193">
        <f t="shared" ref="O176" si="533">IF(AND($D$1="二交代制",O$17&gt;=1,O$17&lt;=28,O35="当",P35="明",Q35="休",R35="当"),10,IF(AND($D$1="三交代制",O$17&gt;=2,O$17&lt;=30,OR(O35="準",O35="深"),OR(P35="準",P35="深"),OR(Q35="準",Q35="深")),20,IF(AND($D$1="二交代制",OR(O35="当",O35="明"),NOT(OR(AND(O35="当",OR(P35="明",O$17=31,P$18="×"),OR(Q35="休",O$17=30,O$17=31,Q$18="×")),AND(O35="明",OR(N35="当",O$17=1),OR(P35="休",O$17=31,P$18="×"))))),30,IF(AND($D$1="三交代制",N35&lt;&gt;"準",N35&lt;&gt;"深",OR(O35="準",O35="深"),(NOT(OR(AND(O35="準",OR(N35="日",N35="休",O$17=1,AND(P35&lt;&gt;"準",P35&lt;&gt;"深",N35="")),OR(P35="休",AND(P35="準",OR(Q35="休",O$17=30,Q$18="×")),O$17=31,P$18="×",P35="")),AND(O35="深",OR(N35="休",O$17=1,AND(P35&lt;&gt;"準",P35&lt;&gt;"深",N35="")),OR(P35="休",AND(OR(P35="準",P35="深"),OR(Q35="休",O$17=30,Q$18="×")),O$17=31,P$18="×",P35="")))))),40,0))))</f>
        <v>0</v>
      </c>
      <c r="P176" s="193">
        <f t="shared" ref="P176" si="534">IF(AND($D$1="二交代制",P$17&gt;=1,P$17&lt;=28,P35="当",Q35="明",R35="休",S35="当"),10,IF(AND($D$1="三交代制",P$17&gt;=2,P$17&lt;=30,OR(P35="準",P35="深"),OR(Q35="準",Q35="深"),OR(R35="準",R35="深")),20,IF(AND($D$1="二交代制",OR(P35="当",P35="明"),NOT(OR(AND(P35="当",OR(Q35="明",P$17=31,Q$18="×"),OR(R35="休",P$17=30,P$17=31,R$18="×")),AND(P35="明",OR(O35="当",P$17=1),OR(Q35="休",P$17=31,Q$18="×"))))),30,IF(AND($D$1="三交代制",O35&lt;&gt;"準",O35&lt;&gt;"深",OR(P35="準",P35="深"),(NOT(OR(AND(P35="準",OR(O35="日",O35="休",P$17=1,AND(Q35&lt;&gt;"準",Q35&lt;&gt;"深",O35="")),OR(Q35="休",AND(Q35="準",OR(R35="休",P$17=30,R$18="×")),P$17=31,Q$18="×",Q35="")),AND(P35="深",OR(O35="休",P$17=1,AND(Q35&lt;&gt;"準",Q35&lt;&gt;"深",O35="")),OR(Q35="休",AND(OR(Q35="準",Q35="深"),OR(R35="休",P$17=30,R$18="×")),P$17=31,Q$18="×",Q35="")))))),40,0))))</f>
        <v>0</v>
      </c>
      <c r="Q176" s="193">
        <f t="shared" ref="Q176" si="535">IF(AND($D$1="二交代制",Q$17&gt;=1,Q$17&lt;=28,Q35="当",R35="明",S35="休",T35="当"),10,IF(AND($D$1="三交代制",Q$17&gt;=2,Q$17&lt;=30,OR(Q35="準",Q35="深"),OR(R35="準",R35="深"),OR(S35="準",S35="深")),20,IF(AND($D$1="二交代制",OR(Q35="当",Q35="明"),NOT(OR(AND(Q35="当",OR(R35="明",Q$17=31,R$18="×"),OR(S35="休",Q$17=30,Q$17=31,S$18="×")),AND(Q35="明",OR(P35="当",Q$17=1),OR(R35="休",Q$17=31,R$18="×"))))),30,IF(AND($D$1="三交代制",P35&lt;&gt;"準",P35&lt;&gt;"深",OR(Q35="準",Q35="深"),(NOT(OR(AND(Q35="準",OR(P35="日",P35="休",Q$17=1,AND(R35&lt;&gt;"準",R35&lt;&gt;"深",P35="")),OR(R35="休",AND(R35="準",OR(S35="休",Q$17=30,S$18="×")),Q$17=31,R$18="×",R35="")),AND(Q35="深",OR(P35="休",Q$17=1,AND(R35&lt;&gt;"準",R35&lt;&gt;"深",P35="")),OR(R35="休",AND(OR(R35="準",R35="深"),OR(S35="休",Q$17=30,S$18="×")),Q$17=31,R$18="×",R35="")))))),40,0))))</f>
        <v>0</v>
      </c>
      <c r="R176" s="193">
        <f t="shared" ref="R176" si="536">IF(AND($D$1="二交代制",R$17&gt;=1,R$17&lt;=28,R35="当",S35="明",T35="休",U35="当"),10,IF(AND($D$1="三交代制",R$17&gt;=2,R$17&lt;=30,OR(R35="準",R35="深"),OR(S35="準",S35="深"),OR(T35="準",T35="深")),20,IF(AND($D$1="二交代制",OR(R35="当",R35="明"),NOT(OR(AND(R35="当",OR(S35="明",R$17=31,S$18="×"),OR(T35="休",R$17=30,R$17=31,T$18="×")),AND(R35="明",OR(Q35="当",R$17=1),OR(S35="休",R$17=31,S$18="×"))))),30,IF(AND($D$1="三交代制",Q35&lt;&gt;"準",Q35&lt;&gt;"深",OR(R35="準",R35="深"),(NOT(OR(AND(R35="準",OR(Q35="日",Q35="休",R$17=1,AND(S35&lt;&gt;"準",S35&lt;&gt;"深",Q35="")),OR(S35="休",AND(S35="準",OR(T35="休",R$17=30,T$18="×")),R$17=31,S$18="×",S35="")),AND(R35="深",OR(Q35="休",R$17=1,AND(S35&lt;&gt;"準",S35&lt;&gt;"深",Q35="")),OR(S35="休",AND(OR(S35="準",S35="深"),OR(T35="休",R$17=30,T$18="×")),R$17=31,S$18="×",S35="")))))),40,0))))</f>
        <v>0</v>
      </c>
      <c r="S176" s="193">
        <f t="shared" ref="S176" si="537">IF(AND($D$1="二交代制",S$17&gt;=1,S$17&lt;=28,S35="当",T35="明",U35="休",V35="当"),10,IF(AND($D$1="三交代制",S$17&gt;=2,S$17&lt;=30,OR(S35="準",S35="深"),OR(T35="準",T35="深"),OR(U35="準",U35="深")),20,IF(AND($D$1="二交代制",OR(S35="当",S35="明"),NOT(OR(AND(S35="当",OR(T35="明",S$17=31,T$18="×"),OR(U35="休",S$17=30,S$17=31,U$18="×")),AND(S35="明",OR(R35="当",S$17=1),OR(T35="休",S$17=31,T$18="×"))))),30,IF(AND($D$1="三交代制",R35&lt;&gt;"準",R35&lt;&gt;"深",OR(S35="準",S35="深"),(NOT(OR(AND(S35="準",OR(R35="日",R35="休",S$17=1,AND(T35&lt;&gt;"準",T35&lt;&gt;"深",R35="")),OR(T35="休",AND(T35="準",OR(U35="休",S$17=30,U$18="×")),S$17=31,T$18="×",T35="")),AND(S35="深",OR(R35="休",S$17=1,AND(T35&lt;&gt;"準",T35&lt;&gt;"深",R35="")),OR(T35="休",AND(OR(T35="準",T35="深"),OR(U35="休",S$17=30,U$18="×")),S$17=31,T$18="×",T35="")))))),40,0))))</f>
        <v>0</v>
      </c>
      <c r="T176" s="193">
        <f t="shared" ref="T176" si="538">IF(AND($D$1="二交代制",T$17&gt;=1,T$17&lt;=28,T35="当",U35="明",V35="休",W35="当"),10,IF(AND($D$1="三交代制",T$17&gt;=2,T$17&lt;=30,OR(T35="準",T35="深"),OR(U35="準",U35="深"),OR(V35="準",V35="深")),20,IF(AND($D$1="二交代制",OR(T35="当",T35="明"),NOT(OR(AND(T35="当",OR(U35="明",T$17=31,U$18="×"),OR(V35="休",T$17=30,T$17=31,V$18="×")),AND(T35="明",OR(S35="当",T$17=1),OR(U35="休",T$17=31,U$18="×"))))),30,IF(AND($D$1="三交代制",S35&lt;&gt;"準",S35&lt;&gt;"深",OR(T35="準",T35="深"),(NOT(OR(AND(T35="準",OR(S35="日",S35="休",T$17=1,AND(U35&lt;&gt;"準",U35&lt;&gt;"深",S35="")),OR(U35="休",AND(U35="準",OR(V35="休",T$17=30,V$18="×")),T$17=31,U$18="×",U35="")),AND(T35="深",OR(S35="休",T$17=1,AND(U35&lt;&gt;"準",U35&lt;&gt;"深",S35="")),OR(U35="休",AND(OR(U35="準",U35="深"),OR(V35="休",T$17=30,V$18="×")),T$17=31,U$18="×",U35="")))))),40,0))))</f>
        <v>0</v>
      </c>
      <c r="U176" s="193">
        <f t="shared" ref="U176" si="539">IF(AND($D$1="二交代制",U$17&gt;=1,U$17&lt;=28,U35="当",V35="明",W35="休",X35="当"),10,IF(AND($D$1="三交代制",U$17&gt;=2,U$17&lt;=30,OR(U35="準",U35="深"),OR(V35="準",V35="深"),OR(W35="準",W35="深")),20,IF(AND($D$1="二交代制",OR(U35="当",U35="明"),NOT(OR(AND(U35="当",OR(V35="明",U$17=31,V$18="×"),OR(W35="休",U$17=30,U$17=31,W$18="×")),AND(U35="明",OR(T35="当",U$17=1),OR(V35="休",U$17=31,V$18="×"))))),30,IF(AND($D$1="三交代制",T35&lt;&gt;"準",T35&lt;&gt;"深",OR(U35="準",U35="深"),(NOT(OR(AND(U35="準",OR(T35="日",T35="休",U$17=1,AND(V35&lt;&gt;"準",V35&lt;&gt;"深",T35="")),OR(V35="休",AND(V35="準",OR(W35="休",U$17=30,W$18="×")),U$17=31,V$18="×",V35="")),AND(U35="深",OR(T35="休",U$17=1,AND(V35&lt;&gt;"準",V35&lt;&gt;"深",T35="")),OR(V35="休",AND(OR(V35="準",V35="深"),OR(W35="休",U$17=30,W$18="×")),U$17=31,V$18="×",V35="")))))),40,0))))</f>
        <v>0</v>
      </c>
      <c r="V176" s="193">
        <f t="shared" ref="V176" si="540">IF(AND($D$1="二交代制",V$17&gt;=1,V$17&lt;=28,V35="当",W35="明",X35="休",Y35="当"),10,IF(AND($D$1="三交代制",V$17&gt;=2,V$17&lt;=30,OR(V35="準",V35="深"),OR(W35="準",W35="深"),OR(X35="準",X35="深")),20,IF(AND($D$1="二交代制",OR(V35="当",V35="明"),NOT(OR(AND(V35="当",OR(W35="明",V$17=31,W$18="×"),OR(X35="休",V$17=30,V$17=31,X$18="×")),AND(V35="明",OR(U35="当",V$17=1),OR(W35="休",V$17=31,W$18="×"))))),30,IF(AND($D$1="三交代制",U35&lt;&gt;"準",U35&lt;&gt;"深",OR(V35="準",V35="深"),(NOT(OR(AND(V35="準",OR(U35="日",U35="休",V$17=1,AND(W35&lt;&gt;"準",W35&lt;&gt;"深",U35="")),OR(W35="休",AND(W35="準",OR(X35="休",V$17=30,X$18="×")),V$17=31,W$18="×",W35="")),AND(V35="深",OR(U35="休",V$17=1,AND(W35&lt;&gt;"準",W35&lt;&gt;"深",U35="")),OR(W35="休",AND(OR(W35="準",W35="深"),OR(X35="休",V$17=30,X$18="×")),V$17=31,W$18="×",W35="")))))),40,0))))</f>
        <v>0</v>
      </c>
      <c r="W176" s="193">
        <f t="shared" ref="W176" si="541">IF(AND($D$1="二交代制",W$17&gt;=1,W$17&lt;=28,W35="当",X35="明",Y35="休",Z35="当"),10,IF(AND($D$1="三交代制",W$17&gt;=2,W$17&lt;=30,OR(W35="準",W35="深"),OR(X35="準",X35="深"),OR(Y35="準",Y35="深")),20,IF(AND($D$1="二交代制",OR(W35="当",W35="明"),NOT(OR(AND(W35="当",OR(X35="明",W$17=31,X$18="×"),OR(Y35="休",W$17=30,W$17=31,Y$18="×")),AND(W35="明",OR(V35="当",W$17=1),OR(X35="休",W$17=31,X$18="×"))))),30,IF(AND($D$1="三交代制",V35&lt;&gt;"準",V35&lt;&gt;"深",OR(W35="準",W35="深"),(NOT(OR(AND(W35="準",OR(V35="日",V35="休",W$17=1,AND(X35&lt;&gt;"準",X35&lt;&gt;"深",V35="")),OR(X35="休",AND(X35="準",OR(Y35="休",W$17=30,Y$18="×")),W$17=31,X$18="×",X35="")),AND(W35="深",OR(V35="休",W$17=1,AND(X35&lt;&gt;"準",X35&lt;&gt;"深",V35="")),OR(X35="休",AND(OR(X35="準",X35="深"),OR(Y35="休",W$17=30,Y$18="×")),W$17=31,X$18="×",X35="")))))),40,0))))</f>
        <v>0</v>
      </c>
      <c r="X176" s="193">
        <f t="shared" ref="X176" si="542">IF(AND($D$1="二交代制",X$17&gt;=1,X$17&lt;=28,X35="当",Y35="明",Z35="休",AA35="当"),10,IF(AND($D$1="三交代制",X$17&gt;=2,X$17&lt;=30,OR(X35="準",X35="深"),OR(Y35="準",Y35="深"),OR(Z35="準",Z35="深")),20,IF(AND($D$1="二交代制",OR(X35="当",X35="明"),NOT(OR(AND(X35="当",OR(Y35="明",X$17=31,Y$18="×"),OR(Z35="休",X$17=30,X$17=31,Z$18="×")),AND(X35="明",OR(W35="当",X$17=1),OR(Y35="休",X$17=31,Y$18="×"))))),30,IF(AND($D$1="三交代制",W35&lt;&gt;"準",W35&lt;&gt;"深",OR(X35="準",X35="深"),(NOT(OR(AND(X35="準",OR(W35="日",W35="休",X$17=1,AND(Y35&lt;&gt;"準",Y35&lt;&gt;"深",W35="")),OR(Y35="休",AND(Y35="準",OR(Z35="休",X$17=30,Z$18="×")),X$17=31,Y$18="×",Y35="")),AND(X35="深",OR(W35="休",X$17=1,AND(Y35&lt;&gt;"準",Y35&lt;&gt;"深",W35="")),OR(Y35="休",AND(OR(Y35="準",Y35="深"),OR(Z35="休",X$17=30,Z$18="×")),X$17=31,Y$18="×",Y35="")))))),40,0))))</f>
        <v>0</v>
      </c>
      <c r="Y176" s="193">
        <f t="shared" ref="Y176" si="543">IF(AND($D$1="二交代制",Y$17&gt;=1,Y$17&lt;=28,Y35="当",Z35="明",AA35="休",AB35="当"),10,IF(AND($D$1="三交代制",Y$17&gt;=2,Y$17&lt;=30,OR(Y35="準",Y35="深"),OR(Z35="準",Z35="深"),OR(AA35="準",AA35="深")),20,IF(AND($D$1="二交代制",OR(Y35="当",Y35="明"),NOT(OR(AND(Y35="当",OR(Z35="明",Y$17=31,Z$18="×"),OR(AA35="休",Y$17=30,Y$17=31,AA$18="×")),AND(Y35="明",OR(X35="当",Y$17=1),OR(Z35="休",Y$17=31,Z$18="×"))))),30,IF(AND($D$1="三交代制",X35&lt;&gt;"準",X35&lt;&gt;"深",OR(Y35="準",Y35="深"),(NOT(OR(AND(Y35="準",OR(X35="日",X35="休",Y$17=1,AND(Z35&lt;&gt;"準",Z35&lt;&gt;"深",X35="")),OR(Z35="休",AND(Z35="準",OR(AA35="休",Y$17=30,AA$18="×")),Y$17=31,Z$18="×",Z35="")),AND(Y35="深",OR(X35="休",Y$17=1,AND(Z35&lt;&gt;"準",Z35&lt;&gt;"深",X35="")),OR(Z35="休",AND(OR(Z35="準",Z35="深"),OR(AA35="休",Y$17=30,AA$18="×")),Y$17=31,Z$18="×",Z35="")))))),40,0))))</f>
        <v>0</v>
      </c>
      <c r="Z176" s="193">
        <f t="shared" ref="Z176" si="544">IF(AND($D$1="二交代制",Z$17&gt;=1,Z$17&lt;=28,Z35="当",AA35="明",AB35="休",AC35="当"),10,IF(AND($D$1="三交代制",Z$17&gt;=2,Z$17&lt;=30,OR(Z35="準",Z35="深"),OR(AA35="準",AA35="深"),OR(AB35="準",AB35="深")),20,IF(AND($D$1="二交代制",OR(Z35="当",Z35="明"),NOT(OR(AND(Z35="当",OR(AA35="明",Z$17=31,AA$18="×"),OR(AB35="休",Z$17=30,Z$17=31,AB$18="×")),AND(Z35="明",OR(Y35="当",Z$17=1),OR(AA35="休",Z$17=31,AA$18="×"))))),30,IF(AND($D$1="三交代制",Y35&lt;&gt;"準",Y35&lt;&gt;"深",OR(Z35="準",Z35="深"),(NOT(OR(AND(Z35="準",OR(Y35="日",Y35="休",Z$17=1,AND(AA35&lt;&gt;"準",AA35&lt;&gt;"深",Y35="")),OR(AA35="休",AND(AA35="準",OR(AB35="休",Z$17=30,AB$18="×")),Z$17=31,AA$18="×",AA35="")),AND(Z35="深",OR(Y35="休",Z$17=1,AND(AA35&lt;&gt;"準",AA35&lt;&gt;"深",Y35="")),OR(AA35="休",AND(OR(AA35="準",AA35="深"),OR(AB35="休",Z$17=30,AB$18="×")),Z$17=31,AA$18="×",AA35="")))))),40,0))))</f>
        <v>0</v>
      </c>
      <c r="AA176" s="193">
        <f t="shared" ref="AA176" si="545">IF(AND($D$1="二交代制",AA$17&gt;=1,AA$17&lt;=28,AA35="当",AB35="明",AC35="休",AD35="当"),10,IF(AND($D$1="三交代制",AA$17&gt;=2,AA$17&lt;=30,OR(AA35="準",AA35="深"),OR(AB35="準",AB35="深"),OR(AC35="準",AC35="深")),20,IF(AND($D$1="二交代制",OR(AA35="当",AA35="明"),NOT(OR(AND(AA35="当",OR(AB35="明",AA$17=31,AB$18="×"),OR(AC35="休",AA$17=30,AA$17=31,AC$18="×")),AND(AA35="明",OR(Z35="当",AA$17=1),OR(AB35="休",AA$17=31,AB$18="×"))))),30,IF(AND($D$1="三交代制",Z35&lt;&gt;"準",Z35&lt;&gt;"深",OR(AA35="準",AA35="深"),(NOT(OR(AND(AA35="準",OR(Z35="日",Z35="休",AA$17=1,AND(AB35&lt;&gt;"準",AB35&lt;&gt;"深",Z35="")),OR(AB35="休",AND(AB35="準",OR(AC35="休",AA$17=30,AC$18="×")),AA$17=31,AB$18="×",AB35="")),AND(AA35="深",OR(Z35="休",AA$17=1,AND(AB35&lt;&gt;"準",AB35&lt;&gt;"深",Z35="")),OR(AB35="休",AND(OR(AB35="準",AB35="深"),OR(AC35="休",AA$17=30,AC$18="×")),AA$17=31,AB$18="×",AB35="")))))),40,0))))</f>
        <v>0</v>
      </c>
      <c r="AB176" s="193">
        <f t="shared" ref="AB176" si="546">IF(AND($D$1="二交代制",AB$17&gt;=1,AB$17&lt;=28,AB35="当",AC35="明",AD35="休",AE35="当"),10,IF(AND($D$1="三交代制",AB$17&gt;=2,AB$17&lt;=30,OR(AB35="準",AB35="深"),OR(AC35="準",AC35="深"),OR(AD35="準",AD35="深")),20,IF(AND($D$1="二交代制",OR(AB35="当",AB35="明"),NOT(OR(AND(AB35="当",OR(AC35="明",AB$17=31,AC$18="×"),OR(AD35="休",AB$17=30,AB$17=31,AD$18="×")),AND(AB35="明",OR(AA35="当",AB$17=1),OR(AC35="休",AB$17=31,AC$18="×"))))),30,IF(AND($D$1="三交代制",AA35&lt;&gt;"準",AA35&lt;&gt;"深",OR(AB35="準",AB35="深"),(NOT(OR(AND(AB35="準",OR(AA35="日",AA35="休",AB$17=1,AND(AC35&lt;&gt;"準",AC35&lt;&gt;"深",AA35="")),OR(AC35="休",AND(AC35="準",OR(AD35="休",AB$17=30,AD$18="×")),AB$17=31,AC$18="×",AC35="")),AND(AB35="深",OR(AA35="休",AB$17=1,AND(AC35&lt;&gt;"準",AC35&lt;&gt;"深",AA35="")),OR(AC35="休",AND(OR(AC35="準",AC35="深"),OR(AD35="休",AB$17=30,AD$18="×")),AB$17=31,AC$18="×",AC35="")))))),40,0))))</f>
        <v>0</v>
      </c>
      <c r="AC176" s="193">
        <f t="shared" ref="AC176" si="547">IF(AND($D$1="二交代制",AC$17&gt;=1,AC$17&lt;=28,AC35="当",AD35="明",AE35="休",AF35="当"),10,IF(AND($D$1="三交代制",AC$17&gt;=2,AC$17&lt;=30,OR(AC35="準",AC35="深"),OR(AD35="準",AD35="深"),OR(AE35="準",AE35="深")),20,IF(AND($D$1="二交代制",OR(AC35="当",AC35="明"),NOT(OR(AND(AC35="当",OR(AD35="明",AC$17=31,AD$18="×"),OR(AE35="休",AC$17=30,AC$17=31,AE$18="×")),AND(AC35="明",OR(AB35="当",AC$17=1),OR(AD35="休",AC$17=31,AD$18="×"))))),30,IF(AND($D$1="三交代制",AB35&lt;&gt;"準",AB35&lt;&gt;"深",OR(AC35="準",AC35="深"),(NOT(OR(AND(AC35="準",OR(AB35="日",AB35="休",AC$17=1,AND(AD35&lt;&gt;"準",AD35&lt;&gt;"深",AB35="")),OR(AD35="休",AND(AD35="準",OR(AE35="休",AC$17=30,AE$18="×")),AC$17=31,AD$18="×",AD35="")),AND(AC35="深",OR(AB35="休",AC$17=1,AND(AD35&lt;&gt;"準",AD35&lt;&gt;"深",AB35="")),OR(AD35="休",AND(OR(AD35="準",AD35="深"),OR(AE35="休",AC$17=30,AE$18="×")),AC$17=31,AD$18="×",AD35="")))))),40,0))))</f>
        <v>0</v>
      </c>
      <c r="AD176" s="193">
        <f t="shared" ref="AD176" si="548">IF(AND($D$1="二交代制",AD$17&gt;=1,AD$17&lt;=28,AD35="当",AE35="明",AF35="休",AG35="当"),10,IF(AND($D$1="三交代制",AD$17&gt;=2,AD$17&lt;=30,OR(AD35="準",AD35="深"),OR(AE35="準",AE35="深"),OR(AF35="準",AF35="深")),20,IF(AND($D$1="二交代制",OR(AD35="当",AD35="明"),NOT(OR(AND(AD35="当",OR(AE35="明",AD$17=31,AE$18="×"),OR(AF35="休",AD$17=30,AD$17=31,AF$18="×")),AND(AD35="明",OR(AC35="当",AD$17=1),OR(AE35="休",AD$17=31,AE$18="×"))))),30,IF(AND($D$1="三交代制",AC35&lt;&gt;"準",AC35&lt;&gt;"深",OR(AD35="準",AD35="深"),(NOT(OR(AND(AD35="準",OR(AC35="日",AC35="休",AD$17=1,AND(AE35&lt;&gt;"準",AE35&lt;&gt;"深",AC35="")),OR(AE35="休",AND(AE35="準",OR(AF35="休",AD$17=30,AF$18="×")),AD$17=31,AE$18="×",AE35="")),AND(AD35="深",OR(AC35="休",AD$17=1,AND(AE35&lt;&gt;"準",AE35&lt;&gt;"深",AC35="")),OR(AE35="休",AND(OR(AE35="準",AE35="深"),OR(AF35="休",AD$17=30,AF$18="×")),AD$17=31,AE$18="×",AE35="")))))),40,0))))</f>
        <v>0</v>
      </c>
      <c r="AE176" s="193">
        <f t="shared" ref="AE176" si="549">IF(AND($D$1="二交代制",AE$17&gt;=1,AE$17&lt;=28,AE35="当",AF35="明",AG35="休",AH35="当"),10,IF(AND($D$1="三交代制",AE$17&gt;=2,AE$17&lt;=30,OR(AE35="準",AE35="深"),OR(AF35="準",AF35="深"),OR(AG35="準",AG35="深")),20,IF(AND($D$1="二交代制",OR(AE35="当",AE35="明"),NOT(OR(AND(AE35="当",OR(AF35="明",AE$17=31,AF$18="×"),OR(AG35="休",AE$17=30,AE$17=31,AG$18="×")),AND(AE35="明",OR(AD35="当",AE$17=1),OR(AF35="休",AE$17=31,AF$18="×"))))),30,IF(AND($D$1="三交代制",AD35&lt;&gt;"準",AD35&lt;&gt;"深",OR(AE35="準",AE35="深"),(NOT(OR(AND(AE35="準",OR(AD35="日",AD35="休",AE$17=1,AND(AF35&lt;&gt;"準",AF35&lt;&gt;"深",AD35="")),OR(AF35="休",AND(AF35="準",OR(AG35="休",AE$17=30,AG$18="×")),AE$17=31,AF$18="×",AF35="")),AND(AE35="深",OR(AD35="休",AE$17=1,AND(AF35&lt;&gt;"準",AF35&lt;&gt;"深",AD35="")),OR(AF35="休",AND(OR(AF35="準",AF35="深"),OR(AG35="休",AE$17=30,AG$18="×")),AE$17=31,AF$18="×",AF35="")))))),40,0))))</f>
        <v>0</v>
      </c>
      <c r="AF176" s="193">
        <f t="shared" ref="AF176" si="550">IF(AND($D$1="二交代制",AF$17&gt;=1,AF$17&lt;=28,AF35="当",AG35="明",AH35="休",AI35="当"),10,IF(AND($D$1="三交代制",AF$17&gt;=2,AF$17&lt;=30,OR(AF35="準",AF35="深"),OR(AG35="準",AG35="深"),OR(AH35="準",AH35="深")),20,IF(AND($D$1="二交代制",OR(AF35="当",AF35="明"),NOT(OR(AND(AF35="当",OR(AG35="明",AF$17=31,AG$18="×"),OR(AH35="休",AF$17=30,AF$17=31,AH$18="×")),AND(AF35="明",OR(AE35="当",AF$17=1),OR(AG35="休",AF$17=31,AG$18="×"))))),30,IF(AND($D$1="三交代制",AE35&lt;&gt;"準",AE35&lt;&gt;"深",OR(AF35="準",AF35="深"),(NOT(OR(AND(AF35="準",OR(AE35="日",AE35="休",AF$17=1,AND(AG35&lt;&gt;"準",AG35&lt;&gt;"深",AE35="")),OR(AG35="休",AND(AG35="準",OR(AH35="休",AF$17=30,AH$18="×")),AF$17=31,AG$18="×",AG35="")),AND(AF35="深",OR(AE35="休",AF$17=1,AND(AG35&lt;&gt;"準",AG35&lt;&gt;"深",AE35="")),OR(AG35="休",AND(OR(AG35="準",AG35="深"),OR(AH35="休",AF$17=30,AH$18="×")),AF$17=31,AG$18="×",AG35="")))))),40,0))))</f>
        <v>0</v>
      </c>
      <c r="AG176" s="193">
        <f t="shared" ref="AG176" si="551">IF(AND($D$1="二交代制",AG$17&gt;=1,AG$17&lt;=28,AG35="当",AH35="明",AI35="休",AJ35="当"),10,IF(AND($D$1="三交代制",AG$17&gt;=2,AG$17&lt;=30,OR(AG35="準",AG35="深"),OR(AH35="準",AH35="深"),OR(AI35="準",AI35="深")),20,IF(AND($D$1="二交代制",OR(AG35="当",AG35="明"),NOT(OR(AND(AG35="当",OR(AH35="明",AG$17=31,AH$18="×"),OR(AI35="休",AG$17=30,AG$17=31,AI$18="×")),AND(AG35="明",OR(AF35="当",AG$17=1),OR(AH35="休",AG$17=31,AH$18="×"))))),30,IF(AND($D$1="三交代制",AF35&lt;&gt;"準",AF35&lt;&gt;"深",OR(AG35="準",AG35="深"),(NOT(OR(AND(AG35="準",OR(AF35="日",AF35="休",AG$17=1,AND(AH35&lt;&gt;"準",AH35&lt;&gt;"深",AF35="")),OR(AH35="休",AND(AH35="準",OR(AI35="休",AG$17=30,AI$18="×")),AG$17=31,AH$18="×",AH35="")),AND(AG35="深",OR(AF35="休",AG$17=1,AND(AH35&lt;&gt;"準",AH35&lt;&gt;"深",AF35="")),OR(AH35="休",AND(OR(AH35="準",AH35="深"),OR(AI35="休",AG$17=30,AI$18="×")),AG$17=31,AH$18="×",AH35="")))))),40,0))))</f>
        <v>0</v>
      </c>
      <c r="AH176" s="193">
        <f t="shared" ref="AH176" si="552">IF(AND($D$1="二交代制",AH$17&gt;=1,AH$17&lt;=28,AH35="当",AI35="明",AJ35="休",AK35="当"),10,IF(AND($D$1="三交代制",AH$17&gt;=2,AH$17&lt;=30,OR(AH35="準",AH35="深"),OR(AI35="準",AI35="深"),OR(AJ35="準",AJ35="深")),20,IF(AND($D$1="二交代制",OR(AH35="当",AH35="明"),NOT(OR(AND(AH35="当",OR(AI35="明",AH$17=31,AI$18="×"),OR(AJ35="休",AH$17=30,AH$17=31,AJ$18="×")),AND(AH35="明",OR(AG35="当",AH$17=1),OR(AI35="休",AH$17=31,AI$18="×"))))),30,IF(AND($D$1="三交代制",AG35&lt;&gt;"準",AG35&lt;&gt;"深",OR(AH35="準",AH35="深"),(NOT(OR(AND(AH35="準",OR(AG35="日",AG35="休",AH$17=1,AND(AI35&lt;&gt;"準",AI35&lt;&gt;"深",AG35="")),OR(AI35="休",AND(AI35="準",OR(AJ35="休",AH$17=30,AJ$18="×")),AH$17=31,AI$18="×",AI35="")),AND(AH35="深",OR(AG35="休",AH$17=1,AND(AI35&lt;&gt;"準",AI35&lt;&gt;"深",AG35="")),OR(AI35="休",AND(OR(AI35="準",AI35="深"),OR(AJ35="休",AH$17=30,AJ$18="×")),AH$17=31,AI$18="×",AI35="")))))),40,0))))</f>
        <v>0</v>
      </c>
      <c r="AI176" s="193">
        <f t="shared" ref="AI176" si="553">IF(AND($D$1="二交代制",AI$17&gt;=1,AI$17&lt;=28,AI35="当",AJ35="明",AK35="休",AL35="当"),10,IF(AND($D$1="三交代制",AI$17&gt;=2,AI$17&lt;=30,OR(AI35="準",AI35="深"),OR(AJ35="準",AJ35="深"),OR(AK35="準",AK35="深")),20,IF(AND($D$1="二交代制",OR(AI35="当",AI35="明"),NOT(OR(AND(AI35="当",OR(AJ35="明",AI$17=31,AJ$18="×"),OR(AK35="休",AI$17=30,AI$17=31,AK$18="×")),AND(AI35="明",OR(AH35="当",AI$17=1),OR(AJ35="休",AI$17=31,AJ$18="×"))))),30,IF(AND($D$1="三交代制",AH35&lt;&gt;"準",AH35&lt;&gt;"深",OR(AI35="準",AI35="深"),(NOT(OR(AND(AI35="準",OR(AH35="日",AH35="休",AI$17=1,AND(AJ35&lt;&gt;"準",AJ35&lt;&gt;"深",AH35="")),OR(AJ35="休",AND(AJ35="準",OR(AK35="休",AI$17=30,AK$18="×")),AI$17=31,AJ$18="×",AJ35="")),AND(AI35="深",OR(AH35="休",AI$17=1,AND(AJ35&lt;&gt;"準",AJ35&lt;&gt;"深",AH35="")),OR(AJ35="休",AND(OR(AJ35="準",AJ35="深"),OR(AK35="休",AI$17=30,AK$18="×")),AI$17=31,AJ$18="×",AJ35="")))))),40,0))))</f>
        <v>0</v>
      </c>
      <c r="AJ176" s="193">
        <f t="shared" ref="AJ176" si="554">IF(AND($D$1="二交代制",AJ$17&gt;=1,AJ$17&lt;=28,AJ35="当",AK35="明",AL35="休",AM35="当"),10,IF(AND($D$1="三交代制",AJ$17&gt;=2,AJ$17&lt;=30,OR(AJ35="準",AJ35="深"),OR(AK35="準",AK35="深"),OR(AL35="準",AL35="深")),20,IF(AND($D$1="二交代制",OR(AJ35="当",AJ35="明"),NOT(OR(AND(AJ35="当",OR(AK35="明",AJ$17=31,AK$18="×"),OR(AL35="休",AJ$17=30,AJ$17=31,AL$18="×")),AND(AJ35="明",OR(AI35="当",AJ$17=1),OR(AK35="休",AJ$17=31,AK$18="×"))))),30,IF(AND($D$1="三交代制",AI35&lt;&gt;"準",AI35&lt;&gt;"深",OR(AJ35="準",AJ35="深"),(NOT(OR(AND(AJ35="準",OR(AI35="日",AI35="休",AJ$17=1,AND(AK35&lt;&gt;"準",AK35&lt;&gt;"深",AI35="")),OR(AK35="休",AND(AK35="準",OR(AL35="休",AJ$17=30,AL$18="×")),AJ$17=31,AK$18="×",AK35="")),AND(AJ35="深",OR(AI35="休",AJ$17=1,AND(AK35&lt;&gt;"準",AK35&lt;&gt;"深",AI35="")),OR(AK35="休",AND(OR(AK35="準",AK35="深"),OR(AL35="休",AJ$17=30,AL$18="×")),AJ$17=31,AK$18="×",AK35="")))))),40,0))))</f>
        <v>0</v>
      </c>
      <c r="AK176" s="193">
        <f t="shared" ref="AK176" si="555">IF(AND($D$1="二交代制",AK$17&gt;=1,AK$17&lt;=28,AK35="当",AL35="明",AM35="休",AN35="当"),10,IF(AND($D$1="三交代制",AK$17&gt;=2,AK$17&lt;=30,OR(AK35="準",AK35="深"),OR(AL35="準",AL35="深"),OR(AM35="準",AM35="深")),20,IF(AND($D$1="二交代制",OR(AK35="当",AK35="明"),NOT(OR(AND(AK35="当",OR(AL35="明",AK$17=31,AL$18="×"),OR(AM35="休",AK$17=30,AK$17=31,AM$18="×")),AND(AK35="明",OR(AJ35="当",AK$17=1),OR(AL35="休",AK$17=31,AL$18="×"))))),30,IF(AND($D$1="三交代制",AJ35&lt;&gt;"準",AJ35&lt;&gt;"深",OR(AK35="準",AK35="深"),(NOT(OR(AND(AK35="準",OR(AJ35="日",AJ35="休",AK$17=1,AND(AL35&lt;&gt;"準",AL35&lt;&gt;"深",AJ35="")),OR(AL35="休",AND(AL35="準",OR(AM35="休",AK$17=30,AM$18="×")),AK$17=31,AL$18="×",AL35="")),AND(AK35="深",OR(AJ35="休",AK$17=1,AND(AL35&lt;&gt;"準",AL35&lt;&gt;"深",AJ35="")),OR(AL35="休",AND(OR(AL35="準",AL35="深"),OR(AM35="休",AK$17=30,AM$18="×")),AK$17=31,AL$18="×",AL35="")))))),40,0))))</f>
        <v>0</v>
      </c>
      <c r="AL176" s="193">
        <f t="shared" ref="AL176" si="556">IF(AND($D$1="二交代制",AL$17&gt;=1,AL$17&lt;=28,AL35="当",AM35="明",AN35="休",AO35="当"),10,IF(AND($D$1="三交代制",AL$17&gt;=2,AL$17&lt;=30,OR(AL35="準",AL35="深"),OR(AM35="準",AM35="深"),OR(AN35="準",AN35="深")),20,IF(AND($D$1="二交代制",OR(AL35="当",AL35="明"),NOT(OR(AND(AL35="当",OR(AM35="明",AL$17=31,AM$18="×"),OR(AN35="休",AL$17=30,AL$17=31,AN$18="×")),AND(AL35="明",OR(AK35="当",AL$17=1),OR(AM35="休",AL$17=31,AM$18="×"))))),30,IF(AND($D$1="三交代制",AK35&lt;&gt;"準",AK35&lt;&gt;"深",OR(AL35="準",AL35="深"),(NOT(OR(AND(AL35="準",OR(AK35="日",AK35="休",AL$17=1,AND(AM35&lt;&gt;"準",AM35&lt;&gt;"深",AK35="")),OR(AM35="休",AND(AM35="準",OR(AN35="休",AL$17=30,AN$18="×")),AL$17=31,AM$18="×",AM35="")),AND(AL35="深",OR(AK35="休",AL$17=1,AND(AM35&lt;&gt;"準",AM35&lt;&gt;"深",AK35="")),OR(AM35="休",AND(OR(AM35="準",AM35="深"),OR(AN35="休",AL$17=30,AN$18="×")),AL$17=31,AM$18="×",AM35="")))))),40,0))))</f>
        <v>0</v>
      </c>
      <c r="AM176" s="193">
        <f t="shared" ref="AM176" si="557">IF(AND($D$1="二交代制",AM$17&gt;=1,AM$17&lt;=28,AM35="当",AN35="明",AO35="休",AP35="当"),10,IF(AND($D$1="三交代制",AM$17&gt;=2,AM$17&lt;=30,OR(AM35="準",AM35="深"),OR(AN35="準",AN35="深"),OR(AO35="準",AO35="深")),20,IF(AND($D$1="二交代制",OR(AM35="当",AM35="明"),NOT(OR(AND(AM35="当",OR(AN35="明",AM$17=31,AN$18="×"),OR(AO35="休",AM$17=30,AM$17=31,AO$18="×")),AND(AM35="明",OR(AL35="当",AM$17=1),OR(AN35="休",AM$17=31,AN$18="×"))))),30,IF(AND($D$1="三交代制",AL35&lt;&gt;"準",AL35&lt;&gt;"深",OR(AM35="準",AM35="深"),(NOT(OR(AND(AM35="準",OR(AL35="日",AL35="休",AM$17=1,AND(AN35&lt;&gt;"準",AN35&lt;&gt;"深",AL35="")),OR(AN35="休",AND(AN35="準",OR(AO35="休",AM$17=30,AO$18="×")),AM$17=31,AN$18="×",AN35="")),AND(AM35="深",OR(AL35="休",AM$17=1,AND(AN35&lt;&gt;"準",AN35&lt;&gt;"深",AL35="")),OR(AN35="休",AND(OR(AN35="準",AN35="深"),OR(AO35="休",AM$17=30,AO$18="×")),AM$17=31,AN$18="×",AN35="")))))),40,0))))</f>
        <v>0</v>
      </c>
      <c r="AN176" s="193">
        <f t="shared" ref="AN176" si="558">IF(AND($D$1="二交代制",AN$17&gt;=1,AN$17&lt;=28,AN35="当",AO35="明",AP35="休",AQ35="当"),10,IF(AND($D$1="三交代制",AN$17&gt;=2,AN$17&lt;=30,OR(AN35="準",AN35="深"),OR(AO35="準",AO35="深"),OR(AP35="準",AP35="深")),20,IF(AND($D$1="二交代制",OR(AN35="当",AN35="明"),NOT(OR(AND(AN35="当",OR(AO35="明",AN$17=31,AO$18="×"),OR(AP35="休",AN$17=30,AN$17=31,AP$18="×")),AND(AN35="明",OR(AM35="当",AN$17=1),OR(AO35="休",AN$17=31,AO$18="×"))))),30,IF(AND($D$1="三交代制",AM35&lt;&gt;"準",AM35&lt;&gt;"深",OR(AN35="準",AN35="深"),(NOT(OR(AND(AN35="準",OR(AM35="日",AM35="休",AN$17=1,AND(AO35&lt;&gt;"準",AO35&lt;&gt;"深",AM35="")),OR(AO35="休",AND(AO35="準",OR(AP35="休",AN$17=30,AP$18="×")),AN$17=31,AO$18="×",AO35="")),AND(AN35="深",OR(AM35="休",AN$17=1,AND(AO35&lt;&gt;"準",AO35&lt;&gt;"深",AM35="")),OR(AO35="休",AND(OR(AO35="準",AO35="深"),OR(AP35="休",AN$17=30,AP$18="×")),AN$17=31,AO$18="×",AO35="")))))),40,0))))</f>
        <v>0</v>
      </c>
      <c r="AO176" s="193">
        <f t="shared" ref="AO176" si="559">IF(AND($D$1="二交代制",AO$17&gt;=1,AO$17&lt;=28,AO35="当",AP35="明",AQ35="休",AR35="当"),10,IF(AND($D$1="三交代制",AO$17&gt;=2,AO$17&lt;=30,OR(AO35="準",AO35="深"),OR(AP35="準",AP35="深"),OR(AQ35="準",AQ35="深")),20,IF(AND($D$1="二交代制",OR(AO35="当",AO35="明"),NOT(OR(AND(AO35="当",OR(AP35="明",AO$17=31,AP$18="×"),OR(AQ35="休",AO$17=30,AO$17=31,AQ$18="×")),AND(AO35="明",OR(AN35="当",AO$17=1),OR(AP35="休",AO$17=31,AP$18="×"))))),30,IF(AND($D$1="三交代制",AN35&lt;&gt;"準",AN35&lt;&gt;"深",OR(AO35="準",AO35="深"),(NOT(OR(AND(AO35="準",OR(AN35="日",AN35="休",AO$17=1,AND(AP35&lt;&gt;"準",AP35&lt;&gt;"深",AN35="")),OR(AP35="休",AND(AP35="準",OR(AQ35="休",AO$17=30,AQ$18="×")),AO$17=31,AP$18="×",AP35="")),AND(AO35="深",OR(AN35="休",AO$17=1,AND(AP35&lt;&gt;"準",AP35&lt;&gt;"深",AN35="")),OR(AP35="休",AND(OR(AP35="準",AP35="深"),OR(AQ35="休",AO$17=30,AQ$18="×")),AO$17=31,AP$18="×",AP35="")))))),40,0))))</f>
        <v>0</v>
      </c>
      <c r="BA176" s="87" t="str">
        <f>IF(Aチーム用勤務希望表!BA176&lt;&gt;"",Aチーム用勤務希望表!BA176,"")</f>
        <v>スポーツの日</v>
      </c>
      <c r="BB176" s="140">
        <f>IF(Aチーム用勤務希望表!BB176&lt;&gt;"",Aチーム用勤務希望表!BB176,"")</f>
        <v>44844</v>
      </c>
      <c r="BC176" s="87" t="str">
        <f>IF(Aチーム用勤務希望表!BC176&lt;&gt;"",Aチーム用勤務希望表!BC176,"")</f>
        <v/>
      </c>
      <c r="BD176" s="98">
        <f t="shared" si="493"/>
        <v>0</v>
      </c>
      <c r="BE176" s="98">
        <f t="shared" si="493"/>
        <v>0</v>
      </c>
      <c r="BF176" s="98">
        <f t="shared" si="493"/>
        <v>0</v>
      </c>
      <c r="BG176" s="98">
        <f t="shared" si="493"/>
        <v>0</v>
      </c>
      <c r="BH176" s="98">
        <f t="shared" si="493"/>
        <v>0</v>
      </c>
      <c r="BI176" s="98">
        <f t="shared" si="493"/>
        <v>0</v>
      </c>
      <c r="BJ176" s="98">
        <f t="shared" si="493"/>
        <v>0</v>
      </c>
      <c r="BK176" s="98">
        <f t="shared" si="493"/>
        <v>0</v>
      </c>
      <c r="BL176" s="98">
        <f t="shared" si="493"/>
        <v>0</v>
      </c>
      <c r="BM176" s="98">
        <f t="shared" si="493"/>
        <v>0</v>
      </c>
      <c r="BN176" s="98">
        <f t="shared" si="494"/>
        <v>0</v>
      </c>
      <c r="BO176" s="98">
        <f t="shared" si="494"/>
        <v>0</v>
      </c>
      <c r="BP176" s="98">
        <f t="shared" si="494"/>
        <v>0</v>
      </c>
      <c r="BQ176" s="98">
        <f t="shared" si="494"/>
        <v>0</v>
      </c>
      <c r="BR176" s="98">
        <f t="shared" si="494"/>
        <v>0</v>
      </c>
      <c r="BS176" s="98">
        <f t="shared" si="494"/>
        <v>0</v>
      </c>
      <c r="BT176" s="98">
        <f t="shared" si="494"/>
        <v>0</v>
      </c>
      <c r="BU176" s="98">
        <f t="shared" si="494"/>
        <v>0</v>
      </c>
      <c r="BV176" s="98">
        <f t="shared" si="494"/>
        <v>0</v>
      </c>
      <c r="BW176" s="98">
        <f t="shared" si="494"/>
        <v>0</v>
      </c>
      <c r="BX176" s="98">
        <f t="shared" si="495"/>
        <v>0</v>
      </c>
      <c r="BY176" s="98">
        <f t="shared" si="495"/>
        <v>0</v>
      </c>
      <c r="BZ176" s="98">
        <f t="shared" si="495"/>
        <v>0</v>
      </c>
      <c r="CA176" s="98">
        <f t="shared" si="495"/>
        <v>0</v>
      </c>
      <c r="CB176" s="98">
        <f t="shared" si="495"/>
        <v>0</v>
      </c>
      <c r="CC176" s="98">
        <f t="shared" si="495"/>
        <v>0</v>
      </c>
      <c r="CD176" s="98">
        <f t="shared" si="495"/>
        <v>0</v>
      </c>
      <c r="CE176" s="98">
        <f t="shared" si="495"/>
        <v>0</v>
      </c>
      <c r="CF176" s="98">
        <f t="shared" si="495"/>
        <v>0</v>
      </c>
      <c r="CG176" s="98">
        <f t="shared" si="495"/>
        <v>0</v>
      </c>
      <c r="CH176" s="98">
        <f t="shared" si="495"/>
        <v>0</v>
      </c>
    </row>
    <row r="177" spans="3:86" x14ac:dyDescent="0.4">
      <c r="C177" s="255"/>
      <c r="I177" s="307"/>
      <c r="J177" s="202"/>
      <c r="K177" s="193"/>
      <c r="L177" s="193"/>
      <c r="M177" s="193"/>
      <c r="N177" s="193"/>
      <c r="O177" s="193"/>
      <c r="P177" s="193"/>
      <c r="Q177" s="193"/>
      <c r="R177" s="193"/>
      <c r="S177" s="193"/>
      <c r="T177" s="193"/>
      <c r="U177" s="193"/>
      <c r="V177" s="193"/>
      <c r="W177" s="193"/>
      <c r="X177" s="193"/>
      <c r="Y177" s="193"/>
      <c r="Z177" s="193"/>
      <c r="AA177" s="193"/>
      <c r="AB177" s="193"/>
      <c r="AC177" s="193"/>
      <c r="AD177" s="193"/>
      <c r="AE177" s="193"/>
      <c r="AF177" s="193"/>
      <c r="AG177" s="193"/>
      <c r="AH177" s="193"/>
      <c r="AI177" s="193"/>
      <c r="AJ177" s="193"/>
      <c r="AK177" s="193"/>
      <c r="AL177" s="193"/>
      <c r="AM177" s="193"/>
      <c r="AN177" s="193"/>
      <c r="AO177" s="193"/>
      <c r="BA177" s="87" t="str">
        <f>IF(Aチーム用勤務希望表!BA177&lt;&gt;"",Aチーム用勤務希望表!BA177,"")</f>
        <v>文化の日</v>
      </c>
      <c r="BB177" s="140">
        <f>IF(Aチーム用勤務希望表!BB177&lt;&gt;"",Aチーム用勤務希望表!BB177,"")</f>
        <v>44868</v>
      </c>
      <c r="BC177" s="87" t="str">
        <f>IF(Aチーム用勤務希望表!BC177&lt;&gt;"",Aチーム用勤務希望表!BC177,"")</f>
        <v/>
      </c>
      <c r="BD177" s="98">
        <f t="shared" si="493"/>
        <v>0</v>
      </c>
      <c r="BE177" s="98">
        <f t="shared" si="493"/>
        <v>0</v>
      </c>
      <c r="BF177" s="98">
        <f t="shared" si="493"/>
        <v>0</v>
      </c>
      <c r="BG177" s="98">
        <f t="shared" si="493"/>
        <v>0</v>
      </c>
      <c r="BH177" s="98">
        <f t="shared" si="493"/>
        <v>0</v>
      </c>
      <c r="BI177" s="98">
        <f t="shared" si="493"/>
        <v>0</v>
      </c>
      <c r="BJ177" s="98">
        <f t="shared" si="493"/>
        <v>0</v>
      </c>
      <c r="BK177" s="98">
        <f t="shared" si="493"/>
        <v>0</v>
      </c>
      <c r="BL177" s="98">
        <f t="shared" si="493"/>
        <v>0</v>
      </c>
      <c r="BM177" s="98">
        <f t="shared" si="493"/>
        <v>0</v>
      </c>
      <c r="BN177" s="98">
        <f t="shared" si="494"/>
        <v>0</v>
      </c>
      <c r="BO177" s="98">
        <f t="shared" si="494"/>
        <v>0</v>
      </c>
      <c r="BP177" s="98">
        <f t="shared" si="494"/>
        <v>0</v>
      </c>
      <c r="BQ177" s="98">
        <f t="shared" si="494"/>
        <v>0</v>
      </c>
      <c r="BR177" s="98">
        <f t="shared" si="494"/>
        <v>0</v>
      </c>
      <c r="BS177" s="98">
        <f t="shared" si="494"/>
        <v>0</v>
      </c>
      <c r="BT177" s="98">
        <f t="shared" si="494"/>
        <v>0</v>
      </c>
      <c r="BU177" s="98">
        <f t="shared" si="494"/>
        <v>0</v>
      </c>
      <c r="BV177" s="98">
        <f t="shared" si="494"/>
        <v>0</v>
      </c>
      <c r="BW177" s="98">
        <f t="shared" si="494"/>
        <v>0</v>
      </c>
      <c r="BX177" s="98">
        <f t="shared" si="495"/>
        <v>0</v>
      </c>
      <c r="BY177" s="98">
        <f t="shared" si="495"/>
        <v>0</v>
      </c>
      <c r="BZ177" s="98">
        <f t="shared" si="495"/>
        <v>0</v>
      </c>
      <c r="CA177" s="98">
        <f t="shared" si="495"/>
        <v>0</v>
      </c>
      <c r="CB177" s="98">
        <f t="shared" si="495"/>
        <v>0</v>
      </c>
      <c r="CC177" s="98">
        <f t="shared" si="495"/>
        <v>0</v>
      </c>
      <c r="CD177" s="98">
        <f t="shared" si="495"/>
        <v>0</v>
      </c>
      <c r="CE177" s="98">
        <f t="shared" si="495"/>
        <v>0</v>
      </c>
      <c r="CF177" s="98">
        <f t="shared" si="495"/>
        <v>0</v>
      </c>
      <c r="CG177" s="98">
        <f t="shared" si="495"/>
        <v>0</v>
      </c>
      <c r="CH177" s="98">
        <f t="shared" si="495"/>
        <v>0</v>
      </c>
    </row>
    <row r="178" spans="3:86" x14ac:dyDescent="0.4">
      <c r="I178" s="307"/>
      <c r="J178" s="201" t="str">
        <f t="shared" ref="J178" si="560">E37</f>
        <v>加藤</v>
      </c>
      <c r="K178" s="193">
        <f t="shared" ref="K178" si="561">IF(AND($D$1="二交代制",K$17&gt;=1,K$17&lt;=28,K37="当",L37="明",M37="休",N37="当"),10,IF(AND($D$1="三交代制",K$17&gt;=2,K$17&lt;=30,OR(K37="準",K37="深"),OR(L37="準",L37="深"),OR(M37="準",M37="深")),20,IF(AND($D$1="二交代制",OR(K37="当",K37="明"),NOT(OR(AND(K37="当",OR(L37="明",K$17=31,L$18="×"),OR(M37="休",K$17=30,K$17=31,M$18="×")),AND(K37="明",OR(J37="当",K$17=1),OR(L37="休",K$17=31,L$18="×"))))),30,IF(AND($D$1="三交代制",J37&lt;&gt;"準",J37&lt;&gt;"深",OR(K37="準",K37="深"),(NOT(OR(AND(K37="準",OR(J37="日",J37="休",K$17=1,AND(L37&lt;&gt;"準",L37&lt;&gt;"深",J37="")),OR(L37="休",AND(L37="準",OR(M37="休",K$17=30,M$18="×")),K$17=31,L$18="×",L37="")),AND(K37="深",OR(J37="休",K$17=1,AND(L37&lt;&gt;"準",L37&lt;&gt;"深",J37="")),OR(L37="休",AND(OR(L37="準",L37="深"),OR(M37="休",K$17=30,M$18="×")),K$17=31,L$18="×",L37="")))))),40,0))))</f>
        <v>0</v>
      </c>
      <c r="L178" s="193">
        <f t="shared" ref="L178" si="562">IF(AND($D$1="二交代制",L$17&gt;=1,L$17&lt;=28,L37="当",M37="明",N37="休",O37="当"),10,IF(AND($D$1="三交代制",L$17&gt;=2,L$17&lt;=30,OR(L37="準",L37="深"),OR(M37="準",M37="深"),OR(N37="準",N37="深")),20,IF(AND($D$1="二交代制",OR(L37="当",L37="明"),NOT(OR(AND(L37="当",OR(M37="明",L$17=31,M$18="×"),OR(N37="休",L$17=30,L$17=31,N$18="×")),AND(L37="明",OR(K37="当",L$17=1),OR(M37="休",L$17=31,M$18="×"))))),30,IF(AND($D$1="三交代制",K37&lt;&gt;"準",K37&lt;&gt;"深",OR(L37="準",L37="深"),(NOT(OR(AND(L37="準",OR(K37="日",K37="休",L$17=1,AND(M37&lt;&gt;"準",M37&lt;&gt;"深",K37="")),OR(M37="休",AND(M37="準",OR(N37="休",L$17=30,N$18="×")),L$17=31,M$18="×",M37="")),AND(L37="深",OR(K37="休",L$17=1,AND(M37&lt;&gt;"準",M37&lt;&gt;"深",K37="")),OR(M37="休",AND(OR(M37="準",M37="深"),OR(N37="休",L$17=30,N$18="×")),L$17=31,M$18="×",M37="")))))),40,0))))</f>
        <v>0</v>
      </c>
      <c r="M178" s="193">
        <f t="shared" ref="M178" si="563">IF(AND($D$1="二交代制",M$17&gt;=1,M$17&lt;=28,M37="当",N37="明",O37="休",P37="当"),10,IF(AND($D$1="三交代制",M$17&gt;=2,M$17&lt;=30,OR(M37="準",M37="深"),OR(N37="準",N37="深"),OR(O37="準",O37="深")),20,IF(AND($D$1="二交代制",OR(M37="当",M37="明"),NOT(OR(AND(M37="当",OR(N37="明",M$17=31,N$18="×"),OR(O37="休",M$17=30,M$17=31,O$18="×")),AND(M37="明",OR(L37="当",M$17=1),OR(N37="休",M$17=31,N$18="×"))))),30,IF(AND($D$1="三交代制",L37&lt;&gt;"準",L37&lt;&gt;"深",OR(M37="準",M37="深"),(NOT(OR(AND(M37="準",OR(L37="日",L37="休",M$17=1,AND(N37&lt;&gt;"準",N37&lt;&gt;"深",L37="")),OR(N37="休",AND(N37="準",OR(O37="休",M$17=30,O$18="×")),M$17=31,N$18="×",N37="")),AND(M37="深",OR(L37="休",M$17=1,AND(N37&lt;&gt;"準",N37&lt;&gt;"深",L37="")),OR(N37="休",AND(OR(N37="準",N37="深"),OR(O37="休",M$17=30,O$18="×")),M$17=31,N$18="×",N37="")))))),40,0))))</f>
        <v>0</v>
      </c>
      <c r="N178" s="193">
        <f t="shared" ref="N178" si="564">IF(AND($D$1="二交代制",N$17&gt;=1,N$17&lt;=28,N37="当",O37="明",P37="休",Q37="当"),10,IF(AND($D$1="三交代制",N$17&gt;=2,N$17&lt;=30,OR(N37="準",N37="深"),OR(O37="準",O37="深"),OR(P37="準",P37="深")),20,IF(AND($D$1="二交代制",OR(N37="当",N37="明"),NOT(OR(AND(N37="当",OR(O37="明",N$17=31,O$18="×"),OR(P37="休",N$17=30,N$17=31,P$18="×")),AND(N37="明",OR(M37="当",N$17=1),OR(O37="休",N$17=31,O$18="×"))))),30,IF(AND($D$1="三交代制",M37&lt;&gt;"準",M37&lt;&gt;"深",OR(N37="準",N37="深"),(NOT(OR(AND(N37="準",OR(M37="日",M37="休",N$17=1,AND(O37&lt;&gt;"準",O37&lt;&gt;"深",M37="")),OR(O37="休",AND(O37="準",OR(P37="休",N$17=30,P$18="×")),N$17=31,O$18="×",O37="")),AND(N37="深",OR(M37="休",N$17=1,AND(O37&lt;&gt;"準",O37&lt;&gt;"深",M37="")),OR(O37="休",AND(OR(O37="準",O37="深"),OR(P37="休",N$17=30,P$18="×")),N$17=31,O$18="×",O37="")))))),40,0))))</f>
        <v>0</v>
      </c>
      <c r="O178" s="193">
        <f t="shared" ref="O178" si="565">IF(AND($D$1="二交代制",O$17&gt;=1,O$17&lt;=28,O37="当",P37="明",Q37="休",R37="当"),10,IF(AND($D$1="三交代制",O$17&gt;=2,O$17&lt;=30,OR(O37="準",O37="深"),OR(P37="準",P37="深"),OR(Q37="準",Q37="深")),20,IF(AND($D$1="二交代制",OR(O37="当",O37="明"),NOT(OR(AND(O37="当",OR(P37="明",O$17=31,P$18="×"),OR(Q37="休",O$17=30,O$17=31,Q$18="×")),AND(O37="明",OR(N37="当",O$17=1),OR(P37="休",O$17=31,P$18="×"))))),30,IF(AND($D$1="三交代制",N37&lt;&gt;"準",N37&lt;&gt;"深",OR(O37="準",O37="深"),(NOT(OR(AND(O37="準",OR(N37="日",N37="休",O$17=1,AND(P37&lt;&gt;"準",P37&lt;&gt;"深",N37="")),OR(P37="休",AND(P37="準",OR(Q37="休",O$17=30,Q$18="×")),O$17=31,P$18="×",P37="")),AND(O37="深",OR(N37="休",O$17=1,AND(P37&lt;&gt;"準",P37&lt;&gt;"深",N37="")),OR(P37="休",AND(OR(P37="準",P37="深"),OR(Q37="休",O$17=30,Q$18="×")),O$17=31,P$18="×",P37="")))))),40,0))))</f>
        <v>0</v>
      </c>
      <c r="P178" s="193">
        <f t="shared" ref="P178" si="566">IF(AND($D$1="二交代制",P$17&gt;=1,P$17&lt;=28,P37="当",Q37="明",R37="休",S37="当"),10,IF(AND($D$1="三交代制",P$17&gt;=2,P$17&lt;=30,OR(P37="準",P37="深"),OR(Q37="準",Q37="深"),OR(R37="準",R37="深")),20,IF(AND($D$1="二交代制",OR(P37="当",P37="明"),NOT(OR(AND(P37="当",OR(Q37="明",P$17=31,Q$18="×"),OR(R37="休",P$17=30,P$17=31,R$18="×")),AND(P37="明",OR(O37="当",P$17=1),OR(Q37="休",P$17=31,Q$18="×"))))),30,IF(AND($D$1="三交代制",O37&lt;&gt;"準",O37&lt;&gt;"深",OR(P37="準",P37="深"),(NOT(OR(AND(P37="準",OR(O37="日",O37="休",P$17=1,AND(Q37&lt;&gt;"準",Q37&lt;&gt;"深",O37="")),OR(Q37="休",AND(Q37="準",OR(R37="休",P$17=30,R$18="×")),P$17=31,Q$18="×",Q37="")),AND(P37="深",OR(O37="休",P$17=1,AND(Q37&lt;&gt;"準",Q37&lt;&gt;"深",O37="")),OR(Q37="休",AND(OR(Q37="準",Q37="深"),OR(R37="休",P$17=30,R$18="×")),P$17=31,Q$18="×",Q37="")))))),40,0))))</f>
        <v>0</v>
      </c>
      <c r="Q178" s="193">
        <f t="shared" ref="Q178" si="567">IF(AND($D$1="二交代制",Q$17&gt;=1,Q$17&lt;=28,Q37="当",R37="明",S37="休",T37="当"),10,IF(AND($D$1="三交代制",Q$17&gt;=2,Q$17&lt;=30,OR(Q37="準",Q37="深"),OR(R37="準",R37="深"),OR(S37="準",S37="深")),20,IF(AND($D$1="二交代制",OR(Q37="当",Q37="明"),NOT(OR(AND(Q37="当",OR(R37="明",Q$17=31,R$18="×"),OR(S37="休",Q$17=30,Q$17=31,S$18="×")),AND(Q37="明",OR(P37="当",Q$17=1),OR(R37="休",Q$17=31,R$18="×"))))),30,IF(AND($D$1="三交代制",P37&lt;&gt;"準",P37&lt;&gt;"深",OR(Q37="準",Q37="深"),(NOT(OR(AND(Q37="準",OR(P37="日",P37="休",Q$17=1,AND(R37&lt;&gt;"準",R37&lt;&gt;"深",P37="")),OR(R37="休",AND(R37="準",OR(S37="休",Q$17=30,S$18="×")),Q$17=31,R$18="×",R37="")),AND(Q37="深",OR(P37="休",Q$17=1,AND(R37&lt;&gt;"準",R37&lt;&gt;"深",P37="")),OR(R37="休",AND(OR(R37="準",R37="深"),OR(S37="休",Q$17=30,S$18="×")),Q$17=31,R$18="×",R37="")))))),40,0))))</f>
        <v>0</v>
      </c>
      <c r="R178" s="193">
        <f t="shared" ref="R178" si="568">IF(AND($D$1="二交代制",R$17&gt;=1,R$17&lt;=28,R37="当",S37="明",T37="休",U37="当"),10,IF(AND($D$1="三交代制",R$17&gt;=2,R$17&lt;=30,OR(R37="準",R37="深"),OR(S37="準",S37="深"),OR(T37="準",T37="深")),20,IF(AND($D$1="二交代制",OR(R37="当",R37="明"),NOT(OR(AND(R37="当",OR(S37="明",R$17=31,S$18="×"),OR(T37="休",R$17=30,R$17=31,T$18="×")),AND(R37="明",OR(Q37="当",R$17=1),OR(S37="休",R$17=31,S$18="×"))))),30,IF(AND($D$1="三交代制",Q37&lt;&gt;"準",Q37&lt;&gt;"深",OR(R37="準",R37="深"),(NOT(OR(AND(R37="準",OR(Q37="日",Q37="休",R$17=1,AND(S37&lt;&gt;"準",S37&lt;&gt;"深",Q37="")),OR(S37="休",AND(S37="準",OR(T37="休",R$17=30,T$18="×")),R$17=31,S$18="×",S37="")),AND(R37="深",OR(Q37="休",R$17=1,AND(S37&lt;&gt;"準",S37&lt;&gt;"深",Q37="")),OR(S37="休",AND(OR(S37="準",S37="深"),OR(T37="休",R$17=30,T$18="×")),R$17=31,S$18="×",S37="")))))),40,0))))</f>
        <v>0</v>
      </c>
      <c r="S178" s="193">
        <f t="shared" ref="S178" si="569">IF(AND($D$1="二交代制",S$17&gt;=1,S$17&lt;=28,S37="当",T37="明",U37="休",V37="当"),10,IF(AND($D$1="三交代制",S$17&gt;=2,S$17&lt;=30,OR(S37="準",S37="深"),OR(T37="準",T37="深"),OR(U37="準",U37="深")),20,IF(AND($D$1="二交代制",OR(S37="当",S37="明"),NOT(OR(AND(S37="当",OR(T37="明",S$17=31,T$18="×"),OR(U37="休",S$17=30,S$17=31,U$18="×")),AND(S37="明",OR(R37="当",S$17=1),OR(T37="休",S$17=31,T$18="×"))))),30,IF(AND($D$1="三交代制",R37&lt;&gt;"準",R37&lt;&gt;"深",OR(S37="準",S37="深"),(NOT(OR(AND(S37="準",OR(R37="日",R37="休",S$17=1,AND(T37&lt;&gt;"準",T37&lt;&gt;"深",R37="")),OR(T37="休",AND(T37="準",OR(U37="休",S$17=30,U$18="×")),S$17=31,T$18="×",T37="")),AND(S37="深",OR(R37="休",S$17=1,AND(T37&lt;&gt;"準",T37&lt;&gt;"深",R37="")),OR(T37="休",AND(OR(T37="準",T37="深"),OR(U37="休",S$17=30,U$18="×")),S$17=31,T$18="×",T37="")))))),40,0))))</f>
        <v>0</v>
      </c>
      <c r="T178" s="193">
        <f t="shared" ref="T178" si="570">IF(AND($D$1="二交代制",T$17&gt;=1,T$17&lt;=28,T37="当",U37="明",V37="休",W37="当"),10,IF(AND($D$1="三交代制",T$17&gt;=2,T$17&lt;=30,OR(T37="準",T37="深"),OR(U37="準",U37="深"),OR(V37="準",V37="深")),20,IF(AND($D$1="二交代制",OR(T37="当",T37="明"),NOT(OR(AND(T37="当",OR(U37="明",T$17=31,U$18="×"),OR(V37="休",T$17=30,T$17=31,V$18="×")),AND(T37="明",OR(S37="当",T$17=1),OR(U37="休",T$17=31,U$18="×"))))),30,IF(AND($D$1="三交代制",S37&lt;&gt;"準",S37&lt;&gt;"深",OR(T37="準",T37="深"),(NOT(OR(AND(T37="準",OR(S37="日",S37="休",T$17=1,AND(U37&lt;&gt;"準",U37&lt;&gt;"深",S37="")),OR(U37="休",AND(U37="準",OR(V37="休",T$17=30,V$18="×")),T$17=31,U$18="×",U37="")),AND(T37="深",OR(S37="休",T$17=1,AND(U37&lt;&gt;"準",U37&lt;&gt;"深",S37="")),OR(U37="休",AND(OR(U37="準",U37="深"),OR(V37="休",T$17=30,V$18="×")),T$17=31,U$18="×",U37="")))))),40,0))))</f>
        <v>0</v>
      </c>
      <c r="U178" s="193">
        <f t="shared" ref="U178" si="571">IF(AND($D$1="二交代制",U$17&gt;=1,U$17&lt;=28,U37="当",V37="明",W37="休",X37="当"),10,IF(AND($D$1="三交代制",U$17&gt;=2,U$17&lt;=30,OR(U37="準",U37="深"),OR(V37="準",V37="深"),OR(W37="準",W37="深")),20,IF(AND($D$1="二交代制",OR(U37="当",U37="明"),NOT(OR(AND(U37="当",OR(V37="明",U$17=31,V$18="×"),OR(W37="休",U$17=30,U$17=31,W$18="×")),AND(U37="明",OR(T37="当",U$17=1),OR(V37="休",U$17=31,V$18="×"))))),30,IF(AND($D$1="三交代制",T37&lt;&gt;"準",T37&lt;&gt;"深",OR(U37="準",U37="深"),(NOT(OR(AND(U37="準",OR(T37="日",T37="休",U$17=1,AND(V37&lt;&gt;"準",V37&lt;&gt;"深",T37="")),OR(V37="休",AND(V37="準",OR(W37="休",U$17=30,W$18="×")),U$17=31,V$18="×",V37="")),AND(U37="深",OR(T37="休",U$17=1,AND(V37&lt;&gt;"準",V37&lt;&gt;"深",T37="")),OR(V37="休",AND(OR(V37="準",V37="深"),OR(W37="休",U$17=30,W$18="×")),U$17=31,V$18="×",V37="")))))),40,0))))</f>
        <v>0</v>
      </c>
      <c r="V178" s="193">
        <f t="shared" ref="V178" si="572">IF(AND($D$1="二交代制",V$17&gt;=1,V$17&lt;=28,V37="当",W37="明",X37="休",Y37="当"),10,IF(AND($D$1="三交代制",V$17&gt;=2,V$17&lt;=30,OR(V37="準",V37="深"),OR(W37="準",W37="深"),OR(X37="準",X37="深")),20,IF(AND($D$1="二交代制",OR(V37="当",V37="明"),NOT(OR(AND(V37="当",OR(W37="明",V$17=31,W$18="×"),OR(X37="休",V$17=30,V$17=31,X$18="×")),AND(V37="明",OR(U37="当",V$17=1),OR(W37="休",V$17=31,W$18="×"))))),30,IF(AND($D$1="三交代制",U37&lt;&gt;"準",U37&lt;&gt;"深",OR(V37="準",V37="深"),(NOT(OR(AND(V37="準",OR(U37="日",U37="休",V$17=1,AND(W37&lt;&gt;"準",W37&lt;&gt;"深",U37="")),OR(W37="休",AND(W37="準",OR(X37="休",V$17=30,X$18="×")),V$17=31,W$18="×",W37="")),AND(V37="深",OR(U37="休",V$17=1,AND(W37&lt;&gt;"準",W37&lt;&gt;"深",U37="")),OR(W37="休",AND(OR(W37="準",W37="深"),OR(X37="休",V$17=30,X$18="×")),V$17=31,W$18="×",W37="")))))),40,0))))</f>
        <v>0</v>
      </c>
      <c r="W178" s="193">
        <f t="shared" ref="W178" si="573">IF(AND($D$1="二交代制",W$17&gt;=1,W$17&lt;=28,W37="当",X37="明",Y37="休",Z37="当"),10,IF(AND($D$1="三交代制",W$17&gt;=2,W$17&lt;=30,OR(W37="準",W37="深"),OR(X37="準",X37="深"),OR(Y37="準",Y37="深")),20,IF(AND($D$1="二交代制",OR(W37="当",W37="明"),NOT(OR(AND(W37="当",OR(X37="明",W$17=31,X$18="×"),OR(Y37="休",W$17=30,W$17=31,Y$18="×")),AND(W37="明",OR(V37="当",W$17=1),OR(X37="休",W$17=31,X$18="×"))))),30,IF(AND($D$1="三交代制",V37&lt;&gt;"準",V37&lt;&gt;"深",OR(W37="準",W37="深"),(NOT(OR(AND(W37="準",OR(V37="日",V37="休",W$17=1,AND(X37&lt;&gt;"準",X37&lt;&gt;"深",V37="")),OR(X37="休",AND(X37="準",OR(Y37="休",W$17=30,Y$18="×")),W$17=31,X$18="×",X37="")),AND(W37="深",OR(V37="休",W$17=1,AND(X37&lt;&gt;"準",X37&lt;&gt;"深",V37="")),OR(X37="休",AND(OR(X37="準",X37="深"),OR(Y37="休",W$17=30,Y$18="×")),W$17=31,X$18="×",X37="")))))),40,0))))</f>
        <v>0</v>
      </c>
      <c r="X178" s="193">
        <f t="shared" ref="X178" si="574">IF(AND($D$1="二交代制",X$17&gt;=1,X$17&lt;=28,X37="当",Y37="明",Z37="休",AA37="当"),10,IF(AND($D$1="三交代制",X$17&gt;=2,X$17&lt;=30,OR(X37="準",X37="深"),OR(Y37="準",Y37="深"),OR(Z37="準",Z37="深")),20,IF(AND($D$1="二交代制",OR(X37="当",X37="明"),NOT(OR(AND(X37="当",OR(Y37="明",X$17=31,Y$18="×"),OR(Z37="休",X$17=30,X$17=31,Z$18="×")),AND(X37="明",OR(W37="当",X$17=1),OR(Y37="休",X$17=31,Y$18="×"))))),30,IF(AND($D$1="三交代制",W37&lt;&gt;"準",W37&lt;&gt;"深",OR(X37="準",X37="深"),(NOT(OR(AND(X37="準",OR(W37="日",W37="休",X$17=1,AND(Y37&lt;&gt;"準",Y37&lt;&gt;"深",W37="")),OR(Y37="休",AND(Y37="準",OR(Z37="休",X$17=30,Z$18="×")),X$17=31,Y$18="×",Y37="")),AND(X37="深",OR(W37="休",X$17=1,AND(Y37&lt;&gt;"準",Y37&lt;&gt;"深",W37="")),OR(Y37="休",AND(OR(Y37="準",Y37="深"),OR(Z37="休",X$17=30,Z$18="×")),X$17=31,Y$18="×",Y37="")))))),40,0))))</f>
        <v>0</v>
      </c>
      <c r="Y178" s="193">
        <f t="shared" ref="Y178" si="575">IF(AND($D$1="二交代制",Y$17&gt;=1,Y$17&lt;=28,Y37="当",Z37="明",AA37="休",AB37="当"),10,IF(AND($D$1="三交代制",Y$17&gt;=2,Y$17&lt;=30,OR(Y37="準",Y37="深"),OR(Z37="準",Z37="深"),OR(AA37="準",AA37="深")),20,IF(AND($D$1="二交代制",OR(Y37="当",Y37="明"),NOT(OR(AND(Y37="当",OR(Z37="明",Y$17=31,Z$18="×"),OR(AA37="休",Y$17=30,Y$17=31,AA$18="×")),AND(Y37="明",OR(X37="当",Y$17=1),OR(Z37="休",Y$17=31,Z$18="×"))))),30,IF(AND($D$1="三交代制",X37&lt;&gt;"準",X37&lt;&gt;"深",OR(Y37="準",Y37="深"),(NOT(OR(AND(Y37="準",OR(X37="日",X37="休",Y$17=1,AND(Z37&lt;&gt;"準",Z37&lt;&gt;"深",X37="")),OR(Z37="休",AND(Z37="準",OR(AA37="休",Y$17=30,AA$18="×")),Y$17=31,Z$18="×",Z37="")),AND(Y37="深",OR(X37="休",Y$17=1,AND(Z37&lt;&gt;"準",Z37&lt;&gt;"深",X37="")),OR(Z37="休",AND(OR(Z37="準",Z37="深"),OR(AA37="休",Y$17=30,AA$18="×")),Y$17=31,Z$18="×",Z37="")))))),40,0))))</f>
        <v>0</v>
      </c>
      <c r="Z178" s="193">
        <f t="shared" ref="Z178" si="576">IF(AND($D$1="二交代制",Z$17&gt;=1,Z$17&lt;=28,Z37="当",AA37="明",AB37="休",AC37="当"),10,IF(AND($D$1="三交代制",Z$17&gt;=2,Z$17&lt;=30,OR(Z37="準",Z37="深"),OR(AA37="準",AA37="深"),OR(AB37="準",AB37="深")),20,IF(AND($D$1="二交代制",OR(Z37="当",Z37="明"),NOT(OR(AND(Z37="当",OR(AA37="明",Z$17=31,AA$18="×"),OR(AB37="休",Z$17=30,Z$17=31,AB$18="×")),AND(Z37="明",OR(Y37="当",Z$17=1),OR(AA37="休",Z$17=31,AA$18="×"))))),30,IF(AND($D$1="三交代制",Y37&lt;&gt;"準",Y37&lt;&gt;"深",OR(Z37="準",Z37="深"),(NOT(OR(AND(Z37="準",OR(Y37="日",Y37="休",Z$17=1,AND(AA37&lt;&gt;"準",AA37&lt;&gt;"深",Y37="")),OR(AA37="休",AND(AA37="準",OR(AB37="休",Z$17=30,AB$18="×")),Z$17=31,AA$18="×",AA37="")),AND(Z37="深",OR(Y37="休",Z$17=1,AND(AA37&lt;&gt;"準",AA37&lt;&gt;"深",Y37="")),OR(AA37="休",AND(OR(AA37="準",AA37="深"),OR(AB37="休",Z$17=30,AB$18="×")),Z$17=31,AA$18="×",AA37="")))))),40,0))))</f>
        <v>0</v>
      </c>
      <c r="AA178" s="193">
        <f t="shared" ref="AA178" si="577">IF(AND($D$1="二交代制",AA$17&gt;=1,AA$17&lt;=28,AA37="当",AB37="明",AC37="休",AD37="当"),10,IF(AND($D$1="三交代制",AA$17&gt;=2,AA$17&lt;=30,OR(AA37="準",AA37="深"),OR(AB37="準",AB37="深"),OR(AC37="準",AC37="深")),20,IF(AND($D$1="二交代制",OR(AA37="当",AA37="明"),NOT(OR(AND(AA37="当",OR(AB37="明",AA$17=31,AB$18="×"),OR(AC37="休",AA$17=30,AA$17=31,AC$18="×")),AND(AA37="明",OR(Z37="当",AA$17=1),OR(AB37="休",AA$17=31,AB$18="×"))))),30,IF(AND($D$1="三交代制",Z37&lt;&gt;"準",Z37&lt;&gt;"深",OR(AA37="準",AA37="深"),(NOT(OR(AND(AA37="準",OR(Z37="日",Z37="休",AA$17=1,AND(AB37&lt;&gt;"準",AB37&lt;&gt;"深",Z37="")),OR(AB37="休",AND(AB37="準",OR(AC37="休",AA$17=30,AC$18="×")),AA$17=31,AB$18="×",AB37="")),AND(AA37="深",OR(Z37="休",AA$17=1,AND(AB37&lt;&gt;"準",AB37&lt;&gt;"深",Z37="")),OR(AB37="休",AND(OR(AB37="準",AB37="深"),OR(AC37="休",AA$17=30,AC$18="×")),AA$17=31,AB$18="×",AB37="")))))),40,0))))</f>
        <v>0</v>
      </c>
      <c r="AB178" s="193">
        <f t="shared" ref="AB178" si="578">IF(AND($D$1="二交代制",AB$17&gt;=1,AB$17&lt;=28,AB37="当",AC37="明",AD37="休",AE37="当"),10,IF(AND($D$1="三交代制",AB$17&gt;=2,AB$17&lt;=30,OR(AB37="準",AB37="深"),OR(AC37="準",AC37="深"),OR(AD37="準",AD37="深")),20,IF(AND($D$1="二交代制",OR(AB37="当",AB37="明"),NOT(OR(AND(AB37="当",OR(AC37="明",AB$17=31,AC$18="×"),OR(AD37="休",AB$17=30,AB$17=31,AD$18="×")),AND(AB37="明",OR(AA37="当",AB$17=1),OR(AC37="休",AB$17=31,AC$18="×"))))),30,IF(AND($D$1="三交代制",AA37&lt;&gt;"準",AA37&lt;&gt;"深",OR(AB37="準",AB37="深"),(NOT(OR(AND(AB37="準",OR(AA37="日",AA37="休",AB$17=1,AND(AC37&lt;&gt;"準",AC37&lt;&gt;"深",AA37="")),OR(AC37="休",AND(AC37="準",OR(AD37="休",AB$17=30,AD$18="×")),AB$17=31,AC$18="×",AC37="")),AND(AB37="深",OR(AA37="休",AB$17=1,AND(AC37&lt;&gt;"準",AC37&lt;&gt;"深",AA37="")),OR(AC37="休",AND(OR(AC37="準",AC37="深"),OR(AD37="休",AB$17=30,AD$18="×")),AB$17=31,AC$18="×",AC37="")))))),40,0))))</f>
        <v>0</v>
      </c>
      <c r="AC178" s="193">
        <f t="shared" ref="AC178" si="579">IF(AND($D$1="二交代制",AC$17&gt;=1,AC$17&lt;=28,AC37="当",AD37="明",AE37="休",AF37="当"),10,IF(AND($D$1="三交代制",AC$17&gt;=2,AC$17&lt;=30,OR(AC37="準",AC37="深"),OR(AD37="準",AD37="深"),OR(AE37="準",AE37="深")),20,IF(AND($D$1="二交代制",OR(AC37="当",AC37="明"),NOT(OR(AND(AC37="当",OR(AD37="明",AC$17=31,AD$18="×"),OR(AE37="休",AC$17=30,AC$17=31,AE$18="×")),AND(AC37="明",OR(AB37="当",AC$17=1),OR(AD37="休",AC$17=31,AD$18="×"))))),30,IF(AND($D$1="三交代制",AB37&lt;&gt;"準",AB37&lt;&gt;"深",OR(AC37="準",AC37="深"),(NOT(OR(AND(AC37="準",OR(AB37="日",AB37="休",AC$17=1,AND(AD37&lt;&gt;"準",AD37&lt;&gt;"深",AB37="")),OR(AD37="休",AND(AD37="準",OR(AE37="休",AC$17=30,AE$18="×")),AC$17=31,AD$18="×",AD37="")),AND(AC37="深",OR(AB37="休",AC$17=1,AND(AD37&lt;&gt;"準",AD37&lt;&gt;"深",AB37="")),OR(AD37="休",AND(OR(AD37="準",AD37="深"),OR(AE37="休",AC$17=30,AE$18="×")),AC$17=31,AD$18="×",AD37="")))))),40,0))))</f>
        <v>0</v>
      </c>
      <c r="AD178" s="193">
        <f t="shared" ref="AD178" si="580">IF(AND($D$1="二交代制",AD$17&gt;=1,AD$17&lt;=28,AD37="当",AE37="明",AF37="休",AG37="当"),10,IF(AND($D$1="三交代制",AD$17&gt;=2,AD$17&lt;=30,OR(AD37="準",AD37="深"),OR(AE37="準",AE37="深"),OR(AF37="準",AF37="深")),20,IF(AND($D$1="二交代制",OR(AD37="当",AD37="明"),NOT(OR(AND(AD37="当",OR(AE37="明",AD$17=31,AE$18="×"),OR(AF37="休",AD$17=30,AD$17=31,AF$18="×")),AND(AD37="明",OR(AC37="当",AD$17=1),OR(AE37="休",AD$17=31,AE$18="×"))))),30,IF(AND($D$1="三交代制",AC37&lt;&gt;"準",AC37&lt;&gt;"深",OR(AD37="準",AD37="深"),(NOT(OR(AND(AD37="準",OR(AC37="日",AC37="休",AD$17=1,AND(AE37&lt;&gt;"準",AE37&lt;&gt;"深",AC37="")),OR(AE37="休",AND(AE37="準",OR(AF37="休",AD$17=30,AF$18="×")),AD$17=31,AE$18="×",AE37="")),AND(AD37="深",OR(AC37="休",AD$17=1,AND(AE37&lt;&gt;"準",AE37&lt;&gt;"深",AC37="")),OR(AE37="休",AND(OR(AE37="準",AE37="深"),OR(AF37="休",AD$17=30,AF$18="×")),AD$17=31,AE$18="×",AE37="")))))),40,0))))</f>
        <v>0</v>
      </c>
      <c r="AE178" s="193">
        <f t="shared" ref="AE178" si="581">IF(AND($D$1="二交代制",AE$17&gt;=1,AE$17&lt;=28,AE37="当",AF37="明",AG37="休",AH37="当"),10,IF(AND($D$1="三交代制",AE$17&gt;=2,AE$17&lt;=30,OR(AE37="準",AE37="深"),OR(AF37="準",AF37="深"),OR(AG37="準",AG37="深")),20,IF(AND($D$1="二交代制",OR(AE37="当",AE37="明"),NOT(OR(AND(AE37="当",OR(AF37="明",AE$17=31,AF$18="×"),OR(AG37="休",AE$17=30,AE$17=31,AG$18="×")),AND(AE37="明",OR(AD37="当",AE$17=1),OR(AF37="休",AE$17=31,AF$18="×"))))),30,IF(AND($D$1="三交代制",AD37&lt;&gt;"準",AD37&lt;&gt;"深",OR(AE37="準",AE37="深"),(NOT(OR(AND(AE37="準",OR(AD37="日",AD37="休",AE$17=1,AND(AF37&lt;&gt;"準",AF37&lt;&gt;"深",AD37="")),OR(AF37="休",AND(AF37="準",OR(AG37="休",AE$17=30,AG$18="×")),AE$17=31,AF$18="×",AF37="")),AND(AE37="深",OR(AD37="休",AE$17=1,AND(AF37&lt;&gt;"準",AF37&lt;&gt;"深",AD37="")),OR(AF37="休",AND(OR(AF37="準",AF37="深"),OR(AG37="休",AE$17=30,AG$18="×")),AE$17=31,AF$18="×",AF37="")))))),40,0))))</f>
        <v>0</v>
      </c>
      <c r="AF178" s="193">
        <f t="shared" ref="AF178" si="582">IF(AND($D$1="二交代制",AF$17&gt;=1,AF$17&lt;=28,AF37="当",AG37="明",AH37="休",AI37="当"),10,IF(AND($D$1="三交代制",AF$17&gt;=2,AF$17&lt;=30,OR(AF37="準",AF37="深"),OR(AG37="準",AG37="深"),OR(AH37="準",AH37="深")),20,IF(AND($D$1="二交代制",OR(AF37="当",AF37="明"),NOT(OR(AND(AF37="当",OR(AG37="明",AF$17=31,AG$18="×"),OR(AH37="休",AF$17=30,AF$17=31,AH$18="×")),AND(AF37="明",OR(AE37="当",AF$17=1),OR(AG37="休",AF$17=31,AG$18="×"))))),30,IF(AND($D$1="三交代制",AE37&lt;&gt;"準",AE37&lt;&gt;"深",OR(AF37="準",AF37="深"),(NOT(OR(AND(AF37="準",OR(AE37="日",AE37="休",AF$17=1,AND(AG37&lt;&gt;"準",AG37&lt;&gt;"深",AE37="")),OR(AG37="休",AND(AG37="準",OR(AH37="休",AF$17=30,AH$18="×")),AF$17=31,AG$18="×",AG37="")),AND(AF37="深",OR(AE37="休",AF$17=1,AND(AG37&lt;&gt;"準",AG37&lt;&gt;"深",AE37="")),OR(AG37="休",AND(OR(AG37="準",AG37="深"),OR(AH37="休",AF$17=30,AH$18="×")),AF$17=31,AG$18="×",AG37="")))))),40,0))))</f>
        <v>0</v>
      </c>
      <c r="AG178" s="193">
        <f t="shared" ref="AG178" si="583">IF(AND($D$1="二交代制",AG$17&gt;=1,AG$17&lt;=28,AG37="当",AH37="明",AI37="休",AJ37="当"),10,IF(AND($D$1="三交代制",AG$17&gt;=2,AG$17&lt;=30,OR(AG37="準",AG37="深"),OR(AH37="準",AH37="深"),OR(AI37="準",AI37="深")),20,IF(AND($D$1="二交代制",OR(AG37="当",AG37="明"),NOT(OR(AND(AG37="当",OR(AH37="明",AG$17=31,AH$18="×"),OR(AI37="休",AG$17=30,AG$17=31,AI$18="×")),AND(AG37="明",OR(AF37="当",AG$17=1),OR(AH37="休",AG$17=31,AH$18="×"))))),30,IF(AND($D$1="三交代制",AF37&lt;&gt;"準",AF37&lt;&gt;"深",OR(AG37="準",AG37="深"),(NOT(OR(AND(AG37="準",OR(AF37="日",AF37="休",AG$17=1,AND(AH37&lt;&gt;"準",AH37&lt;&gt;"深",AF37="")),OR(AH37="休",AND(AH37="準",OR(AI37="休",AG$17=30,AI$18="×")),AG$17=31,AH$18="×",AH37="")),AND(AG37="深",OR(AF37="休",AG$17=1,AND(AH37&lt;&gt;"準",AH37&lt;&gt;"深",AF37="")),OR(AH37="休",AND(OR(AH37="準",AH37="深"),OR(AI37="休",AG$17=30,AI$18="×")),AG$17=31,AH$18="×",AH37="")))))),40,0))))</f>
        <v>0</v>
      </c>
      <c r="AH178" s="193">
        <f t="shared" ref="AH178" si="584">IF(AND($D$1="二交代制",AH$17&gt;=1,AH$17&lt;=28,AH37="当",AI37="明",AJ37="休",AK37="当"),10,IF(AND($D$1="三交代制",AH$17&gt;=2,AH$17&lt;=30,OR(AH37="準",AH37="深"),OR(AI37="準",AI37="深"),OR(AJ37="準",AJ37="深")),20,IF(AND($D$1="二交代制",OR(AH37="当",AH37="明"),NOT(OR(AND(AH37="当",OR(AI37="明",AH$17=31,AI$18="×"),OR(AJ37="休",AH$17=30,AH$17=31,AJ$18="×")),AND(AH37="明",OR(AG37="当",AH$17=1),OR(AI37="休",AH$17=31,AI$18="×"))))),30,IF(AND($D$1="三交代制",AG37&lt;&gt;"準",AG37&lt;&gt;"深",OR(AH37="準",AH37="深"),(NOT(OR(AND(AH37="準",OR(AG37="日",AG37="休",AH$17=1,AND(AI37&lt;&gt;"準",AI37&lt;&gt;"深",AG37="")),OR(AI37="休",AND(AI37="準",OR(AJ37="休",AH$17=30,AJ$18="×")),AH$17=31,AI$18="×",AI37="")),AND(AH37="深",OR(AG37="休",AH$17=1,AND(AI37&lt;&gt;"準",AI37&lt;&gt;"深",AG37="")),OR(AI37="休",AND(OR(AI37="準",AI37="深"),OR(AJ37="休",AH$17=30,AJ$18="×")),AH$17=31,AI$18="×",AI37="")))))),40,0))))</f>
        <v>0</v>
      </c>
      <c r="AI178" s="193">
        <f t="shared" ref="AI178" si="585">IF(AND($D$1="二交代制",AI$17&gt;=1,AI$17&lt;=28,AI37="当",AJ37="明",AK37="休",AL37="当"),10,IF(AND($D$1="三交代制",AI$17&gt;=2,AI$17&lt;=30,OR(AI37="準",AI37="深"),OR(AJ37="準",AJ37="深"),OR(AK37="準",AK37="深")),20,IF(AND($D$1="二交代制",OR(AI37="当",AI37="明"),NOT(OR(AND(AI37="当",OR(AJ37="明",AI$17=31,AJ$18="×"),OR(AK37="休",AI$17=30,AI$17=31,AK$18="×")),AND(AI37="明",OR(AH37="当",AI$17=1),OR(AJ37="休",AI$17=31,AJ$18="×"))))),30,IF(AND($D$1="三交代制",AH37&lt;&gt;"準",AH37&lt;&gt;"深",OR(AI37="準",AI37="深"),(NOT(OR(AND(AI37="準",OR(AH37="日",AH37="休",AI$17=1,AND(AJ37&lt;&gt;"準",AJ37&lt;&gt;"深",AH37="")),OR(AJ37="休",AND(AJ37="準",OR(AK37="休",AI$17=30,AK$18="×")),AI$17=31,AJ$18="×",AJ37="")),AND(AI37="深",OR(AH37="休",AI$17=1,AND(AJ37&lt;&gt;"準",AJ37&lt;&gt;"深",AH37="")),OR(AJ37="休",AND(OR(AJ37="準",AJ37="深"),OR(AK37="休",AI$17=30,AK$18="×")),AI$17=31,AJ$18="×",AJ37="")))))),40,0))))</f>
        <v>0</v>
      </c>
      <c r="AJ178" s="193">
        <f t="shared" ref="AJ178" si="586">IF(AND($D$1="二交代制",AJ$17&gt;=1,AJ$17&lt;=28,AJ37="当",AK37="明",AL37="休",AM37="当"),10,IF(AND($D$1="三交代制",AJ$17&gt;=2,AJ$17&lt;=30,OR(AJ37="準",AJ37="深"),OR(AK37="準",AK37="深"),OR(AL37="準",AL37="深")),20,IF(AND($D$1="二交代制",OR(AJ37="当",AJ37="明"),NOT(OR(AND(AJ37="当",OR(AK37="明",AJ$17=31,AK$18="×"),OR(AL37="休",AJ$17=30,AJ$17=31,AL$18="×")),AND(AJ37="明",OR(AI37="当",AJ$17=1),OR(AK37="休",AJ$17=31,AK$18="×"))))),30,IF(AND($D$1="三交代制",AI37&lt;&gt;"準",AI37&lt;&gt;"深",OR(AJ37="準",AJ37="深"),(NOT(OR(AND(AJ37="準",OR(AI37="日",AI37="休",AJ$17=1,AND(AK37&lt;&gt;"準",AK37&lt;&gt;"深",AI37="")),OR(AK37="休",AND(AK37="準",OR(AL37="休",AJ$17=30,AL$18="×")),AJ$17=31,AK$18="×",AK37="")),AND(AJ37="深",OR(AI37="休",AJ$17=1,AND(AK37&lt;&gt;"準",AK37&lt;&gt;"深",AI37="")),OR(AK37="休",AND(OR(AK37="準",AK37="深"),OR(AL37="休",AJ$17=30,AL$18="×")),AJ$17=31,AK$18="×",AK37="")))))),40,0))))</f>
        <v>0</v>
      </c>
      <c r="AK178" s="193">
        <f t="shared" ref="AK178" si="587">IF(AND($D$1="二交代制",AK$17&gt;=1,AK$17&lt;=28,AK37="当",AL37="明",AM37="休",AN37="当"),10,IF(AND($D$1="三交代制",AK$17&gt;=2,AK$17&lt;=30,OR(AK37="準",AK37="深"),OR(AL37="準",AL37="深"),OR(AM37="準",AM37="深")),20,IF(AND($D$1="二交代制",OR(AK37="当",AK37="明"),NOT(OR(AND(AK37="当",OR(AL37="明",AK$17=31,AL$18="×"),OR(AM37="休",AK$17=30,AK$17=31,AM$18="×")),AND(AK37="明",OR(AJ37="当",AK$17=1),OR(AL37="休",AK$17=31,AL$18="×"))))),30,IF(AND($D$1="三交代制",AJ37&lt;&gt;"準",AJ37&lt;&gt;"深",OR(AK37="準",AK37="深"),(NOT(OR(AND(AK37="準",OR(AJ37="日",AJ37="休",AK$17=1,AND(AL37&lt;&gt;"準",AL37&lt;&gt;"深",AJ37="")),OR(AL37="休",AND(AL37="準",OR(AM37="休",AK$17=30,AM$18="×")),AK$17=31,AL$18="×",AL37="")),AND(AK37="深",OR(AJ37="休",AK$17=1,AND(AL37&lt;&gt;"準",AL37&lt;&gt;"深",AJ37="")),OR(AL37="休",AND(OR(AL37="準",AL37="深"),OR(AM37="休",AK$17=30,AM$18="×")),AK$17=31,AL$18="×",AL37="")))))),40,0))))</f>
        <v>0</v>
      </c>
      <c r="AL178" s="193">
        <f t="shared" ref="AL178" si="588">IF(AND($D$1="二交代制",AL$17&gt;=1,AL$17&lt;=28,AL37="当",AM37="明",AN37="休",AO37="当"),10,IF(AND($D$1="三交代制",AL$17&gt;=2,AL$17&lt;=30,OR(AL37="準",AL37="深"),OR(AM37="準",AM37="深"),OR(AN37="準",AN37="深")),20,IF(AND($D$1="二交代制",OR(AL37="当",AL37="明"),NOT(OR(AND(AL37="当",OR(AM37="明",AL$17=31,AM$18="×"),OR(AN37="休",AL$17=30,AL$17=31,AN$18="×")),AND(AL37="明",OR(AK37="当",AL$17=1),OR(AM37="休",AL$17=31,AM$18="×"))))),30,IF(AND($D$1="三交代制",AK37&lt;&gt;"準",AK37&lt;&gt;"深",OR(AL37="準",AL37="深"),(NOT(OR(AND(AL37="準",OR(AK37="日",AK37="休",AL$17=1,AND(AM37&lt;&gt;"準",AM37&lt;&gt;"深",AK37="")),OR(AM37="休",AND(AM37="準",OR(AN37="休",AL$17=30,AN$18="×")),AL$17=31,AM$18="×",AM37="")),AND(AL37="深",OR(AK37="休",AL$17=1,AND(AM37&lt;&gt;"準",AM37&lt;&gt;"深",AK37="")),OR(AM37="休",AND(OR(AM37="準",AM37="深"),OR(AN37="休",AL$17=30,AN$18="×")),AL$17=31,AM$18="×",AM37="")))))),40,0))))</f>
        <v>0</v>
      </c>
      <c r="AM178" s="193">
        <f t="shared" ref="AM178" si="589">IF(AND($D$1="二交代制",AM$17&gt;=1,AM$17&lt;=28,AM37="当",AN37="明",AO37="休",AP37="当"),10,IF(AND($D$1="三交代制",AM$17&gt;=2,AM$17&lt;=30,OR(AM37="準",AM37="深"),OR(AN37="準",AN37="深"),OR(AO37="準",AO37="深")),20,IF(AND($D$1="二交代制",OR(AM37="当",AM37="明"),NOT(OR(AND(AM37="当",OR(AN37="明",AM$17=31,AN$18="×"),OR(AO37="休",AM$17=30,AM$17=31,AO$18="×")),AND(AM37="明",OR(AL37="当",AM$17=1),OR(AN37="休",AM$17=31,AN$18="×"))))),30,IF(AND($D$1="三交代制",AL37&lt;&gt;"準",AL37&lt;&gt;"深",OR(AM37="準",AM37="深"),(NOT(OR(AND(AM37="準",OR(AL37="日",AL37="休",AM$17=1,AND(AN37&lt;&gt;"準",AN37&lt;&gt;"深",AL37="")),OR(AN37="休",AND(AN37="準",OR(AO37="休",AM$17=30,AO$18="×")),AM$17=31,AN$18="×",AN37="")),AND(AM37="深",OR(AL37="休",AM$17=1,AND(AN37&lt;&gt;"準",AN37&lt;&gt;"深",AL37="")),OR(AN37="休",AND(OR(AN37="準",AN37="深"),OR(AO37="休",AM$17=30,AO$18="×")),AM$17=31,AN$18="×",AN37="")))))),40,0))))</f>
        <v>0</v>
      </c>
      <c r="AN178" s="193">
        <f t="shared" ref="AN178" si="590">IF(AND($D$1="二交代制",AN$17&gt;=1,AN$17&lt;=28,AN37="当",AO37="明",AP37="休",AQ37="当"),10,IF(AND($D$1="三交代制",AN$17&gt;=2,AN$17&lt;=30,OR(AN37="準",AN37="深"),OR(AO37="準",AO37="深"),OR(AP37="準",AP37="深")),20,IF(AND($D$1="二交代制",OR(AN37="当",AN37="明"),NOT(OR(AND(AN37="当",OR(AO37="明",AN$17=31,AO$18="×"),OR(AP37="休",AN$17=30,AN$17=31,AP$18="×")),AND(AN37="明",OR(AM37="当",AN$17=1),OR(AO37="休",AN$17=31,AO$18="×"))))),30,IF(AND($D$1="三交代制",AM37&lt;&gt;"準",AM37&lt;&gt;"深",OR(AN37="準",AN37="深"),(NOT(OR(AND(AN37="準",OR(AM37="日",AM37="休",AN$17=1,AND(AO37&lt;&gt;"準",AO37&lt;&gt;"深",AM37="")),OR(AO37="休",AND(AO37="準",OR(AP37="休",AN$17=30,AP$18="×")),AN$17=31,AO$18="×",AO37="")),AND(AN37="深",OR(AM37="休",AN$17=1,AND(AO37&lt;&gt;"準",AO37&lt;&gt;"深",AM37="")),OR(AO37="休",AND(OR(AO37="準",AO37="深"),OR(AP37="休",AN$17=30,AP$18="×")),AN$17=31,AO$18="×",AO37="")))))),40,0))))</f>
        <v>0</v>
      </c>
      <c r="AO178" s="193">
        <f t="shared" ref="AO178" si="591">IF(AND($D$1="二交代制",AO$17&gt;=1,AO$17&lt;=28,AO37="当",AP37="明",AQ37="休",AR37="当"),10,IF(AND($D$1="三交代制",AO$17&gt;=2,AO$17&lt;=30,OR(AO37="準",AO37="深"),OR(AP37="準",AP37="深"),OR(AQ37="準",AQ37="深")),20,IF(AND($D$1="二交代制",OR(AO37="当",AO37="明"),NOT(OR(AND(AO37="当",OR(AP37="明",AO$17=31,AP$18="×"),OR(AQ37="休",AO$17=30,AO$17=31,AQ$18="×")),AND(AO37="明",OR(AN37="当",AO$17=1),OR(AP37="休",AO$17=31,AP$18="×"))))),30,IF(AND($D$1="三交代制",AN37&lt;&gt;"準",AN37&lt;&gt;"深",OR(AO37="準",AO37="深"),(NOT(OR(AND(AO37="準",OR(AN37="日",AN37="休",AO$17=1,AND(AP37&lt;&gt;"準",AP37&lt;&gt;"深",AN37="")),OR(AP37="休",AND(AP37="準",OR(AQ37="休",AO$17=30,AQ$18="×")),AO$17=31,AP$18="×",AP37="")),AND(AO37="深",OR(AN37="休",AO$17=1,AND(AP37&lt;&gt;"準",AP37&lt;&gt;"深",AN37="")),OR(AP37="休",AND(OR(AP37="準",AP37="深"),OR(AQ37="休",AO$17=30,AQ$18="×")),AO$17=31,AP$18="×",AP37="")))))),40,0))))</f>
        <v>0</v>
      </c>
      <c r="BA178" s="87" t="str">
        <f>IF(Aチーム用勤務希望表!BA178&lt;&gt;"",Aチーム用勤務希望表!BA178,"")</f>
        <v>勤労感謝の日</v>
      </c>
      <c r="BB178" s="140">
        <f>IF(Aチーム用勤務希望表!BB178&lt;&gt;"",Aチーム用勤務希望表!BB178,"")</f>
        <v>44888</v>
      </c>
      <c r="BC178" s="87" t="str">
        <f>IF(Aチーム用勤務希望表!BC178&lt;&gt;"",Aチーム用勤務希望表!BC178,"")</f>
        <v/>
      </c>
      <c r="BD178" s="98">
        <f t="shared" si="493"/>
        <v>0</v>
      </c>
      <c r="BE178" s="98">
        <f t="shared" si="493"/>
        <v>0</v>
      </c>
      <c r="BF178" s="98">
        <f t="shared" si="493"/>
        <v>0</v>
      </c>
      <c r="BG178" s="98">
        <f t="shared" si="493"/>
        <v>0</v>
      </c>
      <c r="BH178" s="98">
        <f t="shared" si="493"/>
        <v>0</v>
      </c>
      <c r="BI178" s="98">
        <f t="shared" si="493"/>
        <v>0</v>
      </c>
      <c r="BJ178" s="98">
        <f t="shared" si="493"/>
        <v>0</v>
      </c>
      <c r="BK178" s="98">
        <f t="shared" si="493"/>
        <v>0</v>
      </c>
      <c r="BL178" s="98">
        <f t="shared" si="493"/>
        <v>0</v>
      </c>
      <c r="BM178" s="98">
        <f t="shared" si="493"/>
        <v>0</v>
      </c>
      <c r="BN178" s="98">
        <f t="shared" si="494"/>
        <v>0</v>
      </c>
      <c r="BO178" s="98">
        <f t="shared" si="494"/>
        <v>0</v>
      </c>
      <c r="BP178" s="98">
        <f t="shared" si="494"/>
        <v>0</v>
      </c>
      <c r="BQ178" s="98">
        <f t="shared" si="494"/>
        <v>0</v>
      </c>
      <c r="BR178" s="98">
        <f t="shared" si="494"/>
        <v>0</v>
      </c>
      <c r="BS178" s="98">
        <f t="shared" si="494"/>
        <v>0</v>
      </c>
      <c r="BT178" s="98">
        <f t="shared" si="494"/>
        <v>0</v>
      </c>
      <c r="BU178" s="98">
        <f t="shared" si="494"/>
        <v>0</v>
      </c>
      <c r="BV178" s="98">
        <f t="shared" si="494"/>
        <v>0</v>
      </c>
      <c r="BW178" s="98">
        <f t="shared" si="494"/>
        <v>0</v>
      </c>
      <c r="BX178" s="98">
        <f t="shared" si="495"/>
        <v>0</v>
      </c>
      <c r="BY178" s="98">
        <f t="shared" si="495"/>
        <v>0</v>
      </c>
      <c r="BZ178" s="98">
        <f t="shared" si="495"/>
        <v>0</v>
      </c>
      <c r="CA178" s="98">
        <f t="shared" si="495"/>
        <v>0</v>
      </c>
      <c r="CB178" s="98">
        <f t="shared" si="495"/>
        <v>0</v>
      </c>
      <c r="CC178" s="98">
        <f t="shared" si="495"/>
        <v>0</v>
      </c>
      <c r="CD178" s="98">
        <f t="shared" si="495"/>
        <v>0</v>
      </c>
      <c r="CE178" s="98">
        <f t="shared" si="495"/>
        <v>0</v>
      </c>
      <c r="CF178" s="98">
        <f t="shared" si="495"/>
        <v>0</v>
      </c>
      <c r="CG178" s="98">
        <f t="shared" si="495"/>
        <v>0</v>
      </c>
      <c r="CH178" s="98">
        <f t="shared" si="495"/>
        <v>0</v>
      </c>
    </row>
    <row r="179" spans="3:86" x14ac:dyDescent="0.4">
      <c r="I179" s="307"/>
      <c r="J179" s="202"/>
      <c r="K179" s="193"/>
      <c r="L179" s="193"/>
      <c r="M179" s="193"/>
      <c r="N179" s="193"/>
      <c r="O179" s="193"/>
      <c r="P179" s="193"/>
      <c r="Q179" s="193"/>
      <c r="R179" s="193"/>
      <c r="S179" s="193"/>
      <c r="T179" s="193"/>
      <c r="U179" s="193"/>
      <c r="V179" s="193"/>
      <c r="W179" s="193"/>
      <c r="X179" s="193"/>
      <c r="Y179" s="193"/>
      <c r="Z179" s="193"/>
      <c r="AA179" s="193"/>
      <c r="AB179" s="193"/>
      <c r="AC179" s="193"/>
      <c r="AD179" s="193"/>
      <c r="AE179" s="193"/>
      <c r="AF179" s="193"/>
      <c r="AG179" s="193"/>
      <c r="AH179" s="193"/>
      <c r="AI179" s="193"/>
      <c r="AJ179" s="193"/>
      <c r="AK179" s="193"/>
      <c r="AL179" s="193"/>
      <c r="AM179" s="193"/>
      <c r="AN179" s="193"/>
      <c r="AO179" s="193"/>
      <c r="BA179" s="87" t="str">
        <f>IF(Aチーム用勤務希望表!BA179&lt;&gt;"",Aチーム用勤務希望表!BA179,"")</f>
        <v/>
      </c>
      <c r="BB179" s="140" t="str">
        <f>IF(Aチーム用勤務希望表!BB179&lt;&gt;"",Aチーム用勤務希望表!BB179,"")</f>
        <v/>
      </c>
      <c r="BC179" s="87" t="str">
        <f>IF(Aチーム用勤務希望表!BC179&lt;&gt;"",Aチーム用勤務希望表!BC179,"")</f>
        <v/>
      </c>
      <c r="BD179" s="98">
        <f t="shared" si="493"/>
        <v>0</v>
      </c>
      <c r="BE179" s="98">
        <f t="shared" si="493"/>
        <v>0</v>
      </c>
      <c r="BF179" s="98">
        <f t="shared" si="493"/>
        <v>0</v>
      </c>
      <c r="BG179" s="98">
        <f t="shared" si="493"/>
        <v>0</v>
      </c>
      <c r="BH179" s="98">
        <f t="shared" si="493"/>
        <v>0</v>
      </c>
      <c r="BI179" s="98">
        <f t="shared" si="493"/>
        <v>0</v>
      </c>
      <c r="BJ179" s="98">
        <f t="shared" si="493"/>
        <v>0</v>
      </c>
      <c r="BK179" s="98">
        <f t="shared" si="493"/>
        <v>0</v>
      </c>
      <c r="BL179" s="98">
        <f t="shared" si="493"/>
        <v>0</v>
      </c>
      <c r="BM179" s="98">
        <f t="shared" si="493"/>
        <v>0</v>
      </c>
      <c r="BN179" s="98">
        <f t="shared" si="494"/>
        <v>0</v>
      </c>
      <c r="BO179" s="98">
        <f t="shared" si="494"/>
        <v>0</v>
      </c>
      <c r="BP179" s="98">
        <f t="shared" si="494"/>
        <v>0</v>
      </c>
      <c r="BQ179" s="98">
        <f t="shared" si="494"/>
        <v>0</v>
      </c>
      <c r="BR179" s="98">
        <f t="shared" si="494"/>
        <v>0</v>
      </c>
      <c r="BS179" s="98">
        <f t="shared" si="494"/>
        <v>0</v>
      </c>
      <c r="BT179" s="98">
        <f t="shared" si="494"/>
        <v>0</v>
      </c>
      <c r="BU179" s="98">
        <f t="shared" si="494"/>
        <v>0</v>
      </c>
      <c r="BV179" s="98">
        <f t="shared" si="494"/>
        <v>0</v>
      </c>
      <c r="BW179" s="98">
        <f t="shared" si="494"/>
        <v>0</v>
      </c>
      <c r="BX179" s="98">
        <f t="shared" si="495"/>
        <v>0</v>
      </c>
      <c r="BY179" s="98">
        <f t="shared" si="495"/>
        <v>0</v>
      </c>
      <c r="BZ179" s="98">
        <f t="shared" si="495"/>
        <v>0</v>
      </c>
      <c r="CA179" s="98">
        <f t="shared" si="495"/>
        <v>0</v>
      </c>
      <c r="CB179" s="98">
        <f t="shared" si="495"/>
        <v>0</v>
      </c>
      <c r="CC179" s="98">
        <f t="shared" si="495"/>
        <v>0</v>
      </c>
      <c r="CD179" s="98">
        <f t="shared" si="495"/>
        <v>0</v>
      </c>
      <c r="CE179" s="98">
        <f t="shared" si="495"/>
        <v>0</v>
      </c>
      <c r="CF179" s="98">
        <f t="shared" si="495"/>
        <v>0</v>
      </c>
      <c r="CG179" s="98">
        <f t="shared" si="495"/>
        <v>0</v>
      </c>
      <c r="CH179" s="98">
        <f t="shared" si="495"/>
        <v>0</v>
      </c>
    </row>
    <row r="180" spans="3:86" x14ac:dyDescent="0.4">
      <c r="I180" s="307"/>
      <c r="J180" s="201" t="str">
        <f t="shared" ref="J180" si="592">E39</f>
        <v>吉田</v>
      </c>
      <c r="K180" s="193">
        <f t="shared" ref="K180" si="593">IF(AND($D$1="二交代制",K$17&gt;=1,K$17&lt;=28,K39="当",L39="明",M39="休",N39="当"),10,IF(AND($D$1="三交代制",K$17&gt;=2,K$17&lt;=30,OR(K39="準",K39="深"),OR(L39="準",L39="深"),OR(M39="準",M39="深")),20,IF(AND($D$1="二交代制",OR(K39="当",K39="明"),NOT(OR(AND(K39="当",OR(L39="明",K$17=31,L$18="×"),OR(M39="休",K$17=30,K$17=31,M$18="×")),AND(K39="明",OR(J39="当",K$17=1),OR(L39="休",K$17=31,L$18="×"))))),30,IF(AND($D$1="三交代制",J39&lt;&gt;"準",J39&lt;&gt;"深",OR(K39="準",K39="深"),(NOT(OR(AND(K39="準",OR(J39="日",J39="休",K$17=1,AND(L39&lt;&gt;"準",L39&lt;&gt;"深",J39="")),OR(L39="休",AND(L39="準",OR(M39="休",K$17=30,M$18="×")),K$17=31,L$18="×",L39="")),AND(K39="深",OR(J39="休",K$17=1,AND(L39&lt;&gt;"準",L39&lt;&gt;"深",J39="")),OR(L39="休",AND(OR(L39="準",L39="深"),OR(M39="休",K$17=30,M$18="×")),K$17=31,L$18="×",L39="")))))),40,0))))</f>
        <v>0</v>
      </c>
      <c r="L180" s="193">
        <f t="shared" ref="L180" si="594">IF(AND($D$1="二交代制",L$17&gt;=1,L$17&lt;=28,L39="当",M39="明",N39="休",O39="当"),10,IF(AND($D$1="三交代制",L$17&gt;=2,L$17&lt;=30,OR(L39="準",L39="深"),OR(M39="準",M39="深"),OR(N39="準",N39="深")),20,IF(AND($D$1="二交代制",OR(L39="当",L39="明"),NOT(OR(AND(L39="当",OR(M39="明",L$17=31,M$18="×"),OR(N39="休",L$17=30,L$17=31,N$18="×")),AND(L39="明",OR(K39="当",L$17=1),OR(M39="休",L$17=31,M$18="×"))))),30,IF(AND($D$1="三交代制",K39&lt;&gt;"準",K39&lt;&gt;"深",OR(L39="準",L39="深"),(NOT(OR(AND(L39="準",OR(K39="日",K39="休",L$17=1,AND(M39&lt;&gt;"準",M39&lt;&gt;"深",K39="")),OR(M39="休",AND(M39="準",OR(N39="休",L$17=30,N$18="×")),L$17=31,M$18="×",M39="")),AND(L39="深",OR(K39="休",L$17=1,AND(M39&lt;&gt;"準",M39&lt;&gt;"深",K39="")),OR(M39="休",AND(OR(M39="準",M39="深"),OR(N39="休",L$17=30,N$18="×")),L$17=31,M$18="×",M39="")))))),40,0))))</f>
        <v>0</v>
      </c>
      <c r="M180" s="193">
        <f t="shared" ref="M180" si="595">IF(AND($D$1="二交代制",M$17&gt;=1,M$17&lt;=28,M39="当",N39="明",O39="休",P39="当"),10,IF(AND($D$1="三交代制",M$17&gt;=2,M$17&lt;=30,OR(M39="準",M39="深"),OR(N39="準",N39="深"),OR(O39="準",O39="深")),20,IF(AND($D$1="二交代制",OR(M39="当",M39="明"),NOT(OR(AND(M39="当",OR(N39="明",M$17=31,N$18="×"),OR(O39="休",M$17=30,M$17=31,O$18="×")),AND(M39="明",OR(L39="当",M$17=1),OR(N39="休",M$17=31,N$18="×"))))),30,IF(AND($D$1="三交代制",L39&lt;&gt;"準",L39&lt;&gt;"深",OR(M39="準",M39="深"),(NOT(OR(AND(M39="準",OR(L39="日",L39="休",M$17=1,AND(N39&lt;&gt;"準",N39&lt;&gt;"深",L39="")),OR(N39="休",AND(N39="準",OR(O39="休",M$17=30,O$18="×")),M$17=31,N$18="×",N39="")),AND(M39="深",OR(L39="休",M$17=1,AND(N39&lt;&gt;"準",N39&lt;&gt;"深",L39="")),OR(N39="休",AND(OR(N39="準",N39="深"),OR(O39="休",M$17=30,O$18="×")),M$17=31,N$18="×",N39="")))))),40,0))))</f>
        <v>0</v>
      </c>
      <c r="N180" s="193">
        <f t="shared" ref="N180" si="596">IF(AND($D$1="二交代制",N$17&gt;=1,N$17&lt;=28,N39="当",O39="明",P39="休",Q39="当"),10,IF(AND($D$1="三交代制",N$17&gt;=2,N$17&lt;=30,OR(N39="準",N39="深"),OR(O39="準",O39="深"),OR(P39="準",P39="深")),20,IF(AND($D$1="二交代制",OR(N39="当",N39="明"),NOT(OR(AND(N39="当",OR(O39="明",N$17=31,O$18="×"),OR(P39="休",N$17=30,N$17=31,P$18="×")),AND(N39="明",OR(M39="当",N$17=1),OR(O39="休",N$17=31,O$18="×"))))),30,IF(AND($D$1="三交代制",M39&lt;&gt;"準",M39&lt;&gt;"深",OR(N39="準",N39="深"),(NOT(OR(AND(N39="準",OR(M39="日",M39="休",N$17=1,AND(O39&lt;&gt;"準",O39&lt;&gt;"深",M39="")),OR(O39="休",AND(O39="準",OR(P39="休",N$17=30,P$18="×")),N$17=31,O$18="×",O39="")),AND(N39="深",OR(M39="休",N$17=1,AND(O39&lt;&gt;"準",O39&lt;&gt;"深",M39="")),OR(O39="休",AND(OR(O39="準",O39="深"),OR(P39="休",N$17=30,P$18="×")),N$17=31,O$18="×",O39="")))))),40,0))))</f>
        <v>0</v>
      </c>
      <c r="O180" s="193">
        <f t="shared" ref="O180" si="597">IF(AND($D$1="二交代制",O$17&gt;=1,O$17&lt;=28,O39="当",P39="明",Q39="休",R39="当"),10,IF(AND($D$1="三交代制",O$17&gt;=2,O$17&lt;=30,OR(O39="準",O39="深"),OR(P39="準",P39="深"),OR(Q39="準",Q39="深")),20,IF(AND($D$1="二交代制",OR(O39="当",O39="明"),NOT(OR(AND(O39="当",OR(P39="明",O$17=31,P$18="×"),OR(Q39="休",O$17=30,O$17=31,Q$18="×")),AND(O39="明",OR(N39="当",O$17=1),OR(P39="休",O$17=31,P$18="×"))))),30,IF(AND($D$1="三交代制",N39&lt;&gt;"準",N39&lt;&gt;"深",OR(O39="準",O39="深"),(NOT(OR(AND(O39="準",OR(N39="日",N39="休",O$17=1,AND(P39&lt;&gt;"準",P39&lt;&gt;"深",N39="")),OR(P39="休",AND(P39="準",OR(Q39="休",O$17=30,Q$18="×")),O$17=31,P$18="×",P39="")),AND(O39="深",OR(N39="休",O$17=1,AND(P39&lt;&gt;"準",P39&lt;&gt;"深",N39="")),OR(P39="休",AND(OR(P39="準",P39="深"),OR(Q39="休",O$17=30,Q$18="×")),O$17=31,P$18="×",P39="")))))),40,0))))</f>
        <v>0</v>
      </c>
      <c r="P180" s="193">
        <f t="shared" ref="P180" si="598">IF(AND($D$1="二交代制",P$17&gt;=1,P$17&lt;=28,P39="当",Q39="明",R39="休",S39="当"),10,IF(AND($D$1="三交代制",P$17&gt;=2,P$17&lt;=30,OR(P39="準",P39="深"),OR(Q39="準",Q39="深"),OR(R39="準",R39="深")),20,IF(AND($D$1="二交代制",OR(P39="当",P39="明"),NOT(OR(AND(P39="当",OR(Q39="明",P$17=31,Q$18="×"),OR(R39="休",P$17=30,P$17=31,R$18="×")),AND(P39="明",OR(O39="当",P$17=1),OR(Q39="休",P$17=31,Q$18="×"))))),30,IF(AND($D$1="三交代制",O39&lt;&gt;"準",O39&lt;&gt;"深",OR(P39="準",P39="深"),(NOT(OR(AND(P39="準",OR(O39="日",O39="休",P$17=1,AND(Q39&lt;&gt;"準",Q39&lt;&gt;"深",O39="")),OR(Q39="休",AND(Q39="準",OR(R39="休",P$17=30,R$18="×")),P$17=31,Q$18="×",Q39="")),AND(P39="深",OR(O39="休",P$17=1,AND(Q39&lt;&gt;"準",Q39&lt;&gt;"深",O39="")),OR(Q39="休",AND(OR(Q39="準",Q39="深"),OR(R39="休",P$17=30,R$18="×")),P$17=31,Q$18="×",Q39="")))))),40,0))))</f>
        <v>0</v>
      </c>
      <c r="Q180" s="193">
        <f t="shared" ref="Q180" si="599">IF(AND($D$1="二交代制",Q$17&gt;=1,Q$17&lt;=28,Q39="当",R39="明",S39="休",T39="当"),10,IF(AND($D$1="三交代制",Q$17&gt;=2,Q$17&lt;=30,OR(Q39="準",Q39="深"),OR(R39="準",R39="深"),OR(S39="準",S39="深")),20,IF(AND($D$1="二交代制",OR(Q39="当",Q39="明"),NOT(OR(AND(Q39="当",OR(R39="明",Q$17=31,R$18="×"),OR(S39="休",Q$17=30,Q$17=31,S$18="×")),AND(Q39="明",OR(P39="当",Q$17=1),OR(R39="休",Q$17=31,R$18="×"))))),30,IF(AND($D$1="三交代制",P39&lt;&gt;"準",P39&lt;&gt;"深",OR(Q39="準",Q39="深"),(NOT(OR(AND(Q39="準",OR(P39="日",P39="休",Q$17=1,AND(R39&lt;&gt;"準",R39&lt;&gt;"深",P39="")),OR(R39="休",AND(R39="準",OR(S39="休",Q$17=30,S$18="×")),Q$17=31,R$18="×",R39="")),AND(Q39="深",OR(P39="休",Q$17=1,AND(R39&lt;&gt;"準",R39&lt;&gt;"深",P39="")),OR(R39="休",AND(OR(R39="準",R39="深"),OR(S39="休",Q$17=30,S$18="×")),Q$17=31,R$18="×",R39="")))))),40,0))))</f>
        <v>0</v>
      </c>
      <c r="R180" s="193">
        <f t="shared" ref="R180" si="600">IF(AND($D$1="二交代制",R$17&gt;=1,R$17&lt;=28,R39="当",S39="明",T39="休",U39="当"),10,IF(AND($D$1="三交代制",R$17&gt;=2,R$17&lt;=30,OR(R39="準",R39="深"),OR(S39="準",S39="深"),OR(T39="準",T39="深")),20,IF(AND($D$1="二交代制",OR(R39="当",R39="明"),NOT(OR(AND(R39="当",OR(S39="明",R$17=31,S$18="×"),OR(T39="休",R$17=30,R$17=31,T$18="×")),AND(R39="明",OR(Q39="当",R$17=1),OR(S39="休",R$17=31,S$18="×"))))),30,IF(AND($D$1="三交代制",Q39&lt;&gt;"準",Q39&lt;&gt;"深",OR(R39="準",R39="深"),(NOT(OR(AND(R39="準",OR(Q39="日",Q39="休",R$17=1,AND(S39&lt;&gt;"準",S39&lt;&gt;"深",Q39="")),OR(S39="休",AND(S39="準",OR(T39="休",R$17=30,T$18="×")),R$17=31,S$18="×",S39="")),AND(R39="深",OR(Q39="休",R$17=1,AND(S39&lt;&gt;"準",S39&lt;&gt;"深",Q39="")),OR(S39="休",AND(OR(S39="準",S39="深"),OR(T39="休",R$17=30,T$18="×")),R$17=31,S$18="×",S39="")))))),40,0))))</f>
        <v>0</v>
      </c>
      <c r="S180" s="193">
        <f t="shared" ref="S180" si="601">IF(AND($D$1="二交代制",S$17&gt;=1,S$17&lt;=28,S39="当",T39="明",U39="休",V39="当"),10,IF(AND($D$1="三交代制",S$17&gt;=2,S$17&lt;=30,OR(S39="準",S39="深"),OR(T39="準",T39="深"),OR(U39="準",U39="深")),20,IF(AND($D$1="二交代制",OR(S39="当",S39="明"),NOT(OR(AND(S39="当",OR(T39="明",S$17=31,T$18="×"),OR(U39="休",S$17=30,S$17=31,U$18="×")),AND(S39="明",OR(R39="当",S$17=1),OR(T39="休",S$17=31,T$18="×"))))),30,IF(AND($D$1="三交代制",R39&lt;&gt;"準",R39&lt;&gt;"深",OR(S39="準",S39="深"),(NOT(OR(AND(S39="準",OR(R39="日",R39="休",S$17=1,AND(T39&lt;&gt;"準",T39&lt;&gt;"深",R39="")),OR(T39="休",AND(T39="準",OR(U39="休",S$17=30,U$18="×")),S$17=31,T$18="×",T39="")),AND(S39="深",OR(R39="休",S$17=1,AND(T39&lt;&gt;"準",T39&lt;&gt;"深",R39="")),OR(T39="休",AND(OR(T39="準",T39="深"),OR(U39="休",S$17=30,U$18="×")),S$17=31,T$18="×",T39="")))))),40,0))))</f>
        <v>0</v>
      </c>
      <c r="T180" s="193">
        <f t="shared" ref="T180" si="602">IF(AND($D$1="二交代制",T$17&gt;=1,T$17&lt;=28,T39="当",U39="明",V39="休",W39="当"),10,IF(AND($D$1="三交代制",T$17&gt;=2,T$17&lt;=30,OR(T39="準",T39="深"),OR(U39="準",U39="深"),OR(V39="準",V39="深")),20,IF(AND($D$1="二交代制",OR(T39="当",T39="明"),NOT(OR(AND(T39="当",OR(U39="明",T$17=31,U$18="×"),OR(V39="休",T$17=30,T$17=31,V$18="×")),AND(T39="明",OR(S39="当",T$17=1),OR(U39="休",T$17=31,U$18="×"))))),30,IF(AND($D$1="三交代制",S39&lt;&gt;"準",S39&lt;&gt;"深",OR(T39="準",T39="深"),(NOT(OR(AND(T39="準",OR(S39="日",S39="休",T$17=1,AND(U39&lt;&gt;"準",U39&lt;&gt;"深",S39="")),OR(U39="休",AND(U39="準",OR(V39="休",T$17=30,V$18="×")),T$17=31,U$18="×",U39="")),AND(T39="深",OR(S39="休",T$17=1,AND(U39&lt;&gt;"準",U39&lt;&gt;"深",S39="")),OR(U39="休",AND(OR(U39="準",U39="深"),OR(V39="休",T$17=30,V$18="×")),T$17=31,U$18="×",U39="")))))),40,0))))</f>
        <v>0</v>
      </c>
      <c r="U180" s="193">
        <f t="shared" ref="U180" si="603">IF(AND($D$1="二交代制",U$17&gt;=1,U$17&lt;=28,U39="当",V39="明",W39="休",X39="当"),10,IF(AND($D$1="三交代制",U$17&gt;=2,U$17&lt;=30,OR(U39="準",U39="深"),OR(V39="準",V39="深"),OR(W39="準",W39="深")),20,IF(AND($D$1="二交代制",OR(U39="当",U39="明"),NOT(OR(AND(U39="当",OR(V39="明",U$17=31,V$18="×"),OR(W39="休",U$17=30,U$17=31,W$18="×")),AND(U39="明",OR(T39="当",U$17=1),OR(V39="休",U$17=31,V$18="×"))))),30,IF(AND($D$1="三交代制",T39&lt;&gt;"準",T39&lt;&gt;"深",OR(U39="準",U39="深"),(NOT(OR(AND(U39="準",OR(T39="日",T39="休",U$17=1,AND(V39&lt;&gt;"準",V39&lt;&gt;"深",T39="")),OR(V39="休",AND(V39="準",OR(W39="休",U$17=30,W$18="×")),U$17=31,V$18="×",V39="")),AND(U39="深",OR(T39="休",U$17=1,AND(V39&lt;&gt;"準",V39&lt;&gt;"深",T39="")),OR(V39="休",AND(OR(V39="準",V39="深"),OR(W39="休",U$17=30,W$18="×")),U$17=31,V$18="×",V39="")))))),40,0))))</f>
        <v>0</v>
      </c>
      <c r="V180" s="193">
        <f t="shared" ref="V180" si="604">IF(AND($D$1="二交代制",V$17&gt;=1,V$17&lt;=28,V39="当",W39="明",X39="休",Y39="当"),10,IF(AND($D$1="三交代制",V$17&gt;=2,V$17&lt;=30,OR(V39="準",V39="深"),OR(W39="準",W39="深"),OR(X39="準",X39="深")),20,IF(AND($D$1="二交代制",OR(V39="当",V39="明"),NOT(OR(AND(V39="当",OR(W39="明",V$17=31,W$18="×"),OR(X39="休",V$17=30,V$17=31,X$18="×")),AND(V39="明",OR(U39="当",V$17=1),OR(W39="休",V$17=31,W$18="×"))))),30,IF(AND($D$1="三交代制",U39&lt;&gt;"準",U39&lt;&gt;"深",OR(V39="準",V39="深"),(NOT(OR(AND(V39="準",OR(U39="日",U39="休",V$17=1,AND(W39&lt;&gt;"準",W39&lt;&gt;"深",U39="")),OR(W39="休",AND(W39="準",OR(X39="休",V$17=30,X$18="×")),V$17=31,W$18="×",W39="")),AND(V39="深",OR(U39="休",V$17=1,AND(W39&lt;&gt;"準",W39&lt;&gt;"深",U39="")),OR(W39="休",AND(OR(W39="準",W39="深"),OR(X39="休",V$17=30,X$18="×")),V$17=31,W$18="×",W39="")))))),40,0))))</f>
        <v>0</v>
      </c>
      <c r="W180" s="193">
        <f t="shared" ref="W180" si="605">IF(AND($D$1="二交代制",W$17&gt;=1,W$17&lt;=28,W39="当",X39="明",Y39="休",Z39="当"),10,IF(AND($D$1="三交代制",W$17&gt;=2,W$17&lt;=30,OR(W39="準",W39="深"),OR(X39="準",X39="深"),OR(Y39="準",Y39="深")),20,IF(AND($D$1="二交代制",OR(W39="当",W39="明"),NOT(OR(AND(W39="当",OR(X39="明",W$17=31,X$18="×"),OR(Y39="休",W$17=30,W$17=31,Y$18="×")),AND(W39="明",OR(V39="当",W$17=1),OR(X39="休",W$17=31,X$18="×"))))),30,IF(AND($D$1="三交代制",V39&lt;&gt;"準",V39&lt;&gt;"深",OR(W39="準",W39="深"),(NOT(OR(AND(W39="準",OR(V39="日",V39="休",W$17=1,AND(X39&lt;&gt;"準",X39&lt;&gt;"深",V39="")),OR(X39="休",AND(X39="準",OR(Y39="休",W$17=30,Y$18="×")),W$17=31,X$18="×",X39="")),AND(W39="深",OR(V39="休",W$17=1,AND(X39&lt;&gt;"準",X39&lt;&gt;"深",V39="")),OR(X39="休",AND(OR(X39="準",X39="深"),OR(Y39="休",W$17=30,Y$18="×")),W$17=31,X$18="×",X39="")))))),40,0))))</f>
        <v>0</v>
      </c>
      <c r="X180" s="193">
        <f t="shared" ref="X180" si="606">IF(AND($D$1="二交代制",X$17&gt;=1,X$17&lt;=28,X39="当",Y39="明",Z39="休",AA39="当"),10,IF(AND($D$1="三交代制",X$17&gt;=2,X$17&lt;=30,OR(X39="準",X39="深"),OR(Y39="準",Y39="深"),OR(Z39="準",Z39="深")),20,IF(AND($D$1="二交代制",OR(X39="当",X39="明"),NOT(OR(AND(X39="当",OR(Y39="明",X$17=31,Y$18="×"),OR(Z39="休",X$17=30,X$17=31,Z$18="×")),AND(X39="明",OR(W39="当",X$17=1),OR(Y39="休",X$17=31,Y$18="×"))))),30,IF(AND($D$1="三交代制",W39&lt;&gt;"準",W39&lt;&gt;"深",OR(X39="準",X39="深"),(NOT(OR(AND(X39="準",OR(W39="日",W39="休",X$17=1,AND(Y39&lt;&gt;"準",Y39&lt;&gt;"深",W39="")),OR(Y39="休",AND(Y39="準",OR(Z39="休",X$17=30,Z$18="×")),X$17=31,Y$18="×",Y39="")),AND(X39="深",OR(W39="休",X$17=1,AND(Y39&lt;&gt;"準",Y39&lt;&gt;"深",W39="")),OR(Y39="休",AND(OR(Y39="準",Y39="深"),OR(Z39="休",X$17=30,Z$18="×")),X$17=31,Y$18="×",Y39="")))))),40,0))))</f>
        <v>0</v>
      </c>
      <c r="Y180" s="193">
        <f t="shared" ref="Y180" si="607">IF(AND($D$1="二交代制",Y$17&gt;=1,Y$17&lt;=28,Y39="当",Z39="明",AA39="休",AB39="当"),10,IF(AND($D$1="三交代制",Y$17&gt;=2,Y$17&lt;=30,OR(Y39="準",Y39="深"),OR(Z39="準",Z39="深"),OR(AA39="準",AA39="深")),20,IF(AND($D$1="二交代制",OR(Y39="当",Y39="明"),NOT(OR(AND(Y39="当",OR(Z39="明",Y$17=31,Z$18="×"),OR(AA39="休",Y$17=30,Y$17=31,AA$18="×")),AND(Y39="明",OR(X39="当",Y$17=1),OR(Z39="休",Y$17=31,Z$18="×"))))),30,IF(AND($D$1="三交代制",X39&lt;&gt;"準",X39&lt;&gt;"深",OR(Y39="準",Y39="深"),(NOT(OR(AND(Y39="準",OR(X39="日",X39="休",Y$17=1,AND(Z39&lt;&gt;"準",Z39&lt;&gt;"深",X39="")),OR(Z39="休",AND(Z39="準",OR(AA39="休",Y$17=30,AA$18="×")),Y$17=31,Z$18="×",Z39="")),AND(Y39="深",OR(X39="休",Y$17=1,AND(Z39&lt;&gt;"準",Z39&lt;&gt;"深",X39="")),OR(Z39="休",AND(OR(Z39="準",Z39="深"),OR(AA39="休",Y$17=30,AA$18="×")),Y$17=31,Z$18="×",Z39="")))))),40,0))))</f>
        <v>0</v>
      </c>
      <c r="Z180" s="193">
        <f t="shared" ref="Z180" si="608">IF(AND($D$1="二交代制",Z$17&gt;=1,Z$17&lt;=28,Z39="当",AA39="明",AB39="休",AC39="当"),10,IF(AND($D$1="三交代制",Z$17&gt;=2,Z$17&lt;=30,OR(Z39="準",Z39="深"),OR(AA39="準",AA39="深"),OR(AB39="準",AB39="深")),20,IF(AND($D$1="二交代制",OR(Z39="当",Z39="明"),NOT(OR(AND(Z39="当",OR(AA39="明",Z$17=31,AA$18="×"),OR(AB39="休",Z$17=30,Z$17=31,AB$18="×")),AND(Z39="明",OR(Y39="当",Z$17=1),OR(AA39="休",Z$17=31,AA$18="×"))))),30,IF(AND($D$1="三交代制",Y39&lt;&gt;"準",Y39&lt;&gt;"深",OR(Z39="準",Z39="深"),(NOT(OR(AND(Z39="準",OR(Y39="日",Y39="休",Z$17=1,AND(AA39&lt;&gt;"準",AA39&lt;&gt;"深",Y39="")),OR(AA39="休",AND(AA39="準",OR(AB39="休",Z$17=30,AB$18="×")),Z$17=31,AA$18="×",AA39="")),AND(Z39="深",OR(Y39="休",Z$17=1,AND(AA39&lt;&gt;"準",AA39&lt;&gt;"深",Y39="")),OR(AA39="休",AND(OR(AA39="準",AA39="深"),OR(AB39="休",Z$17=30,AB$18="×")),Z$17=31,AA$18="×",AA39="")))))),40,0))))</f>
        <v>0</v>
      </c>
      <c r="AA180" s="193">
        <f t="shared" ref="AA180" si="609">IF(AND($D$1="二交代制",AA$17&gt;=1,AA$17&lt;=28,AA39="当",AB39="明",AC39="休",AD39="当"),10,IF(AND($D$1="三交代制",AA$17&gt;=2,AA$17&lt;=30,OR(AA39="準",AA39="深"),OR(AB39="準",AB39="深"),OR(AC39="準",AC39="深")),20,IF(AND($D$1="二交代制",OR(AA39="当",AA39="明"),NOT(OR(AND(AA39="当",OR(AB39="明",AA$17=31,AB$18="×"),OR(AC39="休",AA$17=30,AA$17=31,AC$18="×")),AND(AA39="明",OR(Z39="当",AA$17=1),OR(AB39="休",AA$17=31,AB$18="×"))))),30,IF(AND($D$1="三交代制",Z39&lt;&gt;"準",Z39&lt;&gt;"深",OR(AA39="準",AA39="深"),(NOT(OR(AND(AA39="準",OR(Z39="日",Z39="休",AA$17=1,AND(AB39&lt;&gt;"準",AB39&lt;&gt;"深",Z39="")),OR(AB39="休",AND(AB39="準",OR(AC39="休",AA$17=30,AC$18="×")),AA$17=31,AB$18="×",AB39="")),AND(AA39="深",OR(Z39="休",AA$17=1,AND(AB39&lt;&gt;"準",AB39&lt;&gt;"深",Z39="")),OR(AB39="休",AND(OR(AB39="準",AB39="深"),OR(AC39="休",AA$17=30,AC$18="×")),AA$17=31,AB$18="×",AB39="")))))),40,0))))</f>
        <v>0</v>
      </c>
      <c r="AB180" s="193">
        <f t="shared" ref="AB180" si="610">IF(AND($D$1="二交代制",AB$17&gt;=1,AB$17&lt;=28,AB39="当",AC39="明",AD39="休",AE39="当"),10,IF(AND($D$1="三交代制",AB$17&gt;=2,AB$17&lt;=30,OR(AB39="準",AB39="深"),OR(AC39="準",AC39="深"),OR(AD39="準",AD39="深")),20,IF(AND($D$1="二交代制",OR(AB39="当",AB39="明"),NOT(OR(AND(AB39="当",OR(AC39="明",AB$17=31,AC$18="×"),OR(AD39="休",AB$17=30,AB$17=31,AD$18="×")),AND(AB39="明",OR(AA39="当",AB$17=1),OR(AC39="休",AB$17=31,AC$18="×"))))),30,IF(AND($D$1="三交代制",AA39&lt;&gt;"準",AA39&lt;&gt;"深",OR(AB39="準",AB39="深"),(NOT(OR(AND(AB39="準",OR(AA39="日",AA39="休",AB$17=1,AND(AC39&lt;&gt;"準",AC39&lt;&gt;"深",AA39="")),OR(AC39="休",AND(AC39="準",OR(AD39="休",AB$17=30,AD$18="×")),AB$17=31,AC$18="×",AC39="")),AND(AB39="深",OR(AA39="休",AB$17=1,AND(AC39&lt;&gt;"準",AC39&lt;&gt;"深",AA39="")),OR(AC39="休",AND(OR(AC39="準",AC39="深"),OR(AD39="休",AB$17=30,AD$18="×")),AB$17=31,AC$18="×",AC39="")))))),40,0))))</f>
        <v>0</v>
      </c>
      <c r="AC180" s="193">
        <f t="shared" ref="AC180" si="611">IF(AND($D$1="二交代制",AC$17&gt;=1,AC$17&lt;=28,AC39="当",AD39="明",AE39="休",AF39="当"),10,IF(AND($D$1="三交代制",AC$17&gt;=2,AC$17&lt;=30,OR(AC39="準",AC39="深"),OR(AD39="準",AD39="深"),OR(AE39="準",AE39="深")),20,IF(AND($D$1="二交代制",OR(AC39="当",AC39="明"),NOT(OR(AND(AC39="当",OR(AD39="明",AC$17=31,AD$18="×"),OR(AE39="休",AC$17=30,AC$17=31,AE$18="×")),AND(AC39="明",OR(AB39="当",AC$17=1),OR(AD39="休",AC$17=31,AD$18="×"))))),30,IF(AND($D$1="三交代制",AB39&lt;&gt;"準",AB39&lt;&gt;"深",OR(AC39="準",AC39="深"),(NOT(OR(AND(AC39="準",OR(AB39="日",AB39="休",AC$17=1,AND(AD39&lt;&gt;"準",AD39&lt;&gt;"深",AB39="")),OR(AD39="休",AND(AD39="準",OR(AE39="休",AC$17=30,AE$18="×")),AC$17=31,AD$18="×",AD39="")),AND(AC39="深",OR(AB39="休",AC$17=1,AND(AD39&lt;&gt;"準",AD39&lt;&gt;"深",AB39="")),OR(AD39="休",AND(OR(AD39="準",AD39="深"),OR(AE39="休",AC$17=30,AE$18="×")),AC$17=31,AD$18="×",AD39="")))))),40,0))))</f>
        <v>0</v>
      </c>
      <c r="AD180" s="193">
        <f t="shared" ref="AD180" si="612">IF(AND($D$1="二交代制",AD$17&gt;=1,AD$17&lt;=28,AD39="当",AE39="明",AF39="休",AG39="当"),10,IF(AND($D$1="三交代制",AD$17&gt;=2,AD$17&lt;=30,OR(AD39="準",AD39="深"),OR(AE39="準",AE39="深"),OR(AF39="準",AF39="深")),20,IF(AND($D$1="二交代制",OR(AD39="当",AD39="明"),NOT(OR(AND(AD39="当",OR(AE39="明",AD$17=31,AE$18="×"),OR(AF39="休",AD$17=30,AD$17=31,AF$18="×")),AND(AD39="明",OR(AC39="当",AD$17=1),OR(AE39="休",AD$17=31,AE$18="×"))))),30,IF(AND($D$1="三交代制",AC39&lt;&gt;"準",AC39&lt;&gt;"深",OR(AD39="準",AD39="深"),(NOT(OR(AND(AD39="準",OR(AC39="日",AC39="休",AD$17=1,AND(AE39&lt;&gt;"準",AE39&lt;&gt;"深",AC39="")),OR(AE39="休",AND(AE39="準",OR(AF39="休",AD$17=30,AF$18="×")),AD$17=31,AE$18="×",AE39="")),AND(AD39="深",OR(AC39="休",AD$17=1,AND(AE39&lt;&gt;"準",AE39&lt;&gt;"深",AC39="")),OR(AE39="休",AND(OR(AE39="準",AE39="深"),OR(AF39="休",AD$17=30,AF$18="×")),AD$17=31,AE$18="×",AE39="")))))),40,0))))</f>
        <v>0</v>
      </c>
      <c r="AE180" s="193">
        <f t="shared" ref="AE180" si="613">IF(AND($D$1="二交代制",AE$17&gt;=1,AE$17&lt;=28,AE39="当",AF39="明",AG39="休",AH39="当"),10,IF(AND($D$1="三交代制",AE$17&gt;=2,AE$17&lt;=30,OR(AE39="準",AE39="深"),OR(AF39="準",AF39="深"),OR(AG39="準",AG39="深")),20,IF(AND($D$1="二交代制",OR(AE39="当",AE39="明"),NOT(OR(AND(AE39="当",OR(AF39="明",AE$17=31,AF$18="×"),OR(AG39="休",AE$17=30,AE$17=31,AG$18="×")),AND(AE39="明",OR(AD39="当",AE$17=1),OR(AF39="休",AE$17=31,AF$18="×"))))),30,IF(AND($D$1="三交代制",AD39&lt;&gt;"準",AD39&lt;&gt;"深",OR(AE39="準",AE39="深"),(NOT(OR(AND(AE39="準",OR(AD39="日",AD39="休",AE$17=1,AND(AF39&lt;&gt;"準",AF39&lt;&gt;"深",AD39="")),OR(AF39="休",AND(AF39="準",OR(AG39="休",AE$17=30,AG$18="×")),AE$17=31,AF$18="×",AF39="")),AND(AE39="深",OR(AD39="休",AE$17=1,AND(AF39&lt;&gt;"準",AF39&lt;&gt;"深",AD39="")),OR(AF39="休",AND(OR(AF39="準",AF39="深"),OR(AG39="休",AE$17=30,AG$18="×")),AE$17=31,AF$18="×",AF39="")))))),40,0))))</f>
        <v>0</v>
      </c>
      <c r="AF180" s="193">
        <f t="shared" ref="AF180" si="614">IF(AND($D$1="二交代制",AF$17&gt;=1,AF$17&lt;=28,AF39="当",AG39="明",AH39="休",AI39="当"),10,IF(AND($D$1="三交代制",AF$17&gt;=2,AF$17&lt;=30,OR(AF39="準",AF39="深"),OR(AG39="準",AG39="深"),OR(AH39="準",AH39="深")),20,IF(AND($D$1="二交代制",OR(AF39="当",AF39="明"),NOT(OR(AND(AF39="当",OR(AG39="明",AF$17=31,AG$18="×"),OR(AH39="休",AF$17=30,AF$17=31,AH$18="×")),AND(AF39="明",OR(AE39="当",AF$17=1),OR(AG39="休",AF$17=31,AG$18="×"))))),30,IF(AND($D$1="三交代制",AE39&lt;&gt;"準",AE39&lt;&gt;"深",OR(AF39="準",AF39="深"),(NOT(OR(AND(AF39="準",OR(AE39="日",AE39="休",AF$17=1,AND(AG39&lt;&gt;"準",AG39&lt;&gt;"深",AE39="")),OR(AG39="休",AND(AG39="準",OR(AH39="休",AF$17=30,AH$18="×")),AF$17=31,AG$18="×",AG39="")),AND(AF39="深",OR(AE39="休",AF$17=1,AND(AG39&lt;&gt;"準",AG39&lt;&gt;"深",AE39="")),OR(AG39="休",AND(OR(AG39="準",AG39="深"),OR(AH39="休",AF$17=30,AH$18="×")),AF$17=31,AG$18="×",AG39="")))))),40,0))))</f>
        <v>0</v>
      </c>
      <c r="AG180" s="193">
        <f t="shared" ref="AG180" si="615">IF(AND($D$1="二交代制",AG$17&gt;=1,AG$17&lt;=28,AG39="当",AH39="明",AI39="休",AJ39="当"),10,IF(AND($D$1="三交代制",AG$17&gt;=2,AG$17&lt;=30,OR(AG39="準",AG39="深"),OR(AH39="準",AH39="深"),OR(AI39="準",AI39="深")),20,IF(AND($D$1="二交代制",OR(AG39="当",AG39="明"),NOT(OR(AND(AG39="当",OR(AH39="明",AG$17=31,AH$18="×"),OR(AI39="休",AG$17=30,AG$17=31,AI$18="×")),AND(AG39="明",OR(AF39="当",AG$17=1),OR(AH39="休",AG$17=31,AH$18="×"))))),30,IF(AND($D$1="三交代制",AF39&lt;&gt;"準",AF39&lt;&gt;"深",OR(AG39="準",AG39="深"),(NOT(OR(AND(AG39="準",OR(AF39="日",AF39="休",AG$17=1,AND(AH39&lt;&gt;"準",AH39&lt;&gt;"深",AF39="")),OR(AH39="休",AND(AH39="準",OR(AI39="休",AG$17=30,AI$18="×")),AG$17=31,AH$18="×",AH39="")),AND(AG39="深",OR(AF39="休",AG$17=1,AND(AH39&lt;&gt;"準",AH39&lt;&gt;"深",AF39="")),OR(AH39="休",AND(OR(AH39="準",AH39="深"),OR(AI39="休",AG$17=30,AI$18="×")),AG$17=31,AH$18="×",AH39="")))))),40,0))))</f>
        <v>0</v>
      </c>
      <c r="AH180" s="193">
        <f t="shared" ref="AH180" si="616">IF(AND($D$1="二交代制",AH$17&gt;=1,AH$17&lt;=28,AH39="当",AI39="明",AJ39="休",AK39="当"),10,IF(AND($D$1="三交代制",AH$17&gt;=2,AH$17&lt;=30,OR(AH39="準",AH39="深"),OR(AI39="準",AI39="深"),OR(AJ39="準",AJ39="深")),20,IF(AND($D$1="二交代制",OR(AH39="当",AH39="明"),NOT(OR(AND(AH39="当",OR(AI39="明",AH$17=31,AI$18="×"),OR(AJ39="休",AH$17=30,AH$17=31,AJ$18="×")),AND(AH39="明",OR(AG39="当",AH$17=1),OR(AI39="休",AH$17=31,AI$18="×"))))),30,IF(AND($D$1="三交代制",AG39&lt;&gt;"準",AG39&lt;&gt;"深",OR(AH39="準",AH39="深"),(NOT(OR(AND(AH39="準",OR(AG39="日",AG39="休",AH$17=1,AND(AI39&lt;&gt;"準",AI39&lt;&gt;"深",AG39="")),OR(AI39="休",AND(AI39="準",OR(AJ39="休",AH$17=30,AJ$18="×")),AH$17=31,AI$18="×",AI39="")),AND(AH39="深",OR(AG39="休",AH$17=1,AND(AI39&lt;&gt;"準",AI39&lt;&gt;"深",AG39="")),OR(AI39="休",AND(OR(AI39="準",AI39="深"),OR(AJ39="休",AH$17=30,AJ$18="×")),AH$17=31,AI$18="×",AI39="")))))),40,0))))</f>
        <v>0</v>
      </c>
      <c r="AI180" s="193">
        <f t="shared" ref="AI180" si="617">IF(AND($D$1="二交代制",AI$17&gt;=1,AI$17&lt;=28,AI39="当",AJ39="明",AK39="休",AL39="当"),10,IF(AND($D$1="三交代制",AI$17&gt;=2,AI$17&lt;=30,OR(AI39="準",AI39="深"),OR(AJ39="準",AJ39="深"),OR(AK39="準",AK39="深")),20,IF(AND($D$1="二交代制",OR(AI39="当",AI39="明"),NOT(OR(AND(AI39="当",OR(AJ39="明",AI$17=31,AJ$18="×"),OR(AK39="休",AI$17=30,AI$17=31,AK$18="×")),AND(AI39="明",OR(AH39="当",AI$17=1),OR(AJ39="休",AI$17=31,AJ$18="×"))))),30,IF(AND($D$1="三交代制",AH39&lt;&gt;"準",AH39&lt;&gt;"深",OR(AI39="準",AI39="深"),(NOT(OR(AND(AI39="準",OR(AH39="日",AH39="休",AI$17=1,AND(AJ39&lt;&gt;"準",AJ39&lt;&gt;"深",AH39="")),OR(AJ39="休",AND(AJ39="準",OR(AK39="休",AI$17=30,AK$18="×")),AI$17=31,AJ$18="×",AJ39="")),AND(AI39="深",OR(AH39="休",AI$17=1,AND(AJ39&lt;&gt;"準",AJ39&lt;&gt;"深",AH39="")),OR(AJ39="休",AND(OR(AJ39="準",AJ39="深"),OR(AK39="休",AI$17=30,AK$18="×")),AI$17=31,AJ$18="×",AJ39="")))))),40,0))))</f>
        <v>0</v>
      </c>
      <c r="AJ180" s="193">
        <f t="shared" ref="AJ180" si="618">IF(AND($D$1="二交代制",AJ$17&gt;=1,AJ$17&lt;=28,AJ39="当",AK39="明",AL39="休",AM39="当"),10,IF(AND($D$1="三交代制",AJ$17&gt;=2,AJ$17&lt;=30,OR(AJ39="準",AJ39="深"),OR(AK39="準",AK39="深"),OR(AL39="準",AL39="深")),20,IF(AND($D$1="二交代制",OR(AJ39="当",AJ39="明"),NOT(OR(AND(AJ39="当",OR(AK39="明",AJ$17=31,AK$18="×"),OR(AL39="休",AJ$17=30,AJ$17=31,AL$18="×")),AND(AJ39="明",OR(AI39="当",AJ$17=1),OR(AK39="休",AJ$17=31,AK$18="×"))))),30,IF(AND($D$1="三交代制",AI39&lt;&gt;"準",AI39&lt;&gt;"深",OR(AJ39="準",AJ39="深"),(NOT(OR(AND(AJ39="準",OR(AI39="日",AI39="休",AJ$17=1,AND(AK39&lt;&gt;"準",AK39&lt;&gt;"深",AI39="")),OR(AK39="休",AND(AK39="準",OR(AL39="休",AJ$17=30,AL$18="×")),AJ$17=31,AK$18="×",AK39="")),AND(AJ39="深",OR(AI39="休",AJ$17=1,AND(AK39&lt;&gt;"準",AK39&lt;&gt;"深",AI39="")),OR(AK39="休",AND(OR(AK39="準",AK39="深"),OR(AL39="休",AJ$17=30,AL$18="×")),AJ$17=31,AK$18="×",AK39="")))))),40,0))))</f>
        <v>0</v>
      </c>
      <c r="AK180" s="193">
        <f t="shared" ref="AK180" si="619">IF(AND($D$1="二交代制",AK$17&gt;=1,AK$17&lt;=28,AK39="当",AL39="明",AM39="休",AN39="当"),10,IF(AND($D$1="三交代制",AK$17&gt;=2,AK$17&lt;=30,OR(AK39="準",AK39="深"),OR(AL39="準",AL39="深"),OR(AM39="準",AM39="深")),20,IF(AND($D$1="二交代制",OR(AK39="当",AK39="明"),NOT(OR(AND(AK39="当",OR(AL39="明",AK$17=31,AL$18="×"),OR(AM39="休",AK$17=30,AK$17=31,AM$18="×")),AND(AK39="明",OR(AJ39="当",AK$17=1),OR(AL39="休",AK$17=31,AL$18="×"))))),30,IF(AND($D$1="三交代制",AJ39&lt;&gt;"準",AJ39&lt;&gt;"深",OR(AK39="準",AK39="深"),(NOT(OR(AND(AK39="準",OR(AJ39="日",AJ39="休",AK$17=1,AND(AL39&lt;&gt;"準",AL39&lt;&gt;"深",AJ39="")),OR(AL39="休",AND(AL39="準",OR(AM39="休",AK$17=30,AM$18="×")),AK$17=31,AL$18="×",AL39="")),AND(AK39="深",OR(AJ39="休",AK$17=1,AND(AL39&lt;&gt;"準",AL39&lt;&gt;"深",AJ39="")),OR(AL39="休",AND(OR(AL39="準",AL39="深"),OR(AM39="休",AK$17=30,AM$18="×")),AK$17=31,AL$18="×",AL39="")))))),40,0))))</f>
        <v>0</v>
      </c>
      <c r="AL180" s="193">
        <f t="shared" ref="AL180" si="620">IF(AND($D$1="二交代制",AL$17&gt;=1,AL$17&lt;=28,AL39="当",AM39="明",AN39="休",AO39="当"),10,IF(AND($D$1="三交代制",AL$17&gt;=2,AL$17&lt;=30,OR(AL39="準",AL39="深"),OR(AM39="準",AM39="深"),OR(AN39="準",AN39="深")),20,IF(AND($D$1="二交代制",OR(AL39="当",AL39="明"),NOT(OR(AND(AL39="当",OR(AM39="明",AL$17=31,AM$18="×"),OR(AN39="休",AL$17=30,AL$17=31,AN$18="×")),AND(AL39="明",OR(AK39="当",AL$17=1),OR(AM39="休",AL$17=31,AM$18="×"))))),30,IF(AND($D$1="三交代制",AK39&lt;&gt;"準",AK39&lt;&gt;"深",OR(AL39="準",AL39="深"),(NOT(OR(AND(AL39="準",OR(AK39="日",AK39="休",AL$17=1,AND(AM39&lt;&gt;"準",AM39&lt;&gt;"深",AK39="")),OR(AM39="休",AND(AM39="準",OR(AN39="休",AL$17=30,AN$18="×")),AL$17=31,AM$18="×",AM39="")),AND(AL39="深",OR(AK39="休",AL$17=1,AND(AM39&lt;&gt;"準",AM39&lt;&gt;"深",AK39="")),OR(AM39="休",AND(OR(AM39="準",AM39="深"),OR(AN39="休",AL$17=30,AN$18="×")),AL$17=31,AM$18="×",AM39="")))))),40,0))))</f>
        <v>0</v>
      </c>
      <c r="AM180" s="193">
        <f t="shared" ref="AM180" si="621">IF(AND($D$1="二交代制",AM$17&gt;=1,AM$17&lt;=28,AM39="当",AN39="明",AO39="休",AP39="当"),10,IF(AND($D$1="三交代制",AM$17&gt;=2,AM$17&lt;=30,OR(AM39="準",AM39="深"),OR(AN39="準",AN39="深"),OR(AO39="準",AO39="深")),20,IF(AND($D$1="二交代制",OR(AM39="当",AM39="明"),NOT(OR(AND(AM39="当",OR(AN39="明",AM$17=31,AN$18="×"),OR(AO39="休",AM$17=30,AM$17=31,AO$18="×")),AND(AM39="明",OR(AL39="当",AM$17=1),OR(AN39="休",AM$17=31,AN$18="×"))))),30,IF(AND($D$1="三交代制",AL39&lt;&gt;"準",AL39&lt;&gt;"深",OR(AM39="準",AM39="深"),(NOT(OR(AND(AM39="準",OR(AL39="日",AL39="休",AM$17=1,AND(AN39&lt;&gt;"準",AN39&lt;&gt;"深",AL39="")),OR(AN39="休",AND(AN39="準",OR(AO39="休",AM$17=30,AO$18="×")),AM$17=31,AN$18="×",AN39="")),AND(AM39="深",OR(AL39="休",AM$17=1,AND(AN39&lt;&gt;"準",AN39&lt;&gt;"深",AL39="")),OR(AN39="休",AND(OR(AN39="準",AN39="深"),OR(AO39="休",AM$17=30,AO$18="×")),AM$17=31,AN$18="×",AN39="")))))),40,0))))</f>
        <v>0</v>
      </c>
      <c r="AN180" s="193">
        <f t="shared" ref="AN180" si="622">IF(AND($D$1="二交代制",AN$17&gt;=1,AN$17&lt;=28,AN39="当",AO39="明",AP39="休",AQ39="当"),10,IF(AND($D$1="三交代制",AN$17&gt;=2,AN$17&lt;=30,OR(AN39="準",AN39="深"),OR(AO39="準",AO39="深"),OR(AP39="準",AP39="深")),20,IF(AND($D$1="二交代制",OR(AN39="当",AN39="明"),NOT(OR(AND(AN39="当",OR(AO39="明",AN$17=31,AO$18="×"),OR(AP39="休",AN$17=30,AN$17=31,AP$18="×")),AND(AN39="明",OR(AM39="当",AN$17=1),OR(AO39="休",AN$17=31,AO$18="×"))))),30,IF(AND($D$1="三交代制",AM39&lt;&gt;"準",AM39&lt;&gt;"深",OR(AN39="準",AN39="深"),(NOT(OR(AND(AN39="準",OR(AM39="日",AM39="休",AN$17=1,AND(AO39&lt;&gt;"準",AO39&lt;&gt;"深",AM39="")),OR(AO39="休",AND(AO39="準",OR(AP39="休",AN$17=30,AP$18="×")),AN$17=31,AO$18="×",AO39="")),AND(AN39="深",OR(AM39="休",AN$17=1,AND(AO39&lt;&gt;"準",AO39&lt;&gt;"深",AM39="")),OR(AO39="休",AND(OR(AO39="準",AO39="深"),OR(AP39="休",AN$17=30,AP$18="×")),AN$17=31,AO$18="×",AO39="")))))),40,0))))</f>
        <v>0</v>
      </c>
      <c r="AO180" s="193">
        <f t="shared" ref="AO180" si="623">IF(AND($D$1="二交代制",AO$17&gt;=1,AO$17&lt;=28,AO39="当",AP39="明",AQ39="休",AR39="当"),10,IF(AND($D$1="三交代制",AO$17&gt;=2,AO$17&lt;=30,OR(AO39="準",AO39="深"),OR(AP39="準",AP39="深"),OR(AQ39="準",AQ39="深")),20,IF(AND($D$1="二交代制",OR(AO39="当",AO39="明"),NOT(OR(AND(AO39="当",OR(AP39="明",AO$17=31,AP$18="×"),OR(AQ39="休",AO$17=30,AO$17=31,AQ$18="×")),AND(AO39="明",OR(AN39="当",AO$17=1),OR(AP39="休",AO$17=31,AP$18="×"))))),30,IF(AND($D$1="三交代制",AN39&lt;&gt;"準",AN39&lt;&gt;"深",OR(AO39="準",AO39="深"),(NOT(OR(AND(AO39="準",OR(AN39="日",AN39="休",AO$17=1,AND(AP39&lt;&gt;"準",AP39&lt;&gt;"深",AN39="")),OR(AP39="休",AND(AP39="準",OR(AQ39="休",AO$17=30,AQ$18="×")),AO$17=31,AP$18="×",AP39="")),AND(AO39="深",OR(AN39="休",AO$17=1,AND(AP39&lt;&gt;"準",AP39&lt;&gt;"深",AN39="")),OR(AP39="休",AND(OR(AP39="準",AP39="深"),OR(AQ39="休",AO$17=30,AQ$18="×")),AO$17=31,AP$18="×",AP39="")))))),40,0))))</f>
        <v>0</v>
      </c>
      <c r="BA180" s="87" t="str">
        <f>IF(Aチーム用勤務希望表!BA180&lt;&gt;"",Aチーム用勤務希望表!BA180,"")</f>
        <v/>
      </c>
      <c r="BB180" s="140" t="str">
        <f>IF(Aチーム用勤務希望表!BB180&lt;&gt;"",Aチーム用勤務希望表!BB180,"")</f>
        <v/>
      </c>
      <c r="BC180" s="87" t="str">
        <f>IF(Aチーム用勤務希望表!BC180&lt;&gt;"",Aチーム用勤務希望表!BC180,"")</f>
        <v/>
      </c>
      <c r="BD180" s="98">
        <f t="shared" si="493"/>
        <v>0</v>
      </c>
      <c r="BE180" s="98">
        <f t="shared" si="493"/>
        <v>0</v>
      </c>
      <c r="BF180" s="98">
        <f t="shared" si="493"/>
        <v>0</v>
      </c>
      <c r="BG180" s="98">
        <f t="shared" si="493"/>
        <v>0</v>
      </c>
      <c r="BH180" s="98">
        <f t="shared" si="493"/>
        <v>0</v>
      </c>
      <c r="BI180" s="98">
        <f t="shared" si="493"/>
        <v>0</v>
      </c>
      <c r="BJ180" s="98">
        <f t="shared" si="493"/>
        <v>0</v>
      </c>
      <c r="BK180" s="98">
        <f t="shared" si="493"/>
        <v>0</v>
      </c>
      <c r="BL180" s="98">
        <f t="shared" si="493"/>
        <v>0</v>
      </c>
      <c r="BM180" s="98">
        <f t="shared" si="493"/>
        <v>0</v>
      </c>
      <c r="BN180" s="98">
        <f t="shared" si="494"/>
        <v>0</v>
      </c>
      <c r="BO180" s="98">
        <f t="shared" si="494"/>
        <v>0</v>
      </c>
      <c r="BP180" s="98">
        <f t="shared" si="494"/>
        <v>0</v>
      </c>
      <c r="BQ180" s="98">
        <f t="shared" si="494"/>
        <v>0</v>
      </c>
      <c r="BR180" s="98">
        <f t="shared" si="494"/>
        <v>0</v>
      </c>
      <c r="BS180" s="98">
        <f t="shared" si="494"/>
        <v>0</v>
      </c>
      <c r="BT180" s="98">
        <f t="shared" si="494"/>
        <v>0</v>
      </c>
      <c r="BU180" s="98">
        <f t="shared" si="494"/>
        <v>0</v>
      </c>
      <c r="BV180" s="98">
        <f t="shared" si="494"/>
        <v>0</v>
      </c>
      <c r="BW180" s="98">
        <f t="shared" si="494"/>
        <v>0</v>
      </c>
      <c r="BX180" s="98">
        <f t="shared" si="495"/>
        <v>0</v>
      </c>
      <c r="BY180" s="98">
        <f t="shared" si="495"/>
        <v>0</v>
      </c>
      <c r="BZ180" s="98">
        <f t="shared" si="495"/>
        <v>0</v>
      </c>
      <c r="CA180" s="98">
        <f t="shared" si="495"/>
        <v>0</v>
      </c>
      <c r="CB180" s="98">
        <f t="shared" si="495"/>
        <v>0</v>
      </c>
      <c r="CC180" s="98">
        <f t="shared" si="495"/>
        <v>0</v>
      </c>
      <c r="CD180" s="98">
        <f t="shared" si="495"/>
        <v>0</v>
      </c>
      <c r="CE180" s="98">
        <f t="shared" si="495"/>
        <v>0</v>
      </c>
      <c r="CF180" s="98">
        <f t="shared" si="495"/>
        <v>0</v>
      </c>
      <c r="CG180" s="98">
        <f t="shared" si="495"/>
        <v>0</v>
      </c>
      <c r="CH180" s="98">
        <f t="shared" si="495"/>
        <v>0</v>
      </c>
    </row>
    <row r="181" spans="3:86" x14ac:dyDescent="0.4">
      <c r="I181" s="307"/>
      <c r="J181" s="202"/>
      <c r="K181" s="193"/>
      <c r="L181" s="193"/>
      <c r="M181" s="193"/>
      <c r="N181" s="193"/>
      <c r="O181" s="193"/>
      <c r="P181" s="193"/>
      <c r="Q181" s="193"/>
      <c r="R181" s="193"/>
      <c r="S181" s="193"/>
      <c r="T181" s="193"/>
      <c r="U181" s="193"/>
      <c r="V181" s="193"/>
      <c r="W181" s="193"/>
      <c r="X181" s="193"/>
      <c r="Y181" s="193"/>
      <c r="Z181" s="193"/>
      <c r="AA181" s="193"/>
      <c r="AB181" s="193"/>
      <c r="AC181" s="193"/>
      <c r="AD181" s="193"/>
      <c r="AE181" s="193"/>
      <c r="AF181" s="193"/>
      <c r="AG181" s="193"/>
      <c r="AH181" s="193"/>
      <c r="AI181" s="193"/>
      <c r="AJ181" s="193"/>
      <c r="AK181" s="193"/>
      <c r="AL181" s="193"/>
      <c r="AM181" s="193"/>
      <c r="AN181" s="193"/>
      <c r="AO181" s="193"/>
      <c r="BA181" s="87" t="str">
        <f>IF(Aチーム用勤務希望表!BA181&lt;&gt;"",Aチーム用勤務希望表!BA181,"")</f>
        <v/>
      </c>
      <c r="BB181" s="140" t="str">
        <f>IF(Aチーム用勤務希望表!BB181&lt;&gt;"",Aチーム用勤務希望表!BB181,"")</f>
        <v/>
      </c>
      <c r="BC181" s="87" t="str">
        <f>IF(Aチーム用勤務希望表!BC181&lt;&gt;"",Aチーム用勤務希望表!BC181,"")</f>
        <v/>
      </c>
      <c r="BD181" s="98">
        <f t="shared" si="493"/>
        <v>0</v>
      </c>
      <c r="BE181" s="98">
        <f t="shared" si="493"/>
        <v>0</v>
      </c>
      <c r="BF181" s="98">
        <f t="shared" si="493"/>
        <v>0</v>
      </c>
      <c r="BG181" s="98">
        <f t="shared" si="493"/>
        <v>0</v>
      </c>
      <c r="BH181" s="98">
        <f t="shared" si="493"/>
        <v>0</v>
      </c>
      <c r="BI181" s="98">
        <f t="shared" si="493"/>
        <v>0</v>
      </c>
      <c r="BJ181" s="98">
        <f t="shared" si="493"/>
        <v>0</v>
      </c>
      <c r="BK181" s="98">
        <f t="shared" si="493"/>
        <v>0</v>
      </c>
      <c r="BL181" s="98">
        <f t="shared" si="493"/>
        <v>0</v>
      </c>
      <c r="BM181" s="98">
        <f t="shared" si="493"/>
        <v>0</v>
      </c>
      <c r="BN181" s="98">
        <f t="shared" si="494"/>
        <v>0</v>
      </c>
      <c r="BO181" s="98">
        <f t="shared" si="494"/>
        <v>0</v>
      </c>
      <c r="BP181" s="98">
        <f t="shared" si="494"/>
        <v>0</v>
      </c>
      <c r="BQ181" s="98">
        <f t="shared" si="494"/>
        <v>0</v>
      </c>
      <c r="BR181" s="98">
        <f t="shared" si="494"/>
        <v>0</v>
      </c>
      <c r="BS181" s="98">
        <f t="shared" si="494"/>
        <v>0</v>
      </c>
      <c r="BT181" s="98">
        <f t="shared" si="494"/>
        <v>0</v>
      </c>
      <c r="BU181" s="98">
        <f t="shared" si="494"/>
        <v>0</v>
      </c>
      <c r="BV181" s="98">
        <f t="shared" si="494"/>
        <v>0</v>
      </c>
      <c r="BW181" s="98">
        <f t="shared" si="494"/>
        <v>0</v>
      </c>
      <c r="BX181" s="98">
        <f t="shared" si="495"/>
        <v>0</v>
      </c>
      <c r="BY181" s="98">
        <f t="shared" si="495"/>
        <v>0</v>
      </c>
      <c r="BZ181" s="98">
        <f t="shared" si="495"/>
        <v>0</v>
      </c>
      <c r="CA181" s="98">
        <f t="shared" si="495"/>
        <v>0</v>
      </c>
      <c r="CB181" s="98">
        <f t="shared" si="495"/>
        <v>0</v>
      </c>
      <c r="CC181" s="98">
        <f t="shared" si="495"/>
        <v>0</v>
      </c>
      <c r="CD181" s="98">
        <f t="shared" si="495"/>
        <v>0</v>
      </c>
      <c r="CE181" s="98">
        <f t="shared" si="495"/>
        <v>0</v>
      </c>
      <c r="CF181" s="98">
        <f t="shared" si="495"/>
        <v>0</v>
      </c>
      <c r="CG181" s="98">
        <f t="shared" si="495"/>
        <v>0</v>
      </c>
      <c r="CH181" s="98">
        <f t="shared" si="495"/>
        <v>0</v>
      </c>
    </row>
    <row r="182" spans="3:86" x14ac:dyDescent="0.4">
      <c r="I182" s="307"/>
      <c r="J182" s="201" t="str">
        <f t="shared" ref="J182" si="624">E41</f>
        <v>山田</v>
      </c>
      <c r="K182" s="193">
        <f t="shared" ref="K182" si="625">IF(AND($D$1="二交代制",K$17&gt;=1,K$17&lt;=28,K41="当",L41="明",M41="休",N41="当"),10,IF(AND($D$1="三交代制",K$17&gt;=2,K$17&lt;=30,OR(K41="準",K41="深"),OR(L41="準",L41="深"),OR(M41="準",M41="深")),20,IF(AND($D$1="二交代制",OR(K41="当",K41="明"),NOT(OR(AND(K41="当",OR(L41="明",K$17=31,L$18="×"),OR(M41="休",K$17=30,K$17=31,M$18="×")),AND(K41="明",OR(J41="当",K$17=1),OR(L41="休",K$17=31,L$18="×"))))),30,IF(AND($D$1="三交代制",J41&lt;&gt;"準",J41&lt;&gt;"深",OR(K41="準",K41="深"),(NOT(OR(AND(K41="準",OR(J41="日",J41="休",K$17=1,AND(L41&lt;&gt;"準",L41&lt;&gt;"深",J41="")),OR(L41="休",AND(L41="準",OR(M41="休",K$17=30,M$18="×")),K$17=31,L$18="×",L41="")),AND(K41="深",OR(J41="休",K$17=1,AND(L41&lt;&gt;"準",L41&lt;&gt;"深",J41="")),OR(L41="休",AND(OR(L41="準",L41="深"),OR(M41="休",K$17=30,M$18="×")),K$17=31,L$18="×",L41="")))))),40,0))))</f>
        <v>0</v>
      </c>
      <c r="L182" s="193">
        <f t="shared" ref="L182" si="626">IF(AND($D$1="二交代制",L$17&gt;=1,L$17&lt;=28,L41="当",M41="明",N41="休",O41="当"),10,IF(AND($D$1="三交代制",L$17&gt;=2,L$17&lt;=30,OR(L41="準",L41="深"),OR(M41="準",M41="深"),OR(N41="準",N41="深")),20,IF(AND($D$1="二交代制",OR(L41="当",L41="明"),NOT(OR(AND(L41="当",OR(M41="明",L$17=31,M$18="×"),OR(N41="休",L$17=30,L$17=31,N$18="×")),AND(L41="明",OR(K41="当",L$17=1),OR(M41="休",L$17=31,M$18="×"))))),30,IF(AND($D$1="三交代制",K41&lt;&gt;"準",K41&lt;&gt;"深",OR(L41="準",L41="深"),(NOT(OR(AND(L41="準",OR(K41="日",K41="休",L$17=1,AND(M41&lt;&gt;"準",M41&lt;&gt;"深",K41="")),OR(M41="休",AND(M41="準",OR(N41="休",L$17=30,N$18="×")),L$17=31,M$18="×",M41="")),AND(L41="深",OR(K41="休",L$17=1,AND(M41&lt;&gt;"準",M41&lt;&gt;"深",K41="")),OR(M41="休",AND(OR(M41="準",M41="深"),OR(N41="休",L$17=30,N$18="×")),L$17=31,M$18="×",M41="")))))),40,0))))</f>
        <v>0</v>
      </c>
      <c r="M182" s="193">
        <f t="shared" ref="M182" si="627">IF(AND($D$1="二交代制",M$17&gt;=1,M$17&lt;=28,M41="当",N41="明",O41="休",P41="当"),10,IF(AND($D$1="三交代制",M$17&gt;=2,M$17&lt;=30,OR(M41="準",M41="深"),OR(N41="準",N41="深"),OR(O41="準",O41="深")),20,IF(AND($D$1="二交代制",OR(M41="当",M41="明"),NOT(OR(AND(M41="当",OR(N41="明",M$17=31,N$18="×"),OR(O41="休",M$17=30,M$17=31,O$18="×")),AND(M41="明",OR(L41="当",M$17=1),OR(N41="休",M$17=31,N$18="×"))))),30,IF(AND($D$1="三交代制",L41&lt;&gt;"準",L41&lt;&gt;"深",OR(M41="準",M41="深"),(NOT(OR(AND(M41="準",OR(L41="日",L41="休",M$17=1,AND(N41&lt;&gt;"準",N41&lt;&gt;"深",L41="")),OR(N41="休",AND(N41="準",OR(O41="休",M$17=30,O$18="×")),M$17=31,N$18="×",N41="")),AND(M41="深",OR(L41="休",M$17=1,AND(N41&lt;&gt;"準",N41&lt;&gt;"深",L41="")),OR(N41="休",AND(OR(N41="準",N41="深"),OR(O41="休",M$17=30,O$18="×")),M$17=31,N$18="×",N41="")))))),40,0))))</f>
        <v>0</v>
      </c>
      <c r="N182" s="193">
        <f t="shared" ref="N182" si="628">IF(AND($D$1="二交代制",N$17&gt;=1,N$17&lt;=28,N41="当",O41="明",P41="休",Q41="当"),10,IF(AND($D$1="三交代制",N$17&gt;=2,N$17&lt;=30,OR(N41="準",N41="深"),OR(O41="準",O41="深"),OR(P41="準",P41="深")),20,IF(AND($D$1="二交代制",OR(N41="当",N41="明"),NOT(OR(AND(N41="当",OR(O41="明",N$17=31,O$18="×"),OR(P41="休",N$17=30,N$17=31,P$18="×")),AND(N41="明",OR(M41="当",N$17=1),OR(O41="休",N$17=31,O$18="×"))))),30,IF(AND($D$1="三交代制",M41&lt;&gt;"準",M41&lt;&gt;"深",OR(N41="準",N41="深"),(NOT(OR(AND(N41="準",OR(M41="日",M41="休",N$17=1,AND(O41&lt;&gt;"準",O41&lt;&gt;"深",M41="")),OR(O41="休",AND(O41="準",OR(P41="休",N$17=30,P$18="×")),N$17=31,O$18="×",O41="")),AND(N41="深",OR(M41="休",N$17=1,AND(O41&lt;&gt;"準",O41&lt;&gt;"深",M41="")),OR(O41="休",AND(OR(O41="準",O41="深"),OR(P41="休",N$17=30,P$18="×")),N$17=31,O$18="×",O41="")))))),40,0))))</f>
        <v>0</v>
      </c>
      <c r="O182" s="193">
        <f t="shared" ref="O182" si="629">IF(AND($D$1="二交代制",O$17&gt;=1,O$17&lt;=28,O41="当",P41="明",Q41="休",R41="当"),10,IF(AND($D$1="三交代制",O$17&gt;=2,O$17&lt;=30,OR(O41="準",O41="深"),OR(P41="準",P41="深"),OR(Q41="準",Q41="深")),20,IF(AND($D$1="二交代制",OR(O41="当",O41="明"),NOT(OR(AND(O41="当",OR(P41="明",O$17=31,P$18="×"),OR(Q41="休",O$17=30,O$17=31,Q$18="×")),AND(O41="明",OR(N41="当",O$17=1),OR(P41="休",O$17=31,P$18="×"))))),30,IF(AND($D$1="三交代制",N41&lt;&gt;"準",N41&lt;&gt;"深",OR(O41="準",O41="深"),(NOT(OR(AND(O41="準",OR(N41="日",N41="休",O$17=1,AND(P41&lt;&gt;"準",P41&lt;&gt;"深",N41="")),OR(P41="休",AND(P41="準",OR(Q41="休",O$17=30,Q$18="×")),O$17=31,P$18="×",P41="")),AND(O41="深",OR(N41="休",O$17=1,AND(P41&lt;&gt;"準",P41&lt;&gt;"深",N41="")),OR(P41="休",AND(OR(P41="準",P41="深"),OR(Q41="休",O$17=30,Q$18="×")),O$17=31,P$18="×",P41="")))))),40,0))))</f>
        <v>0</v>
      </c>
      <c r="P182" s="193">
        <f t="shared" ref="P182" si="630">IF(AND($D$1="二交代制",P$17&gt;=1,P$17&lt;=28,P41="当",Q41="明",R41="休",S41="当"),10,IF(AND($D$1="三交代制",P$17&gt;=2,P$17&lt;=30,OR(P41="準",P41="深"),OR(Q41="準",Q41="深"),OR(R41="準",R41="深")),20,IF(AND($D$1="二交代制",OR(P41="当",P41="明"),NOT(OR(AND(P41="当",OR(Q41="明",P$17=31,Q$18="×"),OR(R41="休",P$17=30,P$17=31,R$18="×")),AND(P41="明",OR(O41="当",P$17=1),OR(Q41="休",P$17=31,Q$18="×"))))),30,IF(AND($D$1="三交代制",O41&lt;&gt;"準",O41&lt;&gt;"深",OR(P41="準",P41="深"),(NOT(OR(AND(P41="準",OR(O41="日",O41="休",P$17=1,AND(Q41&lt;&gt;"準",Q41&lt;&gt;"深",O41="")),OR(Q41="休",AND(Q41="準",OR(R41="休",P$17=30,R$18="×")),P$17=31,Q$18="×",Q41="")),AND(P41="深",OR(O41="休",P$17=1,AND(Q41&lt;&gt;"準",Q41&lt;&gt;"深",O41="")),OR(Q41="休",AND(OR(Q41="準",Q41="深"),OR(R41="休",P$17=30,R$18="×")),P$17=31,Q$18="×",Q41="")))))),40,0))))</f>
        <v>0</v>
      </c>
      <c r="Q182" s="193">
        <f t="shared" ref="Q182" si="631">IF(AND($D$1="二交代制",Q$17&gt;=1,Q$17&lt;=28,Q41="当",R41="明",S41="休",T41="当"),10,IF(AND($D$1="三交代制",Q$17&gt;=2,Q$17&lt;=30,OR(Q41="準",Q41="深"),OR(R41="準",R41="深"),OR(S41="準",S41="深")),20,IF(AND($D$1="二交代制",OR(Q41="当",Q41="明"),NOT(OR(AND(Q41="当",OR(R41="明",Q$17=31,R$18="×"),OR(S41="休",Q$17=30,Q$17=31,S$18="×")),AND(Q41="明",OR(P41="当",Q$17=1),OR(R41="休",Q$17=31,R$18="×"))))),30,IF(AND($D$1="三交代制",P41&lt;&gt;"準",P41&lt;&gt;"深",OR(Q41="準",Q41="深"),(NOT(OR(AND(Q41="準",OR(P41="日",P41="休",Q$17=1,AND(R41&lt;&gt;"準",R41&lt;&gt;"深",P41="")),OR(R41="休",AND(R41="準",OR(S41="休",Q$17=30,S$18="×")),Q$17=31,R$18="×",R41="")),AND(Q41="深",OR(P41="休",Q$17=1,AND(R41&lt;&gt;"準",R41&lt;&gt;"深",P41="")),OR(R41="休",AND(OR(R41="準",R41="深"),OR(S41="休",Q$17=30,S$18="×")),Q$17=31,R$18="×",R41="")))))),40,0))))</f>
        <v>0</v>
      </c>
      <c r="R182" s="193">
        <f t="shared" ref="R182" si="632">IF(AND($D$1="二交代制",R$17&gt;=1,R$17&lt;=28,R41="当",S41="明",T41="休",U41="当"),10,IF(AND($D$1="三交代制",R$17&gt;=2,R$17&lt;=30,OR(R41="準",R41="深"),OR(S41="準",S41="深"),OR(T41="準",T41="深")),20,IF(AND($D$1="二交代制",OR(R41="当",R41="明"),NOT(OR(AND(R41="当",OR(S41="明",R$17=31,S$18="×"),OR(T41="休",R$17=30,R$17=31,T$18="×")),AND(R41="明",OR(Q41="当",R$17=1),OR(S41="休",R$17=31,S$18="×"))))),30,IF(AND($D$1="三交代制",Q41&lt;&gt;"準",Q41&lt;&gt;"深",OR(R41="準",R41="深"),(NOT(OR(AND(R41="準",OR(Q41="日",Q41="休",R$17=1,AND(S41&lt;&gt;"準",S41&lt;&gt;"深",Q41="")),OR(S41="休",AND(S41="準",OR(T41="休",R$17=30,T$18="×")),R$17=31,S$18="×",S41="")),AND(R41="深",OR(Q41="休",R$17=1,AND(S41&lt;&gt;"準",S41&lt;&gt;"深",Q41="")),OR(S41="休",AND(OR(S41="準",S41="深"),OR(T41="休",R$17=30,T$18="×")),R$17=31,S$18="×",S41="")))))),40,0))))</f>
        <v>0</v>
      </c>
      <c r="S182" s="193">
        <f t="shared" ref="S182" si="633">IF(AND($D$1="二交代制",S$17&gt;=1,S$17&lt;=28,S41="当",T41="明",U41="休",V41="当"),10,IF(AND($D$1="三交代制",S$17&gt;=2,S$17&lt;=30,OR(S41="準",S41="深"),OR(T41="準",T41="深"),OR(U41="準",U41="深")),20,IF(AND($D$1="二交代制",OR(S41="当",S41="明"),NOT(OR(AND(S41="当",OR(T41="明",S$17=31,T$18="×"),OR(U41="休",S$17=30,S$17=31,U$18="×")),AND(S41="明",OR(R41="当",S$17=1),OR(T41="休",S$17=31,T$18="×"))))),30,IF(AND($D$1="三交代制",R41&lt;&gt;"準",R41&lt;&gt;"深",OR(S41="準",S41="深"),(NOT(OR(AND(S41="準",OR(R41="日",R41="休",S$17=1,AND(T41&lt;&gt;"準",T41&lt;&gt;"深",R41="")),OR(T41="休",AND(T41="準",OR(U41="休",S$17=30,U$18="×")),S$17=31,T$18="×",T41="")),AND(S41="深",OR(R41="休",S$17=1,AND(T41&lt;&gt;"準",T41&lt;&gt;"深",R41="")),OR(T41="休",AND(OR(T41="準",T41="深"),OR(U41="休",S$17=30,U$18="×")),S$17=31,T$18="×",T41="")))))),40,0))))</f>
        <v>0</v>
      </c>
      <c r="T182" s="193">
        <f t="shared" ref="T182" si="634">IF(AND($D$1="二交代制",T$17&gt;=1,T$17&lt;=28,T41="当",U41="明",V41="休",W41="当"),10,IF(AND($D$1="三交代制",T$17&gt;=2,T$17&lt;=30,OR(T41="準",T41="深"),OR(U41="準",U41="深"),OR(V41="準",V41="深")),20,IF(AND($D$1="二交代制",OR(T41="当",T41="明"),NOT(OR(AND(T41="当",OR(U41="明",T$17=31,U$18="×"),OR(V41="休",T$17=30,T$17=31,V$18="×")),AND(T41="明",OR(S41="当",T$17=1),OR(U41="休",T$17=31,U$18="×"))))),30,IF(AND($D$1="三交代制",S41&lt;&gt;"準",S41&lt;&gt;"深",OR(T41="準",T41="深"),(NOT(OR(AND(T41="準",OR(S41="日",S41="休",T$17=1,AND(U41&lt;&gt;"準",U41&lt;&gt;"深",S41="")),OR(U41="休",AND(U41="準",OR(V41="休",T$17=30,V$18="×")),T$17=31,U$18="×",U41="")),AND(T41="深",OR(S41="休",T$17=1,AND(U41&lt;&gt;"準",U41&lt;&gt;"深",S41="")),OR(U41="休",AND(OR(U41="準",U41="深"),OR(V41="休",T$17=30,V$18="×")),T$17=31,U$18="×",U41="")))))),40,0))))</f>
        <v>0</v>
      </c>
      <c r="U182" s="193">
        <f t="shared" ref="U182" si="635">IF(AND($D$1="二交代制",U$17&gt;=1,U$17&lt;=28,U41="当",V41="明",W41="休",X41="当"),10,IF(AND($D$1="三交代制",U$17&gt;=2,U$17&lt;=30,OR(U41="準",U41="深"),OR(V41="準",V41="深"),OR(W41="準",W41="深")),20,IF(AND($D$1="二交代制",OR(U41="当",U41="明"),NOT(OR(AND(U41="当",OR(V41="明",U$17=31,V$18="×"),OR(W41="休",U$17=30,U$17=31,W$18="×")),AND(U41="明",OR(T41="当",U$17=1),OR(V41="休",U$17=31,V$18="×"))))),30,IF(AND($D$1="三交代制",T41&lt;&gt;"準",T41&lt;&gt;"深",OR(U41="準",U41="深"),(NOT(OR(AND(U41="準",OR(T41="日",T41="休",U$17=1,AND(V41&lt;&gt;"準",V41&lt;&gt;"深",T41="")),OR(V41="休",AND(V41="準",OR(W41="休",U$17=30,W$18="×")),U$17=31,V$18="×",V41="")),AND(U41="深",OR(T41="休",U$17=1,AND(V41&lt;&gt;"準",V41&lt;&gt;"深",T41="")),OR(V41="休",AND(OR(V41="準",V41="深"),OR(W41="休",U$17=30,W$18="×")),U$17=31,V$18="×",V41="")))))),40,0))))</f>
        <v>0</v>
      </c>
      <c r="V182" s="193">
        <f t="shared" ref="V182" si="636">IF(AND($D$1="二交代制",V$17&gt;=1,V$17&lt;=28,V41="当",W41="明",X41="休",Y41="当"),10,IF(AND($D$1="三交代制",V$17&gt;=2,V$17&lt;=30,OR(V41="準",V41="深"),OR(W41="準",W41="深"),OR(X41="準",X41="深")),20,IF(AND($D$1="二交代制",OR(V41="当",V41="明"),NOT(OR(AND(V41="当",OR(W41="明",V$17=31,W$18="×"),OR(X41="休",V$17=30,V$17=31,X$18="×")),AND(V41="明",OR(U41="当",V$17=1),OR(W41="休",V$17=31,W$18="×"))))),30,IF(AND($D$1="三交代制",U41&lt;&gt;"準",U41&lt;&gt;"深",OR(V41="準",V41="深"),(NOT(OR(AND(V41="準",OR(U41="日",U41="休",V$17=1,AND(W41&lt;&gt;"準",W41&lt;&gt;"深",U41="")),OR(W41="休",AND(W41="準",OR(X41="休",V$17=30,X$18="×")),V$17=31,W$18="×",W41="")),AND(V41="深",OR(U41="休",V$17=1,AND(W41&lt;&gt;"準",W41&lt;&gt;"深",U41="")),OR(W41="休",AND(OR(W41="準",W41="深"),OR(X41="休",V$17=30,X$18="×")),V$17=31,W$18="×",W41="")))))),40,0))))</f>
        <v>0</v>
      </c>
      <c r="W182" s="193">
        <f t="shared" ref="W182" si="637">IF(AND($D$1="二交代制",W$17&gt;=1,W$17&lt;=28,W41="当",X41="明",Y41="休",Z41="当"),10,IF(AND($D$1="三交代制",W$17&gt;=2,W$17&lt;=30,OR(W41="準",W41="深"),OR(X41="準",X41="深"),OR(Y41="準",Y41="深")),20,IF(AND($D$1="二交代制",OR(W41="当",W41="明"),NOT(OR(AND(W41="当",OR(X41="明",W$17=31,X$18="×"),OR(Y41="休",W$17=30,W$17=31,Y$18="×")),AND(W41="明",OR(V41="当",W$17=1),OR(X41="休",W$17=31,X$18="×"))))),30,IF(AND($D$1="三交代制",V41&lt;&gt;"準",V41&lt;&gt;"深",OR(W41="準",W41="深"),(NOT(OR(AND(W41="準",OR(V41="日",V41="休",W$17=1,AND(X41&lt;&gt;"準",X41&lt;&gt;"深",V41="")),OR(X41="休",AND(X41="準",OR(Y41="休",W$17=30,Y$18="×")),W$17=31,X$18="×",X41="")),AND(W41="深",OR(V41="休",W$17=1,AND(X41&lt;&gt;"準",X41&lt;&gt;"深",V41="")),OR(X41="休",AND(OR(X41="準",X41="深"),OR(Y41="休",W$17=30,Y$18="×")),W$17=31,X$18="×",X41="")))))),40,0))))</f>
        <v>0</v>
      </c>
      <c r="X182" s="193">
        <f t="shared" ref="X182" si="638">IF(AND($D$1="二交代制",X$17&gt;=1,X$17&lt;=28,X41="当",Y41="明",Z41="休",AA41="当"),10,IF(AND($D$1="三交代制",X$17&gt;=2,X$17&lt;=30,OR(X41="準",X41="深"),OR(Y41="準",Y41="深"),OR(Z41="準",Z41="深")),20,IF(AND($D$1="二交代制",OR(X41="当",X41="明"),NOT(OR(AND(X41="当",OR(Y41="明",X$17=31,Y$18="×"),OR(Z41="休",X$17=30,X$17=31,Z$18="×")),AND(X41="明",OR(W41="当",X$17=1),OR(Y41="休",X$17=31,Y$18="×"))))),30,IF(AND($D$1="三交代制",W41&lt;&gt;"準",W41&lt;&gt;"深",OR(X41="準",X41="深"),(NOT(OR(AND(X41="準",OR(W41="日",W41="休",X$17=1,AND(Y41&lt;&gt;"準",Y41&lt;&gt;"深",W41="")),OR(Y41="休",AND(Y41="準",OR(Z41="休",X$17=30,Z$18="×")),X$17=31,Y$18="×",Y41="")),AND(X41="深",OR(W41="休",X$17=1,AND(Y41&lt;&gt;"準",Y41&lt;&gt;"深",W41="")),OR(Y41="休",AND(OR(Y41="準",Y41="深"),OR(Z41="休",X$17=30,Z$18="×")),X$17=31,Y$18="×",Y41="")))))),40,0))))</f>
        <v>0</v>
      </c>
      <c r="Y182" s="193">
        <f t="shared" ref="Y182" si="639">IF(AND($D$1="二交代制",Y$17&gt;=1,Y$17&lt;=28,Y41="当",Z41="明",AA41="休",AB41="当"),10,IF(AND($D$1="三交代制",Y$17&gt;=2,Y$17&lt;=30,OR(Y41="準",Y41="深"),OR(Z41="準",Z41="深"),OR(AA41="準",AA41="深")),20,IF(AND($D$1="二交代制",OR(Y41="当",Y41="明"),NOT(OR(AND(Y41="当",OR(Z41="明",Y$17=31,Z$18="×"),OR(AA41="休",Y$17=30,Y$17=31,AA$18="×")),AND(Y41="明",OR(X41="当",Y$17=1),OR(Z41="休",Y$17=31,Z$18="×"))))),30,IF(AND($D$1="三交代制",X41&lt;&gt;"準",X41&lt;&gt;"深",OR(Y41="準",Y41="深"),(NOT(OR(AND(Y41="準",OR(X41="日",X41="休",Y$17=1,AND(Z41&lt;&gt;"準",Z41&lt;&gt;"深",X41="")),OR(Z41="休",AND(Z41="準",OR(AA41="休",Y$17=30,AA$18="×")),Y$17=31,Z$18="×",Z41="")),AND(Y41="深",OR(X41="休",Y$17=1,AND(Z41&lt;&gt;"準",Z41&lt;&gt;"深",X41="")),OR(Z41="休",AND(OR(Z41="準",Z41="深"),OR(AA41="休",Y$17=30,AA$18="×")),Y$17=31,Z$18="×",Z41="")))))),40,0))))</f>
        <v>0</v>
      </c>
      <c r="Z182" s="193">
        <f t="shared" ref="Z182" si="640">IF(AND($D$1="二交代制",Z$17&gt;=1,Z$17&lt;=28,Z41="当",AA41="明",AB41="休",AC41="当"),10,IF(AND($D$1="三交代制",Z$17&gt;=2,Z$17&lt;=30,OR(Z41="準",Z41="深"),OR(AA41="準",AA41="深"),OR(AB41="準",AB41="深")),20,IF(AND($D$1="二交代制",OR(Z41="当",Z41="明"),NOT(OR(AND(Z41="当",OR(AA41="明",Z$17=31,AA$18="×"),OR(AB41="休",Z$17=30,Z$17=31,AB$18="×")),AND(Z41="明",OR(Y41="当",Z$17=1),OR(AA41="休",Z$17=31,AA$18="×"))))),30,IF(AND($D$1="三交代制",Y41&lt;&gt;"準",Y41&lt;&gt;"深",OR(Z41="準",Z41="深"),(NOT(OR(AND(Z41="準",OR(Y41="日",Y41="休",Z$17=1,AND(AA41&lt;&gt;"準",AA41&lt;&gt;"深",Y41="")),OR(AA41="休",AND(AA41="準",OR(AB41="休",Z$17=30,AB$18="×")),Z$17=31,AA$18="×",AA41="")),AND(Z41="深",OR(Y41="休",Z$17=1,AND(AA41&lt;&gt;"準",AA41&lt;&gt;"深",Y41="")),OR(AA41="休",AND(OR(AA41="準",AA41="深"),OR(AB41="休",Z$17=30,AB$18="×")),Z$17=31,AA$18="×",AA41="")))))),40,0))))</f>
        <v>0</v>
      </c>
      <c r="AA182" s="193">
        <f t="shared" ref="AA182" si="641">IF(AND($D$1="二交代制",AA$17&gt;=1,AA$17&lt;=28,AA41="当",AB41="明",AC41="休",AD41="当"),10,IF(AND($D$1="三交代制",AA$17&gt;=2,AA$17&lt;=30,OR(AA41="準",AA41="深"),OR(AB41="準",AB41="深"),OR(AC41="準",AC41="深")),20,IF(AND($D$1="二交代制",OR(AA41="当",AA41="明"),NOT(OR(AND(AA41="当",OR(AB41="明",AA$17=31,AB$18="×"),OR(AC41="休",AA$17=30,AA$17=31,AC$18="×")),AND(AA41="明",OR(Z41="当",AA$17=1),OR(AB41="休",AA$17=31,AB$18="×"))))),30,IF(AND($D$1="三交代制",Z41&lt;&gt;"準",Z41&lt;&gt;"深",OR(AA41="準",AA41="深"),(NOT(OR(AND(AA41="準",OR(Z41="日",Z41="休",AA$17=1,AND(AB41&lt;&gt;"準",AB41&lt;&gt;"深",Z41="")),OR(AB41="休",AND(AB41="準",OR(AC41="休",AA$17=30,AC$18="×")),AA$17=31,AB$18="×",AB41="")),AND(AA41="深",OR(Z41="休",AA$17=1,AND(AB41&lt;&gt;"準",AB41&lt;&gt;"深",Z41="")),OR(AB41="休",AND(OR(AB41="準",AB41="深"),OR(AC41="休",AA$17=30,AC$18="×")),AA$17=31,AB$18="×",AB41="")))))),40,0))))</f>
        <v>0</v>
      </c>
      <c r="AB182" s="193">
        <f t="shared" ref="AB182" si="642">IF(AND($D$1="二交代制",AB$17&gt;=1,AB$17&lt;=28,AB41="当",AC41="明",AD41="休",AE41="当"),10,IF(AND($D$1="三交代制",AB$17&gt;=2,AB$17&lt;=30,OR(AB41="準",AB41="深"),OR(AC41="準",AC41="深"),OR(AD41="準",AD41="深")),20,IF(AND($D$1="二交代制",OR(AB41="当",AB41="明"),NOT(OR(AND(AB41="当",OR(AC41="明",AB$17=31,AC$18="×"),OR(AD41="休",AB$17=30,AB$17=31,AD$18="×")),AND(AB41="明",OR(AA41="当",AB$17=1),OR(AC41="休",AB$17=31,AC$18="×"))))),30,IF(AND($D$1="三交代制",AA41&lt;&gt;"準",AA41&lt;&gt;"深",OR(AB41="準",AB41="深"),(NOT(OR(AND(AB41="準",OR(AA41="日",AA41="休",AB$17=1,AND(AC41&lt;&gt;"準",AC41&lt;&gt;"深",AA41="")),OR(AC41="休",AND(AC41="準",OR(AD41="休",AB$17=30,AD$18="×")),AB$17=31,AC$18="×",AC41="")),AND(AB41="深",OR(AA41="休",AB$17=1,AND(AC41&lt;&gt;"準",AC41&lt;&gt;"深",AA41="")),OR(AC41="休",AND(OR(AC41="準",AC41="深"),OR(AD41="休",AB$17=30,AD$18="×")),AB$17=31,AC$18="×",AC41="")))))),40,0))))</f>
        <v>0</v>
      </c>
      <c r="AC182" s="193">
        <f t="shared" ref="AC182" si="643">IF(AND($D$1="二交代制",AC$17&gt;=1,AC$17&lt;=28,AC41="当",AD41="明",AE41="休",AF41="当"),10,IF(AND($D$1="三交代制",AC$17&gt;=2,AC$17&lt;=30,OR(AC41="準",AC41="深"),OR(AD41="準",AD41="深"),OR(AE41="準",AE41="深")),20,IF(AND($D$1="二交代制",OR(AC41="当",AC41="明"),NOT(OR(AND(AC41="当",OR(AD41="明",AC$17=31,AD$18="×"),OR(AE41="休",AC$17=30,AC$17=31,AE$18="×")),AND(AC41="明",OR(AB41="当",AC$17=1),OR(AD41="休",AC$17=31,AD$18="×"))))),30,IF(AND($D$1="三交代制",AB41&lt;&gt;"準",AB41&lt;&gt;"深",OR(AC41="準",AC41="深"),(NOT(OR(AND(AC41="準",OR(AB41="日",AB41="休",AC$17=1,AND(AD41&lt;&gt;"準",AD41&lt;&gt;"深",AB41="")),OR(AD41="休",AND(AD41="準",OR(AE41="休",AC$17=30,AE$18="×")),AC$17=31,AD$18="×",AD41="")),AND(AC41="深",OR(AB41="休",AC$17=1,AND(AD41&lt;&gt;"準",AD41&lt;&gt;"深",AB41="")),OR(AD41="休",AND(OR(AD41="準",AD41="深"),OR(AE41="休",AC$17=30,AE$18="×")),AC$17=31,AD$18="×",AD41="")))))),40,0))))</f>
        <v>0</v>
      </c>
      <c r="AD182" s="193">
        <f t="shared" ref="AD182" si="644">IF(AND($D$1="二交代制",AD$17&gt;=1,AD$17&lt;=28,AD41="当",AE41="明",AF41="休",AG41="当"),10,IF(AND($D$1="三交代制",AD$17&gt;=2,AD$17&lt;=30,OR(AD41="準",AD41="深"),OR(AE41="準",AE41="深"),OR(AF41="準",AF41="深")),20,IF(AND($D$1="二交代制",OR(AD41="当",AD41="明"),NOT(OR(AND(AD41="当",OR(AE41="明",AD$17=31,AE$18="×"),OR(AF41="休",AD$17=30,AD$17=31,AF$18="×")),AND(AD41="明",OR(AC41="当",AD$17=1),OR(AE41="休",AD$17=31,AE$18="×"))))),30,IF(AND($D$1="三交代制",AC41&lt;&gt;"準",AC41&lt;&gt;"深",OR(AD41="準",AD41="深"),(NOT(OR(AND(AD41="準",OR(AC41="日",AC41="休",AD$17=1,AND(AE41&lt;&gt;"準",AE41&lt;&gt;"深",AC41="")),OR(AE41="休",AND(AE41="準",OR(AF41="休",AD$17=30,AF$18="×")),AD$17=31,AE$18="×",AE41="")),AND(AD41="深",OR(AC41="休",AD$17=1,AND(AE41&lt;&gt;"準",AE41&lt;&gt;"深",AC41="")),OR(AE41="休",AND(OR(AE41="準",AE41="深"),OR(AF41="休",AD$17=30,AF$18="×")),AD$17=31,AE$18="×",AE41="")))))),40,0))))</f>
        <v>0</v>
      </c>
      <c r="AE182" s="193">
        <f t="shared" ref="AE182" si="645">IF(AND($D$1="二交代制",AE$17&gt;=1,AE$17&lt;=28,AE41="当",AF41="明",AG41="休",AH41="当"),10,IF(AND($D$1="三交代制",AE$17&gt;=2,AE$17&lt;=30,OR(AE41="準",AE41="深"),OR(AF41="準",AF41="深"),OR(AG41="準",AG41="深")),20,IF(AND($D$1="二交代制",OR(AE41="当",AE41="明"),NOT(OR(AND(AE41="当",OR(AF41="明",AE$17=31,AF$18="×"),OR(AG41="休",AE$17=30,AE$17=31,AG$18="×")),AND(AE41="明",OR(AD41="当",AE$17=1),OR(AF41="休",AE$17=31,AF$18="×"))))),30,IF(AND($D$1="三交代制",AD41&lt;&gt;"準",AD41&lt;&gt;"深",OR(AE41="準",AE41="深"),(NOT(OR(AND(AE41="準",OR(AD41="日",AD41="休",AE$17=1,AND(AF41&lt;&gt;"準",AF41&lt;&gt;"深",AD41="")),OR(AF41="休",AND(AF41="準",OR(AG41="休",AE$17=30,AG$18="×")),AE$17=31,AF$18="×",AF41="")),AND(AE41="深",OR(AD41="休",AE$17=1,AND(AF41&lt;&gt;"準",AF41&lt;&gt;"深",AD41="")),OR(AF41="休",AND(OR(AF41="準",AF41="深"),OR(AG41="休",AE$17=30,AG$18="×")),AE$17=31,AF$18="×",AF41="")))))),40,0))))</f>
        <v>0</v>
      </c>
      <c r="AF182" s="193">
        <f t="shared" ref="AF182" si="646">IF(AND($D$1="二交代制",AF$17&gt;=1,AF$17&lt;=28,AF41="当",AG41="明",AH41="休",AI41="当"),10,IF(AND($D$1="三交代制",AF$17&gt;=2,AF$17&lt;=30,OR(AF41="準",AF41="深"),OR(AG41="準",AG41="深"),OR(AH41="準",AH41="深")),20,IF(AND($D$1="二交代制",OR(AF41="当",AF41="明"),NOT(OR(AND(AF41="当",OR(AG41="明",AF$17=31,AG$18="×"),OR(AH41="休",AF$17=30,AF$17=31,AH$18="×")),AND(AF41="明",OR(AE41="当",AF$17=1),OR(AG41="休",AF$17=31,AG$18="×"))))),30,IF(AND($D$1="三交代制",AE41&lt;&gt;"準",AE41&lt;&gt;"深",OR(AF41="準",AF41="深"),(NOT(OR(AND(AF41="準",OR(AE41="日",AE41="休",AF$17=1,AND(AG41&lt;&gt;"準",AG41&lt;&gt;"深",AE41="")),OR(AG41="休",AND(AG41="準",OR(AH41="休",AF$17=30,AH$18="×")),AF$17=31,AG$18="×",AG41="")),AND(AF41="深",OR(AE41="休",AF$17=1,AND(AG41&lt;&gt;"準",AG41&lt;&gt;"深",AE41="")),OR(AG41="休",AND(OR(AG41="準",AG41="深"),OR(AH41="休",AF$17=30,AH$18="×")),AF$17=31,AG$18="×",AG41="")))))),40,0))))</f>
        <v>0</v>
      </c>
      <c r="AG182" s="193">
        <f t="shared" ref="AG182" si="647">IF(AND($D$1="二交代制",AG$17&gt;=1,AG$17&lt;=28,AG41="当",AH41="明",AI41="休",AJ41="当"),10,IF(AND($D$1="三交代制",AG$17&gt;=2,AG$17&lt;=30,OR(AG41="準",AG41="深"),OR(AH41="準",AH41="深"),OR(AI41="準",AI41="深")),20,IF(AND($D$1="二交代制",OR(AG41="当",AG41="明"),NOT(OR(AND(AG41="当",OR(AH41="明",AG$17=31,AH$18="×"),OR(AI41="休",AG$17=30,AG$17=31,AI$18="×")),AND(AG41="明",OR(AF41="当",AG$17=1),OR(AH41="休",AG$17=31,AH$18="×"))))),30,IF(AND($D$1="三交代制",AF41&lt;&gt;"準",AF41&lt;&gt;"深",OR(AG41="準",AG41="深"),(NOT(OR(AND(AG41="準",OR(AF41="日",AF41="休",AG$17=1,AND(AH41&lt;&gt;"準",AH41&lt;&gt;"深",AF41="")),OR(AH41="休",AND(AH41="準",OR(AI41="休",AG$17=30,AI$18="×")),AG$17=31,AH$18="×",AH41="")),AND(AG41="深",OR(AF41="休",AG$17=1,AND(AH41&lt;&gt;"準",AH41&lt;&gt;"深",AF41="")),OR(AH41="休",AND(OR(AH41="準",AH41="深"),OR(AI41="休",AG$17=30,AI$18="×")),AG$17=31,AH$18="×",AH41="")))))),40,0))))</f>
        <v>0</v>
      </c>
      <c r="AH182" s="193">
        <f t="shared" ref="AH182" si="648">IF(AND($D$1="二交代制",AH$17&gt;=1,AH$17&lt;=28,AH41="当",AI41="明",AJ41="休",AK41="当"),10,IF(AND($D$1="三交代制",AH$17&gt;=2,AH$17&lt;=30,OR(AH41="準",AH41="深"),OR(AI41="準",AI41="深"),OR(AJ41="準",AJ41="深")),20,IF(AND($D$1="二交代制",OR(AH41="当",AH41="明"),NOT(OR(AND(AH41="当",OR(AI41="明",AH$17=31,AI$18="×"),OR(AJ41="休",AH$17=30,AH$17=31,AJ$18="×")),AND(AH41="明",OR(AG41="当",AH$17=1),OR(AI41="休",AH$17=31,AI$18="×"))))),30,IF(AND($D$1="三交代制",AG41&lt;&gt;"準",AG41&lt;&gt;"深",OR(AH41="準",AH41="深"),(NOT(OR(AND(AH41="準",OR(AG41="日",AG41="休",AH$17=1,AND(AI41&lt;&gt;"準",AI41&lt;&gt;"深",AG41="")),OR(AI41="休",AND(AI41="準",OR(AJ41="休",AH$17=30,AJ$18="×")),AH$17=31,AI$18="×",AI41="")),AND(AH41="深",OR(AG41="休",AH$17=1,AND(AI41&lt;&gt;"準",AI41&lt;&gt;"深",AG41="")),OR(AI41="休",AND(OR(AI41="準",AI41="深"),OR(AJ41="休",AH$17=30,AJ$18="×")),AH$17=31,AI$18="×",AI41="")))))),40,0))))</f>
        <v>0</v>
      </c>
      <c r="AI182" s="193">
        <f t="shared" ref="AI182" si="649">IF(AND($D$1="二交代制",AI$17&gt;=1,AI$17&lt;=28,AI41="当",AJ41="明",AK41="休",AL41="当"),10,IF(AND($D$1="三交代制",AI$17&gt;=2,AI$17&lt;=30,OR(AI41="準",AI41="深"),OR(AJ41="準",AJ41="深"),OR(AK41="準",AK41="深")),20,IF(AND($D$1="二交代制",OR(AI41="当",AI41="明"),NOT(OR(AND(AI41="当",OR(AJ41="明",AI$17=31,AJ$18="×"),OR(AK41="休",AI$17=30,AI$17=31,AK$18="×")),AND(AI41="明",OR(AH41="当",AI$17=1),OR(AJ41="休",AI$17=31,AJ$18="×"))))),30,IF(AND($D$1="三交代制",AH41&lt;&gt;"準",AH41&lt;&gt;"深",OR(AI41="準",AI41="深"),(NOT(OR(AND(AI41="準",OR(AH41="日",AH41="休",AI$17=1,AND(AJ41&lt;&gt;"準",AJ41&lt;&gt;"深",AH41="")),OR(AJ41="休",AND(AJ41="準",OR(AK41="休",AI$17=30,AK$18="×")),AI$17=31,AJ$18="×",AJ41="")),AND(AI41="深",OR(AH41="休",AI$17=1,AND(AJ41&lt;&gt;"準",AJ41&lt;&gt;"深",AH41="")),OR(AJ41="休",AND(OR(AJ41="準",AJ41="深"),OR(AK41="休",AI$17=30,AK$18="×")),AI$17=31,AJ$18="×",AJ41="")))))),40,0))))</f>
        <v>0</v>
      </c>
      <c r="AJ182" s="193">
        <f t="shared" ref="AJ182" si="650">IF(AND($D$1="二交代制",AJ$17&gt;=1,AJ$17&lt;=28,AJ41="当",AK41="明",AL41="休",AM41="当"),10,IF(AND($D$1="三交代制",AJ$17&gt;=2,AJ$17&lt;=30,OR(AJ41="準",AJ41="深"),OR(AK41="準",AK41="深"),OR(AL41="準",AL41="深")),20,IF(AND($D$1="二交代制",OR(AJ41="当",AJ41="明"),NOT(OR(AND(AJ41="当",OR(AK41="明",AJ$17=31,AK$18="×"),OR(AL41="休",AJ$17=30,AJ$17=31,AL$18="×")),AND(AJ41="明",OR(AI41="当",AJ$17=1),OR(AK41="休",AJ$17=31,AK$18="×"))))),30,IF(AND($D$1="三交代制",AI41&lt;&gt;"準",AI41&lt;&gt;"深",OR(AJ41="準",AJ41="深"),(NOT(OR(AND(AJ41="準",OR(AI41="日",AI41="休",AJ$17=1,AND(AK41&lt;&gt;"準",AK41&lt;&gt;"深",AI41="")),OR(AK41="休",AND(AK41="準",OR(AL41="休",AJ$17=30,AL$18="×")),AJ$17=31,AK$18="×",AK41="")),AND(AJ41="深",OR(AI41="休",AJ$17=1,AND(AK41&lt;&gt;"準",AK41&lt;&gt;"深",AI41="")),OR(AK41="休",AND(OR(AK41="準",AK41="深"),OR(AL41="休",AJ$17=30,AL$18="×")),AJ$17=31,AK$18="×",AK41="")))))),40,0))))</f>
        <v>0</v>
      </c>
      <c r="AK182" s="193">
        <f t="shared" ref="AK182" si="651">IF(AND($D$1="二交代制",AK$17&gt;=1,AK$17&lt;=28,AK41="当",AL41="明",AM41="休",AN41="当"),10,IF(AND($D$1="三交代制",AK$17&gt;=2,AK$17&lt;=30,OR(AK41="準",AK41="深"),OR(AL41="準",AL41="深"),OR(AM41="準",AM41="深")),20,IF(AND($D$1="二交代制",OR(AK41="当",AK41="明"),NOT(OR(AND(AK41="当",OR(AL41="明",AK$17=31,AL$18="×"),OR(AM41="休",AK$17=30,AK$17=31,AM$18="×")),AND(AK41="明",OR(AJ41="当",AK$17=1),OR(AL41="休",AK$17=31,AL$18="×"))))),30,IF(AND($D$1="三交代制",AJ41&lt;&gt;"準",AJ41&lt;&gt;"深",OR(AK41="準",AK41="深"),(NOT(OR(AND(AK41="準",OR(AJ41="日",AJ41="休",AK$17=1,AND(AL41&lt;&gt;"準",AL41&lt;&gt;"深",AJ41="")),OR(AL41="休",AND(AL41="準",OR(AM41="休",AK$17=30,AM$18="×")),AK$17=31,AL$18="×",AL41="")),AND(AK41="深",OR(AJ41="休",AK$17=1,AND(AL41&lt;&gt;"準",AL41&lt;&gt;"深",AJ41="")),OR(AL41="休",AND(OR(AL41="準",AL41="深"),OR(AM41="休",AK$17=30,AM$18="×")),AK$17=31,AL$18="×",AL41="")))))),40,0))))</f>
        <v>0</v>
      </c>
      <c r="AL182" s="193">
        <f t="shared" ref="AL182" si="652">IF(AND($D$1="二交代制",AL$17&gt;=1,AL$17&lt;=28,AL41="当",AM41="明",AN41="休",AO41="当"),10,IF(AND($D$1="三交代制",AL$17&gt;=2,AL$17&lt;=30,OR(AL41="準",AL41="深"),OR(AM41="準",AM41="深"),OR(AN41="準",AN41="深")),20,IF(AND($D$1="二交代制",OR(AL41="当",AL41="明"),NOT(OR(AND(AL41="当",OR(AM41="明",AL$17=31,AM$18="×"),OR(AN41="休",AL$17=30,AL$17=31,AN$18="×")),AND(AL41="明",OR(AK41="当",AL$17=1),OR(AM41="休",AL$17=31,AM$18="×"))))),30,IF(AND($D$1="三交代制",AK41&lt;&gt;"準",AK41&lt;&gt;"深",OR(AL41="準",AL41="深"),(NOT(OR(AND(AL41="準",OR(AK41="日",AK41="休",AL$17=1,AND(AM41&lt;&gt;"準",AM41&lt;&gt;"深",AK41="")),OR(AM41="休",AND(AM41="準",OR(AN41="休",AL$17=30,AN$18="×")),AL$17=31,AM$18="×",AM41="")),AND(AL41="深",OR(AK41="休",AL$17=1,AND(AM41&lt;&gt;"準",AM41&lt;&gt;"深",AK41="")),OR(AM41="休",AND(OR(AM41="準",AM41="深"),OR(AN41="休",AL$17=30,AN$18="×")),AL$17=31,AM$18="×",AM41="")))))),40,0))))</f>
        <v>0</v>
      </c>
      <c r="AM182" s="193">
        <f t="shared" ref="AM182" si="653">IF(AND($D$1="二交代制",AM$17&gt;=1,AM$17&lt;=28,AM41="当",AN41="明",AO41="休",AP41="当"),10,IF(AND($D$1="三交代制",AM$17&gt;=2,AM$17&lt;=30,OR(AM41="準",AM41="深"),OR(AN41="準",AN41="深"),OR(AO41="準",AO41="深")),20,IF(AND($D$1="二交代制",OR(AM41="当",AM41="明"),NOT(OR(AND(AM41="当",OR(AN41="明",AM$17=31,AN$18="×"),OR(AO41="休",AM$17=30,AM$17=31,AO$18="×")),AND(AM41="明",OR(AL41="当",AM$17=1),OR(AN41="休",AM$17=31,AN$18="×"))))),30,IF(AND($D$1="三交代制",AL41&lt;&gt;"準",AL41&lt;&gt;"深",OR(AM41="準",AM41="深"),(NOT(OR(AND(AM41="準",OR(AL41="日",AL41="休",AM$17=1,AND(AN41&lt;&gt;"準",AN41&lt;&gt;"深",AL41="")),OR(AN41="休",AND(AN41="準",OR(AO41="休",AM$17=30,AO$18="×")),AM$17=31,AN$18="×",AN41="")),AND(AM41="深",OR(AL41="休",AM$17=1,AND(AN41&lt;&gt;"準",AN41&lt;&gt;"深",AL41="")),OR(AN41="休",AND(OR(AN41="準",AN41="深"),OR(AO41="休",AM$17=30,AO$18="×")),AM$17=31,AN$18="×",AN41="")))))),40,0))))</f>
        <v>0</v>
      </c>
      <c r="AN182" s="193">
        <f t="shared" ref="AN182" si="654">IF(AND($D$1="二交代制",AN$17&gt;=1,AN$17&lt;=28,AN41="当",AO41="明",AP41="休",AQ41="当"),10,IF(AND($D$1="三交代制",AN$17&gt;=2,AN$17&lt;=30,OR(AN41="準",AN41="深"),OR(AO41="準",AO41="深"),OR(AP41="準",AP41="深")),20,IF(AND($D$1="二交代制",OR(AN41="当",AN41="明"),NOT(OR(AND(AN41="当",OR(AO41="明",AN$17=31,AO$18="×"),OR(AP41="休",AN$17=30,AN$17=31,AP$18="×")),AND(AN41="明",OR(AM41="当",AN$17=1),OR(AO41="休",AN$17=31,AO$18="×"))))),30,IF(AND($D$1="三交代制",AM41&lt;&gt;"準",AM41&lt;&gt;"深",OR(AN41="準",AN41="深"),(NOT(OR(AND(AN41="準",OR(AM41="日",AM41="休",AN$17=1,AND(AO41&lt;&gt;"準",AO41&lt;&gt;"深",AM41="")),OR(AO41="休",AND(AO41="準",OR(AP41="休",AN$17=30,AP$18="×")),AN$17=31,AO$18="×",AO41="")),AND(AN41="深",OR(AM41="休",AN$17=1,AND(AO41&lt;&gt;"準",AO41&lt;&gt;"深",AM41="")),OR(AO41="休",AND(OR(AO41="準",AO41="深"),OR(AP41="休",AN$17=30,AP$18="×")),AN$17=31,AO$18="×",AO41="")))))),40,0))))</f>
        <v>0</v>
      </c>
      <c r="AO182" s="193">
        <f t="shared" ref="AO182" si="655">IF(AND($D$1="二交代制",AO$17&gt;=1,AO$17&lt;=28,AO41="当",AP41="明",AQ41="休",AR41="当"),10,IF(AND($D$1="三交代制",AO$17&gt;=2,AO$17&lt;=30,OR(AO41="準",AO41="深"),OR(AP41="準",AP41="深"),OR(AQ41="準",AQ41="深")),20,IF(AND($D$1="二交代制",OR(AO41="当",AO41="明"),NOT(OR(AND(AO41="当",OR(AP41="明",AO$17=31,AP$18="×"),OR(AQ41="休",AO$17=30,AO$17=31,AQ$18="×")),AND(AO41="明",OR(AN41="当",AO$17=1),OR(AP41="休",AO$17=31,AP$18="×"))))),30,IF(AND($D$1="三交代制",AN41&lt;&gt;"準",AN41&lt;&gt;"深",OR(AO41="準",AO41="深"),(NOT(OR(AND(AO41="準",OR(AN41="日",AN41="休",AO$17=1,AND(AP41&lt;&gt;"準",AP41&lt;&gt;"深",AN41="")),OR(AP41="休",AND(AP41="準",OR(AQ41="休",AO$17=30,AQ$18="×")),AO$17=31,AP$18="×",AP41="")),AND(AO41="深",OR(AN41="休",AO$17=1,AND(AP41&lt;&gt;"準",AP41&lt;&gt;"深",AN41="")),OR(AP41="休",AND(OR(AP41="準",AP41="深"),OR(AQ41="休",AO$17=30,AQ$18="×")),AO$17=31,AP$18="×",AP41="")))))),40,0))))</f>
        <v>0</v>
      </c>
      <c r="BA182" s="87" t="str">
        <f>IF(Aチーム用勤務希望表!BA182&lt;&gt;"",Aチーム用勤務希望表!BA182,"")</f>
        <v/>
      </c>
      <c r="BB182" s="140" t="str">
        <f>IF(Aチーム用勤務希望表!BB182&lt;&gt;"",Aチーム用勤務希望表!BB182,"")</f>
        <v/>
      </c>
      <c r="BC182" s="87" t="str">
        <f>IF(Aチーム用勤務希望表!BC182&lt;&gt;"",Aチーム用勤務希望表!BC182,"")</f>
        <v/>
      </c>
      <c r="BD182" s="98">
        <f t="shared" si="493"/>
        <v>0</v>
      </c>
      <c r="BE182" s="98">
        <f t="shared" si="493"/>
        <v>0</v>
      </c>
      <c r="BF182" s="98">
        <f t="shared" si="493"/>
        <v>0</v>
      </c>
      <c r="BG182" s="98">
        <f t="shared" si="493"/>
        <v>0</v>
      </c>
      <c r="BH182" s="98">
        <f t="shared" si="493"/>
        <v>0</v>
      </c>
      <c r="BI182" s="98">
        <f t="shared" si="493"/>
        <v>0</v>
      </c>
      <c r="BJ182" s="98">
        <f t="shared" si="493"/>
        <v>0</v>
      </c>
      <c r="BK182" s="98">
        <f t="shared" si="493"/>
        <v>0</v>
      </c>
      <c r="BL182" s="98">
        <f t="shared" si="493"/>
        <v>0</v>
      </c>
      <c r="BM182" s="98">
        <f t="shared" si="493"/>
        <v>0</v>
      </c>
      <c r="BN182" s="98">
        <f t="shared" si="494"/>
        <v>0</v>
      </c>
      <c r="BO182" s="98">
        <f t="shared" si="494"/>
        <v>0</v>
      </c>
      <c r="BP182" s="98">
        <f t="shared" si="494"/>
        <v>0</v>
      </c>
      <c r="BQ182" s="98">
        <f t="shared" si="494"/>
        <v>0</v>
      </c>
      <c r="BR182" s="98">
        <f t="shared" si="494"/>
        <v>0</v>
      </c>
      <c r="BS182" s="98">
        <f t="shared" si="494"/>
        <v>0</v>
      </c>
      <c r="BT182" s="98">
        <f t="shared" si="494"/>
        <v>0</v>
      </c>
      <c r="BU182" s="98">
        <f t="shared" si="494"/>
        <v>0</v>
      </c>
      <c r="BV182" s="98">
        <f t="shared" si="494"/>
        <v>0</v>
      </c>
      <c r="BW182" s="98">
        <f t="shared" si="494"/>
        <v>0</v>
      </c>
      <c r="BX182" s="98">
        <f t="shared" si="495"/>
        <v>0</v>
      </c>
      <c r="BY182" s="98">
        <f t="shared" si="495"/>
        <v>0</v>
      </c>
      <c r="BZ182" s="98">
        <f t="shared" si="495"/>
        <v>0</v>
      </c>
      <c r="CA182" s="98">
        <f t="shared" si="495"/>
        <v>0</v>
      </c>
      <c r="CB182" s="98">
        <f t="shared" si="495"/>
        <v>0</v>
      </c>
      <c r="CC182" s="98">
        <f t="shared" si="495"/>
        <v>0</v>
      </c>
      <c r="CD182" s="98">
        <f t="shared" si="495"/>
        <v>0</v>
      </c>
      <c r="CE182" s="98">
        <f t="shared" si="495"/>
        <v>0</v>
      </c>
      <c r="CF182" s="98">
        <f t="shared" si="495"/>
        <v>0</v>
      </c>
      <c r="CG182" s="98">
        <f t="shared" si="495"/>
        <v>0</v>
      </c>
      <c r="CH182" s="98">
        <f t="shared" si="495"/>
        <v>0</v>
      </c>
    </row>
    <row r="183" spans="3:86" x14ac:dyDescent="0.4">
      <c r="I183" s="307"/>
      <c r="J183" s="202"/>
      <c r="K183" s="193"/>
      <c r="L183" s="193"/>
      <c r="M183" s="193"/>
      <c r="N183" s="193"/>
      <c r="O183" s="193"/>
      <c r="P183" s="193"/>
      <c r="Q183" s="193"/>
      <c r="R183" s="193"/>
      <c r="S183" s="193"/>
      <c r="T183" s="193"/>
      <c r="U183" s="193"/>
      <c r="V183" s="193"/>
      <c r="W183" s="193"/>
      <c r="X183" s="193"/>
      <c r="Y183" s="193"/>
      <c r="Z183" s="193"/>
      <c r="AA183" s="193"/>
      <c r="AB183" s="193"/>
      <c r="AC183" s="193"/>
      <c r="AD183" s="193"/>
      <c r="AE183" s="193"/>
      <c r="AF183" s="193"/>
      <c r="AG183" s="193"/>
      <c r="AH183" s="193"/>
      <c r="AI183" s="193"/>
      <c r="AJ183" s="193"/>
      <c r="AK183" s="193"/>
      <c r="AL183" s="193"/>
      <c r="AM183" s="193"/>
      <c r="AN183" s="193"/>
      <c r="AO183" s="193"/>
      <c r="BA183" s="87" t="str">
        <f>IF(Aチーム用勤務希望表!BA183&lt;&gt;"",Aチーム用勤務希望表!BA183,"")</f>
        <v/>
      </c>
      <c r="BB183" s="140" t="str">
        <f>IF(Aチーム用勤務希望表!BB183&lt;&gt;"",Aチーム用勤務希望表!BB183,"")</f>
        <v/>
      </c>
      <c r="BC183" s="87" t="str">
        <f>IF(Aチーム用勤務希望表!BC183&lt;&gt;"",Aチーム用勤務希望表!BC183,"")</f>
        <v/>
      </c>
      <c r="BD183" s="98">
        <f t="shared" ref="BD183:BM189" si="656">IF($BA183="",0,IF(BD$162=$BB183,1,0))</f>
        <v>0</v>
      </c>
      <c r="BE183" s="98">
        <f t="shared" si="656"/>
        <v>0</v>
      </c>
      <c r="BF183" s="98">
        <f t="shared" si="656"/>
        <v>0</v>
      </c>
      <c r="BG183" s="98">
        <f t="shared" si="656"/>
        <v>0</v>
      </c>
      <c r="BH183" s="98">
        <f t="shared" si="656"/>
        <v>0</v>
      </c>
      <c r="BI183" s="98">
        <f t="shared" si="656"/>
        <v>0</v>
      </c>
      <c r="BJ183" s="98">
        <f t="shared" si="656"/>
        <v>0</v>
      </c>
      <c r="BK183" s="98">
        <f t="shared" si="656"/>
        <v>0</v>
      </c>
      <c r="BL183" s="98">
        <f t="shared" si="656"/>
        <v>0</v>
      </c>
      <c r="BM183" s="98">
        <f t="shared" si="656"/>
        <v>0</v>
      </c>
      <c r="BN183" s="98">
        <f t="shared" ref="BN183:BW189" si="657">IF($BA183="",0,IF(BN$162=$BB183,1,0))</f>
        <v>0</v>
      </c>
      <c r="BO183" s="98">
        <f t="shared" si="657"/>
        <v>0</v>
      </c>
      <c r="BP183" s="98">
        <f t="shared" si="657"/>
        <v>0</v>
      </c>
      <c r="BQ183" s="98">
        <f t="shared" si="657"/>
        <v>0</v>
      </c>
      <c r="BR183" s="98">
        <f t="shared" si="657"/>
        <v>0</v>
      </c>
      <c r="BS183" s="98">
        <f t="shared" si="657"/>
        <v>0</v>
      </c>
      <c r="BT183" s="98">
        <f t="shared" si="657"/>
        <v>0</v>
      </c>
      <c r="BU183" s="98">
        <f t="shared" si="657"/>
        <v>0</v>
      </c>
      <c r="BV183" s="98">
        <f t="shared" si="657"/>
        <v>0</v>
      </c>
      <c r="BW183" s="98">
        <f t="shared" si="657"/>
        <v>0</v>
      </c>
      <c r="BX183" s="98">
        <f t="shared" ref="BX183:CH189" si="658">IF($BA183="",0,IF(BX$162=$BB183,1,0))</f>
        <v>0</v>
      </c>
      <c r="BY183" s="98">
        <f t="shared" si="658"/>
        <v>0</v>
      </c>
      <c r="BZ183" s="98">
        <f t="shared" si="658"/>
        <v>0</v>
      </c>
      <c r="CA183" s="98">
        <f t="shared" si="658"/>
        <v>0</v>
      </c>
      <c r="CB183" s="98">
        <f t="shared" si="658"/>
        <v>0</v>
      </c>
      <c r="CC183" s="98">
        <f t="shared" si="658"/>
        <v>0</v>
      </c>
      <c r="CD183" s="98">
        <f t="shared" si="658"/>
        <v>0</v>
      </c>
      <c r="CE183" s="98">
        <f t="shared" si="658"/>
        <v>0</v>
      </c>
      <c r="CF183" s="98">
        <f t="shared" si="658"/>
        <v>0</v>
      </c>
      <c r="CG183" s="98">
        <f t="shared" si="658"/>
        <v>0</v>
      </c>
      <c r="CH183" s="98">
        <f t="shared" si="658"/>
        <v>0</v>
      </c>
    </row>
    <row r="184" spans="3:86" x14ac:dyDescent="0.4">
      <c r="I184" s="307"/>
      <c r="J184" s="201" t="str">
        <f t="shared" ref="J184" si="659">E43</f>
        <v>佐々木</v>
      </c>
      <c r="K184" s="193">
        <f t="shared" ref="K184" si="660">IF(AND($D$1="二交代制",K$17&gt;=1,K$17&lt;=28,K43="当",L43="明",M43="休",N43="当"),10,IF(AND($D$1="三交代制",K$17&gt;=2,K$17&lt;=30,OR(K43="準",K43="深"),OR(L43="準",L43="深"),OR(M43="準",M43="深")),20,IF(AND($D$1="二交代制",OR(K43="当",K43="明"),NOT(OR(AND(K43="当",OR(L43="明",K$17=31,L$18="×"),OR(M43="休",K$17=30,K$17=31,M$18="×")),AND(K43="明",OR(J43="当",K$17=1),OR(L43="休",K$17=31,L$18="×"))))),30,IF(AND($D$1="三交代制",J43&lt;&gt;"準",J43&lt;&gt;"深",OR(K43="準",K43="深"),(NOT(OR(AND(K43="準",OR(J43="日",J43="休",K$17=1,AND(L43&lt;&gt;"準",L43&lt;&gt;"深",J43="")),OR(L43="休",AND(L43="準",OR(M43="休",K$17=30,M$18="×")),K$17=31,L$18="×",L43="")),AND(K43="深",OR(J43="休",K$17=1,AND(L43&lt;&gt;"準",L43&lt;&gt;"深",J43="")),OR(L43="休",AND(OR(L43="準",L43="深"),OR(M43="休",K$17=30,M$18="×")),K$17=31,L$18="×",L43="")))))),40,0))))</f>
        <v>0</v>
      </c>
      <c r="L184" s="193">
        <f t="shared" ref="L184" si="661">IF(AND($D$1="二交代制",L$17&gt;=1,L$17&lt;=28,L43="当",M43="明",N43="休",O43="当"),10,IF(AND($D$1="三交代制",L$17&gt;=2,L$17&lt;=30,OR(L43="準",L43="深"),OR(M43="準",M43="深"),OR(N43="準",N43="深")),20,IF(AND($D$1="二交代制",OR(L43="当",L43="明"),NOT(OR(AND(L43="当",OR(M43="明",L$17=31,M$18="×"),OR(N43="休",L$17=30,L$17=31,N$18="×")),AND(L43="明",OR(K43="当",L$17=1),OR(M43="休",L$17=31,M$18="×"))))),30,IF(AND($D$1="三交代制",K43&lt;&gt;"準",K43&lt;&gt;"深",OR(L43="準",L43="深"),(NOT(OR(AND(L43="準",OR(K43="日",K43="休",L$17=1,AND(M43&lt;&gt;"準",M43&lt;&gt;"深",K43="")),OR(M43="休",AND(M43="準",OR(N43="休",L$17=30,N$18="×")),L$17=31,M$18="×",M43="")),AND(L43="深",OR(K43="休",L$17=1,AND(M43&lt;&gt;"準",M43&lt;&gt;"深",K43="")),OR(M43="休",AND(OR(M43="準",M43="深"),OR(N43="休",L$17=30,N$18="×")),L$17=31,M$18="×",M43="")))))),40,0))))</f>
        <v>0</v>
      </c>
      <c r="M184" s="193">
        <f t="shared" ref="M184" si="662">IF(AND($D$1="二交代制",M$17&gt;=1,M$17&lt;=28,M43="当",N43="明",O43="休",P43="当"),10,IF(AND($D$1="三交代制",M$17&gt;=2,M$17&lt;=30,OR(M43="準",M43="深"),OR(N43="準",N43="深"),OR(O43="準",O43="深")),20,IF(AND($D$1="二交代制",OR(M43="当",M43="明"),NOT(OR(AND(M43="当",OR(N43="明",M$17=31,N$18="×"),OR(O43="休",M$17=30,M$17=31,O$18="×")),AND(M43="明",OR(L43="当",M$17=1),OR(N43="休",M$17=31,N$18="×"))))),30,IF(AND($D$1="三交代制",L43&lt;&gt;"準",L43&lt;&gt;"深",OR(M43="準",M43="深"),(NOT(OR(AND(M43="準",OR(L43="日",L43="休",M$17=1,AND(N43&lt;&gt;"準",N43&lt;&gt;"深",L43="")),OR(N43="休",AND(N43="準",OR(O43="休",M$17=30,O$18="×")),M$17=31,N$18="×",N43="")),AND(M43="深",OR(L43="休",M$17=1,AND(N43&lt;&gt;"準",N43&lt;&gt;"深",L43="")),OR(N43="休",AND(OR(N43="準",N43="深"),OR(O43="休",M$17=30,O$18="×")),M$17=31,N$18="×",N43="")))))),40,0))))</f>
        <v>0</v>
      </c>
      <c r="N184" s="193">
        <f t="shared" ref="N184" si="663">IF(AND($D$1="二交代制",N$17&gt;=1,N$17&lt;=28,N43="当",O43="明",P43="休",Q43="当"),10,IF(AND($D$1="三交代制",N$17&gt;=2,N$17&lt;=30,OR(N43="準",N43="深"),OR(O43="準",O43="深"),OR(P43="準",P43="深")),20,IF(AND($D$1="二交代制",OR(N43="当",N43="明"),NOT(OR(AND(N43="当",OR(O43="明",N$17=31,O$18="×"),OR(P43="休",N$17=30,N$17=31,P$18="×")),AND(N43="明",OR(M43="当",N$17=1),OR(O43="休",N$17=31,O$18="×"))))),30,IF(AND($D$1="三交代制",M43&lt;&gt;"準",M43&lt;&gt;"深",OR(N43="準",N43="深"),(NOT(OR(AND(N43="準",OR(M43="日",M43="休",N$17=1,AND(O43&lt;&gt;"準",O43&lt;&gt;"深",M43="")),OR(O43="休",AND(O43="準",OR(P43="休",N$17=30,P$18="×")),N$17=31,O$18="×",O43="")),AND(N43="深",OR(M43="休",N$17=1,AND(O43&lt;&gt;"準",O43&lt;&gt;"深",M43="")),OR(O43="休",AND(OR(O43="準",O43="深"),OR(P43="休",N$17=30,P$18="×")),N$17=31,O$18="×",O43="")))))),40,0))))</f>
        <v>0</v>
      </c>
      <c r="O184" s="193">
        <f t="shared" ref="O184" si="664">IF(AND($D$1="二交代制",O$17&gt;=1,O$17&lt;=28,O43="当",P43="明",Q43="休",R43="当"),10,IF(AND($D$1="三交代制",O$17&gt;=2,O$17&lt;=30,OR(O43="準",O43="深"),OR(P43="準",P43="深"),OR(Q43="準",Q43="深")),20,IF(AND($D$1="二交代制",OR(O43="当",O43="明"),NOT(OR(AND(O43="当",OR(P43="明",O$17=31,P$18="×"),OR(Q43="休",O$17=30,O$17=31,Q$18="×")),AND(O43="明",OR(N43="当",O$17=1),OR(P43="休",O$17=31,P$18="×"))))),30,IF(AND($D$1="三交代制",N43&lt;&gt;"準",N43&lt;&gt;"深",OR(O43="準",O43="深"),(NOT(OR(AND(O43="準",OR(N43="日",N43="休",O$17=1,AND(P43&lt;&gt;"準",P43&lt;&gt;"深",N43="")),OR(P43="休",AND(P43="準",OR(Q43="休",O$17=30,Q$18="×")),O$17=31,P$18="×",P43="")),AND(O43="深",OR(N43="休",O$17=1,AND(P43&lt;&gt;"準",P43&lt;&gt;"深",N43="")),OR(P43="休",AND(OR(P43="準",P43="深"),OR(Q43="休",O$17=30,Q$18="×")),O$17=31,P$18="×",P43="")))))),40,0))))</f>
        <v>0</v>
      </c>
      <c r="P184" s="193">
        <f t="shared" ref="P184" si="665">IF(AND($D$1="二交代制",P$17&gt;=1,P$17&lt;=28,P43="当",Q43="明",R43="休",S43="当"),10,IF(AND($D$1="三交代制",P$17&gt;=2,P$17&lt;=30,OR(P43="準",P43="深"),OR(Q43="準",Q43="深"),OR(R43="準",R43="深")),20,IF(AND($D$1="二交代制",OR(P43="当",P43="明"),NOT(OR(AND(P43="当",OR(Q43="明",P$17=31,Q$18="×"),OR(R43="休",P$17=30,P$17=31,R$18="×")),AND(P43="明",OR(O43="当",P$17=1),OR(Q43="休",P$17=31,Q$18="×"))))),30,IF(AND($D$1="三交代制",O43&lt;&gt;"準",O43&lt;&gt;"深",OR(P43="準",P43="深"),(NOT(OR(AND(P43="準",OR(O43="日",O43="休",P$17=1,AND(Q43&lt;&gt;"準",Q43&lt;&gt;"深",O43="")),OR(Q43="休",AND(Q43="準",OR(R43="休",P$17=30,R$18="×")),P$17=31,Q$18="×",Q43="")),AND(P43="深",OR(O43="休",P$17=1,AND(Q43&lt;&gt;"準",Q43&lt;&gt;"深",O43="")),OR(Q43="休",AND(OR(Q43="準",Q43="深"),OR(R43="休",P$17=30,R$18="×")),P$17=31,Q$18="×",Q43="")))))),40,0))))</f>
        <v>0</v>
      </c>
      <c r="Q184" s="193">
        <f t="shared" ref="Q184" si="666">IF(AND($D$1="二交代制",Q$17&gt;=1,Q$17&lt;=28,Q43="当",R43="明",S43="休",T43="当"),10,IF(AND($D$1="三交代制",Q$17&gt;=2,Q$17&lt;=30,OR(Q43="準",Q43="深"),OR(R43="準",R43="深"),OR(S43="準",S43="深")),20,IF(AND($D$1="二交代制",OR(Q43="当",Q43="明"),NOT(OR(AND(Q43="当",OR(R43="明",Q$17=31,R$18="×"),OR(S43="休",Q$17=30,Q$17=31,S$18="×")),AND(Q43="明",OR(P43="当",Q$17=1),OR(R43="休",Q$17=31,R$18="×"))))),30,IF(AND($D$1="三交代制",P43&lt;&gt;"準",P43&lt;&gt;"深",OR(Q43="準",Q43="深"),(NOT(OR(AND(Q43="準",OR(P43="日",P43="休",Q$17=1,AND(R43&lt;&gt;"準",R43&lt;&gt;"深",P43="")),OR(R43="休",AND(R43="準",OR(S43="休",Q$17=30,S$18="×")),Q$17=31,R$18="×",R43="")),AND(Q43="深",OR(P43="休",Q$17=1,AND(R43&lt;&gt;"準",R43&lt;&gt;"深",P43="")),OR(R43="休",AND(OR(R43="準",R43="深"),OR(S43="休",Q$17=30,S$18="×")),Q$17=31,R$18="×",R43="")))))),40,0))))</f>
        <v>0</v>
      </c>
      <c r="R184" s="193">
        <f t="shared" ref="R184" si="667">IF(AND($D$1="二交代制",R$17&gt;=1,R$17&lt;=28,R43="当",S43="明",T43="休",U43="当"),10,IF(AND($D$1="三交代制",R$17&gt;=2,R$17&lt;=30,OR(R43="準",R43="深"),OR(S43="準",S43="深"),OR(T43="準",T43="深")),20,IF(AND($D$1="二交代制",OR(R43="当",R43="明"),NOT(OR(AND(R43="当",OR(S43="明",R$17=31,S$18="×"),OR(T43="休",R$17=30,R$17=31,T$18="×")),AND(R43="明",OR(Q43="当",R$17=1),OR(S43="休",R$17=31,S$18="×"))))),30,IF(AND($D$1="三交代制",Q43&lt;&gt;"準",Q43&lt;&gt;"深",OR(R43="準",R43="深"),(NOT(OR(AND(R43="準",OR(Q43="日",Q43="休",R$17=1,AND(S43&lt;&gt;"準",S43&lt;&gt;"深",Q43="")),OR(S43="休",AND(S43="準",OR(T43="休",R$17=30,T$18="×")),R$17=31,S$18="×",S43="")),AND(R43="深",OR(Q43="休",R$17=1,AND(S43&lt;&gt;"準",S43&lt;&gt;"深",Q43="")),OR(S43="休",AND(OR(S43="準",S43="深"),OR(T43="休",R$17=30,T$18="×")),R$17=31,S$18="×",S43="")))))),40,0))))</f>
        <v>0</v>
      </c>
      <c r="S184" s="193">
        <f t="shared" ref="S184" si="668">IF(AND($D$1="二交代制",S$17&gt;=1,S$17&lt;=28,S43="当",T43="明",U43="休",V43="当"),10,IF(AND($D$1="三交代制",S$17&gt;=2,S$17&lt;=30,OR(S43="準",S43="深"),OR(T43="準",T43="深"),OR(U43="準",U43="深")),20,IF(AND($D$1="二交代制",OR(S43="当",S43="明"),NOT(OR(AND(S43="当",OR(T43="明",S$17=31,T$18="×"),OR(U43="休",S$17=30,S$17=31,U$18="×")),AND(S43="明",OR(R43="当",S$17=1),OR(T43="休",S$17=31,T$18="×"))))),30,IF(AND($D$1="三交代制",R43&lt;&gt;"準",R43&lt;&gt;"深",OR(S43="準",S43="深"),(NOT(OR(AND(S43="準",OR(R43="日",R43="休",S$17=1,AND(T43&lt;&gt;"準",T43&lt;&gt;"深",R43="")),OR(T43="休",AND(T43="準",OR(U43="休",S$17=30,U$18="×")),S$17=31,T$18="×",T43="")),AND(S43="深",OR(R43="休",S$17=1,AND(T43&lt;&gt;"準",T43&lt;&gt;"深",R43="")),OR(T43="休",AND(OR(T43="準",T43="深"),OR(U43="休",S$17=30,U$18="×")),S$17=31,T$18="×",T43="")))))),40,0))))</f>
        <v>0</v>
      </c>
      <c r="T184" s="193">
        <f t="shared" ref="T184" si="669">IF(AND($D$1="二交代制",T$17&gt;=1,T$17&lt;=28,T43="当",U43="明",V43="休",W43="当"),10,IF(AND($D$1="三交代制",T$17&gt;=2,T$17&lt;=30,OR(T43="準",T43="深"),OR(U43="準",U43="深"),OR(V43="準",V43="深")),20,IF(AND($D$1="二交代制",OR(T43="当",T43="明"),NOT(OR(AND(T43="当",OR(U43="明",T$17=31,U$18="×"),OR(V43="休",T$17=30,T$17=31,V$18="×")),AND(T43="明",OR(S43="当",T$17=1),OR(U43="休",T$17=31,U$18="×"))))),30,IF(AND($D$1="三交代制",S43&lt;&gt;"準",S43&lt;&gt;"深",OR(T43="準",T43="深"),(NOT(OR(AND(T43="準",OR(S43="日",S43="休",T$17=1,AND(U43&lt;&gt;"準",U43&lt;&gt;"深",S43="")),OR(U43="休",AND(U43="準",OR(V43="休",T$17=30,V$18="×")),T$17=31,U$18="×",U43="")),AND(T43="深",OR(S43="休",T$17=1,AND(U43&lt;&gt;"準",U43&lt;&gt;"深",S43="")),OR(U43="休",AND(OR(U43="準",U43="深"),OR(V43="休",T$17=30,V$18="×")),T$17=31,U$18="×",U43="")))))),40,0))))</f>
        <v>0</v>
      </c>
      <c r="U184" s="193">
        <f t="shared" ref="U184" si="670">IF(AND($D$1="二交代制",U$17&gt;=1,U$17&lt;=28,U43="当",V43="明",W43="休",X43="当"),10,IF(AND($D$1="三交代制",U$17&gt;=2,U$17&lt;=30,OR(U43="準",U43="深"),OR(V43="準",V43="深"),OR(W43="準",W43="深")),20,IF(AND($D$1="二交代制",OR(U43="当",U43="明"),NOT(OR(AND(U43="当",OR(V43="明",U$17=31,V$18="×"),OR(W43="休",U$17=30,U$17=31,W$18="×")),AND(U43="明",OR(T43="当",U$17=1),OR(V43="休",U$17=31,V$18="×"))))),30,IF(AND($D$1="三交代制",T43&lt;&gt;"準",T43&lt;&gt;"深",OR(U43="準",U43="深"),(NOT(OR(AND(U43="準",OR(T43="日",T43="休",U$17=1,AND(V43&lt;&gt;"準",V43&lt;&gt;"深",T43="")),OR(V43="休",AND(V43="準",OR(W43="休",U$17=30,W$18="×")),U$17=31,V$18="×",V43="")),AND(U43="深",OR(T43="休",U$17=1,AND(V43&lt;&gt;"準",V43&lt;&gt;"深",T43="")),OR(V43="休",AND(OR(V43="準",V43="深"),OR(W43="休",U$17=30,W$18="×")),U$17=31,V$18="×",V43="")))))),40,0))))</f>
        <v>0</v>
      </c>
      <c r="V184" s="193">
        <f t="shared" ref="V184" si="671">IF(AND($D$1="二交代制",V$17&gt;=1,V$17&lt;=28,V43="当",W43="明",X43="休",Y43="当"),10,IF(AND($D$1="三交代制",V$17&gt;=2,V$17&lt;=30,OR(V43="準",V43="深"),OR(W43="準",W43="深"),OR(X43="準",X43="深")),20,IF(AND($D$1="二交代制",OR(V43="当",V43="明"),NOT(OR(AND(V43="当",OR(W43="明",V$17=31,W$18="×"),OR(X43="休",V$17=30,V$17=31,X$18="×")),AND(V43="明",OR(U43="当",V$17=1),OR(W43="休",V$17=31,W$18="×"))))),30,IF(AND($D$1="三交代制",U43&lt;&gt;"準",U43&lt;&gt;"深",OR(V43="準",V43="深"),(NOT(OR(AND(V43="準",OR(U43="日",U43="休",V$17=1,AND(W43&lt;&gt;"準",W43&lt;&gt;"深",U43="")),OR(W43="休",AND(W43="準",OR(X43="休",V$17=30,X$18="×")),V$17=31,W$18="×",W43="")),AND(V43="深",OR(U43="休",V$17=1,AND(W43&lt;&gt;"準",W43&lt;&gt;"深",U43="")),OR(W43="休",AND(OR(W43="準",W43="深"),OR(X43="休",V$17=30,X$18="×")),V$17=31,W$18="×",W43="")))))),40,0))))</f>
        <v>0</v>
      </c>
      <c r="W184" s="193">
        <f t="shared" ref="W184" si="672">IF(AND($D$1="二交代制",W$17&gt;=1,W$17&lt;=28,W43="当",X43="明",Y43="休",Z43="当"),10,IF(AND($D$1="三交代制",W$17&gt;=2,W$17&lt;=30,OR(W43="準",W43="深"),OR(X43="準",X43="深"),OR(Y43="準",Y43="深")),20,IF(AND($D$1="二交代制",OR(W43="当",W43="明"),NOT(OR(AND(W43="当",OR(X43="明",W$17=31,X$18="×"),OR(Y43="休",W$17=30,W$17=31,Y$18="×")),AND(W43="明",OR(V43="当",W$17=1),OR(X43="休",W$17=31,X$18="×"))))),30,IF(AND($D$1="三交代制",V43&lt;&gt;"準",V43&lt;&gt;"深",OR(W43="準",W43="深"),(NOT(OR(AND(W43="準",OR(V43="日",V43="休",W$17=1,AND(X43&lt;&gt;"準",X43&lt;&gt;"深",V43="")),OR(X43="休",AND(X43="準",OR(Y43="休",W$17=30,Y$18="×")),W$17=31,X$18="×",X43="")),AND(W43="深",OR(V43="休",W$17=1,AND(X43&lt;&gt;"準",X43&lt;&gt;"深",V43="")),OR(X43="休",AND(OR(X43="準",X43="深"),OR(Y43="休",W$17=30,Y$18="×")),W$17=31,X$18="×",X43="")))))),40,0))))</f>
        <v>0</v>
      </c>
      <c r="X184" s="193">
        <f t="shared" ref="X184" si="673">IF(AND($D$1="二交代制",X$17&gt;=1,X$17&lt;=28,X43="当",Y43="明",Z43="休",AA43="当"),10,IF(AND($D$1="三交代制",X$17&gt;=2,X$17&lt;=30,OR(X43="準",X43="深"),OR(Y43="準",Y43="深"),OR(Z43="準",Z43="深")),20,IF(AND($D$1="二交代制",OR(X43="当",X43="明"),NOT(OR(AND(X43="当",OR(Y43="明",X$17=31,Y$18="×"),OR(Z43="休",X$17=30,X$17=31,Z$18="×")),AND(X43="明",OR(W43="当",X$17=1),OR(Y43="休",X$17=31,Y$18="×"))))),30,IF(AND($D$1="三交代制",W43&lt;&gt;"準",W43&lt;&gt;"深",OR(X43="準",X43="深"),(NOT(OR(AND(X43="準",OR(W43="日",W43="休",X$17=1,AND(Y43&lt;&gt;"準",Y43&lt;&gt;"深",W43="")),OR(Y43="休",AND(Y43="準",OR(Z43="休",X$17=30,Z$18="×")),X$17=31,Y$18="×",Y43="")),AND(X43="深",OR(W43="休",X$17=1,AND(Y43&lt;&gt;"準",Y43&lt;&gt;"深",W43="")),OR(Y43="休",AND(OR(Y43="準",Y43="深"),OR(Z43="休",X$17=30,Z$18="×")),X$17=31,Y$18="×",Y43="")))))),40,0))))</f>
        <v>0</v>
      </c>
      <c r="Y184" s="193">
        <f t="shared" ref="Y184" si="674">IF(AND($D$1="二交代制",Y$17&gt;=1,Y$17&lt;=28,Y43="当",Z43="明",AA43="休",AB43="当"),10,IF(AND($D$1="三交代制",Y$17&gt;=2,Y$17&lt;=30,OR(Y43="準",Y43="深"),OR(Z43="準",Z43="深"),OR(AA43="準",AA43="深")),20,IF(AND($D$1="二交代制",OR(Y43="当",Y43="明"),NOT(OR(AND(Y43="当",OR(Z43="明",Y$17=31,Z$18="×"),OR(AA43="休",Y$17=30,Y$17=31,AA$18="×")),AND(Y43="明",OR(X43="当",Y$17=1),OR(Z43="休",Y$17=31,Z$18="×"))))),30,IF(AND($D$1="三交代制",X43&lt;&gt;"準",X43&lt;&gt;"深",OR(Y43="準",Y43="深"),(NOT(OR(AND(Y43="準",OR(X43="日",X43="休",Y$17=1,AND(Z43&lt;&gt;"準",Z43&lt;&gt;"深",X43="")),OR(Z43="休",AND(Z43="準",OR(AA43="休",Y$17=30,AA$18="×")),Y$17=31,Z$18="×",Z43="")),AND(Y43="深",OR(X43="休",Y$17=1,AND(Z43&lt;&gt;"準",Z43&lt;&gt;"深",X43="")),OR(Z43="休",AND(OR(Z43="準",Z43="深"),OR(AA43="休",Y$17=30,AA$18="×")),Y$17=31,Z$18="×",Z43="")))))),40,0))))</f>
        <v>0</v>
      </c>
      <c r="Z184" s="193">
        <f t="shared" ref="Z184" si="675">IF(AND($D$1="二交代制",Z$17&gt;=1,Z$17&lt;=28,Z43="当",AA43="明",AB43="休",AC43="当"),10,IF(AND($D$1="三交代制",Z$17&gt;=2,Z$17&lt;=30,OR(Z43="準",Z43="深"),OR(AA43="準",AA43="深"),OR(AB43="準",AB43="深")),20,IF(AND($D$1="二交代制",OR(Z43="当",Z43="明"),NOT(OR(AND(Z43="当",OR(AA43="明",Z$17=31,AA$18="×"),OR(AB43="休",Z$17=30,Z$17=31,AB$18="×")),AND(Z43="明",OR(Y43="当",Z$17=1),OR(AA43="休",Z$17=31,AA$18="×"))))),30,IF(AND($D$1="三交代制",Y43&lt;&gt;"準",Y43&lt;&gt;"深",OR(Z43="準",Z43="深"),(NOT(OR(AND(Z43="準",OR(Y43="日",Y43="休",Z$17=1,AND(AA43&lt;&gt;"準",AA43&lt;&gt;"深",Y43="")),OR(AA43="休",AND(AA43="準",OR(AB43="休",Z$17=30,AB$18="×")),Z$17=31,AA$18="×",AA43="")),AND(Z43="深",OR(Y43="休",Z$17=1,AND(AA43&lt;&gt;"準",AA43&lt;&gt;"深",Y43="")),OR(AA43="休",AND(OR(AA43="準",AA43="深"),OR(AB43="休",Z$17=30,AB$18="×")),Z$17=31,AA$18="×",AA43="")))))),40,0))))</f>
        <v>0</v>
      </c>
      <c r="AA184" s="193">
        <f t="shared" ref="AA184" si="676">IF(AND($D$1="二交代制",AA$17&gt;=1,AA$17&lt;=28,AA43="当",AB43="明",AC43="休",AD43="当"),10,IF(AND($D$1="三交代制",AA$17&gt;=2,AA$17&lt;=30,OR(AA43="準",AA43="深"),OR(AB43="準",AB43="深"),OR(AC43="準",AC43="深")),20,IF(AND($D$1="二交代制",OR(AA43="当",AA43="明"),NOT(OR(AND(AA43="当",OR(AB43="明",AA$17=31,AB$18="×"),OR(AC43="休",AA$17=30,AA$17=31,AC$18="×")),AND(AA43="明",OR(Z43="当",AA$17=1),OR(AB43="休",AA$17=31,AB$18="×"))))),30,IF(AND($D$1="三交代制",Z43&lt;&gt;"準",Z43&lt;&gt;"深",OR(AA43="準",AA43="深"),(NOT(OR(AND(AA43="準",OR(Z43="日",Z43="休",AA$17=1,AND(AB43&lt;&gt;"準",AB43&lt;&gt;"深",Z43="")),OR(AB43="休",AND(AB43="準",OR(AC43="休",AA$17=30,AC$18="×")),AA$17=31,AB$18="×",AB43="")),AND(AA43="深",OR(Z43="休",AA$17=1,AND(AB43&lt;&gt;"準",AB43&lt;&gt;"深",Z43="")),OR(AB43="休",AND(OR(AB43="準",AB43="深"),OR(AC43="休",AA$17=30,AC$18="×")),AA$17=31,AB$18="×",AB43="")))))),40,0))))</f>
        <v>0</v>
      </c>
      <c r="AB184" s="193">
        <f t="shared" ref="AB184" si="677">IF(AND($D$1="二交代制",AB$17&gt;=1,AB$17&lt;=28,AB43="当",AC43="明",AD43="休",AE43="当"),10,IF(AND($D$1="三交代制",AB$17&gt;=2,AB$17&lt;=30,OR(AB43="準",AB43="深"),OR(AC43="準",AC43="深"),OR(AD43="準",AD43="深")),20,IF(AND($D$1="二交代制",OR(AB43="当",AB43="明"),NOT(OR(AND(AB43="当",OR(AC43="明",AB$17=31,AC$18="×"),OR(AD43="休",AB$17=30,AB$17=31,AD$18="×")),AND(AB43="明",OR(AA43="当",AB$17=1),OR(AC43="休",AB$17=31,AC$18="×"))))),30,IF(AND($D$1="三交代制",AA43&lt;&gt;"準",AA43&lt;&gt;"深",OR(AB43="準",AB43="深"),(NOT(OR(AND(AB43="準",OR(AA43="日",AA43="休",AB$17=1,AND(AC43&lt;&gt;"準",AC43&lt;&gt;"深",AA43="")),OR(AC43="休",AND(AC43="準",OR(AD43="休",AB$17=30,AD$18="×")),AB$17=31,AC$18="×",AC43="")),AND(AB43="深",OR(AA43="休",AB$17=1,AND(AC43&lt;&gt;"準",AC43&lt;&gt;"深",AA43="")),OR(AC43="休",AND(OR(AC43="準",AC43="深"),OR(AD43="休",AB$17=30,AD$18="×")),AB$17=31,AC$18="×",AC43="")))))),40,0))))</f>
        <v>0</v>
      </c>
      <c r="AC184" s="193">
        <f t="shared" ref="AC184" si="678">IF(AND($D$1="二交代制",AC$17&gt;=1,AC$17&lt;=28,AC43="当",AD43="明",AE43="休",AF43="当"),10,IF(AND($D$1="三交代制",AC$17&gt;=2,AC$17&lt;=30,OR(AC43="準",AC43="深"),OR(AD43="準",AD43="深"),OR(AE43="準",AE43="深")),20,IF(AND($D$1="二交代制",OR(AC43="当",AC43="明"),NOT(OR(AND(AC43="当",OR(AD43="明",AC$17=31,AD$18="×"),OR(AE43="休",AC$17=30,AC$17=31,AE$18="×")),AND(AC43="明",OR(AB43="当",AC$17=1),OR(AD43="休",AC$17=31,AD$18="×"))))),30,IF(AND($D$1="三交代制",AB43&lt;&gt;"準",AB43&lt;&gt;"深",OR(AC43="準",AC43="深"),(NOT(OR(AND(AC43="準",OR(AB43="日",AB43="休",AC$17=1,AND(AD43&lt;&gt;"準",AD43&lt;&gt;"深",AB43="")),OR(AD43="休",AND(AD43="準",OR(AE43="休",AC$17=30,AE$18="×")),AC$17=31,AD$18="×",AD43="")),AND(AC43="深",OR(AB43="休",AC$17=1,AND(AD43&lt;&gt;"準",AD43&lt;&gt;"深",AB43="")),OR(AD43="休",AND(OR(AD43="準",AD43="深"),OR(AE43="休",AC$17=30,AE$18="×")),AC$17=31,AD$18="×",AD43="")))))),40,0))))</f>
        <v>0</v>
      </c>
      <c r="AD184" s="193">
        <f t="shared" ref="AD184" si="679">IF(AND($D$1="二交代制",AD$17&gt;=1,AD$17&lt;=28,AD43="当",AE43="明",AF43="休",AG43="当"),10,IF(AND($D$1="三交代制",AD$17&gt;=2,AD$17&lt;=30,OR(AD43="準",AD43="深"),OR(AE43="準",AE43="深"),OR(AF43="準",AF43="深")),20,IF(AND($D$1="二交代制",OR(AD43="当",AD43="明"),NOT(OR(AND(AD43="当",OR(AE43="明",AD$17=31,AE$18="×"),OR(AF43="休",AD$17=30,AD$17=31,AF$18="×")),AND(AD43="明",OR(AC43="当",AD$17=1),OR(AE43="休",AD$17=31,AE$18="×"))))),30,IF(AND($D$1="三交代制",AC43&lt;&gt;"準",AC43&lt;&gt;"深",OR(AD43="準",AD43="深"),(NOT(OR(AND(AD43="準",OR(AC43="日",AC43="休",AD$17=1,AND(AE43&lt;&gt;"準",AE43&lt;&gt;"深",AC43="")),OR(AE43="休",AND(AE43="準",OR(AF43="休",AD$17=30,AF$18="×")),AD$17=31,AE$18="×",AE43="")),AND(AD43="深",OR(AC43="休",AD$17=1,AND(AE43&lt;&gt;"準",AE43&lt;&gt;"深",AC43="")),OR(AE43="休",AND(OR(AE43="準",AE43="深"),OR(AF43="休",AD$17=30,AF$18="×")),AD$17=31,AE$18="×",AE43="")))))),40,0))))</f>
        <v>0</v>
      </c>
      <c r="AE184" s="193">
        <f t="shared" ref="AE184" si="680">IF(AND($D$1="二交代制",AE$17&gt;=1,AE$17&lt;=28,AE43="当",AF43="明",AG43="休",AH43="当"),10,IF(AND($D$1="三交代制",AE$17&gt;=2,AE$17&lt;=30,OR(AE43="準",AE43="深"),OR(AF43="準",AF43="深"),OR(AG43="準",AG43="深")),20,IF(AND($D$1="二交代制",OR(AE43="当",AE43="明"),NOT(OR(AND(AE43="当",OR(AF43="明",AE$17=31,AF$18="×"),OR(AG43="休",AE$17=30,AE$17=31,AG$18="×")),AND(AE43="明",OR(AD43="当",AE$17=1),OR(AF43="休",AE$17=31,AF$18="×"))))),30,IF(AND($D$1="三交代制",AD43&lt;&gt;"準",AD43&lt;&gt;"深",OR(AE43="準",AE43="深"),(NOT(OR(AND(AE43="準",OR(AD43="日",AD43="休",AE$17=1,AND(AF43&lt;&gt;"準",AF43&lt;&gt;"深",AD43="")),OR(AF43="休",AND(AF43="準",OR(AG43="休",AE$17=30,AG$18="×")),AE$17=31,AF$18="×",AF43="")),AND(AE43="深",OR(AD43="休",AE$17=1,AND(AF43&lt;&gt;"準",AF43&lt;&gt;"深",AD43="")),OR(AF43="休",AND(OR(AF43="準",AF43="深"),OR(AG43="休",AE$17=30,AG$18="×")),AE$17=31,AF$18="×",AF43="")))))),40,0))))</f>
        <v>0</v>
      </c>
      <c r="AF184" s="193">
        <f t="shared" ref="AF184" si="681">IF(AND($D$1="二交代制",AF$17&gt;=1,AF$17&lt;=28,AF43="当",AG43="明",AH43="休",AI43="当"),10,IF(AND($D$1="三交代制",AF$17&gt;=2,AF$17&lt;=30,OR(AF43="準",AF43="深"),OR(AG43="準",AG43="深"),OR(AH43="準",AH43="深")),20,IF(AND($D$1="二交代制",OR(AF43="当",AF43="明"),NOT(OR(AND(AF43="当",OR(AG43="明",AF$17=31,AG$18="×"),OR(AH43="休",AF$17=30,AF$17=31,AH$18="×")),AND(AF43="明",OR(AE43="当",AF$17=1),OR(AG43="休",AF$17=31,AG$18="×"))))),30,IF(AND($D$1="三交代制",AE43&lt;&gt;"準",AE43&lt;&gt;"深",OR(AF43="準",AF43="深"),(NOT(OR(AND(AF43="準",OR(AE43="日",AE43="休",AF$17=1,AND(AG43&lt;&gt;"準",AG43&lt;&gt;"深",AE43="")),OR(AG43="休",AND(AG43="準",OR(AH43="休",AF$17=30,AH$18="×")),AF$17=31,AG$18="×",AG43="")),AND(AF43="深",OR(AE43="休",AF$17=1,AND(AG43&lt;&gt;"準",AG43&lt;&gt;"深",AE43="")),OR(AG43="休",AND(OR(AG43="準",AG43="深"),OR(AH43="休",AF$17=30,AH$18="×")),AF$17=31,AG$18="×",AG43="")))))),40,0))))</f>
        <v>0</v>
      </c>
      <c r="AG184" s="193">
        <f t="shared" ref="AG184" si="682">IF(AND($D$1="二交代制",AG$17&gt;=1,AG$17&lt;=28,AG43="当",AH43="明",AI43="休",AJ43="当"),10,IF(AND($D$1="三交代制",AG$17&gt;=2,AG$17&lt;=30,OR(AG43="準",AG43="深"),OR(AH43="準",AH43="深"),OR(AI43="準",AI43="深")),20,IF(AND($D$1="二交代制",OR(AG43="当",AG43="明"),NOT(OR(AND(AG43="当",OR(AH43="明",AG$17=31,AH$18="×"),OR(AI43="休",AG$17=30,AG$17=31,AI$18="×")),AND(AG43="明",OR(AF43="当",AG$17=1),OR(AH43="休",AG$17=31,AH$18="×"))))),30,IF(AND($D$1="三交代制",AF43&lt;&gt;"準",AF43&lt;&gt;"深",OR(AG43="準",AG43="深"),(NOT(OR(AND(AG43="準",OR(AF43="日",AF43="休",AG$17=1,AND(AH43&lt;&gt;"準",AH43&lt;&gt;"深",AF43="")),OR(AH43="休",AND(AH43="準",OR(AI43="休",AG$17=30,AI$18="×")),AG$17=31,AH$18="×",AH43="")),AND(AG43="深",OR(AF43="休",AG$17=1,AND(AH43&lt;&gt;"準",AH43&lt;&gt;"深",AF43="")),OR(AH43="休",AND(OR(AH43="準",AH43="深"),OR(AI43="休",AG$17=30,AI$18="×")),AG$17=31,AH$18="×",AH43="")))))),40,0))))</f>
        <v>0</v>
      </c>
      <c r="AH184" s="193">
        <f t="shared" ref="AH184" si="683">IF(AND($D$1="二交代制",AH$17&gt;=1,AH$17&lt;=28,AH43="当",AI43="明",AJ43="休",AK43="当"),10,IF(AND($D$1="三交代制",AH$17&gt;=2,AH$17&lt;=30,OR(AH43="準",AH43="深"),OR(AI43="準",AI43="深"),OR(AJ43="準",AJ43="深")),20,IF(AND($D$1="二交代制",OR(AH43="当",AH43="明"),NOT(OR(AND(AH43="当",OR(AI43="明",AH$17=31,AI$18="×"),OR(AJ43="休",AH$17=30,AH$17=31,AJ$18="×")),AND(AH43="明",OR(AG43="当",AH$17=1),OR(AI43="休",AH$17=31,AI$18="×"))))),30,IF(AND($D$1="三交代制",AG43&lt;&gt;"準",AG43&lt;&gt;"深",OR(AH43="準",AH43="深"),(NOT(OR(AND(AH43="準",OR(AG43="日",AG43="休",AH$17=1,AND(AI43&lt;&gt;"準",AI43&lt;&gt;"深",AG43="")),OR(AI43="休",AND(AI43="準",OR(AJ43="休",AH$17=30,AJ$18="×")),AH$17=31,AI$18="×",AI43="")),AND(AH43="深",OR(AG43="休",AH$17=1,AND(AI43&lt;&gt;"準",AI43&lt;&gt;"深",AG43="")),OR(AI43="休",AND(OR(AI43="準",AI43="深"),OR(AJ43="休",AH$17=30,AJ$18="×")),AH$17=31,AI$18="×",AI43="")))))),40,0))))</f>
        <v>0</v>
      </c>
      <c r="AI184" s="193">
        <f t="shared" ref="AI184" si="684">IF(AND($D$1="二交代制",AI$17&gt;=1,AI$17&lt;=28,AI43="当",AJ43="明",AK43="休",AL43="当"),10,IF(AND($D$1="三交代制",AI$17&gt;=2,AI$17&lt;=30,OR(AI43="準",AI43="深"),OR(AJ43="準",AJ43="深"),OR(AK43="準",AK43="深")),20,IF(AND($D$1="二交代制",OR(AI43="当",AI43="明"),NOT(OR(AND(AI43="当",OR(AJ43="明",AI$17=31,AJ$18="×"),OR(AK43="休",AI$17=30,AI$17=31,AK$18="×")),AND(AI43="明",OR(AH43="当",AI$17=1),OR(AJ43="休",AI$17=31,AJ$18="×"))))),30,IF(AND($D$1="三交代制",AH43&lt;&gt;"準",AH43&lt;&gt;"深",OR(AI43="準",AI43="深"),(NOT(OR(AND(AI43="準",OR(AH43="日",AH43="休",AI$17=1,AND(AJ43&lt;&gt;"準",AJ43&lt;&gt;"深",AH43="")),OR(AJ43="休",AND(AJ43="準",OR(AK43="休",AI$17=30,AK$18="×")),AI$17=31,AJ$18="×",AJ43="")),AND(AI43="深",OR(AH43="休",AI$17=1,AND(AJ43&lt;&gt;"準",AJ43&lt;&gt;"深",AH43="")),OR(AJ43="休",AND(OR(AJ43="準",AJ43="深"),OR(AK43="休",AI$17=30,AK$18="×")),AI$17=31,AJ$18="×",AJ43="")))))),40,0))))</f>
        <v>0</v>
      </c>
      <c r="AJ184" s="193">
        <f t="shared" ref="AJ184" si="685">IF(AND($D$1="二交代制",AJ$17&gt;=1,AJ$17&lt;=28,AJ43="当",AK43="明",AL43="休",AM43="当"),10,IF(AND($D$1="三交代制",AJ$17&gt;=2,AJ$17&lt;=30,OR(AJ43="準",AJ43="深"),OR(AK43="準",AK43="深"),OR(AL43="準",AL43="深")),20,IF(AND($D$1="二交代制",OR(AJ43="当",AJ43="明"),NOT(OR(AND(AJ43="当",OR(AK43="明",AJ$17=31,AK$18="×"),OR(AL43="休",AJ$17=30,AJ$17=31,AL$18="×")),AND(AJ43="明",OR(AI43="当",AJ$17=1),OR(AK43="休",AJ$17=31,AK$18="×"))))),30,IF(AND($D$1="三交代制",AI43&lt;&gt;"準",AI43&lt;&gt;"深",OR(AJ43="準",AJ43="深"),(NOT(OR(AND(AJ43="準",OR(AI43="日",AI43="休",AJ$17=1,AND(AK43&lt;&gt;"準",AK43&lt;&gt;"深",AI43="")),OR(AK43="休",AND(AK43="準",OR(AL43="休",AJ$17=30,AL$18="×")),AJ$17=31,AK$18="×",AK43="")),AND(AJ43="深",OR(AI43="休",AJ$17=1,AND(AK43&lt;&gt;"準",AK43&lt;&gt;"深",AI43="")),OR(AK43="休",AND(OR(AK43="準",AK43="深"),OR(AL43="休",AJ$17=30,AL$18="×")),AJ$17=31,AK$18="×",AK43="")))))),40,0))))</f>
        <v>0</v>
      </c>
      <c r="AK184" s="193">
        <f t="shared" ref="AK184" si="686">IF(AND($D$1="二交代制",AK$17&gt;=1,AK$17&lt;=28,AK43="当",AL43="明",AM43="休",AN43="当"),10,IF(AND($D$1="三交代制",AK$17&gt;=2,AK$17&lt;=30,OR(AK43="準",AK43="深"),OR(AL43="準",AL43="深"),OR(AM43="準",AM43="深")),20,IF(AND($D$1="二交代制",OR(AK43="当",AK43="明"),NOT(OR(AND(AK43="当",OR(AL43="明",AK$17=31,AL$18="×"),OR(AM43="休",AK$17=30,AK$17=31,AM$18="×")),AND(AK43="明",OR(AJ43="当",AK$17=1),OR(AL43="休",AK$17=31,AL$18="×"))))),30,IF(AND($D$1="三交代制",AJ43&lt;&gt;"準",AJ43&lt;&gt;"深",OR(AK43="準",AK43="深"),(NOT(OR(AND(AK43="準",OR(AJ43="日",AJ43="休",AK$17=1,AND(AL43&lt;&gt;"準",AL43&lt;&gt;"深",AJ43="")),OR(AL43="休",AND(AL43="準",OR(AM43="休",AK$17=30,AM$18="×")),AK$17=31,AL$18="×",AL43="")),AND(AK43="深",OR(AJ43="休",AK$17=1,AND(AL43&lt;&gt;"準",AL43&lt;&gt;"深",AJ43="")),OR(AL43="休",AND(OR(AL43="準",AL43="深"),OR(AM43="休",AK$17=30,AM$18="×")),AK$17=31,AL$18="×",AL43="")))))),40,0))))</f>
        <v>0</v>
      </c>
      <c r="AL184" s="193">
        <f t="shared" ref="AL184" si="687">IF(AND($D$1="二交代制",AL$17&gt;=1,AL$17&lt;=28,AL43="当",AM43="明",AN43="休",AO43="当"),10,IF(AND($D$1="三交代制",AL$17&gt;=2,AL$17&lt;=30,OR(AL43="準",AL43="深"),OR(AM43="準",AM43="深"),OR(AN43="準",AN43="深")),20,IF(AND($D$1="二交代制",OR(AL43="当",AL43="明"),NOT(OR(AND(AL43="当",OR(AM43="明",AL$17=31,AM$18="×"),OR(AN43="休",AL$17=30,AL$17=31,AN$18="×")),AND(AL43="明",OR(AK43="当",AL$17=1),OR(AM43="休",AL$17=31,AM$18="×"))))),30,IF(AND($D$1="三交代制",AK43&lt;&gt;"準",AK43&lt;&gt;"深",OR(AL43="準",AL43="深"),(NOT(OR(AND(AL43="準",OR(AK43="日",AK43="休",AL$17=1,AND(AM43&lt;&gt;"準",AM43&lt;&gt;"深",AK43="")),OR(AM43="休",AND(AM43="準",OR(AN43="休",AL$17=30,AN$18="×")),AL$17=31,AM$18="×",AM43="")),AND(AL43="深",OR(AK43="休",AL$17=1,AND(AM43&lt;&gt;"準",AM43&lt;&gt;"深",AK43="")),OR(AM43="休",AND(OR(AM43="準",AM43="深"),OR(AN43="休",AL$17=30,AN$18="×")),AL$17=31,AM$18="×",AM43="")))))),40,0))))</f>
        <v>0</v>
      </c>
      <c r="AM184" s="193">
        <f t="shared" ref="AM184" si="688">IF(AND($D$1="二交代制",AM$17&gt;=1,AM$17&lt;=28,AM43="当",AN43="明",AO43="休",AP43="当"),10,IF(AND($D$1="三交代制",AM$17&gt;=2,AM$17&lt;=30,OR(AM43="準",AM43="深"),OR(AN43="準",AN43="深"),OR(AO43="準",AO43="深")),20,IF(AND($D$1="二交代制",OR(AM43="当",AM43="明"),NOT(OR(AND(AM43="当",OR(AN43="明",AM$17=31,AN$18="×"),OR(AO43="休",AM$17=30,AM$17=31,AO$18="×")),AND(AM43="明",OR(AL43="当",AM$17=1),OR(AN43="休",AM$17=31,AN$18="×"))))),30,IF(AND($D$1="三交代制",AL43&lt;&gt;"準",AL43&lt;&gt;"深",OR(AM43="準",AM43="深"),(NOT(OR(AND(AM43="準",OR(AL43="日",AL43="休",AM$17=1,AND(AN43&lt;&gt;"準",AN43&lt;&gt;"深",AL43="")),OR(AN43="休",AND(AN43="準",OR(AO43="休",AM$17=30,AO$18="×")),AM$17=31,AN$18="×",AN43="")),AND(AM43="深",OR(AL43="休",AM$17=1,AND(AN43&lt;&gt;"準",AN43&lt;&gt;"深",AL43="")),OR(AN43="休",AND(OR(AN43="準",AN43="深"),OR(AO43="休",AM$17=30,AO$18="×")),AM$17=31,AN$18="×",AN43="")))))),40,0))))</f>
        <v>0</v>
      </c>
      <c r="AN184" s="193">
        <f t="shared" ref="AN184" si="689">IF(AND($D$1="二交代制",AN$17&gt;=1,AN$17&lt;=28,AN43="当",AO43="明",AP43="休",AQ43="当"),10,IF(AND($D$1="三交代制",AN$17&gt;=2,AN$17&lt;=30,OR(AN43="準",AN43="深"),OR(AO43="準",AO43="深"),OR(AP43="準",AP43="深")),20,IF(AND($D$1="二交代制",OR(AN43="当",AN43="明"),NOT(OR(AND(AN43="当",OR(AO43="明",AN$17=31,AO$18="×"),OR(AP43="休",AN$17=30,AN$17=31,AP$18="×")),AND(AN43="明",OR(AM43="当",AN$17=1),OR(AO43="休",AN$17=31,AO$18="×"))))),30,IF(AND($D$1="三交代制",AM43&lt;&gt;"準",AM43&lt;&gt;"深",OR(AN43="準",AN43="深"),(NOT(OR(AND(AN43="準",OR(AM43="日",AM43="休",AN$17=1,AND(AO43&lt;&gt;"準",AO43&lt;&gt;"深",AM43="")),OR(AO43="休",AND(AO43="準",OR(AP43="休",AN$17=30,AP$18="×")),AN$17=31,AO$18="×",AO43="")),AND(AN43="深",OR(AM43="休",AN$17=1,AND(AO43&lt;&gt;"準",AO43&lt;&gt;"深",AM43="")),OR(AO43="休",AND(OR(AO43="準",AO43="深"),OR(AP43="休",AN$17=30,AP$18="×")),AN$17=31,AO$18="×",AO43="")))))),40,0))))</f>
        <v>0</v>
      </c>
      <c r="AO184" s="193">
        <f t="shared" ref="AO184" si="690">IF(AND($D$1="二交代制",AO$17&gt;=1,AO$17&lt;=28,AO43="当",AP43="明",AQ43="休",AR43="当"),10,IF(AND($D$1="三交代制",AO$17&gt;=2,AO$17&lt;=30,OR(AO43="準",AO43="深"),OR(AP43="準",AP43="深"),OR(AQ43="準",AQ43="深")),20,IF(AND($D$1="二交代制",OR(AO43="当",AO43="明"),NOT(OR(AND(AO43="当",OR(AP43="明",AO$17=31,AP$18="×"),OR(AQ43="休",AO$17=30,AO$17=31,AQ$18="×")),AND(AO43="明",OR(AN43="当",AO$17=1),OR(AP43="休",AO$17=31,AP$18="×"))))),30,IF(AND($D$1="三交代制",AN43&lt;&gt;"準",AN43&lt;&gt;"深",OR(AO43="準",AO43="深"),(NOT(OR(AND(AO43="準",OR(AN43="日",AN43="休",AO$17=1,AND(AP43&lt;&gt;"準",AP43&lt;&gt;"深",AN43="")),OR(AP43="休",AND(AP43="準",OR(AQ43="休",AO$17=30,AQ$18="×")),AO$17=31,AP$18="×",AP43="")),AND(AO43="深",OR(AN43="休",AO$17=1,AND(AP43&lt;&gt;"準",AP43&lt;&gt;"深",AN43="")),OR(AP43="休",AND(OR(AP43="準",AP43="深"),OR(AQ43="休",AO$17=30,AQ$18="×")),AO$17=31,AP$18="×",AP43="")))))),40,0))))</f>
        <v>0</v>
      </c>
      <c r="BA184" s="87" t="str">
        <f>IF(Aチーム用勤務希望表!BA184&lt;&gt;"",Aチーム用勤務希望表!BA184,"")</f>
        <v/>
      </c>
      <c r="BB184" s="140" t="str">
        <f>IF(Aチーム用勤務希望表!BB184&lt;&gt;"",Aチーム用勤務希望表!BB184,"")</f>
        <v/>
      </c>
      <c r="BC184" s="87" t="str">
        <f>IF(Aチーム用勤務希望表!BC184&lt;&gt;"",Aチーム用勤務希望表!BC184,"")</f>
        <v/>
      </c>
      <c r="BD184" s="98">
        <f t="shared" si="656"/>
        <v>0</v>
      </c>
      <c r="BE184" s="98">
        <f t="shared" si="656"/>
        <v>0</v>
      </c>
      <c r="BF184" s="98">
        <f t="shared" si="656"/>
        <v>0</v>
      </c>
      <c r="BG184" s="98">
        <f t="shared" si="656"/>
        <v>0</v>
      </c>
      <c r="BH184" s="98">
        <f t="shared" si="656"/>
        <v>0</v>
      </c>
      <c r="BI184" s="98">
        <f t="shared" si="656"/>
        <v>0</v>
      </c>
      <c r="BJ184" s="98">
        <f t="shared" si="656"/>
        <v>0</v>
      </c>
      <c r="BK184" s="98">
        <f t="shared" si="656"/>
        <v>0</v>
      </c>
      <c r="BL184" s="98">
        <f t="shared" si="656"/>
        <v>0</v>
      </c>
      <c r="BM184" s="98">
        <f t="shared" si="656"/>
        <v>0</v>
      </c>
      <c r="BN184" s="98">
        <f t="shared" si="657"/>
        <v>0</v>
      </c>
      <c r="BO184" s="98">
        <f t="shared" si="657"/>
        <v>0</v>
      </c>
      <c r="BP184" s="98">
        <f t="shared" si="657"/>
        <v>0</v>
      </c>
      <c r="BQ184" s="98">
        <f t="shared" si="657"/>
        <v>0</v>
      </c>
      <c r="BR184" s="98">
        <f t="shared" si="657"/>
        <v>0</v>
      </c>
      <c r="BS184" s="98">
        <f t="shared" si="657"/>
        <v>0</v>
      </c>
      <c r="BT184" s="98">
        <f t="shared" si="657"/>
        <v>0</v>
      </c>
      <c r="BU184" s="98">
        <f t="shared" si="657"/>
        <v>0</v>
      </c>
      <c r="BV184" s="98">
        <f t="shared" si="657"/>
        <v>0</v>
      </c>
      <c r="BW184" s="98">
        <f t="shared" si="657"/>
        <v>0</v>
      </c>
      <c r="BX184" s="98">
        <f t="shared" si="658"/>
        <v>0</v>
      </c>
      <c r="BY184" s="98">
        <f t="shared" si="658"/>
        <v>0</v>
      </c>
      <c r="BZ184" s="98">
        <f t="shared" si="658"/>
        <v>0</v>
      </c>
      <c r="CA184" s="98">
        <f t="shared" si="658"/>
        <v>0</v>
      </c>
      <c r="CB184" s="98">
        <f t="shared" si="658"/>
        <v>0</v>
      </c>
      <c r="CC184" s="98">
        <f t="shared" si="658"/>
        <v>0</v>
      </c>
      <c r="CD184" s="98">
        <f t="shared" si="658"/>
        <v>0</v>
      </c>
      <c r="CE184" s="98">
        <f t="shared" si="658"/>
        <v>0</v>
      </c>
      <c r="CF184" s="98">
        <f t="shared" si="658"/>
        <v>0</v>
      </c>
      <c r="CG184" s="98">
        <f t="shared" si="658"/>
        <v>0</v>
      </c>
      <c r="CH184" s="98">
        <f t="shared" si="658"/>
        <v>0</v>
      </c>
    </row>
    <row r="185" spans="3:86" x14ac:dyDescent="0.4">
      <c r="I185" s="307"/>
      <c r="J185" s="202"/>
      <c r="K185" s="193"/>
      <c r="L185" s="193"/>
      <c r="M185" s="193"/>
      <c r="N185" s="193"/>
      <c r="O185" s="193"/>
      <c r="P185" s="193"/>
      <c r="Q185" s="193"/>
      <c r="R185" s="193"/>
      <c r="S185" s="193"/>
      <c r="T185" s="193"/>
      <c r="U185" s="193"/>
      <c r="V185" s="193"/>
      <c r="W185" s="193"/>
      <c r="X185" s="193"/>
      <c r="Y185" s="193"/>
      <c r="Z185" s="193"/>
      <c r="AA185" s="193"/>
      <c r="AB185" s="193"/>
      <c r="AC185" s="193"/>
      <c r="AD185" s="193"/>
      <c r="AE185" s="193"/>
      <c r="AF185" s="193"/>
      <c r="AG185" s="193"/>
      <c r="AH185" s="193"/>
      <c r="AI185" s="193"/>
      <c r="AJ185" s="193"/>
      <c r="AK185" s="193"/>
      <c r="AL185" s="193"/>
      <c r="AM185" s="193"/>
      <c r="AN185" s="193"/>
      <c r="AO185" s="193"/>
      <c r="BA185" s="87" t="str">
        <f>IF(Aチーム用勤務希望表!BA185&lt;&gt;"",Aチーム用勤務希望表!BA185,"")</f>
        <v/>
      </c>
      <c r="BB185" s="140" t="str">
        <f>IF(Aチーム用勤務希望表!BB185&lt;&gt;"",Aチーム用勤務希望表!BB185,"")</f>
        <v/>
      </c>
      <c r="BC185" s="87" t="str">
        <f>IF(Aチーム用勤務希望表!BC185&lt;&gt;"",Aチーム用勤務希望表!BC185,"")</f>
        <v/>
      </c>
      <c r="BD185" s="98">
        <f t="shared" si="656"/>
        <v>0</v>
      </c>
      <c r="BE185" s="98">
        <f t="shared" si="656"/>
        <v>0</v>
      </c>
      <c r="BF185" s="98">
        <f t="shared" si="656"/>
        <v>0</v>
      </c>
      <c r="BG185" s="98">
        <f t="shared" si="656"/>
        <v>0</v>
      </c>
      <c r="BH185" s="98">
        <f t="shared" si="656"/>
        <v>0</v>
      </c>
      <c r="BI185" s="98">
        <f t="shared" si="656"/>
        <v>0</v>
      </c>
      <c r="BJ185" s="98">
        <f t="shared" si="656"/>
        <v>0</v>
      </c>
      <c r="BK185" s="98">
        <f t="shared" si="656"/>
        <v>0</v>
      </c>
      <c r="BL185" s="98">
        <f t="shared" si="656"/>
        <v>0</v>
      </c>
      <c r="BM185" s="98">
        <f t="shared" si="656"/>
        <v>0</v>
      </c>
      <c r="BN185" s="98">
        <f t="shared" si="657"/>
        <v>0</v>
      </c>
      <c r="BO185" s="98">
        <f t="shared" si="657"/>
        <v>0</v>
      </c>
      <c r="BP185" s="98">
        <f t="shared" si="657"/>
        <v>0</v>
      </c>
      <c r="BQ185" s="98">
        <f t="shared" si="657"/>
        <v>0</v>
      </c>
      <c r="BR185" s="98">
        <f t="shared" si="657"/>
        <v>0</v>
      </c>
      <c r="BS185" s="98">
        <f t="shared" si="657"/>
        <v>0</v>
      </c>
      <c r="BT185" s="98">
        <f t="shared" si="657"/>
        <v>0</v>
      </c>
      <c r="BU185" s="98">
        <f t="shared" si="657"/>
        <v>0</v>
      </c>
      <c r="BV185" s="98">
        <f t="shared" si="657"/>
        <v>0</v>
      </c>
      <c r="BW185" s="98">
        <f t="shared" si="657"/>
        <v>0</v>
      </c>
      <c r="BX185" s="98">
        <f t="shared" si="658"/>
        <v>0</v>
      </c>
      <c r="BY185" s="98">
        <f t="shared" si="658"/>
        <v>0</v>
      </c>
      <c r="BZ185" s="98">
        <f t="shared" si="658"/>
        <v>0</v>
      </c>
      <c r="CA185" s="98">
        <f t="shared" si="658"/>
        <v>0</v>
      </c>
      <c r="CB185" s="98">
        <f t="shared" si="658"/>
        <v>0</v>
      </c>
      <c r="CC185" s="98">
        <f t="shared" si="658"/>
        <v>0</v>
      </c>
      <c r="CD185" s="98">
        <f t="shared" si="658"/>
        <v>0</v>
      </c>
      <c r="CE185" s="98">
        <f t="shared" si="658"/>
        <v>0</v>
      </c>
      <c r="CF185" s="98">
        <f t="shared" si="658"/>
        <v>0</v>
      </c>
      <c r="CG185" s="98">
        <f t="shared" si="658"/>
        <v>0</v>
      </c>
      <c r="CH185" s="98">
        <f t="shared" si="658"/>
        <v>0</v>
      </c>
    </row>
    <row r="186" spans="3:86" x14ac:dyDescent="0.4">
      <c r="I186" s="307"/>
      <c r="J186" s="201" t="str">
        <f t="shared" ref="J186" si="691">E45</f>
        <v>山口</v>
      </c>
      <c r="K186" s="193">
        <f t="shared" ref="K186" si="692">IF(AND($D$1="二交代制",K$17&gt;=1,K$17&lt;=28,K45="当",L45="明",M45="休",N45="当"),10,IF(AND($D$1="三交代制",K$17&gt;=2,K$17&lt;=30,OR(K45="準",K45="深"),OR(L45="準",L45="深"),OR(M45="準",M45="深")),20,IF(AND($D$1="二交代制",OR(K45="当",K45="明"),NOT(OR(AND(K45="当",OR(L45="明",K$17=31,L$18="×"),OR(M45="休",K$17=30,K$17=31,M$18="×")),AND(K45="明",OR(J45="当",K$17=1),OR(L45="休",K$17=31,L$18="×"))))),30,IF(AND($D$1="三交代制",J45&lt;&gt;"準",J45&lt;&gt;"深",OR(K45="準",K45="深"),(NOT(OR(AND(K45="準",OR(J45="日",J45="休",K$17=1,AND(L45&lt;&gt;"準",L45&lt;&gt;"深",J45="")),OR(L45="休",AND(L45="準",OR(M45="休",K$17=30,M$18="×")),K$17=31,L$18="×",L45="")),AND(K45="深",OR(J45="休",K$17=1,AND(L45&lt;&gt;"準",L45&lt;&gt;"深",J45="")),OR(L45="休",AND(OR(L45="準",L45="深"),OR(M45="休",K$17=30,M$18="×")),K$17=31,L$18="×",L45="")))))),40,0))))</f>
        <v>0</v>
      </c>
      <c r="L186" s="193">
        <f t="shared" ref="L186" si="693">IF(AND($D$1="二交代制",L$17&gt;=1,L$17&lt;=28,L45="当",M45="明",N45="休",O45="当"),10,IF(AND($D$1="三交代制",L$17&gt;=2,L$17&lt;=30,OR(L45="準",L45="深"),OR(M45="準",M45="深"),OR(N45="準",N45="深")),20,IF(AND($D$1="二交代制",OR(L45="当",L45="明"),NOT(OR(AND(L45="当",OR(M45="明",L$17=31,M$18="×"),OR(N45="休",L$17=30,L$17=31,N$18="×")),AND(L45="明",OR(K45="当",L$17=1),OR(M45="休",L$17=31,M$18="×"))))),30,IF(AND($D$1="三交代制",K45&lt;&gt;"準",K45&lt;&gt;"深",OR(L45="準",L45="深"),(NOT(OR(AND(L45="準",OR(K45="日",K45="休",L$17=1,AND(M45&lt;&gt;"準",M45&lt;&gt;"深",K45="")),OR(M45="休",AND(M45="準",OR(N45="休",L$17=30,N$18="×")),L$17=31,M$18="×",M45="")),AND(L45="深",OR(K45="休",L$17=1,AND(M45&lt;&gt;"準",M45&lt;&gt;"深",K45="")),OR(M45="休",AND(OR(M45="準",M45="深"),OR(N45="休",L$17=30,N$18="×")),L$17=31,M$18="×",M45="")))))),40,0))))</f>
        <v>0</v>
      </c>
      <c r="M186" s="193">
        <f t="shared" ref="M186" si="694">IF(AND($D$1="二交代制",M$17&gt;=1,M$17&lt;=28,M45="当",N45="明",O45="休",P45="当"),10,IF(AND($D$1="三交代制",M$17&gt;=2,M$17&lt;=30,OR(M45="準",M45="深"),OR(N45="準",N45="深"),OR(O45="準",O45="深")),20,IF(AND($D$1="二交代制",OR(M45="当",M45="明"),NOT(OR(AND(M45="当",OR(N45="明",M$17=31,N$18="×"),OR(O45="休",M$17=30,M$17=31,O$18="×")),AND(M45="明",OR(L45="当",M$17=1),OR(N45="休",M$17=31,N$18="×"))))),30,IF(AND($D$1="三交代制",L45&lt;&gt;"準",L45&lt;&gt;"深",OR(M45="準",M45="深"),(NOT(OR(AND(M45="準",OR(L45="日",L45="休",M$17=1,AND(N45&lt;&gt;"準",N45&lt;&gt;"深",L45="")),OR(N45="休",AND(N45="準",OR(O45="休",M$17=30,O$18="×")),M$17=31,N$18="×",N45="")),AND(M45="深",OR(L45="休",M$17=1,AND(N45&lt;&gt;"準",N45&lt;&gt;"深",L45="")),OR(N45="休",AND(OR(N45="準",N45="深"),OR(O45="休",M$17=30,O$18="×")),M$17=31,N$18="×",N45="")))))),40,0))))</f>
        <v>0</v>
      </c>
      <c r="N186" s="193">
        <f t="shared" ref="N186" si="695">IF(AND($D$1="二交代制",N$17&gt;=1,N$17&lt;=28,N45="当",O45="明",P45="休",Q45="当"),10,IF(AND($D$1="三交代制",N$17&gt;=2,N$17&lt;=30,OR(N45="準",N45="深"),OR(O45="準",O45="深"),OR(P45="準",P45="深")),20,IF(AND($D$1="二交代制",OR(N45="当",N45="明"),NOT(OR(AND(N45="当",OR(O45="明",N$17=31,O$18="×"),OR(P45="休",N$17=30,N$17=31,P$18="×")),AND(N45="明",OR(M45="当",N$17=1),OR(O45="休",N$17=31,O$18="×"))))),30,IF(AND($D$1="三交代制",M45&lt;&gt;"準",M45&lt;&gt;"深",OR(N45="準",N45="深"),(NOT(OR(AND(N45="準",OR(M45="日",M45="休",N$17=1,AND(O45&lt;&gt;"準",O45&lt;&gt;"深",M45="")),OR(O45="休",AND(O45="準",OR(P45="休",N$17=30,P$18="×")),N$17=31,O$18="×",O45="")),AND(N45="深",OR(M45="休",N$17=1,AND(O45&lt;&gt;"準",O45&lt;&gt;"深",M45="")),OR(O45="休",AND(OR(O45="準",O45="深"),OR(P45="休",N$17=30,P$18="×")),N$17=31,O$18="×",O45="")))))),40,0))))</f>
        <v>0</v>
      </c>
      <c r="O186" s="193">
        <f t="shared" ref="O186" si="696">IF(AND($D$1="二交代制",O$17&gt;=1,O$17&lt;=28,O45="当",P45="明",Q45="休",R45="当"),10,IF(AND($D$1="三交代制",O$17&gt;=2,O$17&lt;=30,OR(O45="準",O45="深"),OR(P45="準",P45="深"),OR(Q45="準",Q45="深")),20,IF(AND($D$1="二交代制",OR(O45="当",O45="明"),NOT(OR(AND(O45="当",OR(P45="明",O$17=31,P$18="×"),OR(Q45="休",O$17=30,O$17=31,Q$18="×")),AND(O45="明",OR(N45="当",O$17=1),OR(P45="休",O$17=31,P$18="×"))))),30,IF(AND($D$1="三交代制",N45&lt;&gt;"準",N45&lt;&gt;"深",OR(O45="準",O45="深"),(NOT(OR(AND(O45="準",OR(N45="日",N45="休",O$17=1,AND(P45&lt;&gt;"準",P45&lt;&gt;"深",N45="")),OR(P45="休",AND(P45="準",OR(Q45="休",O$17=30,Q$18="×")),O$17=31,P$18="×",P45="")),AND(O45="深",OR(N45="休",O$17=1,AND(P45&lt;&gt;"準",P45&lt;&gt;"深",N45="")),OR(P45="休",AND(OR(P45="準",P45="深"),OR(Q45="休",O$17=30,Q$18="×")),O$17=31,P$18="×",P45="")))))),40,0))))</f>
        <v>0</v>
      </c>
      <c r="P186" s="193">
        <f t="shared" ref="P186" si="697">IF(AND($D$1="二交代制",P$17&gt;=1,P$17&lt;=28,P45="当",Q45="明",R45="休",S45="当"),10,IF(AND($D$1="三交代制",P$17&gt;=2,P$17&lt;=30,OR(P45="準",P45="深"),OR(Q45="準",Q45="深"),OR(R45="準",R45="深")),20,IF(AND($D$1="二交代制",OR(P45="当",P45="明"),NOT(OR(AND(P45="当",OR(Q45="明",P$17=31,Q$18="×"),OR(R45="休",P$17=30,P$17=31,R$18="×")),AND(P45="明",OR(O45="当",P$17=1),OR(Q45="休",P$17=31,Q$18="×"))))),30,IF(AND($D$1="三交代制",O45&lt;&gt;"準",O45&lt;&gt;"深",OR(P45="準",P45="深"),(NOT(OR(AND(P45="準",OR(O45="日",O45="休",P$17=1,AND(Q45&lt;&gt;"準",Q45&lt;&gt;"深",O45="")),OR(Q45="休",AND(Q45="準",OR(R45="休",P$17=30,R$18="×")),P$17=31,Q$18="×",Q45="")),AND(P45="深",OR(O45="休",P$17=1,AND(Q45&lt;&gt;"準",Q45&lt;&gt;"深",O45="")),OR(Q45="休",AND(OR(Q45="準",Q45="深"),OR(R45="休",P$17=30,R$18="×")),P$17=31,Q$18="×",Q45="")))))),40,0))))</f>
        <v>0</v>
      </c>
      <c r="Q186" s="193">
        <f t="shared" ref="Q186" si="698">IF(AND($D$1="二交代制",Q$17&gt;=1,Q$17&lt;=28,Q45="当",R45="明",S45="休",T45="当"),10,IF(AND($D$1="三交代制",Q$17&gt;=2,Q$17&lt;=30,OR(Q45="準",Q45="深"),OR(R45="準",R45="深"),OR(S45="準",S45="深")),20,IF(AND($D$1="二交代制",OR(Q45="当",Q45="明"),NOT(OR(AND(Q45="当",OR(R45="明",Q$17=31,R$18="×"),OR(S45="休",Q$17=30,Q$17=31,S$18="×")),AND(Q45="明",OR(P45="当",Q$17=1),OR(R45="休",Q$17=31,R$18="×"))))),30,IF(AND($D$1="三交代制",P45&lt;&gt;"準",P45&lt;&gt;"深",OR(Q45="準",Q45="深"),(NOT(OR(AND(Q45="準",OR(P45="日",P45="休",Q$17=1,AND(R45&lt;&gt;"準",R45&lt;&gt;"深",P45="")),OR(R45="休",AND(R45="準",OR(S45="休",Q$17=30,S$18="×")),Q$17=31,R$18="×",R45="")),AND(Q45="深",OR(P45="休",Q$17=1,AND(R45&lt;&gt;"準",R45&lt;&gt;"深",P45="")),OR(R45="休",AND(OR(R45="準",R45="深"),OR(S45="休",Q$17=30,S$18="×")),Q$17=31,R$18="×",R45="")))))),40,0))))</f>
        <v>0</v>
      </c>
      <c r="R186" s="193">
        <f t="shared" ref="R186" si="699">IF(AND($D$1="二交代制",R$17&gt;=1,R$17&lt;=28,R45="当",S45="明",T45="休",U45="当"),10,IF(AND($D$1="三交代制",R$17&gt;=2,R$17&lt;=30,OR(R45="準",R45="深"),OR(S45="準",S45="深"),OR(T45="準",T45="深")),20,IF(AND($D$1="二交代制",OR(R45="当",R45="明"),NOT(OR(AND(R45="当",OR(S45="明",R$17=31,S$18="×"),OR(T45="休",R$17=30,R$17=31,T$18="×")),AND(R45="明",OR(Q45="当",R$17=1),OR(S45="休",R$17=31,S$18="×"))))),30,IF(AND($D$1="三交代制",Q45&lt;&gt;"準",Q45&lt;&gt;"深",OR(R45="準",R45="深"),(NOT(OR(AND(R45="準",OR(Q45="日",Q45="休",R$17=1,AND(S45&lt;&gt;"準",S45&lt;&gt;"深",Q45="")),OR(S45="休",AND(S45="準",OR(T45="休",R$17=30,T$18="×")),R$17=31,S$18="×",S45="")),AND(R45="深",OR(Q45="休",R$17=1,AND(S45&lt;&gt;"準",S45&lt;&gt;"深",Q45="")),OR(S45="休",AND(OR(S45="準",S45="深"),OR(T45="休",R$17=30,T$18="×")),R$17=31,S$18="×",S45="")))))),40,0))))</f>
        <v>0</v>
      </c>
      <c r="S186" s="193">
        <f t="shared" ref="S186" si="700">IF(AND($D$1="二交代制",S$17&gt;=1,S$17&lt;=28,S45="当",T45="明",U45="休",V45="当"),10,IF(AND($D$1="三交代制",S$17&gt;=2,S$17&lt;=30,OR(S45="準",S45="深"),OR(T45="準",T45="深"),OR(U45="準",U45="深")),20,IF(AND($D$1="二交代制",OR(S45="当",S45="明"),NOT(OR(AND(S45="当",OR(T45="明",S$17=31,T$18="×"),OR(U45="休",S$17=30,S$17=31,U$18="×")),AND(S45="明",OR(R45="当",S$17=1),OR(T45="休",S$17=31,T$18="×"))))),30,IF(AND($D$1="三交代制",R45&lt;&gt;"準",R45&lt;&gt;"深",OR(S45="準",S45="深"),(NOT(OR(AND(S45="準",OR(R45="日",R45="休",S$17=1,AND(T45&lt;&gt;"準",T45&lt;&gt;"深",R45="")),OR(T45="休",AND(T45="準",OR(U45="休",S$17=30,U$18="×")),S$17=31,T$18="×",T45="")),AND(S45="深",OR(R45="休",S$17=1,AND(T45&lt;&gt;"準",T45&lt;&gt;"深",R45="")),OR(T45="休",AND(OR(T45="準",T45="深"),OR(U45="休",S$17=30,U$18="×")),S$17=31,T$18="×",T45="")))))),40,0))))</f>
        <v>0</v>
      </c>
      <c r="T186" s="193">
        <f t="shared" ref="T186" si="701">IF(AND($D$1="二交代制",T$17&gt;=1,T$17&lt;=28,T45="当",U45="明",V45="休",W45="当"),10,IF(AND($D$1="三交代制",T$17&gt;=2,T$17&lt;=30,OR(T45="準",T45="深"),OR(U45="準",U45="深"),OR(V45="準",V45="深")),20,IF(AND($D$1="二交代制",OR(T45="当",T45="明"),NOT(OR(AND(T45="当",OR(U45="明",T$17=31,U$18="×"),OR(V45="休",T$17=30,T$17=31,V$18="×")),AND(T45="明",OR(S45="当",T$17=1),OR(U45="休",T$17=31,U$18="×"))))),30,IF(AND($D$1="三交代制",S45&lt;&gt;"準",S45&lt;&gt;"深",OR(T45="準",T45="深"),(NOT(OR(AND(T45="準",OR(S45="日",S45="休",T$17=1,AND(U45&lt;&gt;"準",U45&lt;&gt;"深",S45="")),OR(U45="休",AND(U45="準",OR(V45="休",T$17=30,V$18="×")),T$17=31,U$18="×",U45="")),AND(T45="深",OR(S45="休",T$17=1,AND(U45&lt;&gt;"準",U45&lt;&gt;"深",S45="")),OR(U45="休",AND(OR(U45="準",U45="深"),OR(V45="休",T$17=30,V$18="×")),T$17=31,U$18="×",U45="")))))),40,0))))</f>
        <v>0</v>
      </c>
      <c r="U186" s="193">
        <f t="shared" ref="U186" si="702">IF(AND($D$1="二交代制",U$17&gt;=1,U$17&lt;=28,U45="当",V45="明",W45="休",X45="当"),10,IF(AND($D$1="三交代制",U$17&gt;=2,U$17&lt;=30,OR(U45="準",U45="深"),OR(V45="準",V45="深"),OR(W45="準",W45="深")),20,IF(AND($D$1="二交代制",OR(U45="当",U45="明"),NOT(OR(AND(U45="当",OR(V45="明",U$17=31,V$18="×"),OR(W45="休",U$17=30,U$17=31,W$18="×")),AND(U45="明",OR(T45="当",U$17=1),OR(V45="休",U$17=31,V$18="×"))))),30,IF(AND($D$1="三交代制",T45&lt;&gt;"準",T45&lt;&gt;"深",OR(U45="準",U45="深"),(NOT(OR(AND(U45="準",OR(T45="日",T45="休",U$17=1,AND(V45&lt;&gt;"準",V45&lt;&gt;"深",T45="")),OR(V45="休",AND(V45="準",OR(W45="休",U$17=30,W$18="×")),U$17=31,V$18="×",V45="")),AND(U45="深",OR(T45="休",U$17=1,AND(V45&lt;&gt;"準",V45&lt;&gt;"深",T45="")),OR(V45="休",AND(OR(V45="準",V45="深"),OR(W45="休",U$17=30,W$18="×")),U$17=31,V$18="×",V45="")))))),40,0))))</f>
        <v>0</v>
      </c>
      <c r="V186" s="193">
        <f t="shared" ref="V186" si="703">IF(AND($D$1="二交代制",V$17&gt;=1,V$17&lt;=28,V45="当",W45="明",X45="休",Y45="当"),10,IF(AND($D$1="三交代制",V$17&gt;=2,V$17&lt;=30,OR(V45="準",V45="深"),OR(W45="準",W45="深"),OR(X45="準",X45="深")),20,IF(AND($D$1="二交代制",OR(V45="当",V45="明"),NOT(OR(AND(V45="当",OR(W45="明",V$17=31,W$18="×"),OR(X45="休",V$17=30,V$17=31,X$18="×")),AND(V45="明",OR(U45="当",V$17=1),OR(W45="休",V$17=31,W$18="×"))))),30,IF(AND($D$1="三交代制",U45&lt;&gt;"準",U45&lt;&gt;"深",OR(V45="準",V45="深"),(NOT(OR(AND(V45="準",OR(U45="日",U45="休",V$17=1,AND(W45&lt;&gt;"準",W45&lt;&gt;"深",U45="")),OR(W45="休",AND(W45="準",OR(X45="休",V$17=30,X$18="×")),V$17=31,W$18="×",W45="")),AND(V45="深",OR(U45="休",V$17=1,AND(W45&lt;&gt;"準",W45&lt;&gt;"深",U45="")),OR(W45="休",AND(OR(W45="準",W45="深"),OR(X45="休",V$17=30,X$18="×")),V$17=31,W$18="×",W45="")))))),40,0))))</f>
        <v>0</v>
      </c>
      <c r="W186" s="193">
        <f t="shared" ref="W186" si="704">IF(AND($D$1="二交代制",W$17&gt;=1,W$17&lt;=28,W45="当",X45="明",Y45="休",Z45="当"),10,IF(AND($D$1="三交代制",W$17&gt;=2,W$17&lt;=30,OR(W45="準",W45="深"),OR(X45="準",X45="深"),OR(Y45="準",Y45="深")),20,IF(AND($D$1="二交代制",OR(W45="当",W45="明"),NOT(OR(AND(W45="当",OR(X45="明",W$17=31,X$18="×"),OR(Y45="休",W$17=30,W$17=31,Y$18="×")),AND(W45="明",OR(V45="当",W$17=1),OR(X45="休",W$17=31,X$18="×"))))),30,IF(AND($D$1="三交代制",V45&lt;&gt;"準",V45&lt;&gt;"深",OR(W45="準",W45="深"),(NOT(OR(AND(W45="準",OR(V45="日",V45="休",W$17=1,AND(X45&lt;&gt;"準",X45&lt;&gt;"深",V45="")),OR(X45="休",AND(X45="準",OR(Y45="休",W$17=30,Y$18="×")),W$17=31,X$18="×",X45="")),AND(W45="深",OR(V45="休",W$17=1,AND(X45&lt;&gt;"準",X45&lt;&gt;"深",V45="")),OR(X45="休",AND(OR(X45="準",X45="深"),OR(Y45="休",W$17=30,Y$18="×")),W$17=31,X$18="×",X45="")))))),40,0))))</f>
        <v>0</v>
      </c>
      <c r="X186" s="193">
        <f t="shared" ref="X186" si="705">IF(AND($D$1="二交代制",X$17&gt;=1,X$17&lt;=28,X45="当",Y45="明",Z45="休",AA45="当"),10,IF(AND($D$1="三交代制",X$17&gt;=2,X$17&lt;=30,OR(X45="準",X45="深"),OR(Y45="準",Y45="深"),OR(Z45="準",Z45="深")),20,IF(AND($D$1="二交代制",OR(X45="当",X45="明"),NOT(OR(AND(X45="当",OR(Y45="明",X$17=31,Y$18="×"),OR(Z45="休",X$17=30,X$17=31,Z$18="×")),AND(X45="明",OR(W45="当",X$17=1),OR(Y45="休",X$17=31,Y$18="×"))))),30,IF(AND($D$1="三交代制",W45&lt;&gt;"準",W45&lt;&gt;"深",OR(X45="準",X45="深"),(NOT(OR(AND(X45="準",OR(W45="日",W45="休",X$17=1,AND(Y45&lt;&gt;"準",Y45&lt;&gt;"深",W45="")),OR(Y45="休",AND(Y45="準",OR(Z45="休",X$17=30,Z$18="×")),X$17=31,Y$18="×",Y45="")),AND(X45="深",OR(W45="休",X$17=1,AND(Y45&lt;&gt;"準",Y45&lt;&gt;"深",W45="")),OR(Y45="休",AND(OR(Y45="準",Y45="深"),OR(Z45="休",X$17=30,Z$18="×")),X$17=31,Y$18="×",Y45="")))))),40,0))))</f>
        <v>0</v>
      </c>
      <c r="Y186" s="193">
        <f t="shared" ref="Y186" si="706">IF(AND($D$1="二交代制",Y$17&gt;=1,Y$17&lt;=28,Y45="当",Z45="明",AA45="休",AB45="当"),10,IF(AND($D$1="三交代制",Y$17&gt;=2,Y$17&lt;=30,OR(Y45="準",Y45="深"),OR(Z45="準",Z45="深"),OR(AA45="準",AA45="深")),20,IF(AND($D$1="二交代制",OR(Y45="当",Y45="明"),NOT(OR(AND(Y45="当",OR(Z45="明",Y$17=31,Z$18="×"),OR(AA45="休",Y$17=30,Y$17=31,AA$18="×")),AND(Y45="明",OR(X45="当",Y$17=1),OR(Z45="休",Y$17=31,Z$18="×"))))),30,IF(AND($D$1="三交代制",X45&lt;&gt;"準",X45&lt;&gt;"深",OR(Y45="準",Y45="深"),(NOT(OR(AND(Y45="準",OR(X45="日",X45="休",Y$17=1,AND(Z45&lt;&gt;"準",Z45&lt;&gt;"深",X45="")),OR(Z45="休",AND(Z45="準",OR(AA45="休",Y$17=30,AA$18="×")),Y$17=31,Z$18="×",Z45="")),AND(Y45="深",OR(X45="休",Y$17=1,AND(Z45&lt;&gt;"準",Z45&lt;&gt;"深",X45="")),OR(Z45="休",AND(OR(Z45="準",Z45="深"),OR(AA45="休",Y$17=30,AA$18="×")),Y$17=31,Z$18="×",Z45="")))))),40,0))))</f>
        <v>0</v>
      </c>
      <c r="Z186" s="193">
        <f t="shared" ref="Z186" si="707">IF(AND($D$1="二交代制",Z$17&gt;=1,Z$17&lt;=28,Z45="当",AA45="明",AB45="休",AC45="当"),10,IF(AND($D$1="三交代制",Z$17&gt;=2,Z$17&lt;=30,OR(Z45="準",Z45="深"),OR(AA45="準",AA45="深"),OR(AB45="準",AB45="深")),20,IF(AND($D$1="二交代制",OR(Z45="当",Z45="明"),NOT(OR(AND(Z45="当",OR(AA45="明",Z$17=31,AA$18="×"),OR(AB45="休",Z$17=30,Z$17=31,AB$18="×")),AND(Z45="明",OR(Y45="当",Z$17=1),OR(AA45="休",Z$17=31,AA$18="×"))))),30,IF(AND($D$1="三交代制",Y45&lt;&gt;"準",Y45&lt;&gt;"深",OR(Z45="準",Z45="深"),(NOT(OR(AND(Z45="準",OR(Y45="日",Y45="休",Z$17=1,AND(AA45&lt;&gt;"準",AA45&lt;&gt;"深",Y45="")),OR(AA45="休",AND(AA45="準",OR(AB45="休",Z$17=30,AB$18="×")),Z$17=31,AA$18="×",AA45="")),AND(Z45="深",OR(Y45="休",Z$17=1,AND(AA45&lt;&gt;"準",AA45&lt;&gt;"深",Y45="")),OR(AA45="休",AND(OR(AA45="準",AA45="深"),OR(AB45="休",Z$17=30,AB$18="×")),Z$17=31,AA$18="×",AA45="")))))),40,0))))</f>
        <v>0</v>
      </c>
      <c r="AA186" s="193">
        <f t="shared" ref="AA186" si="708">IF(AND($D$1="二交代制",AA$17&gt;=1,AA$17&lt;=28,AA45="当",AB45="明",AC45="休",AD45="当"),10,IF(AND($D$1="三交代制",AA$17&gt;=2,AA$17&lt;=30,OR(AA45="準",AA45="深"),OR(AB45="準",AB45="深"),OR(AC45="準",AC45="深")),20,IF(AND($D$1="二交代制",OR(AA45="当",AA45="明"),NOT(OR(AND(AA45="当",OR(AB45="明",AA$17=31,AB$18="×"),OR(AC45="休",AA$17=30,AA$17=31,AC$18="×")),AND(AA45="明",OR(Z45="当",AA$17=1),OR(AB45="休",AA$17=31,AB$18="×"))))),30,IF(AND($D$1="三交代制",Z45&lt;&gt;"準",Z45&lt;&gt;"深",OR(AA45="準",AA45="深"),(NOT(OR(AND(AA45="準",OR(Z45="日",Z45="休",AA$17=1,AND(AB45&lt;&gt;"準",AB45&lt;&gt;"深",Z45="")),OR(AB45="休",AND(AB45="準",OR(AC45="休",AA$17=30,AC$18="×")),AA$17=31,AB$18="×",AB45="")),AND(AA45="深",OR(Z45="休",AA$17=1,AND(AB45&lt;&gt;"準",AB45&lt;&gt;"深",Z45="")),OR(AB45="休",AND(OR(AB45="準",AB45="深"),OR(AC45="休",AA$17=30,AC$18="×")),AA$17=31,AB$18="×",AB45="")))))),40,0))))</f>
        <v>0</v>
      </c>
      <c r="AB186" s="193">
        <f t="shared" ref="AB186" si="709">IF(AND($D$1="二交代制",AB$17&gt;=1,AB$17&lt;=28,AB45="当",AC45="明",AD45="休",AE45="当"),10,IF(AND($D$1="三交代制",AB$17&gt;=2,AB$17&lt;=30,OR(AB45="準",AB45="深"),OR(AC45="準",AC45="深"),OR(AD45="準",AD45="深")),20,IF(AND($D$1="二交代制",OR(AB45="当",AB45="明"),NOT(OR(AND(AB45="当",OR(AC45="明",AB$17=31,AC$18="×"),OR(AD45="休",AB$17=30,AB$17=31,AD$18="×")),AND(AB45="明",OR(AA45="当",AB$17=1),OR(AC45="休",AB$17=31,AC$18="×"))))),30,IF(AND($D$1="三交代制",AA45&lt;&gt;"準",AA45&lt;&gt;"深",OR(AB45="準",AB45="深"),(NOT(OR(AND(AB45="準",OR(AA45="日",AA45="休",AB$17=1,AND(AC45&lt;&gt;"準",AC45&lt;&gt;"深",AA45="")),OR(AC45="休",AND(AC45="準",OR(AD45="休",AB$17=30,AD$18="×")),AB$17=31,AC$18="×",AC45="")),AND(AB45="深",OR(AA45="休",AB$17=1,AND(AC45&lt;&gt;"準",AC45&lt;&gt;"深",AA45="")),OR(AC45="休",AND(OR(AC45="準",AC45="深"),OR(AD45="休",AB$17=30,AD$18="×")),AB$17=31,AC$18="×",AC45="")))))),40,0))))</f>
        <v>0</v>
      </c>
      <c r="AC186" s="193">
        <f t="shared" ref="AC186" si="710">IF(AND($D$1="二交代制",AC$17&gt;=1,AC$17&lt;=28,AC45="当",AD45="明",AE45="休",AF45="当"),10,IF(AND($D$1="三交代制",AC$17&gt;=2,AC$17&lt;=30,OR(AC45="準",AC45="深"),OR(AD45="準",AD45="深"),OR(AE45="準",AE45="深")),20,IF(AND($D$1="二交代制",OR(AC45="当",AC45="明"),NOT(OR(AND(AC45="当",OR(AD45="明",AC$17=31,AD$18="×"),OR(AE45="休",AC$17=30,AC$17=31,AE$18="×")),AND(AC45="明",OR(AB45="当",AC$17=1),OR(AD45="休",AC$17=31,AD$18="×"))))),30,IF(AND($D$1="三交代制",AB45&lt;&gt;"準",AB45&lt;&gt;"深",OR(AC45="準",AC45="深"),(NOT(OR(AND(AC45="準",OR(AB45="日",AB45="休",AC$17=1,AND(AD45&lt;&gt;"準",AD45&lt;&gt;"深",AB45="")),OR(AD45="休",AND(AD45="準",OR(AE45="休",AC$17=30,AE$18="×")),AC$17=31,AD$18="×",AD45="")),AND(AC45="深",OR(AB45="休",AC$17=1,AND(AD45&lt;&gt;"準",AD45&lt;&gt;"深",AB45="")),OR(AD45="休",AND(OR(AD45="準",AD45="深"),OR(AE45="休",AC$17=30,AE$18="×")),AC$17=31,AD$18="×",AD45="")))))),40,0))))</f>
        <v>0</v>
      </c>
      <c r="AD186" s="193">
        <f t="shared" ref="AD186" si="711">IF(AND($D$1="二交代制",AD$17&gt;=1,AD$17&lt;=28,AD45="当",AE45="明",AF45="休",AG45="当"),10,IF(AND($D$1="三交代制",AD$17&gt;=2,AD$17&lt;=30,OR(AD45="準",AD45="深"),OR(AE45="準",AE45="深"),OR(AF45="準",AF45="深")),20,IF(AND($D$1="二交代制",OR(AD45="当",AD45="明"),NOT(OR(AND(AD45="当",OR(AE45="明",AD$17=31,AE$18="×"),OR(AF45="休",AD$17=30,AD$17=31,AF$18="×")),AND(AD45="明",OR(AC45="当",AD$17=1),OR(AE45="休",AD$17=31,AE$18="×"))))),30,IF(AND($D$1="三交代制",AC45&lt;&gt;"準",AC45&lt;&gt;"深",OR(AD45="準",AD45="深"),(NOT(OR(AND(AD45="準",OR(AC45="日",AC45="休",AD$17=1,AND(AE45&lt;&gt;"準",AE45&lt;&gt;"深",AC45="")),OR(AE45="休",AND(AE45="準",OR(AF45="休",AD$17=30,AF$18="×")),AD$17=31,AE$18="×",AE45="")),AND(AD45="深",OR(AC45="休",AD$17=1,AND(AE45&lt;&gt;"準",AE45&lt;&gt;"深",AC45="")),OR(AE45="休",AND(OR(AE45="準",AE45="深"),OR(AF45="休",AD$17=30,AF$18="×")),AD$17=31,AE$18="×",AE45="")))))),40,0))))</f>
        <v>0</v>
      </c>
      <c r="AE186" s="193">
        <f t="shared" ref="AE186" si="712">IF(AND($D$1="二交代制",AE$17&gt;=1,AE$17&lt;=28,AE45="当",AF45="明",AG45="休",AH45="当"),10,IF(AND($D$1="三交代制",AE$17&gt;=2,AE$17&lt;=30,OR(AE45="準",AE45="深"),OR(AF45="準",AF45="深"),OR(AG45="準",AG45="深")),20,IF(AND($D$1="二交代制",OR(AE45="当",AE45="明"),NOT(OR(AND(AE45="当",OR(AF45="明",AE$17=31,AF$18="×"),OR(AG45="休",AE$17=30,AE$17=31,AG$18="×")),AND(AE45="明",OR(AD45="当",AE$17=1),OR(AF45="休",AE$17=31,AF$18="×"))))),30,IF(AND($D$1="三交代制",AD45&lt;&gt;"準",AD45&lt;&gt;"深",OR(AE45="準",AE45="深"),(NOT(OR(AND(AE45="準",OR(AD45="日",AD45="休",AE$17=1,AND(AF45&lt;&gt;"準",AF45&lt;&gt;"深",AD45="")),OR(AF45="休",AND(AF45="準",OR(AG45="休",AE$17=30,AG$18="×")),AE$17=31,AF$18="×",AF45="")),AND(AE45="深",OR(AD45="休",AE$17=1,AND(AF45&lt;&gt;"準",AF45&lt;&gt;"深",AD45="")),OR(AF45="休",AND(OR(AF45="準",AF45="深"),OR(AG45="休",AE$17=30,AG$18="×")),AE$17=31,AF$18="×",AF45="")))))),40,0))))</f>
        <v>0</v>
      </c>
      <c r="AF186" s="193">
        <f t="shared" ref="AF186" si="713">IF(AND($D$1="二交代制",AF$17&gt;=1,AF$17&lt;=28,AF45="当",AG45="明",AH45="休",AI45="当"),10,IF(AND($D$1="三交代制",AF$17&gt;=2,AF$17&lt;=30,OR(AF45="準",AF45="深"),OR(AG45="準",AG45="深"),OR(AH45="準",AH45="深")),20,IF(AND($D$1="二交代制",OR(AF45="当",AF45="明"),NOT(OR(AND(AF45="当",OR(AG45="明",AF$17=31,AG$18="×"),OR(AH45="休",AF$17=30,AF$17=31,AH$18="×")),AND(AF45="明",OR(AE45="当",AF$17=1),OR(AG45="休",AF$17=31,AG$18="×"))))),30,IF(AND($D$1="三交代制",AE45&lt;&gt;"準",AE45&lt;&gt;"深",OR(AF45="準",AF45="深"),(NOT(OR(AND(AF45="準",OR(AE45="日",AE45="休",AF$17=1,AND(AG45&lt;&gt;"準",AG45&lt;&gt;"深",AE45="")),OR(AG45="休",AND(AG45="準",OR(AH45="休",AF$17=30,AH$18="×")),AF$17=31,AG$18="×",AG45="")),AND(AF45="深",OR(AE45="休",AF$17=1,AND(AG45&lt;&gt;"準",AG45&lt;&gt;"深",AE45="")),OR(AG45="休",AND(OR(AG45="準",AG45="深"),OR(AH45="休",AF$17=30,AH$18="×")),AF$17=31,AG$18="×",AG45="")))))),40,0))))</f>
        <v>0</v>
      </c>
      <c r="AG186" s="193">
        <f t="shared" ref="AG186" si="714">IF(AND($D$1="二交代制",AG$17&gt;=1,AG$17&lt;=28,AG45="当",AH45="明",AI45="休",AJ45="当"),10,IF(AND($D$1="三交代制",AG$17&gt;=2,AG$17&lt;=30,OR(AG45="準",AG45="深"),OR(AH45="準",AH45="深"),OR(AI45="準",AI45="深")),20,IF(AND($D$1="二交代制",OR(AG45="当",AG45="明"),NOT(OR(AND(AG45="当",OR(AH45="明",AG$17=31,AH$18="×"),OR(AI45="休",AG$17=30,AG$17=31,AI$18="×")),AND(AG45="明",OR(AF45="当",AG$17=1),OR(AH45="休",AG$17=31,AH$18="×"))))),30,IF(AND($D$1="三交代制",AF45&lt;&gt;"準",AF45&lt;&gt;"深",OR(AG45="準",AG45="深"),(NOT(OR(AND(AG45="準",OR(AF45="日",AF45="休",AG$17=1,AND(AH45&lt;&gt;"準",AH45&lt;&gt;"深",AF45="")),OR(AH45="休",AND(AH45="準",OR(AI45="休",AG$17=30,AI$18="×")),AG$17=31,AH$18="×",AH45="")),AND(AG45="深",OR(AF45="休",AG$17=1,AND(AH45&lt;&gt;"準",AH45&lt;&gt;"深",AF45="")),OR(AH45="休",AND(OR(AH45="準",AH45="深"),OR(AI45="休",AG$17=30,AI$18="×")),AG$17=31,AH$18="×",AH45="")))))),40,0))))</f>
        <v>0</v>
      </c>
      <c r="AH186" s="193">
        <f t="shared" ref="AH186" si="715">IF(AND($D$1="二交代制",AH$17&gt;=1,AH$17&lt;=28,AH45="当",AI45="明",AJ45="休",AK45="当"),10,IF(AND($D$1="三交代制",AH$17&gt;=2,AH$17&lt;=30,OR(AH45="準",AH45="深"),OR(AI45="準",AI45="深"),OR(AJ45="準",AJ45="深")),20,IF(AND($D$1="二交代制",OR(AH45="当",AH45="明"),NOT(OR(AND(AH45="当",OR(AI45="明",AH$17=31,AI$18="×"),OR(AJ45="休",AH$17=30,AH$17=31,AJ$18="×")),AND(AH45="明",OR(AG45="当",AH$17=1),OR(AI45="休",AH$17=31,AI$18="×"))))),30,IF(AND($D$1="三交代制",AG45&lt;&gt;"準",AG45&lt;&gt;"深",OR(AH45="準",AH45="深"),(NOT(OR(AND(AH45="準",OR(AG45="日",AG45="休",AH$17=1,AND(AI45&lt;&gt;"準",AI45&lt;&gt;"深",AG45="")),OR(AI45="休",AND(AI45="準",OR(AJ45="休",AH$17=30,AJ$18="×")),AH$17=31,AI$18="×",AI45="")),AND(AH45="深",OR(AG45="休",AH$17=1,AND(AI45&lt;&gt;"準",AI45&lt;&gt;"深",AG45="")),OR(AI45="休",AND(OR(AI45="準",AI45="深"),OR(AJ45="休",AH$17=30,AJ$18="×")),AH$17=31,AI$18="×",AI45="")))))),40,0))))</f>
        <v>0</v>
      </c>
      <c r="AI186" s="193">
        <f t="shared" ref="AI186" si="716">IF(AND($D$1="二交代制",AI$17&gt;=1,AI$17&lt;=28,AI45="当",AJ45="明",AK45="休",AL45="当"),10,IF(AND($D$1="三交代制",AI$17&gt;=2,AI$17&lt;=30,OR(AI45="準",AI45="深"),OR(AJ45="準",AJ45="深"),OR(AK45="準",AK45="深")),20,IF(AND($D$1="二交代制",OR(AI45="当",AI45="明"),NOT(OR(AND(AI45="当",OR(AJ45="明",AI$17=31,AJ$18="×"),OR(AK45="休",AI$17=30,AI$17=31,AK$18="×")),AND(AI45="明",OR(AH45="当",AI$17=1),OR(AJ45="休",AI$17=31,AJ$18="×"))))),30,IF(AND($D$1="三交代制",AH45&lt;&gt;"準",AH45&lt;&gt;"深",OR(AI45="準",AI45="深"),(NOT(OR(AND(AI45="準",OR(AH45="日",AH45="休",AI$17=1,AND(AJ45&lt;&gt;"準",AJ45&lt;&gt;"深",AH45="")),OR(AJ45="休",AND(AJ45="準",OR(AK45="休",AI$17=30,AK$18="×")),AI$17=31,AJ$18="×",AJ45="")),AND(AI45="深",OR(AH45="休",AI$17=1,AND(AJ45&lt;&gt;"準",AJ45&lt;&gt;"深",AH45="")),OR(AJ45="休",AND(OR(AJ45="準",AJ45="深"),OR(AK45="休",AI$17=30,AK$18="×")),AI$17=31,AJ$18="×",AJ45="")))))),40,0))))</f>
        <v>0</v>
      </c>
      <c r="AJ186" s="193">
        <f t="shared" ref="AJ186" si="717">IF(AND($D$1="二交代制",AJ$17&gt;=1,AJ$17&lt;=28,AJ45="当",AK45="明",AL45="休",AM45="当"),10,IF(AND($D$1="三交代制",AJ$17&gt;=2,AJ$17&lt;=30,OR(AJ45="準",AJ45="深"),OR(AK45="準",AK45="深"),OR(AL45="準",AL45="深")),20,IF(AND($D$1="二交代制",OR(AJ45="当",AJ45="明"),NOT(OR(AND(AJ45="当",OR(AK45="明",AJ$17=31,AK$18="×"),OR(AL45="休",AJ$17=30,AJ$17=31,AL$18="×")),AND(AJ45="明",OR(AI45="当",AJ$17=1),OR(AK45="休",AJ$17=31,AK$18="×"))))),30,IF(AND($D$1="三交代制",AI45&lt;&gt;"準",AI45&lt;&gt;"深",OR(AJ45="準",AJ45="深"),(NOT(OR(AND(AJ45="準",OR(AI45="日",AI45="休",AJ$17=1,AND(AK45&lt;&gt;"準",AK45&lt;&gt;"深",AI45="")),OR(AK45="休",AND(AK45="準",OR(AL45="休",AJ$17=30,AL$18="×")),AJ$17=31,AK$18="×",AK45="")),AND(AJ45="深",OR(AI45="休",AJ$17=1,AND(AK45&lt;&gt;"準",AK45&lt;&gt;"深",AI45="")),OR(AK45="休",AND(OR(AK45="準",AK45="深"),OR(AL45="休",AJ$17=30,AL$18="×")),AJ$17=31,AK$18="×",AK45="")))))),40,0))))</f>
        <v>0</v>
      </c>
      <c r="AK186" s="193">
        <f t="shared" ref="AK186" si="718">IF(AND($D$1="二交代制",AK$17&gt;=1,AK$17&lt;=28,AK45="当",AL45="明",AM45="休",AN45="当"),10,IF(AND($D$1="三交代制",AK$17&gt;=2,AK$17&lt;=30,OR(AK45="準",AK45="深"),OR(AL45="準",AL45="深"),OR(AM45="準",AM45="深")),20,IF(AND($D$1="二交代制",OR(AK45="当",AK45="明"),NOT(OR(AND(AK45="当",OR(AL45="明",AK$17=31,AL$18="×"),OR(AM45="休",AK$17=30,AK$17=31,AM$18="×")),AND(AK45="明",OR(AJ45="当",AK$17=1),OR(AL45="休",AK$17=31,AL$18="×"))))),30,IF(AND($D$1="三交代制",AJ45&lt;&gt;"準",AJ45&lt;&gt;"深",OR(AK45="準",AK45="深"),(NOT(OR(AND(AK45="準",OR(AJ45="日",AJ45="休",AK$17=1,AND(AL45&lt;&gt;"準",AL45&lt;&gt;"深",AJ45="")),OR(AL45="休",AND(AL45="準",OR(AM45="休",AK$17=30,AM$18="×")),AK$17=31,AL$18="×",AL45="")),AND(AK45="深",OR(AJ45="休",AK$17=1,AND(AL45&lt;&gt;"準",AL45&lt;&gt;"深",AJ45="")),OR(AL45="休",AND(OR(AL45="準",AL45="深"),OR(AM45="休",AK$17=30,AM$18="×")),AK$17=31,AL$18="×",AL45="")))))),40,0))))</f>
        <v>0</v>
      </c>
      <c r="AL186" s="193">
        <f t="shared" ref="AL186" si="719">IF(AND($D$1="二交代制",AL$17&gt;=1,AL$17&lt;=28,AL45="当",AM45="明",AN45="休",AO45="当"),10,IF(AND($D$1="三交代制",AL$17&gt;=2,AL$17&lt;=30,OR(AL45="準",AL45="深"),OR(AM45="準",AM45="深"),OR(AN45="準",AN45="深")),20,IF(AND($D$1="二交代制",OR(AL45="当",AL45="明"),NOT(OR(AND(AL45="当",OR(AM45="明",AL$17=31,AM$18="×"),OR(AN45="休",AL$17=30,AL$17=31,AN$18="×")),AND(AL45="明",OR(AK45="当",AL$17=1),OR(AM45="休",AL$17=31,AM$18="×"))))),30,IF(AND($D$1="三交代制",AK45&lt;&gt;"準",AK45&lt;&gt;"深",OR(AL45="準",AL45="深"),(NOT(OR(AND(AL45="準",OR(AK45="日",AK45="休",AL$17=1,AND(AM45&lt;&gt;"準",AM45&lt;&gt;"深",AK45="")),OR(AM45="休",AND(AM45="準",OR(AN45="休",AL$17=30,AN$18="×")),AL$17=31,AM$18="×",AM45="")),AND(AL45="深",OR(AK45="休",AL$17=1,AND(AM45&lt;&gt;"準",AM45&lt;&gt;"深",AK45="")),OR(AM45="休",AND(OR(AM45="準",AM45="深"),OR(AN45="休",AL$17=30,AN$18="×")),AL$17=31,AM$18="×",AM45="")))))),40,0))))</f>
        <v>0</v>
      </c>
      <c r="AM186" s="193">
        <f t="shared" ref="AM186" si="720">IF(AND($D$1="二交代制",AM$17&gt;=1,AM$17&lt;=28,AM45="当",AN45="明",AO45="休",AP45="当"),10,IF(AND($D$1="三交代制",AM$17&gt;=2,AM$17&lt;=30,OR(AM45="準",AM45="深"),OR(AN45="準",AN45="深"),OR(AO45="準",AO45="深")),20,IF(AND($D$1="二交代制",OR(AM45="当",AM45="明"),NOT(OR(AND(AM45="当",OR(AN45="明",AM$17=31,AN$18="×"),OR(AO45="休",AM$17=30,AM$17=31,AO$18="×")),AND(AM45="明",OR(AL45="当",AM$17=1),OR(AN45="休",AM$17=31,AN$18="×"))))),30,IF(AND($D$1="三交代制",AL45&lt;&gt;"準",AL45&lt;&gt;"深",OR(AM45="準",AM45="深"),(NOT(OR(AND(AM45="準",OR(AL45="日",AL45="休",AM$17=1,AND(AN45&lt;&gt;"準",AN45&lt;&gt;"深",AL45="")),OR(AN45="休",AND(AN45="準",OR(AO45="休",AM$17=30,AO$18="×")),AM$17=31,AN$18="×",AN45="")),AND(AM45="深",OR(AL45="休",AM$17=1,AND(AN45&lt;&gt;"準",AN45&lt;&gt;"深",AL45="")),OR(AN45="休",AND(OR(AN45="準",AN45="深"),OR(AO45="休",AM$17=30,AO$18="×")),AM$17=31,AN$18="×",AN45="")))))),40,0))))</f>
        <v>0</v>
      </c>
      <c r="AN186" s="193">
        <f t="shared" ref="AN186" si="721">IF(AND($D$1="二交代制",AN$17&gt;=1,AN$17&lt;=28,AN45="当",AO45="明",AP45="休",AQ45="当"),10,IF(AND($D$1="三交代制",AN$17&gt;=2,AN$17&lt;=30,OR(AN45="準",AN45="深"),OR(AO45="準",AO45="深"),OR(AP45="準",AP45="深")),20,IF(AND($D$1="二交代制",OR(AN45="当",AN45="明"),NOT(OR(AND(AN45="当",OR(AO45="明",AN$17=31,AO$18="×"),OR(AP45="休",AN$17=30,AN$17=31,AP$18="×")),AND(AN45="明",OR(AM45="当",AN$17=1),OR(AO45="休",AN$17=31,AO$18="×"))))),30,IF(AND($D$1="三交代制",AM45&lt;&gt;"準",AM45&lt;&gt;"深",OR(AN45="準",AN45="深"),(NOT(OR(AND(AN45="準",OR(AM45="日",AM45="休",AN$17=1,AND(AO45&lt;&gt;"準",AO45&lt;&gt;"深",AM45="")),OR(AO45="休",AND(AO45="準",OR(AP45="休",AN$17=30,AP$18="×")),AN$17=31,AO$18="×",AO45="")),AND(AN45="深",OR(AM45="休",AN$17=1,AND(AO45&lt;&gt;"準",AO45&lt;&gt;"深",AM45="")),OR(AO45="休",AND(OR(AO45="準",AO45="深"),OR(AP45="休",AN$17=30,AP$18="×")),AN$17=31,AO$18="×",AO45="")))))),40,0))))</f>
        <v>0</v>
      </c>
      <c r="AO186" s="193">
        <f t="shared" ref="AO186" si="722">IF(AND($D$1="二交代制",AO$17&gt;=1,AO$17&lt;=28,AO45="当",AP45="明",AQ45="休",AR45="当"),10,IF(AND($D$1="三交代制",AO$17&gt;=2,AO$17&lt;=30,OR(AO45="準",AO45="深"),OR(AP45="準",AP45="深"),OR(AQ45="準",AQ45="深")),20,IF(AND($D$1="二交代制",OR(AO45="当",AO45="明"),NOT(OR(AND(AO45="当",OR(AP45="明",AO$17=31,AP$18="×"),OR(AQ45="休",AO$17=30,AO$17=31,AQ$18="×")),AND(AO45="明",OR(AN45="当",AO$17=1),OR(AP45="休",AO$17=31,AP$18="×"))))),30,IF(AND($D$1="三交代制",AN45&lt;&gt;"準",AN45&lt;&gt;"深",OR(AO45="準",AO45="深"),(NOT(OR(AND(AO45="準",OR(AN45="日",AN45="休",AO$17=1,AND(AP45&lt;&gt;"準",AP45&lt;&gt;"深",AN45="")),OR(AP45="休",AND(AP45="準",OR(AQ45="休",AO$17=30,AQ$18="×")),AO$17=31,AP$18="×",AP45="")),AND(AO45="深",OR(AN45="休",AO$17=1,AND(AP45&lt;&gt;"準",AP45&lt;&gt;"深",AN45="")),OR(AP45="休",AND(OR(AP45="準",AP45="深"),OR(AQ45="休",AO$17=30,AQ$18="×")),AO$17=31,AP$18="×",AP45="")))))),40,0))))</f>
        <v>0</v>
      </c>
      <c r="BA186" s="87" t="str">
        <f>IF(Aチーム用勤務希望表!BA186&lt;&gt;"",Aチーム用勤務希望表!BA186,"")</f>
        <v/>
      </c>
      <c r="BB186" s="140" t="str">
        <f>IF(Aチーム用勤務希望表!BB186&lt;&gt;"",Aチーム用勤務希望表!BB186,"")</f>
        <v/>
      </c>
      <c r="BC186" s="87" t="str">
        <f>IF(Aチーム用勤務希望表!BC186&lt;&gt;"",Aチーム用勤務希望表!BC186,"")</f>
        <v/>
      </c>
      <c r="BD186" s="98">
        <f t="shared" si="656"/>
        <v>0</v>
      </c>
      <c r="BE186" s="98">
        <f t="shared" si="656"/>
        <v>0</v>
      </c>
      <c r="BF186" s="98">
        <f t="shared" si="656"/>
        <v>0</v>
      </c>
      <c r="BG186" s="98">
        <f t="shared" si="656"/>
        <v>0</v>
      </c>
      <c r="BH186" s="98">
        <f t="shared" si="656"/>
        <v>0</v>
      </c>
      <c r="BI186" s="98">
        <f t="shared" si="656"/>
        <v>0</v>
      </c>
      <c r="BJ186" s="98">
        <f t="shared" si="656"/>
        <v>0</v>
      </c>
      <c r="BK186" s="98">
        <f t="shared" si="656"/>
        <v>0</v>
      </c>
      <c r="BL186" s="98">
        <f t="shared" si="656"/>
        <v>0</v>
      </c>
      <c r="BM186" s="98">
        <f t="shared" si="656"/>
        <v>0</v>
      </c>
      <c r="BN186" s="98">
        <f t="shared" si="657"/>
        <v>0</v>
      </c>
      <c r="BO186" s="98">
        <f t="shared" si="657"/>
        <v>0</v>
      </c>
      <c r="BP186" s="98">
        <f t="shared" si="657"/>
        <v>0</v>
      </c>
      <c r="BQ186" s="98">
        <f t="shared" si="657"/>
        <v>0</v>
      </c>
      <c r="BR186" s="98">
        <f t="shared" si="657"/>
        <v>0</v>
      </c>
      <c r="BS186" s="98">
        <f t="shared" si="657"/>
        <v>0</v>
      </c>
      <c r="BT186" s="98">
        <f t="shared" si="657"/>
        <v>0</v>
      </c>
      <c r="BU186" s="98">
        <f t="shared" si="657"/>
        <v>0</v>
      </c>
      <c r="BV186" s="98">
        <f t="shared" si="657"/>
        <v>0</v>
      </c>
      <c r="BW186" s="98">
        <f t="shared" si="657"/>
        <v>0</v>
      </c>
      <c r="BX186" s="98">
        <f t="shared" si="658"/>
        <v>0</v>
      </c>
      <c r="BY186" s="98">
        <f t="shared" si="658"/>
        <v>0</v>
      </c>
      <c r="BZ186" s="98">
        <f t="shared" si="658"/>
        <v>0</v>
      </c>
      <c r="CA186" s="98">
        <f t="shared" si="658"/>
        <v>0</v>
      </c>
      <c r="CB186" s="98">
        <f t="shared" si="658"/>
        <v>0</v>
      </c>
      <c r="CC186" s="98">
        <f t="shared" si="658"/>
        <v>0</v>
      </c>
      <c r="CD186" s="98">
        <f t="shared" si="658"/>
        <v>0</v>
      </c>
      <c r="CE186" s="98">
        <f t="shared" si="658"/>
        <v>0</v>
      </c>
      <c r="CF186" s="98">
        <f t="shared" si="658"/>
        <v>0</v>
      </c>
      <c r="CG186" s="98">
        <f t="shared" si="658"/>
        <v>0</v>
      </c>
      <c r="CH186" s="98">
        <f t="shared" si="658"/>
        <v>0</v>
      </c>
    </row>
    <row r="187" spans="3:86" x14ac:dyDescent="0.4">
      <c r="I187" s="307"/>
      <c r="J187" s="202"/>
      <c r="K187" s="193"/>
      <c r="L187" s="193"/>
      <c r="M187" s="193"/>
      <c r="N187" s="193"/>
      <c r="O187" s="193"/>
      <c r="P187" s="193"/>
      <c r="Q187" s="193"/>
      <c r="R187" s="193"/>
      <c r="S187" s="193"/>
      <c r="T187" s="193"/>
      <c r="U187" s="193"/>
      <c r="V187" s="193"/>
      <c r="W187" s="193"/>
      <c r="X187" s="193"/>
      <c r="Y187" s="193"/>
      <c r="Z187" s="193"/>
      <c r="AA187" s="193"/>
      <c r="AB187" s="193"/>
      <c r="AC187" s="193"/>
      <c r="AD187" s="193"/>
      <c r="AE187" s="193"/>
      <c r="AF187" s="193"/>
      <c r="AG187" s="193"/>
      <c r="AH187" s="193"/>
      <c r="AI187" s="193"/>
      <c r="AJ187" s="193"/>
      <c r="AK187" s="193"/>
      <c r="AL187" s="193"/>
      <c r="AM187" s="193"/>
      <c r="AN187" s="193"/>
      <c r="AO187" s="193"/>
      <c r="BA187" s="87" t="str">
        <f>IF(Aチーム用勤務希望表!BA187&lt;&gt;"",Aチーム用勤務希望表!BA187,"")</f>
        <v/>
      </c>
      <c r="BB187" s="140" t="str">
        <f>IF(Aチーム用勤務希望表!BB187&lt;&gt;"",Aチーム用勤務希望表!BB187,"")</f>
        <v/>
      </c>
      <c r="BC187" s="87" t="str">
        <f>IF(Aチーム用勤務希望表!BC187&lt;&gt;"",Aチーム用勤務希望表!BC187,"")</f>
        <v/>
      </c>
      <c r="BD187" s="98">
        <f t="shared" si="656"/>
        <v>0</v>
      </c>
      <c r="BE187" s="98">
        <f t="shared" si="656"/>
        <v>0</v>
      </c>
      <c r="BF187" s="98">
        <f t="shared" si="656"/>
        <v>0</v>
      </c>
      <c r="BG187" s="98">
        <f t="shared" si="656"/>
        <v>0</v>
      </c>
      <c r="BH187" s="98">
        <f t="shared" si="656"/>
        <v>0</v>
      </c>
      <c r="BI187" s="98">
        <f t="shared" si="656"/>
        <v>0</v>
      </c>
      <c r="BJ187" s="98">
        <f t="shared" si="656"/>
        <v>0</v>
      </c>
      <c r="BK187" s="98">
        <f t="shared" si="656"/>
        <v>0</v>
      </c>
      <c r="BL187" s="98">
        <f t="shared" si="656"/>
        <v>0</v>
      </c>
      <c r="BM187" s="98">
        <f t="shared" si="656"/>
        <v>0</v>
      </c>
      <c r="BN187" s="98">
        <f t="shared" si="657"/>
        <v>0</v>
      </c>
      <c r="BO187" s="98">
        <f t="shared" si="657"/>
        <v>0</v>
      </c>
      <c r="BP187" s="98">
        <f t="shared" si="657"/>
        <v>0</v>
      </c>
      <c r="BQ187" s="98">
        <f t="shared" si="657"/>
        <v>0</v>
      </c>
      <c r="BR187" s="98">
        <f t="shared" si="657"/>
        <v>0</v>
      </c>
      <c r="BS187" s="98">
        <f t="shared" si="657"/>
        <v>0</v>
      </c>
      <c r="BT187" s="98">
        <f t="shared" si="657"/>
        <v>0</v>
      </c>
      <c r="BU187" s="98">
        <f t="shared" si="657"/>
        <v>0</v>
      </c>
      <c r="BV187" s="98">
        <f t="shared" si="657"/>
        <v>0</v>
      </c>
      <c r="BW187" s="98">
        <f t="shared" si="657"/>
        <v>0</v>
      </c>
      <c r="BX187" s="98">
        <f t="shared" si="658"/>
        <v>0</v>
      </c>
      <c r="BY187" s="98">
        <f t="shared" si="658"/>
        <v>0</v>
      </c>
      <c r="BZ187" s="98">
        <f t="shared" si="658"/>
        <v>0</v>
      </c>
      <c r="CA187" s="98">
        <f t="shared" si="658"/>
        <v>0</v>
      </c>
      <c r="CB187" s="98">
        <f t="shared" si="658"/>
        <v>0</v>
      </c>
      <c r="CC187" s="98">
        <f t="shared" si="658"/>
        <v>0</v>
      </c>
      <c r="CD187" s="98">
        <f t="shared" si="658"/>
        <v>0</v>
      </c>
      <c r="CE187" s="98">
        <f t="shared" si="658"/>
        <v>0</v>
      </c>
      <c r="CF187" s="98">
        <f t="shared" si="658"/>
        <v>0</v>
      </c>
      <c r="CG187" s="98">
        <f t="shared" si="658"/>
        <v>0</v>
      </c>
      <c r="CH187" s="98">
        <f t="shared" si="658"/>
        <v>0</v>
      </c>
    </row>
    <row r="188" spans="3:86" x14ac:dyDescent="0.4">
      <c r="I188" s="307"/>
      <c r="J188" s="201" t="str">
        <f t="shared" ref="J188" si="723">E47</f>
        <v>松本</v>
      </c>
      <c r="K188" s="193">
        <f t="shared" ref="K188" si="724">IF(AND($D$1="二交代制",K$17&gt;=1,K$17&lt;=28,K47="当",L47="明",M47="休",N47="当"),10,IF(AND($D$1="三交代制",K$17&gt;=2,K$17&lt;=30,OR(K47="準",K47="深"),OR(L47="準",L47="深"),OR(M47="準",M47="深")),20,IF(AND($D$1="二交代制",OR(K47="当",K47="明"),NOT(OR(AND(K47="当",OR(L47="明",K$17=31,L$18="×"),OR(M47="休",K$17=30,K$17=31,M$18="×")),AND(K47="明",OR(J47="当",K$17=1),OR(L47="休",K$17=31,L$18="×"))))),30,IF(AND($D$1="三交代制",J47&lt;&gt;"準",J47&lt;&gt;"深",OR(K47="準",K47="深"),(NOT(OR(AND(K47="準",OR(J47="日",J47="休",K$17=1,AND(L47&lt;&gt;"準",L47&lt;&gt;"深",J47="")),OR(L47="休",AND(L47="準",OR(M47="休",K$17=30,M$18="×")),K$17=31,L$18="×",L47="")),AND(K47="深",OR(J47="休",K$17=1,AND(L47&lt;&gt;"準",L47&lt;&gt;"深",J47="")),OR(L47="休",AND(OR(L47="準",L47="深"),OR(M47="休",K$17=30,M$18="×")),K$17=31,L$18="×",L47="")))))),40,0))))</f>
        <v>0</v>
      </c>
      <c r="L188" s="193">
        <f t="shared" ref="L188" si="725">IF(AND($D$1="二交代制",L$17&gt;=1,L$17&lt;=28,L47="当",M47="明",N47="休",O47="当"),10,IF(AND($D$1="三交代制",L$17&gt;=2,L$17&lt;=30,OR(L47="準",L47="深"),OR(M47="準",M47="深"),OR(N47="準",N47="深")),20,IF(AND($D$1="二交代制",OR(L47="当",L47="明"),NOT(OR(AND(L47="当",OR(M47="明",L$17=31,M$18="×"),OR(N47="休",L$17=30,L$17=31,N$18="×")),AND(L47="明",OR(K47="当",L$17=1),OR(M47="休",L$17=31,M$18="×"))))),30,IF(AND($D$1="三交代制",K47&lt;&gt;"準",K47&lt;&gt;"深",OR(L47="準",L47="深"),(NOT(OR(AND(L47="準",OR(K47="日",K47="休",L$17=1,AND(M47&lt;&gt;"準",M47&lt;&gt;"深",K47="")),OR(M47="休",AND(M47="準",OR(N47="休",L$17=30,N$18="×")),L$17=31,M$18="×",M47="")),AND(L47="深",OR(K47="休",L$17=1,AND(M47&lt;&gt;"準",M47&lt;&gt;"深",K47="")),OR(M47="休",AND(OR(M47="準",M47="深"),OR(N47="休",L$17=30,N$18="×")),L$17=31,M$18="×",M47="")))))),40,0))))</f>
        <v>0</v>
      </c>
      <c r="M188" s="193">
        <f t="shared" ref="M188" si="726">IF(AND($D$1="二交代制",M$17&gt;=1,M$17&lt;=28,M47="当",N47="明",O47="休",P47="当"),10,IF(AND($D$1="三交代制",M$17&gt;=2,M$17&lt;=30,OR(M47="準",M47="深"),OR(N47="準",N47="深"),OR(O47="準",O47="深")),20,IF(AND($D$1="二交代制",OR(M47="当",M47="明"),NOT(OR(AND(M47="当",OR(N47="明",M$17=31,N$18="×"),OR(O47="休",M$17=30,M$17=31,O$18="×")),AND(M47="明",OR(L47="当",M$17=1),OR(N47="休",M$17=31,N$18="×"))))),30,IF(AND($D$1="三交代制",L47&lt;&gt;"準",L47&lt;&gt;"深",OR(M47="準",M47="深"),(NOT(OR(AND(M47="準",OR(L47="日",L47="休",M$17=1,AND(N47&lt;&gt;"準",N47&lt;&gt;"深",L47="")),OR(N47="休",AND(N47="準",OR(O47="休",M$17=30,O$18="×")),M$17=31,N$18="×",N47="")),AND(M47="深",OR(L47="休",M$17=1,AND(N47&lt;&gt;"準",N47&lt;&gt;"深",L47="")),OR(N47="休",AND(OR(N47="準",N47="深"),OR(O47="休",M$17=30,O$18="×")),M$17=31,N$18="×",N47="")))))),40,0))))</f>
        <v>0</v>
      </c>
      <c r="N188" s="193">
        <f t="shared" ref="N188" si="727">IF(AND($D$1="二交代制",N$17&gt;=1,N$17&lt;=28,N47="当",O47="明",P47="休",Q47="当"),10,IF(AND($D$1="三交代制",N$17&gt;=2,N$17&lt;=30,OR(N47="準",N47="深"),OR(O47="準",O47="深"),OR(P47="準",P47="深")),20,IF(AND($D$1="二交代制",OR(N47="当",N47="明"),NOT(OR(AND(N47="当",OR(O47="明",N$17=31,O$18="×"),OR(P47="休",N$17=30,N$17=31,P$18="×")),AND(N47="明",OR(M47="当",N$17=1),OR(O47="休",N$17=31,O$18="×"))))),30,IF(AND($D$1="三交代制",M47&lt;&gt;"準",M47&lt;&gt;"深",OR(N47="準",N47="深"),(NOT(OR(AND(N47="準",OR(M47="日",M47="休",N$17=1,AND(O47&lt;&gt;"準",O47&lt;&gt;"深",M47="")),OR(O47="休",AND(O47="準",OR(P47="休",N$17=30,P$18="×")),N$17=31,O$18="×",O47="")),AND(N47="深",OR(M47="休",N$17=1,AND(O47&lt;&gt;"準",O47&lt;&gt;"深",M47="")),OR(O47="休",AND(OR(O47="準",O47="深"),OR(P47="休",N$17=30,P$18="×")),N$17=31,O$18="×",O47="")))))),40,0))))</f>
        <v>0</v>
      </c>
      <c r="O188" s="193">
        <f t="shared" ref="O188" si="728">IF(AND($D$1="二交代制",O$17&gt;=1,O$17&lt;=28,O47="当",P47="明",Q47="休",R47="当"),10,IF(AND($D$1="三交代制",O$17&gt;=2,O$17&lt;=30,OR(O47="準",O47="深"),OR(P47="準",P47="深"),OR(Q47="準",Q47="深")),20,IF(AND($D$1="二交代制",OR(O47="当",O47="明"),NOT(OR(AND(O47="当",OR(P47="明",O$17=31,P$18="×"),OR(Q47="休",O$17=30,O$17=31,Q$18="×")),AND(O47="明",OR(N47="当",O$17=1),OR(P47="休",O$17=31,P$18="×"))))),30,IF(AND($D$1="三交代制",N47&lt;&gt;"準",N47&lt;&gt;"深",OR(O47="準",O47="深"),(NOT(OR(AND(O47="準",OR(N47="日",N47="休",O$17=1,AND(P47&lt;&gt;"準",P47&lt;&gt;"深",N47="")),OR(P47="休",AND(P47="準",OR(Q47="休",O$17=30,Q$18="×")),O$17=31,P$18="×",P47="")),AND(O47="深",OR(N47="休",O$17=1,AND(P47&lt;&gt;"準",P47&lt;&gt;"深",N47="")),OR(P47="休",AND(OR(P47="準",P47="深"),OR(Q47="休",O$17=30,Q$18="×")),O$17=31,P$18="×",P47="")))))),40,0))))</f>
        <v>0</v>
      </c>
      <c r="P188" s="193">
        <f t="shared" ref="P188" si="729">IF(AND($D$1="二交代制",P$17&gt;=1,P$17&lt;=28,P47="当",Q47="明",R47="休",S47="当"),10,IF(AND($D$1="三交代制",P$17&gt;=2,P$17&lt;=30,OR(P47="準",P47="深"),OR(Q47="準",Q47="深"),OR(R47="準",R47="深")),20,IF(AND($D$1="二交代制",OR(P47="当",P47="明"),NOT(OR(AND(P47="当",OR(Q47="明",P$17=31,Q$18="×"),OR(R47="休",P$17=30,P$17=31,R$18="×")),AND(P47="明",OR(O47="当",P$17=1),OR(Q47="休",P$17=31,Q$18="×"))))),30,IF(AND($D$1="三交代制",O47&lt;&gt;"準",O47&lt;&gt;"深",OR(P47="準",P47="深"),(NOT(OR(AND(P47="準",OR(O47="日",O47="休",P$17=1,AND(Q47&lt;&gt;"準",Q47&lt;&gt;"深",O47="")),OR(Q47="休",AND(Q47="準",OR(R47="休",P$17=30,R$18="×")),P$17=31,Q$18="×",Q47="")),AND(P47="深",OR(O47="休",P$17=1,AND(Q47&lt;&gt;"準",Q47&lt;&gt;"深",O47="")),OR(Q47="休",AND(OR(Q47="準",Q47="深"),OR(R47="休",P$17=30,R$18="×")),P$17=31,Q$18="×",Q47="")))))),40,0))))</f>
        <v>0</v>
      </c>
      <c r="Q188" s="193">
        <f t="shared" ref="Q188" si="730">IF(AND($D$1="二交代制",Q$17&gt;=1,Q$17&lt;=28,Q47="当",R47="明",S47="休",T47="当"),10,IF(AND($D$1="三交代制",Q$17&gt;=2,Q$17&lt;=30,OR(Q47="準",Q47="深"),OR(R47="準",R47="深"),OR(S47="準",S47="深")),20,IF(AND($D$1="二交代制",OR(Q47="当",Q47="明"),NOT(OR(AND(Q47="当",OR(R47="明",Q$17=31,R$18="×"),OR(S47="休",Q$17=30,Q$17=31,S$18="×")),AND(Q47="明",OR(P47="当",Q$17=1),OR(R47="休",Q$17=31,R$18="×"))))),30,IF(AND($D$1="三交代制",P47&lt;&gt;"準",P47&lt;&gt;"深",OR(Q47="準",Q47="深"),(NOT(OR(AND(Q47="準",OR(P47="日",P47="休",Q$17=1,AND(R47&lt;&gt;"準",R47&lt;&gt;"深",P47="")),OR(R47="休",AND(R47="準",OR(S47="休",Q$17=30,S$18="×")),Q$17=31,R$18="×",R47="")),AND(Q47="深",OR(P47="休",Q$17=1,AND(R47&lt;&gt;"準",R47&lt;&gt;"深",P47="")),OR(R47="休",AND(OR(R47="準",R47="深"),OR(S47="休",Q$17=30,S$18="×")),Q$17=31,R$18="×",R47="")))))),40,0))))</f>
        <v>0</v>
      </c>
      <c r="R188" s="193">
        <f t="shared" ref="R188" si="731">IF(AND($D$1="二交代制",R$17&gt;=1,R$17&lt;=28,R47="当",S47="明",T47="休",U47="当"),10,IF(AND($D$1="三交代制",R$17&gt;=2,R$17&lt;=30,OR(R47="準",R47="深"),OR(S47="準",S47="深"),OR(T47="準",T47="深")),20,IF(AND($D$1="二交代制",OR(R47="当",R47="明"),NOT(OR(AND(R47="当",OR(S47="明",R$17=31,S$18="×"),OR(T47="休",R$17=30,R$17=31,T$18="×")),AND(R47="明",OR(Q47="当",R$17=1),OR(S47="休",R$17=31,S$18="×"))))),30,IF(AND($D$1="三交代制",Q47&lt;&gt;"準",Q47&lt;&gt;"深",OR(R47="準",R47="深"),(NOT(OR(AND(R47="準",OR(Q47="日",Q47="休",R$17=1,AND(S47&lt;&gt;"準",S47&lt;&gt;"深",Q47="")),OR(S47="休",AND(S47="準",OR(T47="休",R$17=30,T$18="×")),R$17=31,S$18="×",S47="")),AND(R47="深",OR(Q47="休",R$17=1,AND(S47&lt;&gt;"準",S47&lt;&gt;"深",Q47="")),OR(S47="休",AND(OR(S47="準",S47="深"),OR(T47="休",R$17=30,T$18="×")),R$17=31,S$18="×",S47="")))))),40,0))))</f>
        <v>0</v>
      </c>
      <c r="S188" s="193">
        <f t="shared" ref="S188" si="732">IF(AND($D$1="二交代制",S$17&gt;=1,S$17&lt;=28,S47="当",T47="明",U47="休",V47="当"),10,IF(AND($D$1="三交代制",S$17&gt;=2,S$17&lt;=30,OR(S47="準",S47="深"),OR(T47="準",T47="深"),OR(U47="準",U47="深")),20,IF(AND($D$1="二交代制",OR(S47="当",S47="明"),NOT(OR(AND(S47="当",OR(T47="明",S$17=31,T$18="×"),OR(U47="休",S$17=30,S$17=31,U$18="×")),AND(S47="明",OR(R47="当",S$17=1),OR(T47="休",S$17=31,T$18="×"))))),30,IF(AND($D$1="三交代制",R47&lt;&gt;"準",R47&lt;&gt;"深",OR(S47="準",S47="深"),(NOT(OR(AND(S47="準",OR(R47="日",R47="休",S$17=1,AND(T47&lt;&gt;"準",T47&lt;&gt;"深",R47="")),OR(T47="休",AND(T47="準",OR(U47="休",S$17=30,U$18="×")),S$17=31,T$18="×",T47="")),AND(S47="深",OR(R47="休",S$17=1,AND(T47&lt;&gt;"準",T47&lt;&gt;"深",R47="")),OR(T47="休",AND(OR(T47="準",T47="深"),OR(U47="休",S$17=30,U$18="×")),S$17=31,T$18="×",T47="")))))),40,0))))</f>
        <v>0</v>
      </c>
      <c r="T188" s="193">
        <f t="shared" ref="T188" si="733">IF(AND($D$1="二交代制",T$17&gt;=1,T$17&lt;=28,T47="当",U47="明",V47="休",W47="当"),10,IF(AND($D$1="三交代制",T$17&gt;=2,T$17&lt;=30,OR(T47="準",T47="深"),OR(U47="準",U47="深"),OR(V47="準",V47="深")),20,IF(AND($D$1="二交代制",OR(T47="当",T47="明"),NOT(OR(AND(T47="当",OR(U47="明",T$17=31,U$18="×"),OR(V47="休",T$17=30,T$17=31,V$18="×")),AND(T47="明",OR(S47="当",T$17=1),OR(U47="休",T$17=31,U$18="×"))))),30,IF(AND($D$1="三交代制",S47&lt;&gt;"準",S47&lt;&gt;"深",OR(T47="準",T47="深"),(NOT(OR(AND(T47="準",OR(S47="日",S47="休",T$17=1,AND(U47&lt;&gt;"準",U47&lt;&gt;"深",S47="")),OR(U47="休",AND(U47="準",OR(V47="休",T$17=30,V$18="×")),T$17=31,U$18="×",U47="")),AND(T47="深",OR(S47="休",T$17=1,AND(U47&lt;&gt;"準",U47&lt;&gt;"深",S47="")),OR(U47="休",AND(OR(U47="準",U47="深"),OR(V47="休",T$17=30,V$18="×")),T$17=31,U$18="×",U47="")))))),40,0))))</f>
        <v>0</v>
      </c>
      <c r="U188" s="193">
        <f t="shared" ref="U188" si="734">IF(AND($D$1="二交代制",U$17&gt;=1,U$17&lt;=28,U47="当",V47="明",W47="休",X47="当"),10,IF(AND($D$1="三交代制",U$17&gt;=2,U$17&lt;=30,OR(U47="準",U47="深"),OR(V47="準",V47="深"),OR(W47="準",W47="深")),20,IF(AND($D$1="二交代制",OR(U47="当",U47="明"),NOT(OR(AND(U47="当",OR(V47="明",U$17=31,V$18="×"),OR(W47="休",U$17=30,U$17=31,W$18="×")),AND(U47="明",OR(T47="当",U$17=1),OR(V47="休",U$17=31,V$18="×"))))),30,IF(AND($D$1="三交代制",T47&lt;&gt;"準",T47&lt;&gt;"深",OR(U47="準",U47="深"),(NOT(OR(AND(U47="準",OR(T47="日",T47="休",U$17=1,AND(V47&lt;&gt;"準",V47&lt;&gt;"深",T47="")),OR(V47="休",AND(V47="準",OR(W47="休",U$17=30,W$18="×")),U$17=31,V$18="×",V47="")),AND(U47="深",OR(T47="休",U$17=1,AND(V47&lt;&gt;"準",V47&lt;&gt;"深",T47="")),OR(V47="休",AND(OR(V47="準",V47="深"),OR(W47="休",U$17=30,W$18="×")),U$17=31,V$18="×",V47="")))))),40,0))))</f>
        <v>0</v>
      </c>
      <c r="V188" s="193">
        <f t="shared" ref="V188" si="735">IF(AND($D$1="二交代制",V$17&gt;=1,V$17&lt;=28,V47="当",W47="明",X47="休",Y47="当"),10,IF(AND($D$1="三交代制",V$17&gt;=2,V$17&lt;=30,OR(V47="準",V47="深"),OR(W47="準",W47="深"),OR(X47="準",X47="深")),20,IF(AND($D$1="二交代制",OR(V47="当",V47="明"),NOT(OR(AND(V47="当",OR(W47="明",V$17=31,W$18="×"),OR(X47="休",V$17=30,V$17=31,X$18="×")),AND(V47="明",OR(U47="当",V$17=1),OR(W47="休",V$17=31,W$18="×"))))),30,IF(AND($D$1="三交代制",U47&lt;&gt;"準",U47&lt;&gt;"深",OR(V47="準",V47="深"),(NOT(OR(AND(V47="準",OR(U47="日",U47="休",V$17=1,AND(W47&lt;&gt;"準",W47&lt;&gt;"深",U47="")),OR(W47="休",AND(W47="準",OR(X47="休",V$17=30,X$18="×")),V$17=31,W$18="×",W47="")),AND(V47="深",OR(U47="休",V$17=1,AND(W47&lt;&gt;"準",W47&lt;&gt;"深",U47="")),OR(W47="休",AND(OR(W47="準",W47="深"),OR(X47="休",V$17=30,X$18="×")),V$17=31,W$18="×",W47="")))))),40,0))))</f>
        <v>0</v>
      </c>
      <c r="W188" s="193">
        <f t="shared" ref="W188" si="736">IF(AND($D$1="二交代制",W$17&gt;=1,W$17&lt;=28,W47="当",X47="明",Y47="休",Z47="当"),10,IF(AND($D$1="三交代制",W$17&gt;=2,W$17&lt;=30,OR(W47="準",W47="深"),OR(X47="準",X47="深"),OR(Y47="準",Y47="深")),20,IF(AND($D$1="二交代制",OR(W47="当",W47="明"),NOT(OR(AND(W47="当",OR(X47="明",W$17=31,X$18="×"),OR(Y47="休",W$17=30,W$17=31,Y$18="×")),AND(W47="明",OR(V47="当",W$17=1),OR(X47="休",W$17=31,X$18="×"))))),30,IF(AND($D$1="三交代制",V47&lt;&gt;"準",V47&lt;&gt;"深",OR(W47="準",W47="深"),(NOT(OR(AND(W47="準",OR(V47="日",V47="休",W$17=1,AND(X47&lt;&gt;"準",X47&lt;&gt;"深",V47="")),OR(X47="休",AND(X47="準",OR(Y47="休",W$17=30,Y$18="×")),W$17=31,X$18="×",X47="")),AND(W47="深",OR(V47="休",W$17=1,AND(X47&lt;&gt;"準",X47&lt;&gt;"深",V47="")),OR(X47="休",AND(OR(X47="準",X47="深"),OR(Y47="休",W$17=30,Y$18="×")),W$17=31,X$18="×",X47="")))))),40,0))))</f>
        <v>0</v>
      </c>
      <c r="X188" s="193">
        <f t="shared" ref="X188" si="737">IF(AND($D$1="二交代制",X$17&gt;=1,X$17&lt;=28,X47="当",Y47="明",Z47="休",AA47="当"),10,IF(AND($D$1="三交代制",X$17&gt;=2,X$17&lt;=30,OR(X47="準",X47="深"),OR(Y47="準",Y47="深"),OR(Z47="準",Z47="深")),20,IF(AND($D$1="二交代制",OR(X47="当",X47="明"),NOT(OR(AND(X47="当",OR(Y47="明",X$17=31,Y$18="×"),OR(Z47="休",X$17=30,X$17=31,Z$18="×")),AND(X47="明",OR(W47="当",X$17=1),OR(Y47="休",X$17=31,Y$18="×"))))),30,IF(AND($D$1="三交代制",W47&lt;&gt;"準",W47&lt;&gt;"深",OR(X47="準",X47="深"),(NOT(OR(AND(X47="準",OR(W47="日",W47="休",X$17=1,AND(Y47&lt;&gt;"準",Y47&lt;&gt;"深",W47="")),OR(Y47="休",AND(Y47="準",OR(Z47="休",X$17=30,Z$18="×")),X$17=31,Y$18="×",Y47="")),AND(X47="深",OR(W47="休",X$17=1,AND(Y47&lt;&gt;"準",Y47&lt;&gt;"深",W47="")),OR(Y47="休",AND(OR(Y47="準",Y47="深"),OR(Z47="休",X$17=30,Z$18="×")),X$17=31,Y$18="×",Y47="")))))),40,0))))</f>
        <v>0</v>
      </c>
      <c r="Y188" s="193">
        <f t="shared" ref="Y188" si="738">IF(AND($D$1="二交代制",Y$17&gt;=1,Y$17&lt;=28,Y47="当",Z47="明",AA47="休",AB47="当"),10,IF(AND($D$1="三交代制",Y$17&gt;=2,Y$17&lt;=30,OR(Y47="準",Y47="深"),OR(Z47="準",Z47="深"),OR(AA47="準",AA47="深")),20,IF(AND($D$1="二交代制",OR(Y47="当",Y47="明"),NOT(OR(AND(Y47="当",OR(Z47="明",Y$17=31,Z$18="×"),OR(AA47="休",Y$17=30,Y$17=31,AA$18="×")),AND(Y47="明",OR(X47="当",Y$17=1),OR(Z47="休",Y$17=31,Z$18="×"))))),30,IF(AND($D$1="三交代制",X47&lt;&gt;"準",X47&lt;&gt;"深",OR(Y47="準",Y47="深"),(NOT(OR(AND(Y47="準",OR(X47="日",X47="休",Y$17=1,AND(Z47&lt;&gt;"準",Z47&lt;&gt;"深",X47="")),OR(Z47="休",AND(Z47="準",OR(AA47="休",Y$17=30,AA$18="×")),Y$17=31,Z$18="×",Z47="")),AND(Y47="深",OR(X47="休",Y$17=1,AND(Z47&lt;&gt;"準",Z47&lt;&gt;"深",X47="")),OR(Z47="休",AND(OR(Z47="準",Z47="深"),OR(AA47="休",Y$17=30,AA$18="×")),Y$17=31,Z$18="×",Z47="")))))),40,0))))</f>
        <v>0</v>
      </c>
      <c r="Z188" s="193">
        <f t="shared" ref="Z188" si="739">IF(AND($D$1="二交代制",Z$17&gt;=1,Z$17&lt;=28,Z47="当",AA47="明",AB47="休",AC47="当"),10,IF(AND($D$1="三交代制",Z$17&gt;=2,Z$17&lt;=30,OR(Z47="準",Z47="深"),OR(AA47="準",AA47="深"),OR(AB47="準",AB47="深")),20,IF(AND($D$1="二交代制",OR(Z47="当",Z47="明"),NOT(OR(AND(Z47="当",OR(AA47="明",Z$17=31,AA$18="×"),OR(AB47="休",Z$17=30,Z$17=31,AB$18="×")),AND(Z47="明",OR(Y47="当",Z$17=1),OR(AA47="休",Z$17=31,AA$18="×"))))),30,IF(AND($D$1="三交代制",Y47&lt;&gt;"準",Y47&lt;&gt;"深",OR(Z47="準",Z47="深"),(NOT(OR(AND(Z47="準",OR(Y47="日",Y47="休",Z$17=1,AND(AA47&lt;&gt;"準",AA47&lt;&gt;"深",Y47="")),OR(AA47="休",AND(AA47="準",OR(AB47="休",Z$17=30,AB$18="×")),Z$17=31,AA$18="×",AA47="")),AND(Z47="深",OR(Y47="休",Z$17=1,AND(AA47&lt;&gt;"準",AA47&lt;&gt;"深",Y47="")),OR(AA47="休",AND(OR(AA47="準",AA47="深"),OR(AB47="休",Z$17=30,AB$18="×")),Z$17=31,AA$18="×",AA47="")))))),40,0))))</f>
        <v>0</v>
      </c>
      <c r="AA188" s="193">
        <f t="shared" ref="AA188" si="740">IF(AND($D$1="二交代制",AA$17&gt;=1,AA$17&lt;=28,AA47="当",AB47="明",AC47="休",AD47="当"),10,IF(AND($D$1="三交代制",AA$17&gt;=2,AA$17&lt;=30,OR(AA47="準",AA47="深"),OR(AB47="準",AB47="深"),OR(AC47="準",AC47="深")),20,IF(AND($D$1="二交代制",OR(AA47="当",AA47="明"),NOT(OR(AND(AA47="当",OR(AB47="明",AA$17=31,AB$18="×"),OR(AC47="休",AA$17=30,AA$17=31,AC$18="×")),AND(AA47="明",OR(Z47="当",AA$17=1),OR(AB47="休",AA$17=31,AB$18="×"))))),30,IF(AND($D$1="三交代制",Z47&lt;&gt;"準",Z47&lt;&gt;"深",OR(AA47="準",AA47="深"),(NOT(OR(AND(AA47="準",OR(Z47="日",Z47="休",AA$17=1,AND(AB47&lt;&gt;"準",AB47&lt;&gt;"深",Z47="")),OR(AB47="休",AND(AB47="準",OR(AC47="休",AA$17=30,AC$18="×")),AA$17=31,AB$18="×",AB47="")),AND(AA47="深",OR(Z47="休",AA$17=1,AND(AB47&lt;&gt;"準",AB47&lt;&gt;"深",Z47="")),OR(AB47="休",AND(OR(AB47="準",AB47="深"),OR(AC47="休",AA$17=30,AC$18="×")),AA$17=31,AB$18="×",AB47="")))))),40,0))))</f>
        <v>0</v>
      </c>
      <c r="AB188" s="193">
        <f t="shared" ref="AB188" si="741">IF(AND($D$1="二交代制",AB$17&gt;=1,AB$17&lt;=28,AB47="当",AC47="明",AD47="休",AE47="当"),10,IF(AND($D$1="三交代制",AB$17&gt;=2,AB$17&lt;=30,OR(AB47="準",AB47="深"),OR(AC47="準",AC47="深"),OR(AD47="準",AD47="深")),20,IF(AND($D$1="二交代制",OR(AB47="当",AB47="明"),NOT(OR(AND(AB47="当",OR(AC47="明",AB$17=31,AC$18="×"),OR(AD47="休",AB$17=30,AB$17=31,AD$18="×")),AND(AB47="明",OR(AA47="当",AB$17=1),OR(AC47="休",AB$17=31,AC$18="×"))))),30,IF(AND($D$1="三交代制",AA47&lt;&gt;"準",AA47&lt;&gt;"深",OR(AB47="準",AB47="深"),(NOT(OR(AND(AB47="準",OR(AA47="日",AA47="休",AB$17=1,AND(AC47&lt;&gt;"準",AC47&lt;&gt;"深",AA47="")),OR(AC47="休",AND(AC47="準",OR(AD47="休",AB$17=30,AD$18="×")),AB$17=31,AC$18="×",AC47="")),AND(AB47="深",OR(AA47="休",AB$17=1,AND(AC47&lt;&gt;"準",AC47&lt;&gt;"深",AA47="")),OR(AC47="休",AND(OR(AC47="準",AC47="深"),OR(AD47="休",AB$17=30,AD$18="×")),AB$17=31,AC$18="×",AC47="")))))),40,0))))</f>
        <v>0</v>
      </c>
      <c r="AC188" s="193">
        <f t="shared" ref="AC188" si="742">IF(AND($D$1="二交代制",AC$17&gt;=1,AC$17&lt;=28,AC47="当",AD47="明",AE47="休",AF47="当"),10,IF(AND($D$1="三交代制",AC$17&gt;=2,AC$17&lt;=30,OR(AC47="準",AC47="深"),OR(AD47="準",AD47="深"),OR(AE47="準",AE47="深")),20,IF(AND($D$1="二交代制",OR(AC47="当",AC47="明"),NOT(OR(AND(AC47="当",OR(AD47="明",AC$17=31,AD$18="×"),OR(AE47="休",AC$17=30,AC$17=31,AE$18="×")),AND(AC47="明",OR(AB47="当",AC$17=1),OR(AD47="休",AC$17=31,AD$18="×"))))),30,IF(AND($D$1="三交代制",AB47&lt;&gt;"準",AB47&lt;&gt;"深",OR(AC47="準",AC47="深"),(NOT(OR(AND(AC47="準",OR(AB47="日",AB47="休",AC$17=1,AND(AD47&lt;&gt;"準",AD47&lt;&gt;"深",AB47="")),OR(AD47="休",AND(AD47="準",OR(AE47="休",AC$17=30,AE$18="×")),AC$17=31,AD$18="×",AD47="")),AND(AC47="深",OR(AB47="休",AC$17=1,AND(AD47&lt;&gt;"準",AD47&lt;&gt;"深",AB47="")),OR(AD47="休",AND(OR(AD47="準",AD47="深"),OR(AE47="休",AC$17=30,AE$18="×")),AC$17=31,AD$18="×",AD47="")))))),40,0))))</f>
        <v>0</v>
      </c>
      <c r="AD188" s="193">
        <f t="shared" ref="AD188" si="743">IF(AND($D$1="二交代制",AD$17&gt;=1,AD$17&lt;=28,AD47="当",AE47="明",AF47="休",AG47="当"),10,IF(AND($D$1="三交代制",AD$17&gt;=2,AD$17&lt;=30,OR(AD47="準",AD47="深"),OR(AE47="準",AE47="深"),OR(AF47="準",AF47="深")),20,IF(AND($D$1="二交代制",OR(AD47="当",AD47="明"),NOT(OR(AND(AD47="当",OR(AE47="明",AD$17=31,AE$18="×"),OR(AF47="休",AD$17=30,AD$17=31,AF$18="×")),AND(AD47="明",OR(AC47="当",AD$17=1),OR(AE47="休",AD$17=31,AE$18="×"))))),30,IF(AND($D$1="三交代制",AC47&lt;&gt;"準",AC47&lt;&gt;"深",OR(AD47="準",AD47="深"),(NOT(OR(AND(AD47="準",OR(AC47="日",AC47="休",AD$17=1,AND(AE47&lt;&gt;"準",AE47&lt;&gt;"深",AC47="")),OR(AE47="休",AND(AE47="準",OR(AF47="休",AD$17=30,AF$18="×")),AD$17=31,AE$18="×",AE47="")),AND(AD47="深",OR(AC47="休",AD$17=1,AND(AE47&lt;&gt;"準",AE47&lt;&gt;"深",AC47="")),OR(AE47="休",AND(OR(AE47="準",AE47="深"),OR(AF47="休",AD$17=30,AF$18="×")),AD$17=31,AE$18="×",AE47="")))))),40,0))))</f>
        <v>0</v>
      </c>
      <c r="AE188" s="193">
        <f t="shared" ref="AE188" si="744">IF(AND($D$1="二交代制",AE$17&gt;=1,AE$17&lt;=28,AE47="当",AF47="明",AG47="休",AH47="当"),10,IF(AND($D$1="三交代制",AE$17&gt;=2,AE$17&lt;=30,OR(AE47="準",AE47="深"),OR(AF47="準",AF47="深"),OR(AG47="準",AG47="深")),20,IF(AND($D$1="二交代制",OR(AE47="当",AE47="明"),NOT(OR(AND(AE47="当",OR(AF47="明",AE$17=31,AF$18="×"),OR(AG47="休",AE$17=30,AE$17=31,AG$18="×")),AND(AE47="明",OR(AD47="当",AE$17=1),OR(AF47="休",AE$17=31,AF$18="×"))))),30,IF(AND($D$1="三交代制",AD47&lt;&gt;"準",AD47&lt;&gt;"深",OR(AE47="準",AE47="深"),(NOT(OR(AND(AE47="準",OR(AD47="日",AD47="休",AE$17=1,AND(AF47&lt;&gt;"準",AF47&lt;&gt;"深",AD47="")),OR(AF47="休",AND(AF47="準",OR(AG47="休",AE$17=30,AG$18="×")),AE$17=31,AF$18="×",AF47="")),AND(AE47="深",OR(AD47="休",AE$17=1,AND(AF47&lt;&gt;"準",AF47&lt;&gt;"深",AD47="")),OR(AF47="休",AND(OR(AF47="準",AF47="深"),OR(AG47="休",AE$17=30,AG$18="×")),AE$17=31,AF$18="×",AF47="")))))),40,0))))</f>
        <v>0</v>
      </c>
      <c r="AF188" s="193">
        <f t="shared" ref="AF188" si="745">IF(AND($D$1="二交代制",AF$17&gt;=1,AF$17&lt;=28,AF47="当",AG47="明",AH47="休",AI47="当"),10,IF(AND($D$1="三交代制",AF$17&gt;=2,AF$17&lt;=30,OR(AF47="準",AF47="深"),OR(AG47="準",AG47="深"),OR(AH47="準",AH47="深")),20,IF(AND($D$1="二交代制",OR(AF47="当",AF47="明"),NOT(OR(AND(AF47="当",OR(AG47="明",AF$17=31,AG$18="×"),OR(AH47="休",AF$17=30,AF$17=31,AH$18="×")),AND(AF47="明",OR(AE47="当",AF$17=1),OR(AG47="休",AF$17=31,AG$18="×"))))),30,IF(AND($D$1="三交代制",AE47&lt;&gt;"準",AE47&lt;&gt;"深",OR(AF47="準",AF47="深"),(NOT(OR(AND(AF47="準",OR(AE47="日",AE47="休",AF$17=1,AND(AG47&lt;&gt;"準",AG47&lt;&gt;"深",AE47="")),OR(AG47="休",AND(AG47="準",OR(AH47="休",AF$17=30,AH$18="×")),AF$17=31,AG$18="×",AG47="")),AND(AF47="深",OR(AE47="休",AF$17=1,AND(AG47&lt;&gt;"準",AG47&lt;&gt;"深",AE47="")),OR(AG47="休",AND(OR(AG47="準",AG47="深"),OR(AH47="休",AF$17=30,AH$18="×")),AF$17=31,AG$18="×",AG47="")))))),40,0))))</f>
        <v>0</v>
      </c>
      <c r="AG188" s="193">
        <f t="shared" ref="AG188" si="746">IF(AND($D$1="二交代制",AG$17&gt;=1,AG$17&lt;=28,AG47="当",AH47="明",AI47="休",AJ47="当"),10,IF(AND($D$1="三交代制",AG$17&gt;=2,AG$17&lt;=30,OR(AG47="準",AG47="深"),OR(AH47="準",AH47="深"),OR(AI47="準",AI47="深")),20,IF(AND($D$1="二交代制",OR(AG47="当",AG47="明"),NOT(OR(AND(AG47="当",OR(AH47="明",AG$17=31,AH$18="×"),OR(AI47="休",AG$17=30,AG$17=31,AI$18="×")),AND(AG47="明",OR(AF47="当",AG$17=1),OR(AH47="休",AG$17=31,AH$18="×"))))),30,IF(AND($D$1="三交代制",AF47&lt;&gt;"準",AF47&lt;&gt;"深",OR(AG47="準",AG47="深"),(NOT(OR(AND(AG47="準",OR(AF47="日",AF47="休",AG$17=1,AND(AH47&lt;&gt;"準",AH47&lt;&gt;"深",AF47="")),OR(AH47="休",AND(AH47="準",OR(AI47="休",AG$17=30,AI$18="×")),AG$17=31,AH$18="×",AH47="")),AND(AG47="深",OR(AF47="休",AG$17=1,AND(AH47&lt;&gt;"準",AH47&lt;&gt;"深",AF47="")),OR(AH47="休",AND(OR(AH47="準",AH47="深"),OR(AI47="休",AG$17=30,AI$18="×")),AG$17=31,AH$18="×",AH47="")))))),40,0))))</f>
        <v>0</v>
      </c>
      <c r="AH188" s="193">
        <f t="shared" ref="AH188" si="747">IF(AND($D$1="二交代制",AH$17&gt;=1,AH$17&lt;=28,AH47="当",AI47="明",AJ47="休",AK47="当"),10,IF(AND($D$1="三交代制",AH$17&gt;=2,AH$17&lt;=30,OR(AH47="準",AH47="深"),OR(AI47="準",AI47="深"),OR(AJ47="準",AJ47="深")),20,IF(AND($D$1="二交代制",OR(AH47="当",AH47="明"),NOT(OR(AND(AH47="当",OR(AI47="明",AH$17=31,AI$18="×"),OR(AJ47="休",AH$17=30,AH$17=31,AJ$18="×")),AND(AH47="明",OR(AG47="当",AH$17=1),OR(AI47="休",AH$17=31,AI$18="×"))))),30,IF(AND($D$1="三交代制",AG47&lt;&gt;"準",AG47&lt;&gt;"深",OR(AH47="準",AH47="深"),(NOT(OR(AND(AH47="準",OR(AG47="日",AG47="休",AH$17=1,AND(AI47&lt;&gt;"準",AI47&lt;&gt;"深",AG47="")),OR(AI47="休",AND(AI47="準",OR(AJ47="休",AH$17=30,AJ$18="×")),AH$17=31,AI$18="×",AI47="")),AND(AH47="深",OR(AG47="休",AH$17=1,AND(AI47&lt;&gt;"準",AI47&lt;&gt;"深",AG47="")),OR(AI47="休",AND(OR(AI47="準",AI47="深"),OR(AJ47="休",AH$17=30,AJ$18="×")),AH$17=31,AI$18="×",AI47="")))))),40,0))))</f>
        <v>0</v>
      </c>
      <c r="AI188" s="193">
        <f t="shared" ref="AI188" si="748">IF(AND($D$1="二交代制",AI$17&gt;=1,AI$17&lt;=28,AI47="当",AJ47="明",AK47="休",AL47="当"),10,IF(AND($D$1="三交代制",AI$17&gt;=2,AI$17&lt;=30,OR(AI47="準",AI47="深"),OR(AJ47="準",AJ47="深"),OR(AK47="準",AK47="深")),20,IF(AND($D$1="二交代制",OR(AI47="当",AI47="明"),NOT(OR(AND(AI47="当",OR(AJ47="明",AI$17=31,AJ$18="×"),OR(AK47="休",AI$17=30,AI$17=31,AK$18="×")),AND(AI47="明",OR(AH47="当",AI$17=1),OR(AJ47="休",AI$17=31,AJ$18="×"))))),30,IF(AND($D$1="三交代制",AH47&lt;&gt;"準",AH47&lt;&gt;"深",OR(AI47="準",AI47="深"),(NOT(OR(AND(AI47="準",OR(AH47="日",AH47="休",AI$17=1,AND(AJ47&lt;&gt;"準",AJ47&lt;&gt;"深",AH47="")),OR(AJ47="休",AND(AJ47="準",OR(AK47="休",AI$17=30,AK$18="×")),AI$17=31,AJ$18="×",AJ47="")),AND(AI47="深",OR(AH47="休",AI$17=1,AND(AJ47&lt;&gt;"準",AJ47&lt;&gt;"深",AH47="")),OR(AJ47="休",AND(OR(AJ47="準",AJ47="深"),OR(AK47="休",AI$17=30,AK$18="×")),AI$17=31,AJ$18="×",AJ47="")))))),40,0))))</f>
        <v>0</v>
      </c>
      <c r="AJ188" s="193">
        <f t="shared" ref="AJ188" si="749">IF(AND($D$1="二交代制",AJ$17&gt;=1,AJ$17&lt;=28,AJ47="当",AK47="明",AL47="休",AM47="当"),10,IF(AND($D$1="三交代制",AJ$17&gt;=2,AJ$17&lt;=30,OR(AJ47="準",AJ47="深"),OR(AK47="準",AK47="深"),OR(AL47="準",AL47="深")),20,IF(AND($D$1="二交代制",OR(AJ47="当",AJ47="明"),NOT(OR(AND(AJ47="当",OR(AK47="明",AJ$17=31,AK$18="×"),OR(AL47="休",AJ$17=30,AJ$17=31,AL$18="×")),AND(AJ47="明",OR(AI47="当",AJ$17=1),OR(AK47="休",AJ$17=31,AK$18="×"))))),30,IF(AND($D$1="三交代制",AI47&lt;&gt;"準",AI47&lt;&gt;"深",OR(AJ47="準",AJ47="深"),(NOT(OR(AND(AJ47="準",OR(AI47="日",AI47="休",AJ$17=1,AND(AK47&lt;&gt;"準",AK47&lt;&gt;"深",AI47="")),OR(AK47="休",AND(AK47="準",OR(AL47="休",AJ$17=30,AL$18="×")),AJ$17=31,AK$18="×",AK47="")),AND(AJ47="深",OR(AI47="休",AJ$17=1,AND(AK47&lt;&gt;"準",AK47&lt;&gt;"深",AI47="")),OR(AK47="休",AND(OR(AK47="準",AK47="深"),OR(AL47="休",AJ$17=30,AL$18="×")),AJ$17=31,AK$18="×",AK47="")))))),40,0))))</f>
        <v>0</v>
      </c>
      <c r="AK188" s="193">
        <f t="shared" ref="AK188" si="750">IF(AND($D$1="二交代制",AK$17&gt;=1,AK$17&lt;=28,AK47="当",AL47="明",AM47="休",AN47="当"),10,IF(AND($D$1="三交代制",AK$17&gt;=2,AK$17&lt;=30,OR(AK47="準",AK47="深"),OR(AL47="準",AL47="深"),OR(AM47="準",AM47="深")),20,IF(AND($D$1="二交代制",OR(AK47="当",AK47="明"),NOT(OR(AND(AK47="当",OR(AL47="明",AK$17=31,AL$18="×"),OR(AM47="休",AK$17=30,AK$17=31,AM$18="×")),AND(AK47="明",OR(AJ47="当",AK$17=1),OR(AL47="休",AK$17=31,AL$18="×"))))),30,IF(AND($D$1="三交代制",AJ47&lt;&gt;"準",AJ47&lt;&gt;"深",OR(AK47="準",AK47="深"),(NOT(OR(AND(AK47="準",OR(AJ47="日",AJ47="休",AK$17=1,AND(AL47&lt;&gt;"準",AL47&lt;&gt;"深",AJ47="")),OR(AL47="休",AND(AL47="準",OR(AM47="休",AK$17=30,AM$18="×")),AK$17=31,AL$18="×",AL47="")),AND(AK47="深",OR(AJ47="休",AK$17=1,AND(AL47&lt;&gt;"準",AL47&lt;&gt;"深",AJ47="")),OR(AL47="休",AND(OR(AL47="準",AL47="深"),OR(AM47="休",AK$17=30,AM$18="×")),AK$17=31,AL$18="×",AL47="")))))),40,0))))</f>
        <v>0</v>
      </c>
      <c r="AL188" s="193">
        <f t="shared" ref="AL188" si="751">IF(AND($D$1="二交代制",AL$17&gt;=1,AL$17&lt;=28,AL47="当",AM47="明",AN47="休",AO47="当"),10,IF(AND($D$1="三交代制",AL$17&gt;=2,AL$17&lt;=30,OR(AL47="準",AL47="深"),OR(AM47="準",AM47="深"),OR(AN47="準",AN47="深")),20,IF(AND($D$1="二交代制",OR(AL47="当",AL47="明"),NOT(OR(AND(AL47="当",OR(AM47="明",AL$17=31,AM$18="×"),OR(AN47="休",AL$17=30,AL$17=31,AN$18="×")),AND(AL47="明",OR(AK47="当",AL$17=1),OR(AM47="休",AL$17=31,AM$18="×"))))),30,IF(AND($D$1="三交代制",AK47&lt;&gt;"準",AK47&lt;&gt;"深",OR(AL47="準",AL47="深"),(NOT(OR(AND(AL47="準",OR(AK47="日",AK47="休",AL$17=1,AND(AM47&lt;&gt;"準",AM47&lt;&gt;"深",AK47="")),OR(AM47="休",AND(AM47="準",OR(AN47="休",AL$17=30,AN$18="×")),AL$17=31,AM$18="×",AM47="")),AND(AL47="深",OR(AK47="休",AL$17=1,AND(AM47&lt;&gt;"準",AM47&lt;&gt;"深",AK47="")),OR(AM47="休",AND(OR(AM47="準",AM47="深"),OR(AN47="休",AL$17=30,AN$18="×")),AL$17=31,AM$18="×",AM47="")))))),40,0))))</f>
        <v>0</v>
      </c>
      <c r="AM188" s="193">
        <f t="shared" ref="AM188" si="752">IF(AND($D$1="二交代制",AM$17&gt;=1,AM$17&lt;=28,AM47="当",AN47="明",AO47="休",AP47="当"),10,IF(AND($D$1="三交代制",AM$17&gt;=2,AM$17&lt;=30,OR(AM47="準",AM47="深"),OR(AN47="準",AN47="深"),OR(AO47="準",AO47="深")),20,IF(AND($D$1="二交代制",OR(AM47="当",AM47="明"),NOT(OR(AND(AM47="当",OR(AN47="明",AM$17=31,AN$18="×"),OR(AO47="休",AM$17=30,AM$17=31,AO$18="×")),AND(AM47="明",OR(AL47="当",AM$17=1),OR(AN47="休",AM$17=31,AN$18="×"))))),30,IF(AND($D$1="三交代制",AL47&lt;&gt;"準",AL47&lt;&gt;"深",OR(AM47="準",AM47="深"),(NOT(OR(AND(AM47="準",OR(AL47="日",AL47="休",AM$17=1,AND(AN47&lt;&gt;"準",AN47&lt;&gt;"深",AL47="")),OR(AN47="休",AND(AN47="準",OR(AO47="休",AM$17=30,AO$18="×")),AM$17=31,AN$18="×",AN47="")),AND(AM47="深",OR(AL47="休",AM$17=1,AND(AN47&lt;&gt;"準",AN47&lt;&gt;"深",AL47="")),OR(AN47="休",AND(OR(AN47="準",AN47="深"),OR(AO47="休",AM$17=30,AO$18="×")),AM$17=31,AN$18="×",AN47="")))))),40,0))))</f>
        <v>0</v>
      </c>
      <c r="AN188" s="193">
        <f t="shared" ref="AN188" si="753">IF(AND($D$1="二交代制",AN$17&gt;=1,AN$17&lt;=28,AN47="当",AO47="明",AP47="休",AQ47="当"),10,IF(AND($D$1="三交代制",AN$17&gt;=2,AN$17&lt;=30,OR(AN47="準",AN47="深"),OR(AO47="準",AO47="深"),OR(AP47="準",AP47="深")),20,IF(AND($D$1="二交代制",OR(AN47="当",AN47="明"),NOT(OR(AND(AN47="当",OR(AO47="明",AN$17=31,AO$18="×"),OR(AP47="休",AN$17=30,AN$17=31,AP$18="×")),AND(AN47="明",OR(AM47="当",AN$17=1),OR(AO47="休",AN$17=31,AO$18="×"))))),30,IF(AND($D$1="三交代制",AM47&lt;&gt;"準",AM47&lt;&gt;"深",OR(AN47="準",AN47="深"),(NOT(OR(AND(AN47="準",OR(AM47="日",AM47="休",AN$17=1,AND(AO47&lt;&gt;"準",AO47&lt;&gt;"深",AM47="")),OR(AO47="休",AND(AO47="準",OR(AP47="休",AN$17=30,AP$18="×")),AN$17=31,AO$18="×",AO47="")),AND(AN47="深",OR(AM47="休",AN$17=1,AND(AO47&lt;&gt;"準",AO47&lt;&gt;"深",AM47="")),OR(AO47="休",AND(OR(AO47="準",AO47="深"),OR(AP47="休",AN$17=30,AP$18="×")),AN$17=31,AO$18="×",AO47="")))))),40,0))))</f>
        <v>0</v>
      </c>
      <c r="AO188" s="193">
        <f t="shared" ref="AO188" si="754">IF(AND($D$1="二交代制",AO$17&gt;=1,AO$17&lt;=28,AO47="当",AP47="明",AQ47="休",AR47="当"),10,IF(AND($D$1="三交代制",AO$17&gt;=2,AO$17&lt;=30,OR(AO47="準",AO47="深"),OR(AP47="準",AP47="深"),OR(AQ47="準",AQ47="深")),20,IF(AND($D$1="二交代制",OR(AO47="当",AO47="明"),NOT(OR(AND(AO47="当",OR(AP47="明",AO$17=31,AP$18="×"),OR(AQ47="休",AO$17=30,AO$17=31,AQ$18="×")),AND(AO47="明",OR(AN47="当",AO$17=1),OR(AP47="休",AO$17=31,AP$18="×"))))),30,IF(AND($D$1="三交代制",AN47&lt;&gt;"準",AN47&lt;&gt;"深",OR(AO47="準",AO47="深"),(NOT(OR(AND(AO47="準",OR(AN47="日",AN47="休",AO$17=1,AND(AP47&lt;&gt;"準",AP47&lt;&gt;"深",AN47="")),OR(AP47="休",AND(AP47="準",OR(AQ47="休",AO$17=30,AQ$18="×")),AO$17=31,AP$18="×",AP47="")),AND(AO47="深",OR(AN47="休",AO$17=1,AND(AP47&lt;&gt;"準",AP47&lt;&gt;"深",AN47="")),OR(AP47="休",AND(OR(AP47="準",AP47="深"),OR(AQ47="休",AO$17=30,AQ$18="×")),AO$17=31,AP$18="×",AP47="")))))),40,0))))</f>
        <v>0</v>
      </c>
      <c r="BA188" s="87" t="str">
        <f>IF(Aチーム用勤務希望表!BA188&lt;&gt;"",Aチーム用勤務希望表!BA188,"")</f>
        <v/>
      </c>
      <c r="BB188" s="140" t="str">
        <f>IF(Aチーム用勤務希望表!BB188&lt;&gt;"",Aチーム用勤務希望表!BB188,"")</f>
        <v/>
      </c>
      <c r="BC188" s="87" t="str">
        <f>IF(Aチーム用勤務希望表!BC188&lt;&gt;"",Aチーム用勤務希望表!BC188,"")</f>
        <v/>
      </c>
      <c r="BD188" s="98">
        <f t="shared" si="656"/>
        <v>0</v>
      </c>
      <c r="BE188" s="98">
        <f t="shared" si="656"/>
        <v>0</v>
      </c>
      <c r="BF188" s="98">
        <f t="shared" si="656"/>
        <v>0</v>
      </c>
      <c r="BG188" s="98">
        <f t="shared" si="656"/>
        <v>0</v>
      </c>
      <c r="BH188" s="98">
        <f t="shared" si="656"/>
        <v>0</v>
      </c>
      <c r="BI188" s="98">
        <f t="shared" si="656"/>
        <v>0</v>
      </c>
      <c r="BJ188" s="98">
        <f t="shared" si="656"/>
        <v>0</v>
      </c>
      <c r="BK188" s="98">
        <f t="shared" si="656"/>
        <v>0</v>
      </c>
      <c r="BL188" s="98">
        <f t="shared" si="656"/>
        <v>0</v>
      </c>
      <c r="BM188" s="98">
        <f t="shared" si="656"/>
        <v>0</v>
      </c>
      <c r="BN188" s="98">
        <f t="shared" si="657"/>
        <v>0</v>
      </c>
      <c r="BO188" s="98">
        <f t="shared" si="657"/>
        <v>0</v>
      </c>
      <c r="BP188" s="98">
        <f t="shared" si="657"/>
        <v>0</v>
      </c>
      <c r="BQ188" s="98">
        <f t="shared" si="657"/>
        <v>0</v>
      </c>
      <c r="BR188" s="98">
        <f t="shared" si="657"/>
        <v>0</v>
      </c>
      <c r="BS188" s="98">
        <f t="shared" si="657"/>
        <v>0</v>
      </c>
      <c r="BT188" s="98">
        <f t="shared" si="657"/>
        <v>0</v>
      </c>
      <c r="BU188" s="98">
        <f t="shared" si="657"/>
        <v>0</v>
      </c>
      <c r="BV188" s="98">
        <f t="shared" si="657"/>
        <v>0</v>
      </c>
      <c r="BW188" s="98">
        <f t="shared" si="657"/>
        <v>0</v>
      </c>
      <c r="BX188" s="98">
        <f t="shared" si="658"/>
        <v>0</v>
      </c>
      <c r="BY188" s="98">
        <f t="shared" si="658"/>
        <v>0</v>
      </c>
      <c r="BZ188" s="98">
        <f t="shared" si="658"/>
        <v>0</v>
      </c>
      <c r="CA188" s="98">
        <f t="shared" si="658"/>
        <v>0</v>
      </c>
      <c r="CB188" s="98">
        <f t="shared" si="658"/>
        <v>0</v>
      </c>
      <c r="CC188" s="98">
        <f t="shared" si="658"/>
        <v>0</v>
      </c>
      <c r="CD188" s="98">
        <f t="shared" si="658"/>
        <v>0</v>
      </c>
      <c r="CE188" s="98">
        <f t="shared" si="658"/>
        <v>0</v>
      </c>
      <c r="CF188" s="98">
        <f t="shared" si="658"/>
        <v>0</v>
      </c>
      <c r="CG188" s="98">
        <f t="shared" si="658"/>
        <v>0</v>
      </c>
      <c r="CH188" s="98">
        <f t="shared" si="658"/>
        <v>0</v>
      </c>
    </row>
    <row r="189" spans="3:86" ht="19.5" thickBot="1" x14ac:dyDescent="0.45">
      <c r="I189" s="307"/>
      <c r="J189" s="202"/>
      <c r="K189" s="193"/>
      <c r="L189" s="193"/>
      <c r="M189" s="193"/>
      <c r="N189" s="193"/>
      <c r="O189" s="193"/>
      <c r="P189" s="193"/>
      <c r="Q189" s="193"/>
      <c r="R189" s="193"/>
      <c r="S189" s="193"/>
      <c r="T189" s="193"/>
      <c r="U189" s="193"/>
      <c r="V189" s="193"/>
      <c r="W189" s="193"/>
      <c r="X189" s="193"/>
      <c r="Y189" s="193"/>
      <c r="Z189" s="193"/>
      <c r="AA189" s="193"/>
      <c r="AB189" s="193"/>
      <c r="AC189" s="193"/>
      <c r="AD189" s="193"/>
      <c r="AE189" s="193"/>
      <c r="AF189" s="193"/>
      <c r="AG189" s="193"/>
      <c r="AH189" s="193"/>
      <c r="AI189" s="193"/>
      <c r="AJ189" s="193"/>
      <c r="AK189" s="193"/>
      <c r="AL189" s="193"/>
      <c r="AM189" s="193"/>
      <c r="AN189" s="193"/>
      <c r="AO189" s="193"/>
      <c r="BA189" s="87" t="str">
        <f>IF(Aチーム用勤務希望表!BA189&lt;&gt;"",Aチーム用勤務希望表!BA189,"")</f>
        <v/>
      </c>
      <c r="BB189" s="140" t="str">
        <f>IF(Aチーム用勤務希望表!BB189&lt;&gt;"",Aチーム用勤務希望表!BB189,"")</f>
        <v/>
      </c>
      <c r="BC189" s="87" t="str">
        <f>IF(Aチーム用勤務希望表!BC189&lt;&gt;"",Aチーム用勤務希望表!BC189,"")</f>
        <v/>
      </c>
      <c r="BD189" s="98">
        <f t="shared" si="656"/>
        <v>0</v>
      </c>
      <c r="BE189" s="98">
        <f t="shared" si="656"/>
        <v>0</v>
      </c>
      <c r="BF189" s="98">
        <f t="shared" si="656"/>
        <v>0</v>
      </c>
      <c r="BG189" s="98">
        <f t="shared" si="656"/>
        <v>0</v>
      </c>
      <c r="BH189" s="98">
        <f t="shared" si="656"/>
        <v>0</v>
      </c>
      <c r="BI189" s="98">
        <f t="shared" si="656"/>
        <v>0</v>
      </c>
      <c r="BJ189" s="98">
        <f t="shared" si="656"/>
        <v>0</v>
      </c>
      <c r="BK189" s="98">
        <f t="shared" si="656"/>
        <v>0</v>
      </c>
      <c r="BL189" s="98">
        <f t="shared" si="656"/>
        <v>0</v>
      </c>
      <c r="BM189" s="98">
        <f t="shared" si="656"/>
        <v>0</v>
      </c>
      <c r="BN189" s="98">
        <f t="shared" si="657"/>
        <v>0</v>
      </c>
      <c r="BO189" s="98">
        <f t="shared" si="657"/>
        <v>0</v>
      </c>
      <c r="BP189" s="98">
        <f t="shared" si="657"/>
        <v>0</v>
      </c>
      <c r="BQ189" s="98">
        <f t="shared" si="657"/>
        <v>0</v>
      </c>
      <c r="BR189" s="98">
        <f t="shared" si="657"/>
        <v>0</v>
      </c>
      <c r="BS189" s="98">
        <f t="shared" si="657"/>
        <v>0</v>
      </c>
      <c r="BT189" s="98">
        <f t="shared" si="657"/>
        <v>0</v>
      </c>
      <c r="BU189" s="98">
        <f t="shared" si="657"/>
        <v>0</v>
      </c>
      <c r="BV189" s="98">
        <f t="shared" si="657"/>
        <v>0</v>
      </c>
      <c r="BW189" s="98">
        <f t="shared" si="657"/>
        <v>0</v>
      </c>
      <c r="BX189" s="98">
        <f t="shared" si="658"/>
        <v>0</v>
      </c>
      <c r="BY189" s="98">
        <f t="shared" si="658"/>
        <v>0</v>
      </c>
      <c r="BZ189" s="98">
        <f t="shared" si="658"/>
        <v>0</v>
      </c>
      <c r="CA189" s="98">
        <f t="shared" si="658"/>
        <v>0</v>
      </c>
      <c r="CB189" s="98">
        <f t="shared" si="658"/>
        <v>0</v>
      </c>
      <c r="CC189" s="98">
        <f t="shared" si="658"/>
        <v>0</v>
      </c>
      <c r="CD189" s="98">
        <f t="shared" si="658"/>
        <v>0</v>
      </c>
      <c r="CE189" s="98">
        <f t="shared" si="658"/>
        <v>0</v>
      </c>
      <c r="CF189" s="98">
        <f t="shared" si="658"/>
        <v>0</v>
      </c>
      <c r="CG189" s="98">
        <f t="shared" si="658"/>
        <v>0</v>
      </c>
      <c r="CH189" s="98">
        <f t="shared" si="658"/>
        <v>0</v>
      </c>
    </row>
    <row r="190" spans="3:86" ht="19.5" thickBot="1" x14ac:dyDescent="0.45">
      <c r="I190" s="307"/>
      <c r="J190" s="201" t="str">
        <f t="shared" ref="J190" si="755">E49</f>
        <v>井上</v>
      </c>
      <c r="K190" s="193">
        <f t="shared" ref="K190" si="756">IF(AND($D$1="二交代制",K$17&gt;=1,K$17&lt;=28,K49="当",L49="明",M49="休",N49="当"),10,IF(AND($D$1="三交代制",K$17&gt;=2,K$17&lt;=30,OR(K49="準",K49="深"),OR(L49="準",L49="深"),OR(M49="準",M49="深")),20,IF(AND($D$1="二交代制",OR(K49="当",K49="明"),NOT(OR(AND(K49="当",OR(L49="明",K$17=31,L$18="×"),OR(M49="休",K$17=30,K$17=31,M$18="×")),AND(K49="明",OR(J49="当",K$17=1),OR(L49="休",K$17=31,L$18="×"))))),30,IF(AND($D$1="三交代制",J49&lt;&gt;"準",J49&lt;&gt;"深",OR(K49="準",K49="深"),(NOT(OR(AND(K49="準",OR(J49="日",J49="休",K$17=1,AND(L49&lt;&gt;"準",L49&lt;&gt;"深",J49="")),OR(L49="休",AND(L49="準",OR(M49="休",K$17=30,M$18="×")),K$17=31,L$18="×",L49="")),AND(K49="深",OR(J49="休",K$17=1,AND(L49&lt;&gt;"準",L49&lt;&gt;"深",J49="")),OR(L49="休",AND(OR(L49="準",L49="深"),OR(M49="休",K$17=30,M$18="×")),K$17=31,L$18="×",L49="")))))),40,0))))</f>
        <v>0</v>
      </c>
      <c r="L190" s="193">
        <f t="shared" ref="L190" si="757">IF(AND($D$1="二交代制",L$17&gt;=1,L$17&lt;=28,L49="当",M49="明",N49="休",O49="当"),10,IF(AND($D$1="三交代制",L$17&gt;=2,L$17&lt;=30,OR(L49="準",L49="深"),OR(M49="準",M49="深"),OR(N49="準",N49="深")),20,IF(AND($D$1="二交代制",OR(L49="当",L49="明"),NOT(OR(AND(L49="当",OR(M49="明",L$17=31,M$18="×"),OR(N49="休",L$17=30,L$17=31,N$18="×")),AND(L49="明",OR(K49="当",L$17=1),OR(M49="休",L$17=31,M$18="×"))))),30,IF(AND($D$1="三交代制",K49&lt;&gt;"準",K49&lt;&gt;"深",OR(L49="準",L49="深"),(NOT(OR(AND(L49="準",OR(K49="日",K49="休",L$17=1,AND(M49&lt;&gt;"準",M49&lt;&gt;"深",K49="")),OR(M49="休",AND(M49="準",OR(N49="休",L$17=30,N$18="×")),L$17=31,M$18="×",M49="")),AND(L49="深",OR(K49="休",L$17=1,AND(M49&lt;&gt;"準",M49&lt;&gt;"深",K49="")),OR(M49="休",AND(OR(M49="準",M49="深"),OR(N49="休",L$17=30,N$18="×")),L$17=31,M$18="×",M49="")))))),40,0))))</f>
        <v>0</v>
      </c>
      <c r="M190" s="193">
        <f t="shared" ref="M190" si="758">IF(AND($D$1="二交代制",M$17&gt;=1,M$17&lt;=28,M49="当",N49="明",O49="休",P49="当"),10,IF(AND($D$1="三交代制",M$17&gt;=2,M$17&lt;=30,OR(M49="準",M49="深"),OR(N49="準",N49="深"),OR(O49="準",O49="深")),20,IF(AND($D$1="二交代制",OR(M49="当",M49="明"),NOT(OR(AND(M49="当",OR(N49="明",M$17=31,N$18="×"),OR(O49="休",M$17=30,M$17=31,O$18="×")),AND(M49="明",OR(L49="当",M$17=1),OR(N49="休",M$17=31,N$18="×"))))),30,IF(AND($D$1="三交代制",L49&lt;&gt;"準",L49&lt;&gt;"深",OR(M49="準",M49="深"),(NOT(OR(AND(M49="準",OR(L49="日",L49="休",M$17=1,AND(N49&lt;&gt;"準",N49&lt;&gt;"深",L49="")),OR(N49="休",AND(N49="準",OR(O49="休",M$17=30,O$18="×")),M$17=31,N$18="×",N49="")),AND(M49="深",OR(L49="休",M$17=1,AND(N49&lt;&gt;"準",N49&lt;&gt;"深",L49="")),OR(N49="休",AND(OR(N49="準",N49="深"),OR(O49="休",M$17=30,O$18="×")),M$17=31,N$18="×",N49="")))))),40,0))))</f>
        <v>0</v>
      </c>
      <c r="N190" s="193">
        <f t="shared" ref="N190" si="759">IF(AND($D$1="二交代制",N$17&gt;=1,N$17&lt;=28,N49="当",O49="明",P49="休",Q49="当"),10,IF(AND($D$1="三交代制",N$17&gt;=2,N$17&lt;=30,OR(N49="準",N49="深"),OR(O49="準",O49="深"),OR(P49="準",P49="深")),20,IF(AND($D$1="二交代制",OR(N49="当",N49="明"),NOT(OR(AND(N49="当",OR(O49="明",N$17=31,O$18="×"),OR(P49="休",N$17=30,N$17=31,P$18="×")),AND(N49="明",OR(M49="当",N$17=1),OR(O49="休",N$17=31,O$18="×"))))),30,IF(AND($D$1="三交代制",M49&lt;&gt;"準",M49&lt;&gt;"深",OR(N49="準",N49="深"),(NOT(OR(AND(N49="準",OR(M49="日",M49="休",N$17=1,AND(O49&lt;&gt;"準",O49&lt;&gt;"深",M49="")),OR(O49="休",AND(O49="準",OR(P49="休",N$17=30,P$18="×")),N$17=31,O$18="×",O49="")),AND(N49="深",OR(M49="休",N$17=1,AND(O49&lt;&gt;"準",O49&lt;&gt;"深",M49="")),OR(O49="休",AND(OR(O49="準",O49="深"),OR(P49="休",N$17=30,P$18="×")),N$17=31,O$18="×",O49="")))))),40,0))))</f>
        <v>0</v>
      </c>
      <c r="O190" s="193">
        <f t="shared" ref="O190" si="760">IF(AND($D$1="二交代制",O$17&gt;=1,O$17&lt;=28,O49="当",P49="明",Q49="休",R49="当"),10,IF(AND($D$1="三交代制",O$17&gt;=2,O$17&lt;=30,OR(O49="準",O49="深"),OR(P49="準",P49="深"),OR(Q49="準",Q49="深")),20,IF(AND($D$1="二交代制",OR(O49="当",O49="明"),NOT(OR(AND(O49="当",OR(P49="明",O$17=31,P$18="×"),OR(Q49="休",O$17=30,O$17=31,Q$18="×")),AND(O49="明",OR(N49="当",O$17=1),OR(P49="休",O$17=31,P$18="×"))))),30,IF(AND($D$1="三交代制",N49&lt;&gt;"準",N49&lt;&gt;"深",OR(O49="準",O49="深"),(NOT(OR(AND(O49="準",OR(N49="日",N49="休",O$17=1,AND(P49&lt;&gt;"準",P49&lt;&gt;"深",N49="")),OR(P49="休",AND(P49="準",OR(Q49="休",O$17=30,Q$18="×")),O$17=31,P$18="×",P49="")),AND(O49="深",OR(N49="休",O$17=1,AND(P49&lt;&gt;"準",P49&lt;&gt;"深",N49="")),OR(P49="休",AND(OR(P49="準",P49="深"),OR(Q49="休",O$17=30,Q$18="×")),O$17=31,P$18="×",P49="")))))),40,0))))</f>
        <v>0</v>
      </c>
      <c r="P190" s="193">
        <f t="shared" ref="P190" si="761">IF(AND($D$1="二交代制",P$17&gt;=1,P$17&lt;=28,P49="当",Q49="明",R49="休",S49="当"),10,IF(AND($D$1="三交代制",P$17&gt;=2,P$17&lt;=30,OR(P49="準",P49="深"),OR(Q49="準",Q49="深"),OR(R49="準",R49="深")),20,IF(AND($D$1="二交代制",OR(P49="当",P49="明"),NOT(OR(AND(P49="当",OR(Q49="明",P$17=31,Q$18="×"),OR(R49="休",P$17=30,P$17=31,R$18="×")),AND(P49="明",OR(O49="当",P$17=1),OR(Q49="休",P$17=31,Q$18="×"))))),30,IF(AND($D$1="三交代制",O49&lt;&gt;"準",O49&lt;&gt;"深",OR(P49="準",P49="深"),(NOT(OR(AND(P49="準",OR(O49="日",O49="休",P$17=1,AND(Q49&lt;&gt;"準",Q49&lt;&gt;"深",O49="")),OR(Q49="休",AND(Q49="準",OR(R49="休",P$17=30,R$18="×")),P$17=31,Q$18="×",Q49="")),AND(P49="深",OR(O49="休",P$17=1,AND(Q49&lt;&gt;"準",Q49&lt;&gt;"深",O49="")),OR(Q49="休",AND(OR(Q49="準",Q49="深"),OR(R49="休",P$17=30,R$18="×")),P$17=31,Q$18="×",Q49="")))))),40,0))))</f>
        <v>0</v>
      </c>
      <c r="Q190" s="193">
        <f t="shared" ref="Q190" si="762">IF(AND($D$1="二交代制",Q$17&gt;=1,Q$17&lt;=28,Q49="当",R49="明",S49="休",T49="当"),10,IF(AND($D$1="三交代制",Q$17&gt;=2,Q$17&lt;=30,OR(Q49="準",Q49="深"),OR(R49="準",R49="深"),OR(S49="準",S49="深")),20,IF(AND($D$1="二交代制",OR(Q49="当",Q49="明"),NOT(OR(AND(Q49="当",OR(R49="明",Q$17=31,R$18="×"),OR(S49="休",Q$17=30,Q$17=31,S$18="×")),AND(Q49="明",OR(P49="当",Q$17=1),OR(R49="休",Q$17=31,R$18="×"))))),30,IF(AND($D$1="三交代制",P49&lt;&gt;"準",P49&lt;&gt;"深",OR(Q49="準",Q49="深"),(NOT(OR(AND(Q49="準",OR(P49="日",P49="休",Q$17=1,AND(R49&lt;&gt;"準",R49&lt;&gt;"深",P49="")),OR(R49="休",AND(R49="準",OR(S49="休",Q$17=30,S$18="×")),Q$17=31,R$18="×",R49="")),AND(Q49="深",OR(P49="休",Q$17=1,AND(R49&lt;&gt;"準",R49&lt;&gt;"深",P49="")),OR(R49="休",AND(OR(R49="準",R49="深"),OR(S49="休",Q$17=30,S$18="×")),Q$17=31,R$18="×",R49="")))))),40,0))))</f>
        <v>0</v>
      </c>
      <c r="R190" s="193">
        <f t="shared" ref="R190" si="763">IF(AND($D$1="二交代制",R$17&gt;=1,R$17&lt;=28,R49="当",S49="明",T49="休",U49="当"),10,IF(AND($D$1="三交代制",R$17&gt;=2,R$17&lt;=30,OR(R49="準",R49="深"),OR(S49="準",S49="深"),OR(T49="準",T49="深")),20,IF(AND($D$1="二交代制",OR(R49="当",R49="明"),NOT(OR(AND(R49="当",OR(S49="明",R$17=31,S$18="×"),OR(T49="休",R$17=30,R$17=31,T$18="×")),AND(R49="明",OR(Q49="当",R$17=1),OR(S49="休",R$17=31,S$18="×"))))),30,IF(AND($D$1="三交代制",Q49&lt;&gt;"準",Q49&lt;&gt;"深",OR(R49="準",R49="深"),(NOT(OR(AND(R49="準",OR(Q49="日",Q49="休",R$17=1,AND(S49&lt;&gt;"準",S49&lt;&gt;"深",Q49="")),OR(S49="休",AND(S49="準",OR(T49="休",R$17=30,T$18="×")),R$17=31,S$18="×",S49="")),AND(R49="深",OR(Q49="休",R$17=1,AND(S49&lt;&gt;"準",S49&lt;&gt;"深",Q49="")),OR(S49="休",AND(OR(S49="準",S49="深"),OR(T49="休",R$17=30,T$18="×")),R$17=31,S$18="×",S49="")))))),40,0))))</f>
        <v>0</v>
      </c>
      <c r="S190" s="193">
        <f t="shared" ref="S190" si="764">IF(AND($D$1="二交代制",S$17&gt;=1,S$17&lt;=28,S49="当",T49="明",U49="休",V49="当"),10,IF(AND($D$1="三交代制",S$17&gt;=2,S$17&lt;=30,OR(S49="準",S49="深"),OR(T49="準",T49="深"),OR(U49="準",U49="深")),20,IF(AND($D$1="二交代制",OR(S49="当",S49="明"),NOT(OR(AND(S49="当",OR(T49="明",S$17=31,T$18="×"),OR(U49="休",S$17=30,S$17=31,U$18="×")),AND(S49="明",OR(R49="当",S$17=1),OR(T49="休",S$17=31,T$18="×"))))),30,IF(AND($D$1="三交代制",R49&lt;&gt;"準",R49&lt;&gt;"深",OR(S49="準",S49="深"),(NOT(OR(AND(S49="準",OR(R49="日",R49="休",S$17=1,AND(T49&lt;&gt;"準",T49&lt;&gt;"深",R49="")),OR(T49="休",AND(T49="準",OR(U49="休",S$17=30,U$18="×")),S$17=31,T$18="×",T49="")),AND(S49="深",OR(R49="休",S$17=1,AND(T49&lt;&gt;"準",T49&lt;&gt;"深",R49="")),OR(T49="休",AND(OR(T49="準",T49="深"),OR(U49="休",S$17=30,U$18="×")),S$17=31,T$18="×",T49="")))))),40,0))))</f>
        <v>0</v>
      </c>
      <c r="T190" s="193">
        <f t="shared" ref="T190" si="765">IF(AND($D$1="二交代制",T$17&gt;=1,T$17&lt;=28,T49="当",U49="明",V49="休",W49="当"),10,IF(AND($D$1="三交代制",T$17&gt;=2,T$17&lt;=30,OR(T49="準",T49="深"),OR(U49="準",U49="深"),OR(V49="準",V49="深")),20,IF(AND($D$1="二交代制",OR(T49="当",T49="明"),NOT(OR(AND(T49="当",OR(U49="明",T$17=31,U$18="×"),OR(V49="休",T$17=30,T$17=31,V$18="×")),AND(T49="明",OR(S49="当",T$17=1),OR(U49="休",T$17=31,U$18="×"))))),30,IF(AND($D$1="三交代制",S49&lt;&gt;"準",S49&lt;&gt;"深",OR(T49="準",T49="深"),(NOT(OR(AND(T49="準",OR(S49="日",S49="休",T$17=1,AND(U49&lt;&gt;"準",U49&lt;&gt;"深",S49="")),OR(U49="休",AND(U49="準",OR(V49="休",T$17=30,V$18="×")),T$17=31,U$18="×",U49="")),AND(T49="深",OR(S49="休",T$17=1,AND(U49&lt;&gt;"準",U49&lt;&gt;"深",S49="")),OR(U49="休",AND(OR(U49="準",U49="深"),OR(V49="休",T$17=30,V$18="×")),T$17=31,U$18="×",U49="")))))),40,0))))</f>
        <v>0</v>
      </c>
      <c r="U190" s="193">
        <f t="shared" ref="U190" si="766">IF(AND($D$1="二交代制",U$17&gt;=1,U$17&lt;=28,U49="当",V49="明",W49="休",X49="当"),10,IF(AND($D$1="三交代制",U$17&gt;=2,U$17&lt;=30,OR(U49="準",U49="深"),OR(V49="準",V49="深"),OR(W49="準",W49="深")),20,IF(AND($D$1="二交代制",OR(U49="当",U49="明"),NOT(OR(AND(U49="当",OR(V49="明",U$17=31,V$18="×"),OR(W49="休",U$17=30,U$17=31,W$18="×")),AND(U49="明",OR(T49="当",U$17=1),OR(V49="休",U$17=31,V$18="×"))))),30,IF(AND($D$1="三交代制",T49&lt;&gt;"準",T49&lt;&gt;"深",OR(U49="準",U49="深"),(NOT(OR(AND(U49="準",OR(T49="日",T49="休",U$17=1,AND(V49&lt;&gt;"準",V49&lt;&gt;"深",T49="")),OR(V49="休",AND(V49="準",OR(W49="休",U$17=30,W$18="×")),U$17=31,V$18="×",V49="")),AND(U49="深",OR(T49="休",U$17=1,AND(V49&lt;&gt;"準",V49&lt;&gt;"深",T49="")),OR(V49="休",AND(OR(V49="準",V49="深"),OR(W49="休",U$17=30,W$18="×")),U$17=31,V$18="×",V49="")))))),40,0))))</f>
        <v>0</v>
      </c>
      <c r="V190" s="193">
        <f t="shared" ref="V190" si="767">IF(AND($D$1="二交代制",V$17&gt;=1,V$17&lt;=28,V49="当",W49="明",X49="休",Y49="当"),10,IF(AND($D$1="三交代制",V$17&gt;=2,V$17&lt;=30,OR(V49="準",V49="深"),OR(W49="準",W49="深"),OR(X49="準",X49="深")),20,IF(AND($D$1="二交代制",OR(V49="当",V49="明"),NOT(OR(AND(V49="当",OR(W49="明",V$17=31,W$18="×"),OR(X49="休",V$17=30,V$17=31,X$18="×")),AND(V49="明",OR(U49="当",V$17=1),OR(W49="休",V$17=31,W$18="×"))))),30,IF(AND($D$1="三交代制",U49&lt;&gt;"準",U49&lt;&gt;"深",OR(V49="準",V49="深"),(NOT(OR(AND(V49="準",OR(U49="日",U49="休",V$17=1,AND(W49&lt;&gt;"準",W49&lt;&gt;"深",U49="")),OR(W49="休",AND(W49="準",OR(X49="休",V$17=30,X$18="×")),V$17=31,W$18="×",W49="")),AND(V49="深",OR(U49="休",V$17=1,AND(W49&lt;&gt;"準",W49&lt;&gt;"深",U49="")),OR(W49="休",AND(OR(W49="準",W49="深"),OR(X49="休",V$17=30,X$18="×")),V$17=31,W$18="×",W49="")))))),40,0))))</f>
        <v>0</v>
      </c>
      <c r="W190" s="193">
        <f t="shared" ref="W190" si="768">IF(AND($D$1="二交代制",W$17&gt;=1,W$17&lt;=28,W49="当",X49="明",Y49="休",Z49="当"),10,IF(AND($D$1="三交代制",W$17&gt;=2,W$17&lt;=30,OR(W49="準",W49="深"),OR(X49="準",X49="深"),OR(Y49="準",Y49="深")),20,IF(AND($D$1="二交代制",OR(W49="当",W49="明"),NOT(OR(AND(W49="当",OR(X49="明",W$17=31,X$18="×"),OR(Y49="休",W$17=30,W$17=31,Y$18="×")),AND(W49="明",OR(V49="当",W$17=1),OR(X49="休",W$17=31,X$18="×"))))),30,IF(AND($D$1="三交代制",V49&lt;&gt;"準",V49&lt;&gt;"深",OR(W49="準",W49="深"),(NOT(OR(AND(W49="準",OR(V49="日",V49="休",W$17=1,AND(X49&lt;&gt;"準",X49&lt;&gt;"深",V49="")),OR(X49="休",AND(X49="準",OR(Y49="休",W$17=30,Y$18="×")),W$17=31,X$18="×",X49="")),AND(W49="深",OR(V49="休",W$17=1,AND(X49&lt;&gt;"準",X49&lt;&gt;"深",V49="")),OR(X49="休",AND(OR(X49="準",X49="深"),OR(Y49="休",W$17=30,Y$18="×")),W$17=31,X$18="×",X49="")))))),40,0))))</f>
        <v>0</v>
      </c>
      <c r="X190" s="193">
        <f t="shared" ref="X190" si="769">IF(AND($D$1="二交代制",X$17&gt;=1,X$17&lt;=28,X49="当",Y49="明",Z49="休",AA49="当"),10,IF(AND($D$1="三交代制",X$17&gt;=2,X$17&lt;=30,OR(X49="準",X49="深"),OR(Y49="準",Y49="深"),OR(Z49="準",Z49="深")),20,IF(AND($D$1="二交代制",OR(X49="当",X49="明"),NOT(OR(AND(X49="当",OR(Y49="明",X$17=31,Y$18="×"),OR(Z49="休",X$17=30,X$17=31,Z$18="×")),AND(X49="明",OR(W49="当",X$17=1),OR(Y49="休",X$17=31,Y$18="×"))))),30,IF(AND($D$1="三交代制",W49&lt;&gt;"準",W49&lt;&gt;"深",OR(X49="準",X49="深"),(NOT(OR(AND(X49="準",OR(W49="日",W49="休",X$17=1,AND(Y49&lt;&gt;"準",Y49&lt;&gt;"深",W49="")),OR(Y49="休",AND(Y49="準",OR(Z49="休",X$17=30,Z$18="×")),X$17=31,Y$18="×",Y49="")),AND(X49="深",OR(W49="休",X$17=1,AND(Y49&lt;&gt;"準",Y49&lt;&gt;"深",W49="")),OR(Y49="休",AND(OR(Y49="準",Y49="深"),OR(Z49="休",X$17=30,Z$18="×")),X$17=31,Y$18="×",Y49="")))))),40,0))))</f>
        <v>0</v>
      </c>
      <c r="Y190" s="193">
        <f t="shared" ref="Y190" si="770">IF(AND($D$1="二交代制",Y$17&gt;=1,Y$17&lt;=28,Y49="当",Z49="明",AA49="休",AB49="当"),10,IF(AND($D$1="三交代制",Y$17&gt;=2,Y$17&lt;=30,OR(Y49="準",Y49="深"),OR(Z49="準",Z49="深"),OR(AA49="準",AA49="深")),20,IF(AND($D$1="二交代制",OR(Y49="当",Y49="明"),NOT(OR(AND(Y49="当",OR(Z49="明",Y$17=31,Z$18="×"),OR(AA49="休",Y$17=30,Y$17=31,AA$18="×")),AND(Y49="明",OR(X49="当",Y$17=1),OR(Z49="休",Y$17=31,Z$18="×"))))),30,IF(AND($D$1="三交代制",X49&lt;&gt;"準",X49&lt;&gt;"深",OR(Y49="準",Y49="深"),(NOT(OR(AND(Y49="準",OR(X49="日",X49="休",Y$17=1,AND(Z49&lt;&gt;"準",Z49&lt;&gt;"深",X49="")),OR(Z49="休",AND(Z49="準",OR(AA49="休",Y$17=30,AA$18="×")),Y$17=31,Z$18="×",Z49="")),AND(Y49="深",OR(X49="休",Y$17=1,AND(Z49&lt;&gt;"準",Z49&lt;&gt;"深",X49="")),OR(Z49="休",AND(OR(Z49="準",Z49="深"),OR(AA49="休",Y$17=30,AA$18="×")),Y$17=31,Z$18="×",Z49="")))))),40,0))))</f>
        <v>0</v>
      </c>
      <c r="Z190" s="193">
        <f t="shared" ref="Z190" si="771">IF(AND($D$1="二交代制",Z$17&gt;=1,Z$17&lt;=28,Z49="当",AA49="明",AB49="休",AC49="当"),10,IF(AND($D$1="三交代制",Z$17&gt;=2,Z$17&lt;=30,OR(Z49="準",Z49="深"),OR(AA49="準",AA49="深"),OR(AB49="準",AB49="深")),20,IF(AND($D$1="二交代制",OR(Z49="当",Z49="明"),NOT(OR(AND(Z49="当",OR(AA49="明",Z$17=31,AA$18="×"),OR(AB49="休",Z$17=30,Z$17=31,AB$18="×")),AND(Z49="明",OR(Y49="当",Z$17=1),OR(AA49="休",Z$17=31,AA$18="×"))))),30,IF(AND($D$1="三交代制",Y49&lt;&gt;"準",Y49&lt;&gt;"深",OR(Z49="準",Z49="深"),(NOT(OR(AND(Z49="準",OR(Y49="日",Y49="休",Z$17=1,AND(AA49&lt;&gt;"準",AA49&lt;&gt;"深",Y49="")),OR(AA49="休",AND(AA49="準",OR(AB49="休",Z$17=30,AB$18="×")),Z$17=31,AA$18="×",AA49="")),AND(Z49="深",OR(Y49="休",Z$17=1,AND(AA49&lt;&gt;"準",AA49&lt;&gt;"深",Y49="")),OR(AA49="休",AND(OR(AA49="準",AA49="深"),OR(AB49="休",Z$17=30,AB$18="×")),Z$17=31,AA$18="×",AA49="")))))),40,0))))</f>
        <v>0</v>
      </c>
      <c r="AA190" s="193">
        <f t="shared" ref="AA190" si="772">IF(AND($D$1="二交代制",AA$17&gt;=1,AA$17&lt;=28,AA49="当",AB49="明",AC49="休",AD49="当"),10,IF(AND($D$1="三交代制",AA$17&gt;=2,AA$17&lt;=30,OR(AA49="準",AA49="深"),OR(AB49="準",AB49="深"),OR(AC49="準",AC49="深")),20,IF(AND($D$1="二交代制",OR(AA49="当",AA49="明"),NOT(OR(AND(AA49="当",OR(AB49="明",AA$17=31,AB$18="×"),OR(AC49="休",AA$17=30,AA$17=31,AC$18="×")),AND(AA49="明",OR(Z49="当",AA$17=1),OR(AB49="休",AA$17=31,AB$18="×"))))),30,IF(AND($D$1="三交代制",Z49&lt;&gt;"準",Z49&lt;&gt;"深",OR(AA49="準",AA49="深"),(NOT(OR(AND(AA49="準",OR(Z49="日",Z49="休",AA$17=1,AND(AB49&lt;&gt;"準",AB49&lt;&gt;"深",Z49="")),OR(AB49="休",AND(AB49="準",OR(AC49="休",AA$17=30,AC$18="×")),AA$17=31,AB$18="×",AB49="")),AND(AA49="深",OR(Z49="休",AA$17=1,AND(AB49&lt;&gt;"準",AB49&lt;&gt;"深",Z49="")),OR(AB49="休",AND(OR(AB49="準",AB49="深"),OR(AC49="休",AA$17=30,AC$18="×")),AA$17=31,AB$18="×",AB49="")))))),40,0))))</f>
        <v>0</v>
      </c>
      <c r="AB190" s="193">
        <f t="shared" ref="AB190" si="773">IF(AND($D$1="二交代制",AB$17&gt;=1,AB$17&lt;=28,AB49="当",AC49="明",AD49="休",AE49="当"),10,IF(AND($D$1="三交代制",AB$17&gt;=2,AB$17&lt;=30,OR(AB49="準",AB49="深"),OR(AC49="準",AC49="深"),OR(AD49="準",AD49="深")),20,IF(AND($D$1="二交代制",OR(AB49="当",AB49="明"),NOT(OR(AND(AB49="当",OR(AC49="明",AB$17=31,AC$18="×"),OR(AD49="休",AB$17=30,AB$17=31,AD$18="×")),AND(AB49="明",OR(AA49="当",AB$17=1),OR(AC49="休",AB$17=31,AC$18="×"))))),30,IF(AND($D$1="三交代制",AA49&lt;&gt;"準",AA49&lt;&gt;"深",OR(AB49="準",AB49="深"),(NOT(OR(AND(AB49="準",OR(AA49="日",AA49="休",AB$17=1,AND(AC49&lt;&gt;"準",AC49&lt;&gt;"深",AA49="")),OR(AC49="休",AND(AC49="準",OR(AD49="休",AB$17=30,AD$18="×")),AB$17=31,AC$18="×",AC49="")),AND(AB49="深",OR(AA49="休",AB$17=1,AND(AC49&lt;&gt;"準",AC49&lt;&gt;"深",AA49="")),OR(AC49="休",AND(OR(AC49="準",AC49="深"),OR(AD49="休",AB$17=30,AD$18="×")),AB$17=31,AC$18="×",AC49="")))))),40,0))))</f>
        <v>0</v>
      </c>
      <c r="AC190" s="193">
        <f t="shared" ref="AC190" si="774">IF(AND($D$1="二交代制",AC$17&gt;=1,AC$17&lt;=28,AC49="当",AD49="明",AE49="休",AF49="当"),10,IF(AND($D$1="三交代制",AC$17&gt;=2,AC$17&lt;=30,OR(AC49="準",AC49="深"),OR(AD49="準",AD49="深"),OR(AE49="準",AE49="深")),20,IF(AND($D$1="二交代制",OR(AC49="当",AC49="明"),NOT(OR(AND(AC49="当",OR(AD49="明",AC$17=31,AD$18="×"),OR(AE49="休",AC$17=30,AC$17=31,AE$18="×")),AND(AC49="明",OR(AB49="当",AC$17=1),OR(AD49="休",AC$17=31,AD$18="×"))))),30,IF(AND($D$1="三交代制",AB49&lt;&gt;"準",AB49&lt;&gt;"深",OR(AC49="準",AC49="深"),(NOT(OR(AND(AC49="準",OR(AB49="日",AB49="休",AC$17=1,AND(AD49&lt;&gt;"準",AD49&lt;&gt;"深",AB49="")),OR(AD49="休",AND(AD49="準",OR(AE49="休",AC$17=30,AE$18="×")),AC$17=31,AD$18="×",AD49="")),AND(AC49="深",OR(AB49="休",AC$17=1,AND(AD49&lt;&gt;"準",AD49&lt;&gt;"深",AB49="")),OR(AD49="休",AND(OR(AD49="準",AD49="深"),OR(AE49="休",AC$17=30,AE$18="×")),AC$17=31,AD$18="×",AD49="")))))),40,0))))</f>
        <v>0</v>
      </c>
      <c r="AD190" s="193">
        <f t="shared" ref="AD190" si="775">IF(AND($D$1="二交代制",AD$17&gt;=1,AD$17&lt;=28,AD49="当",AE49="明",AF49="休",AG49="当"),10,IF(AND($D$1="三交代制",AD$17&gt;=2,AD$17&lt;=30,OR(AD49="準",AD49="深"),OR(AE49="準",AE49="深"),OR(AF49="準",AF49="深")),20,IF(AND($D$1="二交代制",OR(AD49="当",AD49="明"),NOT(OR(AND(AD49="当",OR(AE49="明",AD$17=31,AE$18="×"),OR(AF49="休",AD$17=30,AD$17=31,AF$18="×")),AND(AD49="明",OR(AC49="当",AD$17=1),OR(AE49="休",AD$17=31,AE$18="×"))))),30,IF(AND($D$1="三交代制",AC49&lt;&gt;"準",AC49&lt;&gt;"深",OR(AD49="準",AD49="深"),(NOT(OR(AND(AD49="準",OR(AC49="日",AC49="休",AD$17=1,AND(AE49&lt;&gt;"準",AE49&lt;&gt;"深",AC49="")),OR(AE49="休",AND(AE49="準",OR(AF49="休",AD$17=30,AF$18="×")),AD$17=31,AE$18="×",AE49="")),AND(AD49="深",OR(AC49="休",AD$17=1,AND(AE49&lt;&gt;"準",AE49&lt;&gt;"深",AC49="")),OR(AE49="休",AND(OR(AE49="準",AE49="深"),OR(AF49="休",AD$17=30,AF$18="×")),AD$17=31,AE$18="×",AE49="")))))),40,0))))</f>
        <v>0</v>
      </c>
      <c r="AE190" s="193">
        <f t="shared" ref="AE190" si="776">IF(AND($D$1="二交代制",AE$17&gt;=1,AE$17&lt;=28,AE49="当",AF49="明",AG49="休",AH49="当"),10,IF(AND($D$1="三交代制",AE$17&gt;=2,AE$17&lt;=30,OR(AE49="準",AE49="深"),OR(AF49="準",AF49="深"),OR(AG49="準",AG49="深")),20,IF(AND($D$1="二交代制",OR(AE49="当",AE49="明"),NOT(OR(AND(AE49="当",OR(AF49="明",AE$17=31,AF$18="×"),OR(AG49="休",AE$17=30,AE$17=31,AG$18="×")),AND(AE49="明",OR(AD49="当",AE$17=1),OR(AF49="休",AE$17=31,AF$18="×"))))),30,IF(AND($D$1="三交代制",AD49&lt;&gt;"準",AD49&lt;&gt;"深",OR(AE49="準",AE49="深"),(NOT(OR(AND(AE49="準",OR(AD49="日",AD49="休",AE$17=1,AND(AF49&lt;&gt;"準",AF49&lt;&gt;"深",AD49="")),OR(AF49="休",AND(AF49="準",OR(AG49="休",AE$17=30,AG$18="×")),AE$17=31,AF$18="×",AF49="")),AND(AE49="深",OR(AD49="休",AE$17=1,AND(AF49&lt;&gt;"準",AF49&lt;&gt;"深",AD49="")),OR(AF49="休",AND(OR(AF49="準",AF49="深"),OR(AG49="休",AE$17=30,AG$18="×")),AE$17=31,AF$18="×",AF49="")))))),40,0))))</f>
        <v>0</v>
      </c>
      <c r="AF190" s="193">
        <f t="shared" ref="AF190" si="777">IF(AND($D$1="二交代制",AF$17&gt;=1,AF$17&lt;=28,AF49="当",AG49="明",AH49="休",AI49="当"),10,IF(AND($D$1="三交代制",AF$17&gt;=2,AF$17&lt;=30,OR(AF49="準",AF49="深"),OR(AG49="準",AG49="深"),OR(AH49="準",AH49="深")),20,IF(AND($D$1="二交代制",OR(AF49="当",AF49="明"),NOT(OR(AND(AF49="当",OR(AG49="明",AF$17=31,AG$18="×"),OR(AH49="休",AF$17=30,AF$17=31,AH$18="×")),AND(AF49="明",OR(AE49="当",AF$17=1),OR(AG49="休",AF$17=31,AG$18="×"))))),30,IF(AND($D$1="三交代制",AE49&lt;&gt;"準",AE49&lt;&gt;"深",OR(AF49="準",AF49="深"),(NOT(OR(AND(AF49="準",OR(AE49="日",AE49="休",AF$17=1,AND(AG49&lt;&gt;"準",AG49&lt;&gt;"深",AE49="")),OR(AG49="休",AND(AG49="準",OR(AH49="休",AF$17=30,AH$18="×")),AF$17=31,AG$18="×",AG49="")),AND(AF49="深",OR(AE49="休",AF$17=1,AND(AG49&lt;&gt;"準",AG49&lt;&gt;"深",AE49="")),OR(AG49="休",AND(OR(AG49="準",AG49="深"),OR(AH49="休",AF$17=30,AH$18="×")),AF$17=31,AG$18="×",AG49="")))))),40,0))))</f>
        <v>0</v>
      </c>
      <c r="AG190" s="193">
        <f t="shared" ref="AG190" si="778">IF(AND($D$1="二交代制",AG$17&gt;=1,AG$17&lt;=28,AG49="当",AH49="明",AI49="休",AJ49="当"),10,IF(AND($D$1="三交代制",AG$17&gt;=2,AG$17&lt;=30,OR(AG49="準",AG49="深"),OR(AH49="準",AH49="深"),OR(AI49="準",AI49="深")),20,IF(AND($D$1="二交代制",OR(AG49="当",AG49="明"),NOT(OR(AND(AG49="当",OR(AH49="明",AG$17=31,AH$18="×"),OR(AI49="休",AG$17=30,AG$17=31,AI$18="×")),AND(AG49="明",OR(AF49="当",AG$17=1),OR(AH49="休",AG$17=31,AH$18="×"))))),30,IF(AND($D$1="三交代制",AF49&lt;&gt;"準",AF49&lt;&gt;"深",OR(AG49="準",AG49="深"),(NOT(OR(AND(AG49="準",OR(AF49="日",AF49="休",AG$17=1,AND(AH49&lt;&gt;"準",AH49&lt;&gt;"深",AF49="")),OR(AH49="休",AND(AH49="準",OR(AI49="休",AG$17=30,AI$18="×")),AG$17=31,AH$18="×",AH49="")),AND(AG49="深",OR(AF49="休",AG$17=1,AND(AH49&lt;&gt;"準",AH49&lt;&gt;"深",AF49="")),OR(AH49="休",AND(OR(AH49="準",AH49="深"),OR(AI49="休",AG$17=30,AI$18="×")),AG$17=31,AH$18="×",AH49="")))))),40,0))))</f>
        <v>0</v>
      </c>
      <c r="AH190" s="193">
        <f t="shared" ref="AH190" si="779">IF(AND($D$1="二交代制",AH$17&gt;=1,AH$17&lt;=28,AH49="当",AI49="明",AJ49="休",AK49="当"),10,IF(AND($D$1="三交代制",AH$17&gt;=2,AH$17&lt;=30,OR(AH49="準",AH49="深"),OR(AI49="準",AI49="深"),OR(AJ49="準",AJ49="深")),20,IF(AND($D$1="二交代制",OR(AH49="当",AH49="明"),NOT(OR(AND(AH49="当",OR(AI49="明",AH$17=31,AI$18="×"),OR(AJ49="休",AH$17=30,AH$17=31,AJ$18="×")),AND(AH49="明",OR(AG49="当",AH$17=1),OR(AI49="休",AH$17=31,AI$18="×"))))),30,IF(AND($D$1="三交代制",AG49&lt;&gt;"準",AG49&lt;&gt;"深",OR(AH49="準",AH49="深"),(NOT(OR(AND(AH49="準",OR(AG49="日",AG49="休",AH$17=1,AND(AI49&lt;&gt;"準",AI49&lt;&gt;"深",AG49="")),OR(AI49="休",AND(AI49="準",OR(AJ49="休",AH$17=30,AJ$18="×")),AH$17=31,AI$18="×",AI49="")),AND(AH49="深",OR(AG49="休",AH$17=1,AND(AI49&lt;&gt;"準",AI49&lt;&gt;"深",AG49="")),OR(AI49="休",AND(OR(AI49="準",AI49="深"),OR(AJ49="休",AH$17=30,AJ$18="×")),AH$17=31,AI$18="×",AI49="")))))),40,0))))</f>
        <v>0</v>
      </c>
      <c r="AI190" s="193">
        <f t="shared" ref="AI190" si="780">IF(AND($D$1="二交代制",AI$17&gt;=1,AI$17&lt;=28,AI49="当",AJ49="明",AK49="休",AL49="当"),10,IF(AND($D$1="三交代制",AI$17&gt;=2,AI$17&lt;=30,OR(AI49="準",AI49="深"),OR(AJ49="準",AJ49="深"),OR(AK49="準",AK49="深")),20,IF(AND($D$1="二交代制",OR(AI49="当",AI49="明"),NOT(OR(AND(AI49="当",OR(AJ49="明",AI$17=31,AJ$18="×"),OR(AK49="休",AI$17=30,AI$17=31,AK$18="×")),AND(AI49="明",OR(AH49="当",AI$17=1),OR(AJ49="休",AI$17=31,AJ$18="×"))))),30,IF(AND($D$1="三交代制",AH49&lt;&gt;"準",AH49&lt;&gt;"深",OR(AI49="準",AI49="深"),(NOT(OR(AND(AI49="準",OR(AH49="日",AH49="休",AI$17=1,AND(AJ49&lt;&gt;"準",AJ49&lt;&gt;"深",AH49="")),OR(AJ49="休",AND(AJ49="準",OR(AK49="休",AI$17=30,AK$18="×")),AI$17=31,AJ$18="×",AJ49="")),AND(AI49="深",OR(AH49="休",AI$17=1,AND(AJ49&lt;&gt;"準",AJ49&lt;&gt;"深",AH49="")),OR(AJ49="休",AND(OR(AJ49="準",AJ49="深"),OR(AK49="休",AI$17=30,AK$18="×")),AI$17=31,AJ$18="×",AJ49="")))))),40,0))))</f>
        <v>0</v>
      </c>
      <c r="AJ190" s="193">
        <f t="shared" ref="AJ190" si="781">IF(AND($D$1="二交代制",AJ$17&gt;=1,AJ$17&lt;=28,AJ49="当",AK49="明",AL49="休",AM49="当"),10,IF(AND($D$1="三交代制",AJ$17&gt;=2,AJ$17&lt;=30,OR(AJ49="準",AJ49="深"),OR(AK49="準",AK49="深"),OR(AL49="準",AL49="深")),20,IF(AND($D$1="二交代制",OR(AJ49="当",AJ49="明"),NOT(OR(AND(AJ49="当",OR(AK49="明",AJ$17=31,AK$18="×"),OR(AL49="休",AJ$17=30,AJ$17=31,AL$18="×")),AND(AJ49="明",OR(AI49="当",AJ$17=1),OR(AK49="休",AJ$17=31,AK$18="×"))))),30,IF(AND($D$1="三交代制",AI49&lt;&gt;"準",AI49&lt;&gt;"深",OR(AJ49="準",AJ49="深"),(NOT(OR(AND(AJ49="準",OR(AI49="日",AI49="休",AJ$17=1,AND(AK49&lt;&gt;"準",AK49&lt;&gt;"深",AI49="")),OR(AK49="休",AND(AK49="準",OR(AL49="休",AJ$17=30,AL$18="×")),AJ$17=31,AK$18="×",AK49="")),AND(AJ49="深",OR(AI49="休",AJ$17=1,AND(AK49&lt;&gt;"準",AK49&lt;&gt;"深",AI49="")),OR(AK49="休",AND(OR(AK49="準",AK49="深"),OR(AL49="休",AJ$17=30,AL$18="×")),AJ$17=31,AK$18="×",AK49="")))))),40,0))))</f>
        <v>0</v>
      </c>
      <c r="AK190" s="193">
        <f t="shared" ref="AK190" si="782">IF(AND($D$1="二交代制",AK$17&gt;=1,AK$17&lt;=28,AK49="当",AL49="明",AM49="休",AN49="当"),10,IF(AND($D$1="三交代制",AK$17&gt;=2,AK$17&lt;=30,OR(AK49="準",AK49="深"),OR(AL49="準",AL49="深"),OR(AM49="準",AM49="深")),20,IF(AND($D$1="二交代制",OR(AK49="当",AK49="明"),NOT(OR(AND(AK49="当",OR(AL49="明",AK$17=31,AL$18="×"),OR(AM49="休",AK$17=30,AK$17=31,AM$18="×")),AND(AK49="明",OR(AJ49="当",AK$17=1),OR(AL49="休",AK$17=31,AL$18="×"))))),30,IF(AND($D$1="三交代制",AJ49&lt;&gt;"準",AJ49&lt;&gt;"深",OR(AK49="準",AK49="深"),(NOT(OR(AND(AK49="準",OR(AJ49="日",AJ49="休",AK$17=1,AND(AL49&lt;&gt;"準",AL49&lt;&gt;"深",AJ49="")),OR(AL49="休",AND(AL49="準",OR(AM49="休",AK$17=30,AM$18="×")),AK$17=31,AL$18="×",AL49="")),AND(AK49="深",OR(AJ49="休",AK$17=1,AND(AL49&lt;&gt;"準",AL49&lt;&gt;"深",AJ49="")),OR(AL49="休",AND(OR(AL49="準",AL49="深"),OR(AM49="休",AK$17=30,AM$18="×")),AK$17=31,AL$18="×",AL49="")))))),40,0))))</f>
        <v>0</v>
      </c>
      <c r="AL190" s="193">
        <f t="shared" ref="AL190" si="783">IF(AND($D$1="二交代制",AL$17&gt;=1,AL$17&lt;=28,AL49="当",AM49="明",AN49="休",AO49="当"),10,IF(AND($D$1="三交代制",AL$17&gt;=2,AL$17&lt;=30,OR(AL49="準",AL49="深"),OR(AM49="準",AM49="深"),OR(AN49="準",AN49="深")),20,IF(AND($D$1="二交代制",OR(AL49="当",AL49="明"),NOT(OR(AND(AL49="当",OR(AM49="明",AL$17=31,AM$18="×"),OR(AN49="休",AL$17=30,AL$17=31,AN$18="×")),AND(AL49="明",OR(AK49="当",AL$17=1),OR(AM49="休",AL$17=31,AM$18="×"))))),30,IF(AND($D$1="三交代制",AK49&lt;&gt;"準",AK49&lt;&gt;"深",OR(AL49="準",AL49="深"),(NOT(OR(AND(AL49="準",OR(AK49="日",AK49="休",AL$17=1,AND(AM49&lt;&gt;"準",AM49&lt;&gt;"深",AK49="")),OR(AM49="休",AND(AM49="準",OR(AN49="休",AL$17=30,AN$18="×")),AL$17=31,AM$18="×",AM49="")),AND(AL49="深",OR(AK49="休",AL$17=1,AND(AM49&lt;&gt;"準",AM49&lt;&gt;"深",AK49="")),OR(AM49="休",AND(OR(AM49="準",AM49="深"),OR(AN49="休",AL$17=30,AN$18="×")),AL$17=31,AM$18="×",AM49="")))))),40,0))))</f>
        <v>0</v>
      </c>
      <c r="AM190" s="193">
        <f t="shared" ref="AM190" si="784">IF(AND($D$1="二交代制",AM$17&gt;=1,AM$17&lt;=28,AM49="当",AN49="明",AO49="休",AP49="当"),10,IF(AND($D$1="三交代制",AM$17&gt;=2,AM$17&lt;=30,OR(AM49="準",AM49="深"),OR(AN49="準",AN49="深"),OR(AO49="準",AO49="深")),20,IF(AND($D$1="二交代制",OR(AM49="当",AM49="明"),NOT(OR(AND(AM49="当",OR(AN49="明",AM$17=31,AN$18="×"),OR(AO49="休",AM$17=30,AM$17=31,AO$18="×")),AND(AM49="明",OR(AL49="当",AM$17=1),OR(AN49="休",AM$17=31,AN$18="×"))))),30,IF(AND($D$1="三交代制",AL49&lt;&gt;"準",AL49&lt;&gt;"深",OR(AM49="準",AM49="深"),(NOT(OR(AND(AM49="準",OR(AL49="日",AL49="休",AM$17=1,AND(AN49&lt;&gt;"準",AN49&lt;&gt;"深",AL49="")),OR(AN49="休",AND(AN49="準",OR(AO49="休",AM$17=30,AO$18="×")),AM$17=31,AN$18="×",AN49="")),AND(AM49="深",OR(AL49="休",AM$17=1,AND(AN49&lt;&gt;"準",AN49&lt;&gt;"深",AL49="")),OR(AN49="休",AND(OR(AN49="準",AN49="深"),OR(AO49="休",AM$17=30,AO$18="×")),AM$17=31,AN$18="×",AN49="")))))),40,0))))</f>
        <v>0</v>
      </c>
      <c r="AN190" s="193">
        <f t="shared" ref="AN190" si="785">IF(AND($D$1="二交代制",AN$17&gt;=1,AN$17&lt;=28,AN49="当",AO49="明",AP49="休",AQ49="当"),10,IF(AND($D$1="三交代制",AN$17&gt;=2,AN$17&lt;=30,OR(AN49="準",AN49="深"),OR(AO49="準",AO49="深"),OR(AP49="準",AP49="深")),20,IF(AND($D$1="二交代制",OR(AN49="当",AN49="明"),NOT(OR(AND(AN49="当",OR(AO49="明",AN$17=31,AO$18="×"),OR(AP49="休",AN$17=30,AN$17=31,AP$18="×")),AND(AN49="明",OR(AM49="当",AN$17=1),OR(AO49="休",AN$17=31,AO$18="×"))))),30,IF(AND($D$1="三交代制",AM49&lt;&gt;"準",AM49&lt;&gt;"深",OR(AN49="準",AN49="深"),(NOT(OR(AND(AN49="準",OR(AM49="日",AM49="休",AN$17=1,AND(AO49&lt;&gt;"準",AO49&lt;&gt;"深",AM49="")),OR(AO49="休",AND(AO49="準",OR(AP49="休",AN$17=30,AP$18="×")),AN$17=31,AO$18="×",AO49="")),AND(AN49="深",OR(AM49="休",AN$17=1,AND(AO49&lt;&gt;"準",AO49&lt;&gt;"深",AM49="")),OR(AO49="休",AND(OR(AO49="準",AO49="深"),OR(AP49="休",AN$17=30,AP$18="×")),AN$17=31,AO$18="×",AO49="")))))),40,0))))</f>
        <v>0</v>
      </c>
      <c r="AO190" s="193">
        <f t="shared" ref="AO190" si="786">IF(AND($D$1="二交代制",AO$17&gt;=1,AO$17&lt;=28,AO49="当",AP49="明",AQ49="休",AR49="当"),10,IF(AND($D$1="三交代制",AO$17&gt;=2,AO$17&lt;=30,OR(AO49="準",AO49="深"),OR(AP49="準",AP49="深"),OR(AQ49="準",AQ49="深")),20,IF(AND($D$1="二交代制",OR(AO49="当",AO49="明"),NOT(OR(AND(AO49="当",OR(AP49="明",AO$17=31,AP$18="×"),OR(AQ49="休",AO$17=30,AO$17=31,AQ$18="×")),AND(AO49="明",OR(AN49="当",AO$17=1),OR(AP49="休",AO$17=31,AP$18="×"))))),30,IF(AND($D$1="三交代制",AN49&lt;&gt;"準",AN49&lt;&gt;"深",OR(AO49="準",AO49="深"),(NOT(OR(AND(AO49="準",OR(AN49="日",AN49="休",AO$17=1,AND(AP49&lt;&gt;"準",AP49&lt;&gt;"深",AN49="")),OR(AP49="休",AND(AP49="準",OR(AQ49="休",AO$17=30,AQ$18="×")),AO$17=31,AP$18="×",AP49="")),AND(AO49="深",OR(AN49="休",AO$17=1,AND(AP49&lt;&gt;"準",AP49&lt;&gt;"深",AN49="")),OR(AP49="休",AND(OR(AP49="準",AP49="深"),OR(AQ49="休",AO$17=30,AQ$18="×")),AO$17=31,AP$18="×",AP49="")))))),40,0))))</f>
        <v>0</v>
      </c>
      <c r="BA190" s="284" t="s">
        <v>57</v>
      </c>
      <c r="BB190" s="285"/>
      <c r="BC190" s="285"/>
      <c r="BD190" s="102">
        <f>SUM(BD163:BD189)</f>
        <v>0</v>
      </c>
      <c r="BE190" s="102">
        <f t="shared" ref="BE190:CH190" si="787">SUM(BE163:BE189)</f>
        <v>0</v>
      </c>
      <c r="BF190" s="102">
        <f t="shared" si="787"/>
        <v>0</v>
      </c>
      <c r="BG190" s="102">
        <f t="shared" si="787"/>
        <v>0</v>
      </c>
      <c r="BH190" s="102">
        <f t="shared" si="787"/>
        <v>0</v>
      </c>
      <c r="BI190" s="102">
        <f t="shared" si="787"/>
        <v>0</v>
      </c>
      <c r="BJ190" s="102">
        <f t="shared" si="787"/>
        <v>0</v>
      </c>
      <c r="BK190" s="102">
        <f t="shared" si="787"/>
        <v>0</v>
      </c>
      <c r="BL190" s="102">
        <f t="shared" si="787"/>
        <v>0</v>
      </c>
      <c r="BM190" s="102">
        <f t="shared" si="787"/>
        <v>0</v>
      </c>
      <c r="BN190" s="102">
        <f t="shared" si="787"/>
        <v>0</v>
      </c>
      <c r="BO190" s="102">
        <f t="shared" si="787"/>
        <v>0</v>
      </c>
      <c r="BP190" s="102">
        <f t="shared" si="787"/>
        <v>0</v>
      </c>
      <c r="BQ190" s="102">
        <f t="shared" si="787"/>
        <v>0</v>
      </c>
      <c r="BR190" s="102">
        <f t="shared" si="787"/>
        <v>0</v>
      </c>
      <c r="BS190" s="102">
        <f t="shared" si="787"/>
        <v>0</v>
      </c>
      <c r="BT190" s="102">
        <f t="shared" si="787"/>
        <v>0</v>
      </c>
      <c r="BU190" s="102">
        <f t="shared" si="787"/>
        <v>0</v>
      </c>
      <c r="BV190" s="102">
        <f t="shared" si="787"/>
        <v>0</v>
      </c>
      <c r="BW190" s="102">
        <f t="shared" si="787"/>
        <v>0</v>
      </c>
      <c r="BX190" s="102">
        <f t="shared" si="787"/>
        <v>0</v>
      </c>
      <c r="BY190" s="102">
        <f t="shared" si="787"/>
        <v>0</v>
      </c>
      <c r="BZ190" s="102">
        <f t="shared" si="787"/>
        <v>0</v>
      </c>
      <c r="CA190" s="102">
        <f t="shared" si="787"/>
        <v>0</v>
      </c>
      <c r="CB190" s="102">
        <f t="shared" si="787"/>
        <v>0</v>
      </c>
      <c r="CC190" s="102">
        <f t="shared" si="787"/>
        <v>0</v>
      </c>
      <c r="CD190" s="102">
        <f t="shared" si="787"/>
        <v>0</v>
      </c>
      <c r="CE190" s="102">
        <f t="shared" si="787"/>
        <v>0</v>
      </c>
      <c r="CF190" s="102">
        <f t="shared" si="787"/>
        <v>0</v>
      </c>
      <c r="CG190" s="102">
        <f t="shared" si="787"/>
        <v>0</v>
      </c>
      <c r="CH190" s="103">
        <f t="shared" si="787"/>
        <v>0</v>
      </c>
    </row>
    <row r="191" spans="3:86" x14ac:dyDescent="0.4">
      <c r="I191" s="307"/>
      <c r="J191" s="202"/>
      <c r="K191" s="193"/>
      <c r="L191" s="193"/>
      <c r="M191" s="193"/>
      <c r="N191" s="193"/>
      <c r="O191" s="193"/>
      <c r="P191" s="193"/>
      <c r="Q191" s="193"/>
      <c r="R191" s="193"/>
      <c r="S191" s="193"/>
      <c r="T191" s="193"/>
      <c r="U191" s="193"/>
      <c r="V191" s="193"/>
      <c r="W191" s="193"/>
      <c r="X191" s="193"/>
      <c r="Y191" s="193"/>
      <c r="Z191" s="193"/>
      <c r="AA191" s="193"/>
      <c r="AB191" s="193"/>
      <c r="AC191" s="193"/>
      <c r="AD191" s="193"/>
      <c r="AE191" s="193"/>
      <c r="AF191" s="193"/>
      <c r="AG191" s="193"/>
      <c r="AH191" s="193"/>
      <c r="AI191" s="193"/>
      <c r="AJ191" s="193"/>
      <c r="AK191" s="193"/>
      <c r="AL191" s="193"/>
      <c r="AM191" s="193"/>
      <c r="AN191" s="193"/>
      <c r="AO191" s="193"/>
    </row>
    <row r="192" spans="3:86" x14ac:dyDescent="0.4">
      <c r="I192" s="307"/>
      <c r="J192" s="201" t="str">
        <f t="shared" ref="J192" si="788">E51</f>
        <v>木村</v>
      </c>
      <c r="K192" s="193">
        <f t="shared" ref="K192" si="789">IF(AND($D$1="二交代制",K$17&gt;=1,K$17&lt;=28,K51="当",L51="明",M51="休",N51="当"),10,IF(AND($D$1="三交代制",K$17&gt;=2,K$17&lt;=30,OR(K51="準",K51="深"),OR(L51="準",L51="深"),OR(M51="準",M51="深")),20,IF(AND($D$1="二交代制",OR(K51="当",K51="明"),NOT(OR(AND(K51="当",OR(L51="明",K$17=31,L$18="×"),OR(M51="休",K$17=30,K$17=31,M$18="×")),AND(K51="明",OR(J51="当",K$17=1),OR(L51="休",K$17=31,L$18="×"))))),30,IF(AND($D$1="三交代制",J51&lt;&gt;"準",J51&lt;&gt;"深",OR(K51="準",K51="深"),(NOT(OR(AND(K51="準",OR(J51="日",J51="休",K$17=1,AND(L51&lt;&gt;"準",L51&lt;&gt;"深",J51="")),OR(L51="休",AND(L51="準",OR(M51="休",K$17=30,M$18="×")),K$17=31,L$18="×",L51="")),AND(K51="深",OR(J51="休",K$17=1,AND(L51&lt;&gt;"準",L51&lt;&gt;"深",J51="")),OR(L51="休",AND(OR(L51="準",L51="深"),OR(M51="休",K$17=30,M$18="×")),K$17=31,L$18="×",L51="")))))),40,0))))</f>
        <v>0</v>
      </c>
      <c r="L192" s="193">
        <f t="shared" ref="L192" si="790">IF(AND($D$1="二交代制",L$17&gt;=1,L$17&lt;=28,L51="当",M51="明",N51="休",O51="当"),10,IF(AND($D$1="三交代制",L$17&gt;=2,L$17&lt;=30,OR(L51="準",L51="深"),OR(M51="準",M51="深"),OR(N51="準",N51="深")),20,IF(AND($D$1="二交代制",OR(L51="当",L51="明"),NOT(OR(AND(L51="当",OR(M51="明",L$17=31,M$18="×"),OR(N51="休",L$17=30,L$17=31,N$18="×")),AND(L51="明",OR(K51="当",L$17=1),OR(M51="休",L$17=31,M$18="×"))))),30,IF(AND($D$1="三交代制",K51&lt;&gt;"準",K51&lt;&gt;"深",OR(L51="準",L51="深"),(NOT(OR(AND(L51="準",OR(K51="日",K51="休",L$17=1,AND(M51&lt;&gt;"準",M51&lt;&gt;"深",K51="")),OR(M51="休",AND(M51="準",OR(N51="休",L$17=30,N$18="×")),L$17=31,M$18="×",M51="")),AND(L51="深",OR(K51="休",L$17=1,AND(M51&lt;&gt;"準",M51&lt;&gt;"深",K51="")),OR(M51="休",AND(OR(M51="準",M51="深"),OR(N51="休",L$17=30,N$18="×")),L$17=31,M$18="×",M51="")))))),40,0))))</f>
        <v>0</v>
      </c>
      <c r="M192" s="193">
        <f t="shared" ref="M192" si="791">IF(AND($D$1="二交代制",M$17&gt;=1,M$17&lt;=28,M51="当",N51="明",O51="休",P51="当"),10,IF(AND($D$1="三交代制",M$17&gt;=2,M$17&lt;=30,OR(M51="準",M51="深"),OR(N51="準",N51="深"),OR(O51="準",O51="深")),20,IF(AND($D$1="二交代制",OR(M51="当",M51="明"),NOT(OR(AND(M51="当",OR(N51="明",M$17=31,N$18="×"),OR(O51="休",M$17=30,M$17=31,O$18="×")),AND(M51="明",OR(L51="当",M$17=1),OR(N51="休",M$17=31,N$18="×"))))),30,IF(AND($D$1="三交代制",L51&lt;&gt;"準",L51&lt;&gt;"深",OR(M51="準",M51="深"),(NOT(OR(AND(M51="準",OR(L51="日",L51="休",M$17=1,AND(N51&lt;&gt;"準",N51&lt;&gt;"深",L51="")),OR(N51="休",AND(N51="準",OR(O51="休",M$17=30,O$18="×")),M$17=31,N$18="×",N51="")),AND(M51="深",OR(L51="休",M$17=1,AND(N51&lt;&gt;"準",N51&lt;&gt;"深",L51="")),OR(N51="休",AND(OR(N51="準",N51="深"),OR(O51="休",M$17=30,O$18="×")),M$17=31,N$18="×",N51="")))))),40,0))))</f>
        <v>0</v>
      </c>
      <c r="N192" s="193">
        <f t="shared" ref="N192" si="792">IF(AND($D$1="二交代制",N$17&gt;=1,N$17&lt;=28,N51="当",O51="明",P51="休",Q51="当"),10,IF(AND($D$1="三交代制",N$17&gt;=2,N$17&lt;=30,OR(N51="準",N51="深"),OR(O51="準",O51="深"),OR(P51="準",P51="深")),20,IF(AND($D$1="二交代制",OR(N51="当",N51="明"),NOT(OR(AND(N51="当",OR(O51="明",N$17=31,O$18="×"),OR(P51="休",N$17=30,N$17=31,P$18="×")),AND(N51="明",OR(M51="当",N$17=1),OR(O51="休",N$17=31,O$18="×"))))),30,IF(AND($D$1="三交代制",M51&lt;&gt;"準",M51&lt;&gt;"深",OR(N51="準",N51="深"),(NOT(OR(AND(N51="準",OR(M51="日",M51="休",N$17=1,AND(O51&lt;&gt;"準",O51&lt;&gt;"深",M51="")),OR(O51="休",AND(O51="準",OR(P51="休",N$17=30,P$18="×")),N$17=31,O$18="×",O51="")),AND(N51="深",OR(M51="休",N$17=1,AND(O51&lt;&gt;"準",O51&lt;&gt;"深",M51="")),OR(O51="休",AND(OR(O51="準",O51="深"),OR(P51="休",N$17=30,P$18="×")),N$17=31,O$18="×",O51="")))))),40,0))))</f>
        <v>0</v>
      </c>
      <c r="O192" s="193">
        <f t="shared" ref="O192" si="793">IF(AND($D$1="二交代制",O$17&gt;=1,O$17&lt;=28,O51="当",P51="明",Q51="休",R51="当"),10,IF(AND($D$1="三交代制",O$17&gt;=2,O$17&lt;=30,OR(O51="準",O51="深"),OR(P51="準",P51="深"),OR(Q51="準",Q51="深")),20,IF(AND($D$1="二交代制",OR(O51="当",O51="明"),NOT(OR(AND(O51="当",OR(P51="明",O$17=31,P$18="×"),OR(Q51="休",O$17=30,O$17=31,Q$18="×")),AND(O51="明",OR(N51="当",O$17=1),OR(P51="休",O$17=31,P$18="×"))))),30,IF(AND($D$1="三交代制",N51&lt;&gt;"準",N51&lt;&gt;"深",OR(O51="準",O51="深"),(NOT(OR(AND(O51="準",OR(N51="日",N51="休",O$17=1,AND(P51&lt;&gt;"準",P51&lt;&gt;"深",N51="")),OR(P51="休",AND(P51="準",OR(Q51="休",O$17=30,Q$18="×")),O$17=31,P$18="×",P51="")),AND(O51="深",OR(N51="休",O$17=1,AND(P51&lt;&gt;"準",P51&lt;&gt;"深",N51="")),OR(P51="休",AND(OR(P51="準",P51="深"),OR(Q51="休",O$17=30,Q$18="×")),O$17=31,P$18="×",P51="")))))),40,0))))</f>
        <v>0</v>
      </c>
      <c r="P192" s="193">
        <f t="shared" ref="P192" si="794">IF(AND($D$1="二交代制",P$17&gt;=1,P$17&lt;=28,P51="当",Q51="明",R51="休",S51="当"),10,IF(AND($D$1="三交代制",P$17&gt;=2,P$17&lt;=30,OR(P51="準",P51="深"),OR(Q51="準",Q51="深"),OR(R51="準",R51="深")),20,IF(AND($D$1="二交代制",OR(P51="当",P51="明"),NOT(OR(AND(P51="当",OR(Q51="明",P$17=31,Q$18="×"),OR(R51="休",P$17=30,P$17=31,R$18="×")),AND(P51="明",OR(O51="当",P$17=1),OR(Q51="休",P$17=31,Q$18="×"))))),30,IF(AND($D$1="三交代制",O51&lt;&gt;"準",O51&lt;&gt;"深",OR(P51="準",P51="深"),(NOT(OR(AND(P51="準",OR(O51="日",O51="休",P$17=1,AND(Q51&lt;&gt;"準",Q51&lt;&gt;"深",O51="")),OR(Q51="休",AND(Q51="準",OR(R51="休",P$17=30,R$18="×")),P$17=31,Q$18="×",Q51="")),AND(P51="深",OR(O51="休",P$17=1,AND(Q51&lt;&gt;"準",Q51&lt;&gt;"深",O51="")),OR(Q51="休",AND(OR(Q51="準",Q51="深"),OR(R51="休",P$17=30,R$18="×")),P$17=31,Q$18="×",Q51="")))))),40,0))))</f>
        <v>0</v>
      </c>
      <c r="Q192" s="193">
        <f t="shared" ref="Q192" si="795">IF(AND($D$1="二交代制",Q$17&gt;=1,Q$17&lt;=28,Q51="当",R51="明",S51="休",T51="当"),10,IF(AND($D$1="三交代制",Q$17&gt;=2,Q$17&lt;=30,OR(Q51="準",Q51="深"),OR(R51="準",R51="深"),OR(S51="準",S51="深")),20,IF(AND($D$1="二交代制",OR(Q51="当",Q51="明"),NOT(OR(AND(Q51="当",OR(R51="明",Q$17=31,R$18="×"),OR(S51="休",Q$17=30,Q$17=31,S$18="×")),AND(Q51="明",OR(P51="当",Q$17=1),OR(R51="休",Q$17=31,R$18="×"))))),30,IF(AND($D$1="三交代制",P51&lt;&gt;"準",P51&lt;&gt;"深",OR(Q51="準",Q51="深"),(NOT(OR(AND(Q51="準",OR(P51="日",P51="休",Q$17=1,AND(R51&lt;&gt;"準",R51&lt;&gt;"深",P51="")),OR(R51="休",AND(R51="準",OR(S51="休",Q$17=30,S$18="×")),Q$17=31,R$18="×",R51="")),AND(Q51="深",OR(P51="休",Q$17=1,AND(R51&lt;&gt;"準",R51&lt;&gt;"深",P51="")),OR(R51="休",AND(OR(R51="準",R51="深"),OR(S51="休",Q$17=30,S$18="×")),Q$17=31,R$18="×",R51="")))))),40,0))))</f>
        <v>0</v>
      </c>
      <c r="R192" s="193">
        <f t="shared" ref="R192" si="796">IF(AND($D$1="二交代制",R$17&gt;=1,R$17&lt;=28,R51="当",S51="明",T51="休",U51="当"),10,IF(AND($D$1="三交代制",R$17&gt;=2,R$17&lt;=30,OR(R51="準",R51="深"),OR(S51="準",S51="深"),OR(T51="準",T51="深")),20,IF(AND($D$1="二交代制",OR(R51="当",R51="明"),NOT(OR(AND(R51="当",OR(S51="明",R$17=31,S$18="×"),OR(T51="休",R$17=30,R$17=31,T$18="×")),AND(R51="明",OR(Q51="当",R$17=1),OR(S51="休",R$17=31,S$18="×"))))),30,IF(AND($D$1="三交代制",Q51&lt;&gt;"準",Q51&lt;&gt;"深",OR(R51="準",R51="深"),(NOT(OR(AND(R51="準",OR(Q51="日",Q51="休",R$17=1,AND(S51&lt;&gt;"準",S51&lt;&gt;"深",Q51="")),OR(S51="休",AND(S51="準",OR(T51="休",R$17=30,T$18="×")),R$17=31,S$18="×",S51="")),AND(R51="深",OR(Q51="休",R$17=1,AND(S51&lt;&gt;"準",S51&lt;&gt;"深",Q51="")),OR(S51="休",AND(OR(S51="準",S51="深"),OR(T51="休",R$17=30,T$18="×")),R$17=31,S$18="×",S51="")))))),40,0))))</f>
        <v>0</v>
      </c>
      <c r="S192" s="193">
        <f t="shared" ref="S192" si="797">IF(AND($D$1="二交代制",S$17&gt;=1,S$17&lt;=28,S51="当",T51="明",U51="休",V51="当"),10,IF(AND($D$1="三交代制",S$17&gt;=2,S$17&lt;=30,OR(S51="準",S51="深"),OR(T51="準",T51="深"),OR(U51="準",U51="深")),20,IF(AND($D$1="二交代制",OR(S51="当",S51="明"),NOT(OR(AND(S51="当",OR(T51="明",S$17=31,T$18="×"),OR(U51="休",S$17=30,S$17=31,U$18="×")),AND(S51="明",OR(R51="当",S$17=1),OR(T51="休",S$17=31,T$18="×"))))),30,IF(AND($D$1="三交代制",R51&lt;&gt;"準",R51&lt;&gt;"深",OR(S51="準",S51="深"),(NOT(OR(AND(S51="準",OR(R51="日",R51="休",S$17=1,AND(T51&lt;&gt;"準",T51&lt;&gt;"深",R51="")),OR(T51="休",AND(T51="準",OR(U51="休",S$17=30,U$18="×")),S$17=31,T$18="×",T51="")),AND(S51="深",OR(R51="休",S$17=1,AND(T51&lt;&gt;"準",T51&lt;&gt;"深",R51="")),OR(T51="休",AND(OR(T51="準",T51="深"),OR(U51="休",S$17=30,U$18="×")),S$17=31,T$18="×",T51="")))))),40,0))))</f>
        <v>0</v>
      </c>
      <c r="T192" s="193">
        <f t="shared" ref="T192" si="798">IF(AND($D$1="二交代制",T$17&gt;=1,T$17&lt;=28,T51="当",U51="明",V51="休",W51="当"),10,IF(AND($D$1="三交代制",T$17&gt;=2,T$17&lt;=30,OR(T51="準",T51="深"),OR(U51="準",U51="深"),OR(V51="準",V51="深")),20,IF(AND($D$1="二交代制",OR(T51="当",T51="明"),NOT(OR(AND(T51="当",OR(U51="明",T$17=31,U$18="×"),OR(V51="休",T$17=30,T$17=31,V$18="×")),AND(T51="明",OR(S51="当",T$17=1),OR(U51="休",T$17=31,U$18="×"))))),30,IF(AND($D$1="三交代制",S51&lt;&gt;"準",S51&lt;&gt;"深",OR(T51="準",T51="深"),(NOT(OR(AND(T51="準",OR(S51="日",S51="休",T$17=1,AND(U51&lt;&gt;"準",U51&lt;&gt;"深",S51="")),OR(U51="休",AND(U51="準",OR(V51="休",T$17=30,V$18="×")),T$17=31,U$18="×",U51="")),AND(T51="深",OR(S51="休",T$17=1,AND(U51&lt;&gt;"準",U51&lt;&gt;"深",S51="")),OR(U51="休",AND(OR(U51="準",U51="深"),OR(V51="休",T$17=30,V$18="×")),T$17=31,U$18="×",U51="")))))),40,0))))</f>
        <v>0</v>
      </c>
      <c r="U192" s="193">
        <f t="shared" ref="U192" si="799">IF(AND($D$1="二交代制",U$17&gt;=1,U$17&lt;=28,U51="当",V51="明",W51="休",X51="当"),10,IF(AND($D$1="三交代制",U$17&gt;=2,U$17&lt;=30,OR(U51="準",U51="深"),OR(V51="準",V51="深"),OR(W51="準",W51="深")),20,IF(AND($D$1="二交代制",OR(U51="当",U51="明"),NOT(OR(AND(U51="当",OR(V51="明",U$17=31,V$18="×"),OR(W51="休",U$17=30,U$17=31,W$18="×")),AND(U51="明",OR(T51="当",U$17=1),OR(V51="休",U$17=31,V$18="×"))))),30,IF(AND($D$1="三交代制",T51&lt;&gt;"準",T51&lt;&gt;"深",OR(U51="準",U51="深"),(NOT(OR(AND(U51="準",OR(T51="日",T51="休",U$17=1,AND(V51&lt;&gt;"準",V51&lt;&gt;"深",T51="")),OR(V51="休",AND(V51="準",OR(W51="休",U$17=30,W$18="×")),U$17=31,V$18="×",V51="")),AND(U51="深",OR(T51="休",U$17=1,AND(V51&lt;&gt;"準",V51&lt;&gt;"深",T51="")),OR(V51="休",AND(OR(V51="準",V51="深"),OR(W51="休",U$17=30,W$18="×")),U$17=31,V$18="×",V51="")))))),40,0))))</f>
        <v>0</v>
      </c>
      <c r="V192" s="193">
        <f t="shared" ref="V192" si="800">IF(AND($D$1="二交代制",V$17&gt;=1,V$17&lt;=28,V51="当",W51="明",X51="休",Y51="当"),10,IF(AND($D$1="三交代制",V$17&gt;=2,V$17&lt;=30,OR(V51="準",V51="深"),OR(W51="準",W51="深"),OR(X51="準",X51="深")),20,IF(AND($D$1="二交代制",OR(V51="当",V51="明"),NOT(OR(AND(V51="当",OR(W51="明",V$17=31,W$18="×"),OR(X51="休",V$17=30,V$17=31,X$18="×")),AND(V51="明",OR(U51="当",V$17=1),OR(W51="休",V$17=31,W$18="×"))))),30,IF(AND($D$1="三交代制",U51&lt;&gt;"準",U51&lt;&gt;"深",OR(V51="準",V51="深"),(NOT(OR(AND(V51="準",OR(U51="日",U51="休",V$17=1,AND(W51&lt;&gt;"準",W51&lt;&gt;"深",U51="")),OR(W51="休",AND(W51="準",OR(X51="休",V$17=30,X$18="×")),V$17=31,W$18="×",W51="")),AND(V51="深",OR(U51="休",V$17=1,AND(W51&lt;&gt;"準",W51&lt;&gt;"深",U51="")),OR(W51="休",AND(OR(W51="準",W51="深"),OR(X51="休",V$17=30,X$18="×")),V$17=31,W$18="×",W51="")))))),40,0))))</f>
        <v>0</v>
      </c>
      <c r="W192" s="193">
        <f t="shared" ref="W192" si="801">IF(AND($D$1="二交代制",W$17&gt;=1,W$17&lt;=28,W51="当",X51="明",Y51="休",Z51="当"),10,IF(AND($D$1="三交代制",W$17&gt;=2,W$17&lt;=30,OR(W51="準",W51="深"),OR(X51="準",X51="深"),OR(Y51="準",Y51="深")),20,IF(AND($D$1="二交代制",OR(W51="当",W51="明"),NOT(OR(AND(W51="当",OR(X51="明",W$17=31,X$18="×"),OR(Y51="休",W$17=30,W$17=31,Y$18="×")),AND(W51="明",OR(V51="当",W$17=1),OR(X51="休",W$17=31,X$18="×"))))),30,IF(AND($D$1="三交代制",V51&lt;&gt;"準",V51&lt;&gt;"深",OR(W51="準",W51="深"),(NOT(OR(AND(W51="準",OR(V51="日",V51="休",W$17=1,AND(X51&lt;&gt;"準",X51&lt;&gt;"深",V51="")),OR(X51="休",AND(X51="準",OR(Y51="休",W$17=30,Y$18="×")),W$17=31,X$18="×",X51="")),AND(W51="深",OR(V51="休",W$17=1,AND(X51&lt;&gt;"準",X51&lt;&gt;"深",V51="")),OR(X51="休",AND(OR(X51="準",X51="深"),OR(Y51="休",W$17=30,Y$18="×")),W$17=31,X$18="×",X51="")))))),40,0))))</f>
        <v>0</v>
      </c>
      <c r="X192" s="193">
        <f t="shared" ref="X192" si="802">IF(AND($D$1="二交代制",X$17&gt;=1,X$17&lt;=28,X51="当",Y51="明",Z51="休",AA51="当"),10,IF(AND($D$1="三交代制",X$17&gt;=2,X$17&lt;=30,OR(X51="準",X51="深"),OR(Y51="準",Y51="深"),OR(Z51="準",Z51="深")),20,IF(AND($D$1="二交代制",OR(X51="当",X51="明"),NOT(OR(AND(X51="当",OR(Y51="明",X$17=31,Y$18="×"),OR(Z51="休",X$17=30,X$17=31,Z$18="×")),AND(X51="明",OR(W51="当",X$17=1),OR(Y51="休",X$17=31,Y$18="×"))))),30,IF(AND($D$1="三交代制",W51&lt;&gt;"準",W51&lt;&gt;"深",OR(X51="準",X51="深"),(NOT(OR(AND(X51="準",OR(W51="日",W51="休",X$17=1,AND(Y51&lt;&gt;"準",Y51&lt;&gt;"深",W51="")),OR(Y51="休",AND(Y51="準",OR(Z51="休",X$17=30,Z$18="×")),X$17=31,Y$18="×",Y51="")),AND(X51="深",OR(W51="休",X$17=1,AND(Y51&lt;&gt;"準",Y51&lt;&gt;"深",W51="")),OR(Y51="休",AND(OR(Y51="準",Y51="深"),OR(Z51="休",X$17=30,Z$18="×")),X$17=31,Y$18="×",Y51="")))))),40,0))))</f>
        <v>0</v>
      </c>
      <c r="Y192" s="193">
        <f t="shared" ref="Y192" si="803">IF(AND($D$1="二交代制",Y$17&gt;=1,Y$17&lt;=28,Y51="当",Z51="明",AA51="休",AB51="当"),10,IF(AND($D$1="三交代制",Y$17&gt;=2,Y$17&lt;=30,OR(Y51="準",Y51="深"),OR(Z51="準",Z51="深"),OR(AA51="準",AA51="深")),20,IF(AND($D$1="二交代制",OR(Y51="当",Y51="明"),NOT(OR(AND(Y51="当",OR(Z51="明",Y$17=31,Z$18="×"),OR(AA51="休",Y$17=30,Y$17=31,AA$18="×")),AND(Y51="明",OR(X51="当",Y$17=1),OR(Z51="休",Y$17=31,Z$18="×"))))),30,IF(AND($D$1="三交代制",X51&lt;&gt;"準",X51&lt;&gt;"深",OR(Y51="準",Y51="深"),(NOT(OR(AND(Y51="準",OR(X51="日",X51="休",Y$17=1,AND(Z51&lt;&gt;"準",Z51&lt;&gt;"深",X51="")),OR(Z51="休",AND(Z51="準",OR(AA51="休",Y$17=30,AA$18="×")),Y$17=31,Z$18="×",Z51="")),AND(Y51="深",OR(X51="休",Y$17=1,AND(Z51&lt;&gt;"準",Z51&lt;&gt;"深",X51="")),OR(Z51="休",AND(OR(Z51="準",Z51="深"),OR(AA51="休",Y$17=30,AA$18="×")),Y$17=31,Z$18="×",Z51="")))))),40,0))))</f>
        <v>0</v>
      </c>
      <c r="Z192" s="193">
        <f t="shared" ref="Z192" si="804">IF(AND($D$1="二交代制",Z$17&gt;=1,Z$17&lt;=28,Z51="当",AA51="明",AB51="休",AC51="当"),10,IF(AND($D$1="三交代制",Z$17&gt;=2,Z$17&lt;=30,OR(Z51="準",Z51="深"),OR(AA51="準",AA51="深"),OR(AB51="準",AB51="深")),20,IF(AND($D$1="二交代制",OR(Z51="当",Z51="明"),NOT(OR(AND(Z51="当",OR(AA51="明",Z$17=31,AA$18="×"),OR(AB51="休",Z$17=30,Z$17=31,AB$18="×")),AND(Z51="明",OR(Y51="当",Z$17=1),OR(AA51="休",Z$17=31,AA$18="×"))))),30,IF(AND($D$1="三交代制",Y51&lt;&gt;"準",Y51&lt;&gt;"深",OR(Z51="準",Z51="深"),(NOT(OR(AND(Z51="準",OR(Y51="日",Y51="休",Z$17=1,AND(AA51&lt;&gt;"準",AA51&lt;&gt;"深",Y51="")),OR(AA51="休",AND(AA51="準",OR(AB51="休",Z$17=30,AB$18="×")),Z$17=31,AA$18="×",AA51="")),AND(Z51="深",OR(Y51="休",Z$17=1,AND(AA51&lt;&gt;"準",AA51&lt;&gt;"深",Y51="")),OR(AA51="休",AND(OR(AA51="準",AA51="深"),OR(AB51="休",Z$17=30,AB$18="×")),Z$17=31,AA$18="×",AA51="")))))),40,0))))</f>
        <v>0</v>
      </c>
      <c r="AA192" s="193">
        <f t="shared" ref="AA192" si="805">IF(AND($D$1="二交代制",AA$17&gt;=1,AA$17&lt;=28,AA51="当",AB51="明",AC51="休",AD51="当"),10,IF(AND($D$1="三交代制",AA$17&gt;=2,AA$17&lt;=30,OR(AA51="準",AA51="深"),OR(AB51="準",AB51="深"),OR(AC51="準",AC51="深")),20,IF(AND($D$1="二交代制",OR(AA51="当",AA51="明"),NOT(OR(AND(AA51="当",OR(AB51="明",AA$17=31,AB$18="×"),OR(AC51="休",AA$17=30,AA$17=31,AC$18="×")),AND(AA51="明",OR(Z51="当",AA$17=1),OR(AB51="休",AA$17=31,AB$18="×"))))),30,IF(AND($D$1="三交代制",Z51&lt;&gt;"準",Z51&lt;&gt;"深",OR(AA51="準",AA51="深"),(NOT(OR(AND(AA51="準",OR(Z51="日",Z51="休",AA$17=1,AND(AB51&lt;&gt;"準",AB51&lt;&gt;"深",Z51="")),OR(AB51="休",AND(AB51="準",OR(AC51="休",AA$17=30,AC$18="×")),AA$17=31,AB$18="×",AB51="")),AND(AA51="深",OR(Z51="休",AA$17=1,AND(AB51&lt;&gt;"準",AB51&lt;&gt;"深",Z51="")),OR(AB51="休",AND(OR(AB51="準",AB51="深"),OR(AC51="休",AA$17=30,AC$18="×")),AA$17=31,AB$18="×",AB51="")))))),40,0))))</f>
        <v>0</v>
      </c>
      <c r="AB192" s="193">
        <f t="shared" ref="AB192" si="806">IF(AND($D$1="二交代制",AB$17&gt;=1,AB$17&lt;=28,AB51="当",AC51="明",AD51="休",AE51="当"),10,IF(AND($D$1="三交代制",AB$17&gt;=2,AB$17&lt;=30,OR(AB51="準",AB51="深"),OR(AC51="準",AC51="深"),OR(AD51="準",AD51="深")),20,IF(AND($D$1="二交代制",OR(AB51="当",AB51="明"),NOT(OR(AND(AB51="当",OR(AC51="明",AB$17=31,AC$18="×"),OR(AD51="休",AB$17=30,AB$17=31,AD$18="×")),AND(AB51="明",OR(AA51="当",AB$17=1),OR(AC51="休",AB$17=31,AC$18="×"))))),30,IF(AND($D$1="三交代制",AA51&lt;&gt;"準",AA51&lt;&gt;"深",OR(AB51="準",AB51="深"),(NOT(OR(AND(AB51="準",OR(AA51="日",AA51="休",AB$17=1,AND(AC51&lt;&gt;"準",AC51&lt;&gt;"深",AA51="")),OR(AC51="休",AND(AC51="準",OR(AD51="休",AB$17=30,AD$18="×")),AB$17=31,AC$18="×",AC51="")),AND(AB51="深",OR(AA51="休",AB$17=1,AND(AC51&lt;&gt;"準",AC51&lt;&gt;"深",AA51="")),OR(AC51="休",AND(OR(AC51="準",AC51="深"),OR(AD51="休",AB$17=30,AD$18="×")),AB$17=31,AC$18="×",AC51="")))))),40,0))))</f>
        <v>0</v>
      </c>
      <c r="AC192" s="193">
        <f t="shared" ref="AC192" si="807">IF(AND($D$1="二交代制",AC$17&gt;=1,AC$17&lt;=28,AC51="当",AD51="明",AE51="休",AF51="当"),10,IF(AND($D$1="三交代制",AC$17&gt;=2,AC$17&lt;=30,OR(AC51="準",AC51="深"),OR(AD51="準",AD51="深"),OR(AE51="準",AE51="深")),20,IF(AND($D$1="二交代制",OR(AC51="当",AC51="明"),NOT(OR(AND(AC51="当",OR(AD51="明",AC$17=31,AD$18="×"),OR(AE51="休",AC$17=30,AC$17=31,AE$18="×")),AND(AC51="明",OR(AB51="当",AC$17=1),OR(AD51="休",AC$17=31,AD$18="×"))))),30,IF(AND($D$1="三交代制",AB51&lt;&gt;"準",AB51&lt;&gt;"深",OR(AC51="準",AC51="深"),(NOT(OR(AND(AC51="準",OR(AB51="日",AB51="休",AC$17=1,AND(AD51&lt;&gt;"準",AD51&lt;&gt;"深",AB51="")),OR(AD51="休",AND(AD51="準",OR(AE51="休",AC$17=30,AE$18="×")),AC$17=31,AD$18="×",AD51="")),AND(AC51="深",OR(AB51="休",AC$17=1,AND(AD51&lt;&gt;"準",AD51&lt;&gt;"深",AB51="")),OR(AD51="休",AND(OR(AD51="準",AD51="深"),OR(AE51="休",AC$17=30,AE$18="×")),AC$17=31,AD$18="×",AD51="")))))),40,0))))</f>
        <v>0</v>
      </c>
      <c r="AD192" s="193">
        <f t="shared" ref="AD192" si="808">IF(AND($D$1="二交代制",AD$17&gt;=1,AD$17&lt;=28,AD51="当",AE51="明",AF51="休",AG51="当"),10,IF(AND($D$1="三交代制",AD$17&gt;=2,AD$17&lt;=30,OR(AD51="準",AD51="深"),OR(AE51="準",AE51="深"),OR(AF51="準",AF51="深")),20,IF(AND($D$1="二交代制",OR(AD51="当",AD51="明"),NOT(OR(AND(AD51="当",OR(AE51="明",AD$17=31,AE$18="×"),OR(AF51="休",AD$17=30,AD$17=31,AF$18="×")),AND(AD51="明",OR(AC51="当",AD$17=1),OR(AE51="休",AD$17=31,AE$18="×"))))),30,IF(AND($D$1="三交代制",AC51&lt;&gt;"準",AC51&lt;&gt;"深",OR(AD51="準",AD51="深"),(NOT(OR(AND(AD51="準",OR(AC51="日",AC51="休",AD$17=1,AND(AE51&lt;&gt;"準",AE51&lt;&gt;"深",AC51="")),OR(AE51="休",AND(AE51="準",OR(AF51="休",AD$17=30,AF$18="×")),AD$17=31,AE$18="×",AE51="")),AND(AD51="深",OR(AC51="休",AD$17=1,AND(AE51&lt;&gt;"準",AE51&lt;&gt;"深",AC51="")),OR(AE51="休",AND(OR(AE51="準",AE51="深"),OR(AF51="休",AD$17=30,AF$18="×")),AD$17=31,AE$18="×",AE51="")))))),40,0))))</f>
        <v>0</v>
      </c>
      <c r="AE192" s="193">
        <f t="shared" ref="AE192" si="809">IF(AND($D$1="二交代制",AE$17&gt;=1,AE$17&lt;=28,AE51="当",AF51="明",AG51="休",AH51="当"),10,IF(AND($D$1="三交代制",AE$17&gt;=2,AE$17&lt;=30,OR(AE51="準",AE51="深"),OR(AF51="準",AF51="深"),OR(AG51="準",AG51="深")),20,IF(AND($D$1="二交代制",OR(AE51="当",AE51="明"),NOT(OR(AND(AE51="当",OR(AF51="明",AE$17=31,AF$18="×"),OR(AG51="休",AE$17=30,AE$17=31,AG$18="×")),AND(AE51="明",OR(AD51="当",AE$17=1),OR(AF51="休",AE$17=31,AF$18="×"))))),30,IF(AND($D$1="三交代制",AD51&lt;&gt;"準",AD51&lt;&gt;"深",OR(AE51="準",AE51="深"),(NOT(OR(AND(AE51="準",OR(AD51="日",AD51="休",AE$17=1,AND(AF51&lt;&gt;"準",AF51&lt;&gt;"深",AD51="")),OR(AF51="休",AND(AF51="準",OR(AG51="休",AE$17=30,AG$18="×")),AE$17=31,AF$18="×",AF51="")),AND(AE51="深",OR(AD51="休",AE$17=1,AND(AF51&lt;&gt;"準",AF51&lt;&gt;"深",AD51="")),OR(AF51="休",AND(OR(AF51="準",AF51="深"),OR(AG51="休",AE$17=30,AG$18="×")),AE$17=31,AF$18="×",AF51="")))))),40,0))))</f>
        <v>0</v>
      </c>
      <c r="AF192" s="193">
        <f t="shared" ref="AF192" si="810">IF(AND($D$1="二交代制",AF$17&gt;=1,AF$17&lt;=28,AF51="当",AG51="明",AH51="休",AI51="当"),10,IF(AND($D$1="三交代制",AF$17&gt;=2,AF$17&lt;=30,OR(AF51="準",AF51="深"),OR(AG51="準",AG51="深"),OR(AH51="準",AH51="深")),20,IF(AND($D$1="二交代制",OR(AF51="当",AF51="明"),NOT(OR(AND(AF51="当",OR(AG51="明",AF$17=31,AG$18="×"),OR(AH51="休",AF$17=30,AF$17=31,AH$18="×")),AND(AF51="明",OR(AE51="当",AF$17=1),OR(AG51="休",AF$17=31,AG$18="×"))))),30,IF(AND($D$1="三交代制",AE51&lt;&gt;"準",AE51&lt;&gt;"深",OR(AF51="準",AF51="深"),(NOT(OR(AND(AF51="準",OR(AE51="日",AE51="休",AF$17=1,AND(AG51&lt;&gt;"準",AG51&lt;&gt;"深",AE51="")),OR(AG51="休",AND(AG51="準",OR(AH51="休",AF$17=30,AH$18="×")),AF$17=31,AG$18="×",AG51="")),AND(AF51="深",OR(AE51="休",AF$17=1,AND(AG51&lt;&gt;"準",AG51&lt;&gt;"深",AE51="")),OR(AG51="休",AND(OR(AG51="準",AG51="深"),OR(AH51="休",AF$17=30,AH$18="×")),AF$17=31,AG$18="×",AG51="")))))),40,0))))</f>
        <v>0</v>
      </c>
      <c r="AG192" s="193">
        <f t="shared" ref="AG192" si="811">IF(AND($D$1="二交代制",AG$17&gt;=1,AG$17&lt;=28,AG51="当",AH51="明",AI51="休",AJ51="当"),10,IF(AND($D$1="三交代制",AG$17&gt;=2,AG$17&lt;=30,OR(AG51="準",AG51="深"),OR(AH51="準",AH51="深"),OR(AI51="準",AI51="深")),20,IF(AND($D$1="二交代制",OR(AG51="当",AG51="明"),NOT(OR(AND(AG51="当",OR(AH51="明",AG$17=31,AH$18="×"),OR(AI51="休",AG$17=30,AG$17=31,AI$18="×")),AND(AG51="明",OR(AF51="当",AG$17=1),OR(AH51="休",AG$17=31,AH$18="×"))))),30,IF(AND($D$1="三交代制",AF51&lt;&gt;"準",AF51&lt;&gt;"深",OR(AG51="準",AG51="深"),(NOT(OR(AND(AG51="準",OR(AF51="日",AF51="休",AG$17=1,AND(AH51&lt;&gt;"準",AH51&lt;&gt;"深",AF51="")),OR(AH51="休",AND(AH51="準",OR(AI51="休",AG$17=30,AI$18="×")),AG$17=31,AH$18="×",AH51="")),AND(AG51="深",OR(AF51="休",AG$17=1,AND(AH51&lt;&gt;"準",AH51&lt;&gt;"深",AF51="")),OR(AH51="休",AND(OR(AH51="準",AH51="深"),OR(AI51="休",AG$17=30,AI$18="×")),AG$17=31,AH$18="×",AH51="")))))),40,0))))</f>
        <v>0</v>
      </c>
      <c r="AH192" s="193">
        <f t="shared" ref="AH192" si="812">IF(AND($D$1="二交代制",AH$17&gt;=1,AH$17&lt;=28,AH51="当",AI51="明",AJ51="休",AK51="当"),10,IF(AND($D$1="三交代制",AH$17&gt;=2,AH$17&lt;=30,OR(AH51="準",AH51="深"),OR(AI51="準",AI51="深"),OR(AJ51="準",AJ51="深")),20,IF(AND($D$1="二交代制",OR(AH51="当",AH51="明"),NOT(OR(AND(AH51="当",OR(AI51="明",AH$17=31,AI$18="×"),OR(AJ51="休",AH$17=30,AH$17=31,AJ$18="×")),AND(AH51="明",OR(AG51="当",AH$17=1),OR(AI51="休",AH$17=31,AI$18="×"))))),30,IF(AND($D$1="三交代制",AG51&lt;&gt;"準",AG51&lt;&gt;"深",OR(AH51="準",AH51="深"),(NOT(OR(AND(AH51="準",OR(AG51="日",AG51="休",AH$17=1,AND(AI51&lt;&gt;"準",AI51&lt;&gt;"深",AG51="")),OR(AI51="休",AND(AI51="準",OR(AJ51="休",AH$17=30,AJ$18="×")),AH$17=31,AI$18="×",AI51="")),AND(AH51="深",OR(AG51="休",AH$17=1,AND(AI51&lt;&gt;"準",AI51&lt;&gt;"深",AG51="")),OR(AI51="休",AND(OR(AI51="準",AI51="深"),OR(AJ51="休",AH$17=30,AJ$18="×")),AH$17=31,AI$18="×",AI51="")))))),40,0))))</f>
        <v>0</v>
      </c>
      <c r="AI192" s="193">
        <f t="shared" ref="AI192" si="813">IF(AND($D$1="二交代制",AI$17&gt;=1,AI$17&lt;=28,AI51="当",AJ51="明",AK51="休",AL51="当"),10,IF(AND($D$1="三交代制",AI$17&gt;=2,AI$17&lt;=30,OR(AI51="準",AI51="深"),OR(AJ51="準",AJ51="深"),OR(AK51="準",AK51="深")),20,IF(AND($D$1="二交代制",OR(AI51="当",AI51="明"),NOT(OR(AND(AI51="当",OR(AJ51="明",AI$17=31,AJ$18="×"),OR(AK51="休",AI$17=30,AI$17=31,AK$18="×")),AND(AI51="明",OR(AH51="当",AI$17=1),OR(AJ51="休",AI$17=31,AJ$18="×"))))),30,IF(AND($D$1="三交代制",AH51&lt;&gt;"準",AH51&lt;&gt;"深",OR(AI51="準",AI51="深"),(NOT(OR(AND(AI51="準",OR(AH51="日",AH51="休",AI$17=1,AND(AJ51&lt;&gt;"準",AJ51&lt;&gt;"深",AH51="")),OR(AJ51="休",AND(AJ51="準",OR(AK51="休",AI$17=30,AK$18="×")),AI$17=31,AJ$18="×",AJ51="")),AND(AI51="深",OR(AH51="休",AI$17=1,AND(AJ51&lt;&gt;"準",AJ51&lt;&gt;"深",AH51="")),OR(AJ51="休",AND(OR(AJ51="準",AJ51="深"),OR(AK51="休",AI$17=30,AK$18="×")),AI$17=31,AJ$18="×",AJ51="")))))),40,0))))</f>
        <v>0</v>
      </c>
      <c r="AJ192" s="193">
        <f t="shared" ref="AJ192" si="814">IF(AND($D$1="二交代制",AJ$17&gt;=1,AJ$17&lt;=28,AJ51="当",AK51="明",AL51="休",AM51="当"),10,IF(AND($D$1="三交代制",AJ$17&gt;=2,AJ$17&lt;=30,OR(AJ51="準",AJ51="深"),OR(AK51="準",AK51="深"),OR(AL51="準",AL51="深")),20,IF(AND($D$1="二交代制",OR(AJ51="当",AJ51="明"),NOT(OR(AND(AJ51="当",OR(AK51="明",AJ$17=31,AK$18="×"),OR(AL51="休",AJ$17=30,AJ$17=31,AL$18="×")),AND(AJ51="明",OR(AI51="当",AJ$17=1),OR(AK51="休",AJ$17=31,AK$18="×"))))),30,IF(AND($D$1="三交代制",AI51&lt;&gt;"準",AI51&lt;&gt;"深",OR(AJ51="準",AJ51="深"),(NOT(OR(AND(AJ51="準",OR(AI51="日",AI51="休",AJ$17=1,AND(AK51&lt;&gt;"準",AK51&lt;&gt;"深",AI51="")),OR(AK51="休",AND(AK51="準",OR(AL51="休",AJ$17=30,AL$18="×")),AJ$17=31,AK$18="×",AK51="")),AND(AJ51="深",OR(AI51="休",AJ$17=1,AND(AK51&lt;&gt;"準",AK51&lt;&gt;"深",AI51="")),OR(AK51="休",AND(OR(AK51="準",AK51="深"),OR(AL51="休",AJ$17=30,AL$18="×")),AJ$17=31,AK$18="×",AK51="")))))),40,0))))</f>
        <v>0</v>
      </c>
      <c r="AK192" s="193">
        <f t="shared" ref="AK192" si="815">IF(AND($D$1="二交代制",AK$17&gt;=1,AK$17&lt;=28,AK51="当",AL51="明",AM51="休",AN51="当"),10,IF(AND($D$1="三交代制",AK$17&gt;=2,AK$17&lt;=30,OR(AK51="準",AK51="深"),OR(AL51="準",AL51="深"),OR(AM51="準",AM51="深")),20,IF(AND($D$1="二交代制",OR(AK51="当",AK51="明"),NOT(OR(AND(AK51="当",OR(AL51="明",AK$17=31,AL$18="×"),OR(AM51="休",AK$17=30,AK$17=31,AM$18="×")),AND(AK51="明",OR(AJ51="当",AK$17=1),OR(AL51="休",AK$17=31,AL$18="×"))))),30,IF(AND($D$1="三交代制",AJ51&lt;&gt;"準",AJ51&lt;&gt;"深",OR(AK51="準",AK51="深"),(NOT(OR(AND(AK51="準",OR(AJ51="日",AJ51="休",AK$17=1,AND(AL51&lt;&gt;"準",AL51&lt;&gt;"深",AJ51="")),OR(AL51="休",AND(AL51="準",OR(AM51="休",AK$17=30,AM$18="×")),AK$17=31,AL$18="×",AL51="")),AND(AK51="深",OR(AJ51="休",AK$17=1,AND(AL51&lt;&gt;"準",AL51&lt;&gt;"深",AJ51="")),OR(AL51="休",AND(OR(AL51="準",AL51="深"),OR(AM51="休",AK$17=30,AM$18="×")),AK$17=31,AL$18="×",AL51="")))))),40,0))))</f>
        <v>0</v>
      </c>
      <c r="AL192" s="193">
        <f t="shared" ref="AL192" si="816">IF(AND($D$1="二交代制",AL$17&gt;=1,AL$17&lt;=28,AL51="当",AM51="明",AN51="休",AO51="当"),10,IF(AND($D$1="三交代制",AL$17&gt;=2,AL$17&lt;=30,OR(AL51="準",AL51="深"),OR(AM51="準",AM51="深"),OR(AN51="準",AN51="深")),20,IF(AND($D$1="二交代制",OR(AL51="当",AL51="明"),NOT(OR(AND(AL51="当",OR(AM51="明",AL$17=31,AM$18="×"),OR(AN51="休",AL$17=30,AL$17=31,AN$18="×")),AND(AL51="明",OR(AK51="当",AL$17=1),OR(AM51="休",AL$17=31,AM$18="×"))))),30,IF(AND($D$1="三交代制",AK51&lt;&gt;"準",AK51&lt;&gt;"深",OR(AL51="準",AL51="深"),(NOT(OR(AND(AL51="準",OR(AK51="日",AK51="休",AL$17=1,AND(AM51&lt;&gt;"準",AM51&lt;&gt;"深",AK51="")),OR(AM51="休",AND(AM51="準",OR(AN51="休",AL$17=30,AN$18="×")),AL$17=31,AM$18="×",AM51="")),AND(AL51="深",OR(AK51="休",AL$17=1,AND(AM51&lt;&gt;"準",AM51&lt;&gt;"深",AK51="")),OR(AM51="休",AND(OR(AM51="準",AM51="深"),OR(AN51="休",AL$17=30,AN$18="×")),AL$17=31,AM$18="×",AM51="")))))),40,0))))</f>
        <v>0</v>
      </c>
      <c r="AM192" s="193">
        <f t="shared" ref="AM192" si="817">IF(AND($D$1="二交代制",AM$17&gt;=1,AM$17&lt;=28,AM51="当",AN51="明",AO51="休",AP51="当"),10,IF(AND($D$1="三交代制",AM$17&gt;=2,AM$17&lt;=30,OR(AM51="準",AM51="深"),OR(AN51="準",AN51="深"),OR(AO51="準",AO51="深")),20,IF(AND($D$1="二交代制",OR(AM51="当",AM51="明"),NOT(OR(AND(AM51="当",OR(AN51="明",AM$17=31,AN$18="×"),OR(AO51="休",AM$17=30,AM$17=31,AO$18="×")),AND(AM51="明",OR(AL51="当",AM$17=1),OR(AN51="休",AM$17=31,AN$18="×"))))),30,IF(AND($D$1="三交代制",AL51&lt;&gt;"準",AL51&lt;&gt;"深",OR(AM51="準",AM51="深"),(NOT(OR(AND(AM51="準",OR(AL51="日",AL51="休",AM$17=1,AND(AN51&lt;&gt;"準",AN51&lt;&gt;"深",AL51="")),OR(AN51="休",AND(AN51="準",OR(AO51="休",AM$17=30,AO$18="×")),AM$17=31,AN$18="×",AN51="")),AND(AM51="深",OR(AL51="休",AM$17=1,AND(AN51&lt;&gt;"準",AN51&lt;&gt;"深",AL51="")),OR(AN51="休",AND(OR(AN51="準",AN51="深"),OR(AO51="休",AM$17=30,AO$18="×")),AM$17=31,AN$18="×",AN51="")))))),40,0))))</f>
        <v>0</v>
      </c>
      <c r="AN192" s="193">
        <f t="shared" ref="AN192" si="818">IF(AND($D$1="二交代制",AN$17&gt;=1,AN$17&lt;=28,AN51="当",AO51="明",AP51="休",AQ51="当"),10,IF(AND($D$1="三交代制",AN$17&gt;=2,AN$17&lt;=30,OR(AN51="準",AN51="深"),OR(AO51="準",AO51="深"),OR(AP51="準",AP51="深")),20,IF(AND($D$1="二交代制",OR(AN51="当",AN51="明"),NOT(OR(AND(AN51="当",OR(AO51="明",AN$17=31,AO$18="×"),OR(AP51="休",AN$17=30,AN$17=31,AP$18="×")),AND(AN51="明",OR(AM51="当",AN$17=1),OR(AO51="休",AN$17=31,AO$18="×"))))),30,IF(AND($D$1="三交代制",AM51&lt;&gt;"準",AM51&lt;&gt;"深",OR(AN51="準",AN51="深"),(NOT(OR(AND(AN51="準",OR(AM51="日",AM51="休",AN$17=1,AND(AO51&lt;&gt;"準",AO51&lt;&gt;"深",AM51="")),OR(AO51="休",AND(AO51="準",OR(AP51="休",AN$17=30,AP$18="×")),AN$17=31,AO$18="×",AO51="")),AND(AN51="深",OR(AM51="休",AN$17=1,AND(AO51&lt;&gt;"準",AO51&lt;&gt;"深",AM51="")),OR(AO51="休",AND(OR(AO51="準",AO51="深"),OR(AP51="休",AN$17=30,AP$18="×")),AN$17=31,AO$18="×",AO51="")))))),40,0))))</f>
        <v>0</v>
      </c>
      <c r="AO192" s="193">
        <f t="shared" ref="AO192" si="819">IF(AND($D$1="二交代制",AO$17&gt;=1,AO$17&lt;=28,AO51="当",AP51="明",AQ51="休",AR51="当"),10,IF(AND($D$1="三交代制",AO$17&gt;=2,AO$17&lt;=30,OR(AO51="準",AO51="深"),OR(AP51="準",AP51="深"),OR(AQ51="準",AQ51="深")),20,IF(AND($D$1="二交代制",OR(AO51="当",AO51="明"),NOT(OR(AND(AO51="当",OR(AP51="明",AO$17=31,AP$18="×"),OR(AQ51="休",AO$17=30,AO$17=31,AQ$18="×")),AND(AO51="明",OR(AN51="当",AO$17=1),OR(AP51="休",AO$17=31,AP$18="×"))))),30,IF(AND($D$1="三交代制",AN51&lt;&gt;"準",AN51&lt;&gt;"深",OR(AO51="準",AO51="深"),(NOT(OR(AND(AO51="準",OR(AN51="日",AN51="休",AO$17=1,AND(AP51&lt;&gt;"準",AP51&lt;&gt;"深",AN51="")),OR(AP51="休",AND(AP51="準",OR(AQ51="休",AO$17=30,AQ$18="×")),AO$17=31,AP$18="×",AP51="")),AND(AO51="深",OR(AN51="休",AO$17=1,AND(AP51&lt;&gt;"準",AP51&lt;&gt;"深",AN51="")),OR(AP51="休",AND(OR(AP51="準",AP51="深"),OR(AQ51="休",AO$17=30,AQ$18="×")),AO$17=31,AP$18="×",AP51="")))))),40,0))))</f>
        <v>0</v>
      </c>
    </row>
    <row r="193" spans="9:41" x14ac:dyDescent="0.4">
      <c r="I193" s="307"/>
      <c r="J193" s="202"/>
      <c r="K193" s="193"/>
      <c r="L193" s="193"/>
      <c r="M193" s="193"/>
      <c r="N193" s="193"/>
      <c r="O193" s="193"/>
      <c r="P193" s="193"/>
      <c r="Q193" s="193"/>
      <c r="R193" s="193"/>
      <c r="S193" s="193"/>
      <c r="T193" s="193"/>
      <c r="U193" s="193"/>
      <c r="V193" s="193"/>
      <c r="W193" s="193"/>
      <c r="X193" s="193"/>
      <c r="Y193" s="193"/>
      <c r="Z193" s="193"/>
      <c r="AA193" s="193"/>
      <c r="AB193" s="193"/>
      <c r="AC193" s="193"/>
      <c r="AD193" s="193"/>
      <c r="AE193" s="193"/>
      <c r="AF193" s="193"/>
      <c r="AG193" s="193"/>
      <c r="AH193" s="193"/>
      <c r="AI193" s="193"/>
      <c r="AJ193" s="193"/>
      <c r="AK193" s="193"/>
      <c r="AL193" s="193"/>
      <c r="AM193" s="193"/>
      <c r="AN193" s="193"/>
      <c r="AO193" s="193"/>
    </row>
    <row r="194" spans="9:41" x14ac:dyDescent="0.4">
      <c r="I194" s="307"/>
      <c r="J194" s="201" t="str">
        <f t="shared" ref="J194" si="820">E53</f>
        <v>林</v>
      </c>
      <c r="K194" s="193">
        <f t="shared" ref="K194" si="821">IF(AND($D$1="二交代制",K$17&gt;=1,K$17&lt;=28,K53="当",L53="明",M53="休",N53="当"),10,IF(AND($D$1="三交代制",K$17&gt;=2,K$17&lt;=30,OR(K53="準",K53="深"),OR(L53="準",L53="深"),OR(M53="準",M53="深")),20,IF(AND($D$1="二交代制",OR(K53="当",K53="明"),NOT(OR(AND(K53="当",OR(L53="明",K$17=31,L$18="×"),OR(M53="休",K$17=30,K$17=31,M$18="×")),AND(K53="明",OR(J53="当",K$17=1),OR(L53="休",K$17=31,L$18="×"))))),30,IF(AND($D$1="三交代制",J53&lt;&gt;"準",J53&lt;&gt;"深",OR(K53="準",K53="深"),(NOT(OR(AND(K53="準",OR(J53="日",J53="休",K$17=1,AND(L53&lt;&gt;"準",L53&lt;&gt;"深",J53="")),OR(L53="休",AND(L53="準",OR(M53="休",K$17=30,M$18="×")),K$17=31,L$18="×",L53="")),AND(K53="深",OR(J53="休",K$17=1,AND(L53&lt;&gt;"準",L53&lt;&gt;"深",J53="")),OR(L53="休",AND(OR(L53="準",L53="深"),OR(M53="休",K$17=30,M$18="×")),K$17=31,L$18="×",L53="")))))),40,0))))</f>
        <v>0</v>
      </c>
      <c r="L194" s="193">
        <f t="shared" ref="L194" si="822">IF(AND($D$1="二交代制",L$17&gt;=1,L$17&lt;=28,L53="当",M53="明",N53="休",O53="当"),10,IF(AND($D$1="三交代制",L$17&gt;=2,L$17&lt;=30,OR(L53="準",L53="深"),OR(M53="準",M53="深"),OR(N53="準",N53="深")),20,IF(AND($D$1="二交代制",OR(L53="当",L53="明"),NOT(OR(AND(L53="当",OR(M53="明",L$17=31,M$18="×"),OR(N53="休",L$17=30,L$17=31,N$18="×")),AND(L53="明",OR(K53="当",L$17=1),OR(M53="休",L$17=31,M$18="×"))))),30,IF(AND($D$1="三交代制",K53&lt;&gt;"準",K53&lt;&gt;"深",OR(L53="準",L53="深"),(NOT(OR(AND(L53="準",OR(K53="日",K53="休",L$17=1,AND(M53&lt;&gt;"準",M53&lt;&gt;"深",K53="")),OR(M53="休",AND(M53="準",OR(N53="休",L$17=30,N$18="×")),L$17=31,M$18="×",M53="")),AND(L53="深",OR(K53="休",L$17=1,AND(M53&lt;&gt;"準",M53&lt;&gt;"深",K53="")),OR(M53="休",AND(OR(M53="準",M53="深"),OR(N53="休",L$17=30,N$18="×")),L$17=31,M$18="×",M53="")))))),40,0))))</f>
        <v>0</v>
      </c>
      <c r="M194" s="193">
        <f t="shared" ref="M194" si="823">IF(AND($D$1="二交代制",M$17&gt;=1,M$17&lt;=28,M53="当",N53="明",O53="休",P53="当"),10,IF(AND($D$1="三交代制",M$17&gt;=2,M$17&lt;=30,OR(M53="準",M53="深"),OR(N53="準",N53="深"),OR(O53="準",O53="深")),20,IF(AND($D$1="二交代制",OR(M53="当",M53="明"),NOT(OR(AND(M53="当",OR(N53="明",M$17=31,N$18="×"),OR(O53="休",M$17=30,M$17=31,O$18="×")),AND(M53="明",OR(L53="当",M$17=1),OR(N53="休",M$17=31,N$18="×"))))),30,IF(AND($D$1="三交代制",L53&lt;&gt;"準",L53&lt;&gt;"深",OR(M53="準",M53="深"),(NOT(OR(AND(M53="準",OR(L53="日",L53="休",M$17=1,AND(N53&lt;&gt;"準",N53&lt;&gt;"深",L53="")),OR(N53="休",AND(N53="準",OR(O53="休",M$17=30,O$18="×")),M$17=31,N$18="×",N53="")),AND(M53="深",OR(L53="休",M$17=1,AND(N53&lt;&gt;"準",N53&lt;&gt;"深",L53="")),OR(N53="休",AND(OR(N53="準",N53="深"),OR(O53="休",M$17=30,O$18="×")),M$17=31,N$18="×",N53="")))))),40,0))))</f>
        <v>0</v>
      </c>
      <c r="N194" s="193">
        <f t="shared" ref="N194" si="824">IF(AND($D$1="二交代制",N$17&gt;=1,N$17&lt;=28,N53="当",O53="明",P53="休",Q53="当"),10,IF(AND($D$1="三交代制",N$17&gt;=2,N$17&lt;=30,OR(N53="準",N53="深"),OR(O53="準",O53="深"),OR(P53="準",P53="深")),20,IF(AND($D$1="二交代制",OR(N53="当",N53="明"),NOT(OR(AND(N53="当",OR(O53="明",N$17=31,O$18="×"),OR(P53="休",N$17=30,N$17=31,P$18="×")),AND(N53="明",OR(M53="当",N$17=1),OR(O53="休",N$17=31,O$18="×"))))),30,IF(AND($D$1="三交代制",M53&lt;&gt;"準",M53&lt;&gt;"深",OR(N53="準",N53="深"),(NOT(OR(AND(N53="準",OR(M53="日",M53="休",N$17=1,AND(O53&lt;&gt;"準",O53&lt;&gt;"深",M53="")),OR(O53="休",AND(O53="準",OR(P53="休",N$17=30,P$18="×")),N$17=31,O$18="×",O53="")),AND(N53="深",OR(M53="休",N$17=1,AND(O53&lt;&gt;"準",O53&lt;&gt;"深",M53="")),OR(O53="休",AND(OR(O53="準",O53="深"),OR(P53="休",N$17=30,P$18="×")),N$17=31,O$18="×",O53="")))))),40,0))))</f>
        <v>0</v>
      </c>
      <c r="O194" s="193">
        <f t="shared" ref="O194" si="825">IF(AND($D$1="二交代制",O$17&gt;=1,O$17&lt;=28,O53="当",P53="明",Q53="休",R53="当"),10,IF(AND($D$1="三交代制",O$17&gt;=2,O$17&lt;=30,OR(O53="準",O53="深"),OR(P53="準",P53="深"),OR(Q53="準",Q53="深")),20,IF(AND($D$1="二交代制",OR(O53="当",O53="明"),NOT(OR(AND(O53="当",OR(P53="明",O$17=31,P$18="×"),OR(Q53="休",O$17=30,O$17=31,Q$18="×")),AND(O53="明",OR(N53="当",O$17=1),OR(P53="休",O$17=31,P$18="×"))))),30,IF(AND($D$1="三交代制",N53&lt;&gt;"準",N53&lt;&gt;"深",OR(O53="準",O53="深"),(NOT(OR(AND(O53="準",OR(N53="日",N53="休",O$17=1,AND(P53&lt;&gt;"準",P53&lt;&gt;"深",N53="")),OR(P53="休",AND(P53="準",OR(Q53="休",O$17=30,Q$18="×")),O$17=31,P$18="×",P53="")),AND(O53="深",OR(N53="休",O$17=1,AND(P53&lt;&gt;"準",P53&lt;&gt;"深",N53="")),OR(P53="休",AND(OR(P53="準",P53="深"),OR(Q53="休",O$17=30,Q$18="×")),O$17=31,P$18="×",P53="")))))),40,0))))</f>
        <v>0</v>
      </c>
      <c r="P194" s="193">
        <f t="shared" ref="P194" si="826">IF(AND($D$1="二交代制",P$17&gt;=1,P$17&lt;=28,P53="当",Q53="明",R53="休",S53="当"),10,IF(AND($D$1="三交代制",P$17&gt;=2,P$17&lt;=30,OR(P53="準",P53="深"),OR(Q53="準",Q53="深"),OR(R53="準",R53="深")),20,IF(AND($D$1="二交代制",OR(P53="当",P53="明"),NOT(OR(AND(P53="当",OR(Q53="明",P$17=31,Q$18="×"),OR(R53="休",P$17=30,P$17=31,R$18="×")),AND(P53="明",OR(O53="当",P$17=1),OR(Q53="休",P$17=31,Q$18="×"))))),30,IF(AND($D$1="三交代制",O53&lt;&gt;"準",O53&lt;&gt;"深",OR(P53="準",P53="深"),(NOT(OR(AND(P53="準",OR(O53="日",O53="休",P$17=1,AND(Q53&lt;&gt;"準",Q53&lt;&gt;"深",O53="")),OR(Q53="休",AND(Q53="準",OR(R53="休",P$17=30,R$18="×")),P$17=31,Q$18="×",Q53="")),AND(P53="深",OR(O53="休",P$17=1,AND(Q53&lt;&gt;"準",Q53&lt;&gt;"深",O53="")),OR(Q53="休",AND(OR(Q53="準",Q53="深"),OR(R53="休",P$17=30,R$18="×")),P$17=31,Q$18="×",Q53="")))))),40,0))))</f>
        <v>0</v>
      </c>
      <c r="Q194" s="193">
        <f t="shared" ref="Q194" si="827">IF(AND($D$1="二交代制",Q$17&gt;=1,Q$17&lt;=28,Q53="当",R53="明",S53="休",T53="当"),10,IF(AND($D$1="三交代制",Q$17&gt;=2,Q$17&lt;=30,OR(Q53="準",Q53="深"),OR(R53="準",R53="深"),OR(S53="準",S53="深")),20,IF(AND($D$1="二交代制",OR(Q53="当",Q53="明"),NOT(OR(AND(Q53="当",OR(R53="明",Q$17=31,R$18="×"),OR(S53="休",Q$17=30,Q$17=31,S$18="×")),AND(Q53="明",OR(P53="当",Q$17=1),OR(R53="休",Q$17=31,R$18="×"))))),30,IF(AND($D$1="三交代制",P53&lt;&gt;"準",P53&lt;&gt;"深",OR(Q53="準",Q53="深"),(NOT(OR(AND(Q53="準",OR(P53="日",P53="休",Q$17=1,AND(R53&lt;&gt;"準",R53&lt;&gt;"深",P53="")),OR(R53="休",AND(R53="準",OR(S53="休",Q$17=30,S$18="×")),Q$17=31,R$18="×",R53="")),AND(Q53="深",OR(P53="休",Q$17=1,AND(R53&lt;&gt;"準",R53&lt;&gt;"深",P53="")),OR(R53="休",AND(OR(R53="準",R53="深"),OR(S53="休",Q$17=30,S$18="×")),Q$17=31,R$18="×",R53="")))))),40,0))))</f>
        <v>0</v>
      </c>
      <c r="R194" s="193">
        <f t="shared" ref="R194" si="828">IF(AND($D$1="二交代制",R$17&gt;=1,R$17&lt;=28,R53="当",S53="明",T53="休",U53="当"),10,IF(AND($D$1="三交代制",R$17&gt;=2,R$17&lt;=30,OR(R53="準",R53="深"),OR(S53="準",S53="深"),OR(T53="準",T53="深")),20,IF(AND($D$1="二交代制",OR(R53="当",R53="明"),NOT(OR(AND(R53="当",OR(S53="明",R$17=31,S$18="×"),OR(T53="休",R$17=30,R$17=31,T$18="×")),AND(R53="明",OR(Q53="当",R$17=1),OR(S53="休",R$17=31,S$18="×"))))),30,IF(AND($D$1="三交代制",Q53&lt;&gt;"準",Q53&lt;&gt;"深",OR(R53="準",R53="深"),(NOT(OR(AND(R53="準",OR(Q53="日",Q53="休",R$17=1,AND(S53&lt;&gt;"準",S53&lt;&gt;"深",Q53="")),OR(S53="休",AND(S53="準",OR(T53="休",R$17=30,T$18="×")),R$17=31,S$18="×",S53="")),AND(R53="深",OR(Q53="休",R$17=1,AND(S53&lt;&gt;"準",S53&lt;&gt;"深",Q53="")),OR(S53="休",AND(OR(S53="準",S53="深"),OR(T53="休",R$17=30,T$18="×")),R$17=31,S$18="×",S53="")))))),40,0))))</f>
        <v>0</v>
      </c>
      <c r="S194" s="193">
        <f t="shared" ref="S194" si="829">IF(AND($D$1="二交代制",S$17&gt;=1,S$17&lt;=28,S53="当",T53="明",U53="休",V53="当"),10,IF(AND($D$1="三交代制",S$17&gt;=2,S$17&lt;=30,OR(S53="準",S53="深"),OR(T53="準",T53="深"),OR(U53="準",U53="深")),20,IF(AND($D$1="二交代制",OR(S53="当",S53="明"),NOT(OR(AND(S53="当",OR(T53="明",S$17=31,T$18="×"),OR(U53="休",S$17=30,S$17=31,U$18="×")),AND(S53="明",OR(R53="当",S$17=1),OR(T53="休",S$17=31,T$18="×"))))),30,IF(AND($D$1="三交代制",R53&lt;&gt;"準",R53&lt;&gt;"深",OR(S53="準",S53="深"),(NOT(OR(AND(S53="準",OR(R53="日",R53="休",S$17=1,AND(T53&lt;&gt;"準",T53&lt;&gt;"深",R53="")),OR(T53="休",AND(T53="準",OR(U53="休",S$17=30,U$18="×")),S$17=31,T$18="×",T53="")),AND(S53="深",OR(R53="休",S$17=1,AND(T53&lt;&gt;"準",T53&lt;&gt;"深",R53="")),OR(T53="休",AND(OR(T53="準",T53="深"),OR(U53="休",S$17=30,U$18="×")),S$17=31,T$18="×",T53="")))))),40,0))))</f>
        <v>0</v>
      </c>
      <c r="T194" s="193">
        <f t="shared" ref="T194" si="830">IF(AND($D$1="二交代制",T$17&gt;=1,T$17&lt;=28,T53="当",U53="明",V53="休",W53="当"),10,IF(AND($D$1="三交代制",T$17&gt;=2,T$17&lt;=30,OR(T53="準",T53="深"),OR(U53="準",U53="深"),OR(V53="準",V53="深")),20,IF(AND($D$1="二交代制",OR(T53="当",T53="明"),NOT(OR(AND(T53="当",OR(U53="明",T$17=31,U$18="×"),OR(V53="休",T$17=30,T$17=31,V$18="×")),AND(T53="明",OR(S53="当",T$17=1),OR(U53="休",T$17=31,U$18="×"))))),30,IF(AND($D$1="三交代制",S53&lt;&gt;"準",S53&lt;&gt;"深",OR(T53="準",T53="深"),(NOT(OR(AND(T53="準",OR(S53="日",S53="休",T$17=1,AND(U53&lt;&gt;"準",U53&lt;&gt;"深",S53="")),OR(U53="休",AND(U53="準",OR(V53="休",T$17=30,V$18="×")),T$17=31,U$18="×",U53="")),AND(T53="深",OR(S53="休",T$17=1,AND(U53&lt;&gt;"準",U53&lt;&gt;"深",S53="")),OR(U53="休",AND(OR(U53="準",U53="深"),OR(V53="休",T$17=30,V$18="×")),T$17=31,U$18="×",U53="")))))),40,0))))</f>
        <v>0</v>
      </c>
      <c r="U194" s="193">
        <f t="shared" ref="U194" si="831">IF(AND($D$1="二交代制",U$17&gt;=1,U$17&lt;=28,U53="当",V53="明",W53="休",X53="当"),10,IF(AND($D$1="三交代制",U$17&gt;=2,U$17&lt;=30,OR(U53="準",U53="深"),OR(V53="準",V53="深"),OR(W53="準",W53="深")),20,IF(AND($D$1="二交代制",OR(U53="当",U53="明"),NOT(OR(AND(U53="当",OR(V53="明",U$17=31,V$18="×"),OR(W53="休",U$17=30,U$17=31,W$18="×")),AND(U53="明",OR(T53="当",U$17=1),OR(V53="休",U$17=31,V$18="×"))))),30,IF(AND($D$1="三交代制",T53&lt;&gt;"準",T53&lt;&gt;"深",OR(U53="準",U53="深"),(NOT(OR(AND(U53="準",OR(T53="日",T53="休",U$17=1,AND(V53&lt;&gt;"準",V53&lt;&gt;"深",T53="")),OR(V53="休",AND(V53="準",OR(W53="休",U$17=30,W$18="×")),U$17=31,V$18="×",V53="")),AND(U53="深",OR(T53="休",U$17=1,AND(V53&lt;&gt;"準",V53&lt;&gt;"深",T53="")),OR(V53="休",AND(OR(V53="準",V53="深"),OR(W53="休",U$17=30,W$18="×")),U$17=31,V$18="×",V53="")))))),40,0))))</f>
        <v>0</v>
      </c>
      <c r="V194" s="193">
        <f t="shared" ref="V194" si="832">IF(AND($D$1="二交代制",V$17&gt;=1,V$17&lt;=28,V53="当",W53="明",X53="休",Y53="当"),10,IF(AND($D$1="三交代制",V$17&gt;=2,V$17&lt;=30,OR(V53="準",V53="深"),OR(W53="準",W53="深"),OR(X53="準",X53="深")),20,IF(AND($D$1="二交代制",OR(V53="当",V53="明"),NOT(OR(AND(V53="当",OR(W53="明",V$17=31,W$18="×"),OR(X53="休",V$17=30,V$17=31,X$18="×")),AND(V53="明",OR(U53="当",V$17=1),OR(W53="休",V$17=31,W$18="×"))))),30,IF(AND($D$1="三交代制",U53&lt;&gt;"準",U53&lt;&gt;"深",OR(V53="準",V53="深"),(NOT(OR(AND(V53="準",OR(U53="日",U53="休",V$17=1,AND(W53&lt;&gt;"準",W53&lt;&gt;"深",U53="")),OR(W53="休",AND(W53="準",OR(X53="休",V$17=30,X$18="×")),V$17=31,W$18="×",W53="")),AND(V53="深",OR(U53="休",V$17=1,AND(W53&lt;&gt;"準",W53&lt;&gt;"深",U53="")),OR(W53="休",AND(OR(W53="準",W53="深"),OR(X53="休",V$17=30,X$18="×")),V$17=31,W$18="×",W53="")))))),40,0))))</f>
        <v>0</v>
      </c>
      <c r="W194" s="193">
        <f t="shared" ref="W194" si="833">IF(AND($D$1="二交代制",W$17&gt;=1,W$17&lt;=28,W53="当",X53="明",Y53="休",Z53="当"),10,IF(AND($D$1="三交代制",W$17&gt;=2,W$17&lt;=30,OR(W53="準",W53="深"),OR(X53="準",X53="深"),OR(Y53="準",Y53="深")),20,IF(AND($D$1="二交代制",OR(W53="当",W53="明"),NOT(OR(AND(W53="当",OR(X53="明",W$17=31,X$18="×"),OR(Y53="休",W$17=30,W$17=31,Y$18="×")),AND(W53="明",OR(V53="当",W$17=1),OR(X53="休",W$17=31,X$18="×"))))),30,IF(AND($D$1="三交代制",V53&lt;&gt;"準",V53&lt;&gt;"深",OR(W53="準",W53="深"),(NOT(OR(AND(W53="準",OR(V53="日",V53="休",W$17=1,AND(X53&lt;&gt;"準",X53&lt;&gt;"深",V53="")),OR(X53="休",AND(X53="準",OR(Y53="休",W$17=30,Y$18="×")),W$17=31,X$18="×",X53="")),AND(W53="深",OR(V53="休",W$17=1,AND(X53&lt;&gt;"準",X53&lt;&gt;"深",V53="")),OR(X53="休",AND(OR(X53="準",X53="深"),OR(Y53="休",W$17=30,Y$18="×")),W$17=31,X$18="×",X53="")))))),40,0))))</f>
        <v>0</v>
      </c>
      <c r="X194" s="193">
        <f t="shared" ref="X194" si="834">IF(AND($D$1="二交代制",X$17&gt;=1,X$17&lt;=28,X53="当",Y53="明",Z53="休",AA53="当"),10,IF(AND($D$1="三交代制",X$17&gt;=2,X$17&lt;=30,OR(X53="準",X53="深"),OR(Y53="準",Y53="深"),OR(Z53="準",Z53="深")),20,IF(AND($D$1="二交代制",OR(X53="当",X53="明"),NOT(OR(AND(X53="当",OR(Y53="明",X$17=31,Y$18="×"),OR(Z53="休",X$17=30,X$17=31,Z$18="×")),AND(X53="明",OR(W53="当",X$17=1),OR(Y53="休",X$17=31,Y$18="×"))))),30,IF(AND($D$1="三交代制",W53&lt;&gt;"準",W53&lt;&gt;"深",OR(X53="準",X53="深"),(NOT(OR(AND(X53="準",OR(W53="日",W53="休",X$17=1,AND(Y53&lt;&gt;"準",Y53&lt;&gt;"深",W53="")),OR(Y53="休",AND(Y53="準",OR(Z53="休",X$17=30,Z$18="×")),X$17=31,Y$18="×",Y53="")),AND(X53="深",OR(W53="休",X$17=1,AND(Y53&lt;&gt;"準",Y53&lt;&gt;"深",W53="")),OR(Y53="休",AND(OR(Y53="準",Y53="深"),OR(Z53="休",X$17=30,Z$18="×")),X$17=31,Y$18="×",Y53="")))))),40,0))))</f>
        <v>0</v>
      </c>
      <c r="Y194" s="193">
        <f t="shared" ref="Y194" si="835">IF(AND($D$1="二交代制",Y$17&gt;=1,Y$17&lt;=28,Y53="当",Z53="明",AA53="休",AB53="当"),10,IF(AND($D$1="三交代制",Y$17&gt;=2,Y$17&lt;=30,OR(Y53="準",Y53="深"),OR(Z53="準",Z53="深"),OR(AA53="準",AA53="深")),20,IF(AND($D$1="二交代制",OR(Y53="当",Y53="明"),NOT(OR(AND(Y53="当",OR(Z53="明",Y$17=31,Z$18="×"),OR(AA53="休",Y$17=30,Y$17=31,AA$18="×")),AND(Y53="明",OR(X53="当",Y$17=1),OR(Z53="休",Y$17=31,Z$18="×"))))),30,IF(AND($D$1="三交代制",X53&lt;&gt;"準",X53&lt;&gt;"深",OR(Y53="準",Y53="深"),(NOT(OR(AND(Y53="準",OR(X53="日",X53="休",Y$17=1,AND(Z53&lt;&gt;"準",Z53&lt;&gt;"深",X53="")),OR(Z53="休",AND(Z53="準",OR(AA53="休",Y$17=30,AA$18="×")),Y$17=31,Z$18="×",Z53="")),AND(Y53="深",OR(X53="休",Y$17=1,AND(Z53&lt;&gt;"準",Z53&lt;&gt;"深",X53="")),OR(Z53="休",AND(OR(Z53="準",Z53="深"),OR(AA53="休",Y$17=30,AA$18="×")),Y$17=31,Z$18="×",Z53="")))))),40,0))))</f>
        <v>0</v>
      </c>
      <c r="Z194" s="193">
        <f t="shared" ref="Z194" si="836">IF(AND($D$1="二交代制",Z$17&gt;=1,Z$17&lt;=28,Z53="当",AA53="明",AB53="休",AC53="当"),10,IF(AND($D$1="三交代制",Z$17&gt;=2,Z$17&lt;=30,OR(Z53="準",Z53="深"),OR(AA53="準",AA53="深"),OR(AB53="準",AB53="深")),20,IF(AND($D$1="二交代制",OR(Z53="当",Z53="明"),NOT(OR(AND(Z53="当",OR(AA53="明",Z$17=31,AA$18="×"),OR(AB53="休",Z$17=30,Z$17=31,AB$18="×")),AND(Z53="明",OR(Y53="当",Z$17=1),OR(AA53="休",Z$17=31,AA$18="×"))))),30,IF(AND($D$1="三交代制",Y53&lt;&gt;"準",Y53&lt;&gt;"深",OR(Z53="準",Z53="深"),(NOT(OR(AND(Z53="準",OR(Y53="日",Y53="休",Z$17=1,AND(AA53&lt;&gt;"準",AA53&lt;&gt;"深",Y53="")),OR(AA53="休",AND(AA53="準",OR(AB53="休",Z$17=30,AB$18="×")),Z$17=31,AA$18="×",AA53="")),AND(Z53="深",OR(Y53="休",Z$17=1,AND(AA53&lt;&gt;"準",AA53&lt;&gt;"深",Y53="")),OR(AA53="休",AND(OR(AA53="準",AA53="深"),OR(AB53="休",Z$17=30,AB$18="×")),Z$17=31,AA$18="×",AA53="")))))),40,0))))</f>
        <v>0</v>
      </c>
      <c r="AA194" s="193">
        <f t="shared" ref="AA194" si="837">IF(AND($D$1="二交代制",AA$17&gt;=1,AA$17&lt;=28,AA53="当",AB53="明",AC53="休",AD53="当"),10,IF(AND($D$1="三交代制",AA$17&gt;=2,AA$17&lt;=30,OR(AA53="準",AA53="深"),OR(AB53="準",AB53="深"),OR(AC53="準",AC53="深")),20,IF(AND($D$1="二交代制",OR(AA53="当",AA53="明"),NOT(OR(AND(AA53="当",OR(AB53="明",AA$17=31,AB$18="×"),OR(AC53="休",AA$17=30,AA$17=31,AC$18="×")),AND(AA53="明",OR(Z53="当",AA$17=1),OR(AB53="休",AA$17=31,AB$18="×"))))),30,IF(AND($D$1="三交代制",Z53&lt;&gt;"準",Z53&lt;&gt;"深",OR(AA53="準",AA53="深"),(NOT(OR(AND(AA53="準",OR(Z53="日",Z53="休",AA$17=1,AND(AB53&lt;&gt;"準",AB53&lt;&gt;"深",Z53="")),OR(AB53="休",AND(AB53="準",OR(AC53="休",AA$17=30,AC$18="×")),AA$17=31,AB$18="×",AB53="")),AND(AA53="深",OR(Z53="休",AA$17=1,AND(AB53&lt;&gt;"準",AB53&lt;&gt;"深",Z53="")),OR(AB53="休",AND(OR(AB53="準",AB53="深"),OR(AC53="休",AA$17=30,AC$18="×")),AA$17=31,AB$18="×",AB53="")))))),40,0))))</f>
        <v>0</v>
      </c>
      <c r="AB194" s="193">
        <f t="shared" ref="AB194" si="838">IF(AND($D$1="二交代制",AB$17&gt;=1,AB$17&lt;=28,AB53="当",AC53="明",AD53="休",AE53="当"),10,IF(AND($D$1="三交代制",AB$17&gt;=2,AB$17&lt;=30,OR(AB53="準",AB53="深"),OR(AC53="準",AC53="深"),OR(AD53="準",AD53="深")),20,IF(AND($D$1="二交代制",OR(AB53="当",AB53="明"),NOT(OR(AND(AB53="当",OR(AC53="明",AB$17=31,AC$18="×"),OR(AD53="休",AB$17=30,AB$17=31,AD$18="×")),AND(AB53="明",OR(AA53="当",AB$17=1),OR(AC53="休",AB$17=31,AC$18="×"))))),30,IF(AND($D$1="三交代制",AA53&lt;&gt;"準",AA53&lt;&gt;"深",OR(AB53="準",AB53="深"),(NOT(OR(AND(AB53="準",OR(AA53="日",AA53="休",AB$17=1,AND(AC53&lt;&gt;"準",AC53&lt;&gt;"深",AA53="")),OR(AC53="休",AND(AC53="準",OR(AD53="休",AB$17=30,AD$18="×")),AB$17=31,AC$18="×",AC53="")),AND(AB53="深",OR(AA53="休",AB$17=1,AND(AC53&lt;&gt;"準",AC53&lt;&gt;"深",AA53="")),OR(AC53="休",AND(OR(AC53="準",AC53="深"),OR(AD53="休",AB$17=30,AD$18="×")),AB$17=31,AC$18="×",AC53="")))))),40,0))))</f>
        <v>0</v>
      </c>
      <c r="AC194" s="193">
        <f t="shared" ref="AC194" si="839">IF(AND($D$1="二交代制",AC$17&gt;=1,AC$17&lt;=28,AC53="当",AD53="明",AE53="休",AF53="当"),10,IF(AND($D$1="三交代制",AC$17&gt;=2,AC$17&lt;=30,OR(AC53="準",AC53="深"),OR(AD53="準",AD53="深"),OR(AE53="準",AE53="深")),20,IF(AND($D$1="二交代制",OR(AC53="当",AC53="明"),NOT(OR(AND(AC53="当",OR(AD53="明",AC$17=31,AD$18="×"),OR(AE53="休",AC$17=30,AC$17=31,AE$18="×")),AND(AC53="明",OR(AB53="当",AC$17=1),OR(AD53="休",AC$17=31,AD$18="×"))))),30,IF(AND($D$1="三交代制",AB53&lt;&gt;"準",AB53&lt;&gt;"深",OR(AC53="準",AC53="深"),(NOT(OR(AND(AC53="準",OR(AB53="日",AB53="休",AC$17=1,AND(AD53&lt;&gt;"準",AD53&lt;&gt;"深",AB53="")),OR(AD53="休",AND(AD53="準",OR(AE53="休",AC$17=30,AE$18="×")),AC$17=31,AD$18="×",AD53="")),AND(AC53="深",OR(AB53="休",AC$17=1,AND(AD53&lt;&gt;"準",AD53&lt;&gt;"深",AB53="")),OR(AD53="休",AND(OR(AD53="準",AD53="深"),OR(AE53="休",AC$17=30,AE$18="×")),AC$17=31,AD$18="×",AD53="")))))),40,0))))</f>
        <v>0</v>
      </c>
      <c r="AD194" s="193">
        <f t="shared" ref="AD194" si="840">IF(AND($D$1="二交代制",AD$17&gt;=1,AD$17&lt;=28,AD53="当",AE53="明",AF53="休",AG53="当"),10,IF(AND($D$1="三交代制",AD$17&gt;=2,AD$17&lt;=30,OR(AD53="準",AD53="深"),OR(AE53="準",AE53="深"),OR(AF53="準",AF53="深")),20,IF(AND($D$1="二交代制",OR(AD53="当",AD53="明"),NOT(OR(AND(AD53="当",OR(AE53="明",AD$17=31,AE$18="×"),OR(AF53="休",AD$17=30,AD$17=31,AF$18="×")),AND(AD53="明",OR(AC53="当",AD$17=1),OR(AE53="休",AD$17=31,AE$18="×"))))),30,IF(AND($D$1="三交代制",AC53&lt;&gt;"準",AC53&lt;&gt;"深",OR(AD53="準",AD53="深"),(NOT(OR(AND(AD53="準",OR(AC53="日",AC53="休",AD$17=1,AND(AE53&lt;&gt;"準",AE53&lt;&gt;"深",AC53="")),OR(AE53="休",AND(AE53="準",OR(AF53="休",AD$17=30,AF$18="×")),AD$17=31,AE$18="×",AE53="")),AND(AD53="深",OR(AC53="休",AD$17=1,AND(AE53&lt;&gt;"準",AE53&lt;&gt;"深",AC53="")),OR(AE53="休",AND(OR(AE53="準",AE53="深"),OR(AF53="休",AD$17=30,AF$18="×")),AD$17=31,AE$18="×",AE53="")))))),40,0))))</f>
        <v>0</v>
      </c>
      <c r="AE194" s="193">
        <f t="shared" ref="AE194" si="841">IF(AND($D$1="二交代制",AE$17&gt;=1,AE$17&lt;=28,AE53="当",AF53="明",AG53="休",AH53="当"),10,IF(AND($D$1="三交代制",AE$17&gt;=2,AE$17&lt;=30,OR(AE53="準",AE53="深"),OR(AF53="準",AF53="深"),OR(AG53="準",AG53="深")),20,IF(AND($D$1="二交代制",OR(AE53="当",AE53="明"),NOT(OR(AND(AE53="当",OR(AF53="明",AE$17=31,AF$18="×"),OR(AG53="休",AE$17=30,AE$17=31,AG$18="×")),AND(AE53="明",OR(AD53="当",AE$17=1),OR(AF53="休",AE$17=31,AF$18="×"))))),30,IF(AND($D$1="三交代制",AD53&lt;&gt;"準",AD53&lt;&gt;"深",OR(AE53="準",AE53="深"),(NOT(OR(AND(AE53="準",OR(AD53="日",AD53="休",AE$17=1,AND(AF53&lt;&gt;"準",AF53&lt;&gt;"深",AD53="")),OR(AF53="休",AND(AF53="準",OR(AG53="休",AE$17=30,AG$18="×")),AE$17=31,AF$18="×",AF53="")),AND(AE53="深",OR(AD53="休",AE$17=1,AND(AF53&lt;&gt;"準",AF53&lt;&gt;"深",AD53="")),OR(AF53="休",AND(OR(AF53="準",AF53="深"),OR(AG53="休",AE$17=30,AG$18="×")),AE$17=31,AF$18="×",AF53="")))))),40,0))))</f>
        <v>0</v>
      </c>
      <c r="AF194" s="193">
        <f t="shared" ref="AF194" si="842">IF(AND($D$1="二交代制",AF$17&gt;=1,AF$17&lt;=28,AF53="当",AG53="明",AH53="休",AI53="当"),10,IF(AND($D$1="三交代制",AF$17&gt;=2,AF$17&lt;=30,OR(AF53="準",AF53="深"),OR(AG53="準",AG53="深"),OR(AH53="準",AH53="深")),20,IF(AND($D$1="二交代制",OR(AF53="当",AF53="明"),NOT(OR(AND(AF53="当",OR(AG53="明",AF$17=31,AG$18="×"),OR(AH53="休",AF$17=30,AF$17=31,AH$18="×")),AND(AF53="明",OR(AE53="当",AF$17=1),OR(AG53="休",AF$17=31,AG$18="×"))))),30,IF(AND($D$1="三交代制",AE53&lt;&gt;"準",AE53&lt;&gt;"深",OR(AF53="準",AF53="深"),(NOT(OR(AND(AF53="準",OR(AE53="日",AE53="休",AF$17=1,AND(AG53&lt;&gt;"準",AG53&lt;&gt;"深",AE53="")),OR(AG53="休",AND(AG53="準",OR(AH53="休",AF$17=30,AH$18="×")),AF$17=31,AG$18="×",AG53="")),AND(AF53="深",OR(AE53="休",AF$17=1,AND(AG53&lt;&gt;"準",AG53&lt;&gt;"深",AE53="")),OR(AG53="休",AND(OR(AG53="準",AG53="深"),OR(AH53="休",AF$17=30,AH$18="×")),AF$17=31,AG$18="×",AG53="")))))),40,0))))</f>
        <v>0</v>
      </c>
      <c r="AG194" s="193">
        <f t="shared" ref="AG194" si="843">IF(AND($D$1="二交代制",AG$17&gt;=1,AG$17&lt;=28,AG53="当",AH53="明",AI53="休",AJ53="当"),10,IF(AND($D$1="三交代制",AG$17&gt;=2,AG$17&lt;=30,OR(AG53="準",AG53="深"),OR(AH53="準",AH53="深"),OR(AI53="準",AI53="深")),20,IF(AND($D$1="二交代制",OR(AG53="当",AG53="明"),NOT(OR(AND(AG53="当",OR(AH53="明",AG$17=31,AH$18="×"),OR(AI53="休",AG$17=30,AG$17=31,AI$18="×")),AND(AG53="明",OR(AF53="当",AG$17=1),OR(AH53="休",AG$17=31,AH$18="×"))))),30,IF(AND($D$1="三交代制",AF53&lt;&gt;"準",AF53&lt;&gt;"深",OR(AG53="準",AG53="深"),(NOT(OR(AND(AG53="準",OR(AF53="日",AF53="休",AG$17=1,AND(AH53&lt;&gt;"準",AH53&lt;&gt;"深",AF53="")),OR(AH53="休",AND(AH53="準",OR(AI53="休",AG$17=30,AI$18="×")),AG$17=31,AH$18="×",AH53="")),AND(AG53="深",OR(AF53="休",AG$17=1,AND(AH53&lt;&gt;"準",AH53&lt;&gt;"深",AF53="")),OR(AH53="休",AND(OR(AH53="準",AH53="深"),OR(AI53="休",AG$17=30,AI$18="×")),AG$17=31,AH$18="×",AH53="")))))),40,0))))</f>
        <v>0</v>
      </c>
      <c r="AH194" s="193">
        <f t="shared" ref="AH194" si="844">IF(AND($D$1="二交代制",AH$17&gt;=1,AH$17&lt;=28,AH53="当",AI53="明",AJ53="休",AK53="当"),10,IF(AND($D$1="三交代制",AH$17&gt;=2,AH$17&lt;=30,OR(AH53="準",AH53="深"),OR(AI53="準",AI53="深"),OR(AJ53="準",AJ53="深")),20,IF(AND($D$1="二交代制",OR(AH53="当",AH53="明"),NOT(OR(AND(AH53="当",OR(AI53="明",AH$17=31,AI$18="×"),OR(AJ53="休",AH$17=30,AH$17=31,AJ$18="×")),AND(AH53="明",OR(AG53="当",AH$17=1),OR(AI53="休",AH$17=31,AI$18="×"))))),30,IF(AND($D$1="三交代制",AG53&lt;&gt;"準",AG53&lt;&gt;"深",OR(AH53="準",AH53="深"),(NOT(OR(AND(AH53="準",OR(AG53="日",AG53="休",AH$17=1,AND(AI53&lt;&gt;"準",AI53&lt;&gt;"深",AG53="")),OR(AI53="休",AND(AI53="準",OR(AJ53="休",AH$17=30,AJ$18="×")),AH$17=31,AI$18="×",AI53="")),AND(AH53="深",OR(AG53="休",AH$17=1,AND(AI53&lt;&gt;"準",AI53&lt;&gt;"深",AG53="")),OR(AI53="休",AND(OR(AI53="準",AI53="深"),OR(AJ53="休",AH$17=30,AJ$18="×")),AH$17=31,AI$18="×",AI53="")))))),40,0))))</f>
        <v>0</v>
      </c>
      <c r="AI194" s="193">
        <f t="shared" ref="AI194" si="845">IF(AND($D$1="二交代制",AI$17&gt;=1,AI$17&lt;=28,AI53="当",AJ53="明",AK53="休",AL53="当"),10,IF(AND($D$1="三交代制",AI$17&gt;=2,AI$17&lt;=30,OR(AI53="準",AI53="深"),OR(AJ53="準",AJ53="深"),OR(AK53="準",AK53="深")),20,IF(AND($D$1="二交代制",OR(AI53="当",AI53="明"),NOT(OR(AND(AI53="当",OR(AJ53="明",AI$17=31,AJ$18="×"),OR(AK53="休",AI$17=30,AI$17=31,AK$18="×")),AND(AI53="明",OR(AH53="当",AI$17=1),OR(AJ53="休",AI$17=31,AJ$18="×"))))),30,IF(AND($D$1="三交代制",AH53&lt;&gt;"準",AH53&lt;&gt;"深",OR(AI53="準",AI53="深"),(NOT(OR(AND(AI53="準",OR(AH53="日",AH53="休",AI$17=1,AND(AJ53&lt;&gt;"準",AJ53&lt;&gt;"深",AH53="")),OR(AJ53="休",AND(AJ53="準",OR(AK53="休",AI$17=30,AK$18="×")),AI$17=31,AJ$18="×",AJ53="")),AND(AI53="深",OR(AH53="休",AI$17=1,AND(AJ53&lt;&gt;"準",AJ53&lt;&gt;"深",AH53="")),OR(AJ53="休",AND(OR(AJ53="準",AJ53="深"),OR(AK53="休",AI$17=30,AK$18="×")),AI$17=31,AJ$18="×",AJ53="")))))),40,0))))</f>
        <v>0</v>
      </c>
      <c r="AJ194" s="193">
        <f t="shared" ref="AJ194" si="846">IF(AND($D$1="二交代制",AJ$17&gt;=1,AJ$17&lt;=28,AJ53="当",AK53="明",AL53="休",AM53="当"),10,IF(AND($D$1="三交代制",AJ$17&gt;=2,AJ$17&lt;=30,OR(AJ53="準",AJ53="深"),OR(AK53="準",AK53="深"),OR(AL53="準",AL53="深")),20,IF(AND($D$1="二交代制",OR(AJ53="当",AJ53="明"),NOT(OR(AND(AJ53="当",OR(AK53="明",AJ$17=31,AK$18="×"),OR(AL53="休",AJ$17=30,AJ$17=31,AL$18="×")),AND(AJ53="明",OR(AI53="当",AJ$17=1),OR(AK53="休",AJ$17=31,AK$18="×"))))),30,IF(AND($D$1="三交代制",AI53&lt;&gt;"準",AI53&lt;&gt;"深",OR(AJ53="準",AJ53="深"),(NOT(OR(AND(AJ53="準",OR(AI53="日",AI53="休",AJ$17=1,AND(AK53&lt;&gt;"準",AK53&lt;&gt;"深",AI53="")),OR(AK53="休",AND(AK53="準",OR(AL53="休",AJ$17=30,AL$18="×")),AJ$17=31,AK$18="×",AK53="")),AND(AJ53="深",OR(AI53="休",AJ$17=1,AND(AK53&lt;&gt;"準",AK53&lt;&gt;"深",AI53="")),OR(AK53="休",AND(OR(AK53="準",AK53="深"),OR(AL53="休",AJ$17=30,AL$18="×")),AJ$17=31,AK$18="×",AK53="")))))),40,0))))</f>
        <v>0</v>
      </c>
      <c r="AK194" s="193">
        <f t="shared" ref="AK194" si="847">IF(AND($D$1="二交代制",AK$17&gt;=1,AK$17&lt;=28,AK53="当",AL53="明",AM53="休",AN53="当"),10,IF(AND($D$1="三交代制",AK$17&gt;=2,AK$17&lt;=30,OR(AK53="準",AK53="深"),OR(AL53="準",AL53="深"),OR(AM53="準",AM53="深")),20,IF(AND($D$1="二交代制",OR(AK53="当",AK53="明"),NOT(OR(AND(AK53="当",OR(AL53="明",AK$17=31,AL$18="×"),OR(AM53="休",AK$17=30,AK$17=31,AM$18="×")),AND(AK53="明",OR(AJ53="当",AK$17=1),OR(AL53="休",AK$17=31,AL$18="×"))))),30,IF(AND($D$1="三交代制",AJ53&lt;&gt;"準",AJ53&lt;&gt;"深",OR(AK53="準",AK53="深"),(NOT(OR(AND(AK53="準",OR(AJ53="日",AJ53="休",AK$17=1,AND(AL53&lt;&gt;"準",AL53&lt;&gt;"深",AJ53="")),OR(AL53="休",AND(AL53="準",OR(AM53="休",AK$17=30,AM$18="×")),AK$17=31,AL$18="×",AL53="")),AND(AK53="深",OR(AJ53="休",AK$17=1,AND(AL53&lt;&gt;"準",AL53&lt;&gt;"深",AJ53="")),OR(AL53="休",AND(OR(AL53="準",AL53="深"),OR(AM53="休",AK$17=30,AM$18="×")),AK$17=31,AL$18="×",AL53="")))))),40,0))))</f>
        <v>0</v>
      </c>
      <c r="AL194" s="193">
        <f t="shared" ref="AL194" si="848">IF(AND($D$1="二交代制",AL$17&gt;=1,AL$17&lt;=28,AL53="当",AM53="明",AN53="休",AO53="当"),10,IF(AND($D$1="三交代制",AL$17&gt;=2,AL$17&lt;=30,OR(AL53="準",AL53="深"),OR(AM53="準",AM53="深"),OR(AN53="準",AN53="深")),20,IF(AND($D$1="二交代制",OR(AL53="当",AL53="明"),NOT(OR(AND(AL53="当",OR(AM53="明",AL$17=31,AM$18="×"),OR(AN53="休",AL$17=30,AL$17=31,AN$18="×")),AND(AL53="明",OR(AK53="当",AL$17=1),OR(AM53="休",AL$17=31,AM$18="×"))))),30,IF(AND($D$1="三交代制",AK53&lt;&gt;"準",AK53&lt;&gt;"深",OR(AL53="準",AL53="深"),(NOT(OR(AND(AL53="準",OR(AK53="日",AK53="休",AL$17=1,AND(AM53&lt;&gt;"準",AM53&lt;&gt;"深",AK53="")),OR(AM53="休",AND(AM53="準",OR(AN53="休",AL$17=30,AN$18="×")),AL$17=31,AM$18="×",AM53="")),AND(AL53="深",OR(AK53="休",AL$17=1,AND(AM53&lt;&gt;"準",AM53&lt;&gt;"深",AK53="")),OR(AM53="休",AND(OR(AM53="準",AM53="深"),OR(AN53="休",AL$17=30,AN$18="×")),AL$17=31,AM$18="×",AM53="")))))),40,0))))</f>
        <v>0</v>
      </c>
      <c r="AM194" s="193">
        <f t="shared" ref="AM194" si="849">IF(AND($D$1="二交代制",AM$17&gt;=1,AM$17&lt;=28,AM53="当",AN53="明",AO53="休",AP53="当"),10,IF(AND($D$1="三交代制",AM$17&gt;=2,AM$17&lt;=30,OR(AM53="準",AM53="深"),OR(AN53="準",AN53="深"),OR(AO53="準",AO53="深")),20,IF(AND($D$1="二交代制",OR(AM53="当",AM53="明"),NOT(OR(AND(AM53="当",OR(AN53="明",AM$17=31,AN$18="×"),OR(AO53="休",AM$17=30,AM$17=31,AO$18="×")),AND(AM53="明",OR(AL53="当",AM$17=1),OR(AN53="休",AM$17=31,AN$18="×"))))),30,IF(AND($D$1="三交代制",AL53&lt;&gt;"準",AL53&lt;&gt;"深",OR(AM53="準",AM53="深"),(NOT(OR(AND(AM53="準",OR(AL53="日",AL53="休",AM$17=1,AND(AN53&lt;&gt;"準",AN53&lt;&gt;"深",AL53="")),OR(AN53="休",AND(AN53="準",OR(AO53="休",AM$17=30,AO$18="×")),AM$17=31,AN$18="×",AN53="")),AND(AM53="深",OR(AL53="休",AM$17=1,AND(AN53&lt;&gt;"準",AN53&lt;&gt;"深",AL53="")),OR(AN53="休",AND(OR(AN53="準",AN53="深"),OR(AO53="休",AM$17=30,AO$18="×")),AM$17=31,AN$18="×",AN53="")))))),40,0))))</f>
        <v>0</v>
      </c>
      <c r="AN194" s="193">
        <f t="shared" ref="AN194" si="850">IF(AND($D$1="二交代制",AN$17&gt;=1,AN$17&lt;=28,AN53="当",AO53="明",AP53="休",AQ53="当"),10,IF(AND($D$1="三交代制",AN$17&gt;=2,AN$17&lt;=30,OR(AN53="準",AN53="深"),OR(AO53="準",AO53="深"),OR(AP53="準",AP53="深")),20,IF(AND($D$1="二交代制",OR(AN53="当",AN53="明"),NOT(OR(AND(AN53="当",OR(AO53="明",AN$17=31,AO$18="×"),OR(AP53="休",AN$17=30,AN$17=31,AP$18="×")),AND(AN53="明",OR(AM53="当",AN$17=1),OR(AO53="休",AN$17=31,AO$18="×"))))),30,IF(AND($D$1="三交代制",AM53&lt;&gt;"準",AM53&lt;&gt;"深",OR(AN53="準",AN53="深"),(NOT(OR(AND(AN53="準",OR(AM53="日",AM53="休",AN$17=1,AND(AO53&lt;&gt;"準",AO53&lt;&gt;"深",AM53="")),OR(AO53="休",AND(AO53="準",OR(AP53="休",AN$17=30,AP$18="×")),AN$17=31,AO$18="×",AO53="")),AND(AN53="深",OR(AM53="休",AN$17=1,AND(AO53&lt;&gt;"準",AO53&lt;&gt;"深",AM53="")),OR(AO53="休",AND(OR(AO53="準",AO53="深"),OR(AP53="休",AN$17=30,AP$18="×")),AN$17=31,AO$18="×",AO53="")))))),40,0))))</f>
        <v>0</v>
      </c>
      <c r="AO194" s="193">
        <f t="shared" ref="AO194" si="851">IF(AND($D$1="二交代制",AO$17&gt;=1,AO$17&lt;=28,AO53="当",AP53="明",AQ53="休",AR53="当"),10,IF(AND($D$1="三交代制",AO$17&gt;=2,AO$17&lt;=30,OR(AO53="準",AO53="深"),OR(AP53="準",AP53="深"),OR(AQ53="準",AQ53="深")),20,IF(AND($D$1="二交代制",OR(AO53="当",AO53="明"),NOT(OR(AND(AO53="当",OR(AP53="明",AO$17=31,AP$18="×"),OR(AQ53="休",AO$17=30,AO$17=31,AQ$18="×")),AND(AO53="明",OR(AN53="当",AO$17=1),OR(AP53="休",AO$17=31,AP$18="×"))))),30,IF(AND($D$1="三交代制",AN53&lt;&gt;"準",AN53&lt;&gt;"深",OR(AO53="準",AO53="深"),(NOT(OR(AND(AO53="準",OR(AN53="日",AN53="休",AO$17=1,AND(AP53&lt;&gt;"準",AP53&lt;&gt;"深",AN53="")),OR(AP53="休",AND(AP53="準",OR(AQ53="休",AO$17=30,AQ$18="×")),AO$17=31,AP$18="×",AP53="")),AND(AO53="深",OR(AN53="休",AO$17=1,AND(AP53&lt;&gt;"準",AP53&lt;&gt;"深",AN53="")),OR(AP53="休",AND(OR(AP53="準",AP53="深"),OR(AQ53="休",AO$17=30,AQ$18="×")),AO$17=31,AP$18="×",AP53="")))))),40,0))))</f>
        <v>0</v>
      </c>
    </row>
    <row r="195" spans="9:41" x14ac:dyDescent="0.4">
      <c r="I195" s="307"/>
      <c r="J195" s="202"/>
      <c r="K195" s="193"/>
      <c r="L195" s="193"/>
      <c r="M195" s="193"/>
      <c r="N195" s="193"/>
      <c r="O195" s="193"/>
      <c r="P195" s="193"/>
      <c r="Q195" s="193"/>
      <c r="R195" s="193"/>
      <c r="S195" s="193"/>
      <c r="T195" s="193"/>
      <c r="U195" s="193"/>
      <c r="V195" s="193"/>
      <c r="W195" s="193"/>
      <c r="X195" s="193"/>
      <c r="Y195" s="193"/>
      <c r="Z195" s="193"/>
      <c r="AA195" s="193"/>
      <c r="AB195" s="193"/>
      <c r="AC195" s="193"/>
      <c r="AD195" s="193"/>
      <c r="AE195" s="193"/>
      <c r="AF195" s="193"/>
      <c r="AG195" s="193"/>
      <c r="AH195" s="193"/>
      <c r="AI195" s="193"/>
      <c r="AJ195" s="193"/>
      <c r="AK195" s="193"/>
      <c r="AL195" s="193"/>
      <c r="AM195" s="193"/>
      <c r="AN195" s="193"/>
      <c r="AO195" s="193"/>
    </row>
    <row r="196" spans="9:41" x14ac:dyDescent="0.4">
      <c r="I196" s="307"/>
      <c r="J196" s="201" t="str">
        <f t="shared" ref="J196" si="852">E55</f>
        <v>斎藤</v>
      </c>
      <c r="K196" s="193">
        <f t="shared" ref="K196" si="853">IF(AND($D$1="二交代制",K$17&gt;=1,K$17&lt;=28,K55="当",L55="明",M55="休",N55="当"),10,IF(AND($D$1="三交代制",K$17&gt;=2,K$17&lt;=30,OR(K55="準",K55="深"),OR(L55="準",L55="深"),OR(M55="準",M55="深")),20,IF(AND($D$1="二交代制",OR(K55="当",K55="明"),NOT(OR(AND(K55="当",OR(L55="明",K$17=31,L$18="×"),OR(M55="休",K$17=30,K$17=31,M$18="×")),AND(K55="明",OR(J55="当",K$17=1),OR(L55="休",K$17=31,L$18="×"))))),30,IF(AND($D$1="三交代制",J55&lt;&gt;"準",J55&lt;&gt;"深",OR(K55="準",K55="深"),(NOT(OR(AND(K55="準",OR(J55="日",J55="休",K$17=1,AND(L55&lt;&gt;"準",L55&lt;&gt;"深",J55="")),OR(L55="休",AND(L55="準",OR(M55="休",K$17=30,M$18="×")),K$17=31,L$18="×",L55="")),AND(K55="深",OR(J55="休",K$17=1,AND(L55&lt;&gt;"準",L55&lt;&gt;"深",J55="")),OR(L55="休",AND(OR(L55="準",L55="深"),OR(M55="休",K$17=30,M$18="×")),K$17=31,L$18="×",L55="")))))),40,0))))</f>
        <v>0</v>
      </c>
      <c r="L196" s="193">
        <f t="shared" ref="L196" si="854">IF(AND($D$1="二交代制",L$17&gt;=1,L$17&lt;=28,L55="当",M55="明",N55="休",O55="当"),10,IF(AND($D$1="三交代制",L$17&gt;=2,L$17&lt;=30,OR(L55="準",L55="深"),OR(M55="準",M55="深"),OR(N55="準",N55="深")),20,IF(AND($D$1="二交代制",OR(L55="当",L55="明"),NOT(OR(AND(L55="当",OR(M55="明",L$17=31,M$18="×"),OR(N55="休",L$17=30,L$17=31,N$18="×")),AND(L55="明",OR(K55="当",L$17=1),OR(M55="休",L$17=31,M$18="×"))))),30,IF(AND($D$1="三交代制",K55&lt;&gt;"準",K55&lt;&gt;"深",OR(L55="準",L55="深"),(NOT(OR(AND(L55="準",OR(K55="日",K55="休",L$17=1,AND(M55&lt;&gt;"準",M55&lt;&gt;"深",K55="")),OR(M55="休",AND(M55="準",OR(N55="休",L$17=30,N$18="×")),L$17=31,M$18="×",M55="")),AND(L55="深",OR(K55="休",L$17=1,AND(M55&lt;&gt;"準",M55&lt;&gt;"深",K55="")),OR(M55="休",AND(OR(M55="準",M55="深"),OR(N55="休",L$17=30,N$18="×")),L$17=31,M$18="×",M55="")))))),40,0))))</f>
        <v>0</v>
      </c>
      <c r="M196" s="193">
        <f t="shared" ref="M196" si="855">IF(AND($D$1="二交代制",M$17&gt;=1,M$17&lt;=28,M55="当",N55="明",O55="休",P55="当"),10,IF(AND($D$1="三交代制",M$17&gt;=2,M$17&lt;=30,OR(M55="準",M55="深"),OR(N55="準",N55="深"),OR(O55="準",O55="深")),20,IF(AND($D$1="二交代制",OR(M55="当",M55="明"),NOT(OR(AND(M55="当",OR(N55="明",M$17=31,N$18="×"),OR(O55="休",M$17=30,M$17=31,O$18="×")),AND(M55="明",OR(L55="当",M$17=1),OR(N55="休",M$17=31,N$18="×"))))),30,IF(AND($D$1="三交代制",L55&lt;&gt;"準",L55&lt;&gt;"深",OR(M55="準",M55="深"),(NOT(OR(AND(M55="準",OR(L55="日",L55="休",M$17=1,AND(N55&lt;&gt;"準",N55&lt;&gt;"深",L55="")),OR(N55="休",AND(N55="準",OR(O55="休",M$17=30,O$18="×")),M$17=31,N$18="×",N55="")),AND(M55="深",OR(L55="休",M$17=1,AND(N55&lt;&gt;"準",N55&lt;&gt;"深",L55="")),OR(N55="休",AND(OR(N55="準",N55="深"),OR(O55="休",M$17=30,O$18="×")),M$17=31,N$18="×",N55="")))))),40,0))))</f>
        <v>0</v>
      </c>
      <c r="N196" s="193">
        <f t="shared" ref="N196" si="856">IF(AND($D$1="二交代制",N$17&gt;=1,N$17&lt;=28,N55="当",O55="明",P55="休",Q55="当"),10,IF(AND($D$1="三交代制",N$17&gt;=2,N$17&lt;=30,OR(N55="準",N55="深"),OR(O55="準",O55="深"),OR(P55="準",P55="深")),20,IF(AND($D$1="二交代制",OR(N55="当",N55="明"),NOT(OR(AND(N55="当",OR(O55="明",N$17=31,O$18="×"),OR(P55="休",N$17=30,N$17=31,P$18="×")),AND(N55="明",OR(M55="当",N$17=1),OR(O55="休",N$17=31,O$18="×"))))),30,IF(AND($D$1="三交代制",M55&lt;&gt;"準",M55&lt;&gt;"深",OR(N55="準",N55="深"),(NOT(OR(AND(N55="準",OR(M55="日",M55="休",N$17=1,AND(O55&lt;&gt;"準",O55&lt;&gt;"深",M55="")),OR(O55="休",AND(O55="準",OR(P55="休",N$17=30,P$18="×")),N$17=31,O$18="×",O55="")),AND(N55="深",OR(M55="休",N$17=1,AND(O55&lt;&gt;"準",O55&lt;&gt;"深",M55="")),OR(O55="休",AND(OR(O55="準",O55="深"),OR(P55="休",N$17=30,P$18="×")),N$17=31,O$18="×",O55="")))))),40,0))))</f>
        <v>0</v>
      </c>
      <c r="O196" s="193">
        <f t="shared" ref="O196" si="857">IF(AND($D$1="二交代制",O$17&gt;=1,O$17&lt;=28,O55="当",P55="明",Q55="休",R55="当"),10,IF(AND($D$1="三交代制",O$17&gt;=2,O$17&lt;=30,OR(O55="準",O55="深"),OR(P55="準",P55="深"),OR(Q55="準",Q55="深")),20,IF(AND($D$1="二交代制",OR(O55="当",O55="明"),NOT(OR(AND(O55="当",OR(P55="明",O$17=31,P$18="×"),OR(Q55="休",O$17=30,O$17=31,Q$18="×")),AND(O55="明",OR(N55="当",O$17=1),OR(P55="休",O$17=31,P$18="×"))))),30,IF(AND($D$1="三交代制",N55&lt;&gt;"準",N55&lt;&gt;"深",OR(O55="準",O55="深"),(NOT(OR(AND(O55="準",OR(N55="日",N55="休",O$17=1,AND(P55&lt;&gt;"準",P55&lt;&gt;"深",N55="")),OR(P55="休",AND(P55="準",OR(Q55="休",O$17=30,Q$18="×")),O$17=31,P$18="×",P55="")),AND(O55="深",OR(N55="休",O$17=1,AND(P55&lt;&gt;"準",P55&lt;&gt;"深",N55="")),OR(P55="休",AND(OR(P55="準",P55="深"),OR(Q55="休",O$17=30,Q$18="×")),O$17=31,P$18="×",P55="")))))),40,0))))</f>
        <v>0</v>
      </c>
      <c r="P196" s="193">
        <f t="shared" ref="P196" si="858">IF(AND($D$1="二交代制",P$17&gt;=1,P$17&lt;=28,P55="当",Q55="明",R55="休",S55="当"),10,IF(AND($D$1="三交代制",P$17&gt;=2,P$17&lt;=30,OR(P55="準",P55="深"),OR(Q55="準",Q55="深"),OR(R55="準",R55="深")),20,IF(AND($D$1="二交代制",OR(P55="当",P55="明"),NOT(OR(AND(P55="当",OR(Q55="明",P$17=31,Q$18="×"),OR(R55="休",P$17=30,P$17=31,R$18="×")),AND(P55="明",OR(O55="当",P$17=1),OR(Q55="休",P$17=31,Q$18="×"))))),30,IF(AND($D$1="三交代制",O55&lt;&gt;"準",O55&lt;&gt;"深",OR(P55="準",P55="深"),(NOT(OR(AND(P55="準",OR(O55="日",O55="休",P$17=1,AND(Q55&lt;&gt;"準",Q55&lt;&gt;"深",O55="")),OR(Q55="休",AND(Q55="準",OR(R55="休",P$17=30,R$18="×")),P$17=31,Q$18="×",Q55="")),AND(P55="深",OR(O55="休",P$17=1,AND(Q55&lt;&gt;"準",Q55&lt;&gt;"深",O55="")),OR(Q55="休",AND(OR(Q55="準",Q55="深"),OR(R55="休",P$17=30,R$18="×")),P$17=31,Q$18="×",Q55="")))))),40,0))))</f>
        <v>0</v>
      </c>
      <c r="Q196" s="193">
        <f t="shared" ref="Q196" si="859">IF(AND($D$1="二交代制",Q$17&gt;=1,Q$17&lt;=28,Q55="当",R55="明",S55="休",T55="当"),10,IF(AND($D$1="三交代制",Q$17&gt;=2,Q$17&lt;=30,OR(Q55="準",Q55="深"),OR(R55="準",R55="深"),OR(S55="準",S55="深")),20,IF(AND($D$1="二交代制",OR(Q55="当",Q55="明"),NOT(OR(AND(Q55="当",OR(R55="明",Q$17=31,R$18="×"),OR(S55="休",Q$17=30,Q$17=31,S$18="×")),AND(Q55="明",OR(P55="当",Q$17=1),OR(R55="休",Q$17=31,R$18="×"))))),30,IF(AND($D$1="三交代制",P55&lt;&gt;"準",P55&lt;&gt;"深",OR(Q55="準",Q55="深"),(NOT(OR(AND(Q55="準",OR(P55="日",P55="休",Q$17=1,AND(R55&lt;&gt;"準",R55&lt;&gt;"深",P55="")),OR(R55="休",AND(R55="準",OR(S55="休",Q$17=30,S$18="×")),Q$17=31,R$18="×",R55="")),AND(Q55="深",OR(P55="休",Q$17=1,AND(R55&lt;&gt;"準",R55&lt;&gt;"深",P55="")),OR(R55="休",AND(OR(R55="準",R55="深"),OR(S55="休",Q$17=30,S$18="×")),Q$17=31,R$18="×",R55="")))))),40,0))))</f>
        <v>0</v>
      </c>
      <c r="R196" s="193">
        <f t="shared" ref="R196" si="860">IF(AND($D$1="二交代制",R$17&gt;=1,R$17&lt;=28,R55="当",S55="明",T55="休",U55="当"),10,IF(AND($D$1="三交代制",R$17&gt;=2,R$17&lt;=30,OR(R55="準",R55="深"),OR(S55="準",S55="深"),OR(T55="準",T55="深")),20,IF(AND($D$1="二交代制",OR(R55="当",R55="明"),NOT(OR(AND(R55="当",OR(S55="明",R$17=31,S$18="×"),OR(T55="休",R$17=30,R$17=31,T$18="×")),AND(R55="明",OR(Q55="当",R$17=1),OR(S55="休",R$17=31,S$18="×"))))),30,IF(AND($D$1="三交代制",Q55&lt;&gt;"準",Q55&lt;&gt;"深",OR(R55="準",R55="深"),(NOT(OR(AND(R55="準",OR(Q55="日",Q55="休",R$17=1,AND(S55&lt;&gt;"準",S55&lt;&gt;"深",Q55="")),OR(S55="休",AND(S55="準",OR(T55="休",R$17=30,T$18="×")),R$17=31,S$18="×",S55="")),AND(R55="深",OR(Q55="休",R$17=1,AND(S55&lt;&gt;"準",S55&lt;&gt;"深",Q55="")),OR(S55="休",AND(OR(S55="準",S55="深"),OR(T55="休",R$17=30,T$18="×")),R$17=31,S$18="×",S55="")))))),40,0))))</f>
        <v>0</v>
      </c>
      <c r="S196" s="193">
        <f t="shared" ref="S196" si="861">IF(AND($D$1="二交代制",S$17&gt;=1,S$17&lt;=28,S55="当",T55="明",U55="休",V55="当"),10,IF(AND($D$1="三交代制",S$17&gt;=2,S$17&lt;=30,OR(S55="準",S55="深"),OR(T55="準",T55="深"),OR(U55="準",U55="深")),20,IF(AND($D$1="二交代制",OR(S55="当",S55="明"),NOT(OR(AND(S55="当",OR(T55="明",S$17=31,T$18="×"),OR(U55="休",S$17=30,S$17=31,U$18="×")),AND(S55="明",OR(R55="当",S$17=1),OR(T55="休",S$17=31,T$18="×"))))),30,IF(AND($D$1="三交代制",R55&lt;&gt;"準",R55&lt;&gt;"深",OR(S55="準",S55="深"),(NOT(OR(AND(S55="準",OR(R55="日",R55="休",S$17=1,AND(T55&lt;&gt;"準",T55&lt;&gt;"深",R55="")),OR(T55="休",AND(T55="準",OR(U55="休",S$17=30,U$18="×")),S$17=31,T$18="×",T55="")),AND(S55="深",OR(R55="休",S$17=1,AND(T55&lt;&gt;"準",T55&lt;&gt;"深",R55="")),OR(T55="休",AND(OR(T55="準",T55="深"),OR(U55="休",S$17=30,U$18="×")),S$17=31,T$18="×",T55="")))))),40,0))))</f>
        <v>0</v>
      </c>
      <c r="T196" s="193">
        <f t="shared" ref="T196" si="862">IF(AND($D$1="二交代制",T$17&gt;=1,T$17&lt;=28,T55="当",U55="明",V55="休",W55="当"),10,IF(AND($D$1="三交代制",T$17&gt;=2,T$17&lt;=30,OR(T55="準",T55="深"),OR(U55="準",U55="深"),OR(V55="準",V55="深")),20,IF(AND($D$1="二交代制",OR(T55="当",T55="明"),NOT(OR(AND(T55="当",OR(U55="明",T$17=31,U$18="×"),OR(V55="休",T$17=30,T$17=31,V$18="×")),AND(T55="明",OR(S55="当",T$17=1),OR(U55="休",T$17=31,U$18="×"))))),30,IF(AND($D$1="三交代制",S55&lt;&gt;"準",S55&lt;&gt;"深",OR(T55="準",T55="深"),(NOT(OR(AND(T55="準",OR(S55="日",S55="休",T$17=1,AND(U55&lt;&gt;"準",U55&lt;&gt;"深",S55="")),OR(U55="休",AND(U55="準",OR(V55="休",T$17=30,V$18="×")),T$17=31,U$18="×",U55="")),AND(T55="深",OR(S55="休",T$17=1,AND(U55&lt;&gt;"準",U55&lt;&gt;"深",S55="")),OR(U55="休",AND(OR(U55="準",U55="深"),OR(V55="休",T$17=30,V$18="×")),T$17=31,U$18="×",U55="")))))),40,0))))</f>
        <v>0</v>
      </c>
      <c r="U196" s="193">
        <f t="shared" ref="U196" si="863">IF(AND($D$1="二交代制",U$17&gt;=1,U$17&lt;=28,U55="当",V55="明",W55="休",X55="当"),10,IF(AND($D$1="三交代制",U$17&gt;=2,U$17&lt;=30,OR(U55="準",U55="深"),OR(V55="準",V55="深"),OR(W55="準",W55="深")),20,IF(AND($D$1="二交代制",OR(U55="当",U55="明"),NOT(OR(AND(U55="当",OR(V55="明",U$17=31,V$18="×"),OR(W55="休",U$17=30,U$17=31,W$18="×")),AND(U55="明",OR(T55="当",U$17=1),OR(V55="休",U$17=31,V$18="×"))))),30,IF(AND($D$1="三交代制",T55&lt;&gt;"準",T55&lt;&gt;"深",OR(U55="準",U55="深"),(NOT(OR(AND(U55="準",OR(T55="日",T55="休",U$17=1,AND(V55&lt;&gt;"準",V55&lt;&gt;"深",T55="")),OR(V55="休",AND(V55="準",OR(W55="休",U$17=30,W$18="×")),U$17=31,V$18="×",V55="")),AND(U55="深",OR(T55="休",U$17=1,AND(V55&lt;&gt;"準",V55&lt;&gt;"深",T55="")),OR(V55="休",AND(OR(V55="準",V55="深"),OR(W55="休",U$17=30,W$18="×")),U$17=31,V$18="×",V55="")))))),40,0))))</f>
        <v>0</v>
      </c>
      <c r="V196" s="193">
        <f t="shared" ref="V196" si="864">IF(AND($D$1="二交代制",V$17&gt;=1,V$17&lt;=28,V55="当",W55="明",X55="休",Y55="当"),10,IF(AND($D$1="三交代制",V$17&gt;=2,V$17&lt;=30,OR(V55="準",V55="深"),OR(W55="準",W55="深"),OR(X55="準",X55="深")),20,IF(AND($D$1="二交代制",OR(V55="当",V55="明"),NOT(OR(AND(V55="当",OR(W55="明",V$17=31,W$18="×"),OR(X55="休",V$17=30,V$17=31,X$18="×")),AND(V55="明",OR(U55="当",V$17=1),OR(W55="休",V$17=31,W$18="×"))))),30,IF(AND($D$1="三交代制",U55&lt;&gt;"準",U55&lt;&gt;"深",OR(V55="準",V55="深"),(NOT(OR(AND(V55="準",OR(U55="日",U55="休",V$17=1,AND(W55&lt;&gt;"準",W55&lt;&gt;"深",U55="")),OR(W55="休",AND(W55="準",OR(X55="休",V$17=30,X$18="×")),V$17=31,W$18="×",W55="")),AND(V55="深",OR(U55="休",V$17=1,AND(W55&lt;&gt;"準",W55&lt;&gt;"深",U55="")),OR(W55="休",AND(OR(W55="準",W55="深"),OR(X55="休",V$17=30,X$18="×")),V$17=31,W$18="×",W55="")))))),40,0))))</f>
        <v>0</v>
      </c>
      <c r="W196" s="193">
        <f t="shared" ref="W196" si="865">IF(AND($D$1="二交代制",W$17&gt;=1,W$17&lt;=28,W55="当",X55="明",Y55="休",Z55="当"),10,IF(AND($D$1="三交代制",W$17&gt;=2,W$17&lt;=30,OR(W55="準",W55="深"),OR(X55="準",X55="深"),OR(Y55="準",Y55="深")),20,IF(AND($D$1="二交代制",OR(W55="当",W55="明"),NOT(OR(AND(W55="当",OR(X55="明",W$17=31,X$18="×"),OR(Y55="休",W$17=30,W$17=31,Y$18="×")),AND(W55="明",OR(V55="当",W$17=1),OR(X55="休",W$17=31,X$18="×"))))),30,IF(AND($D$1="三交代制",V55&lt;&gt;"準",V55&lt;&gt;"深",OR(W55="準",W55="深"),(NOT(OR(AND(W55="準",OR(V55="日",V55="休",W$17=1,AND(X55&lt;&gt;"準",X55&lt;&gt;"深",V55="")),OR(X55="休",AND(X55="準",OR(Y55="休",W$17=30,Y$18="×")),W$17=31,X$18="×",X55="")),AND(W55="深",OR(V55="休",W$17=1,AND(X55&lt;&gt;"準",X55&lt;&gt;"深",V55="")),OR(X55="休",AND(OR(X55="準",X55="深"),OR(Y55="休",W$17=30,Y$18="×")),W$17=31,X$18="×",X55="")))))),40,0))))</f>
        <v>0</v>
      </c>
      <c r="X196" s="193">
        <f t="shared" ref="X196" si="866">IF(AND($D$1="二交代制",X$17&gt;=1,X$17&lt;=28,X55="当",Y55="明",Z55="休",AA55="当"),10,IF(AND($D$1="三交代制",X$17&gt;=2,X$17&lt;=30,OR(X55="準",X55="深"),OR(Y55="準",Y55="深"),OR(Z55="準",Z55="深")),20,IF(AND($D$1="二交代制",OR(X55="当",X55="明"),NOT(OR(AND(X55="当",OR(Y55="明",X$17=31,Y$18="×"),OR(Z55="休",X$17=30,X$17=31,Z$18="×")),AND(X55="明",OR(W55="当",X$17=1),OR(Y55="休",X$17=31,Y$18="×"))))),30,IF(AND($D$1="三交代制",W55&lt;&gt;"準",W55&lt;&gt;"深",OR(X55="準",X55="深"),(NOT(OR(AND(X55="準",OR(W55="日",W55="休",X$17=1,AND(Y55&lt;&gt;"準",Y55&lt;&gt;"深",W55="")),OR(Y55="休",AND(Y55="準",OR(Z55="休",X$17=30,Z$18="×")),X$17=31,Y$18="×",Y55="")),AND(X55="深",OR(W55="休",X$17=1,AND(Y55&lt;&gt;"準",Y55&lt;&gt;"深",W55="")),OR(Y55="休",AND(OR(Y55="準",Y55="深"),OR(Z55="休",X$17=30,Z$18="×")),X$17=31,Y$18="×",Y55="")))))),40,0))))</f>
        <v>0</v>
      </c>
      <c r="Y196" s="193">
        <f t="shared" ref="Y196" si="867">IF(AND($D$1="二交代制",Y$17&gt;=1,Y$17&lt;=28,Y55="当",Z55="明",AA55="休",AB55="当"),10,IF(AND($D$1="三交代制",Y$17&gt;=2,Y$17&lt;=30,OR(Y55="準",Y55="深"),OR(Z55="準",Z55="深"),OR(AA55="準",AA55="深")),20,IF(AND($D$1="二交代制",OR(Y55="当",Y55="明"),NOT(OR(AND(Y55="当",OR(Z55="明",Y$17=31,Z$18="×"),OR(AA55="休",Y$17=30,Y$17=31,AA$18="×")),AND(Y55="明",OR(X55="当",Y$17=1),OR(Z55="休",Y$17=31,Z$18="×"))))),30,IF(AND($D$1="三交代制",X55&lt;&gt;"準",X55&lt;&gt;"深",OR(Y55="準",Y55="深"),(NOT(OR(AND(Y55="準",OR(X55="日",X55="休",Y$17=1,AND(Z55&lt;&gt;"準",Z55&lt;&gt;"深",X55="")),OR(Z55="休",AND(Z55="準",OR(AA55="休",Y$17=30,AA$18="×")),Y$17=31,Z$18="×",Z55="")),AND(Y55="深",OR(X55="休",Y$17=1,AND(Z55&lt;&gt;"準",Z55&lt;&gt;"深",X55="")),OR(Z55="休",AND(OR(Z55="準",Z55="深"),OR(AA55="休",Y$17=30,AA$18="×")),Y$17=31,Z$18="×",Z55="")))))),40,0))))</f>
        <v>0</v>
      </c>
      <c r="Z196" s="193">
        <f t="shared" ref="Z196" si="868">IF(AND($D$1="二交代制",Z$17&gt;=1,Z$17&lt;=28,Z55="当",AA55="明",AB55="休",AC55="当"),10,IF(AND($D$1="三交代制",Z$17&gt;=2,Z$17&lt;=30,OR(Z55="準",Z55="深"),OR(AA55="準",AA55="深"),OR(AB55="準",AB55="深")),20,IF(AND($D$1="二交代制",OR(Z55="当",Z55="明"),NOT(OR(AND(Z55="当",OR(AA55="明",Z$17=31,AA$18="×"),OR(AB55="休",Z$17=30,Z$17=31,AB$18="×")),AND(Z55="明",OR(Y55="当",Z$17=1),OR(AA55="休",Z$17=31,AA$18="×"))))),30,IF(AND($D$1="三交代制",Y55&lt;&gt;"準",Y55&lt;&gt;"深",OR(Z55="準",Z55="深"),(NOT(OR(AND(Z55="準",OR(Y55="日",Y55="休",Z$17=1,AND(AA55&lt;&gt;"準",AA55&lt;&gt;"深",Y55="")),OR(AA55="休",AND(AA55="準",OR(AB55="休",Z$17=30,AB$18="×")),Z$17=31,AA$18="×",AA55="")),AND(Z55="深",OR(Y55="休",Z$17=1,AND(AA55&lt;&gt;"準",AA55&lt;&gt;"深",Y55="")),OR(AA55="休",AND(OR(AA55="準",AA55="深"),OR(AB55="休",Z$17=30,AB$18="×")),Z$17=31,AA$18="×",AA55="")))))),40,0))))</f>
        <v>0</v>
      </c>
      <c r="AA196" s="193">
        <f t="shared" ref="AA196" si="869">IF(AND($D$1="二交代制",AA$17&gt;=1,AA$17&lt;=28,AA55="当",AB55="明",AC55="休",AD55="当"),10,IF(AND($D$1="三交代制",AA$17&gt;=2,AA$17&lt;=30,OR(AA55="準",AA55="深"),OR(AB55="準",AB55="深"),OR(AC55="準",AC55="深")),20,IF(AND($D$1="二交代制",OR(AA55="当",AA55="明"),NOT(OR(AND(AA55="当",OR(AB55="明",AA$17=31,AB$18="×"),OR(AC55="休",AA$17=30,AA$17=31,AC$18="×")),AND(AA55="明",OR(Z55="当",AA$17=1),OR(AB55="休",AA$17=31,AB$18="×"))))),30,IF(AND($D$1="三交代制",Z55&lt;&gt;"準",Z55&lt;&gt;"深",OR(AA55="準",AA55="深"),(NOT(OR(AND(AA55="準",OR(Z55="日",Z55="休",AA$17=1,AND(AB55&lt;&gt;"準",AB55&lt;&gt;"深",Z55="")),OR(AB55="休",AND(AB55="準",OR(AC55="休",AA$17=30,AC$18="×")),AA$17=31,AB$18="×",AB55="")),AND(AA55="深",OR(Z55="休",AA$17=1,AND(AB55&lt;&gt;"準",AB55&lt;&gt;"深",Z55="")),OR(AB55="休",AND(OR(AB55="準",AB55="深"),OR(AC55="休",AA$17=30,AC$18="×")),AA$17=31,AB$18="×",AB55="")))))),40,0))))</f>
        <v>0</v>
      </c>
      <c r="AB196" s="193">
        <f t="shared" ref="AB196" si="870">IF(AND($D$1="二交代制",AB$17&gt;=1,AB$17&lt;=28,AB55="当",AC55="明",AD55="休",AE55="当"),10,IF(AND($D$1="三交代制",AB$17&gt;=2,AB$17&lt;=30,OR(AB55="準",AB55="深"),OR(AC55="準",AC55="深"),OR(AD55="準",AD55="深")),20,IF(AND($D$1="二交代制",OR(AB55="当",AB55="明"),NOT(OR(AND(AB55="当",OR(AC55="明",AB$17=31,AC$18="×"),OR(AD55="休",AB$17=30,AB$17=31,AD$18="×")),AND(AB55="明",OR(AA55="当",AB$17=1),OR(AC55="休",AB$17=31,AC$18="×"))))),30,IF(AND($D$1="三交代制",AA55&lt;&gt;"準",AA55&lt;&gt;"深",OR(AB55="準",AB55="深"),(NOT(OR(AND(AB55="準",OR(AA55="日",AA55="休",AB$17=1,AND(AC55&lt;&gt;"準",AC55&lt;&gt;"深",AA55="")),OR(AC55="休",AND(AC55="準",OR(AD55="休",AB$17=30,AD$18="×")),AB$17=31,AC$18="×",AC55="")),AND(AB55="深",OR(AA55="休",AB$17=1,AND(AC55&lt;&gt;"準",AC55&lt;&gt;"深",AA55="")),OR(AC55="休",AND(OR(AC55="準",AC55="深"),OR(AD55="休",AB$17=30,AD$18="×")),AB$17=31,AC$18="×",AC55="")))))),40,0))))</f>
        <v>0</v>
      </c>
      <c r="AC196" s="193">
        <f t="shared" ref="AC196" si="871">IF(AND($D$1="二交代制",AC$17&gt;=1,AC$17&lt;=28,AC55="当",AD55="明",AE55="休",AF55="当"),10,IF(AND($D$1="三交代制",AC$17&gt;=2,AC$17&lt;=30,OR(AC55="準",AC55="深"),OR(AD55="準",AD55="深"),OR(AE55="準",AE55="深")),20,IF(AND($D$1="二交代制",OR(AC55="当",AC55="明"),NOT(OR(AND(AC55="当",OR(AD55="明",AC$17=31,AD$18="×"),OR(AE55="休",AC$17=30,AC$17=31,AE$18="×")),AND(AC55="明",OR(AB55="当",AC$17=1),OR(AD55="休",AC$17=31,AD$18="×"))))),30,IF(AND($D$1="三交代制",AB55&lt;&gt;"準",AB55&lt;&gt;"深",OR(AC55="準",AC55="深"),(NOT(OR(AND(AC55="準",OR(AB55="日",AB55="休",AC$17=1,AND(AD55&lt;&gt;"準",AD55&lt;&gt;"深",AB55="")),OR(AD55="休",AND(AD55="準",OR(AE55="休",AC$17=30,AE$18="×")),AC$17=31,AD$18="×",AD55="")),AND(AC55="深",OR(AB55="休",AC$17=1,AND(AD55&lt;&gt;"準",AD55&lt;&gt;"深",AB55="")),OR(AD55="休",AND(OR(AD55="準",AD55="深"),OR(AE55="休",AC$17=30,AE$18="×")),AC$17=31,AD$18="×",AD55="")))))),40,0))))</f>
        <v>0</v>
      </c>
      <c r="AD196" s="193">
        <f t="shared" ref="AD196" si="872">IF(AND($D$1="二交代制",AD$17&gt;=1,AD$17&lt;=28,AD55="当",AE55="明",AF55="休",AG55="当"),10,IF(AND($D$1="三交代制",AD$17&gt;=2,AD$17&lt;=30,OR(AD55="準",AD55="深"),OR(AE55="準",AE55="深"),OR(AF55="準",AF55="深")),20,IF(AND($D$1="二交代制",OR(AD55="当",AD55="明"),NOT(OR(AND(AD55="当",OR(AE55="明",AD$17=31,AE$18="×"),OR(AF55="休",AD$17=30,AD$17=31,AF$18="×")),AND(AD55="明",OR(AC55="当",AD$17=1),OR(AE55="休",AD$17=31,AE$18="×"))))),30,IF(AND($D$1="三交代制",AC55&lt;&gt;"準",AC55&lt;&gt;"深",OR(AD55="準",AD55="深"),(NOT(OR(AND(AD55="準",OR(AC55="日",AC55="休",AD$17=1,AND(AE55&lt;&gt;"準",AE55&lt;&gt;"深",AC55="")),OR(AE55="休",AND(AE55="準",OR(AF55="休",AD$17=30,AF$18="×")),AD$17=31,AE$18="×",AE55="")),AND(AD55="深",OR(AC55="休",AD$17=1,AND(AE55&lt;&gt;"準",AE55&lt;&gt;"深",AC55="")),OR(AE55="休",AND(OR(AE55="準",AE55="深"),OR(AF55="休",AD$17=30,AF$18="×")),AD$17=31,AE$18="×",AE55="")))))),40,0))))</f>
        <v>0</v>
      </c>
      <c r="AE196" s="193">
        <f t="shared" ref="AE196" si="873">IF(AND($D$1="二交代制",AE$17&gt;=1,AE$17&lt;=28,AE55="当",AF55="明",AG55="休",AH55="当"),10,IF(AND($D$1="三交代制",AE$17&gt;=2,AE$17&lt;=30,OR(AE55="準",AE55="深"),OR(AF55="準",AF55="深"),OR(AG55="準",AG55="深")),20,IF(AND($D$1="二交代制",OR(AE55="当",AE55="明"),NOT(OR(AND(AE55="当",OR(AF55="明",AE$17=31,AF$18="×"),OR(AG55="休",AE$17=30,AE$17=31,AG$18="×")),AND(AE55="明",OR(AD55="当",AE$17=1),OR(AF55="休",AE$17=31,AF$18="×"))))),30,IF(AND($D$1="三交代制",AD55&lt;&gt;"準",AD55&lt;&gt;"深",OR(AE55="準",AE55="深"),(NOT(OR(AND(AE55="準",OR(AD55="日",AD55="休",AE$17=1,AND(AF55&lt;&gt;"準",AF55&lt;&gt;"深",AD55="")),OR(AF55="休",AND(AF55="準",OR(AG55="休",AE$17=30,AG$18="×")),AE$17=31,AF$18="×",AF55="")),AND(AE55="深",OR(AD55="休",AE$17=1,AND(AF55&lt;&gt;"準",AF55&lt;&gt;"深",AD55="")),OR(AF55="休",AND(OR(AF55="準",AF55="深"),OR(AG55="休",AE$17=30,AG$18="×")),AE$17=31,AF$18="×",AF55="")))))),40,0))))</f>
        <v>0</v>
      </c>
      <c r="AF196" s="193">
        <f t="shared" ref="AF196" si="874">IF(AND($D$1="二交代制",AF$17&gt;=1,AF$17&lt;=28,AF55="当",AG55="明",AH55="休",AI55="当"),10,IF(AND($D$1="三交代制",AF$17&gt;=2,AF$17&lt;=30,OR(AF55="準",AF55="深"),OR(AG55="準",AG55="深"),OR(AH55="準",AH55="深")),20,IF(AND($D$1="二交代制",OR(AF55="当",AF55="明"),NOT(OR(AND(AF55="当",OR(AG55="明",AF$17=31,AG$18="×"),OR(AH55="休",AF$17=30,AF$17=31,AH$18="×")),AND(AF55="明",OR(AE55="当",AF$17=1),OR(AG55="休",AF$17=31,AG$18="×"))))),30,IF(AND($D$1="三交代制",AE55&lt;&gt;"準",AE55&lt;&gt;"深",OR(AF55="準",AF55="深"),(NOT(OR(AND(AF55="準",OR(AE55="日",AE55="休",AF$17=1,AND(AG55&lt;&gt;"準",AG55&lt;&gt;"深",AE55="")),OR(AG55="休",AND(AG55="準",OR(AH55="休",AF$17=30,AH$18="×")),AF$17=31,AG$18="×",AG55="")),AND(AF55="深",OR(AE55="休",AF$17=1,AND(AG55&lt;&gt;"準",AG55&lt;&gt;"深",AE55="")),OR(AG55="休",AND(OR(AG55="準",AG55="深"),OR(AH55="休",AF$17=30,AH$18="×")),AF$17=31,AG$18="×",AG55="")))))),40,0))))</f>
        <v>0</v>
      </c>
      <c r="AG196" s="193">
        <f t="shared" ref="AG196" si="875">IF(AND($D$1="二交代制",AG$17&gt;=1,AG$17&lt;=28,AG55="当",AH55="明",AI55="休",AJ55="当"),10,IF(AND($D$1="三交代制",AG$17&gt;=2,AG$17&lt;=30,OR(AG55="準",AG55="深"),OR(AH55="準",AH55="深"),OR(AI55="準",AI55="深")),20,IF(AND($D$1="二交代制",OR(AG55="当",AG55="明"),NOT(OR(AND(AG55="当",OR(AH55="明",AG$17=31,AH$18="×"),OR(AI55="休",AG$17=30,AG$17=31,AI$18="×")),AND(AG55="明",OR(AF55="当",AG$17=1),OR(AH55="休",AG$17=31,AH$18="×"))))),30,IF(AND($D$1="三交代制",AF55&lt;&gt;"準",AF55&lt;&gt;"深",OR(AG55="準",AG55="深"),(NOT(OR(AND(AG55="準",OR(AF55="日",AF55="休",AG$17=1,AND(AH55&lt;&gt;"準",AH55&lt;&gt;"深",AF55="")),OR(AH55="休",AND(AH55="準",OR(AI55="休",AG$17=30,AI$18="×")),AG$17=31,AH$18="×",AH55="")),AND(AG55="深",OR(AF55="休",AG$17=1,AND(AH55&lt;&gt;"準",AH55&lt;&gt;"深",AF55="")),OR(AH55="休",AND(OR(AH55="準",AH55="深"),OR(AI55="休",AG$17=30,AI$18="×")),AG$17=31,AH$18="×",AH55="")))))),40,0))))</f>
        <v>0</v>
      </c>
      <c r="AH196" s="193">
        <f t="shared" ref="AH196" si="876">IF(AND($D$1="二交代制",AH$17&gt;=1,AH$17&lt;=28,AH55="当",AI55="明",AJ55="休",AK55="当"),10,IF(AND($D$1="三交代制",AH$17&gt;=2,AH$17&lt;=30,OR(AH55="準",AH55="深"),OR(AI55="準",AI55="深"),OR(AJ55="準",AJ55="深")),20,IF(AND($D$1="二交代制",OR(AH55="当",AH55="明"),NOT(OR(AND(AH55="当",OR(AI55="明",AH$17=31,AI$18="×"),OR(AJ55="休",AH$17=30,AH$17=31,AJ$18="×")),AND(AH55="明",OR(AG55="当",AH$17=1),OR(AI55="休",AH$17=31,AI$18="×"))))),30,IF(AND($D$1="三交代制",AG55&lt;&gt;"準",AG55&lt;&gt;"深",OR(AH55="準",AH55="深"),(NOT(OR(AND(AH55="準",OR(AG55="日",AG55="休",AH$17=1,AND(AI55&lt;&gt;"準",AI55&lt;&gt;"深",AG55="")),OR(AI55="休",AND(AI55="準",OR(AJ55="休",AH$17=30,AJ$18="×")),AH$17=31,AI$18="×",AI55="")),AND(AH55="深",OR(AG55="休",AH$17=1,AND(AI55&lt;&gt;"準",AI55&lt;&gt;"深",AG55="")),OR(AI55="休",AND(OR(AI55="準",AI55="深"),OR(AJ55="休",AH$17=30,AJ$18="×")),AH$17=31,AI$18="×",AI55="")))))),40,0))))</f>
        <v>0</v>
      </c>
      <c r="AI196" s="193">
        <f t="shared" ref="AI196" si="877">IF(AND($D$1="二交代制",AI$17&gt;=1,AI$17&lt;=28,AI55="当",AJ55="明",AK55="休",AL55="当"),10,IF(AND($D$1="三交代制",AI$17&gt;=2,AI$17&lt;=30,OR(AI55="準",AI55="深"),OR(AJ55="準",AJ55="深"),OR(AK55="準",AK55="深")),20,IF(AND($D$1="二交代制",OR(AI55="当",AI55="明"),NOT(OR(AND(AI55="当",OR(AJ55="明",AI$17=31,AJ$18="×"),OR(AK55="休",AI$17=30,AI$17=31,AK$18="×")),AND(AI55="明",OR(AH55="当",AI$17=1),OR(AJ55="休",AI$17=31,AJ$18="×"))))),30,IF(AND($D$1="三交代制",AH55&lt;&gt;"準",AH55&lt;&gt;"深",OR(AI55="準",AI55="深"),(NOT(OR(AND(AI55="準",OR(AH55="日",AH55="休",AI$17=1,AND(AJ55&lt;&gt;"準",AJ55&lt;&gt;"深",AH55="")),OR(AJ55="休",AND(AJ55="準",OR(AK55="休",AI$17=30,AK$18="×")),AI$17=31,AJ$18="×",AJ55="")),AND(AI55="深",OR(AH55="休",AI$17=1,AND(AJ55&lt;&gt;"準",AJ55&lt;&gt;"深",AH55="")),OR(AJ55="休",AND(OR(AJ55="準",AJ55="深"),OR(AK55="休",AI$17=30,AK$18="×")),AI$17=31,AJ$18="×",AJ55="")))))),40,0))))</f>
        <v>0</v>
      </c>
      <c r="AJ196" s="193">
        <f t="shared" ref="AJ196" si="878">IF(AND($D$1="二交代制",AJ$17&gt;=1,AJ$17&lt;=28,AJ55="当",AK55="明",AL55="休",AM55="当"),10,IF(AND($D$1="三交代制",AJ$17&gt;=2,AJ$17&lt;=30,OR(AJ55="準",AJ55="深"),OR(AK55="準",AK55="深"),OR(AL55="準",AL55="深")),20,IF(AND($D$1="二交代制",OR(AJ55="当",AJ55="明"),NOT(OR(AND(AJ55="当",OR(AK55="明",AJ$17=31,AK$18="×"),OR(AL55="休",AJ$17=30,AJ$17=31,AL$18="×")),AND(AJ55="明",OR(AI55="当",AJ$17=1),OR(AK55="休",AJ$17=31,AK$18="×"))))),30,IF(AND($D$1="三交代制",AI55&lt;&gt;"準",AI55&lt;&gt;"深",OR(AJ55="準",AJ55="深"),(NOT(OR(AND(AJ55="準",OR(AI55="日",AI55="休",AJ$17=1,AND(AK55&lt;&gt;"準",AK55&lt;&gt;"深",AI55="")),OR(AK55="休",AND(AK55="準",OR(AL55="休",AJ$17=30,AL$18="×")),AJ$17=31,AK$18="×",AK55="")),AND(AJ55="深",OR(AI55="休",AJ$17=1,AND(AK55&lt;&gt;"準",AK55&lt;&gt;"深",AI55="")),OR(AK55="休",AND(OR(AK55="準",AK55="深"),OR(AL55="休",AJ$17=30,AL$18="×")),AJ$17=31,AK$18="×",AK55="")))))),40,0))))</f>
        <v>0</v>
      </c>
      <c r="AK196" s="193">
        <f t="shared" ref="AK196" si="879">IF(AND($D$1="二交代制",AK$17&gt;=1,AK$17&lt;=28,AK55="当",AL55="明",AM55="休",AN55="当"),10,IF(AND($D$1="三交代制",AK$17&gt;=2,AK$17&lt;=30,OR(AK55="準",AK55="深"),OR(AL55="準",AL55="深"),OR(AM55="準",AM55="深")),20,IF(AND($D$1="二交代制",OR(AK55="当",AK55="明"),NOT(OR(AND(AK55="当",OR(AL55="明",AK$17=31,AL$18="×"),OR(AM55="休",AK$17=30,AK$17=31,AM$18="×")),AND(AK55="明",OR(AJ55="当",AK$17=1),OR(AL55="休",AK$17=31,AL$18="×"))))),30,IF(AND($D$1="三交代制",AJ55&lt;&gt;"準",AJ55&lt;&gt;"深",OR(AK55="準",AK55="深"),(NOT(OR(AND(AK55="準",OR(AJ55="日",AJ55="休",AK$17=1,AND(AL55&lt;&gt;"準",AL55&lt;&gt;"深",AJ55="")),OR(AL55="休",AND(AL55="準",OR(AM55="休",AK$17=30,AM$18="×")),AK$17=31,AL$18="×",AL55="")),AND(AK55="深",OR(AJ55="休",AK$17=1,AND(AL55&lt;&gt;"準",AL55&lt;&gt;"深",AJ55="")),OR(AL55="休",AND(OR(AL55="準",AL55="深"),OR(AM55="休",AK$17=30,AM$18="×")),AK$17=31,AL$18="×",AL55="")))))),40,0))))</f>
        <v>0</v>
      </c>
      <c r="AL196" s="193">
        <f t="shared" ref="AL196" si="880">IF(AND($D$1="二交代制",AL$17&gt;=1,AL$17&lt;=28,AL55="当",AM55="明",AN55="休",AO55="当"),10,IF(AND($D$1="三交代制",AL$17&gt;=2,AL$17&lt;=30,OR(AL55="準",AL55="深"),OR(AM55="準",AM55="深"),OR(AN55="準",AN55="深")),20,IF(AND($D$1="二交代制",OR(AL55="当",AL55="明"),NOT(OR(AND(AL55="当",OR(AM55="明",AL$17=31,AM$18="×"),OR(AN55="休",AL$17=30,AL$17=31,AN$18="×")),AND(AL55="明",OR(AK55="当",AL$17=1),OR(AM55="休",AL$17=31,AM$18="×"))))),30,IF(AND($D$1="三交代制",AK55&lt;&gt;"準",AK55&lt;&gt;"深",OR(AL55="準",AL55="深"),(NOT(OR(AND(AL55="準",OR(AK55="日",AK55="休",AL$17=1,AND(AM55&lt;&gt;"準",AM55&lt;&gt;"深",AK55="")),OR(AM55="休",AND(AM55="準",OR(AN55="休",AL$17=30,AN$18="×")),AL$17=31,AM$18="×",AM55="")),AND(AL55="深",OR(AK55="休",AL$17=1,AND(AM55&lt;&gt;"準",AM55&lt;&gt;"深",AK55="")),OR(AM55="休",AND(OR(AM55="準",AM55="深"),OR(AN55="休",AL$17=30,AN$18="×")),AL$17=31,AM$18="×",AM55="")))))),40,0))))</f>
        <v>0</v>
      </c>
      <c r="AM196" s="193">
        <f t="shared" ref="AM196" si="881">IF(AND($D$1="二交代制",AM$17&gt;=1,AM$17&lt;=28,AM55="当",AN55="明",AO55="休",AP55="当"),10,IF(AND($D$1="三交代制",AM$17&gt;=2,AM$17&lt;=30,OR(AM55="準",AM55="深"),OR(AN55="準",AN55="深"),OR(AO55="準",AO55="深")),20,IF(AND($D$1="二交代制",OR(AM55="当",AM55="明"),NOT(OR(AND(AM55="当",OR(AN55="明",AM$17=31,AN$18="×"),OR(AO55="休",AM$17=30,AM$17=31,AO$18="×")),AND(AM55="明",OR(AL55="当",AM$17=1),OR(AN55="休",AM$17=31,AN$18="×"))))),30,IF(AND($D$1="三交代制",AL55&lt;&gt;"準",AL55&lt;&gt;"深",OR(AM55="準",AM55="深"),(NOT(OR(AND(AM55="準",OR(AL55="日",AL55="休",AM$17=1,AND(AN55&lt;&gt;"準",AN55&lt;&gt;"深",AL55="")),OR(AN55="休",AND(AN55="準",OR(AO55="休",AM$17=30,AO$18="×")),AM$17=31,AN$18="×",AN55="")),AND(AM55="深",OR(AL55="休",AM$17=1,AND(AN55&lt;&gt;"準",AN55&lt;&gt;"深",AL55="")),OR(AN55="休",AND(OR(AN55="準",AN55="深"),OR(AO55="休",AM$17=30,AO$18="×")),AM$17=31,AN$18="×",AN55="")))))),40,0))))</f>
        <v>0</v>
      </c>
      <c r="AN196" s="193">
        <f t="shared" ref="AN196" si="882">IF(AND($D$1="二交代制",AN$17&gt;=1,AN$17&lt;=28,AN55="当",AO55="明",AP55="休",AQ55="当"),10,IF(AND($D$1="三交代制",AN$17&gt;=2,AN$17&lt;=30,OR(AN55="準",AN55="深"),OR(AO55="準",AO55="深"),OR(AP55="準",AP55="深")),20,IF(AND($D$1="二交代制",OR(AN55="当",AN55="明"),NOT(OR(AND(AN55="当",OR(AO55="明",AN$17=31,AO$18="×"),OR(AP55="休",AN$17=30,AN$17=31,AP$18="×")),AND(AN55="明",OR(AM55="当",AN$17=1),OR(AO55="休",AN$17=31,AO$18="×"))))),30,IF(AND($D$1="三交代制",AM55&lt;&gt;"準",AM55&lt;&gt;"深",OR(AN55="準",AN55="深"),(NOT(OR(AND(AN55="準",OR(AM55="日",AM55="休",AN$17=1,AND(AO55&lt;&gt;"準",AO55&lt;&gt;"深",AM55="")),OR(AO55="休",AND(AO55="準",OR(AP55="休",AN$17=30,AP$18="×")),AN$17=31,AO$18="×",AO55="")),AND(AN55="深",OR(AM55="休",AN$17=1,AND(AO55&lt;&gt;"準",AO55&lt;&gt;"深",AM55="")),OR(AO55="休",AND(OR(AO55="準",AO55="深"),OR(AP55="休",AN$17=30,AP$18="×")),AN$17=31,AO$18="×",AO55="")))))),40,0))))</f>
        <v>0</v>
      </c>
      <c r="AO196" s="193">
        <f t="shared" ref="AO196" si="883">IF(AND($D$1="二交代制",AO$17&gt;=1,AO$17&lt;=28,AO55="当",AP55="明",AQ55="休",AR55="当"),10,IF(AND($D$1="三交代制",AO$17&gt;=2,AO$17&lt;=30,OR(AO55="準",AO55="深"),OR(AP55="準",AP55="深"),OR(AQ55="準",AQ55="深")),20,IF(AND($D$1="二交代制",OR(AO55="当",AO55="明"),NOT(OR(AND(AO55="当",OR(AP55="明",AO$17=31,AP$18="×"),OR(AQ55="休",AO$17=30,AO$17=31,AQ$18="×")),AND(AO55="明",OR(AN55="当",AO$17=1),OR(AP55="休",AO$17=31,AP$18="×"))))),30,IF(AND($D$1="三交代制",AN55&lt;&gt;"準",AN55&lt;&gt;"深",OR(AO55="準",AO55="深"),(NOT(OR(AND(AO55="準",OR(AN55="日",AN55="休",AO$17=1,AND(AP55&lt;&gt;"準",AP55&lt;&gt;"深",AN55="")),OR(AP55="休",AND(AP55="準",OR(AQ55="休",AO$17=30,AQ$18="×")),AO$17=31,AP$18="×",AP55="")),AND(AO55="深",OR(AN55="休",AO$17=1,AND(AP55&lt;&gt;"準",AP55&lt;&gt;"深",AN55="")),OR(AP55="休",AND(OR(AP55="準",AP55="深"),OR(AQ55="休",AO$17=30,AQ$18="×")),AO$17=31,AP$18="×",AP55="")))))),40,0))))</f>
        <v>0</v>
      </c>
    </row>
    <row r="197" spans="9:41" x14ac:dyDescent="0.4">
      <c r="I197" s="307"/>
      <c r="J197" s="202"/>
      <c r="K197" s="193"/>
      <c r="L197" s="193"/>
      <c r="M197" s="193"/>
      <c r="N197" s="193"/>
      <c r="O197" s="193"/>
      <c r="P197" s="193"/>
      <c r="Q197" s="193"/>
      <c r="R197" s="193"/>
      <c r="S197" s="193"/>
      <c r="T197" s="193"/>
      <c r="U197" s="193"/>
      <c r="V197" s="193"/>
      <c r="W197" s="193"/>
      <c r="X197" s="193"/>
      <c r="Y197" s="193"/>
      <c r="Z197" s="193"/>
      <c r="AA197" s="193"/>
      <c r="AB197" s="193"/>
      <c r="AC197" s="193"/>
      <c r="AD197" s="193"/>
      <c r="AE197" s="193"/>
      <c r="AF197" s="193"/>
      <c r="AG197" s="193"/>
      <c r="AH197" s="193"/>
      <c r="AI197" s="193"/>
      <c r="AJ197" s="193"/>
      <c r="AK197" s="193"/>
      <c r="AL197" s="193"/>
      <c r="AM197" s="193"/>
      <c r="AN197" s="193"/>
      <c r="AO197" s="193"/>
    </row>
    <row r="198" spans="9:41" x14ac:dyDescent="0.4">
      <c r="I198" s="307"/>
      <c r="J198" s="201" t="str">
        <f t="shared" ref="J198" si="884">E57</f>
        <v>清水</v>
      </c>
      <c r="K198" s="193">
        <f t="shared" ref="K198" si="885">IF(AND($D$1="二交代制",K$17&gt;=1,K$17&lt;=28,K57="当",L57="明",M57="休",N57="当"),10,IF(AND($D$1="三交代制",K$17&gt;=2,K$17&lt;=30,OR(K57="準",K57="深"),OR(L57="準",L57="深"),OR(M57="準",M57="深")),20,IF(AND($D$1="二交代制",OR(K57="当",K57="明"),NOT(OR(AND(K57="当",OR(L57="明",K$17=31,L$18="×"),OR(M57="休",K$17=30,K$17=31,M$18="×")),AND(K57="明",OR(J57="当",K$17=1),OR(L57="休",K$17=31,L$18="×"))))),30,IF(AND($D$1="三交代制",J57&lt;&gt;"準",J57&lt;&gt;"深",OR(K57="準",K57="深"),(NOT(OR(AND(K57="準",OR(J57="日",J57="休",K$17=1,AND(L57&lt;&gt;"準",L57&lt;&gt;"深",J57="")),OR(L57="休",AND(L57="準",OR(M57="休",K$17=30,M$18="×")),K$17=31,L$18="×",L57="")),AND(K57="深",OR(J57="休",K$17=1,AND(L57&lt;&gt;"準",L57&lt;&gt;"深",J57="")),OR(L57="休",AND(OR(L57="準",L57="深"),OR(M57="休",K$17=30,M$18="×")),K$17=31,L$18="×",L57="")))))),40,0))))</f>
        <v>0</v>
      </c>
      <c r="L198" s="193">
        <f t="shared" ref="L198" si="886">IF(AND($D$1="二交代制",L$17&gt;=1,L$17&lt;=28,L57="当",M57="明",N57="休",O57="当"),10,IF(AND($D$1="三交代制",L$17&gt;=2,L$17&lt;=30,OR(L57="準",L57="深"),OR(M57="準",M57="深"),OR(N57="準",N57="深")),20,IF(AND($D$1="二交代制",OR(L57="当",L57="明"),NOT(OR(AND(L57="当",OR(M57="明",L$17=31,M$18="×"),OR(N57="休",L$17=30,L$17=31,N$18="×")),AND(L57="明",OR(K57="当",L$17=1),OR(M57="休",L$17=31,M$18="×"))))),30,IF(AND($D$1="三交代制",K57&lt;&gt;"準",K57&lt;&gt;"深",OR(L57="準",L57="深"),(NOT(OR(AND(L57="準",OR(K57="日",K57="休",L$17=1,AND(M57&lt;&gt;"準",M57&lt;&gt;"深",K57="")),OR(M57="休",AND(M57="準",OR(N57="休",L$17=30,N$18="×")),L$17=31,M$18="×",M57="")),AND(L57="深",OR(K57="休",L$17=1,AND(M57&lt;&gt;"準",M57&lt;&gt;"深",K57="")),OR(M57="休",AND(OR(M57="準",M57="深"),OR(N57="休",L$17=30,N$18="×")),L$17=31,M$18="×",M57="")))))),40,0))))</f>
        <v>0</v>
      </c>
      <c r="M198" s="193">
        <f t="shared" ref="M198" si="887">IF(AND($D$1="二交代制",M$17&gt;=1,M$17&lt;=28,M57="当",N57="明",O57="休",P57="当"),10,IF(AND($D$1="三交代制",M$17&gt;=2,M$17&lt;=30,OR(M57="準",M57="深"),OR(N57="準",N57="深"),OR(O57="準",O57="深")),20,IF(AND($D$1="二交代制",OR(M57="当",M57="明"),NOT(OR(AND(M57="当",OR(N57="明",M$17=31,N$18="×"),OR(O57="休",M$17=30,M$17=31,O$18="×")),AND(M57="明",OR(L57="当",M$17=1),OR(N57="休",M$17=31,N$18="×"))))),30,IF(AND($D$1="三交代制",L57&lt;&gt;"準",L57&lt;&gt;"深",OR(M57="準",M57="深"),(NOT(OR(AND(M57="準",OR(L57="日",L57="休",M$17=1,AND(N57&lt;&gt;"準",N57&lt;&gt;"深",L57="")),OR(N57="休",AND(N57="準",OR(O57="休",M$17=30,O$18="×")),M$17=31,N$18="×",N57="")),AND(M57="深",OR(L57="休",M$17=1,AND(N57&lt;&gt;"準",N57&lt;&gt;"深",L57="")),OR(N57="休",AND(OR(N57="準",N57="深"),OR(O57="休",M$17=30,O$18="×")),M$17=31,N$18="×",N57="")))))),40,0))))</f>
        <v>0</v>
      </c>
      <c r="N198" s="193">
        <f t="shared" ref="N198" si="888">IF(AND($D$1="二交代制",N$17&gt;=1,N$17&lt;=28,N57="当",O57="明",P57="休",Q57="当"),10,IF(AND($D$1="三交代制",N$17&gt;=2,N$17&lt;=30,OR(N57="準",N57="深"),OR(O57="準",O57="深"),OR(P57="準",P57="深")),20,IF(AND($D$1="二交代制",OR(N57="当",N57="明"),NOT(OR(AND(N57="当",OR(O57="明",N$17=31,O$18="×"),OR(P57="休",N$17=30,N$17=31,P$18="×")),AND(N57="明",OR(M57="当",N$17=1),OR(O57="休",N$17=31,O$18="×"))))),30,IF(AND($D$1="三交代制",M57&lt;&gt;"準",M57&lt;&gt;"深",OR(N57="準",N57="深"),(NOT(OR(AND(N57="準",OR(M57="日",M57="休",N$17=1,AND(O57&lt;&gt;"準",O57&lt;&gt;"深",M57="")),OR(O57="休",AND(O57="準",OR(P57="休",N$17=30,P$18="×")),N$17=31,O$18="×",O57="")),AND(N57="深",OR(M57="休",N$17=1,AND(O57&lt;&gt;"準",O57&lt;&gt;"深",M57="")),OR(O57="休",AND(OR(O57="準",O57="深"),OR(P57="休",N$17=30,P$18="×")),N$17=31,O$18="×",O57="")))))),40,0))))</f>
        <v>0</v>
      </c>
      <c r="O198" s="193">
        <f t="shared" ref="O198" si="889">IF(AND($D$1="二交代制",O$17&gt;=1,O$17&lt;=28,O57="当",P57="明",Q57="休",R57="当"),10,IF(AND($D$1="三交代制",O$17&gt;=2,O$17&lt;=30,OR(O57="準",O57="深"),OR(P57="準",P57="深"),OR(Q57="準",Q57="深")),20,IF(AND($D$1="二交代制",OR(O57="当",O57="明"),NOT(OR(AND(O57="当",OR(P57="明",O$17=31,P$18="×"),OR(Q57="休",O$17=30,O$17=31,Q$18="×")),AND(O57="明",OR(N57="当",O$17=1),OR(P57="休",O$17=31,P$18="×"))))),30,IF(AND($D$1="三交代制",N57&lt;&gt;"準",N57&lt;&gt;"深",OR(O57="準",O57="深"),(NOT(OR(AND(O57="準",OR(N57="日",N57="休",O$17=1,AND(P57&lt;&gt;"準",P57&lt;&gt;"深",N57="")),OR(P57="休",AND(P57="準",OR(Q57="休",O$17=30,Q$18="×")),O$17=31,P$18="×",P57="")),AND(O57="深",OR(N57="休",O$17=1,AND(P57&lt;&gt;"準",P57&lt;&gt;"深",N57="")),OR(P57="休",AND(OR(P57="準",P57="深"),OR(Q57="休",O$17=30,Q$18="×")),O$17=31,P$18="×",P57="")))))),40,0))))</f>
        <v>0</v>
      </c>
      <c r="P198" s="193">
        <f t="shared" ref="P198" si="890">IF(AND($D$1="二交代制",P$17&gt;=1,P$17&lt;=28,P57="当",Q57="明",R57="休",S57="当"),10,IF(AND($D$1="三交代制",P$17&gt;=2,P$17&lt;=30,OR(P57="準",P57="深"),OR(Q57="準",Q57="深"),OR(R57="準",R57="深")),20,IF(AND($D$1="二交代制",OR(P57="当",P57="明"),NOT(OR(AND(P57="当",OR(Q57="明",P$17=31,Q$18="×"),OR(R57="休",P$17=30,P$17=31,R$18="×")),AND(P57="明",OR(O57="当",P$17=1),OR(Q57="休",P$17=31,Q$18="×"))))),30,IF(AND($D$1="三交代制",O57&lt;&gt;"準",O57&lt;&gt;"深",OR(P57="準",P57="深"),(NOT(OR(AND(P57="準",OR(O57="日",O57="休",P$17=1,AND(Q57&lt;&gt;"準",Q57&lt;&gt;"深",O57="")),OR(Q57="休",AND(Q57="準",OR(R57="休",P$17=30,R$18="×")),P$17=31,Q$18="×",Q57="")),AND(P57="深",OR(O57="休",P$17=1,AND(Q57&lt;&gt;"準",Q57&lt;&gt;"深",O57="")),OR(Q57="休",AND(OR(Q57="準",Q57="深"),OR(R57="休",P$17=30,R$18="×")),P$17=31,Q$18="×",Q57="")))))),40,0))))</f>
        <v>0</v>
      </c>
      <c r="Q198" s="193">
        <f t="shared" ref="Q198" si="891">IF(AND($D$1="二交代制",Q$17&gt;=1,Q$17&lt;=28,Q57="当",R57="明",S57="休",T57="当"),10,IF(AND($D$1="三交代制",Q$17&gt;=2,Q$17&lt;=30,OR(Q57="準",Q57="深"),OR(R57="準",R57="深"),OR(S57="準",S57="深")),20,IF(AND($D$1="二交代制",OR(Q57="当",Q57="明"),NOT(OR(AND(Q57="当",OR(R57="明",Q$17=31,R$18="×"),OR(S57="休",Q$17=30,Q$17=31,S$18="×")),AND(Q57="明",OR(P57="当",Q$17=1),OR(R57="休",Q$17=31,R$18="×"))))),30,IF(AND($D$1="三交代制",P57&lt;&gt;"準",P57&lt;&gt;"深",OR(Q57="準",Q57="深"),(NOT(OR(AND(Q57="準",OR(P57="日",P57="休",Q$17=1,AND(R57&lt;&gt;"準",R57&lt;&gt;"深",P57="")),OR(R57="休",AND(R57="準",OR(S57="休",Q$17=30,S$18="×")),Q$17=31,R$18="×",R57="")),AND(Q57="深",OR(P57="休",Q$17=1,AND(R57&lt;&gt;"準",R57&lt;&gt;"深",P57="")),OR(R57="休",AND(OR(R57="準",R57="深"),OR(S57="休",Q$17=30,S$18="×")),Q$17=31,R$18="×",R57="")))))),40,0))))</f>
        <v>0</v>
      </c>
      <c r="R198" s="193">
        <f t="shared" ref="R198" si="892">IF(AND($D$1="二交代制",R$17&gt;=1,R$17&lt;=28,R57="当",S57="明",T57="休",U57="当"),10,IF(AND($D$1="三交代制",R$17&gt;=2,R$17&lt;=30,OR(R57="準",R57="深"),OR(S57="準",S57="深"),OR(T57="準",T57="深")),20,IF(AND($D$1="二交代制",OR(R57="当",R57="明"),NOT(OR(AND(R57="当",OR(S57="明",R$17=31,S$18="×"),OR(T57="休",R$17=30,R$17=31,T$18="×")),AND(R57="明",OR(Q57="当",R$17=1),OR(S57="休",R$17=31,S$18="×"))))),30,IF(AND($D$1="三交代制",Q57&lt;&gt;"準",Q57&lt;&gt;"深",OR(R57="準",R57="深"),(NOT(OR(AND(R57="準",OR(Q57="日",Q57="休",R$17=1,AND(S57&lt;&gt;"準",S57&lt;&gt;"深",Q57="")),OR(S57="休",AND(S57="準",OR(T57="休",R$17=30,T$18="×")),R$17=31,S$18="×",S57="")),AND(R57="深",OR(Q57="休",R$17=1,AND(S57&lt;&gt;"準",S57&lt;&gt;"深",Q57="")),OR(S57="休",AND(OR(S57="準",S57="深"),OR(T57="休",R$17=30,T$18="×")),R$17=31,S$18="×",S57="")))))),40,0))))</f>
        <v>0</v>
      </c>
      <c r="S198" s="193">
        <f t="shared" ref="S198" si="893">IF(AND($D$1="二交代制",S$17&gt;=1,S$17&lt;=28,S57="当",T57="明",U57="休",V57="当"),10,IF(AND($D$1="三交代制",S$17&gt;=2,S$17&lt;=30,OR(S57="準",S57="深"),OR(T57="準",T57="深"),OR(U57="準",U57="深")),20,IF(AND($D$1="二交代制",OR(S57="当",S57="明"),NOT(OR(AND(S57="当",OR(T57="明",S$17=31,T$18="×"),OR(U57="休",S$17=30,S$17=31,U$18="×")),AND(S57="明",OR(R57="当",S$17=1),OR(T57="休",S$17=31,T$18="×"))))),30,IF(AND($D$1="三交代制",R57&lt;&gt;"準",R57&lt;&gt;"深",OR(S57="準",S57="深"),(NOT(OR(AND(S57="準",OR(R57="日",R57="休",S$17=1,AND(T57&lt;&gt;"準",T57&lt;&gt;"深",R57="")),OR(T57="休",AND(T57="準",OR(U57="休",S$17=30,U$18="×")),S$17=31,T$18="×",T57="")),AND(S57="深",OR(R57="休",S$17=1,AND(T57&lt;&gt;"準",T57&lt;&gt;"深",R57="")),OR(T57="休",AND(OR(T57="準",T57="深"),OR(U57="休",S$17=30,U$18="×")),S$17=31,T$18="×",T57="")))))),40,0))))</f>
        <v>0</v>
      </c>
      <c r="T198" s="193">
        <f t="shared" ref="T198" si="894">IF(AND($D$1="二交代制",T$17&gt;=1,T$17&lt;=28,T57="当",U57="明",V57="休",W57="当"),10,IF(AND($D$1="三交代制",T$17&gt;=2,T$17&lt;=30,OR(T57="準",T57="深"),OR(U57="準",U57="深"),OR(V57="準",V57="深")),20,IF(AND($D$1="二交代制",OR(T57="当",T57="明"),NOT(OR(AND(T57="当",OR(U57="明",T$17=31,U$18="×"),OR(V57="休",T$17=30,T$17=31,V$18="×")),AND(T57="明",OR(S57="当",T$17=1),OR(U57="休",T$17=31,U$18="×"))))),30,IF(AND($D$1="三交代制",S57&lt;&gt;"準",S57&lt;&gt;"深",OR(T57="準",T57="深"),(NOT(OR(AND(T57="準",OR(S57="日",S57="休",T$17=1,AND(U57&lt;&gt;"準",U57&lt;&gt;"深",S57="")),OR(U57="休",AND(U57="準",OR(V57="休",T$17=30,V$18="×")),T$17=31,U$18="×",U57="")),AND(T57="深",OR(S57="休",T$17=1,AND(U57&lt;&gt;"準",U57&lt;&gt;"深",S57="")),OR(U57="休",AND(OR(U57="準",U57="深"),OR(V57="休",T$17=30,V$18="×")),T$17=31,U$18="×",U57="")))))),40,0))))</f>
        <v>0</v>
      </c>
      <c r="U198" s="193">
        <f t="shared" ref="U198" si="895">IF(AND($D$1="二交代制",U$17&gt;=1,U$17&lt;=28,U57="当",V57="明",W57="休",X57="当"),10,IF(AND($D$1="三交代制",U$17&gt;=2,U$17&lt;=30,OR(U57="準",U57="深"),OR(V57="準",V57="深"),OR(W57="準",W57="深")),20,IF(AND($D$1="二交代制",OR(U57="当",U57="明"),NOT(OR(AND(U57="当",OR(V57="明",U$17=31,V$18="×"),OR(W57="休",U$17=30,U$17=31,W$18="×")),AND(U57="明",OR(T57="当",U$17=1),OR(V57="休",U$17=31,V$18="×"))))),30,IF(AND($D$1="三交代制",T57&lt;&gt;"準",T57&lt;&gt;"深",OR(U57="準",U57="深"),(NOT(OR(AND(U57="準",OR(T57="日",T57="休",U$17=1,AND(V57&lt;&gt;"準",V57&lt;&gt;"深",T57="")),OR(V57="休",AND(V57="準",OR(W57="休",U$17=30,W$18="×")),U$17=31,V$18="×",V57="")),AND(U57="深",OR(T57="休",U$17=1,AND(V57&lt;&gt;"準",V57&lt;&gt;"深",T57="")),OR(V57="休",AND(OR(V57="準",V57="深"),OR(W57="休",U$17=30,W$18="×")),U$17=31,V$18="×",V57="")))))),40,0))))</f>
        <v>0</v>
      </c>
      <c r="V198" s="193">
        <f t="shared" ref="V198" si="896">IF(AND($D$1="二交代制",V$17&gt;=1,V$17&lt;=28,V57="当",W57="明",X57="休",Y57="当"),10,IF(AND($D$1="三交代制",V$17&gt;=2,V$17&lt;=30,OR(V57="準",V57="深"),OR(W57="準",W57="深"),OR(X57="準",X57="深")),20,IF(AND($D$1="二交代制",OR(V57="当",V57="明"),NOT(OR(AND(V57="当",OR(W57="明",V$17=31,W$18="×"),OR(X57="休",V$17=30,V$17=31,X$18="×")),AND(V57="明",OR(U57="当",V$17=1),OR(W57="休",V$17=31,W$18="×"))))),30,IF(AND($D$1="三交代制",U57&lt;&gt;"準",U57&lt;&gt;"深",OR(V57="準",V57="深"),(NOT(OR(AND(V57="準",OR(U57="日",U57="休",V$17=1,AND(W57&lt;&gt;"準",W57&lt;&gt;"深",U57="")),OR(W57="休",AND(W57="準",OR(X57="休",V$17=30,X$18="×")),V$17=31,W$18="×",W57="")),AND(V57="深",OR(U57="休",V$17=1,AND(W57&lt;&gt;"準",W57&lt;&gt;"深",U57="")),OR(W57="休",AND(OR(W57="準",W57="深"),OR(X57="休",V$17=30,X$18="×")),V$17=31,W$18="×",W57="")))))),40,0))))</f>
        <v>0</v>
      </c>
      <c r="W198" s="193">
        <f t="shared" ref="W198" si="897">IF(AND($D$1="二交代制",W$17&gt;=1,W$17&lt;=28,W57="当",X57="明",Y57="休",Z57="当"),10,IF(AND($D$1="三交代制",W$17&gt;=2,W$17&lt;=30,OR(W57="準",W57="深"),OR(X57="準",X57="深"),OR(Y57="準",Y57="深")),20,IF(AND($D$1="二交代制",OR(W57="当",W57="明"),NOT(OR(AND(W57="当",OR(X57="明",W$17=31,X$18="×"),OR(Y57="休",W$17=30,W$17=31,Y$18="×")),AND(W57="明",OR(V57="当",W$17=1),OR(X57="休",W$17=31,X$18="×"))))),30,IF(AND($D$1="三交代制",V57&lt;&gt;"準",V57&lt;&gt;"深",OR(W57="準",W57="深"),(NOT(OR(AND(W57="準",OR(V57="日",V57="休",W$17=1,AND(X57&lt;&gt;"準",X57&lt;&gt;"深",V57="")),OR(X57="休",AND(X57="準",OR(Y57="休",W$17=30,Y$18="×")),W$17=31,X$18="×",X57="")),AND(W57="深",OR(V57="休",W$17=1,AND(X57&lt;&gt;"準",X57&lt;&gt;"深",V57="")),OR(X57="休",AND(OR(X57="準",X57="深"),OR(Y57="休",W$17=30,Y$18="×")),W$17=31,X$18="×",X57="")))))),40,0))))</f>
        <v>0</v>
      </c>
      <c r="X198" s="193">
        <f t="shared" ref="X198" si="898">IF(AND($D$1="二交代制",X$17&gt;=1,X$17&lt;=28,X57="当",Y57="明",Z57="休",AA57="当"),10,IF(AND($D$1="三交代制",X$17&gt;=2,X$17&lt;=30,OR(X57="準",X57="深"),OR(Y57="準",Y57="深"),OR(Z57="準",Z57="深")),20,IF(AND($D$1="二交代制",OR(X57="当",X57="明"),NOT(OR(AND(X57="当",OR(Y57="明",X$17=31,Y$18="×"),OR(Z57="休",X$17=30,X$17=31,Z$18="×")),AND(X57="明",OR(W57="当",X$17=1),OR(Y57="休",X$17=31,Y$18="×"))))),30,IF(AND($D$1="三交代制",W57&lt;&gt;"準",W57&lt;&gt;"深",OR(X57="準",X57="深"),(NOT(OR(AND(X57="準",OR(W57="日",W57="休",X$17=1,AND(Y57&lt;&gt;"準",Y57&lt;&gt;"深",W57="")),OR(Y57="休",AND(Y57="準",OR(Z57="休",X$17=30,Z$18="×")),X$17=31,Y$18="×",Y57="")),AND(X57="深",OR(W57="休",X$17=1,AND(Y57&lt;&gt;"準",Y57&lt;&gt;"深",W57="")),OR(Y57="休",AND(OR(Y57="準",Y57="深"),OR(Z57="休",X$17=30,Z$18="×")),X$17=31,Y$18="×",Y57="")))))),40,0))))</f>
        <v>0</v>
      </c>
      <c r="Y198" s="193">
        <f t="shared" ref="Y198" si="899">IF(AND($D$1="二交代制",Y$17&gt;=1,Y$17&lt;=28,Y57="当",Z57="明",AA57="休",AB57="当"),10,IF(AND($D$1="三交代制",Y$17&gt;=2,Y$17&lt;=30,OR(Y57="準",Y57="深"),OR(Z57="準",Z57="深"),OR(AA57="準",AA57="深")),20,IF(AND($D$1="二交代制",OR(Y57="当",Y57="明"),NOT(OR(AND(Y57="当",OR(Z57="明",Y$17=31,Z$18="×"),OR(AA57="休",Y$17=30,Y$17=31,AA$18="×")),AND(Y57="明",OR(X57="当",Y$17=1),OR(Z57="休",Y$17=31,Z$18="×"))))),30,IF(AND($D$1="三交代制",X57&lt;&gt;"準",X57&lt;&gt;"深",OR(Y57="準",Y57="深"),(NOT(OR(AND(Y57="準",OR(X57="日",X57="休",Y$17=1,AND(Z57&lt;&gt;"準",Z57&lt;&gt;"深",X57="")),OR(Z57="休",AND(Z57="準",OR(AA57="休",Y$17=30,AA$18="×")),Y$17=31,Z$18="×",Z57="")),AND(Y57="深",OR(X57="休",Y$17=1,AND(Z57&lt;&gt;"準",Z57&lt;&gt;"深",X57="")),OR(Z57="休",AND(OR(Z57="準",Z57="深"),OR(AA57="休",Y$17=30,AA$18="×")),Y$17=31,Z$18="×",Z57="")))))),40,0))))</f>
        <v>0</v>
      </c>
      <c r="Z198" s="193">
        <f t="shared" ref="Z198" si="900">IF(AND($D$1="二交代制",Z$17&gt;=1,Z$17&lt;=28,Z57="当",AA57="明",AB57="休",AC57="当"),10,IF(AND($D$1="三交代制",Z$17&gt;=2,Z$17&lt;=30,OR(Z57="準",Z57="深"),OR(AA57="準",AA57="深"),OR(AB57="準",AB57="深")),20,IF(AND($D$1="二交代制",OR(Z57="当",Z57="明"),NOT(OR(AND(Z57="当",OR(AA57="明",Z$17=31,AA$18="×"),OR(AB57="休",Z$17=30,Z$17=31,AB$18="×")),AND(Z57="明",OR(Y57="当",Z$17=1),OR(AA57="休",Z$17=31,AA$18="×"))))),30,IF(AND($D$1="三交代制",Y57&lt;&gt;"準",Y57&lt;&gt;"深",OR(Z57="準",Z57="深"),(NOT(OR(AND(Z57="準",OR(Y57="日",Y57="休",Z$17=1,AND(AA57&lt;&gt;"準",AA57&lt;&gt;"深",Y57="")),OR(AA57="休",AND(AA57="準",OR(AB57="休",Z$17=30,AB$18="×")),Z$17=31,AA$18="×",AA57="")),AND(Z57="深",OR(Y57="休",Z$17=1,AND(AA57&lt;&gt;"準",AA57&lt;&gt;"深",Y57="")),OR(AA57="休",AND(OR(AA57="準",AA57="深"),OR(AB57="休",Z$17=30,AB$18="×")),Z$17=31,AA$18="×",AA57="")))))),40,0))))</f>
        <v>0</v>
      </c>
      <c r="AA198" s="193">
        <f t="shared" ref="AA198" si="901">IF(AND($D$1="二交代制",AA$17&gt;=1,AA$17&lt;=28,AA57="当",AB57="明",AC57="休",AD57="当"),10,IF(AND($D$1="三交代制",AA$17&gt;=2,AA$17&lt;=30,OR(AA57="準",AA57="深"),OR(AB57="準",AB57="深"),OR(AC57="準",AC57="深")),20,IF(AND($D$1="二交代制",OR(AA57="当",AA57="明"),NOT(OR(AND(AA57="当",OR(AB57="明",AA$17=31,AB$18="×"),OR(AC57="休",AA$17=30,AA$17=31,AC$18="×")),AND(AA57="明",OR(Z57="当",AA$17=1),OR(AB57="休",AA$17=31,AB$18="×"))))),30,IF(AND($D$1="三交代制",Z57&lt;&gt;"準",Z57&lt;&gt;"深",OR(AA57="準",AA57="深"),(NOT(OR(AND(AA57="準",OR(Z57="日",Z57="休",AA$17=1,AND(AB57&lt;&gt;"準",AB57&lt;&gt;"深",Z57="")),OR(AB57="休",AND(AB57="準",OR(AC57="休",AA$17=30,AC$18="×")),AA$17=31,AB$18="×",AB57="")),AND(AA57="深",OR(Z57="休",AA$17=1,AND(AB57&lt;&gt;"準",AB57&lt;&gt;"深",Z57="")),OR(AB57="休",AND(OR(AB57="準",AB57="深"),OR(AC57="休",AA$17=30,AC$18="×")),AA$17=31,AB$18="×",AB57="")))))),40,0))))</f>
        <v>0</v>
      </c>
      <c r="AB198" s="193">
        <f t="shared" ref="AB198" si="902">IF(AND($D$1="二交代制",AB$17&gt;=1,AB$17&lt;=28,AB57="当",AC57="明",AD57="休",AE57="当"),10,IF(AND($D$1="三交代制",AB$17&gt;=2,AB$17&lt;=30,OR(AB57="準",AB57="深"),OR(AC57="準",AC57="深"),OR(AD57="準",AD57="深")),20,IF(AND($D$1="二交代制",OR(AB57="当",AB57="明"),NOT(OR(AND(AB57="当",OR(AC57="明",AB$17=31,AC$18="×"),OR(AD57="休",AB$17=30,AB$17=31,AD$18="×")),AND(AB57="明",OR(AA57="当",AB$17=1),OR(AC57="休",AB$17=31,AC$18="×"))))),30,IF(AND($D$1="三交代制",AA57&lt;&gt;"準",AA57&lt;&gt;"深",OR(AB57="準",AB57="深"),(NOT(OR(AND(AB57="準",OR(AA57="日",AA57="休",AB$17=1,AND(AC57&lt;&gt;"準",AC57&lt;&gt;"深",AA57="")),OR(AC57="休",AND(AC57="準",OR(AD57="休",AB$17=30,AD$18="×")),AB$17=31,AC$18="×",AC57="")),AND(AB57="深",OR(AA57="休",AB$17=1,AND(AC57&lt;&gt;"準",AC57&lt;&gt;"深",AA57="")),OR(AC57="休",AND(OR(AC57="準",AC57="深"),OR(AD57="休",AB$17=30,AD$18="×")),AB$17=31,AC$18="×",AC57="")))))),40,0))))</f>
        <v>0</v>
      </c>
      <c r="AC198" s="193">
        <f t="shared" ref="AC198" si="903">IF(AND($D$1="二交代制",AC$17&gt;=1,AC$17&lt;=28,AC57="当",AD57="明",AE57="休",AF57="当"),10,IF(AND($D$1="三交代制",AC$17&gt;=2,AC$17&lt;=30,OR(AC57="準",AC57="深"),OR(AD57="準",AD57="深"),OR(AE57="準",AE57="深")),20,IF(AND($D$1="二交代制",OR(AC57="当",AC57="明"),NOT(OR(AND(AC57="当",OR(AD57="明",AC$17=31,AD$18="×"),OR(AE57="休",AC$17=30,AC$17=31,AE$18="×")),AND(AC57="明",OR(AB57="当",AC$17=1),OR(AD57="休",AC$17=31,AD$18="×"))))),30,IF(AND($D$1="三交代制",AB57&lt;&gt;"準",AB57&lt;&gt;"深",OR(AC57="準",AC57="深"),(NOT(OR(AND(AC57="準",OR(AB57="日",AB57="休",AC$17=1,AND(AD57&lt;&gt;"準",AD57&lt;&gt;"深",AB57="")),OR(AD57="休",AND(AD57="準",OR(AE57="休",AC$17=30,AE$18="×")),AC$17=31,AD$18="×",AD57="")),AND(AC57="深",OR(AB57="休",AC$17=1,AND(AD57&lt;&gt;"準",AD57&lt;&gt;"深",AB57="")),OR(AD57="休",AND(OR(AD57="準",AD57="深"),OR(AE57="休",AC$17=30,AE$18="×")),AC$17=31,AD$18="×",AD57="")))))),40,0))))</f>
        <v>0</v>
      </c>
      <c r="AD198" s="193">
        <f t="shared" ref="AD198" si="904">IF(AND($D$1="二交代制",AD$17&gt;=1,AD$17&lt;=28,AD57="当",AE57="明",AF57="休",AG57="当"),10,IF(AND($D$1="三交代制",AD$17&gt;=2,AD$17&lt;=30,OR(AD57="準",AD57="深"),OR(AE57="準",AE57="深"),OR(AF57="準",AF57="深")),20,IF(AND($D$1="二交代制",OR(AD57="当",AD57="明"),NOT(OR(AND(AD57="当",OR(AE57="明",AD$17=31,AE$18="×"),OR(AF57="休",AD$17=30,AD$17=31,AF$18="×")),AND(AD57="明",OR(AC57="当",AD$17=1),OR(AE57="休",AD$17=31,AE$18="×"))))),30,IF(AND($D$1="三交代制",AC57&lt;&gt;"準",AC57&lt;&gt;"深",OR(AD57="準",AD57="深"),(NOT(OR(AND(AD57="準",OR(AC57="日",AC57="休",AD$17=1,AND(AE57&lt;&gt;"準",AE57&lt;&gt;"深",AC57="")),OR(AE57="休",AND(AE57="準",OR(AF57="休",AD$17=30,AF$18="×")),AD$17=31,AE$18="×",AE57="")),AND(AD57="深",OR(AC57="休",AD$17=1,AND(AE57&lt;&gt;"準",AE57&lt;&gt;"深",AC57="")),OR(AE57="休",AND(OR(AE57="準",AE57="深"),OR(AF57="休",AD$17=30,AF$18="×")),AD$17=31,AE$18="×",AE57="")))))),40,0))))</f>
        <v>0</v>
      </c>
      <c r="AE198" s="193">
        <f t="shared" ref="AE198" si="905">IF(AND($D$1="二交代制",AE$17&gt;=1,AE$17&lt;=28,AE57="当",AF57="明",AG57="休",AH57="当"),10,IF(AND($D$1="三交代制",AE$17&gt;=2,AE$17&lt;=30,OR(AE57="準",AE57="深"),OR(AF57="準",AF57="深"),OR(AG57="準",AG57="深")),20,IF(AND($D$1="二交代制",OR(AE57="当",AE57="明"),NOT(OR(AND(AE57="当",OR(AF57="明",AE$17=31,AF$18="×"),OR(AG57="休",AE$17=30,AE$17=31,AG$18="×")),AND(AE57="明",OR(AD57="当",AE$17=1),OR(AF57="休",AE$17=31,AF$18="×"))))),30,IF(AND($D$1="三交代制",AD57&lt;&gt;"準",AD57&lt;&gt;"深",OR(AE57="準",AE57="深"),(NOT(OR(AND(AE57="準",OR(AD57="日",AD57="休",AE$17=1,AND(AF57&lt;&gt;"準",AF57&lt;&gt;"深",AD57="")),OR(AF57="休",AND(AF57="準",OR(AG57="休",AE$17=30,AG$18="×")),AE$17=31,AF$18="×",AF57="")),AND(AE57="深",OR(AD57="休",AE$17=1,AND(AF57&lt;&gt;"準",AF57&lt;&gt;"深",AD57="")),OR(AF57="休",AND(OR(AF57="準",AF57="深"),OR(AG57="休",AE$17=30,AG$18="×")),AE$17=31,AF$18="×",AF57="")))))),40,0))))</f>
        <v>0</v>
      </c>
      <c r="AF198" s="193">
        <f t="shared" ref="AF198" si="906">IF(AND($D$1="二交代制",AF$17&gt;=1,AF$17&lt;=28,AF57="当",AG57="明",AH57="休",AI57="当"),10,IF(AND($D$1="三交代制",AF$17&gt;=2,AF$17&lt;=30,OR(AF57="準",AF57="深"),OR(AG57="準",AG57="深"),OR(AH57="準",AH57="深")),20,IF(AND($D$1="二交代制",OR(AF57="当",AF57="明"),NOT(OR(AND(AF57="当",OR(AG57="明",AF$17=31,AG$18="×"),OR(AH57="休",AF$17=30,AF$17=31,AH$18="×")),AND(AF57="明",OR(AE57="当",AF$17=1),OR(AG57="休",AF$17=31,AG$18="×"))))),30,IF(AND($D$1="三交代制",AE57&lt;&gt;"準",AE57&lt;&gt;"深",OR(AF57="準",AF57="深"),(NOT(OR(AND(AF57="準",OR(AE57="日",AE57="休",AF$17=1,AND(AG57&lt;&gt;"準",AG57&lt;&gt;"深",AE57="")),OR(AG57="休",AND(AG57="準",OR(AH57="休",AF$17=30,AH$18="×")),AF$17=31,AG$18="×",AG57="")),AND(AF57="深",OR(AE57="休",AF$17=1,AND(AG57&lt;&gt;"準",AG57&lt;&gt;"深",AE57="")),OR(AG57="休",AND(OR(AG57="準",AG57="深"),OR(AH57="休",AF$17=30,AH$18="×")),AF$17=31,AG$18="×",AG57="")))))),40,0))))</f>
        <v>0</v>
      </c>
      <c r="AG198" s="193">
        <f t="shared" ref="AG198" si="907">IF(AND($D$1="二交代制",AG$17&gt;=1,AG$17&lt;=28,AG57="当",AH57="明",AI57="休",AJ57="当"),10,IF(AND($D$1="三交代制",AG$17&gt;=2,AG$17&lt;=30,OR(AG57="準",AG57="深"),OR(AH57="準",AH57="深"),OR(AI57="準",AI57="深")),20,IF(AND($D$1="二交代制",OR(AG57="当",AG57="明"),NOT(OR(AND(AG57="当",OR(AH57="明",AG$17=31,AH$18="×"),OR(AI57="休",AG$17=30,AG$17=31,AI$18="×")),AND(AG57="明",OR(AF57="当",AG$17=1),OR(AH57="休",AG$17=31,AH$18="×"))))),30,IF(AND($D$1="三交代制",AF57&lt;&gt;"準",AF57&lt;&gt;"深",OR(AG57="準",AG57="深"),(NOT(OR(AND(AG57="準",OR(AF57="日",AF57="休",AG$17=1,AND(AH57&lt;&gt;"準",AH57&lt;&gt;"深",AF57="")),OR(AH57="休",AND(AH57="準",OR(AI57="休",AG$17=30,AI$18="×")),AG$17=31,AH$18="×",AH57="")),AND(AG57="深",OR(AF57="休",AG$17=1,AND(AH57&lt;&gt;"準",AH57&lt;&gt;"深",AF57="")),OR(AH57="休",AND(OR(AH57="準",AH57="深"),OR(AI57="休",AG$17=30,AI$18="×")),AG$17=31,AH$18="×",AH57="")))))),40,0))))</f>
        <v>0</v>
      </c>
      <c r="AH198" s="193">
        <f t="shared" ref="AH198" si="908">IF(AND($D$1="二交代制",AH$17&gt;=1,AH$17&lt;=28,AH57="当",AI57="明",AJ57="休",AK57="当"),10,IF(AND($D$1="三交代制",AH$17&gt;=2,AH$17&lt;=30,OR(AH57="準",AH57="深"),OR(AI57="準",AI57="深"),OR(AJ57="準",AJ57="深")),20,IF(AND($D$1="二交代制",OR(AH57="当",AH57="明"),NOT(OR(AND(AH57="当",OR(AI57="明",AH$17=31,AI$18="×"),OR(AJ57="休",AH$17=30,AH$17=31,AJ$18="×")),AND(AH57="明",OR(AG57="当",AH$17=1),OR(AI57="休",AH$17=31,AI$18="×"))))),30,IF(AND($D$1="三交代制",AG57&lt;&gt;"準",AG57&lt;&gt;"深",OR(AH57="準",AH57="深"),(NOT(OR(AND(AH57="準",OR(AG57="日",AG57="休",AH$17=1,AND(AI57&lt;&gt;"準",AI57&lt;&gt;"深",AG57="")),OR(AI57="休",AND(AI57="準",OR(AJ57="休",AH$17=30,AJ$18="×")),AH$17=31,AI$18="×",AI57="")),AND(AH57="深",OR(AG57="休",AH$17=1,AND(AI57&lt;&gt;"準",AI57&lt;&gt;"深",AG57="")),OR(AI57="休",AND(OR(AI57="準",AI57="深"),OR(AJ57="休",AH$17=30,AJ$18="×")),AH$17=31,AI$18="×",AI57="")))))),40,0))))</f>
        <v>0</v>
      </c>
      <c r="AI198" s="193">
        <f t="shared" ref="AI198" si="909">IF(AND($D$1="二交代制",AI$17&gt;=1,AI$17&lt;=28,AI57="当",AJ57="明",AK57="休",AL57="当"),10,IF(AND($D$1="三交代制",AI$17&gt;=2,AI$17&lt;=30,OR(AI57="準",AI57="深"),OR(AJ57="準",AJ57="深"),OR(AK57="準",AK57="深")),20,IF(AND($D$1="二交代制",OR(AI57="当",AI57="明"),NOT(OR(AND(AI57="当",OR(AJ57="明",AI$17=31,AJ$18="×"),OR(AK57="休",AI$17=30,AI$17=31,AK$18="×")),AND(AI57="明",OR(AH57="当",AI$17=1),OR(AJ57="休",AI$17=31,AJ$18="×"))))),30,IF(AND($D$1="三交代制",AH57&lt;&gt;"準",AH57&lt;&gt;"深",OR(AI57="準",AI57="深"),(NOT(OR(AND(AI57="準",OR(AH57="日",AH57="休",AI$17=1,AND(AJ57&lt;&gt;"準",AJ57&lt;&gt;"深",AH57="")),OR(AJ57="休",AND(AJ57="準",OR(AK57="休",AI$17=30,AK$18="×")),AI$17=31,AJ$18="×",AJ57="")),AND(AI57="深",OR(AH57="休",AI$17=1,AND(AJ57&lt;&gt;"準",AJ57&lt;&gt;"深",AH57="")),OR(AJ57="休",AND(OR(AJ57="準",AJ57="深"),OR(AK57="休",AI$17=30,AK$18="×")),AI$17=31,AJ$18="×",AJ57="")))))),40,0))))</f>
        <v>0</v>
      </c>
      <c r="AJ198" s="193">
        <f t="shared" ref="AJ198" si="910">IF(AND($D$1="二交代制",AJ$17&gt;=1,AJ$17&lt;=28,AJ57="当",AK57="明",AL57="休",AM57="当"),10,IF(AND($D$1="三交代制",AJ$17&gt;=2,AJ$17&lt;=30,OR(AJ57="準",AJ57="深"),OR(AK57="準",AK57="深"),OR(AL57="準",AL57="深")),20,IF(AND($D$1="二交代制",OR(AJ57="当",AJ57="明"),NOT(OR(AND(AJ57="当",OR(AK57="明",AJ$17=31,AK$18="×"),OR(AL57="休",AJ$17=30,AJ$17=31,AL$18="×")),AND(AJ57="明",OR(AI57="当",AJ$17=1),OR(AK57="休",AJ$17=31,AK$18="×"))))),30,IF(AND($D$1="三交代制",AI57&lt;&gt;"準",AI57&lt;&gt;"深",OR(AJ57="準",AJ57="深"),(NOT(OR(AND(AJ57="準",OR(AI57="日",AI57="休",AJ$17=1,AND(AK57&lt;&gt;"準",AK57&lt;&gt;"深",AI57="")),OR(AK57="休",AND(AK57="準",OR(AL57="休",AJ$17=30,AL$18="×")),AJ$17=31,AK$18="×",AK57="")),AND(AJ57="深",OR(AI57="休",AJ$17=1,AND(AK57&lt;&gt;"準",AK57&lt;&gt;"深",AI57="")),OR(AK57="休",AND(OR(AK57="準",AK57="深"),OR(AL57="休",AJ$17=30,AL$18="×")),AJ$17=31,AK$18="×",AK57="")))))),40,0))))</f>
        <v>0</v>
      </c>
      <c r="AK198" s="193">
        <f t="shared" ref="AK198" si="911">IF(AND($D$1="二交代制",AK$17&gt;=1,AK$17&lt;=28,AK57="当",AL57="明",AM57="休",AN57="当"),10,IF(AND($D$1="三交代制",AK$17&gt;=2,AK$17&lt;=30,OR(AK57="準",AK57="深"),OR(AL57="準",AL57="深"),OR(AM57="準",AM57="深")),20,IF(AND($D$1="二交代制",OR(AK57="当",AK57="明"),NOT(OR(AND(AK57="当",OR(AL57="明",AK$17=31,AL$18="×"),OR(AM57="休",AK$17=30,AK$17=31,AM$18="×")),AND(AK57="明",OR(AJ57="当",AK$17=1),OR(AL57="休",AK$17=31,AL$18="×"))))),30,IF(AND($D$1="三交代制",AJ57&lt;&gt;"準",AJ57&lt;&gt;"深",OR(AK57="準",AK57="深"),(NOT(OR(AND(AK57="準",OR(AJ57="日",AJ57="休",AK$17=1,AND(AL57&lt;&gt;"準",AL57&lt;&gt;"深",AJ57="")),OR(AL57="休",AND(AL57="準",OR(AM57="休",AK$17=30,AM$18="×")),AK$17=31,AL$18="×",AL57="")),AND(AK57="深",OR(AJ57="休",AK$17=1,AND(AL57&lt;&gt;"準",AL57&lt;&gt;"深",AJ57="")),OR(AL57="休",AND(OR(AL57="準",AL57="深"),OR(AM57="休",AK$17=30,AM$18="×")),AK$17=31,AL$18="×",AL57="")))))),40,0))))</f>
        <v>0</v>
      </c>
      <c r="AL198" s="193">
        <f t="shared" ref="AL198" si="912">IF(AND($D$1="二交代制",AL$17&gt;=1,AL$17&lt;=28,AL57="当",AM57="明",AN57="休",AO57="当"),10,IF(AND($D$1="三交代制",AL$17&gt;=2,AL$17&lt;=30,OR(AL57="準",AL57="深"),OR(AM57="準",AM57="深"),OR(AN57="準",AN57="深")),20,IF(AND($D$1="二交代制",OR(AL57="当",AL57="明"),NOT(OR(AND(AL57="当",OR(AM57="明",AL$17=31,AM$18="×"),OR(AN57="休",AL$17=30,AL$17=31,AN$18="×")),AND(AL57="明",OR(AK57="当",AL$17=1),OR(AM57="休",AL$17=31,AM$18="×"))))),30,IF(AND($D$1="三交代制",AK57&lt;&gt;"準",AK57&lt;&gt;"深",OR(AL57="準",AL57="深"),(NOT(OR(AND(AL57="準",OR(AK57="日",AK57="休",AL$17=1,AND(AM57&lt;&gt;"準",AM57&lt;&gt;"深",AK57="")),OR(AM57="休",AND(AM57="準",OR(AN57="休",AL$17=30,AN$18="×")),AL$17=31,AM$18="×",AM57="")),AND(AL57="深",OR(AK57="休",AL$17=1,AND(AM57&lt;&gt;"準",AM57&lt;&gt;"深",AK57="")),OR(AM57="休",AND(OR(AM57="準",AM57="深"),OR(AN57="休",AL$17=30,AN$18="×")),AL$17=31,AM$18="×",AM57="")))))),40,0))))</f>
        <v>0</v>
      </c>
      <c r="AM198" s="193">
        <f t="shared" ref="AM198" si="913">IF(AND($D$1="二交代制",AM$17&gt;=1,AM$17&lt;=28,AM57="当",AN57="明",AO57="休",AP57="当"),10,IF(AND($D$1="三交代制",AM$17&gt;=2,AM$17&lt;=30,OR(AM57="準",AM57="深"),OR(AN57="準",AN57="深"),OR(AO57="準",AO57="深")),20,IF(AND($D$1="二交代制",OR(AM57="当",AM57="明"),NOT(OR(AND(AM57="当",OR(AN57="明",AM$17=31,AN$18="×"),OR(AO57="休",AM$17=30,AM$17=31,AO$18="×")),AND(AM57="明",OR(AL57="当",AM$17=1),OR(AN57="休",AM$17=31,AN$18="×"))))),30,IF(AND($D$1="三交代制",AL57&lt;&gt;"準",AL57&lt;&gt;"深",OR(AM57="準",AM57="深"),(NOT(OR(AND(AM57="準",OR(AL57="日",AL57="休",AM$17=1,AND(AN57&lt;&gt;"準",AN57&lt;&gt;"深",AL57="")),OR(AN57="休",AND(AN57="準",OR(AO57="休",AM$17=30,AO$18="×")),AM$17=31,AN$18="×",AN57="")),AND(AM57="深",OR(AL57="休",AM$17=1,AND(AN57&lt;&gt;"準",AN57&lt;&gt;"深",AL57="")),OR(AN57="休",AND(OR(AN57="準",AN57="深"),OR(AO57="休",AM$17=30,AO$18="×")),AM$17=31,AN$18="×",AN57="")))))),40,0))))</f>
        <v>0</v>
      </c>
      <c r="AN198" s="193">
        <f t="shared" ref="AN198" si="914">IF(AND($D$1="二交代制",AN$17&gt;=1,AN$17&lt;=28,AN57="当",AO57="明",AP57="休",AQ57="当"),10,IF(AND($D$1="三交代制",AN$17&gt;=2,AN$17&lt;=30,OR(AN57="準",AN57="深"),OR(AO57="準",AO57="深"),OR(AP57="準",AP57="深")),20,IF(AND($D$1="二交代制",OR(AN57="当",AN57="明"),NOT(OR(AND(AN57="当",OR(AO57="明",AN$17=31,AO$18="×"),OR(AP57="休",AN$17=30,AN$17=31,AP$18="×")),AND(AN57="明",OR(AM57="当",AN$17=1),OR(AO57="休",AN$17=31,AO$18="×"))))),30,IF(AND($D$1="三交代制",AM57&lt;&gt;"準",AM57&lt;&gt;"深",OR(AN57="準",AN57="深"),(NOT(OR(AND(AN57="準",OR(AM57="日",AM57="休",AN$17=1,AND(AO57&lt;&gt;"準",AO57&lt;&gt;"深",AM57="")),OR(AO57="休",AND(AO57="準",OR(AP57="休",AN$17=30,AP$18="×")),AN$17=31,AO$18="×",AO57="")),AND(AN57="深",OR(AM57="休",AN$17=1,AND(AO57&lt;&gt;"準",AO57&lt;&gt;"深",AM57="")),OR(AO57="休",AND(OR(AO57="準",AO57="深"),OR(AP57="休",AN$17=30,AP$18="×")),AN$17=31,AO$18="×",AO57="")))))),40,0))))</f>
        <v>0</v>
      </c>
      <c r="AO198" s="193">
        <f t="shared" ref="AO198" si="915">IF(AND($D$1="二交代制",AO$17&gt;=1,AO$17&lt;=28,AO57="当",AP57="明",AQ57="休",AR57="当"),10,IF(AND($D$1="三交代制",AO$17&gt;=2,AO$17&lt;=30,OR(AO57="準",AO57="深"),OR(AP57="準",AP57="深"),OR(AQ57="準",AQ57="深")),20,IF(AND($D$1="二交代制",OR(AO57="当",AO57="明"),NOT(OR(AND(AO57="当",OR(AP57="明",AO$17=31,AP$18="×"),OR(AQ57="休",AO$17=30,AO$17=31,AQ$18="×")),AND(AO57="明",OR(AN57="当",AO$17=1),OR(AP57="休",AO$17=31,AP$18="×"))))),30,IF(AND($D$1="三交代制",AN57&lt;&gt;"準",AN57&lt;&gt;"深",OR(AO57="準",AO57="深"),(NOT(OR(AND(AO57="準",OR(AN57="日",AN57="休",AO$17=1,AND(AP57&lt;&gt;"準",AP57&lt;&gt;"深",AN57="")),OR(AP57="休",AND(AP57="準",OR(AQ57="休",AO$17=30,AQ$18="×")),AO$17=31,AP$18="×",AP57="")),AND(AO57="深",OR(AN57="休",AO$17=1,AND(AP57&lt;&gt;"準",AP57&lt;&gt;"深",AN57="")),OR(AP57="休",AND(OR(AP57="準",AP57="深"),OR(AQ57="休",AO$17=30,AQ$18="×")),AO$17=31,AP$18="×",AP57="")))))),40,0))))</f>
        <v>0</v>
      </c>
    </row>
    <row r="199" spans="9:41" x14ac:dyDescent="0.4">
      <c r="I199" s="307"/>
      <c r="J199" s="202"/>
      <c r="K199" s="193"/>
      <c r="L199" s="193"/>
      <c r="M199" s="193"/>
      <c r="N199" s="193"/>
      <c r="O199" s="193"/>
      <c r="P199" s="193"/>
      <c r="Q199" s="193"/>
      <c r="R199" s="193"/>
      <c r="S199" s="193"/>
      <c r="T199" s="193"/>
      <c r="U199" s="193"/>
      <c r="V199" s="193"/>
      <c r="W199" s="193"/>
      <c r="X199" s="193"/>
      <c r="Y199" s="193"/>
      <c r="Z199" s="193"/>
      <c r="AA199" s="193"/>
      <c r="AB199" s="193"/>
      <c r="AC199" s="193"/>
      <c r="AD199" s="193"/>
      <c r="AE199" s="193"/>
      <c r="AF199" s="193"/>
      <c r="AG199" s="193"/>
      <c r="AH199" s="193"/>
      <c r="AI199" s="193"/>
      <c r="AJ199" s="193"/>
      <c r="AK199" s="193"/>
      <c r="AL199" s="193"/>
      <c r="AM199" s="193"/>
      <c r="AN199" s="193"/>
      <c r="AO199" s="193"/>
    </row>
    <row r="200" spans="9:41" x14ac:dyDescent="0.4">
      <c r="I200" s="307"/>
      <c r="J200" s="201" t="str">
        <f t="shared" ref="J200" si="916">E59</f>
        <v/>
      </c>
      <c r="K200" s="193">
        <f t="shared" ref="K200" si="917">IF(AND($D$1="二交代制",K$17&gt;=1,K$17&lt;=28,K59="当",L59="明",M59="休",N59="当"),10,IF(AND($D$1="三交代制",K$17&gt;=2,K$17&lt;=30,OR(K59="準",K59="深"),OR(L59="準",L59="深"),OR(M59="準",M59="深")),20,IF(AND($D$1="二交代制",OR(K59="当",K59="明"),NOT(OR(AND(K59="当",OR(L59="明",K$17=31,L$18="×"),OR(M59="休",K$17=30,K$17=31,M$18="×")),AND(K59="明",OR(J59="当",K$17=1),OR(L59="休",K$17=31,L$18="×"))))),30,IF(AND($D$1="三交代制",J59&lt;&gt;"準",J59&lt;&gt;"深",OR(K59="準",K59="深"),(NOT(OR(AND(K59="準",OR(J59="日",J59="休",K$17=1,AND(L59&lt;&gt;"準",L59&lt;&gt;"深",J59="")),OR(L59="休",AND(L59="準",OR(M59="休",K$17=30,M$18="×")),K$17=31,L$18="×",L59="")),AND(K59="深",OR(J59="休",K$17=1,AND(L59&lt;&gt;"準",L59&lt;&gt;"深",J59="")),OR(L59="休",AND(OR(L59="準",L59="深"),OR(M59="休",K$17=30,M$18="×")),K$17=31,L$18="×",L59="")))))),40,0))))</f>
        <v>0</v>
      </c>
      <c r="L200" s="193">
        <f t="shared" ref="L200" si="918">IF(AND($D$1="二交代制",L$17&gt;=1,L$17&lt;=28,L59="当",M59="明",N59="休",O59="当"),10,IF(AND($D$1="三交代制",L$17&gt;=2,L$17&lt;=30,OR(L59="準",L59="深"),OR(M59="準",M59="深"),OR(N59="準",N59="深")),20,IF(AND($D$1="二交代制",OR(L59="当",L59="明"),NOT(OR(AND(L59="当",OR(M59="明",L$17=31,M$18="×"),OR(N59="休",L$17=30,L$17=31,N$18="×")),AND(L59="明",OR(K59="当",L$17=1),OR(M59="休",L$17=31,M$18="×"))))),30,IF(AND($D$1="三交代制",K59&lt;&gt;"準",K59&lt;&gt;"深",OR(L59="準",L59="深"),(NOT(OR(AND(L59="準",OR(K59="日",K59="休",L$17=1,AND(M59&lt;&gt;"準",M59&lt;&gt;"深",K59="")),OR(M59="休",AND(M59="準",OR(N59="休",L$17=30,N$18="×")),L$17=31,M$18="×",M59="")),AND(L59="深",OR(K59="休",L$17=1,AND(M59&lt;&gt;"準",M59&lt;&gt;"深",K59="")),OR(M59="休",AND(OR(M59="準",M59="深"),OR(N59="休",L$17=30,N$18="×")),L$17=31,M$18="×",M59="")))))),40,0))))</f>
        <v>0</v>
      </c>
      <c r="M200" s="193">
        <f t="shared" ref="M200" si="919">IF(AND($D$1="二交代制",M$17&gt;=1,M$17&lt;=28,M59="当",N59="明",O59="休",P59="当"),10,IF(AND($D$1="三交代制",M$17&gt;=2,M$17&lt;=30,OR(M59="準",M59="深"),OR(N59="準",N59="深"),OR(O59="準",O59="深")),20,IF(AND($D$1="二交代制",OR(M59="当",M59="明"),NOT(OR(AND(M59="当",OR(N59="明",M$17=31,N$18="×"),OR(O59="休",M$17=30,M$17=31,O$18="×")),AND(M59="明",OR(L59="当",M$17=1),OR(N59="休",M$17=31,N$18="×"))))),30,IF(AND($D$1="三交代制",L59&lt;&gt;"準",L59&lt;&gt;"深",OR(M59="準",M59="深"),(NOT(OR(AND(M59="準",OR(L59="日",L59="休",M$17=1,AND(N59&lt;&gt;"準",N59&lt;&gt;"深",L59="")),OR(N59="休",AND(N59="準",OR(O59="休",M$17=30,O$18="×")),M$17=31,N$18="×",N59="")),AND(M59="深",OR(L59="休",M$17=1,AND(N59&lt;&gt;"準",N59&lt;&gt;"深",L59="")),OR(N59="休",AND(OR(N59="準",N59="深"),OR(O59="休",M$17=30,O$18="×")),M$17=31,N$18="×",N59="")))))),40,0))))</f>
        <v>0</v>
      </c>
      <c r="N200" s="193">
        <f t="shared" ref="N200" si="920">IF(AND($D$1="二交代制",N$17&gt;=1,N$17&lt;=28,N59="当",O59="明",P59="休",Q59="当"),10,IF(AND($D$1="三交代制",N$17&gt;=2,N$17&lt;=30,OR(N59="準",N59="深"),OR(O59="準",O59="深"),OR(P59="準",P59="深")),20,IF(AND($D$1="二交代制",OR(N59="当",N59="明"),NOT(OR(AND(N59="当",OR(O59="明",N$17=31,O$18="×"),OR(P59="休",N$17=30,N$17=31,P$18="×")),AND(N59="明",OR(M59="当",N$17=1),OR(O59="休",N$17=31,O$18="×"))))),30,IF(AND($D$1="三交代制",M59&lt;&gt;"準",M59&lt;&gt;"深",OR(N59="準",N59="深"),(NOT(OR(AND(N59="準",OR(M59="日",M59="休",N$17=1,AND(O59&lt;&gt;"準",O59&lt;&gt;"深",M59="")),OR(O59="休",AND(O59="準",OR(P59="休",N$17=30,P$18="×")),N$17=31,O$18="×",O59="")),AND(N59="深",OR(M59="休",N$17=1,AND(O59&lt;&gt;"準",O59&lt;&gt;"深",M59="")),OR(O59="休",AND(OR(O59="準",O59="深"),OR(P59="休",N$17=30,P$18="×")),N$17=31,O$18="×",O59="")))))),40,0))))</f>
        <v>0</v>
      </c>
      <c r="O200" s="193">
        <f t="shared" ref="O200" si="921">IF(AND($D$1="二交代制",O$17&gt;=1,O$17&lt;=28,O59="当",P59="明",Q59="休",R59="当"),10,IF(AND($D$1="三交代制",O$17&gt;=2,O$17&lt;=30,OR(O59="準",O59="深"),OR(P59="準",P59="深"),OR(Q59="準",Q59="深")),20,IF(AND($D$1="二交代制",OR(O59="当",O59="明"),NOT(OR(AND(O59="当",OR(P59="明",O$17=31,P$18="×"),OR(Q59="休",O$17=30,O$17=31,Q$18="×")),AND(O59="明",OR(N59="当",O$17=1),OR(P59="休",O$17=31,P$18="×"))))),30,IF(AND($D$1="三交代制",N59&lt;&gt;"準",N59&lt;&gt;"深",OR(O59="準",O59="深"),(NOT(OR(AND(O59="準",OR(N59="日",N59="休",O$17=1,AND(P59&lt;&gt;"準",P59&lt;&gt;"深",N59="")),OR(P59="休",AND(P59="準",OR(Q59="休",O$17=30,Q$18="×")),O$17=31,P$18="×",P59="")),AND(O59="深",OR(N59="休",O$17=1,AND(P59&lt;&gt;"準",P59&lt;&gt;"深",N59="")),OR(P59="休",AND(OR(P59="準",P59="深"),OR(Q59="休",O$17=30,Q$18="×")),O$17=31,P$18="×",P59="")))))),40,0))))</f>
        <v>0</v>
      </c>
      <c r="P200" s="193">
        <f t="shared" ref="P200" si="922">IF(AND($D$1="二交代制",P$17&gt;=1,P$17&lt;=28,P59="当",Q59="明",R59="休",S59="当"),10,IF(AND($D$1="三交代制",P$17&gt;=2,P$17&lt;=30,OR(P59="準",P59="深"),OR(Q59="準",Q59="深"),OR(R59="準",R59="深")),20,IF(AND($D$1="二交代制",OR(P59="当",P59="明"),NOT(OR(AND(P59="当",OR(Q59="明",P$17=31,Q$18="×"),OR(R59="休",P$17=30,P$17=31,R$18="×")),AND(P59="明",OR(O59="当",P$17=1),OR(Q59="休",P$17=31,Q$18="×"))))),30,IF(AND($D$1="三交代制",O59&lt;&gt;"準",O59&lt;&gt;"深",OR(P59="準",P59="深"),(NOT(OR(AND(P59="準",OR(O59="日",O59="休",P$17=1,AND(Q59&lt;&gt;"準",Q59&lt;&gt;"深",O59="")),OR(Q59="休",AND(Q59="準",OR(R59="休",P$17=30,R$18="×")),P$17=31,Q$18="×",Q59="")),AND(P59="深",OR(O59="休",P$17=1,AND(Q59&lt;&gt;"準",Q59&lt;&gt;"深",O59="")),OR(Q59="休",AND(OR(Q59="準",Q59="深"),OR(R59="休",P$17=30,R$18="×")),P$17=31,Q$18="×",Q59="")))))),40,0))))</f>
        <v>0</v>
      </c>
      <c r="Q200" s="193">
        <f t="shared" ref="Q200" si="923">IF(AND($D$1="二交代制",Q$17&gt;=1,Q$17&lt;=28,Q59="当",R59="明",S59="休",T59="当"),10,IF(AND($D$1="三交代制",Q$17&gt;=2,Q$17&lt;=30,OR(Q59="準",Q59="深"),OR(R59="準",R59="深"),OR(S59="準",S59="深")),20,IF(AND($D$1="二交代制",OR(Q59="当",Q59="明"),NOT(OR(AND(Q59="当",OR(R59="明",Q$17=31,R$18="×"),OR(S59="休",Q$17=30,Q$17=31,S$18="×")),AND(Q59="明",OR(P59="当",Q$17=1),OR(R59="休",Q$17=31,R$18="×"))))),30,IF(AND($D$1="三交代制",P59&lt;&gt;"準",P59&lt;&gt;"深",OR(Q59="準",Q59="深"),(NOT(OR(AND(Q59="準",OR(P59="日",P59="休",Q$17=1,AND(R59&lt;&gt;"準",R59&lt;&gt;"深",P59="")),OR(R59="休",AND(R59="準",OR(S59="休",Q$17=30,S$18="×")),Q$17=31,R$18="×",R59="")),AND(Q59="深",OR(P59="休",Q$17=1,AND(R59&lt;&gt;"準",R59&lt;&gt;"深",P59="")),OR(R59="休",AND(OR(R59="準",R59="深"),OR(S59="休",Q$17=30,S$18="×")),Q$17=31,R$18="×",R59="")))))),40,0))))</f>
        <v>0</v>
      </c>
      <c r="R200" s="193">
        <f t="shared" ref="R200" si="924">IF(AND($D$1="二交代制",R$17&gt;=1,R$17&lt;=28,R59="当",S59="明",T59="休",U59="当"),10,IF(AND($D$1="三交代制",R$17&gt;=2,R$17&lt;=30,OR(R59="準",R59="深"),OR(S59="準",S59="深"),OR(T59="準",T59="深")),20,IF(AND($D$1="二交代制",OR(R59="当",R59="明"),NOT(OR(AND(R59="当",OR(S59="明",R$17=31,S$18="×"),OR(T59="休",R$17=30,R$17=31,T$18="×")),AND(R59="明",OR(Q59="当",R$17=1),OR(S59="休",R$17=31,S$18="×"))))),30,IF(AND($D$1="三交代制",Q59&lt;&gt;"準",Q59&lt;&gt;"深",OR(R59="準",R59="深"),(NOT(OR(AND(R59="準",OR(Q59="日",Q59="休",R$17=1,AND(S59&lt;&gt;"準",S59&lt;&gt;"深",Q59="")),OR(S59="休",AND(S59="準",OR(T59="休",R$17=30,T$18="×")),R$17=31,S$18="×",S59="")),AND(R59="深",OR(Q59="休",R$17=1,AND(S59&lt;&gt;"準",S59&lt;&gt;"深",Q59="")),OR(S59="休",AND(OR(S59="準",S59="深"),OR(T59="休",R$17=30,T$18="×")),R$17=31,S$18="×",S59="")))))),40,0))))</f>
        <v>0</v>
      </c>
      <c r="S200" s="193">
        <f t="shared" ref="S200" si="925">IF(AND($D$1="二交代制",S$17&gt;=1,S$17&lt;=28,S59="当",T59="明",U59="休",V59="当"),10,IF(AND($D$1="三交代制",S$17&gt;=2,S$17&lt;=30,OR(S59="準",S59="深"),OR(T59="準",T59="深"),OR(U59="準",U59="深")),20,IF(AND($D$1="二交代制",OR(S59="当",S59="明"),NOT(OR(AND(S59="当",OR(T59="明",S$17=31,T$18="×"),OR(U59="休",S$17=30,S$17=31,U$18="×")),AND(S59="明",OR(R59="当",S$17=1),OR(T59="休",S$17=31,T$18="×"))))),30,IF(AND($D$1="三交代制",R59&lt;&gt;"準",R59&lt;&gt;"深",OR(S59="準",S59="深"),(NOT(OR(AND(S59="準",OR(R59="日",R59="休",S$17=1,AND(T59&lt;&gt;"準",T59&lt;&gt;"深",R59="")),OR(T59="休",AND(T59="準",OR(U59="休",S$17=30,U$18="×")),S$17=31,T$18="×",T59="")),AND(S59="深",OR(R59="休",S$17=1,AND(T59&lt;&gt;"準",T59&lt;&gt;"深",R59="")),OR(T59="休",AND(OR(T59="準",T59="深"),OR(U59="休",S$17=30,U$18="×")),S$17=31,T$18="×",T59="")))))),40,0))))</f>
        <v>0</v>
      </c>
      <c r="T200" s="193">
        <f t="shared" ref="T200" si="926">IF(AND($D$1="二交代制",T$17&gt;=1,T$17&lt;=28,T59="当",U59="明",V59="休",W59="当"),10,IF(AND($D$1="三交代制",T$17&gt;=2,T$17&lt;=30,OR(T59="準",T59="深"),OR(U59="準",U59="深"),OR(V59="準",V59="深")),20,IF(AND($D$1="二交代制",OR(T59="当",T59="明"),NOT(OR(AND(T59="当",OR(U59="明",T$17=31,U$18="×"),OR(V59="休",T$17=30,T$17=31,V$18="×")),AND(T59="明",OR(S59="当",T$17=1),OR(U59="休",T$17=31,U$18="×"))))),30,IF(AND($D$1="三交代制",S59&lt;&gt;"準",S59&lt;&gt;"深",OR(T59="準",T59="深"),(NOT(OR(AND(T59="準",OR(S59="日",S59="休",T$17=1,AND(U59&lt;&gt;"準",U59&lt;&gt;"深",S59="")),OR(U59="休",AND(U59="準",OR(V59="休",T$17=30,V$18="×")),T$17=31,U$18="×",U59="")),AND(T59="深",OR(S59="休",T$17=1,AND(U59&lt;&gt;"準",U59&lt;&gt;"深",S59="")),OR(U59="休",AND(OR(U59="準",U59="深"),OR(V59="休",T$17=30,V$18="×")),T$17=31,U$18="×",U59="")))))),40,0))))</f>
        <v>0</v>
      </c>
      <c r="U200" s="193">
        <f t="shared" ref="U200" si="927">IF(AND($D$1="二交代制",U$17&gt;=1,U$17&lt;=28,U59="当",V59="明",W59="休",X59="当"),10,IF(AND($D$1="三交代制",U$17&gt;=2,U$17&lt;=30,OR(U59="準",U59="深"),OR(V59="準",V59="深"),OR(W59="準",W59="深")),20,IF(AND($D$1="二交代制",OR(U59="当",U59="明"),NOT(OR(AND(U59="当",OR(V59="明",U$17=31,V$18="×"),OR(W59="休",U$17=30,U$17=31,W$18="×")),AND(U59="明",OR(T59="当",U$17=1),OR(V59="休",U$17=31,V$18="×"))))),30,IF(AND($D$1="三交代制",T59&lt;&gt;"準",T59&lt;&gt;"深",OR(U59="準",U59="深"),(NOT(OR(AND(U59="準",OR(T59="日",T59="休",U$17=1,AND(V59&lt;&gt;"準",V59&lt;&gt;"深",T59="")),OR(V59="休",AND(V59="準",OR(W59="休",U$17=30,W$18="×")),U$17=31,V$18="×",V59="")),AND(U59="深",OR(T59="休",U$17=1,AND(V59&lt;&gt;"準",V59&lt;&gt;"深",T59="")),OR(V59="休",AND(OR(V59="準",V59="深"),OR(W59="休",U$17=30,W$18="×")),U$17=31,V$18="×",V59="")))))),40,0))))</f>
        <v>0</v>
      </c>
      <c r="V200" s="193">
        <f t="shared" ref="V200" si="928">IF(AND($D$1="二交代制",V$17&gt;=1,V$17&lt;=28,V59="当",W59="明",X59="休",Y59="当"),10,IF(AND($D$1="三交代制",V$17&gt;=2,V$17&lt;=30,OR(V59="準",V59="深"),OR(W59="準",W59="深"),OR(X59="準",X59="深")),20,IF(AND($D$1="二交代制",OR(V59="当",V59="明"),NOT(OR(AND(V59="当",OR(W59="明",V$17=31,W$18="×"),OR(X59="休",V$17=30,V$17=31,X$18="×")),AND(V59="明",OR(U59="当",V$17=1),OR(W59="休",V$17=31,W$18="×"))))),30,IF(AND($D$1="三交代制",U59&lt;&gt;"準",U59&lt;&gt;"深",OR(V59="準",V59="深"),(NOT(OR(AND(V59="準",OR(U59="日",U59="休",V$17=1,AND(W59&lt;&gt;"準",W59&lt;&gt;"深",U59="")),OR(W59="休",AND(W59="準",OR(X59="休",V$17=30,X$18="×")),V$17=31,W$18="×",W59="")),AND(V59="深",OR(U59="休",V$17=1,AND(W59&lt;&gt;"準",W59&lt;&gt;"深",U59="")),OR(W59="休",AND(OR(W59="準",W59="深"),OR(X59="休",V$17=30,X$18="×")),V$17=31,W$18="×",W59="")))))),40,0))))</f>
        <v>0</v>
      </c>
      <c r="W200" s="193">
        <f t="shared" ref="W200" si="929">IF(AND($D$1="二交代制",W$17&gt;=1,W$17&lt;=28,W59="当",X59="明",Y59="休",Z59="当"),10,IF(AND($D$1="三交代制",W$17&gt;=2,W$17&lt;=30,OR(W59="準",W59="深"),OR(X59="準",X59="深"),OR(Y59="準",Y59="深")),20,IF(AND($D$1="二交代制",OR(W59="当",W59="明"),NOT(OR(AND(W59="当",OR(X59="明",W$17=31,X$18="×"),OR(Y59="休",W$17=30,W$17=31,Y$18="×")),AND(W59="明",OR(V59="当",W$17=1),OR(X59="休",W$17=31,X$18="×"))))),30,IF(AND($D$1="三交代制",V59&lt;&gt;"準",V59&lt;&gt;"深",OR(W59="準",W59="深"),(NOT(OR(AND(W59="準",OR(V59="日",V59="休",W$17=1,AND(X59&lt;&gt;"準",X59&lt;&gt;"深",V59="")),OR(X59="休",AND(X59="準",OR(Y59="休",W$17=30,Y$18="×")),W$17=31,X$18="×",X59="")),AND(W59="深",OR(V59="休",W$17=1,AND(X59&lt;&gt;"準",X59&lt;&gt;"深",V59="")),OR(X59="休",AND(OR(X59="準",X59="深"),OR(Y59="休",W$17=30,Y$18="×")),W$17=31,X$18="×",X59="")))))),40,0))))</f>
        <v>0</v>
      </c>
      <c r="X200" s="193">
        <f t="shared" ref="X200" si="930">IF(AND($D$1="二交代制",X$17&gt;=1,X$17&lt;=28,X59="当",Y59="明",Z59="休",AA59="当"),10,IF(AND($D$1="三交代制",X$17&gt;=2,X$17&lt;=30,OR(X59="準",X59="深"),OR(Y59="準",Y59="深"),OR(Z59="準",Z59="深")),20,IF(AND($D$1="二交代制",OR(X59="当",X59="明"),NOT(OR(AND(X59="当",OR(Y59="明",X$17=31,Y$18="×"),OR(Z59="休",X$17=30,X$17=31,Z$18="×")),AND(X59="明",OR(W59="当",X$17=1),OR(Y59="休",X$17=31,Y$18="×"))))),30,IF(AND($D$1="三交代制",W59&lt;&gt;"準",W59&lt;&gt;"深",OR(X59="準",X59="深"),(NOT(OR(AND(X59="準",OR(W59="日",W59="休",X$17=1,AND(Y59&lt;&gt;"準",Y59&lt;&gt;"深",W59="")),OR(Y59="休",AND(Y59="準",OR(Z59="休",X$17=30,Z$18="×")),X$17=31,Y$18="×",Y59="")),AND(X59="深",OR(W59="休",X$17=1,AND(Y59&lt;&gt;"準",Y59&lt;&gt;"深",W59="")),OR(Y59="休",AND(OR(Y59="準",Y59="深"),OR(Z59="休",X$17=30,Z$18="×")),X$17=31,Y$18="×",Y59="")))))),40,0))))</f>
        <v>0</v>
      </c>
      <c r="Y200" s="193">
        <f t="shared" ref="Y200" si="931">IF(AND($D$1="二交代制",Y$17&gt;=1,Y$17&lt;=28,Y59="当",Z59="明",AA59="休",AB59="当"),10,IF(AND($D$1="三交代制",Y$17&gt;=2,Y$17&lt;=30,OR(Y59="準",Y59="深"),OR(Z59="準",Z59="深"),OR(AA59="準",AA59="深")),20,IF(AND($D$1="二交代制",OR(Y59="当",Y59="明"),NOT(OR(AND(Y59="当",OR(Z59="明",Y$17=31,Z$18="×"),OR(AA59="休",Y$17=30,Y$17=31,AA$18="×")),AND(Y59="明",OR(X59="当",Y$17=1),OR(Z59="休",Y$17=31,Z$18="×"))))),30,IF(AND($D$1="三交代制",X59&lt;&gt;"準",X59&lt;&gt;"深",OR(Y59="準",Y59="深"),(NOT(OR(AND(Y59="準",OR(X59="日",X59="休",Y$17=1,AND(Z59&lt;&gt;"準",Z59&lt;&gt;"深",X59="")),OR(Z59="休",AND(Z59="準",OR(AA59="休",Y$17=30,AA$18="×")),Y$17=31,Z$18="×",Z59="")),AND(Y59="深",OR(X59="休",Y$17=1,AND(Z59&lt;&gt;"準",Z59&lt;&gt;"深",X59="")),OR(Z59="休",AND(OR(Z59="準",Z59="深"),OR(AA59="休",Y$17=30,AA$18="×")),Y$17=31,Z$18="×",Z59="")))))),40,0))))</f>
        <v>0</v>
      </c>
      <c r="Z200" s="193">
        <f t="shared" ref="Z200" si="932">IF(AND($D$1="二交代制",Z$17&gt;=1,Z$17&lt;=28,Z59="当",AA59="明",AB59="休",AC59="当"),10,IF(AND($D$1="三交代制",Z$17&gt;=2,Z$17&lt;=30,OR(Z59="準",Z59="深"),OR(AA59="準",AA59="深"),OR(AB59="準",AB59="深")),20,IF(AND($D$1="二交代制",OR(Z59="当",Z59="明"),NOT(OR(AND(Z59="当",OR(AA59="明",Z$17=31,AA$18="×"),OR(AB59="休",Z$17=30,Z$17=31,AB$18="×")),AND(Z59="明",OR(Y59="当",Z$17=1),OR(AA59="休",Z$17=31,AA$18="×"))))),30,IF(AND($D$1="三交代制",Y59&lt;&gt;"準",Y59&lt;&gt;"深",OR(Z59="準",Z59="深"),(NOT(OR(AND(Z59="準",OR(Y59="日",Y59="休",Z$17=1,AND(AA59&lt;&gt;"準",AA59&lt;&gt;"深",Y59="")),OR(AA59="休",AND(AA59="準",OR(AB59="休",Z$17=30,AB$18="×")),Z$17=31,AA$18="×",AA59="")),AND(Z59="深",OR(Y59="休",Z$17=1,AND(AA59&lt;&gt;"準",AA59&lt;&gt;"深",Y59="")),OR(AA59="休",AND(OR(AA59="準",AA59="深"),OR(AB59="休",Z$17=30,AB$18="×")),Z$17=31,AA$18="×",AA59="")))))),40,0))))</f>
        <v>0</v>
      </c>
      <c r="AA200" s="193">
        <f t="shared" ref="AA200" si="933">IF(AND($D$1="二交代制",AA$17&gt;=1,AA$17&lt;=28,AA59="当",AB59="明",AC59="休",AD59="当"),10,IF(AND($D$1="三交代制",AA$17&gt;=2,AA$17&lt;=30,OR(AA59="準",AA59="深"),OR(AB59="準",AB59="深"),OR(AC59="準",AC59="深")),20,IF(AND($D$1="二交代制",OR(AA59="当",AA59="明"),NOT(OR(AND(AA59="当",OR(AB59="明",AA$17=31,AB$18="×"),OR(AC59="休",AA$17=30,AA$17=31,AC$18="×")),AND(AA59="明",OR(Z59="当",AA$17=1),OR(AB59="休",AA$17=31,AB$18="×"))))),30,IF(AND($D$1="三交代制",Z59&lt;&gt;"準",Z59&lt;&gt;"深",OR(AA59="準",AA59="深"),(NOT(OR(AND(AA59="準",OR(Z59="日",Z59="休",AA$17=1,AND(AB59&lt;&gt;"準",AB59&lt;&gt;"深",Z59="")),OR(AB59="休",AND(AB59="準",OR(AC59="休",AA$17=30,AC$18="×")),AA$17=31,AB$18="×",AB59="")),AND(AA59="深",OR(Z59="休",AA$17=1,AND(AB59&lt;&gt;"準",AB59&lt;&gt;"深",Z59="")),OR(AB59="休",AND(OR(AB59="準",AB59="深"),OR(AC59="休",AA$17=30,AC$18="×")),AA$17=31,AB$18="×",AB59="")))))),40,0))))</f>
        <v>0</v>
      </c>
      <c r="AB200" s="193">
        <f t="shared" ref="AB200" si="934">IF(AND($D$1="二交代制",AB$17&gt;=1,AB$17&lt;=28,AB59="当",AC59="明",AD59="休",AE59="当"),10,IF(AND($D$1="三交代制",AB$17&gt;=2,AB$17&lt;=30,OR(AB59="準",AB59="深"),OR(AC59="準",AC59="深"),OR(AD59="準",AD59="深")),20,IF(AND($D$1="二交代制",OR(AB59="当",AB59="明"),NOT(OR(AND(AB59="当",OR(AC59="明",AB$17=31,AC$18="×"),OR(AD59="休",AB$17=30,AB$17=31,AD$18="×")),AND(AB59="明",OR(AA59="当",AB$17=1),OR(AC59="休",AB$17=31,AC$18="×"))))),30,IF(AND($D$1="三交代制",AA59&lt;&gt;"準",AA59&lt;&gt;"深",OR(AB59="準",AB59="深"),(NOT(OR(AND(AB59="準",OR(AA59="日",AA59="休",AB$17=1,AND(AC59&lt;&gt;"準",AC59&lt;&gt;"深",AA59="")),OR(AC59="休",AND(AC59="準",OR(AD59="休",AB$17=30,AD$18="×")),AB$17=31,AC$18="×",AC59="")),AND(AB59="深",OR(AA59="休",AB$17=1,AND(AC59&lt;&gt;"準",AC59&lt;&gt;"深",AA59="")),OR(AC59="休",AND(OR(AC59="準",AC59="深"),OR(AD59="休",AB$17=30,AD$18="×")),AB$17=31,AC$18="×",AC59="")))))),40,0))))</f>
        <v>0</v>
      </c>
      <c r="AC200" s="193">
        <f t="shared" ref="AC200" si="935">IF(AND($D$1="二交代制",AC$17&gt;=1,AC$17&lt;=28,AC59="当",AD59="明",AE59="休",AF59="当"),10,IF(AND($D$1="三交代制",AC$17&gt;=2,AC$17&lt;=30,OR(AC59="準",AC59="深"),OR(AD59="準",AD59="深"),OR(AE59="準",AE59="深")),20,IF(AND($D$1="二交代制",OR(AC59="当",AC59="明"),NOT(OR(AND(AC59="当",OR(AD59="明",AC$17=31,AD$18="×"),OR(AE59="休",AC$17=30,AC$17=31,AE$18="×")),AND(AC59="明",OR(AB59="当",AC$17=1),OR(AD59="休",AC$17=31,AD$18="×"))))),30,IF(AND($D$1="三交代制",AB59&lt;&gt;"準",AB59&lt;&gt;"深",OR(AC59="準",AC59="深"),(NOT(OR(AND(AC59="準",OR(AB59="日",AB59="休",AC$17=1,AND(AD59&lt;&gt;"準",AD59&lt;&gt;"深",AB59="")),OR(AD59="休",AND(AD59="準",OR(AE59="休",AC$17=30,AE$18="×")),AC$17=31,AD$18="×",AD59="")),AND(AC59="深",OR(AB59="休",AC$17=1,AND(AD59&lt;&gt;"準",AD59&lt;&gt;"深",AB59="")),OR(AD59="休",AND(OR(AD59="準",AD59="深"),OR(AE59="休",AC$17=30,AE$18="×")),AC$17=31,AD$18="×",AD59="")))))),40,0))))</f>
        <v>0</v>
      </c>
      <c r="AD200" s="193">
        <f t="shared" ref="AD200" si="936">IF(AND($D$1="二交代制",AD$17&gt;=1,AD$17&lt;=28,AD59="当",AE59="明",AF59="休",AG59="当"),10,IF(AND($D$1="三交代制",AD$17&gt;=2,AD$17&lt;=30,OR(AD59="準",AD59="深"),OR(AE59="準",AE59="深"),OR(AF59="準",AF59="深")),20,IF(AND($D$1="二交代制",OR(AD59="当",AD59="明"),NOT(OR(AND(AD59="当",OR(AE59="明",AD$17=31,AE$18="×"),OR(AF59="休",AD$17=30,AD$17=31,AF$18="×")),AND(AD59="明",OR(AC59="当",AD$17=1),OR(AE59="休",AD$17=31,AE$18="×"))))),30,IF(AND($D$1="三交代制",AC59&lt;&gt;"準",AC59&lt;&gt;"深",OR(AD59="準",AD59="深"),(NOT(OR(AND(AD59="準",OR(AC59="日",AC59="休",AD$17=1,AND(AE59&lt;&gt;"準",AE59&lt;&gt;"深",AC59="")),OR(AE59="休",AND(AE59="準",OR(AF59="休",AD$17=30,AF$18="×")),AD$17=31,AE$18="×",AE59="")),AND(AD59="深",OR(AC59="休",AD$17=1,AND(AE59&lt;&gt;"準",AE59&lt;&gt;"深",AC59="")),OR(AE59="休",AND(OR(AE59="準",AE59="深"),OR(AF59="休",AD$17=30,AF$18="×")),AD$17=31,AE$18="×",AE59="")))))),40,0))))</f>
        <v>0</v>
      </c>
      <c r="AE200" s="193">
        <f t="shared" ref="AE200" si="937">IF(AND($D$1="二交代制",AE$17&gt;=1,AE$17&lt;=28,AE59="当",AF59="明",AG59="休",AH59="当"),10,IF(AND($D$1="三交代制",AE$17&gt;=2,AE$17&lt;=30,OR(AE59="準",AE59="深"),OR(AF59="準",AF59="深"),OR(AG59="準",AG59="深")),20,IF(AND($D$1="二交代制",OR(AE59="当",AE59="明"),NOT(OR(AND(AE59="当",OR(AF59="明",AE$17=31,AF$18="×"),OR(AG59="休",AE$17=30,AE$17=31,AG$18="×")),AND(AE59="明",OR(AD59="当",AE$17=1),OR(AF59="休",AE$17=31,AF$18="×"))))),30,IF(AND($D$1="三交代制",AD59&lt;&gt;"準",AD59&lt;&gt;"深",OR(AE59="準",AE59="深"),(NOT(OR(AND(AE59="準",OR(AD59="日",AD59="休",AE$17=1,AND(AF59&lt;&gt;"準",AF59&lt;&gt;"深",AD59="")),OR(AF59="休",AND(AF59="準",OR(AG59="休",AE$17=30,AG$18="×")),AE$17=31,AF$18="×",AF59="")),AND(AE59="深",OR(AD59="休",AE$17=1,AND(AF59&lt;&gt;"準",AF59&lt;&gt;"深",AD59="")),OR(AF59="休",AND(OR(AF59="準",AF59="深"),OR(AG59="休",AE$17=30,AG$18="×")),AE$17=31,AF$18="×",AF59="")))))),40,0))))</f>
        <v>0</v>
      </c>
      <c r="AF200" s="193">
        <f t="shared" ref="AF200" si="938">IF(AND($D$1="二交代制",AF$17&gt;=1,AF$17&lt;=28,AF59="当",AG59="明",AH59="休",AI59="当"),10,IF(AND($D$1="三交代制",AF$17&gt;=2,AF$17&lt;=30,OR(AF59="準",AF59="深"),OR(AG59="準",AG59="深"),OR(AH59="準",AH59="深")),20,IF(AND($D$1="二交代制",OR(AF59="当",AF59="明"),NOT(OR(AND(AF59="当",OR(AG59="明",AF$17=31,AG$18="×"),OR(AH59="休",AF$17=30,AF$17=31,AH$18="×")),AND(AF59="明",OR(AE59="当",AF$17=1),OR(AG59="休",AF$17=31,AG$18="×"))))),30,IF(AND($D$1="三交代制",AE59&lt;&gt;"準",AE59&lt;&gt;"深",OR(AF59="準",AF59="深"),(NOT(OR(AND(AF59="準",OR(AE59="日",AE59="休",AF$17=1,AND(AG59&lt;&gt;"準",AG59&lt;&gt;"深",AE59="")),OR(AG59="休",AND(AG59="準",OR(AH59="休",AF$17=30,AH$18="×")),AF$17=31,AG$18="×",AG59="")),AND(AF59="深",OR(AE59="休",AF$17=1,AND(AG59&lt;&gt;"準",AG59&lt;&gt;"深",AE59="")),OR(AG59="休",AND(OR(AG59="準",AG59="深"),OR(AH59="休",AF$17=30,AH$18="×")),AF$17=31,AG$18="×",AG59="")))))),40,0))))</f>
        <v>0</v>
      </c>
      <c r="AG200" s="193">
        <f t="shared" ref="AG200" si="939">IF(AND($D$1="二交代制",AG$17&gt;=1,AG$17&lt;=28,AG59="当",AH59="明",AI59="休",AJ59="当"),10,IF(AND($D$1="三交代制",AG$17&gt;=2,AG$17&lt;=30,OR(AG59="準",AG59="深"),OR(AH59="準",AH59="深"),OR(AI59="準",AI59="深")),20,IF(AND($D$1="二交代制",OR(AG59="当",AG59="明"),NOT(OR(AND(AG59="当",OR(AH59="明",AG$17=31,AH$18="×"),OR(AI59="休",AG$17=30,AG$17=31,AI$18="×")),AND(AG59="明",OR(AF59="当",AG$17=1),OR(AH59="休",AG$17=31,AH$18="×"))))),30,IF(AND($D$1="三交代制",AF59&lt;&gt;"準",AF59&lt;&gt;"深",OR(AG59="準",AG59="深"),(NOT(OR(AND(AG59="準",OR(AF59="日",AF59="休",AG$17=1,AND(AH59&lt;&gt;"準",AH59&lt;&gt;"深",AF59="")),OR(AH59="休",AND(AH59="準",OR(AI59="休",AG$17=30,AI$18="×")),AG$17=31,AH$18="×",AH59="")),AND(AG59="深",OR(AF59="休",AG$17=1,AND(AH59&lt;&gt;"準",AH59&lt;&gt;"深",AF59="")),OR(AH59="休",AND(OR(AH59="準",AH59="深"),OR(AI59="休",AG$17=30,AI$18="×")),AG$17=31,AH$18="×",AH59="")))))),40,0))))</f>
        <v>0</v>
      </c>
      <c r="AH200" s="193">
        <f t="shared" ref="AH200" si="940">IF(AND($D$1="二交代制",AH$17&gt;=1,AH$17&lt;=28,AH59="当",AI59="明",AJ59="休",AK59="当"),10,IF(AND($D$1="三交代制",AH$17&gt;=2,AH$17&lt;=30,OR(AH59="準",AH59="深"),OR(AI59="準",AI59="深"),OR(AJ59="準",AJ59="深")),20,IF(AND($D$1="二交代制",OR(AH59="当",AH59="明"),NOT(OR(AND(AH59="当",OR(AI59="明",AH$17=31,AI$18="×"),OR(AJ59="休",AH$17=30,AH$17=31,AJ$18="×")),AND(AH59="明",OR(AG59="当",AH$17=1),OR(AI59="休",AH$17=31,AI$18="×"))))),30,IF(AND($D$1="三交代制",AG59&lt;&gt;"準",AG59&lt;&gt;"深",OR(AH59="準",AH59="深"),(NOT(OR(AND(AH59="準",OR(AG59="日",AG59="休",AH$17=1,AND(AI59&lt;&gt;"準",AI59&lt;&gt;"深",AG59="")),OR(AI59="休",AND(AI59="準",OR(AJ59="休",AH$17=30,AJ$18="×")),AH$17=31,AI$18="×",AI59="")),AND(AH59="深",OR(AG59="休",AH$17=1,AND(AI59&lt;&gt;"準",AI59&lt;&gt;"深",AG59="")),OR(AI59="休",AND(OR(AI59="準",AI59="深"),OR(AJ59="休",AH$17=30,AJ$18="×")),AH$17=31,AI$18="×",AI59="")))))),40,0))))</f>
        <v>0</v>
      </c>
      <c r="AI200" s="193">
        <f t="shared" ref="AI200" si="941">IF(AND($D$1="二交代制",AI$17&gt;=1,AI$17&lt;=28,AI59="当",AJ59="明",AK59="休",AL59="当"),10,IF(AND($D$1="三交代制",AI$17&gt;=2,AI$17&lt;=30,OR(AI59="準",AI59="深"),OR(AJ59="準",AJ59="深"),OR(AK59="準",AK59="深")),20,IF(AND($D$1="二交代制",OR(AI59="当",AI59="明"),NOT(OR(AND(AI59="当",OR(AJ59="明",AI$17=31,AJ$18="×"),OR(AK59="休",AI$17=30,AI$17=31,AK$18="×")),AND(AI59="明",OR(AH59="当",AI$17=1),OR(AJ59="休",AI$17=31,AJ$18="×"))))),30,IF(AND($D$1="三交代制",AH59&lt;&gt;"準",AH59&lt;&gt;"深",OR(AI59="準",AI59="深"),(NOT(OR(AND(AI59="準",OR(AH59="日",AH59="休",AI$17=1,AND(AJ59&lt;&gt;"準",AJ59&lt;&gt;"深",AH59="")),OR(AJ59="休",AND(AJ59="準",OR(AK59="休",AI$17=30,AK$18="×")),AI$17=31,AJ$18="×",AJ59="")),AND(AI59="深",OR(AH59="休",AI$17=1,AND(AJ59&lt;&gt;"準",AJ59&lt;&gt;"深",AH59="")),OR(AJ59="休",AND(OR(AJ59="準",AJ59="深"),OR(AK59="休",AI$17=30,AK$18="×")),AI$17=31,AJ$18="×",AJ59="")))))),40,0))))</f>
        <v>0</v>
      </c>
      <c r="AJ200" s="193">
        <f t="shared" ref="AJ200" si="942">IF(AND($D$1="二交代制",AJ$17&gt;=1,AJ$17&lt;=28,AJ59="当",AK59="明",AL59="休",AM59="当"),10,IF(AND($D$1="三交代制",AJ$17&gt;=2,AJ$17&lt;=30,OR(AJ59="準",AJ59="深"),OR(AK59="準",AK59="深"),OR(AL59="準",AL59="深")),20,IF(AND($D$1="二交代制",OR(AJ59="当",AJ59="明"),NOT(OR(AND(AJ59="当",OR(AK59="明",AJ$17=31,AK$18="×"),OR(AL59="休",AJ$17=30,AJ$17=31,AL$18="×")),AND(AJ59="明",OR(AI59="当",AJ$17=1),OR(AK59="休",AJ$17=31,AK$18="×"))))),30,IF(AND($D$1="三交代制",AI59&lt;&gt;"準",AI59&lt;&gt;"深",OR(AJ59="準",AJ59="深"),(NOT(OR(AND(AJ59="準",OR(AI59="日",AI59="休",AJ$17=1,AND(AK59&lt;&gt;"準",AK59&lt;&gt;"深",AI59="")),OR(AK59="休",AND(AK59="準",OR(AL59="休",AJ$17=30,AL$18="×")),AJ$17=31,AK$18="×",AK59="")),AND(AJ59="深",OR(AI59="休",AJ$17=1,AND(AK59&lt;&gt;"準",AK59&lt;&gt;"深",AI59="")),OR(AK59="休",AND(OR(AK59="準",AK59="深"),OR(AL59="休",AJ$17=30,AL$18="×")),AJ$17=31,AK$18="×",AK59="")))))),40,0))))</f>
        <v>0</v>
      </c>
      <c r="AK200" s="193">
        <f t="shared" ref="AK200" si="943">IF(AND($D$1="二交代制",AK$17&gt;=1,AK$17&lt;=28,AK59="当",AL59="明",AM59="休",AN59="当"),10,IF(AND($D$1="三交代制",AK$17&gt;=2,AK$17&lt;=30,OR(AK59="準",AK59="深"),OR(AL59="準",AL59="深"),OR(AM59="準",AM59="深")),20,IF(AND($D$1="二交代制",OR(AK59="当",AK59="明"),NOT(OR(AND(AK59="当",OR(AL59="明",AK$17=31,AL$18="×"),OR(AM59="休",AK$17=30,AK$17=31,AM$18="×")),AND(AK59="明",OR(AJ59="当",AK$17=1),OR(AL59="休",AK$17=31,AL$18="×"))))),30,IF(AND($D$1="三交代制",AJ59&lt;&gt;"準",AJ59&lt;&gt;"深",OR(AK59="準",AK59="深"),(NOT(OR(AND(AK59="準",OR(AJ59="日",AJ59="休",AK$17=1,AND(AL59&lt;&gt;"準",AL59&lt;&gt;"深",AJ59="")),OR(AL59="休",AND(AL59="準",OR(AM59="休",AK$17=30,AM$18="×")),AK$17=31,AL$18="×",AL59="")),AND(AK59="深",OR(AJ59="休",AK$17=1,AND(AL59&lt;&gt;"準",AL59&lt;&gt;"深",AJ59="")),OR(AL59="休",AND(OR(AL59="準",AL59="深"),OR(AM59="休",AK$17=30,AM$18="×")),AK$17=31,AL$18="×",AL59="")))))),40,0))))</f>
        <v>0</v>
      </c>
      <c r="AL200" s="193">
        <f t="shared" ref="AL200" si="944">IF(AND($D$1="二交代制",AL$17&gt;=1,AL$17&lt;=28,AL59="当",AM59="明",AN59="休",AO59="当"),10,IF(AND($D$1="三交代制",AL$17&gt;=2,AL$17&lt;=30,OR(AL59="準",AL59="深"),OR(AM59="準",AM59="深"),OR(AN59="準",AN59="深")),20,IF(AND($D$1="二交代制",OR(AL59="当",AL59="明"),NOT(OR(AND(AL59="当",OR(AM59="明",AL$17=31,AM$18="×"),OR(AN59="休",AL$17=30,AL$17=31,AN$18="×")),AND(AL59="明",OR(AK59="当",AL$17=1),OR(AM59="休",AL$17=31,AM$18="×"))))),30,IF(AND($D$1="三交代制",AK59&lt;&gt;"準",AK59&lt;&gt;"深",OR(AL59="準",AL59="深"),(NOT(OR(AND(AL59="準",OR(AK59="日",AK59="休",AL$17=1,AND(AM59&lt;&gt;"準",AM59&lt;&gt;"深",AK59="")),OR(AM59="休",AND(AM59="準",OR(AN59="休",AL$17=30,AN$18="×")),AL$17=31,AM$18="×",AM59="")),AND(AL59="深",OR(AK59="休",AL$17=1,AND(AM59&lt;&gt;"準",AM59&lt;&gt;"深",AK59="")),OR(AM59="休",AND(OR(AM59="準",AM59="深"),OR(AN59="休",AL$17=30,AN$18="×")),AL$17=31,AM$18="×",AM59="")))))),40,0))))</f>
        <v>0</v>
      </c>
      <c r="AM200" s="193">
        <f t="shared" ref="AM200" si="945">IF(AND($D$1="二交代制",AM$17&gt;=1,AM$17&lt;=28,AM59="当",AN59="明",AO59="休",AP59="当"),10,IF(AND($D$1="三交代制",AM$17&gt;=2,AM$17&lt;=30,OR(AM59="準",AM59="深"),OR(AN59="準",AN59="深"),OR(AO59="準",AO59="深")),20,IF(AND($D$1="二交代制",OR(AM59="当",AM59="明"),NOT(OR(AND(AM59="当",OR(AN59="明",AM$17=31,AN$18="×"),OR(AO59="休",AM$17=30,AM$17=31,AO$18="×")),AND(AM59="明",OR(AL59="当",AM$17=1),OR(AN59="休",AM$17=31,AN$18="×"))))),30,IF(AND($D$1="三交代制",AL59&lt;&gt;"準",AL59&lt;&gt;"深",OR(AM59="準",AM59="深"),(NOT(OR(AND(AM59="準",OR(AL59="日",AL59="休",AM$17=1,AND(AN59&lt;&gt;"準",AN59&lt;&gt;"深",AL59="")),OR(AN59="休",AND(AN59="準",OR(AO59="休",AM$17=30,AO$18="×")),AM$17=31,AN$18="×",AN59="")),AND(AM59="深",OR(AL59="休",AM$17=1,AND(AN59&lt;&gt;"準",AN59&lt;&gt;"深",AL59="")),OR(AN59="休",AND(OR(AN59="準",AN59="深"),OR(AO59="休",AM$17=30,AO$18="×")),AM$17=31,AN$18="×",AN59="")))))),40,0))))</f>
        <v>0</v>
      </c>
      <c r="AN200" s="193">
        <f t="shared" ref="AN200" si="946">IF(AND($D$1="二交代制",AN$17&gt;=1,AN$17&lt;=28,AN59="当",AO59="明",AP59="休",AQ59="当"),10,IF(AND($D$1="三交代制",AN$17&gt;=2,AN$17&lt;=30,OR(AN59="準",AN59="深"),OR(AO59="準",AO59="深"),OR(AP59="準",AP59="深")),20,IF(AND($D$1="二交代制",OR(AN59="当",AN59="明"),NOT(OR(AND(AN59="当",OR(AO59="明",AN$17=31,AO$18="×"),OR(AP59="休",AN$17=30,AN$17=31,AP$18="×")),AND(AN59="明",OR(AM59="当",AN$17=1),OR(AO59="休",AN$17=31,AO$18="×"))))),30,IF(AND($D$1="三交代制",AM59&lt;&gt;"準",AM59&lt;&gt;"深",OR(AN59="準",AN59="深"),(NOT(OR(AND(AN59="準",OR(AM59="日",AM59="休",AN$17=1,AND(AO59&lt;&gt;"準",AO59&lt;&gt;"深",AM59="")),OR(AO59="休",AND(AO59="準",OR(AP59="休",AN$17=30,AP$18="×")),AN$17=31,AO$18="×",AO59="")),AND(AN59="深",OR(AM59="休",AN$17=1,AND(AO59&lt;&gt;"準",AO59&lt;&gt;"深",AM59="")),OR(AO59="休",AND(OR(AO59="準",AO59="深"),OR(AP59="休",AN$17=30,AP$18="×")),AN$17=31,AO$18="×",AO59="")))))),40,0))))</f>
        <v>0</v>
      </c>
      <c r="AO200" s="193">
        <f t="shared" ref="AO200" si="947">IF(AND($D$1="二交代制",AO$17&gt;=1,AO$17&lt;=28,AO59="当",AP59="明",AQ59="休",AR59="当"),10,IF(AND($D$1="三交代制",AO$17&gt;=2,AO$17&lt;=30,OR(AO59="準",AO59="深"),OR(AP59="準",AP59="深"),OR(AQ59="準",AQ59="深")),20,IF(AND($D$1="二交代制",OR(AO59="当",AO59="明"),NOT(OR(AND(AO59="当",OR(AP59="明",AO$17=31,AP$18="×"),OR(AQ59="休",AO$17=30,AO$17=31,AQ$18="×")),AND(AO59="明",OR(AN59="当",AO$17=1),OR(AP59="休",AO$17=31,AP$18="×"))))),30,IF(AND($D$1="三交代制",AN59&lt;&gt;"準",AN59&lt;&gt;"深",OR(AO59="準",AO59="深"),(NOT(OR(AND(AO59="準",OR(AN59="日",AN59="休",AO$17=1,AND(AP59&lt;&gt;"準",AP59&lt;&gt;"深",AN59="")),OR(AP59="休",AND(AP59="準",OR(AQ59="休",AO$17=30,AQ$18="×")),AO$17=31,AP$18="×",AP59="")),AND(AO59="深",OR(AN59="休",AO$17=1,AND(AP59&lt;&gt;"準",AP59&lt;&gt;"深",AN59="")),OR(AP59="休",AND(OR(AP59="準",AP59="深"),OR(AQ59="休",AO$17=30,AQ$18="×")),AO$17=31,AP$18="×",AP59="")))))),40,0))))</f>
        <v>0</v>
      </c>
    </row>
    <row r="201" spans="9:41" x14ac:dyDescent="0.4">
      <c r="I201" s="307"/>
      <c r="J201" s="202"/>
      <c r="K201" s="193"/>
      <c r="L201" s="193"/>
      <c r="M201" s="193"/>
      <c r="N201" s="193"/>
      <c r="O201" s="193"/>
      <c r="P201" s="193"/>
      <c r="Q201" s="193"/>
      <c r="R201" s="193"/>
      <c r="S201" s="193"/>
      <c r="T201" s="193"/>
      <c r="U201" s="193"/>
      <c r="V201" s="193"/>
      <c r="W201" s="193"/>
      <c r="X201" s="193"/>
      <c r="Y201" s="193"/>
      <c r="Z201" s="193"/>
      <c r="AA201" s="193"/>
      <c r="AB201" s="193"/>
      <c r="AC201" s="193"/>
      <c r="AD201" s="193"/>
      <c r="AE201" s="193"/>
      <c r="AF201" s="193"/>
      <c r="AG201" s="193"/>
      <c r="AH201" s="193"/>
      <c r="AI201" s="193"/>
      <c r="AJ201" s="193"/>
      <c r="AK201" s="193"/>
      <c r="AL201" s="193"/>
      <c r="AM201" s="193"/>
      <c r="AN201" s="193"/>
      <c r="AO201" s="193"/>
    </row>
    <row r="202" spans="9:41" x14ac:dyDescent="0.4">
      <c r="I202" s="307"/>
      <c r="J202" s="201" t="str">
        <f t="shared" ref="J202" si="948">E61</f>
        <v/>
      </c>
      <c r="K202" s="193">
        <f t="shared" ref="K202" si="949">IF(AND($D$1="二交代制",K$17&gt;=1,K$17&lt;=28,K61="当",L61="明",M61="休",N61="当"),10,IF(AND($D$1="三交代制",K$17&gt;=2,K$17&lt;=30,OR(K61="準",K61="深"),OR(L61="準",L61="深"),OR(M61="準",M61="深")),20,IF(AND($D$1="二交代制",OR(K61="当",K61="明"),NOT(OR(AND(K61="当",OR(L61="明",K$17=31,L$18="×"),OR(M61="休",K$17=30,K$17=31,M$18="×")),AND(K61="明",OR(J61="当",K$17=1),OR(L61="休",K$17=31,L$18="×"))))),30,IF(AND($D$1="三交代制",J61&lt;&gt;"準",J61&lt;&gt;"深",OR(K61="準",K61="深"),(NOT(OR(AND(K61="準",OR(J61="日",J61="休",K$17=1,AND(L61&lt;&gt;"準",L61&lt;&gt;"深",J61="")),OR(L61="休",AND(L61="準",OR(M61="休",K$17=30,M$18="×")),K$17=31,L$18="×",L61="")),AND(K61="深",OR(J61="休",K$17=1,AND(L61&lt;&gt;"準",L61&lt;&gt;"深",J61="")),OR(L61="休",AND(OR(L61="準",L61="深"),OR(M61="休",K$17=30,M$18="×")),K$17=31,L$18="×",L61="")))))),40,0))))</f>
        <v>0</v>
      </c>
      <c r="L202" s="193">
        <f t="shared" ref="L202" si="950">IF(AND($D$1="二交代制",L$17&gt;=1,L$17&lt;=28,L61="当",M61="明",N61="休",O61="当"),10,IF(AND($D$1="三交代制",L$17&gt;=2,L$17&lt;=30,OR(L61="準",L61="深"),OR(M61="準",M61="深"),OR(N61="準",N61="深")),20,IF(AND($D$1="二交代制",OR(L61="当",L61="明"),NOT(OR(AND(L61="当",OR(M61="明",L$17=31,M$18="×"),OR(N61="休",L$17=30,L$17=31,N$18="×")),AND(L61="明",OR(K61="当",L$17=1),OR(M61="休",L$17=31,M$18="×"))))),30,IF(AND($D$1="三交代制",K61&lt;&gt;"準",K61&lt;&gt;"深",OR(L61="準",L61="深"),(NOT(OR(AND(L61="準",OR(K61="日",K61="休",L$17=1,AND(M61&lt;&gt;"準",M61&lt;&gt;"深",K61="")),OR(M61="休",AND(M61="準",OR(N61="休",L$17=30,N$18="×")),L$17=31,M$18="×",M61="")),AND(L61="深",OR(K61="休",L$17=1,AND(M61&lt;&gt;"準",M61&lt;&gt;"深",K61="")),OR(M61="休",AND(OR(M61="準",M61="深"),OR(N61="休",L$17=30,N$18="×")),L$17=31,M$18="×",M61="")))))),40,0))))</f>
        <v>0</v>
      </c>
      <c r="M202" s="193">
        <f t="shared" ref="M202" si="951">IF(AND($D$1="二交代制",M$17&gt;=1,M$17&lt;=28,M61="当",N61="明",O61="休",P61="当"),10,IF(AND($D$1="三交代制",M$17&gt;=2,M$17&lt;=30,OR(M61="準",M61="深"),OR(N61="準",N61="深"),OR(O61="準",O61="深")),20,IF(AND($D$1="二交代制",OR(M61="当",M61="明"),NOT(OR(AND(M61="当",OR(N61="明",M$17=31,N$18="×"),OR(O61="休",M$17=30,M$17=31,O$18="×")),AND(M61="明",OR(L61="当",M$17=1),OR(N61="休",M$17=31,N$18="×"))))),30,IF(AND($D$1="三交代制",L61&lt;&gt;"準",L61&lt;&gt;"深",OR(M61="準",M61="深"),(NOT(OR(AND(M61="準",OR(L61="日",L61="休",M$17=1,AND(N61&lt;&gt;"準",N61&lt;&gt;"深",L61="")),OR(N61="休",AND(N61="準",OR(O61="休",M$17=30,O$18="×")),M$17=31,N$18="×",N61="")),AND(M61="深",OR(L61="休",M$17=1,AND(N61&lt;&gt;"準",N61&lt;&gt;"深",L61="")),OR(N61="休",AND(OR(N61="準",N61="深"),OR(O61="休",M$17=30,O$18="×")),M$17=31,N$18="×",N61="")))))),40,0))))</f>
        <v>0</v>
      </c>
      <c r="N202" s="193">
        <f t="shared" ref="N202" si="952">IF(AND($D$1="二交代制",N$17&gt;=1,N$17&lt;=28,N61="当",O61="明",P61="休",Q61="当"),10,IF(AND($D$1="三交代制",N$17&gt;=2,N$17&lt;=30,OR(N61="準",N61="深"),OR(O61="準",O61="深"),OR(P61="準",P61="深")),20,IF(AND($D$1="二交代制",OR(N61="当",N61="明"),NOT(OR(AND(N61="当",OR(O61="明",N$17=31,O$18="×"),OR(P61="休",N$17=30,N$17=31,P$18="×")),AND(N61="明",OR(M61="当",N$17=1),OR(O61="休",N$17=31,O$18="×"))))),30,IF(AND($D$1="三交代制",M61&lt;&gt;"準",M61&lt;&gt;"深",OR(N61="準",N61="深"),(NOT(OR(AND(N61="準",OR(M61="日",M61="休",N$17=1,AND(O61&lt;&gt;"準",O61&lt;&gt;"深",M61="")),OR(O61="休",AND(O61="準",OR(P61="休",N$17=30,P$18="×")),N$17=31,O$18="×",O61="")),AND(N61="深",OR(M61="休",N$17=1,AND(O61&lt;&gt;"準",O61&lt;&gt;"深",M61="")),OR(O61="休",AND(OR(O61="準",O61="深"),OR(P61="休",N$17=30,P$18="×")),N$17=31,O$18="×",O61="")))))),40,0))))</f>
        <v>0</v>
      </c>
      <c r="O202" s="193">
        <f t="shared" ref="O202" si="953">IF(AND($D$1="二交代制",O$17&gt;=1,O$17&lt;=28,O61="当",P61="明",Q61="休",R61="当"),10,IF(AND($D$1="三交代制",O$17&gt;=2,O$17&lt;=30,OR(O61="準",O61="深"),OR(P61="準",P61="深"),OR(Q61="準",Q61="深")),20,IF(AND($D$1="二交代制",OR(O61="当",O61="明"),NOT(OR(AND(O61="当",OR(P61="明",O$17=31,P$18="×"),OR(Q61="休",O$17=30,O$17=31,Q$18="×")),AND(O61="明",OR(N61="当",O$17=1),OR(P61="休",O$17=31,P$18="×"))))),30,IF(AND($D$1="三交代制",N61&lt;&gt;"準",N61&lt;&gt;"深",OR(O61="準",O61="深"),(NOT(OR(AND(O61="準",OR(N61="日",N61="休",O$17=1,AND(P61&lt;&gt;"準",P61&lt;&gt;"深",N61="")),OR(P61="休",AND(P61="準",OR(Q61="休",O$17=30,Q$18="×")),O$17=31,P$18="×",P61="")),AND(O61="深",OR(N61="休",O$17=1,AND(P61&lt;&gt;"準",P61&lt;&gt;"深",N61="")),OR(P61="休",AND(OR(P61="準",P61="深"),OR(Q61="休",O$17=30,Q$18="×")),O$17=31,P$18="×",P61="")))))),40,0))))</f>
        <v>0</v>
      </c>
      <c r="P202" s="193">
        <f t="shared" ref="P202" si="954">IF(AND($D$1="二交代制",P$17&gt;=1,P$17&lt;=28,P61="当",Q61="明",R61="休",S61="当"),10,IF(AND($D$1="三交代制",P$17&gt;=2,P$17&lt;=30,OR(P61="準",P61="深"),OR(Q61="準",Q61="深"),OR(R61="準",R61="深")),20,IF(AND($D$1="二交代制",OR(P61="当",P61="明"),NOT(OR(AND(P61="当",OR(Q61="明",P$17=31,Q$18="×"),OR(R61="休",P$17=30,P$17=31,R$18="×")),AND(P61="明",OR(O61="当",P$17=1),OR(Q61="休",P$17=31,Q$18="×"))))),30,IF(AND($D$1="三交代制",O61&lt;&gt;"準",O61&lt;&gt;"深",OR(P61="準",P61="深"),(NOT(OR(AND(P61="準",OR(O61="日",O61="休",P$17=1,AND(Q61&lt;&gt;"準",Q61&lt;&gt;"深",O61="")),OR(Q61="休",AND(Q61="準",OR(R61="休",P$17=30,R$18="×")),P$17=31,Q$18="×",Q61="")),AND(P61="深",OR(O61="休",P$17=1,AND(Q61&lt;&gt;"準",Q61&lt;&gt;"深",O61="")),OR(Q61="休",AND(OR(Q61="準",Q61="深"),OR(R61="休",P$17=30,R$18="×")),P$17=31,Q$18="×",Q61="")))))),40,0))))</f>
        <v>0</v>
      </c>
      <c r="Q202" s="193">
        <f t="shared" ref="Q202" si="955">IF(AND($D$1="二交代制",Q$17&gt;=1,Q$17&lt;=28,Q61="当",R61="明",S61="休",T61="当"),10,IF(AND($D$1="三交代制",Q$17&gt;=2,Q$17&lt;=30,OR(Q61="準",Q61="深"),OR(R61="準",R61="深"),OR(S61="準",S61="深")),20,IF(AND($D$1="二交代制",OR(Q61="当",Q61="明"),NOT(OR(AND(Q61="当",OR(R61="明",Q$17=31,R$18="×"),OR(S61="休",Q$17=30,Q$17=31,S$18="×")),AND(Q61="明",OR(P61="当",Q$17=1),OR(R61="休",Q$17=31,R$18="×"))))),30,IF(AND($D$1="三交代制",P61&lt;&gt;"準",P61&lt;&gt;"深",OR(Q61="準",Q61="深"),(NOT(OR(AND(Q61="準",OR(P61="日",P61="休",Q$17=1,AND(R61&lt;&gt;"準",R61&lt;&gt;"深",P61="")),OR(R61="休",AND(R61="準",OR(S61="休",Q$17=30,S$18="×")),Q$17=31,R$18="×",R61="")),AND(Q61="深",OR(P61="休",Q$17=1,AND(R61&lt;&gt;"準",R61&lt;&gt;"深",P61="")),OR(R61="休",AND(OR(R61="準",R61="深"),OR(S61="休",Q$17=30,S$18="×")),Q$17=31,R$18="×",R61="")))))),40,0))))</f>
        <v>0</v>
      </c>
      <c r="R202" s="193">
        <f t="shared" ref="R202" si="956">IF(AND($D$1="二交代制",R$17&gt;=1,R$17&lt;=28,R61="当",S61="明",T61="休",U61="当"),10,IF(AND($D$1="三交代制",R$17&gt;=2,R$17&lt;=30,OR(R61="準",R61="深"),OR(S61="準",S61="深"),OR(T61="準",T61="深")),20,IF(AND($D$1="二交代制",OR(R61="当",R61="明"),NOT(OR(AND(R61="当",OR(S61="明",R$17=31,S$18="×"),OR(T61="休",R$17=30,R$17=31,T$18="×")),AND(R61="明",OR(Q61="当",R$17=1),OR(S61="休",R$17=31,S$18="×"))))),30,IF(AND($D$1="三交代制",Q61&lt;&gt;"準",Q61&lt;&gt;"深",OR(R61="準",R61="深"),(NOT(OR(AND(R61="準",OR(Q61="日",Q61="休",R$17=1,AND(S61&lt;&gt;"準",S61&lt;&gt;"深",Q61="")),OR(S61="休",AND(S61="準",OR(T61="休",R$17=30,T$18="×")),R$17=31,S$18="×",S61="")),AND(R61="深",OR(Q61="休",R$17=1,AND(S61&lt;&gt;"準",S61&lt;&gt;"深",Q61="")),OR(S61="休",AND(OR(S61="準",S61="深"),OR(T61="休",R$17=30,T$18="×")),R$17=31,S$18="×",S61="")))))),40,0))))</f>
        <v>0</v>
      </c>
      <c r="S202" s="193">
        <f t="shared" ref="S202" si="957">IF(AND($D$1="二交代制",S$17&gt;=1,S$17&lt;=28,S61="当",T61="明",U61="休",V61="当"),10,IF(AND($D$1="三交代制",S$17&gt;=2,S$17&lt;=30,OR(S61="準",S61="深"),OR(T61="準",T61="深"),OR(U61="準",U61="深")),20,IF(AND($D$1="二交代制",OR(S61="当",S61="明"),NOT(OR(AND(S61="当",OR(T61="明",S$17=31,T$18="×"),OR(U61="休",S$17=30,S$17=31,U$18="×")),AND(S61="明",OR(R61="当",S$17=1),OR(T61="休",S$17=31,T$18="×"))))),30,IF(AND($D$1="三交代制",R61&lt;&gt;"準",R61&lt;&gt;"深",OR(S61="準",S61="深"),(NOT(OR(AND(S61="準",OR(R61="日",R61="休",S$17=1,AND(T61&lt;&gt;"準",T61&lt;&gt;"深",R61="")),OR(T61="休",AND(T61="準",OR(U61="休",S$17=30,U$18="×")),S$17=31,T$18="×",T61="")),AND(S61="深",OR(R61="休",S$17=1,AND(T61&lt;&gt;"準",T61&lt;&gt;"深",R61="")),OR(T61="休",AND(OR(T61="準",T61="深"),OR(U61="休",S$17=30,U$18="×")),S$17=31,T$18="×",T61="")))))),40,0))))</f>
        <v>0</v>
      </c>
      <c r="T202" s="193">
        <f t="shared" ref="T202" si="958">IF(AND($D$1="二交代制",T$17&gt;=1,T$17&lt;=28,T61="当",U61="明",V61="休",W61="当"),10,IF(AND($D$1="三交代制",T$17&gt;=2,T$17&lt;=30,OR(T61="準",T61="深"),OR(U61="準",U61="深"),OR(V61="準",V61="深")),20,IF(AND($D$1="二交代制",OR(T61="当",T61="明"),NOT(OR(AND(T61="当",OR(U61="明",T$17=31,U$18="×"),OR(V61="休",T$17=30,T$17=31,V$18="×")),AND(T61="明",OR(S61="当",T$17=1),OR(U61="休",T$17=31,U$18="×"))))),30,IF(AND($D$1="三交代制",S61&lt;&gt;"準",S61&lt;&gt;"深",OR(T61="準",T61="深"),(NOT(OR(AND(T61="準",OR(S61="日",S61="休",T$17=1,AND(U61&lt;&gt;"準",U61&lt;&gt;"深",S61="")),OR(U61="休",AND(U61="準",OR(V61="休",T$17=30,V$18="×")),T$17=31,U$18="×",U61="")),AND(T61="深",OR(S61="休",T$17=1,AND(U61&lt;&gt;"準",U61&lt;&gt;"深",S61="")),OR(U61="休",AND(OR(U61="準",U61="深"),OR(V61="休",T$17=30,V$18="×")),T$17=31,U$18="×",U61="")))))),40,0))))</f>
        <v>0</v>
      </c>
      <c r="U202" s="193">
        <f t="shared" ref="U202" si="959">IF(AND($D$1="二交代制",U$17&gt;=1,U$17&lt;=28,U61="当",V61="明",W61="休",X61="当"),10,IF(AND($D$1="三交代制",U$17&gt;=2,U$17&lt;=30,OR(U61="準",U61="深"),OR(V61="準",V61="深"),OR(W61="準",W61="深")),20,IF(AND($D$1="二交代制",OR(U61="当",U61="明"),NOT(OR(AND(U61="当",OR(V61="明",U$17=31,V$18="×"),OR(W61="休",U$17=30,U$17=31,W$18="×")),AND(U61="明",OR(T61="当",U$17=1),OR(V61="休",U$17=31,V$18="×"))))),30,IF(AND($D$1="三交代制",T61&lt;&gt;"準",T61&lt;&gt;"深",OR(U61="準",U61="深"),(NOT(OR(AND(U61="準",OR(T61="日",T61="休",U$17=1,AND(V61&lt;&gt;"準",V61&lt;&gt;"深",T61="")),OR(V61="休",AND(V61="準",OR(W61="休",U$17=30,W$18="×")),U$17=31,V$18="×",V61="")),AND(U61="深",OR(T61="休",U$17=1,AND(V61&lt;&gt;"準",V61&lt;&gt;"深",T61="")),OR(V61="休",AND(OR(V61="準",V61="深"),OR(W61="休",U$17=30,W$18="×")),U$17=31,V$18="×",V61="")))))),40,0))))</f>
        <v>0</v>
      </c>
      <c r="V202" s="193">
        <f t="shared" ref="V202" si="960">IF(AND($D$1="二交代制",V$17&gt;=1,V$17&lt;=28,V61="当",W61="明",X61="休",Y61="当"),10,IF(AND($D$1="三交代制",V$17&gt;=2,V$17&lt;=30,OR(V61="準",V61="深"),OR(W61="準",W61="深"),OR(X61="準",X61="深")),20,IF(AND($D$1="二交代制",OR(V61="当",V61="明"),NOT(OR(AND(V61="当",OR(W61="明",V$17=31,W$18="×"),OR(X61="休",V$17=30,V$17=31,X$18="×")),AND(V61="明",OR(U61="当",V$17=1),OR(W61="休",V$17=31,W$18="×"))))),30,IF(AND($D$1="三交代制",U61&lt;&gt;"準",U61&lt;&gt;"深",OR(V61="準",V61="深"),(NOT(OR(AND(V61="準",OR(U61="日",U61="休",V$17=1,AND(W61&lt;&gt;"準",W61&lt;&gt;"深",U61="")),OR(W61="休",AND(W61="準",OR(X61="休",V$17=30,X$18="×")),V$17=31,W$18="×",W61="")),AND(V61="深",OR(U61="休",V$17=1,AND(W61&lt;&gt;"準",W61&lt;&gt;"深",U61="")),OR(W61="休",AND(OR(W61="準",W61="深"),OR(X61="休",V$17=30,X$18="×")),V$17=31,W$18="×",W61="")))))),40,0))))</f>
        <v>0</v>
      </c>
      <c r="W202" s="193">
        <f t="shared" ref="W202" si="961">IF(AND($D$1="二交代制",W$17&gt;=1,W$17&lt;=28,W61="当",X61="明",Y61="休",Z61="当"),10,IF(AND($D$1="三交代制",W$17&gt;=2,W$17&lt;=30,OR(W61="準",W61="深"),OR(X61="準",X61="深"),OR(Y61="準",Y61="深")),20,IF(AND($D$1="二交代制",OR(W61="当",W61="明"),NOT(OR(AND(W61="当",OR(X61="明",W$17=31,X$18="×"),OR(Y61="休",W$17=30,W$17=31,Y$18="×")),AND(W61="明",OR(V61="当",W$17=1),OR(X61="休",W$17=31,X$18="×"))))),30,IF(AND($D$1="三交代制",V61&lt;&gt;"準",V61&lt;&gt;"深",OR(W61="準",W61="深"),(NOT(OR(AND(W61="準",OR(V61="日",V61="休",W$17=1,AND(X61&lt;&gt;"準",X61&lt;&gt;"深",V61="")),OR(X61="休",AND(X61="準",OR(Y61="休",W$17=30,Y$18="×")),W$17=31,X$18="×",X61="")),AND(W61="深",OR(V61="休",W$17=1,AND(X61&lt;&gt;"準",X61&lt;&gt;"深",V61="")),OR(X61="休",AND(OR(X61="準",X61="深"),OR(Y61="休",W$17=30,Y$18="×")),W$17=31,X$18="×",X61="")))))),40,0))))</f>
        <v>0</v>
      </c>
      <c r="X202" s="193">
        <f t="shared" ref="X202" si="962">IF(AND($D$1="二交代制",X$17&gt;=1,X$17&lt;=28,X61="当",Y61="明",Z61="休",AA61="当"),10,IF(AND($D$1="三交代制",X$17&gt;=2,X$17&lt;=30,OR(X61="準",X61="深"),OR(Y61="準",Y61="深"),OR(Z61="準",Z61="深")),20,IF(AND($D$1="二交代制",OR(X61="当",X61="明"),NOT(OR(AND(X61="当",OR(Y61="明",X$17=31,Y$18="×"),OR(Z61="休",X$17=30,X$17=31,Z$18="×")),AND(X61="明",OR(W61="当",X$17=1),OR(Y61="休",X$17=31,Y$18="×"))))),30,IF(AND($D$1="三交代制",W61&lt;&gt;"準",W61&lt;&gt;"深",OR(X61="準",X61="深"),(NOT(OR(AND(X61="準",OR(W61="日",W61="休",X$17=1,AND(Y61&lt;&gt;"準",Y61&lt;&gt;"深",W61="")),OR(Y61="休",AND(Y61="準",OR(Z61="休",X$17=30,Z$18="×")),X$17=31,Y$18="×",Y61="")),AND(X61="深",OR(W61="休",X$17=1,AND(Y61&lt;&gt;"準",Y61&lt;&gt;"深",W61="")),OR(Y61="休",AND(OR(Y61="準",Y61="深"),OR(Z61="休",X$17=30,Z$18="×")),X$17=31,Y$18="×",Y61="")))))),40,0))))</f>
        <v>0</v>
      </c>
      <c r="Y202" s="193">
        <f t="shared" ref="Y202" si="963">IF(AND($D$1="二交代制",Y$17&gt;=1,Y$17&lt;=28,Y61="当",Z61="明",AA61="休",AB61="当"),10,IF(AND($D$1="三交代制",Y$17&gt;=2,Y$17&lt;=30,OR(Y61="準",Y61="深"),OR(Z61="準",Z61="深"),OR(AA61="準",AA61="深")),20,IF(AND($D$1="二交代制",OR(Y61="当",Y61="明"),NOT(OR(AND(Y61="当",OR(Z61="明",Y$17=31,Z$18="×"),OR(AA61="休",Y$17=30,Y$17=31,AA$18="×")),AND(Y61="明",OR(X61="当",Y$17=1),OR(Z61="休",Y$17=31,Z$18="×"))))),30,IF(AND($D$1="三交代制",X61&lt;&gt;"準",X61&lt;&gt;"深",OR(Y61="準",Y61="深"),(NOT(OR(AND(Y61="準",OR(X61="日",X61="休",Y$17=1,AND(Z61&lt;&gt;"準",Z61&lt;&gt;"深",X61="")),OR(Z61="休",AND(Z61="準",OR(AA61="休",Y$17=30,AA$18="×")),Y$17=31,Z$18="×",Z61="")),AND(Y61="深",OR(X61="休",Y$17=1,AND(Z61&lt;&gt;"準",Z61&lt;&gt;"深",X61="")),OR(Z61="休",AND(OR(Z61="準",Z61="深"),OR(AA61="休",Y$17=30,AA$18="×")),Y$17=31,Z$18="×",Z61="")))))),40,0))))</f>
        <v>0</v>
      </c>
      <c r="Z202" s="193">
        <f t="shared" ref="Z202" si="964">IF(AND($D$1="二交代制",Z$17&gt;=1,Z$17&lt;=28,Z61="当",AA61="明",AB61="休",AC61="当"),10,IF(AND($D$1="三交代制",Z$17&gt;=2,Z$17&lt;=30,OR(Z61="準",Z61="深"),OR(AA61="準",AA61="深"),OR(AB61="準",AB61="深")),20,IF(AND($D$1="二交代制",OR(Z61="当",Z61="明"),NOT(OR(AND(Z61="当",OR(AA61="明",Z$17=31,AA$18="×"),OR(AB61="休",Z$17=30,Z$17=31,AB$18="×")),AND(Z61="明",OR(Y61="当",Z$17=1),OR(AA61="休",Z$17=31,AA$18="×"))))),30,IF(AND($D$1="三交代制",Y61&lt;&gt;"準",Y61&lt;&gt;"深",OR(Z61="準",Z61="深"),(NOT(OR(AND(Z61="準",OR(Y61="日",Y61="休",Z$17=1,AND(AA61&lt;&gt;"準",AA61&lt;&gt;"深",Y61="")),OR(AA61="休",AND(AA61="準",OR(AB61="休",Z$17=30,AB$18="×")),Z$17=31,AA$18="×",AA61="")),AND(Z61="深",OR(Y61="休",Z$17=1,AND(AA61&lt;&gt;"準",AA61&lt;&gt;"深",Y61="")),OR(AA61="休",AND(OR(AA61="準",AA61="深"),OR(AB61="休",Z$17=30,AB$18="×")),Z$17=31,AA$18="×",AA61="")))))),40,0))))</f>
        <v>0</v>
      </c>
      <c r="AA202" s="193">
        <f t="shared" ref="AA202" si="965">IF(AND($D$1="二交代制",AA$17&gt;=1,AA$17&lt;=28,AA61="当",AB61="明",AC61="休",AD61="当"),10,IF(AND($D$1="三交代制",AA$17&gt;=2,AA$17&lt;=30,OR(AA61="準",AA61="深"),OR(AB61="準",AB61="深"),OR(AC61="準",AC61="深")),20,IF(AND($D$1="二交代制",OR(AA61="当",AA61="明"),NOT(OR(AND(AA61="当",OR(AB61="明",AA$17=31,AB$18="×"),OR(AC61="休",AA$17=30,AA$17=31,AC$18="×")),AND(AA61="明",OR(Z61="当",AA$17=1),OR(AB61="休",AA$17=31,AB$18="×"))))),30,IF(AND($D$1="三交代制",Z61&lt;&gt;"準",Z61&lt;&gt;"深",OR(AA61="準",AA61="深"),(NOT(OR(AND(AA61="準",OR(Z61="日",Z61="休",AA$17=1,AND(AB61&lt;&gt;"準",AB61&lt;&gt;"深",Z61="")),OR(AB61="休",AND(AB61="準",OR(AC61="休",AA$17=30,AC$18="×")),AA$17=31,AB$18="×",AB61="")),AND(AA61="深",OR(Z61="休",AA$17=1,AND(AB61&lt;&gt;"準",AB61&lt;&gt;"深",Z61="")),OR(AB61="休",AND(OR(AB61="準",AB61="深"),OR(AC61="休",AA$17=30,AC$18="×")),AA$17=31,AB$18="×",AB61="")))))),40,0))))</f>
        <v>0</v>
      </c>
      <c r="AB202" s="193">
        <f t="shared" ref="AB202" si="966">IF(AND($D$1="二交代制",AB$17&gt;=1,AB$17&lt;=28,AB61="当",AC61="明",AD61="休",AE61="当"),10,IF(AND($D$1="三交代制",AB$17&gt;=2,AB$17&lt;=30,OR(AB61="準",AB61="深"),OR(AC61="準",AC61="深"),OR(AD61="準",AD61="深")),20,IF(AND($D$1="二交代制",OR(AB61="当",AB61="明"),NOT(OR(AND(AB61="当",OR(AC61="明",AB$17=31,AC$18="×"),OR(AD61="休",AB$17=30,AB$17=31,AD$18="×")),AND(AB61="明",OR(AA61="当",AB$17=1),OR(AC61="休",AB$17=31,AC$18="×"))))),30,IF(AND($D$1="三交代制",AA61&lt;&gt;"準",AA61&lt;&gt;"深",OR(AB61="準",AB61="深"),(NOT(OR(AND(AB61="準",OR(AA61="日",AA61="休",AB$17=1,AND(AC61&lt;&gt;"準",AC61&lt;&gt;"深",AA61="")),OR(AC61="休",AND(AC61="準",OR(AD61="休",AB$17=30,AD$18="×")),AB$17=31,AC$18="×",AC61="")),AND(AB61="深",OR(AA61="休",AB$17=1,AND(AC61&lt;&gt;"準",AC61&lt;&gt;"深",AA61="")),OR(AC61="休",AND(OR(AC61="準",AC61="深"),OR(AD61="休",AB$17=30,AD$18="×")),AB$17=31,AC$18="×",AC61="")))))),40,0))))</f>
        <v>0</v>
      </c>
      <c r="AC202" s="193">
        <f t="shared" ref="AC202" si="967">IF(AND($D$1="二交代制",AC$17&gt;=1,AC$17&lt;=28,AC61="当",AD61="明",AE61="休",AF61="当"),10,IF(AND($D$1="三交代制",AC$17&gt;=2,AC$17&lt;=30,OR(AC61="準",AC61="深"),OR(AD61="準",AD61="深"),OR(AE61="準",AE61="深")),20,IF(AND($D$1="二交代制",OR(AC61="当",AC61="明"),NOT(OR(AND(AC61="当",OR(AD61="明",AC$17=31,AD$18="×"),OR(AE61="休",AC$17=30,AC$17=31,AE$18="×")),AND(AC61="明",OR(AB61="当",AC$17=1),OR(AD61="休",AC$17=31,AD$18="×"))))),30,IF(AND($D$1="三交代制",AB61&lt;&gt;"準",AB61&lt;&gt;"深",OR(AC61="準",AC61="深"),(NOT(OR(AND(AC61="準",OR(AB61="日",AB61="休",AC$17=1,AND(AD61&lt;&gt;"準",AD61&lt;&gt;"深",AB61="")),OR(AD61="休",AND(AD61="準",OR(AE61="休",AC$17=30,AE$18="×")),AC$17=31,AD$18="×",AD61="")),AND(AC61="深",OR(AB61="休",AC$17=1,AND(AD61&lt;&gt;"準",AD61&lt;&gt;"深",AB61="")),OR(AD61="休",AND(OR(AD61="準",AD61="深"),OR(AE61="休",AC$17=30,AE$18="×")),AC$17=31,AD$18="×",AD61="")))))),40,0))))</f>
        <v>0</v>
      </c>
      <c r="AD202" s="193">
        <f t="shared" ref="AD202" si="968">IF(AND($D$1="二交代制",AD$17&gt;=1,AD$17&lt;=28,AD61="当",AE61="明",AF61="休",AG61="当"),10,IF(AND($D$1="三交代制",AD$17&gt;=2,AD$17&lt;=30,OR(AD61="準",AD61="深"),OR(AE61="準",AE61="深"),OR(AF61="準",AF61="深")),20,IF(AND($D$1="二交代制",OR(AD61="当",AD61="明"),NOT(OR(AND(AD61="当",OR(AE61="明",AD$17=31,AE$18="×"),OR(AF61="休",AD$17=30,AD$17=31,AF$18="×")),AND(AD61="明",OR(AC61="当",AD$17=1),OR(AE61="休",AD$17=31,AE$18="×"))))),30,IF(AND($D$1="三交代制",AC61&lt;&gt;"準",AC61&lt;&gt;"深",OR(AD61="準",AD61="深"),(NOT(OR(AND(AD61="準",OR(AC61="日",AC61="休",AD$17=1,AND(AE61&lt;&gt;"準",AE61&lt;&gt;"深",AC61="")),OR(AE61="休",AND(AE61="準",OR(AF61="休",AD$17=30,AF$18="×")),AD$17=31,AE$18="×",AE61="")),AND(AD61="深",OR(AC61="休",AD$17=1,AND(AE61&lt;&gt;"準",AE61&lt;&gt;"深",AC61="")),OR(AE61="休",AND(OR(AE61="準",AE61="深"),OR(AF61="休",AD$17=30,AF$18="×")),AD$17=31,AE$18="×",AE61="")))))),40,0))))</f>
        <v>0</v>
      </c>
      <c r="AE202" s="193">
        <f t="shared" ref="AE202" si="969">IF(AND($D$1="二交代制",AE$17&gt;=1,AE$17&lt;=28,AE61="当",AF61="明",AG61="休",AH61="当"),10,IF(AND($D$1="三交代制",AE$17&gt;=2,AE$17&lt;=30,OR(AE61="準",AE61="深"),OR(AF61="準",AF61="深"),OR(AG61="準",AG61="深")),20,IF(AND($D$1="二交代制",OR(AE61="当",AE61="明"),NOT(OR(AND(AE61="当",OR(AF61="明",AE$17=31,AF$18="×"),OR(AG61="休",AE$17=30,AE$17=31,AG$18="×")),AND(AE61="明",OR(AD61="当",AE$17=1),OR(AF61="休",AE$17=31,AF$18="×"))))),30,IF(AND($D$1="三交代制",AD61&lt;&gt;"準",AD61&lt;&gt;"深",OR(AE61="準",AE61="深"),(NOT(OR(AND(AE61="準",OR(AD61="日",AD61="休",AE$17=1,AND(AF61&lt;&gt;"準",AF61&lt;&gt;"深",AD61="")),OR(AF61="休",AND(AF61="準",OR(AG61="休",AE$17=30,AG$18="×")),AE$17=31,AF$18="×",AF61="")),AND(AE61="深",OR(AD61="休",AE$17=1,AND(AF61&lt;&gt;"準",AF61&lt;&gt;"深",AD61="")),OR(AF61="休",AND(OR(AF61="準",AF61="深"),OR(AG61="休",AE$17=30,AG$18="×")),AE$17=31,AF$18="×",AF61="")))))),40,0))))</f>
        <v>0</v>
      </c>
      <c r="AF202" s="193">
        <f t="shared" ref="AF202" si="970">IF(AND($D$1="二交代制",AF$17&gt;=1,AF$17&lt;=28,AF61="当",AG61="明",AH61="休",AI61="当"),10,IF(AND($D$1="三交代制",AF$17&gt;=2,AF$17&lt;=30,OR(AF61="準",AF61="深"),OR(AG61="準",AG61="深"),OR(AH61="準",AH61="深")),20,IF(AND($D$1="二交代制",OR(AF61="当",AF61="明"),NOT(OR(AND(AF61="当",OR(AG61="明",AF$17=31,AG$18="×"),OR(AH61="休",AF$17=30,AF$17=31,AH$18="×")),AND(AF61="明",OR(AE61="当",AF$17=1),OR(AG61="休",AF$17=31,AG$18="×"))))),30,IF(AND($D$1="三交代制",AE61&lt;&gt;"準",AE61&lt;&gt;"深",OR(AF61="準",AF61="深"),(NOT(OR(AND(AF61="準",OR(AE61="日",AE61="休",AF$17=1,AND(AG61&lt;&gt;"準",AG61&lt;&gt;"深",AE61="")),OR(AG61="休",AND(AG61="準",OR(AH61="休",AF$17=30,AH$18="×")),AF$17=31,AG$18="×",AG61="")),AND(AF61="深",OR(AE61="休",AF$17=1,AND(AG61&lt;&gt;"準",AG61&lt;&gt;"深",AE61="")),OR(AG61="休",AND(OR(AG61="準",AG61="深"),OR(AH61="休",AF$17=30,AH$18="×")),AF$17=31,AG$18="×",AG61="")))))),40,0))))</f>
        <v>0</v>
      </c>
      <c r="AG202" s="193">
        <f t="shared" ref="AG202" si="971">IF(AND($D$1="二交代制",AG$17&gt;=1,AG$17&lt;=28,AG61="当",AH61="明",AI61="休",AJ61="当"),10,IF(AND($D$1="三交代制",AG$17&gt;=2,AG$17&lt;=30,OR(AG61="準",AG61="深"),OR(AH61="準",AH61="深"),OR(AI61="準",AI61="深")),20,IF(AND($D$1="二交代制",OR(AG61="当",AG61="明"),NOT(OR(AND(AG61="当",OR(AH61="明",AG$17=31,AH$18="×"),OR(AI61="休",AG$17=30,AG$17=31,AI$18="×")),AND(AG61="明",OR(AF61="当",AG$17=1),OR(AH61="休",AG$17=31,AH$18="×"))))),30,IF(AND($D$1="三交代制",AF61&lt;&gt;"準",AF61&lt;&gt;"深",OR(AG61="準",AG61="深"),(NOT(OR(AND(AG61="準",OR(AF61="日",AF61="休",AG$17=1,AND(AH61&lt;&gt;"準",AH61&lt;&gt;"深",AF61="")),OR(AH61="休",AND(AH61="準",OR(AI61="休",AG$17=30,AI$18="×")),AG$17=31,AH$18="×",AH61="")),AND(AG61="深",OR(AF61="休",AG$17=1,AND(AH61&lt;&gt;"準",AH61&lt;&gt;"深",AF61="")),OR(AH61="休",AND(OR(AH61="準",AH61="深"),OR(AI61="休",AG$17=30,AI$18="×")),AG$17=31,AH$18="×",AH61="")))))),40,0))))</f>
        <v>0</v>
      </c>
      <c r="AH202" s="193">
        <f t="shared" ref="AH202" si="972">IF(AND($D$1="二交代制",AH$17&gt;=1,AH$17&lt;=28,AH61="当",AI61="明",AJ61="休",AK61="当"),10,IF(AND($D$1="三交代制",AH$17&gt;=2,AH$17&lt;=30,OR(AH61="準",AH61="深"),OR(AI61="準",AI61="深"),OR(AJ61="準",AJ61="深")),20,IF(AND($D$1="二交代制",OR(AH61="当",AH61="明"),NOT(OR(AND(AH61="当",OR(AI61="明",AH$17=31,AI$18="×"),OR(AJ61="休",AH$17=30,AH$17=31,AJ$18="×")),AND(AH61="明",OR(AG61="当",AH$17=1),OR(AI61="休",AH$17=31,AI$18="×"))))),30,IF(AND($D$1="三交代制",AG61&lt;&gt;"準",AG61&lt;&gt;"深",OR(AH61="準",AH61="深"),(NOT(OR(AND(AH61="準",OR(AG61="日",AG61="休",AH$17=1,AND(AI61&lt;&gt;"準",AI61&lt;&gt;"深",AG61="")),OR(AI61="休",AND(AI61="準",OR(AJ61="休",AH$17=30,AJ$18="×")),AH$17=31,AI$18="×",AI61="")),AND(AH61="深",OR(AG61="休",AH$17=1,AND(AI61&lt;&gt;"準",AI61&lt;&gt;"深",AG61="")),OR(AI61="休",AND(OR(AI61="準",AI61="深"),OR(AJ61="休",AH$17=30,AJ$18="×")),AH$17=31,AI$18="×",AI61="")))))),40,0))))</f>
        <v>0</v>
      </c>
      <c r="AI202" s="193">
        <f t="shared" ref="AI202" si="973">IF(AND($D$1="二交代制",AI$17&gt;=1,AI$17&lt;=28,AI61="当",AJ61="明",AK61="休",AL61="当"),10,IF(AND($D$1="三交代制",AI$17&gt;=2,AI$17&lt;=30,OR(AI61="準",AI61="深"),OR(AJ61="準",AJ61="深"),OR(AK61="準",AK61="深")),20,IF(AND($D$1="二交代制",OR(AI61="当",AI61="明"),NOT(OR(AND(AI61="当",OR(AJ61="明",AI$17=31,AJ$18="×"),OR(AK61="休",AI$17=30,AI$17=31,AK$18="×")),AND(AI61="明",OR(AH61="当",AI$17=1),OR(AJ61="休",AI$17=31,AJ$18="×"))))),30,IF(AND($D$1="三交代制",AH61&lt;&gt;"準",AH61&lt;&gt;"深",OR(AI61="準",AI61="深"),(NOT(OR(AND(AI61="準",OR(AH61="日",AH61="休",AI$17=1,AND(AJ61&lt;&gt;"準",AJ61&lt;&gt;"深",AH61="")),OR(AJ61="休",AND(AJ61="準",OR(AK61="休",AI$17=30,AK$18="×")),AI$17=31,AJ$18="×",AJ61="")),AND(AI61="深",OR(AH61="休",AI$17=1,AND(AJ61&lt;&gt;"準",AJ61&lt;&gt;"深",AH61="")),OR(AJ61="休",AND(OR(AJ61="準",AJ61="深"),OR(AK61="休",AI$17=30,AK$18="×")),AI$17=31,AJ$18="×",AJ61="")))))),40,0))))</f>
        <v>0</v>
      </c>
      <c r="AJ202" s="193">
        <f t="shared" ref="AJ202" si="974">IF(AND($D$1="二交代制",AJ$17&gt;=1,AJ$17&lt;=28,AJ61="当",AK61="明",AL61="休",AM61="当"),10,IF(AND($D$1="三交代制",AJ$17&gt;=2,AJ$17&lt;=30,OR(AJ61="準",AJ61="深"),OR(AK61="準",AK61="深"),OR(AL61="準",AL61="深")),20,IF(AND($D$1="二交代制",OR(AJ61="当",AJ61="明"),NOT(OR(AND(AJ61="当",OR(AK61="明",AJ$17=31,AK$18="×"),OR(AL61="休",AJ$17=30,AJ$17=31,AL$18="×")),AND(AJ61="明",OR(AI61="当",AJ$17=1),OR(AK61="休",AJ$17=31,AK$18="×"))))),30,IF(AND($D$1="三交代制",AI61&lt;&gt;"準",AI61&lt;&gt;"深",OR(AJ61="準",AJ61="深"),(NOT(OR(AND(AJ61="準",OR(AI61="日",AI61="休",AJ$17=1,AND(AK61&lt;&gt;"準",AK61&lt;&gt;"深",AI61="")),OR(AK61="休",AND(AK61="準",OR(AL61="休",AJ$17=30,AL$18="×")),AJ$17=31,AK$18="×",AK61="")),AND(AJ61="深",OR(AI61="休",AJ$17=1,AND(AK61&lt;&gt;"準",AK61&lt;&gt;"深",AI61="")),OR(AK61="休",AND(OR(AK61="準",AK61="深"),OR(AL61="休",AJ$17=30,AL$18="×")),AJ$17=31,AK$18="×",AK61="")))))),40,0))))</f>
        <v>0</v>
      </c>
      <c r="AK202" s="193">
        <f t="shared" ref="AK202" si="975">IF(AND($D$1="二交代制",AK$17&gt;=1,AK$17&lt;=28,AK61="当",AL61="明",AM61="休",AN61="当"),10,IF(AND($D$1="三交代制",AK$17&gt;=2,AK$17&lt;=30,OR(AK61="準",AK61="深"),OR(AL61="準",AL61="深"),OR(AM61="準",AM61="深")),20,IF(AND($D$1="二交代制",OR(AK61="当",AK61="明"),NOT(OR(AND(AK61="当",OR(AL61="明",AK$17=31,AL$18="×"),OR(AM61="休",AK$17=30,AK$17=31,AM$18="×")),AND(AK61="明",OR(AJ61="当",AK$17=1),OR(AL61="休",AK$17=31,AL$18="×"))))),30,IF(AND($D$1="三交代制",AJ61&lt;&gt;"準",AJ61&lt;&gt;"深",OR(AK61="準",AK61="深"),(NOT(OR(AND(AK61="準",OR(AJ61="日",AJ61="休",AK$17=1,AND(AL61&lt;&gt;"準",AL61&lt;&gt;"深",AJ61="")),OR(AL61="休",AND(AL61="準",OR(AM61="休",AK$17=30,AM$18="×")),AK$17=31,AL$18="×",AL61="")),AND(AK61="深",OR(AJ61="休",AK$17=1,AND(AL61&lt;&gt;"準",AL61&lt;&gt;"深",AJ61="")),OR(AL61="休",AND(OR(AL61="準",AL61="深"),OR(AM61="休",AK$17=30,AM$18="×")),AK$17=31,AL$18="×",AL61="")))))),40,0))))</f>
        <v>0</v>
      </c>
      <c r="AL202" s="193">
        <f t="shared" ref="AL202" si="976">IF(AND($D$1="二交代制",AL$17&gt;=1,AL$17&lt;=28,AL61="当",AM61="明",AN61="休",AO61="当"),10,IF(AND($D$1="三交代制",AL$17&gt;=2,AL$17&lt;=30,OR(AL61="準",AL61="深"),OR(AM61="準",AM61="深"),OR(AN61="準",AN61="深")),20,IF(AND($D$1="二交代制",OR(AL61="当",AL61="明"),NOT(OR(AND(AL61="当",OR(AM61="明",AL$17=31,AM$18="×"),OR(AN61="休",AL$17=30,AL$17=31,AN$18="×")),AND(AL61="明",OR(AK61="当",AL$17=1),OR(AM61="休",AL$17=31,AM$18="×"))))),30,IF(AND($D$1="三交代制",AK61&lt;&gt;"準",AK61&lt;&gt;"深",OR(AL61="準",AL61="深"),(NOT(OR(AND(AL61="準",OR(AK61="日",AK61="休",AL$17=1,AND(AM61&lt;&gt;"準",AM61&lt;&gt;"深",AK61="")),OR(AM61="休",AND(AM61="準",OR(AN61="休",AL$17=30,AN$18="×")),AL$17=31,AM$18="×",AM61="")),AND(AL61="深",OR(AK61="休",AL$17=1,AND(AM61&lt;&gt;"準",AM61&lt;&gt;"深",AK61="")),OR(AM61="休",AND(OR(AM61="準",AM61="深"),OR(AN61="休",AL$17=30,AN$18="×")),AL$17=31,AM$18="×",AM61="")))))),40,0))))</f>
        <v>0</v>
      </c>
      <c r="AM202" s="193">
        <f t="shared" ref="AM202" si="977">IF(AND($D$1="二交代制",AM$17&gt;=1,AM$17&lt;=28,AM61="当",AN61="明",AO61="休",AP61="当"),10,IF(AND($D$1="三交代制",AM$17&gt;=2,AM$17&lt;=30,OR(AM61="準",AM61="深"),OR(AN61="準",AN61="深"),OR(AO61="準",AO61="深")),20,IF(AND($D$1="二交代制",OR(AM61="当",AM61="明"),NOT(OR(AND(AM61="当",OR(AN61="明",AM$17=31,AN$18="×"),OR(AO61="休",AM$17=30,AM$17=31,AO$18="×")),AND(AM61="明",OR(AL61="当",AM$17=1),OR(AN61="休",AM$17=31,AN$18="×"))))),30,IF(AND($D$1="三交代制",AL61&lt;&gt;"準",AL61&lt;&gt;"深",OR(AM61="準",AM61="深"),(NOT(OR(AND(AM61="準",OR(AL61="日",AL61="休",AM$17=1,AND(AN61&lt;&gt;"準",AN61&lt;&gt;"深",AL61="")),OR(AN61="休",AND(AN61="準",OR(AO61="休",AM$17=30,AO$18="×")),AM$17=31,AN$18="×",AN61="")),AND(AM61="深",OR(AL61="休",AM$17=1,AND(AN61&lt;&gt;"準",AN61&lt;&gt;"深",AL61="")),OR(AN61="休",AND(OR(AN61="準",AN61="深"),OR(AO61="休",AM$17=30,AO$18="×")),AM$17=31,AN$18="×",AN61="")))))),40,0))))</f>
        <v>0</v>
      </c>
      <c r="AN202" s="193">
        <f t="shared" ref="AN202" si="978">IF(AND($D$1="二交代制",AN$17&gt;=1,AN$17&lt;=28,AN61="当",AO61="明",AP61="休",AQ61="当"),10,IF(AND($D$1="三交代制",AN$17&gt;=2,AN$17&lt;=30,OR(AN61="準",AN61="深"),OR(AO61="準",AO61="深"),OR(AP61="準",AP61="深")),20,IF(AND($D$1="二交代制",OR(AN61="当",AN61="明"),NOT(OR(AND(AN61="当",OR(AO61="明",AN$17=31,AO$18="×"),OR(AP61="休",AN$17=30,AN$17=31,AP$18="×")),AND(AN61="明",OR(AM61="当",AN$17=1),OR(AO61="休",AN$17=31,AO$18="×"))))),30,IF(AND($D$1="三交代制",AM61&lt;&gt;"準",AM61&lt;&gt;"深",OR(AN61="準",AN61="深"),(NOT(OR(AND(AN61="準",OR(AM61="日",AM61="休",AN$17=1,AND(AO61&lt;&gt;"準",AO61&lt;&gt;"深",AM61="")),OR(AO61="休",AND(AO61="準",OR(AP61="休",AN$17=30,AP$18="×")),AN$17=31,AO$18="×",AO61="")),AND(AN61="深",OR(AM61="休",AN$17=1,AND(AO61&lt;&gt;"準",AO61&lt;&gt;"深",AM61="")),OR(AO61="休",AND(OR(AO61="準",AO61="深"),OR(AP61="休",AN$17=30,AP$18="×")),AN$17=31,AO$18="×",AO61="")))))),40,0))))</f>
        <v>0</v>
      </c>
      <c r="AO202" s="193">
        <f t="shared" ref="AO202" si="979">IF(AND($D$1="二交代制",AO$17&gt;=1,AO$17&lt;=28,AO61="当",AP61="明",AQ61="休",AR61="当"),10,IF(AND($D$1="三交代制",AO$17&gt;=2,AO$17&lt;=30,OR(AO61="準",AO61="深"),OR(AP61="準",AP61="深"),OR(AQ61="準",AQ61="深")),20,IF(AND($D$1="二交代制",OR(AO61="当",AO61="明"),NOT(OR(AND(AO61="当",OR(AP61="明",AO$17=31,AP$18="×"),OR(AQ61="休",AO$17=30,AO$17=31,AQ$18="×")),AND(AO61="明",OR(AN61="当",AO$17=1),OR(AP61="休",AO$17=31,AP$18="×"))))),30,IF(AND($D$1="三交代制",AN61&lt;&gt;"準",AN61&lt;&gt;"深",OR(AO61="準",AO61="深"),(NOT(OR(AND(AO61="準",OR(AN61="日",AN61="休",AO$17=1,AND(AP61&lt;&gt;"準",AP61&lt;&gt;"深",AN61="")),OR(AP61="休",AND(AP61="準",OR(AQ61="休",AO$17=30,AQ$18="×")),AO$17=31,AP$18="×",AP61="")),AND(AO61="深",OR(AN61="休",AO$17=1,AND(AP61&lt;&gt;"準",AP61&lt;&gt;"深",AN61="")),OR(AP61="休",AND(OR(AP61="準",AP61="深"),OR(AQ61="休",AO$17=30,AQ$18="×")),AO$17=31,AP$18="×",AP61="")))))),40,0))))</f>
        <v>0</v>
      </c>
    </row>
    <row r="203" spans="9:41" x14ac:dyDescent="0.4">
      <c r="I203" s="307"/>
      <c r="J203" s="202"/>
      <c r="K203" s="193"/>
      <c r="L203" s="193"/>
      <c r="M203" s="193"/>
      <c r="N203" s="193"/>
      <c r="O203" s="193"/>
      <c r="P203" s="193"/>
      <c r="Q203" s="193"/>
      <c r="R203" s="193"/>
      <c r="S203" s="193"/>
      <c r="T203" s="193"/>
      <c r="U203" s="193"/>
      <c r="V203" s="193"/>
      <c r="W203" s="193"/>
      <c r="X203" s="193"/>
      <c r="Y203" s="193"/>
      <c r="Z203" s="193"/>
      <c r="AA203" s="193"/>
      <c r="AB203" s="193"/>
      <c r="AC203" s="193"/>
      <c r="AD203" s="193"/>
      <c r="AE203" s="193"/>
      <c r="AF203" s="193"/>
      <c r="AG203" s="193"/>
      <c r="AH203" s="193"/>
      <c r="AI203" s="193"/>
      <c r="AJ203" s="193"/>
      <c r="AK203" s="193"/>
      <c r="AL203" s="193"/>
      <c r="AM203" s="193"/>
      <c r="AN203" s="193"/>
      <c r="AO203" s="193"/>
    </row>
    <row r="204" spans="9:41" x14ac:dyDescent="0.4">
      <c r="I204" s="307"/>
      <c r="J204" s="201" t="str">
        <f t="shared" ref="J204" si="980">E63</f>
        <v/>
      </c>
      <c r="K204" s="193">
        <f t="shared" ref="K204" si="981">IF(AND($D$1="二交代制",K$17&gt;=1,K$17&lt;=28,K63="当",L63="明",M63="休",N63="当"),10,IF(AND($D$1="三交代制",K$17&gt;=2,K$17&lt;=30,OR(K63="準",K63="深"),OR(L63="準",L63="深"),OR(M63="準",M63="深")),20,IF(AND($D$1="二交代制",OR(K63="当",K63="明"),NOT(OR(AND(K63="当",OR(L63="明",K$17=31,L$18="×"),OR(M63="休",K$17=30,K$17=31,M$18="×")),AND(K63="明",OR(J63="当",K$17=1),OR(L63="休",K$17=31,L$18="×"))))),30,IF(AND($D$1="三交代制",J63&lt;&gt;"準",J63&lt;&gt;"深",OR(K63="準",K63="深"),(NOT(OR(AND(K63="準",OR(J63="日",J63="休",K$17=1,AND(L63&lt;&gt;"準",L63&lt;&gt;"深",J63="")),OR(L63="休",AND(L63="準",OR(M63="休",K$17=30,M$18="×")),K$17=31,L$18="×",L63="")),AND(K63="深",OR(J63="休",K$17=1,AND(L63&lt;&gt;"準",L63&lt;&gt;"深",J63="")),OR(L63="休",AND(OR(L63="準",L63="深"),OR(M63="休",K$17=30,M$18="×")),K$17=31,L$18="×",L63="")))))),40,0))))</f>
        <v>0</v>
      </c>
      <c r="L204" s="193">
        <f t="shared" ref="L204" si="982">IF(AND($D$1="二交代制",L$17&gt;=1,L$17&lt;=28,L63="当",M63="明",N63="休",O63="当"),10,IF(AND($D$1="三交代制",L$17&gt;=2,L$17&lt;=30,OR(L63="準",L63="深"),OR(M63="準",M63="深"),OR(N63="準",N63="深")),20,IF(AND($D$1="二交代制",OR(L63="当",L63="明"),NOT(OR(AND(L63="当",OR(M63="明",L$17=31,M$18="×"),OR(N63="休",L$17=30,L$17=31,N$18="×")),AND(L63="明",OR(K63="当",L$17=1),OR(M63="休",L$17=31,M$18="×"))))),30,IF(AND($D$1="三交代制",K63&lt;&gt;"準",K63&lt;&gt;"深",OR(L63="準",L63="深"),(NOT(OR(AND(L63="準",OR(K63="日",K63="休",L$17=1,AND(M63&lt;&gt;"準",M63&lt;&gt;"深",K63="")),OR(M63="休",AND(M63="準",OR(N63="休",L$17=30,N$18="×")),L$17=31,M$18="×",M63="")),AND(L63="深",OR(K63="休",L$17=1,AND(M63&lt;&gt;"準",M63&lt;&gt;"深",K63="")),OR(M63="休",AND(OR(M63="準",M63="深"),OR(N63="休",L$17=30,N$18="×")),L$17=31,M$18="×",M63="")))))),40,0))))</f>
        <v>0</v>
      </c>
      <c r="M204" s="193">
        <f t="shared" ref="M204" si="983">IF(AND($D$1="二交代制",M$17&gt;=1,M$17&lt;=28,M63="当",N63="明",O63="休",P63="当"),10,IF(AND($D$1="三交代制",M$17&gt;=2,M$17&lt;=30,OR(M63="準",M63="深"),OR(N63="準",N63="深"),OR(O63="準",O63="深")),20,IF(AND($D$1="二交代制",OR(M63="当",M63="明"),NOT(OR(AND(M63="当",OR(N63="明",M$17=31,N$18="×"),OR(O63="休",M$17=30,M$17=31,O$18="×")),AND(M63="明",OR(L63="当",M$17=1),OR(N63="休",M$17=31,N$18="×"))))),30,IF(AND($D$1="三交代制",L63&lt;&gt;"準",L63&lt;&gt;"深",OR(M63="準",M63="深"),(NOT(OR(AND(M63="準",OR(L63="日",L63="休",M$17=1,AND(N63&lt;&gt;"準",N63&lt;&gt;"深",L63="")),OR(N63="休",AND(N63="準",OR(O63="休",M$17=30,O$18="×")),M$17=31,N$18="×",N63="")),AND(M63="深",OR(L63="休",M$17=1,AND(N63&lt;&gt;"準",N63&lt;&gt;"深",L63="")),OR(N63="休",AND(OR(N63="準",N63="深"),OR(O63="休",M$17=30,O$18="×")),M$17=31,N$18="×",N63="")))))),40,0))))</f>
        <v>0</v>
      </c>
      <c r="N204" s="193">
        <f t="shared" ref="N204" si="984">IF(AND($D$1="二交代制",N$17&gt;=1,N$17&lt;=28,N63="当",O63="明",P63="休",Q63="当"),10,IF(AND($D$1="三交代制",N$17&gt;=2,N$17&lt;=30,OR(N63="準",N63="深"),OR(O63="準",O63="深"),OR(P63="準",P63="深")),20,IF(AND($D$1="二交代制",OR(N63="当",N63="明"),NOT(OR(AND(N63="当",OR(O63="明",N$17=31,O$18="×"),OR(P63="休",N$17=30,N$17=31,P$18="×")),AND(N63="明",OR(M63="当",N$17=1),OR(O63="休",N$17=31,O$18="×"))))),30,IF(AND($D$1="三交代制",M63&lt;&gt;"準",M63&lt;&gt;"深",OR(N63="準",N63="深"),(NOT(OR(AND(N63="準",OR(M63="日",M63="休",N$17=1,AND(O63&lt;&gt;"準",O63&lt;&gt;"深",M63="")),OR(O63="休",AND(O63="準",OR(P63="休",N$17=30,P$18="×")),N$17=31,O$18="×",O63="")),AND(N63="深",OR(M63="休",N$17=1,AND(O63&lt;&gt;"準",O63&lt;&gt;"深",M63="")),OR(O63="休",AND(OR(O63="準",O63="深"),OR(P63="休",N$17=30,P$18="×")),N$17=31,O$18="×",O63="")))))),40,0))))</f>
        <v>0</v>
      </c>
      <c r="O204" s="193">
        <f t="shared" ref="O204" si="985">IF(AND($D$1="二交代制",O$17&gt;=1,O$17&lt;=28,O63="当",P63="明",Q63="休",R63="当"),10,IF(AND($D$1="三交代制",O$17&gt;=2,O$17&lt;=30,OR(O63="準",O63="深"),OR(P63="準",P63="深"),OR(Q63="準",Q63="深")),20,IF(AND($D$1="二交代制",OR(O63="当",O63="明"),NOT(OR(AND(O63="当",OR(P63="明",O$17=31,P$18="×"),OR(Q63="休",O$17=30,O$17=31,Q$18="×")),AND(O63="明",OR(N63="当",O$17=1),OR(P63="休",O$17=31,P$18="×"))))),30,IF(AND($D$1="三交代制",N63&lt;&gt;"準",N63&lt;&gt;"深",OR(O63="準",O63="深"),(NOT(OR(AND(O63="準",OR(N63="日",N63="休",O$17=1,AND(P63&lt;&gt;"準",P63&lt;&gt;"深",N63="")),OR(P63="休",AND(P63="準",OR(Q63="休",O$17=30,Q$18="×")),O$17=31,P$18="×",P63="")),AND(O63="深",OR(N63="休",O$17=1,AND(P63&lt;&gt;"準",P63&lt;&gt;"深",N63="")),OR(P63="休",AND(OR(P63="準",P63="深"),OR(Q63="休",O$17=30,Q$18="×")),O$17=31,P$18="×",P63="")))))),40,0))))</f>
        <v>0</v>
      </c>
      <c r="P204" s="193">
        <f t="shared" ref="P204" si="986">IF(AND($D$1="二交代制",P$17&gt;=1,P$17&lt;=28,P63="当",Q63="明",R63="休",S63="当"),10,IF(AND($D$1="三交代制",P$17&gt;=2,P$17&lt;=30,OR(P63="準",P63="深"),OR(Q63="準",Q63="深"),OR(R63="準",R63="深")),20,IF(AND($D$1="二交代制",OR(P63="当",P63="明"),NOT(OR(AND(P63="当",OR(Q63="明",P$17=31,Q$18="×"),OR(R63="休",P$17=30,P$17=31,R$18="×")),AND(P63="明",OR(O63="当",P$17=1),OR(Q63="休",P$17=31,Q$18="×"))))),30,IF(AND($D$1="三交代制",O63&lt;&gt;"準",O63&lt;&gt;"深",OR(P63="準",P63="深"),(NOT(OR(AND(P63="準",OR(O63="日",O63="休",P$17=1,AND(Q63&lt;&gt;"準",Q63&lt;&gt;"深",O63="")),OR(Q63="休",AND(Q63="準",OR(R63="休",P$17=30,R$18="×")),P$17=31,Q$18="×",Q63="")),AND(P63="深",OR(O63="休",P$17=1,AND(Q63&lt;&gt;"準",Q63&lt;&gt;"深",O63="")),OR(Q63="休",AND(OR(Q63="準",Q63="深"),OR(R63="休",P$17=30,R$18="×")),P$17=31,Q$18="×",Q63="")))))),40,0))))</f>
        <v>0</v>
      </c>
      <c r="Q204" s="193">
        <f t="shared" ref="Q204" si="987">IF(AND($D$1="二交代制",Q$17&gt;=1,Q$17&lt;=28,Q63="当",R63="明",S63="休",T63="当"),10,IF(AND($D$1="三交代制",Q$17&gt;=2,Q$17&lt;=30,OR(Q63="準",Q63="深"),OR(R63="準",R63="深"),OR(S63="準",S63="深")),20,IF(AND($D$1="二交代制",OR(Q63="当",Q63="明"),NOT(OR(AND(Q63="当",OR(R63="明",Q$17=31,R$18="×"),OR(S63="休",Q$17=30,Q$17=31,S$18="×")),AND(Q63="明",OR(P63="当",Q$17=1),OR(R63="休",Q$17=31,R$18="×"))))),30,IF(AND($D$1="三交代制",P63&lt;&gt;"準",P63&lt;&gt;"深",OR(Q63="準",Q63="深"),(NOT(OR(AND(Q63="準",OR(P63="日",P63="休",Q$17=1,AND(R63&lt;&gt;"準",R63&lt;&gt;"深",P63="")),OR(R63="休",AND(R63="準",OR(S63="休",Q$17=30,S$18="×")),Q$17=31,R$18="×",R63="")),AND(Q63="深",OR(P63="休",Q$17=1,AND(R63&lt;&gt;"準",R63&lt;&gt;"深",P63="")),OR(R63="休",AND(OR(R63="準",R63="深"),OR(S63="休",Q$17=30,S$18="×")),Q$17=31,R$18="×",R63="")))))),40,0))))</f>
        <v>0</v>
      </c>
      <c r="R204" s="193">
        <f t="shared" ref="R204" si="988">IF(AND($D$1="二交代制",R$17&gt;=1,R$17&lt;=28,R63="当",S63="明",T63="休",U63="当"),10,IF(AND($D$1="三交代制",R$17&gt;=2,R$17&lt;=30,OR(R63="準",R63="深"),OR(S63="準",S63="深"),OR(T63="準",T63="深")),20,IF(AND($D$1="二交代制",OR(R63="当",R63="明"),NOT(OR(AND(R63="当",OR(S63="明",R$17=31,S$18="×"),OR(T63="休",R$17=30,R$17=31,T$18="×")),AND(R63="明",OR(Q63="当",R$17=1),OR(S63="休",R$17=31,S$18="×"))))),30,IF(AND($D$1="三交代制",Q63&lt;&gt;"準",Q63&lt;&gt;"深",OR(R63="準",R63="深"),(NOT(OR(AND(R63="準",OR(Q63="日",Q63="休",R$17=1,AND(S63&lt;&gt;"準",S63&lt;&gt;"深",Q63="")),OR(S63="休",AND(S63="準",OR(T63="休",R$17=30,T$18="×")),R$17=31,S$18="×",S63="")),AND(R63="深",OR(Q63="休",R$17=1,AND(S63&lt;&gt;"準",S63&lt;&gt;"深",Q63="")),OR(S63="休",AND(OR(S63="準",S63="深"),OR(T63="休",R$17=30,T$18="×")),R$17=31,S$18="×",S63="")))))),40,0))))</f>
        <v>0</v>
      </c>
      <c r="S204" s="193">
        <f t="shared" ref="S204" si="989">IF(AND($D$1="二交代制",S$17&gt;=1,S$17&lt;=28,S63="当",T63="明",U63="休",V63="当"),10,IF(AND($D$1="三交代制",S$17&gt;=2,S$17&lt;=30,OR(S63="準",S63="深"),OR(T63="準",T63="深"),OR(U63="準",U63="深")),20,IF(AND($D$1="二交代制",OR(S63="当",S63="明"),NOT(OR(AND(S63="当",OR(T63="明",S$17=31,T$18="×"),OR(U63="休",S$17=30,S$17=31,U$18="×")),AND(S63="明",OR(R63="当",S$17=1),OR(T63="休",S$17=31,T$18="×"))))),30,IF(AND($D$1="三交代制",R63&lt;&gt;"準",R63&lt;&gt;"深",OR(S63="準",S63="深"),(NOT(OR(AND(S63="準",OR(R63="日",R63="休",S$17=1,AND(T63&lt;&gt;"準",T63&lt;&gt;"深",R63="")),OR(T63="休",AND(T63="準",OR(U63="休",S$17=30,U$18="×")),S$17=31,T$18="×",T63="")),AND(S63="深",OR(R63="休",S$17=1,AND(T63&lt;&gt;"準",T63&lt;&gt;"深",R63="")),OR(T63="休",AND(OR(T63="準",T63="深"),OR(U63="休",S$17=30,U$18="×")),S$17=31,T$18="×",T63="")))))),40,0))))</f>
        <v>0</v>
      </c>
      <c r="T204" s="193">
        <f t="shared" ref="T204" si="990">IF(AND($D$1="二交代制",T$17&gt;=1,T$17&lt;=28,T63="当",U63="明",V63="休",W63="当"),10,IF(AND($D$1="三交代制",T$17&gt;=2,T$17&lt;=30,OR(T63="準",T63="深"),OR(U63="準",U63="深"),OR(V63="準",V63="深")),20,IF(AND($D$1="二交代制",OR(T63="当",T63="明"),NOT(OR(AND(T63="当",OR(U63="明",T$17=31,U$18="×"),OR(V63="休",T$17=30,T$17=31,V$18="×")),AND(T63="明",OR(S63="当",T$17=1),OR(U63="休",T$17=31,U$18="×"))))),30,IF(AND($D$1="三交代制",S63&lt;&gt;"準",S63&lt;&gt;"深",OR(T63="準",T63="深"),(NOT(OR(AND(T63="準",OR(S63="日",S63="休",T$17=1,AND(U63&lt;&gt;"準",U63&lt;&gt;"深",S63="")),OR(U63="休",AND(U63="準",OR(V63="休",T$17=30,V$18="×")),T$17=31,U$18="×",U63="")),AND(T63="深",OR(S63="休",T$17=1,AND(U63&lt;&gt;"準",U63&lt;&gt;"深",S63="")),OR(U63="休",AND(OR(U63="準",U63="深"),OR(V63="休",T$17=30,V$18="×")),T$17=31,U$18="×",U63="")))))),40,0))))</f>
        <v>0</v>
      </c>
      <c r="U204" s="193">
        <f t="shared" ref="U204" si="991">IF(AND($D$1="二交代制",U$17&gt;=1,U$17&lt;=28,U63="当",V63="明",W63="休",X63="当"),10,IF(AND($D$1="三交代制",U$17&gt;=2,U$17&lt;=30,OR(U63="準",U63="深"),OR(V63="準",V63="深"),OR(W63="準",W63="深")),20,IF(AND($D$1="二交代制",OR(U63="当",U63="明"),NOT(OR(AND(U63="当",OR(V63="明",U$17=31,V$18="×"),OR(W63="休",U$17=30,U$17=31,W$18="×")),AND(U63="明",OR(T63="当",U$17=1),OR(V63="休",U$17=31,V$18="×"))))),30,IF(AND($D$1="三交代制",T63&lt;&gt;"準",T63&lt;&gt;"深",OR(U63="準",U63="深"),(NOT(OR(AND(U63="準",OR(T63="日",T63="休",U$17=1,AND(V63&lt;&gt;"準",V63&lt;&gt;"深",T63="")),OR(V63="休",AND(V63="準",OR(W63="休",U$17=30,W$18="×")),U$17=31,V$18="×",V63="")),AND(U63="深",OR(T63="休",U$17=1,AND(V63&lt;&gt;"準",V63&lt;&gt;"深",T63="")),OR(V63="休",AND(OR(V63="準",V63="深"),OR(W63="休",U$17=30,W$18="×")),U$17=31,V$18="×",V63="")))))),40,0))))</f>
        <v>0</v>
      </c>
      <c r="V204" s="193">
        <f t="shared" ref="V204" si="992">IF(AND($D$1="二交代制",V$17&gt;=1,V$17&lt;=28,V63="当",W63="明",X63="休",Y63="当"),10,IF(AND($D$1="三交代制",V$17&gt;=2,V$17&lt;=30,OR(V63="準",V63="深"),OR(W63="準",W63="深"),OR(X63="準",X63="深")),20,IF(AND($D$1="二交代制",OR(V63="当",V63="明"),NOT(OR(AND(V63="当",OR(W63="明",V$17=31,W$18="×"),OR(X63="休",V$17=30,V$17=31,X$18="×")),AND(V63="明",OR(U63="当",V$17=1),OR(W63="休",V$17=31,W$18="×"))))),30,IF(AND($D$1="三交代制",U63&lt;&gt;"準",U63&lt;&gt;"深",OR(V63="準",V63="深"),(NOT(OR(AND(V63="準",OR(U63="日",U63="休",V$17=1,AND(W63&lt;&gt;"準",W63&lt;&gt;"深",U63="")),OR(W63="休",AND(W63="準",OR(X63="休",V$17=30,X$18="×")),V$17=31,W$18="×",W63="")),AND(V63="深",OR(U63="休",V$17=1,AND(W63&lt;&gt;"準",W63&lt;&gt;"深",U63="")),OR(W63="休",AND(OR(W63="準",W63="深"),OR(X63="休",V$17=30,X$18="×")),V$17=31,W$18="×",W63="")))))),40,0))))</f>
        <v>0</v>
      </c>
      <c r="W204" s="193">
        <f t="shared" ref="W204" si="993">IF(AND($D$1="二交代制",W$17&gt;=1,W$17&lt;=28,W63="当",X63="明",Y63="休",Z63="当"),10,IF(AND($D$1="三交代制",W$17&gt;=2,W$17&lt;=30,OR(W63="準",W63="深"),OR(X63="準",X63="深"),OR(Y63="準",Y63="深")),20,IF(AND($D$1="二交代制",OR(W63="当",W63="明"),NOT(OR(AND(W63="当",OR(X63="明",W$17=31,X$18="×"),OR(Y63="休",W$17=30,W$17=31,Y$18="×")),AND(W63="明",OR(V63="当",W$17=1),OR(X63="休",W$17=31,X$18="×"))))),30,IF(AND($D$1="三交代制",V63&lt;&gt;"準",V63&lt;&gt;"深",OR(W63="準",W63="深"),(NOT(OR(AND(W63="準",OR(V63="日",V63="休",W$17=1,AND(X63&lt;&gt;"準",X63&lt;&gt;"深",V63="")),OR(X63="休",AND(X63="準",OR(Y63="休",W$17=30,Y$18="×")),W$17=31,X$18="×",X63="")),AND(W63="深",OR(V63="休",W$17=1,AND(X63&lt;&gt;"準",X63&lt;&gt;"深",V63="")),OR(X63="休",AND(OR(X63="準",X63="深"),OR(Y63="休",W$17=30,Y$18="×")),W$17=31,X$18="×",X63="")))))),40,0))))</f>
        <v>0</v>
      </c>
      <c r="X204" s="193">
        <f t="shared" ref="X204" si="994">IF(AND($D$1="二交代制",X$17&gt;=1,X$17&lt;=28,X63="当",Y63="明",Z63="休",AA63="当"),10,IF(AND($D$1="三交代制",X$17&gt;=2,X$17&lt;=30,OR(X63="準",X63="深"),OR(Y63="準",Y63="深"),OR(Z63="準",Z63="深")),20,IF(AND($D$1="二交代制",OR(X63="当",X63="明"),NOT(OR(AND(X63="当",OR(Y63="明",X$17=31,Y$18="×"),OR(Z63="休",X$17=30,X$17=31,Z$18="×")),AND(X63="明",OR(W63="当",X$17=1),OR(Y63="休",X$17=31,Y$18="×"))))),30,IF(AND($D$1="三交代制",W63&lt;&gt;"準",W63&lt;&gt;"深",OR(X63="準",X63="深"),(NOT(OR(AND(X63="準",OR(W63="日",W63="休",X$17=1,AND(Y63&lt;&gt;"準",Y63&lt;&gt;"深",W63="")),OR(Y63="休",AND(Y63="準",OR(Z63="休",X$17=30,Z$18="×")),X$17=31,Y$18="×",Y63="")),AND(X63="深",OR(W63="休",X$17=1,AND(Y63&lt;&gt;"準",Y63&lt;&gt;"深",W63="")),OR(Y63="休",AND(OR(Y63="準",Y63="深"),OR(Z63="休",X$17=30,Z$18="×")),X$17=31,Y$18="×",Y63="")))))),40,0))))</f>
        <v>0</v>
      </c>
      <c r="Y204" s="193">
        <f t="shared" ref="Y204" si="995">IF(AND($D$1="二交代制",Y$17&gt;=1,Y$17&lt;=28,Y63="当",Z63="明",AA63="休",AB63="当"),10,IF(AND($D$1="三交代制",Y$17&gt;=2,Y$17&lt;=30,OR(Y63="準",Y63="深"),OR(Z63="準",Z63="深"),OR(AA63="準",AA63="深")),20,IF(AND($D$1="二交代制",OR(Y63="当",Y63="明"),NOT(OR(AND(Y63="当",OR(Z63="明",Y$17=31,Z$18="×"),OR(AA63="休",Y$17=30,Y$17=31,AA$18="×")),AND(Y63="明",OR(X63="当",Y$17=1),OR(Z63="休",Y$17=31,Z$18="×"))))),30,IF(AND($D$1="三交代制",X63&lt;&gt;"準",X63&lt;&gt;"深",OR(Y63="準",Y63="深"),(NOT(OR(AND(Y63="準",OR(X63="日",X63="休",Y$17=1,AND(Z63&lt;&gt;"準",Z63&lt;&gt;"深",X63="")),OR(Z63="休",AND(Z63="準",OR(AA63="休",Y$17=30,AA$18="×")),Y$17=31,Z$18="×",Z63="")),AND(Y63="深",OR(X63="休",Y$17=1,AND(Z63&lt;&gt;"準",Z63&lt;&gt;"深",X63="")),OR(Z63="休",AND(OR(Z63="準",Z63="深"),OR(AA63="休",Y$17=30,AA$18="×")),Y$17=31,Z$18="×",Z63="")))))),40,0))))</f>
        <v>0</v>
      </c>
      <c r="Z204" s="193">
        <f t="shared" ref="Z204" si="996">IF(AND($D$1="二交代制",Z$17&gt;=1,Z$17&lt;=28,Z63="当",AA63="明",AB63="休",AC63="当"),10,IF(AND($D$1="三交代制",Z$17&gt;=2,Z$17&lt;=30,OR(Z63="準",Z63="深"),OR(AA63="準",AA63="深"),OR(AB63="準",AB63="深")),20,IF(AND($D$1="二交代制",OR(Z63="当",Z63="明"),NOT(OR(AND(Z63="当",OR(AA63="明",Z$17=31,AA$18="×"),OR(AB63="休",Z$17=30,Z$17=31,AB$18="×")),AND(Z63="明",OR(Y63="当",Z$17=1),OR(AA63="休",Z$17=31,AA$18="×"))))),30,IF(AND($D$1="三交代制",Y63&lt;&gt;"準",Y63&lt;&gt;"深",OR(Z63="準",Z63="深"),(NOT(OR(AND(Z63="準",OR(Y63="日",Y63="休",Z$17=1,AND(AA63&lt;&gt;"準",AA63&lt;&gt;"深",Y63="")),OR(AA63="休",AND(AA63="準",OR(AB63="休",Z$17=30,AB$18="×")),Z$17=31,AA$18="×",AA63="")),AND(Z63="深",OR(Y63="休",Z$17=1,AND(AA63&lt;&gt;"準",AA63&lt;&gt;"深",Y63="")),OR(AA63="休",AND(OR(AA63="準",AA63="深"),OR(AB63="休",Z$17=30,AB$18="×")),Z$17=31,AA$18="×",AA63="")))))),40,0))))</f>
        <v>0</v>
      </c>
      <c r="AA204" s="193">
        <f t="shared" ref="AA204" si="997">IF(AND($D$1="二交代制",AA$17&gt;=1,AA$17&lt;=28,AA63="当",AB63="明",AC63="休",AD63="当"),10,IF(AND($D$1="三交代制",AA$17&gt;=2,AA$17&lt;=30,OR(AA63="準",AA63="深"),OR(AB63="準",AB63="深"),OR(AC63="準",AC63="深")),20,IF(AND($D$1="二交代制",OR(AA63="当",AA63="明"),NOT(OR(AND(AA63="当",OR(AB63="明",AA$17=31,AB$18="×"),OR(AC63="休",AA$17=30,AA$17=31,AC$18="×")),AND(AA63="明",OR(Z63="当",AA$17=1),OR(AB63="休",AA$17=31,AB$18="×"))))),30,IF(AND($D$1="三交代制",Z63&lt;&gt;"準",Z63&lt;&gt;"深",OR(AA63="準",AA63="深"),(NOT(OR(AND(AA63="準",OR(Z63="日",Z63="休",AA$17=1,AND(AB63&lt;&gt;"準",AB63&lt;&gt;"深",Z63="")),OR(AB63="休",AND(AB63="準",OR(AC63="休",AA$17=30,AC$18="×")),AA$17=31,AB$18="×",AB63="")),AND(AA63="深",OR(Z63="休",AA$17=1,AND(AB63&lt;&gt;"準",AB63&lt;&gt;"深",Z63="")),OR(AB63="休",AND(OR(AB63="準",AB63="深"),OR(AC63="休",AA$17=30,AC$18="×")),AA$17=31,AB$18="×",AB63="")))))),40,0))))</f>
        <v>0</v>
      </c>
      <c r="AB204" s="193">
        <f t="shared" ref="AB204" si="998">IF(AND($D$1="二交代制",AB$17&gt;=1,AB$17&lt;=28,AB63="当",AC63="明",AD63="休",AE63="当"),10,IF(AND($D$1="三交代制",AB$17&gt;=2,AB$17&lt;=30,OR(AB63="準",AB63="深"),OR(AC63="準",AC63="深"),OR(AD63="準",AD63="深")),20,IF(AND($D$1="二交代制",OR(AB63="当",AB63="明"),NOT(OR(AND(AB63="当",OR(AC63="明",AB$17=31,AC$18="×"),OR(AD63="休",AB$17=30,AB$17=31,AD$18="×")),AND(AB63="明",OR(AA63="当",AB$17=1),OR(AC63="休",AB$17=31,AC$18="×"))))),30,IF(AND($D$1="三交代制",AA63&lt;&gt;"準",AA63&lt;&gt;"深",OR(AB63="準",AB63="深"),(NOT(OR(AND(AB63="準",OR(AA63="日",AA63="休",AB$17=1,AND(AC63&lt;&gt;"準",AC63&lt;&gt;"深",AA63="")),OR(AC63="休",AND(AC63="準",OR(AD63="休",AB$17=30,AD$18="×")),AB$17=31,AC$18="×",AC63="")),AND(AB63="深",OR(AA63="休",AB$17=1,AND(AC63&lt;&gt;"準",AC63&lt;&gt;"深",AA63="")),OR(AC63="休",AND(OR(AC63="準",AC63="深"),OR(AD63="休",AB$17=30,AD$18="×")),AB$17=31,AC$18="×",AC63="")))))),40,0))))</f>
        <v>0</v>
      </c>
      <c r="AC204" s="193">
        <f t="shared" ref="AC204" si="999">IF(AND($D$1="二交代制",AC$17&gt;=1,AC$17&lt;=28,AC63="当",AD63="明",AE63="休",AF63="当"),10,IF(AND($D$1="三交代制",AC$17&gt;=2,AC$17&lt;=30,OR(AC63="準",AC63="深"),OR(AD63="準",AD63="深"),OR(AE63="準",AE63="深")),20,IF(AND($D$1="二交代制",OR(AC63="当",AC63="明"),NOT(OR(AND(AC63="当",OR(AD63="明",AC$17=31,AD$18="×"),OR(AE63="休",AC$17=30,AC$17=31,AE$18="×")),AND(AC63="明",OR(AB63="当",AC$17=1),OR(AD63="休",AC$17=31,AD$18="×"))))),30,IF(AND($D$1="三交代制",AB63&lt;&gt;"準",AB63&lt;&gt;"深",OR(AC63="準",AC63="深"),(NOT(OR(AND(AC63="準",OR(AB63="日",AB63="休",AC$17=1,AND(AD63&lt;&gt;"準",AD63&lt;&gt;"深",AB63="")),OR(AD63="休",AND(AD63="準",OR(AE63="休",AC$17=30,AE$18="×")),AC$17=31,AD$18="×",AD63="")),AND(AC63="深",OR(AB63="休",AC$17=1,AND(AD63&lt;&gt;"準",AD63&lt;&gt;"深",AB63="")),OR(AD63="休",AND(OR(AD63="準",AD63="深"),OR(AE63="休",AC$17=30,AE$18="×")),AC$17=31,AD$18="×",AD63="")))))),40,0))))</f>
        <v>0</v>
      </c>
      <c r="AD204" s="193">
        <f t="shared" ref="AD204" si="1000">IF(AND($D$1="二交代制",AD$17&gt;=1,AD$17&lt;=28,AD63="当",AE63="明",AF63="休",AG63="当"),10,IF(AND($D$1="三交代制",AD$17&gt;=2,AD$17&lt;=30,OR(AD63="準",AD63="深"),OR(AE63="準",AE63="深"),OR(AF63="準",AF63="深")),20,IF(AND($D$1="二交代制",OR(AD63="当",AD63="明"),NOT(OR(AND(AD63="当",OR(AE63="明",AD$17=31,AE$18="×"),OR(AF63="休",AD$17=30,AD$17=31,AF$18="×")),AND(AD63="明",OR(AC63="当",AD$17=1),OR(AE63="休",AD$17=31,AE$18="×"))))),30,IF(AND($D$1="三交代制",AC63&lt;&gt;"準",AC63&lt;&gt;"深",OR(AD63="準",AD63="深"),(NOT(OR(AND(AD63="準",OR(AC63="日",AC63="休",AD$17=1,AND(AE63&lt;&gt;"準",AE63&lt;&gt;"深",AC63="")),OR(AE63="休",AND(AE63="準",OR(AF63="休",AD$17=30,AF$18="×")),AD$17=31,AE$18="×",AE63="")),AND(AD63="深",OR(AC63="休",AD$17=1,AND(AE63&lt;&gt;"準",AE63&lt;&gt;"深",AC63="")),OR(AE63="休",AND(OR(AE63="準",AE63="深"),OR(AF63="休",AD$17=30,AF$18="×")),AD$17=31,AE$18="×",AE63="")))))),40,0))))</f>
        <v>0</v>
      </c>
      <c r="AE204" s="193">
        <f t="shared" ref="AE204" si="1001">IF(AND($D$1="二交代制",AE$17&gt;=1,AE$17&lt;=28,AE63="当",AF63="明",AG63="休",AH63="当"),10,IF(AND($D$1="三交代制",AE$17&gt;=2,AE$17&lt;=30,OR(AE63="準",AE63="深"),OR(AF63="準",AF63="深"),OR(AG63="準",AG63="深")),20,IF(AND($D$1="二交代制",OR(AE63="当",AE63="明"),NOT(OR(AND(AE63="当",OR(AF63="明",AE$17=31,AF$18="×"),OR(AG63="休",AE$17=30,AE$17=31,AG$18="×")),AND(AE63="明",OR(AD63="当",AE$17=1),OR(AF63="休",AE$17=31,AF$18="×"))))),30,IF(AND($D$1="三交代制",AD63&lt;&gt;"準",AD63&lt;&gt;"深",OR(AE63="準",AE63="深"),(NOT(OR(AND(AE63="準",OR(AD63="日",AD63="休",AE$17=1,AND(AF63&lt;&gt;"準",AF63&lt;&gt;"深",AD63="")),OR(AF63="休",AND(AF63="準",OR(AG63="休",AE$17=30,AG$18="×")),AE$17=31,AF$18="×",AF63="")),AND(AE63="深",OR(AD63="休",AE$17=1,AND(AF63&lt;&gt;"準",AF63&lt;&gt;"深",AD63="")),OR(AF63="休",AND(OR(AF63="準",AF63="深"),OR(AG63="休",AE$17=30,AG$18="×")),AE$17=31,AF$18="×",AF63="")))))),40,0))))</f>
        <v>0</v>
      </c>
      <c r="AF204" s="193">
        <f t="shared" ref="AF204" si="1002">IF(AND($D$1="二交代制",AF$17&gt;=1,AF$17&lt;=28,AF63="当",AG63="明",AH63="休",AI63="当"),10,IF(AND($D$1="三交代制",AF$17&gt;=2,AF$17&lt;=30,OR(AF63="準",AF63="深"),OR(AG63="準",AG63="深"),OR(AH63="準",AH63="深")),20,IF(AND($D$1="二交代制",OR(AF63="当",AF63="明"),NOT(OR(AND(AF63="当",OR(AG63="明",AF$17=31,AG$18="×"),OR(AH63="休",AF$17=30,AF$17=31,AH$18="×")),AND(AF63="明",OR(AE63="当",AF$17=1),OR(AG63="休",AF$17=31,AG$18="×"))))),30,IF(AND($D$1="三交代制",AE63&lt;&gt;"準",AE63&lt;&gt;"深",OR(AF63="準",AF63="深"),(NOT(OR(AND(AF63="準",OR(AE63="日",AE63="休",AF$17=1,AND(AG63&lt;&gt;"準",AG63&lt;&gt;"深",AE63="")),OR(AG63="休",AND(AG63="準",OR(AH63="休",AF$17=30,AH$18="×")),AF$17=31,AG$18="×",AG63="")),AND(AF63="深",OR(AE63="休",AF$17=1,AND(AG63&lt;&gt;"準",AG63&lt;&gt;"深",AE63="")),OR(AG63="休",AND(OR(AG63="準",AG63="深"),OR(AH63="休",AF$17=30,AH$18="×")),AF$17=31,AG$18="×",AG63="")))))),40,0))))</f>
        <v>0</v>
      </c>
      <c r="AG204" s="193">
        <f t="shared" ref="AG204" si="1003">IF(AND($D$1="二交代制",AG$17&gt;=1,AG$17&lt;=28,AG63="当",AH63="明",AI63="休",AJ63="当"),10,IF(AND($D$1="三交代制",AG$17&gt;=2,AG$17&lt;=30,OR(AG63="準",AG63="深"),OR(AH63="準",AH63="深"),OR(AI63="準",AI63="深")),20,IF(AND($D$1="二交代制",OR(AG63="当",AG63="明"),NOT(OR(AND(AG63="当",OR(AH63="明",AG$17=31,AH$18="×"),OR(AI63="休",AG$17=30,AG$17=31,AI$18="×")),AND(AG63="明",OR(AF63="当",AG$17=1),OR(AH63="休",AG$17=31,AH$18="×"))))),30,IF(AND($D$1="三交代制",AF63&lt;&gt;"準",AF63&lt;&gt;"深",OR(AG63="準",AG63="深"),(NOT(OR(AND(AG63="準",OR(AF63="日",AF63="休",AG$17=1,AND(AH63&lt;&gt;"準",AH63&lt;&gt;"深",AF63="")),OR(AH63="休",AND(AH63="準",OR(AI63="休",AG$17=30,AI$18="×")),AG$17=31,AH$18="×",AH63="")),AND(AG63="深",OR(AF63="休",AG$17=1,AND(AH63&lt;&gt;"準",AH63&lt;&gt;"深",AF63="")),OR(AH63="休",AND(OR(AH63="準",AH63="深"),OR(AI63="休",AG$17=30,AI$18="×")),AG$17=31,AH$18="×",AH63="")))))),40,0))))</f>
        <v>0</v>
      </c>
      <c r="AH204" s="193">
        <f t="shared" ref="AH204" si="1004">IF(AND($D$1="二交代制",AH$17&gt;=1,AH$17&lt;=28,AH63="当",AI63="明",AJ63="休",AK63="当"),10,IF(AND($D$1="三交代制",AH$17&gt;=2,AH$17&lt;=30,OR(AH63="準",AH63="深"),OR(AI63="準",AI63="深"),OR(AJ63="準",AJ63="深")),20,IF(AND($D$1="二交代制",OR(AH63="当",AH63="明"),NOT(OR(AND(AH63="当",OR(AI63="明",AH$17=31,AI$18="×"),OR(AJ63="休",AH$17=30,AH$17=31,AJ$18="×")),AND(AH63="明",OR(AG63="当",AH$17=1),OR(AI63="休",AH$17=31,AI$18="×"))))),30,IF(AND($D$1="三交代制",AG63&lt;&gt;"準",AG63&lt;&gt;"深",OR(AH63="準",AH63="深"),(NOT(OR(AND(AH63="準",OR(AG63="日",AG63="休",AH$17=1,AND(AI63&lt;&gt;"準",AI63&lt;&gt;"深",AG63="")),OR(AI63="休",AND(AI63="準",OR(AJ63="休",AH$17=30,AJ$18="×")),AH$17=31,AI$18="×",AI63="")),AND(AH63="深",OR(AG63="休",AH$17=1,AND(AI63&lt;&gt;"準",AI63&lt;&gt;"深",AG63="")),OR(AI63="休",AND(OR(AI63="準",AI63="深"),OR(AJ63="休",AH$17=30,AJ$18="×")),AH$17=31,AI$18="×",AI63="")))))),40,0))))</f>
        <v>0</v>
      </c>
      <c r="AI204" s="193">
        <f t="shared" ref="AI204" si="1005">IF(AND($D$1="二交代制",AI$17&gt;=1,AI$17&lt;=28,AI63="当",AJ63="明",AK63="休",AL63="当"),10,IF(AND($D$1="三交代制",AI$17&gt;=2,AI$17&lt;=30,OR(AI63="準",AI63="深"),OR(AJ63="準",AJ63="深"),OR(AK63="準",AK63="深")),20,IF(AND($D$1="二交代制",OR(AI63="当",AI63="明"),NOT(OR(AND(AI63="当",OR(AJ63="明",AI$17=31,AJ$18="×"),OR(AK63="休",AI$17=30,AI$17=31,AK$18="×")),AND(AI63="明",OR(AH63="当",AI$17=1),OR(AJ63="休",AI$17=31,AJ$18="×"))))),30,IF(AND($D$1="三交代制",AH63&lt;&gt;"準",AH63&lt;&gt;"深",OR(AI63="準",AI63="深"),(NOT(OR(AND(AI63="準",OR(AH63="日",AH63="休",AI$17=1,AND(AJ63&lt;&gt;"準",AJ63&lt;&gt;"深",AH63="")),OR(AJ63="休",AND(AJ63="準",OR(AK63="休",AI$17=30,AK$18="×")),AI$17=31,AJ$18="×",AJ63="")),AND(AI63="深",OR(AH63="休",AI$17=1,AND(AJ63&lt;&gt;"準",AJ63&lt;&gt;"深",AH63="")),OR(AJ63="休",AND(OR(AJ63="準",AJ63="深"),OR(AK63="休",AI$17=30,AK$18="×")),AI$17=31,AJ$18="×",AJ63="")))))),40,0))))</f>
        <v>0</v>
      </c>
      <c r="AJ204" s="193">
        <f t="shared" ref="AJ204" si="1006">IF(AND($D$1="二交代制",AJ$17&gt;=1,AJ$17&lt;=28,AJ63="当",AK63="明",AL63="休",AM63="当"),10,IF(AND($D$1="三交代制",AJ$17&gt;=2,AJ$17&lt;=30,OR(AJ63="準",AJ63="深"),OR(AK63="準",AK63="深"),OR(AL63="準",AL63="深")),20,IF(AND($D$1="二交代制",OR(AJ63="当",AJ63="明"),NOT(OR(AND(AJ63="当",OR(AK63="明",AJ$17=31,AK$18="×"),OR(AL63="休",AJ$17=30,AJ$17=31,AL$18="×")),AND(AJ63="明",OR(AI63="当",AJ$17=1),OR(AK63="休",AJ$17=31,AK$18="×"))))),30,IF(AND($D$1="三交代制",AI63&lt;&gt;"準",AI63&lt;&gt;"深",OR(AJ63="準",AJ63="深"),(NOT(OR(AND(AJ63="準",OR(AI63="日",AI63="休",AJ$17=1,AND(AK63&lt;&gt;"準",AK63&lt;&gt;"深",AI63="")),OR(AK63="休",AND(AK63="準",OR(AL63="休",AJ$17=30,AL$18="×")),AJ$17=31,AK$18="×",AK63="")),AND(AJ63="深",OR(AI63="休",AJ$17=1,AND(AK63&lt;&gt;"準",AK63&lt;&gt;"深",AI63="")),OR(AK63="休",AND(OR(AK63="準",AK63="深"),OR(AL63="休",AJ$17=30,AL$18="×")),AJ$17=31,AK$18="×",AK63="")))))),40,0))))</f>
        <v>0</v>
      </c>
      <c r="AK204" s="193">
        <f t="shared" ref="AK204" si="1007">IF(AND($D$1="二交代制",AK$17&gt;=1,AK$17&lt;=28,AK63="当",AL63="明",AM63="休",AN63="当"),10,IF(AND($D$1="三交代制",AK$17&gt;=2,AK$17&lt;=30,OR(AK63="準",AK63="深"),OR(AL63="準",AL63="深"),OR(AM63="準",AM63="深")),20,IF(AND($D$1="二交代制",OR(AK63="当",AK63="明"),NOT(OR(AND(AK63="当",OR(AL63="明",AK$17=31,AL$18="×"),OR(AM63="休",AK$17=30,AK$17=31,AM$18="×")),AND(AK63="明",OR(AJ63="当",AK$17=1),OR(AL63="休",AK$17=31,AL$18="×"))))),30,IF(AND($D$1="三交代制",AJ63&lt;&gt;"準",AJ63&lt;&gt;"深",OR(AK63="準",AK63="深"),(NOT(OR(AND(AK63="準",OR(AJ63="日",AJ63="休",AK$17=1,AND(AL63&lt;&gt;"準",AL63&lt;&gt;"深",AJ63="")),OR(AL63="休",AND(AL63="準",OR(AM63="休",AK$17=30,AM$18="×")),AK$17=31,AL$18="×",AL63="")),AND(AK63="深",OR(AJ63="休",AK$17=1,AND(AL63&lt;&gt;"準",AL63&lt;&gt;"深",AJ63="")),OR(AL63="休",AND(OR(AL63="準",AL63="深"),OR(AM63="休",AK$17=30,AM$18="×")),AK$17=31,AL$18="×",AL63="")))))),40,0))))</f>
        <v>0</v>
      </c>
      <c r="AL204" s="193">
        <f t="shared" ref="AL204" si="1008">IF(AND($D$1="二交代制",AL$17&gt;=1,AL$17&lt;=28,AL63="当",AM63="明",AN63="休",AO63="当"),10,IF(AND($D$1="三交代制",AL$17&gt;=2,AL$17&lt;=30,OR(AL63="準",AL63="深"),OR(AM63="準",AM63="深"),OR(AN63="準",AN63="深")),20,IF(AND($D$1="二交代制",OR(AL63="当",AL63="明"),NOT(OR(AND(AL63="当",OR(AM63="明",AL$17=31,AM$18="×"),OR(AN63="休",AL$17=30,AL$17=31,AN$18="×")),AND(AL63="明",OR(AK63="当",AL$17=1),OR(AM63="休",AL$17=31,AM$18="×"))))),30,IF(AND($D$1="三交代制",AK63&lt;&gt;"準",AK63&lt;&gt;"深",OR(AL63="準",AL63="深"),(NOT(OR(AND(AL63="準",OR(AK63="日",AK63="休",AL$17=1,AND(AM63&lt;&gt;"準",AM63&lt;&gt;"深",AK63="")),OR(AM63="休",AND(AM63="準",OR(AN63="休",AL$17=30,AN$18="×")),AL$17=31,AM$18="×",AM63="")),AND(AL63="深",OR(AK63="休",AL$17=1,AND(AM63&lt;&gt;"準",AM63&lt;&gt;"深",AK63="")),OR(AM63="休",AND(OR(AM63="準",AM63="深"),OR(AN63="休",AL$17=30,AN$18="×")),AL$17=31,AM$18="×",AM63="")))))),40,0))))</f>
        <v>0</v>
      </c>
      <c r="AM204" s="193">
        <f t="shared" ref="AM204" si="1009">IF(AND($D$1="二交代制",AM$17&gt;=1,AM$17&lt;=28,AM63="当",AN63="明",AO63="休",AP63="当"),10,IF(AND($D$1="三交代制",AM$17&gt;=2,AM$17&lt;=30,OR(AM63="準",AM63="深"),OR(AN63="準",AN63="深"),OR(AO63="準",AO63="深")),20,IF(AND($D$1="二交代制",OR(AM63="当",AM63="明"),NOT(OR(AND(AM63="当",OR(AN63="明",AM$17=31,AN$18="×"),OR(AO63="休",AM$17=30,AM$17=31,AO$18="×")),AND(AM63="明",OR(AL63="当",AM$17=1),OR(AN63="休",AM$17=31,AN$18="×"))))),30,IF(AND($D$1="三交代制",AL63&lt;&gt;"準",AL63&lt;&gt;"深",OR(AM63="準",AM63="深"),(NOT(OR(AND(AM63="準",OR(AL63="日",AL63="休",AM$17=1,AND(AN63&lt;&gt;"準",AN63&lt;&gt;"深",AL63="")),OR(AN63="休",AND(AN63="準",OR(AO63="休",AM$17=30,AO$18="×")),AM$17=31,AN$18="×",AN63="")),AND(AM63="深",OR(AL63="休",AM$17=1,AND(AN63&lt;&gt;"準",AN63&lt;&gt;"深",AL63="")),OR(AN63="休",AND(OR(AN63="準",AN63="深"),OR(AO63="休",AM$17=30,AO$18="×")),AM$17=31,AN$18="×",AN63="")))))),40,0))))</f>
        <v>0</v>
      </c>
      <c r="AN204" s="193">
        <f t="shared" ref="AN204" si="1010">IF(AND($D$1="二交代制",AN$17&gt;=1,AN$17&lt;=28,AN63="当",AO63="明",AP63="休",AQ63="当"),10,IF(AND($D$1="三交代制",AN$17&gt;=2,AN$17&lt;=30,OR(AN63="準",AN63="深"),OR(AO63="準",AO63="深"),OR(AP63="準",AP63="深")),20,IF(AND($D$1="二交代制",OR(AN63="当",AN63="明"),NOT(OR(AND(AN63="当",OR(AO63="明",AN$17=31,AO$18="×"),OR(AP63="休",AN$17=30,AN$17=31,AP$18="×")),AND(AN63="明",OR(AM63="当",AN$17=1),OR(AO63="休",AN$17=31,AO$18="×"))))),30,IF(AND($D$1="三交代制",AM63&lt;&gt;"準",AM63&lt;&gt;"深",OR(AN63="準",AN63="深"),(NOT(OR(AND(AN63="準",OR(AM63="日",AM63="休",AN$17=1,AND(AO63&lt;&gt;"準",AO63&lt;&gt;"深",AM63="")),OR(AO63="休",AND(AO63="準",OR(AP63="休",AN$17=30,AP$18="×")),AN$17=31,AO$18="×",AO63="")),AND(AN63="深",OR(AM63="休",AN$17=1,AND(AO63&lt;&gt;"準",AO63&lt;&gt;"深",AM63="")),OR(AO63="休",AND(OR(AO63="準",AO63="深"),OR(AP63="休",AN$17=30,AP$18="×")),AN$17=31,AO$18="×",AO63="")))))),40,0))))</f>
        <v>0</v>
      </c>
      <c r="AO204" s="193">
        <f t="shared" ref="AO204" si="1011">IF(AND($D$1="二交代制",AO$17&gt;=1,AO$17&lt;=28,AO63="当",AP63="明",AQ63="休",AR63="当"),10,IF(AND($D$1="三交代制",AO$17&gt;=2,AO$17&lt;=30,OR(AO63="準",AO63="深"),OR(AP63="準",AP63="深"),OR(AQ63="準",AQ63="深")),20,IF(AND($D$1="二交代制",OR(AO63="当",AO63="明"),NOT(OR(AND(AO63="当",OR(AP63="明",AO$17=31,AP$18="×"),OR(AQ63="休",AO$17=30,AO$17=31,AQ$18="×")),AND(AO63="明",OR(AN63="当",AO$17=1),OR(AP63="休",AO$17=31,AP$18="×"))))),30,IF(AND($D$1="三交代制",AN63&lt;&gt;"準",AN63&lt;&gt;"深",OR(AO63="準",AO63="深"),(NOT(OR(AND(AO63="準",OR(AN63="日",AN63="休",AO$17=1,AND(AP63&lt;&gt;"準",AP63&lt;&gt;"深",AN63="")),OR(AP63="休",AND(AP63="準",OR(AQ63="休",AO$17=30,AQ$18="×")),AO$17=31,AP$18="×",AP63="")),AND(AO63="深",OR(AN63="休",AO$17=1,AND(AP63&lt;&gt;"準",AP63&lt;&gt;"深",AN63="")),OR(AP63="休",AND(OR(AP63="準",AP63="深"),OR(AQ63="休",AO$17=30,AQ$18="×")),AO$17=31,AP$18="×",AP63="")))))),40,0))))</f>
        <v>0</v>
      </c>
    </row>
    <row r="205" spans="9:41" x14ac:dyDescent="0.4">
      <c r="I205" s="307"/>
      <c r="J205" s="202"/>
      <c r="K205" s="193"/>
      <c r="L205" s="193"/>
      <c r="M205" s="193"/>
      <c r="N205" s="193"/>
      <c r="O205" s="193"/>
      <c r="P205" s="193"/>
      <c r="Q205" s="193"/>
      <c r="R205" s="193"/>
      <c r="S205" s="193"/>
      <c r="T205" s="193"/>
      <c r="U205" s="193"/>
      <c r="V205" s="193"/>
      <c r="W205" s="193"/>
      <c r="X205" s="193"/>
      <c r="Y205" s="193"/>
      <c r="Z205" s="193"/>
      <c r="AA205" s="193"/>
      <c r="AB205" s="193"/>
      <c r="AC205" s="193"/>
      <c r="AD205" s="193"/>
      <c r="AE205" s="193"/>
      <c r="AF205" s="193"/>
      <c r="AG205" s="193"/>
      <c r="AH205" s="193"/>
      <c r="AI205" s="193"/>
      <c r="AJ205" s="193"/>
      <c r="AK205" s="193"/>
      <c r="AL205" s="193"/>
      <c r="AM205" s="193"/>
      <c r="AN205" s="193"/>
      <c r="AO205" s="193"/>
    </row>
    <row r="206" spans="9:41" x14ac:dyDescent="0.4">
      <c r="I206" s="307"/>
      <c r="J206" s="201" t="str">
        <f t="shared" ref="J206" si="1012">E65</f>
        <v/>
      </c>
      <c r="K206" s="193">
        <f t="shared" ref="K206" si="1013">IF(AND($D$1="二交代制",K$17&gt;=1,K$17&lt;=28,K65="当",L65="明",M65="休",N65="当"),10,IF(AND($D$1="三交代制",K$17&gt;=2,K$17&lt;=30,OR(K65="準",K65="深"),OR(L65="準",L65="深"),OR(M65="準",M65="深")),20,IF(AND($D$1="二交代制",OR(K65="当",K65="明"),NOT(OR(AND(K65="当",OR(L65="明",K$17=31,L$18="×"),OR(M65="休",K$17=30,K$17=31,M$18="×")),AND(K65="明",OR(J65="当",K$17=1),OR(L65="休",K$17=31,L$18="×"))))),30,IF(AND($D$1="三交代制",J65&lt;&gt;"準",J65&lt;&gt;"深",OR(K65="準",K65="深"),(NOT(OR(AND(K65="準",OR(J65="日",J65="休",K$17=1,AND(L65&lt;&gt;"準",L65&lt;&gt;"深",J65="")),OR(L65="休",AND(L65="準",OR(M65="休",K$17=30,M$18="×")),K$17=31,L$18="×",L65="")),AND(K65="深",OR(J65="休",K$17=1,AND(L65&lt;&gt;"準",L65&lt;&gt;"深",J65="")),OR(L65="休",AND(OR(L65="準",L65="深"),OR(M65="休",K$17=30,M$18="×")),K$17=31,L$18="×",L65="")))))),40,0))))</f>
        <v>0</v>
      </c>
      <c r="L206" s="193">
        <f t="shared" ref="L206" si="1014">IF(AND($D$1="二交代制",L$17&gt;=1,L$17&lt;=28,L65="当",M65="明",N65="休",O65="当"),10,IF(AND($D$1="三交代制",L$17&gt;=2,L$17&lt;=30,OR(L65="準",L65="深"),OR(M65="準",M65="深"),OR(N65="準",N65="深")),20,IF(AND($D$1="二交代制",OR(L65="当",L65="明"),NOT(OR(AND(L65="当",OR(M65="明",L$17=31,M$18="×"),OR(N65="休",L$17=30,L$17=31,N$18="×")),AND(L65="明",OR(K65="当",L$17=1),OR(M65="休",L$17=31,M$18="×"))))),30,IF(AND($D$1="三交代制",K65&lt;&gt;"準",K65&lt;&gt;"深",OR(L65="準",L65="深"),(NOT(OR(AND(L65="準",OR(K65="日",K65="休",L$17=1,AND(M65&lt;&gt;"準",M65&lt;&gt;"深",K65="")),OR(M65="休",AND(M65="準",OR(N65="休",L$17=30,N$18="×")),L$17=31,M$18="×",M65="")),AND(L65="深",OR(K65="休",L$17=1,AND(M65&lt;&gt;"準",M65&lt;&gt;"深",K65="")),OR(M65="休",AND(OR(M65="準",M65="深"),OR(N65="休",L$17=30,N$18="×")),L$17=31,M$18="×",M65="")))))),40,0))))</f>
        <v>0</v>
      </c>
      <c r="M206" s="193">
        <f t="shared" ref="M206" si="1015">IF(AND($D$1="二交代制",M$17&gt;=1,M$17&lt;=28,M65="当",N65="明",O65="休",P65="当"),10,IF(AND($D$1="三交代制",M$17&gt;=2,M$17&lt;=30,OR(M65="準",M65="深"),OR(N65="準",N65="深"),OR(O65="準",O65="深")),20,IF(AND($D$1="二交代制",OR(M65="当",M65="明"),NOT(OR(AND(M65="当",OR(N65="明",M$17=31,N$18="×"),OR(O65="休",M$17=30,M$17=31,O$18="×")),AND(M65="明",OR(L65="当",M$17=1),OR(N65="休",M$17=31,N$18="×"))))),30,IF(AND($D$1="三交代制",L65&lt;&gt;"準",L65&lt;&gt;"深",OR(M65="準",M65="深"),(NOT(OR(AND(M65="準",OR(L65="日",L65="休",M$17=1,AND(N65&lt;&gt;"準",N65&lt;&gt;"深",L65="")),OR(N65="休",AND(N65="準",OR(O65="休",M$17=30,O$18="×")),M$17=31,N$18="×",N65="")),AND(M65="深",OR(L65="休",M$17=1,AND(N65&lt;&gt;"準",N65&lt;&gt;"深",L65="")),OR(N65="休",AND(OR(N65="準",N65="深"),OR(O65="休",M$17=30,O$18="×")),M$17=31,N$18="×",N65="")))))),40,0))))</f>
        <v>0</v>
      </c>
      <c r="N206" s="193">
        <f t="shared" ref="N206" si="1016">IF(AND($D$1="二交代制",N$17&gt;=1,N$17&lt;=28,N65="当",O65="明",P65="休",Q65="当"),10,IF(AND($D$1="三交代制",N$17&gt;=2,N$17&lt;=30,OR(N65="準",N65="深"),OR(O65="準",O65="深"),OR(P65="準",P65="深")),20,IF(AND($D$1="二交代制",OR(N65="当",N65="明"),NOT(OR(AND(N65="当",OR(O65="明",N$17=31,O$18="×"),OR(P65="休",N$17=30,N$17=31,P$18="×")),AND(N65="明",OR(M65="当",N$17=1),OR(O65="休",N$17=31,O$18="×"))))),30,IF(AND($D$1="三交代制",M65&lt;&gt;"準",M65&lt;&gt;"深",OR(N65="準",N65="深"),(NOT(OR(AND(N65="準",OR(M65="日",M65="休",N$17=1,AND(O65&lt;&gt;"準",O65&lt;&gt;"深",M65="")),OR(O65="休",AND(O65="準",OR(P65="休",N$17=30,P$18="×")),N$17=31,O$18="×",O65="")),AND(N65="深",OR(M65="休",N$17=1,AND(O65&lt;&gt;"準",O65&lt;&gt;"深",M65="")),OR(O65="休",AND(OR(O65="準",O65="深"),OR(P65="休",N$17=30,P$18="×")),N$17=31,O$18="×",O65="")))))),40,0))))</f>
        <v>0</v>
      </c>
      <c r="O206" s="193">
        <f t="shared" ref="O206" si="1017">IF(AND($D$1="二交代制",O$17&gt;=1,O$17&lt;=28,O65="当",P65="明",Q65="休",R65="当"),10,IF(AND($D$1="三交代制",O$17&gt;=2,O$17&lt;=30,OR(O65="準",O65="深"),OR(P65="準",P65="深"),OR(Q65="準",Q65="深")),20,IF(AND($D$1="二交代制",OR(O65="当",O65="明"),NOT(OR(AND(O65="当",OR(P65="明",O$17=31,P$18="×"),OR(Q65="休",O$17=30,O$17=31,Q$18="×")),AND(O65="明",OR(N65="当",O$17=1),OR(P65="休",O$17=31,P$18="×"))))),30,IF(AND($D$1="三交代制",N65&lt;&gt;"準",N65&lt;&gt;"深",OR(O65="準",O65="深"),(NOT(OR(AND(O65="準",OR(N65="日",N65="休",O$17=1,AND(P65&lt;&gt;"準",P65&lt;&gt;"深",N65="")),OR(P65="休",AND(P65="準",OR(Q65="休",O$17=30,Q$18="×")),O$17=31,P$18="×",P65="")),AND(O65="深",OR(N65="休",O$17=1,AND(P65&lt;&gt;"準",P65&lt;&gt;"深",N65="")),OR(P65="休",AND(OR(P65="準",P65="深"),OR(Q65="休",O$17=30,Q$18="×")),O$17=31,P$18="×",P65="")))))),40,0))))</f>
        <v>0</v>
      </c>
      <c r="P206" s="193">
        <f t="shared" ref="P206" si="1018">IF(AND($D$1="二交代制",P$17&gt;=1,P$17&lt;=28,P65="当",Q65="明",R65="休",S65="当"),10,IF(AND($D$1="三交代制",P$17&gt;=2,P$17&lt;=30,OR(P65="準",P65="深"),OR(Q65="準",Q65="深"),OR(R65="準",R65="深")),20,IF(AND($D$1="二交代制",OR(P65="当",P65="明"),NOT(OR(AND(P65="当",OR(Q65="明",P$17=31,Q$18="×"),OR(R65="休",P$17=30,P$17=31,R$18="×")),AND(P65="明",OR(O65="当",P$17=1),OR(Q65="休",P$17=31,Q$18="×"))))),30,IF(AND($D$1="三交代制",O65&lt;&gt;"準",O65&lt;&gt;"深",OR(P65="準",P65="深"),(NOT(OR(AND(P65="準",OR(O65="日",O65="休",P$17=1,AND(Q65&lt;&gt;"準",Q65&lt;&gt;"深",O65="")),OR(Q65="休",AND(Q65="準",OR(R65="休",P$17=30,R$18="×")),P$17=31,Q$18="×",Q65="")),AND(P65="深",OR(O65="休",P$17=1,AND(Q65&lt;&gt;"準",Q65&lt;&gt;"深",O65="")),OR(Q65="休",AND(OR(Q65="準",Q65="深"),OR(R65="休",P$17=30,R$18="×")),P$17=31,Q$18="×",Q65="")))))),40,0))))</f>
        <v>0</v>
      </c>
      <c r="Q206" s="193">
        <f t="shared" ref="Q206" si="1019">IF(AND($D$1="二交代制",Q$17&gt;=1,Q$17&lt;=28,Q65="当",R65="明",S65="休",T65="当"),10,IF(AND($D$1="三交代制",Q$17&gt;=2,Q$17&lt;=30,OR(Q65="準",Q65="深"),OR(R65="準",R65="深"),OR(S65="準",S65="深")),20,IF(AND($D$1="二交代制",OR(Q65="当",Q65="明"),NOT(OR(AND(Q65="当",OR(R65="明",Q$17=31,R$18="×"),OR(S65="休",Q$17=30,Q$17=31,S$18="×")),AND(Q65="明",OR(P65="当",Q$17=1),OR(R65="休",Q$17=31,R$18="×"))))),30,IF(AND($D$1="三交代制",P65&lt;&gt;"準",P65&lt;&gt;"深",OR(Q65="準",Q65="深"),(NOT(OR(AND(Q65="準",OR(P65="日",P65="休",Q$17=1,AND(R65&lt;&gt;"準",R65&lt;&gt;"深",P65="")),OR(R65="休",AND(R65="準",OR(S65="休",Q$17=30,S$18="×")),Q$17=31,R$18="×",R65="")),AND(Q65="深",OR(P65="休",Q$17=1,AND(R65&lt;&gt;"準",R65&lt;&gt;"深",P65="")),OR(R65="休",AND(OR(R65="準",R65="深"),OR(S65="休",Q$17=30,S$18="×")),Q$17=31,R$18="×",R65="")))))),40,0))))</f>
        <v>0</v>
      </c>
      <c r="R206" s="193">
        <f t="shared" ref="R206" si="1020">IF(AND($D$1="二交代制",R$17&gt;=1,R$17&lt;=28,R65="当",S65="明",T65="休",U65="当"),10,IF(AND($D$1="三交代制",R$17&gt;=2,R$17&lt;=30,OR(R65="準",R65="深"),OR(S65="準",S65="深"),OR(T65="準",T65="深")),20,IF(AND($D$1="二交代制",OR(R65="当",R65="明"),NOT(OR(AND(R65="当",OR(S65="明",R$17=31,S$18="×"),OR(T65="休",R$17=30,R$17=31,T$18="×")),AND(R65="明",OR(Q65="当",R$17=1),OR(S65="休",R$17=31,S$18="×"))))),30,IF(AND($D$1="三交代制",Q65&lt;&gt;"準",Q65&lt;&gt;"深",OR(R65="準",R65="深"),(NOT(OR(AND(R65="準",OR(Q65="日",Q65="休",R$17=1,AND(S65&lt;&gt;"準",S65&lt;&gt;"深",Q65="")),OR(S65="休",AND(S65="準",OR(T65="休",R$17=30,T$18="×")),R$17=31,S$18="×",S65="")),AND(R65="深",OR(Q65="休",R$17=1,AND(S65&lt;&gt;"準",S65&lt;&gt;"深",Q65="")),OR(S65="休",AND(OR(S65="準",S65="深"),OR(T65="休",R$17=30,T$18="×")),R$17=31,S$18="×",S65="")))))),40,0))))</f>
        <v>0</v>
      </c>
      <c r="S206" s="193">
        <f t="shared" ref="S206" si="1021">IF(AND($D$1="二交代制",S$17&gt;=1,S$17&lt;=28,S65="当",T65="明",U65="休",V65="当"),10,IF(AND($D$1="三交代制",S$17&gt;=2,S$17&lt;=30,OR(S65="準",S65="深"),OR(T65="準",T65="深"),OR(U65="準",U65="深")),20,IF(AND($D$1="二交代制",OR(S65="当",S65="明"),NOT(OR(AND(S65="当",OR(T65="明",S$17=31,T$18="×"),OR(U65="休",S$17=30,S$17=31,U$18="×")),AND(S65="明",OR(R65="当",S$17=1),OR(T65="休",S$17=31,T$18="×"))))),30,IF(AND($D$1="三交代制",R65&lt;&gt;"準",R65&lt;&gt;"深",OR(S65="準",S65="深"),(NOT(OR(AND(S65="準",OR(R65="日",R65="休",S$17=1,AND(T65&lt;&gt;"準",T65&lt;&gt;"深",R65="")),OR(T65="休",AND(T65="準",OR(U65="休",S$17=30,U$18="×")),S$17=31,T$18="×",T65="")),AND(S65="深",OR(R65="休",S$17=1,AND(T65&lt;&gt;"準",T65&lt;&gt;"深",R65="")),OR(T65="休",AND(OR(T65="準",T65="深"),OR(U65="休",S$17=30,U$18="×")),S$17=31,T$18="×",T65="")))))),40,0))))</f>
        <v>0</v>
      </c>
      <c r="T206" s="193">
        <f t="shared" ref="T206" si="1022">IF(AND($D$1="二交代制",T$17&gt;=1,T$17&lt;=28,T65="当",U65="明",V65="休",W65="当"),10,IF(AND($D$1="三交代制",T$17&gt;=2,T$17&lt;=30,OR(T65="準",T65="深"),OR(U65="準",U65="深"),OR(V65="準",V65="深")),20,IF(AND($D$1="二交代制",OR(T65="当",T65="明"),NOT(OR(AND(T65="当",OR(U65="明",T$17=31,U$18="×"),OR(V65="休",T$17=30,T$17=31,V$18="×")),AND(T65="明",OR(S65="当",T$17=1),OR(U65="休",T$17=31,U$18="×"))))),30,IF(AND($D$1="三交代制",S65&lt;&gt;"準",S65&lt;&gt;"深",OR(T65="準",T65="深"),(NOT(OR(AND(T65="準",OR(S65="日",S65="休",T$17=1,AND(U65&lt;&gt;"準",U65&lt;&gt;"深",S65="")),OR(U65="休",AND(U65="準",OR(V65="休",T$17=30,V$18="×")),T$17=31,U$18="×",U65="")),AND(T65="深",OR(S65="休",T$17=1,AND(U65&lt;&gt;"準",U65&lt;&gt;"深",S65="")),OR(U65="休",AND(OR(U65="準",U65="深"),OR(V65="休",T$17=30,V$18="×")),T$17=31,U$18="×",U65="")))))),40,0))))</f>
        <v>0</v>
      </c>
      <c r="U206" s="193">
        <f t="shared" ref="U206" si="1023">IF(AND($D$1="二交代制",U$17&gt;=1,U$17&lt;=28,U65="当",V65="明",W65="休",X65="当"),10,IF(AND($D$1="三交代制",U$17&gt;=2,U$17&lt;=30,OR(U65="準",U65="深"),OR(V65="準",V65="深"),OR(W65="準",W65="深")),20,IF(AND($D$1="二交代制",OR(U65="当",U65="明"),NOT(OR(AND(U65="当",OR(V65="明",U$17=31,V$18="×"),OR(W65="休",U$17=30,U$17=31,W$18="×")),AND(U65="明",OR(T65="当",U$17=1),OR(V65="休",U$17=31,V$18="×"))))),30,IF(AND($D$1="三交代制",T65&lt;&gt;"準",T65&lt;&gt;"深",OR(U65="準",U65="深"),(NOT(OR(AND(U65="準",OR(T65="日",T65="休",U$17=1,AND(V65&lt;&gt;"準",V65&lt;&gt;"深",T65="")),OR(V65="休",AND(V65="準",OR(W65="休",U$17=30,W$18="×")),U$17=31,V$18="×",V65="")),AND(U65="深",OR(T65="休",U$17=1,AND(V65&lt;&gt;"準",V65&lt;&gt;"深",T65="")),OR(V65="休",AND(OR(V65="準",V65="深"),OR(W65="休",U$17=30,W$18="×")),U$17=31,V$18="×",V65="")))))),40,0))))</f>
        <v>0</v>
      </c>
      <c r="V206" s="193">
        <f t="shared" ref="V206" si="1024">IF(AND($D$1="二交代制",V$17&gt;=1,V$17&lt;=28,V65="当",W65="明",X65="休",Y65="当"),10,IF(AND($D$1="三交代制",V$17&gt;=2,V$17&lt;=30,OR(V65="準",V65="深"),OR(W65="準",W65="深"),OR(X65="準",X65="深")),20,IF(AND($D$1="二交代制",OR(V65="当",V65="明"),NOT(OR(AND(V65="当",OR(W65="明",V$17=31,W$18="×"),OR(X65="休",V$17=30,V$17=31,X$18="×")),AND(V65="明",OR(U65="当",V$17=1),OR(W65="休",V$17=31,W$18="×"))))),30,IF(AND($D$1="三交代制",U65&lt;&gt;"準",U65&lt;&gt;"深",OR(V65="準",V65="深"),(NOT(OR(AND(V65="準",OR(U65="日",U65="休",V$17=1,AND(W65&lt;&gt;"準",W65&lt;&gt;"深",U65="")),OR(W65="休",AND(W65="準",OR(X65="休",V$17=30,X$18="×")),V$17=31,W$18="×",W65="")),AND(V65="深",OR(U65="休",V$17=1,AND(W65&lt;&gt;"準",W65&lt;&gt;"深",U65="")),OR(W65="休",AND(OR(W65="準",W65="深"),OR(X65="休",V$17=30,X$18="×")),V$17=31,W$18="×",W65="")))))),40,0))))</f>
        <v>0</v>
      </c>
      <c r="W206" s="193">
        <f t="shared" ref="W206" si="1025">IF(AND($D$1="二交代制",W$17&gt;=1,W$17&lt;=28,W65="当",X65="明",Y65="休",Z65="当"),10,IF(AND($D$1="三交代制",W$17&gt;=2,W$17&lt;=30,OR(W65="準",W65="深"),OR(X65="準",X65="深"),OR(Y65="準",Y65="深")),20,IF(AND($D$1="二交代制",OR(W65="当",W65="明"),NOT(OR(AND(W65="当",OR(X65="明",W$17=31,X$18="×"),OR(Y65="休",W$17=30,W$17=31,Y$18="×")),AND(W65="明",OR(V65="当",W$17=1),OR(X65="休",W$17=31,X$18="×"))))),30,IF(AND($D$1="三交代制",V65&lt;&gt;"準",V65&lt;&gt;"深",OR(W65="準",W65="深"),(NOT(OR(AND(W65="準",OR(V65="日",V65="休",W$17=1,AND(X65&lt;&gt;"準",X65&lt;&gt;"深",V65="")),OR(X65="休",AND(X65="準",OR(Y65="休",W$17=30,Y$18="×")),W$17=31,X$18="×",X65="")),AND(W65="深",OR(V65="休",W$17=1,AND(X65&lt;&gt;"準",X65&lt;&gt;"深",V65="")),OR(X65="休",AND(OR(X65="準",X65="深"),OR(Y65="休",W$17=30,Y$18="×")),W$17=31,X$18="×",X65="")))))),40,0))))</f>
        <v>0</v>
      </c>
      <c r="X206" s="193">
        <f t="shared" ref="X206" si="1026">IF(AND($D$1="二交代制",X$17&gt;=1,X$17&lt;=28,X65="当",Y65="明",Z65="休",AA65="当"),10,IF(AND($D$1="三交代制",X$17&gt;=2,X$17&lt;=30,OR(X65="準",X65="深"),OR(Y65="準",Y65="深"),OR(Z65="準",Z65="深")),20,IF(AND($D$1="二交代制",OR(X65="当",X65="明"),NOT(OR(AND(X65="当",OR(Y65="明",X$17=31,Y$18="×"),OR(Z65="休",X$17=30,X$17=31,Z$18="×")),AND(X65="明",OR(W65="当",X$17=1),OR(Y65="休",X$17=31,Y$18="×"))))),30,IF(AND($D$1="三交代制",W65&lt;&gt;"準",W65&lt;&gt;"深",OR(X65="準",X65="深"),(NOT(OR(AND(X65="準",OR(W65="日",W65="休",X$17=1,AND(Y65&lt;&gt;"準",Y65&lt;&gt;"深",W65="")),OR(Y65="休",AND(Y65="準",OR(Z65="休",X$17=30,Z$18="×")),X$17=31,Y$18="×",Y65="")),AND(X65="深",OR(W65="休",X$17=1,AND(Y65&lt;&gt;"準",Y65&lt;&gt;"深",W65="")),OR(Y65="休",AND(OR(Y65="準",Y65="深"),OR(Z65="休",X$17=30,Z$18="×")),X$17=31,Y$18="×",Y65="")))))),40,0))))</f>
        <v>0</v>
      </c>
      <c r="Y206" s="193">
        <f t="shared" ref="Y206" si="1027">IF(AND($D$1="二交代制",Y$17&gt;=1,Y$17&lt;=28,Y65="当",Z65="明",AA65="休",AB65="当"),10,IF(AND($D$1="三交代制",Y$17&gt;=2,Y$17&lt;=30,OR(Y65="準",Y65="深"),OR(Z65="準",Z65="深"),OR(AA65="準",AA65="深")),20,IF(AND($D$1="二交代制",OR(Y65="当",Y65="明"),NOT(OR(AND(Y65="当",OR(Z65="明",Y$17=31,Z$18="×"),OR(AA65="休",Y$17=30,Y$17=31,AA$18="×")),AND(Y65="明",OR(X65="当",Y$17=1),OR(Z65="休",Y$17=31,Z$18="×"))))),30,IF(AND($D$1="三交代制",X65&lt;&gt;"準",X65&lt;&gt;"深",OR(Y65="準",Y65="深"),(NOT(OR(AND(Y65="準",OR(X65="日",X65="休",Y$17=1,AND(Z65&lt;&gt;"準",Z65&lt;&gt;"深",X65="")),OR(Z65="休",AND(Z65="準",OR(AA65="休",Y$17=30,AA$18="×")),Y$17=31,Z$18="×",Z65="")),AND(Y65="深",OR(X65="休",Y$17=1,AND(Z65&lt;&gt;"準",Z65&lt;&gt;"深",X65="")),OR(Z65="休",AND(OR(Z65="準",Z65="深"),OR(AA65="休",Y$17=30,AA$18="×")),Y$17=31,Z$18="×",Z65="")))))),40,0))))</f>
        <v>0</v>
      </c>
      <c r="Z206" s="193">
        <f t="shared" ref="Z206" si="1028">IF(AND($D$1="二交代制",Z$17&gt;=1,Z$17&lt;=28,Z65="当",AA65="明",AB65="休",AC65="当"),10,IF(AND($D$1="三交代制",Z$17&gt;=2,Z$17&lt;=30,OR(Z65="準",Z65="深"),OR(AA65="準",AA65="深"),OR(AB65="準",AB65="深")),20,IF(AND($D$1="二交代制",OR(Z65="当",Z65="明"),NOT(OR(AND(Z65="当",OR(AA65="明",Z$17=31,AA$18="×"),OR(AB65="休",Z$17=30,Z$17=31,AB$18="×")),AND(Z65="明",OR(Y65="当",Z$17=1),OR(AA65="休",Z$17=31,AA$18="×"))))),30,IF(AND($D$1="三交代制",Y65&lt;&gt;"準",Y65&lt;&gt;"深",OR(Z65="準",Z65="深"),(NOT(OR(AND(Z65="準",OR(Y65="日",Y65="休",Z$17=1,AND(AA65&lt;&gt;"準",AA65&lt;&gt;"深",Y65="")),OR(AA65="休",AND(AA65="準",OR(AB65="休",Z$17=30,AB$18="×")),Z$17=31,AA$18="×",AA65="")),AND(Z65="深",OR(Y65="休",Z$17=1,AND(AA65&lt;&gt;"準",AA65&lt;&gt;"深",Y65="")),OR(AA65="休",AND(OR(AA65="準",AA65="深"),OR(AB65="休",Z$17=30,AB$18="×")),Z$17=31,AA$18="×",AA65="")))))),40,0))))</f>
        <v>0</v>
      </c>
      <c r="AA206" s="193">
        <f t="shared" ref="AA206" si="1029">IF(AND($D$1="二交代制",AA$17&gt;=1,AA$17&lt;=28,AA65="当",AB65="明",AC65="休",AD65="当"),10,IF(AND($D$1="三交代制",AA$17&gt;=2,AA$17&lt;=30,OR(AA65="準",AA65="深"),OR(AB65="準",AB65="深"),OR(AC65="準",AC65="深")),20,IF(AND($D$1="二交代制",OR(AA65="当",AA65="明"),NOT(OR(AND(AA65="当",OR(AB65="明",AA$17=31,AB$18="×"),OR(AC65="休",AA$17=30,AA$17=31,AC$18="×")),AND(AA65="明",OR(Z65="当",AA$17=1),OR(AB65="休",AA$17=31,AB$18="×"))))),30,IF(AND($D$1="三交代制",Z65&lt;&gt;"準",Z65&lt;&gt;"深",OR(AA65="準",AA65="深"),(NOT(OR(AND(AA65="準",OR(Z65="日",Z65="休",AA$17=1,AND(AB65&lt;&gt;"準",AB65&lt;&gt;"深",Z65="")),OR(AB65="休",AND(AB65="準",OR(AC65="休",AA$17=30,AC$18="×")),AA$17=31,AB$18="×",AB65="")),AND(AA65="深",OR(Z65="休",AA$17=1,AND(AB65&lt;&gt;"準",AB65&lt;&gt;"深",Z65="")),OR(AB65="休",AND(OR(AB65="準",AB65="深"),OR(AC65="休",AA$17=30,AC$18="×")),AA$17=31,AB$18="×",AB65="")))))),40,0))))</f>
        <v>0</v>
      </c>
      <c r="AB206" s="193">
        <f t="shared" ref="AB206" si="1030">IF(AND($D$1="二交代制",AB$17&gt;=1,AB$17&lt;=28,AB65="当",AC65="明",AD65="休",AE65="当"),10,IF(AND($D$1="三交代制",AB$17&gt;=2,AB$17&lt;=30,OR(AB65="準",AB65="深"),OR(AC65="準",AC65="深"),OR(AD65="準",AD65="深")),20,IF(AND($D$1="二交代制",OR(AB65="当",AB65="明"),NOT(OR(AND(AB65="当",OR(AC65="明",AB$17=31,AC$18="×"),OR(AD65="休",AB$17=30,AB$17=31,AD$18="×")),AND(AB65="明",OR(AA65="当",AB$17=1),OR(AC65="休",AB$17=31,AC$18="×"))))),30,IF(AND($D$1="三交代制",AA65&lt;&gt;"準",AA65&lt;&gt;"深",OR(AB65="準",AB65="深"),(NOT(OR(AND(AB65="準",OR(AA65="日",AA65="休",AB$17=1,AND(AC65&lt;&gt;"準",AC65&lt;&gt;"深",AA65="")),OR(AC65="休",AND(AC65="準",OR(AD65="休",AB$17=30,AD$18="×")),AB$17=31,AC$18="×",AC65="")),AND(AB65="深",OR(AA65="休",AB$17=1,AND(AC65&lt;&gt;"準",AC65&lt;&gt;"深",AA65="")),OR(AC65="休",AND(OR(AC65="準",AC65="深"),OR(AD65="休",AB$17=30,AD$18="×")),AB$17=31,AC$18="×",AC65="")))))),40,0))))</f>
        <v>0</v>
      </c>
      <c r="AC206" s="193">
        <f t="shared" ref="AC206" si="1031">IF(AND($D$1="二交代制",AC$17&gt;=1,AC$17&lt;=28,AC65="当",AD65="明",AE65="休",AF65="当"),10,IF(AND($D$1="三交代制",AC$17&gt;=2,AC$17&lt;=30,OR(AC65="準",AC65="深"),OR(AD65="準",AD65="深"),OR(AE65="準",AE65="深")),20,IF(AND($D$1="二交代制",OR(AC65="当",AC65="明"),NOT(OR(AND(AC65="当",OR(AD65="明",AC$17=31,AD$18="×"),OR(AE65="休",AC$17=30,AC$17=31,AE$18="×")),AND(AC65="明",OR(AB65="当",AC$17=1),OR(AD65="休",AC$17=31,AD$18="×"))))),30,IF(AND($D$1="三交代制",AB65&lt;&gt;"準",AB65&lt;&gt;"深",OR(AC65="準",AC65="深"),(NOT(OR(AND(AC65="準",OR(AB65="日",AB65="休",AC$17=1,AND(AD65&lt;&gt;"準",AD65&lt;&gt;"深",AB65="")),OR(AD65="休",AND(AD65="準",OR(AE65="休",AC$17=30,AE$18="×")),AC$17=31,AD$18="×",AD65="")),AND(AC65="深",OR(AB65="休",AC$17=1,AND(AD65&lt;&gt;"準",AD65&lt;&gt;"深",AB65="")),OR(AD65="休",AND(OR(AD65="準",AD65="深"),OR(AE65="休",AC$17=30,AE$18="×")),AC$17=31,AD$18="×",AD65="")))))),40,0))))</f>
        <v>0</v>
      </c>
      <c r="AD206" s="193">
        <f t="shared" ref="AD206" si="1032">IF(AND($D$1="二交代制",AD$17&gt;=1,AD$17&lt;=28,AD65="当",AE65="明",AF65="休",AG65="当"),10,IF(AND($D$1="三交代制",AD$17&gt;=2,AD$17&lt;=30,OR(AD65="準",AD65="深"),OR(AE65="準",AE65="深"),OR(AF65="準",AF65="深")),20,IF(AND($D$1="二交代制",OR(AD65="当",AD65="明"),NOT(OR(AND(AD65="当",OR(AE65="明",AD$17=31,AE$18="×"),OR(AF65="休",AD$17=30,AD$17=31,AF$18="×")),AND(AD65="明",OR(AC65="当",AD$17=1),OR(AE65="休",AD$17=31,AE$18="×"))))),30,IF(AND($D$1="三交代制",AC65&lt;&gt;"準",AC65&lt;&gt;"深",OR(AD65="準",AD65="深"),(NOT(OR(AND(AD65="準",OR(AC65="日",AC65="休",AD$17=1,AND(AE65&lt;&gt;"準",AE65&lt;&gt;"深",AC65="")),OR(AE65="休",AND(AE65="準",OR(AF65="休",AD$17=30,AF$18="×")),AD$17=31,AE$18="×",AE65="")),AND(AD65="深",OR(AC65="休",AD$17=1,AND(AE65&lt;&gt;"準",AE65&lt;&gt;"深",AC65="")),OR(AE65="休",AND(OR(AE65="準",AE65="深"),OR(AF65="休",AD$17=30,AF$18="×")),AD$17=31,AE$18="×",AE65="")))))),40,0))))</f>
        <v>0</v>
      </c>
      <c r="AE206" s="193">
        <f t="shared" ref="AE206" si="1033">IF(AND($D$1="二交代制",AE$17&gt;=1,AE$17&lt;=28,AE65="当",AF65="明",AG65="休",AH65="当"),10,IF(AND($D$1="三交代制",AE$17&gt;=2,AE$17&lt;=30,OR(AE65="準",AE65="深"),OR(AF65="準",AF65="深"),OR(AG65="準",AG65="深")),20,IF(AND($D$1="二交代制",OR(AE65="当",AE65="明"),NOT(OR(AND(AE65="当",OR(AF65="明",AE$17=31,AF$18="×"),OR(AG65="休",AE$17=30,AE$17=31,AG$18="×")),AND(AE65="明",OR(AD65="当",AE$17=1),OR(AF65="休",AE$17=31,AF$18="×"))))),30,IF(AND($D$1="三交代制",AD65&lt;&gt;"準",AD65&lt;&gt;"深",OR(AE65="準",AE65="深"),(NOT(OR(AND(AE65="準",OR(AD65="日",AD65="休",AE$17=1,AND(AF65&lt;&gt;"準",AF65&lt;&gt;"深",AD65="")),OR(AF65="休",AND(AF65="準",OR(AG65="休",AE$17=30,AG$18="×")),AE$17=31,AF$18="×",AF65="")),AND(AE65="深",OR(AD65="休",AE$17=1,AND(AF65&lt;&gt;"準",AF65&lt;&gt;"深",AD65="")),OR(AF65="休",AND(OR(AF65="準",AF65="深"),OR(AG65="休",AE$17=30,AG$18="×")),AE$17=31,AF$18="×",AF65="")))))),40,0))))</f>
        <v>0</v>
      </c>
      <c r="AF206" s="193">
        <f t="shared" ref="AF206" si="1034">IF(AND($D$1="二交代制",AF$17&gt;=1,AF$17&lt;=28,AF65="当",AG65="明",AH65="休",AI65="当"),10,IF(AND($D$1="三交代制",AF$17&gt;=2,AF$17&lt;=30,OR(AF65="準",AF65="深"),OR(AG65="準",AG65="深"),OR(AH65="準",AH65="深")),20,IF(AND($D$1="二交代制",OR(AF65="当",AF65="明"),NOT(OR(AND(AF65="当",OR(AG65="明",AF$17=31,AG$18="×"),OR(AH65="休",AF$17=30,AF$17=31,AH$18="×")),AND(AF65="明",OR(AE65="当",AF$17=1),OR(AG65="休",AF$17=31,AG$18="×"))))),30,IF(AND($D$1="三交代制",AE65&lt;&gt;"準",AE65&lt;&gt;"深",OR(AF65="準",AF65="深"),(NOT(OR(AND(AF65="準",OR(AE65="日",AE65="休",AF$17=1,AND(AG65&lt;&gt;"準",AG65&lt;&gt;"深",AE65="")),OR(AG65="休",AND(AG65="準",OR(AH65="休",AF$17=30,AH$18="×")),AF$17=31,AG$18="×",AG65="")),AND(AF65="深",OR(AE65="休",AF$17=1,AND(AG65&lt;&gt;"準",AG65&lt;&gt;"深",AE65="")),OR(AG65="休",AND(OR(AG65="準",AG65="深"),OR(AH65="休",AF$17=30,AH$18="×")),AF$17=31,AG$18="×",AG65="")))))),40,0))))</f>
        <v>0</v>
      </c>
      <c r="AG206" s="193">
        <f t="shared" ref="AG206" si="1035">IF(AND($D$1="二交代制",AG$17&gt;=1,AG$17&lt;=28,AG65="当",AH65="明",AI65="休",AJ65="当"),10,IF(AND($D$1="三交代制",AG$17&gt;=2,AG$17&lt;=30,OR(AG65="準",AG65="深"),OR(AH65="準",AH65="深"),OR(AI65="準",AI65="深")),20,IF(AND($D$1="二交代制",OR(AG65="当",AG65="明"),NOT(OR(AND(AG65="当",OR(AH65="明",AG$17=31,AH$18="×"),OR(AI65="休",AG$17=30,AG$17=31,AI$18="×")),AND(AG65="明",OR(AF65="当",AG$17=1),OR(AH65="休",AG$17=31,AH$18="×"))))),30,IF(AND($D$1="三交代制",AF65&lt;&gt;"準",AF65&lt;&gt;"深",OR(AG65="準",AG65="深"),(NOT(OR(AND(AG65="準",OR(AF65="日",AF65="休",AG$17=1,AND(AH65&lt;&gt;"準",AH65&lt;&gt;"深",AF65="")),OR(AH65="休",AND(AH65="準",OR(AI65="休",AG$17=30,AI$18="×")),AG$17=31,AH$18="×",AH65="")),AND(AG65="深",OR(AF65="休",AG$17=1,AND(AH65&lt;&gt;"準",AH65&lt;&gt;"深",AF65="")),OR(AH65="休",AND(OR(AH65="準",AH65="深"),OR(AI65="休",AG$17=30,AI$18="×")),AG$17=31,AH$18="×",AH65="")))))),40,0))))</f>
        <v>0</v>
      </c>
      <c r="AH206" s="193">
        <f t="shared" ref="AH206" si="1036">IF(AND($D$1="二交代制",AH$17&gt;=1,AH$17&lt;=28,AH65="当",AI65="明",AJ65="休",AK65="当"),10,IF(AND($D$1="三交代制",AH$17&gt;=2,AH$17&lt;=30,OR(AH65="準",AH65="深"),OR(AI65="準",AI65="深"),OR(AJ65="準",AJ65="深")),20,IF(AND($D$1="二交代制",OR(AH65="当",AH65="明"),NOT(OR(AND(AH65="当",OR(AI65="明",AH$17=31,AI$18="×"),OR(AJ65="休",AH$17=30,AH$17=31,AJ$18="×")),AND(AH65="明",OR(AG65="当",AH$17=1),OR(AI65="休",AH$17=31,AI$18="×"))))),30,IF(AND($D$1="三交代制",AG65&lt;&gt;"準",AG65&lt;&gt;"深",OR(AH65="準",AH65="深"),(NOT(OR(AND(AH65="準",OR(AG65="日",AG65="休",AH$17=1,AND(AI65&lt;&gt;"準",AI65&lt;&gt;"深",AG65="")),OR(AI65="休",AND(AI65="準",OR(AJ65="休",AH$17=30,AJ$18="×")),AH$17=31,AI$18="×",AI65="")),AND(AH65="深",OR(AG65="休",AH$17=1,AND(AI65&lt;&gt;"準",AI65&lt;&gt;"深",AG65="")),OR(AI65="休",AND(OR(AI65="準",AI65="深"),OR(AJ65="休",AH$17=30,AJ$18="×")),AH$17=31,AI$18="×",AI65="")))))),40,0))))</f>
        <v>0</v>
      </c>
      <c r="AI206" s="193">
        <f t="shared" ref="AI206" si="1037">IF(AND($D$1="二交代制",AI$17&gt;=1,AI$17&lt;=28,AI65="当",AJ65="明",AK65="休",AL65="当"),10,IF(AND($D$1="三交代制",AI$17&gt;=2,AI$17&lt;=30,OR(AI65="準",AI65="深"),OR(AJ65="準",AJ65="深"),OR(AK65="準",AK65="深")),20,IF(AND($D$1="二交代制",OR(AI65="当",AI65="明"),NOT(OR(AND(AI65="当",OR(AJ65="明",AI$17=31,AJ$18="×"),OR(AK65="休",AI$17=30,AI$17=31,AK$18="×")),AND(AI65="明",OR(AH65="当",AI$17=1),OR(AJ65="休",AI$17=31,AJ$18="×"))))),30,IF(AND($D$1="三交代制",AH65&lt;&gt;"準",AH65&lt;&gt;"深",OR(AI65="準",AI65="深"),(NOT(OR(AND(AI65="準",OR(AH65="日",AH65="休",AI$17=1,AND(AJ65&lt;&gt;"準",AJ65&lt;&gt;"深",AH65="")),OR(AJ65="休",AND(AJ65="準",OR(AK65="休",AI$17=30,AK$18="×")),AI$17=31,AJ$18="×",AJ65="")),AND(AI65="深",OR(AH65="休",AI$17=1,AND(AJ65&lt;&gt;"準",AJ65&lt;&gt;"深",AH65="")),OR(AJ65="休",AND(OR(AJ65="準",AJ65="深"),OR(AK65="休",AI$17=30,AK$18="×")),AI$17=31,AJ$18="×",AJ65="")))))),40,0))))</f>
        <v>0</v>
      </c>
      <c r="AJ206" s="193">
        <f t="shared" ref="AJ206" si="1038">IF(AND($D$1="二交代制",AJ$17&gt;=1,AJ$17&lt;=28,AJ65="当",AK65="明",AL65="休",AM65="当"),10,IF(AND($D$1="三交代制",AJ$17&gt;=2,AJ$17&lt;=30,OR(AJ65="準",AJ65="深"),OR(AK65="準",AK65="深"),OR(AL65="準",AL65="深")),20,IF(AND($D$1="二交代制",OR(AJ65="当",AJ65="明"),NOT(OR(AND(AJ65="当",OR(AK65="明",AJ$17=31,AK$18="×"),OR(AL65="休",AJ$17=30,AJ$17=31,AL$18="×")),AND(AJ65="明",OR(AI65="当",AJ$17=1),OR(AK65="休",AJ$17=31,AK$18="×"))))),30,IF(AND($D$1="三交代制",AI65&lt;&gt;"準",AI65&lt;&gt;"深",OR(AJ65="準",AJ65="深"),(NOT(OR(AND(AJ65="準",OR(AI65="日",AI65="休",AJ$17=1,AND(AK65&lt;&gt;"準",AK65&lt;&gt;"深",AI65="")),OR(AK65="休",AND(AK65="準",OR(AL65="休",AJ$17=30,AL$18="×")),AJ$17=31,AK$18="×",AK65="")),AND(AJ65="深",OR(AI65="休",AJ$17=1,AND(AK65&lt;&gt;"準",AK65&lt;&gt;"深",AI65="")),OR(AK65="休",AND(OR(AK65="準",AK65="深"),OR(AL65="休",AJ$17=30,AL$18="×")),AJ$17=31,AK$18="×",AK65="")))))),40,0))))</f>
        <v>0</v>
      </c>
      <c r="AK206" s="193">
        <f t="shared" ref="AK206" si="1039">IF(AND($D$1="二交代制",AK$17&gt;=1,AK$17&lt;=28,AK65="当",AL65="明",AM65="休",AN65="当"),10,IF(AND($D$1="三交代制",AK$17&gt;=2,AK$17&lt;=30,OR(AK65="準",AK65="深"),OR(AL65="準",AL65="深"),OR(AM65="準",AM65="深")),20,IF(AND($D$1="二交代制",OR(AK65="当",AK65="明"),NOT(OR(AND(AK65="当",OR(AL65="明",AK$17=31,AL$18="×"),OR(AM65="休",AK$17=30,AK$17=31,AM$18="×")),AND(AK65="明",OR(AJ65="当",AK$17=1),OR(AL65="休",AK$17=31,AL$18="×"))))),30,IF(AND($D$1="三交代制",AJ65&lt;&gt;"準",AJ65&lt;&gt;"深",OR(AK65="準",AK65="深"),(NOT(OR(AND(AK65="準",OR(AJ65="日",AJ65="休",AK$17=1,AND(AL65&lt;&gt;"準",AL65&lt;&gt;"深",AJ65="")),OR(AL65="休",AND(AL65="準",OR(AM65="休",AK$17=30,AM$18="×")),AK$17=31,AL$18="×",AL65="")),AND(AK65="深",OR(AJ65="休",AK$17=1,AND(AL65&lt;&gt;"準",AL65&lt;&gt;"深",AJ65="")),OR(AL65="休",AND(OR(AL65="準",AL65="深"),OR(AM65="休",AK$17=30,AM$18="×")),AK$17=31,AL$18="×",AL65="")))))),40,0))))</f>
        <v>0</v>
      </c>
      <c r="AL206" s="193">
        <f t="shared" ref="AL206" si="1040">IF(AND($D$1="二交代制",AL$17&gt;=1,AL$17&lt;=28,AL65="当",AM65="明",AN65="休",AO65="当"),10,IF(AND($D$1="三交代制",AL$17&gt;=2,AL$17&lt;=30,OR(AL65="準",AL65="深"),OR(AM65="準",AM65="深"),OR(AN65="準",AN65="深")),20,IF(AND($D$1="二交代制",OR(AL65="当",AL65="明"),NOT(OR(AND(AL65="当",OR(AM65="明",AL$17=31,AM$18="×"),OR(AN65="休",AL$17=30,AL$17=31,AN$18="×")),AND(AL65="明",OR(AK65="当",AL$17=1),OR(AM65="休",AL$17=31,AM$18="×"))))),30,IF(AND($D$1="三交代制",AK65&lt;&gt;"準",AK65&lt;&gt;"深",OR(AL65="準",AL65="深"),(NOT(OR(AND(AL65="準",OR(AK65="日",AK65="休",AL$17=1,AND(AM65&lt;&gt;"準",AM65&lt;&gt;"深",AK65="")),OR(AM65="休",AND(AM65="準",OR(AN65="休",AL$17=30,AN$18="×")),AL$17=31,AM$18="×",AM65="")),AND(AL65="深",OR(AK65="休",AL$17=1,AND(AM65&lt;&gt;"準",AM65&lt;&gt;"深",AK65="")),OR(AM65="休",AND(OR(AM65="準",AM65="深"),OR(AN65="休",AL$17=30,AN$18="×")),AL$17=31,AM$18="×",AM65="")))))),40,0))))</f>
        <v>0</v>
      </c>
      <c r="AM206" s="193">
        <f t="shared" ref="AM206" si="1041">IF(AND($D$1="二交代制",AM$17&gt;=1,AM$17&lt;=28,AM65="当",AN65="明",AO65="休",AP65="当"),10,IF(AND($D$1="三交代制",AM$17&gt;=2,AM$17&lt;=30,OR(AM65="準",AM65="深"),OR(AN65="準",AN65="深"),OR(AO65="準",AO65="深")),20,IF(AND($D$1="二交代制",OR(AM65="当",AM65="明"),NOT(OR(AND(AM65="当",OR(AN65="明",AM$17=31,AN$18="×"),OR(AO65="休",AM$17=30,AM$17=31,AO$18="×")),AND(AM65="明",OR(AL65="当",AM$17=1),OR(AN65="休",AM$17=31,AN$18="×"))))),30,IF(AND($D$1="三交代制",AL65&lt;&gt;"準",AL65&lt;&gt;"深",OR(AM65="準",AM65="深"),(NOT(OR(AND(AM65="準",OR(AL65="日",AL65="休",AM$17=1,AND(AN65&lt;&gt;"準",AN65&lt;&gt;"深",AL65="")),OR(AN65="休",AND(AN65="準",OR(AO65="休",AM$17=30,AO$18="×")),AM$17=31,AN$18="×",AN65="")),AND(AM65="深",OR(AL65="休",AM$17=1,AND(AN65&lt;&gt;"準",AN65&lt;&gt;"深",AL65="")),OR(AN65="休",AND(OR(AN65="準",AN65="深"),OR(AO65="休",AM$17=30,AO$18="×")),AM$17=31,AN$18="×",AN65="")))))),40,0))))</f>
        <v>0</v>
      </c>
      <c r="AN206" s="193">
        <f t="shared" ref="AN206" si="1042">IF(AND($D$1="二交代制",AN$17&gt;=1,AN$17&lt;=28,AN65="当",AO65="明",AP65="休",AQ65="当"),10,IF(AND($D$1="三交代制",AN$17&gt;=2,AN$17&lt;=30,OR(AN65="準",AN65="深"),OR(AO65="準",AO65="深"),OR(AP65="準",AP65="深")),20,IF(AND($D$1="二交代制",OR(AN65="当",AN65="明"),NOT(OR(AND(AN65="当",OR(AO65="明",AN$17=31,AO$18="×"),OR(AP65="休",AN$17=30,AN$17=31,AP$18="×")),AND(AN65="明",OR(AM65="当",AN$17=1),OR(AO65="休",AN$17=31,AO$18="×"))))),30,IF(AND($D$1="三交代制",AM65&lt;&gt;"準",AM65&lt;&gt;"深",OR(AN65="準",AN65="深"),(NOT(OR(AND(AN65="準",OR(AM65="日",AM65="休",AN$17=1,AND(AO65&lt;&gt;"準",AO65&lt;&gt;"深",AM65="")),OR(AO65="休",AND(AO65="準",OR(AP65="休",AN$17=30,AP$18="×")),AN$17=31,AO$18="×",AO65="")),AND(AN65="深",OR(AM65="休",AN$17=1,AND(AO65&lt;&gt;"準",AO65&lt;&gt;"深",AM65="")),OR(AO65="休",AND(OR(AO65="準",AO65="深"),OR(AP65="休",AN$17=30,AP$18="×")),AN$17=31,AO$18="×",AO65="")))))),40,0))))</f>
        <v>0</v>
      </c>
      <c r="AO206" s="193">
        <f t="shared" ref="AO206" si="1043">IF(AND($D$1="二交代制",AO$17&gt;=1,AO$17&lt;=28,AO65="当",AP65="明",AQ65="休",AR65="当"),10,IF(AND($D$1="三交代制",AO$17&gt;=2,AO$17&lt;=30,OR(AO65="準",AO65="深"),OR(AP65="準",AP65="深"),OR(AQ65="準",AQ65="深")),20,IF(AND($D$1="二交代制",OR(AO65="当",AO65="明"),NOT(OR(AND(AO65="当",OR(AP65="明",AO$17=31,AP$18="×"),OR(AQ65="休",AO$17=30,AO$17=31,AQ$18="×")),AND(AO65="明",OR(AN65="当",AO$17=1),OR(AP65="休",AO$17=31,AP$18="×"))))),30,IF(AND($D$1="三交代制",AN65&lt;&gt;"準",AN65&lt;&gt;"深",OR(AO65="準",AO65="深"),(NOT(OR(AND(AO65="準",OR(AN65="日",AN65="休",AO$17=1,AND(AP65&lt;&gt;"準",AP65&lt;&gt;"深",AN65="")),OR(AP65="休",AND(AP65="準",OR(AQ65="休",AO$17=30,AQ$18="×")),AO$17=31,AP$18="×",AP65="")),AND(AO65="深",OR(AN65="休",AO$17=1,AND(AP65&lt;&gt;"準",AP65&lt;&gt;"深",AN65="")),OR(AP65="休",AND(OR(AP65="準",AP65="深"),OR(AQ65="休",AO$17=30,AQ$18="×")),AO$17=31,AP$18="×",AP65="")))))),40,0))))</f>
        <v>0</v>
      </c>
    </row>
    <row r="207" spans="9:41" x14ac:dyDescent="0.4">
      <c r="I207" s="307"/>
      <c r="J207" s="202"/>
      <c r="K207" s="193"/>
      <c r="L207" s="193"/>
      <c r="M207" s="193"/>
      <c r="N207" s="193"/>
      <c r="O207" s="193"/>
      <c r="P207" s="193"/>
      <c r="Q207" s="193"/>
      <c r="R207" s="193"/>
      <c r="S207" s="193"/>
      <c r="T207" s="193"/>
      <c r="U207" s="193"/>
      <c r="V207" s="193"/>
      <c r="W207" s="193"/>
      <c r="X207" s="193"/>
      <c r="Y207" s="193"/>
      <c r="Z207" s="193"/>
      <c r="AA207" s="193"/>
      <c r="AB207" s="193"/>
      <c r="AC207" s="193"/>
      <c r="AD207" s="193"/>
      <c r="AE207" s="193"/>
      <c r="AF207" s="193"/>
      <c r="AG207" s="193"/>
      <c r="AH207" s="193"/>
      <c r="AI207" s="193"/>
      <c r="AJ207" s="193"/>
      <c r="AK207" s="193"/>
      <c r="AL207" s="193"/>
      <c r="AM207" s="193"/>
      <c r="AN207" s="193"/>
      <c r="AO207" s="193"/>
    </row>
    <row r="208" spans="9:41" x14ac:dyDescent="0.4">
      <c r="I208" s="307"/>
      <c r="J208" s="201" t="str">
        <f t="shared" ref="J208" si="1044">E67</f>
        <v/>
      </c>
      <c r="K208" s="193">
        <f t="shared" ref="K208" si="1045">IF(AND($D$1="二交代制",K$17&gt;=1,K$17&lt;=28,K67="当",L67="明",M67="休",N67="当"),10,IF(AND($D$1="三交代制",K$17&gt;=2,K$17&lt;=30,OR(K67="準",K67="深"),OR(L67="準",L67="深"),OR(M67="準",M67="深")),20,IF(AND($D$1="二交代制",OR(K67="当",K67="明"),NOT(OR(AND(K67="当",OR(L67="明",K$17=31,L$18="×"),OR(M67="休",K$17=30,K$17=31,M$18="×")),AND(K67="明",OR(J67="当",K$17=1),OR(L67="休",K$17=31,L$18="×"))))),30,IF(AND($D$1="三交代制",J67&lt;&gt;"準",J67&lt;&gt;"深",OR(K67="準",K67="深"),(NOT(OR(AND(K67="準",OR(J67="日",J67="休",K$17=1,AND(L67&lt;&gt;"準",L67&lt;&gt;"深",J67="")),OR(L67="休",AND(L67="準",OR(M67="休",K$17=30,M$18="×")),K$17=31,L$18="×",L67="")),AND(K67="深",OR(J67="休",K$17=1,AND(L67&lt;&gt;"準",L67&lt;&gt;"深",J67="")),OR(L67="休",AND(OR(L67="準",L67="深"),OR(M67="休",K$17=30,M$18="×")),K$17=31,L$18="×",L67="")))))),40,0))))</f>
        <v>0</v>
      </c>
      <c r="L208" s="193">
        <f t="shared" ref="L208" si="1046">IF(AND($D$1="二交代制",L$17&gt;=1,L$17&lt;=28,L67="当",M67="明",N67="休",O67="当"),10,IF(AND($D$1="三交代制",L$17&gt;=2,L$17&lt;=30,OR(L67="準",L67="深"),OR(M67="準",M67="深"),OR(N67="準",N67="深")),20,IF(AND($D$1="二交代制",OR(L67="当",L67="明"),NOT(OR(AND(L67="当",OR(M67="明",L$17=31,M$18="×"),OR(N67="休",L$17=30,L$17=31,N$18="×")),AND(L67="明",OR(K67="当",L$17=1),OR(M67="休",L$17=31,M$18="×"))))),30,IF(AND($D$1="三交代制",K67&lt;&gt;"準",K67&lt;&gt;"深",OR(L67="準",L67="深"),(NOT(OR(AND(L67="準",OR(K67="日",K67="休",L$17=1,AND(M67&lt;&gt;"準",M67&lt;&gt;"深",K67="")),OR(M67="休",AND(M67="準",OR(N67="休",L$17=30,N$18="×")),L$17=31,M$18="×",M67="")),AND(L67="深",OR(K67="休",L$17=1,AND(M67&lt;&gt;"準",M67&lt;&gt;"深",K67="")),OR(M67="休",AND(OR(M67="準",M67="深"),OR(N67="休",L$17=30,N$18="×")),L$17=31,M$18="×",M67="")))))),40,0))))</f>
        <v>0</v>
      </c>
      <c r="M208" s="193">
        <f t="shared" ref="M208" si="1047">IF(AND($D$1="二交代制",M$17&gt;=1,M$17&lt;=28,M67="当",N67="明",O67="休",P67="当"),10,IF(AND($D$1="三交代制",M$17&gt;=2,M$17&lt;=30,OR(M67="準",M67="深"),OR(N67="準",N67="深"),OR(O67="準",O67="深")),20,IF(AND($D$1="二交代制",OR(M67="当",M67="明"),NOT(OR(AND(M67="当",OR(N67="明",M$17=31,N$18="×"),OR(O67="休",M$17=30,M$17=31,O$18="×")),AND(M67="明",OR(L67="当",M$17=1),OR(N67="休",M$17=31,N$18="×"))))),30,IF(AND($D$1="三交代制",L67&lt;&gt;"準",L67&lt;&gt;"深",OR(M67="準",M67="深"),(NOT(OR(AND(M67="準",OR(L67="日",L67="休",M$17=1,AND(N67&lt;&gt;"準",N67&lt;&gt;"深",L67="")),OR(N67="休",AND(N67="準",OR(O67="休",M$17=30,O$18="×")),M$17=31,N$18="×",N67="")),AND(M67="深",OR(L67="休",M$17=1,AND(N67&lt;&gt;"準",N67&lt;&gt;"深",L67="")),OR(N67="休",AND(OR(N67="準",N67="深"),OR(O67="休",M$17=30,O$18="×")),M$17=31,N$18="×",N67="")))))),40,0))))</f>
        <v>0</v>
      </c>
      <c r="N208" s="193">
        <f t="shared" ref="N208" si="1048">IF(AND($D$1="二交代制",N$17&gt;=1,N$17&lt;=28,N67="当",O67="明",P67="休",Q67="当"),10,IF(AND($D$1="三交代制",N$17&gt;=2,N$17&lt;=30,OR(N67="準",N67="深"),OR(O67="準",O67="深"),OR(P67="準",P67="深")),20,IF(AND($D$1="二交代制",OR(N67="当",N67="明"),NOT(OR(AND(N67="当",OR(O67="明",N$17=31,O$18="×"),OR(P67="休",N$17=30,N$17=31,P$18="×")),AND(N67="明",OR(M67="当",N$17=1),OR(O67="休",N$17=31,O$18="×"))))),30,IF(AND($D$1="三交代制",M67&lt;&gt;"準",M67&lt;&gt;"深",OR(N67="準",N67="深"),(NOT(OR(AND(N67="準",OR(M67="日",M67="休",N$17=1,AND(O67&lt;&gt;"準",O67&lt;&gt;"深",M67="")),OR(O67="休",AND(O67="準",OR(P67="休",N$17=30,P$18="×")),N$17=31,O$18="×",O67="")),AND(N67="深",OR(M67="休",N$17=1,AND(O67&lt;&gt;"準",O67&lt;&gt;"深",M67="")),OR(O67="休",AND(OR(O67="準",O67="深"),OR(P67="休",N$17=30,P$18="×")),N$17=31,O$18="×",O67="")))))),40,0))))</f>
        <v>0</v>
      </c>
      <c r="O208" s="193">
        <f t="shared" ref="O208" si="1049">IF(AND($D$1="二交代制",O$17&gt;=1,O$17&lt;=28,O67="当",P67="明",Q67="休",R67="当"),10,IF(AND($D$1="三交代制",O$17&gt;=2,O$17&lt;=30,OR(O67="準",O67="深"),OR(P67="準",P67="深"),OR(Q67="準",Q67="深")),20,IF(AND($D$1="二交代制",OR(O67="当",O67="明"),NOT(OR(AND(O67="当",OR(P67="明",O$17=31,P$18="×"),OR(Q67="休",O$17=30,O$17=31,Q$18="×")),AND(O67="明",OR(N67="当",O$17=1),OR(P67="休",O$17=31,P$18="×"))))),30,IF(AND($D$1="三交代制",N67&lt;&gt;"準",N67&lt;&gt;"深",OR(O67="準",O67="深"),(NOT(OR(AND(O67="準",OR(N67="日",N67="休",O$17=1,AND(P67&lt;&gt;"準",P67&lt;&gt;"深",N67="")),OR(P67="休",AND(P67="準",OR(Q67="休",O$17=30,Q$18="×")),O$17=31,P$18="×",P67="")),AND(O67="深",OR(N67="休",O$17=1,AND(P67&lt;&gt;"準",P67&lt;&gt;"深",N67="")),OR(P67="休",AND(OR(P67="準",P67="深"),OR(Q67="休",O$17=30,Q$18="×")),O$17=31,P$18="×",P67="")))))),40,0))))</f>
        <v>0</v>
      </c>
      <c r="P208" s="193">
        <f t="shared" ref="P208" si="1050">IF(AND($D$1="二交代制",P$17&gt;=1,P$17&lt;=28,P67="当",Q67="明",R67="休",S67="当"),10,IF(AND($D$1="三交代制",P$17&gt;=2,P$17&lt;=30,OR(P67="準",P67="深"),OR(Q67="準",Q67="深"),OR(R67="準",R67="深")),20,IF(AND($D$1="二交代制",OR(P67="当",P67="明"),NOT(OR(AND(P67="当",OR(Q67="明",P$17=31,Q$18="×"),OR(R67="休",P$17=30,P$17=31,R$18="×")),AND(P67="明",OR(O67="当",P$17=1),OR(Q67="休",P$17=31,Q$18="×"))))),30,IF(AND($D$1="三交代制",O67&lt;&gt;"準",O67&lt;&gt;"深",OR(P67="準",P67="深"),(NOT(OR(AND(P67="準",OR(O67="日",O67="休",P$17=1,AND(Q67&lt;&gt;"準",Q67&lt;&gt;"深",O67="")),OR(Q67="休",AND(Q67="準",OR(R67="休",P$17=30,R$18="×")),P$17=31,Q$18="×",Q67="")),AND(P67="深",OR(O67="休",P$17=1,AND(Q67&lt;&gt;"準",Q67&lt;&gt;"深",O67="")),OR(Q67="休",AND(OR(Q67="準",Q67="深"),OR(R67="休",P$17=30,R$18="×")),P$17=31,Q$18="×",Q67="")))))),40,0))))</f>
        <v>0</v>
      </c>
      <c r="Q208" s="193">
        <f t="shared" ref="Q208" si="1051">IF(AND($D$1="二交代制",Q$17&gt;=1,Q$17&lt;=28,Q67="当",R67="明",S67="休",T67="当"),10,IF(AND($D$1="三交代制",Q$17&gt;=2,Q$17&lt;=30,OR(Q67="準",Q67="深"),OR(R67="準",R67="深"),OR(S67="準",S67="深")),20,IF(AND($D$1="二交代制",OR(Q67="当",Q67="明"),NOT(OR(AND(Q67="当",OR(R67="明",Q$17=31,R$18="×"),OR(S67="休",Q$17=30,Q$17=31,S$18="×")),AND(Q67="明",OR(P67="当",Q$17=1),OR(R67="休",Q$17=31,R$18="×"))))),30,IF(AND($D$1="三交代制",P67&lt;&gt;"準",P67&lt;&gt;"深",OR(Q67="準",Q67="深"),(NOT(OR(AND(Q67="準",OR(P67="日",P67="休",Q$17=1,AND(R67&lt;&gt;"準",R67&lt;&gt;"深",P67="")),OR(R67="休",AND(R67="準",OR(S67="休",Q$17=30,S$18="×")),Q$17=31,R$18="×",R67="")),AND(Q67="深",OR(P67="休",Q$17=1,AND(R67&lt;&gt;"準",R67&lt;&gt;"深",P67="")),OR(R67="休",AND(OR(R67="準",R67="深"),OR(S67="休",Q$17=30,S$18="×")),Q$17=31,R$18="×",R67="")))))),40,0))))</f>
        <v>0</v>
      </c>
      <c r="R208" s="193">
        <f t="shared" ref="R208" si="1052">IF(AND($D$1="二交代制",R$17&gt;=1,R$17&lt;=28,R67="当",S67="明",T67="休",U67="当"),10,IF(AND($D$1="三交代制",R$17&gt;=2,R$17&lt;=30,OR(R67="準",R67="深"),OR(S67="準",S67="深"),OR(T67="準",T67="深")),20,IF(AND($D$1="二交代制",OR(R67="当",R67="明"),NOT(OR(AND(R67="当",OR(S67="明",R$17=31,S$18="×"),OR(T67="休",R$17=30,R$17=31,T$18="×")),AND(R67="明",OR(Q67="当",R$17=1),OR(S67="休",R$17=31,S$18="×"))))),30,IF(AND($D$1="三交代制",Q67&lt;&gt;"準",Q67&lt;&gt;"深",OR(R67="準",R67="深"),(NOT(OR(AND(R67="準",OR(Q67="日",Q67="休",R$17=1,AND(S67&lt;&gt;"準",S67&lt;&gt;"深",Q67="")),OR(S67="休",AND(S67="準",OR(T67="休",R$17=30,T$18="×")),R$17=31,S$18="×",S67="")),AND(R67="深",OR(Q67="休",R$17=1,AND(S67&lt;&gt;"準",S67&lt;&gt;"深",Q67="")),OR(S67="休",AND(OR(S67="準",S67="深"),OR(T67="休",R$17=30,T$18="×")),R$17=31,S$18="×",S67="")))))),40,0))))</f>
        <v>0</v>
      </c>
      <c r="S208" s="193">
        <f t="shared" ref="S208" si="1053">IF(AND($D$1="二交代制",S$17&gt;=1,S$17&lt;=28,S67="当",T67="明",U67="休",V67="当"),10,IF(AND($D$1="三交代制",S$17&gt;=2,S$17&lt;=30,OR(S67="準",S67="深"),OR(T67="準",T67="深"),OR(U67="準",U67="深")),20,IF(AND($D$1="二交代制",OR(S67="当",S67="明"),NOT(OR(AND(S67="当",OR(T67="明",S$17=31,T$18="×"),OR(U67="休",S$17=30,S$17=31,U$18="×")),AND(S67="明",OR(R67="当",S$17=1),OR(T67="休",S$17=31,T$18="×"))))),30,IF(AND($D$1="三交代制",R67&lt;&gt;"準",R67&lt;&gt;"深",OR(S67="準",S67="深"),(NOT(OR(AND(S67="準",OR(R67="日",R67="休",S$17=1,AND(T67&lt;&gt;"準",T67&lt;&gt;"深",R67="")),OR(T67="休",AND(T67="準",OR(U67="休",S$17=30,U$18="×")),S$17=31,T$18="×",T67="")),AND(S67="深",OR(R67="休",S$17=1,AND(T67&lt;&gt;"準",T67&lt;&gt;"深",R67="")),OR(T67="休",AND(OR(T67="準",T67="深"),OR(U67="休",S$17=30,U$18="×")),S$17=31,T$18="×",T67="")))))),40,0))))</f>
        <v>0</v>
      </c>
      <c r="T208" s="193">
        <f t="shared" ref="T208" si="1054">IF(AND($D$1="二交代制",T$17&gt;=1,T$17&lt;=28,T67="当",U67="明",V67="休",W67="当"),10,IF(AND($D$1="三交代制",T$17&gt;=2,T$17&lt;=30,OR(T67="準",T67="深"),OR(U67="準",U67="深"),OR(V67="準",V67="深")),20,IF(AND($D$1="二交代制",OR(T67="当",T67="明"),NOT(OR(AND(T67="当",OR(U67="明",T$17=31,U$18="×"),OR(V67="休",T$17=30,T$17=31,V$18="×")),AND(T67="明",OR(S67="当",T$17=1),OR(U67="休",T$17=31,U$18="×"))))),30,IF(AND($D$1="三交代制",S67&lt;&gt;"準",S67&lt;&gt;"深",OR(T67="準",T67="深"),(NOT(OR(AND(T67="準",OR(S67="日",S67="休",T$17=1,AND(U67&lt;&gt;"準",U67&lt;&gt;"深",S67="")),OR(U67="休",AND(U67="準",OR(V67="休",T$17=30,V$18="×")),T$17=31,U$18="×",U67="")),AND(T67="深",OR(S67="休",T$17=1,AND(U67&lt;&gt;"準",U67&lt;&gt;"深",S67="")),OR(U67="休",AND(OR(U67="準",U67="深"),OR(V67="休",T$17=30,V$18="×")),T$17=31,U$18="×",U67="")))))),40,0))))</f>
        <v>0</v>
      </c>
      <c r="U208" s="193">
        <f t="shared" ref="U208" si="1055">IF(AND($D$1="二交代制",U$17&gt;=1,U$17&lt;=28,U67="当",V67="明",W67="休",X67="当"),10,IF(AND($D$1="三交代制",U$17&gt;=2,U$17&lt;=30,OR(U67="準",U67="深"),OR(V67="準",V67="深"),OR(W67="準",W67="深")),20,IF(AND($D$1="二交代制",OR(U67="当",U67="明"),NOT(OR(AND(U67="当",OR(V67="明",U$17=31,V$18="×"),OR(W67="休",U$17=30,U$17=31,W$18="×")),AND(U67="明",OR(T67="当",U$17=1),OR(V67="休",U$17=31,V$18="×"))))),30,IF(AND($D$1="三交代制",T67&lt;&gt;"準",T67&lt;&gt;"深",OR(U67="準",U67="深"),(NOT(OR(AND(U67="準",OR(T67="日",T67="休",U$17=1,AND(V67&lt;&gt;"準",V67&lt;&gt;"深",T67="")),OR(V67="休",AND(V67="準",OR(W67="休",U$17=30,W$18="×")),U$17=31,V$18="×",V67="")),AND(U67="深",OR(T67="休",U$17=1,AND(V67&lt;&gt;"準",V67&lt;&gt;"深",T67="")),OR(V67="休",AND(OR(V67="準",V67="深"),OR(W67="休",U$17=30,W$18="×")),U$17=31,V$18="×",V67="")))))),40,0))))</f>
        <v>0</v>
      </c>
      <c r="V208" s="193">
        <f t="shared" ref="V208" si="1056">IF(AND($D$1="二交代制",V$17&gt;=1,V$17&lt;=28,V67="当",W67="明",X67="休",Y67="当"),10,IF(AND($D$1="三交代制",V$17&gt;=2,V$17&lt;=30,OR(V67="準",V67="深"),OR(W67="準",W67="深"),OR(X67="準",X67="深")),20,IF(AND($D$1="二交代制",OR(V67="当",V67="明"),NOT(OR(AND(V67="当",OR(W67="明",V$17=31,W$18="×"),OR(X67="休",V$17=30,V$17=31,X$18="×")),AND(V67="明",OR(U67="当",V$17=1),OR(W67="休",V$17=31,W$18="×"))))),30,IF(AND($D$1="三交代制",U67&lt;&gt;"準",U67&lt;&gt;"深",OR(V67="準",V67="深"),(NOT(OR(AND(V67="準",OR(U67="日",U67="休",V$17=1,AND(W67&lt;&gt;"準",W67&lt;&gt;"深",U67="")),OR(W67="休",AND(W67="準",OR(X67="休",V$17=30,X$18="×")),V$17=31,W$18="×",W67="")),AND(V67="深",OR(U67="休",V$17=1,AND(W67&lt;&gt;"準",W67&lt;&gt;"深",U67="")),OR(W67="休",AND(OR(W67="準",W67="深"),OR(X67="休",V$17=30,X$18="×")),V$17=31,W$18="×",W67="")))))),40,0))))</f>
        <v>0</v>
      </c>
      <c r="W208" s="193">
        <f t="shared" ref="W208" si="1057">IF(AND($D$1="二交代制",W$17&gt;=1,W$17&lt;=28,W67="当",X67="明",Y67="休",Z67="当"),10,IF(AND($D$1="三交代制",W$17&gt;=2,W$17&lt;=30,OR(W67="準",W67="深"),OR(X67="準",X67="深"),OR(Y67="準",Y67="深")),20,IF(AND($D$1="二交代制",OR(W67="当",W67="明"),NOT(OR(AND(W67="当",OR(X67="明",W$17=31,X$18="×"),OR(Y67="休",W$17=30,W$17=31,Y$18="×")),AND(W67="明",OR(V67="当",W$17=1),OR(X67="休",W$17=31,X$18="×"))))),30,IF(AND($D$1="三交代制",V67&lt;&gt;"準",V67&lt;&gt;"深",OR(W67="準",W67="深"),(NOT(OR(AND(W67="準",OR(V67="日",V67="休",W$17=1,AND(X67&lt;&gt;"準",X67&lt;&gt;"深",V67="")),OR(X67="休",AND(X67="準",OR(Y67="休",W$17=30,Y$18="×")),W$17=31,X$18="×",X67="")),AND(W67="深",OR(V67="休",W$17=1,AND(X67&lt;&gt;"準",X67&lt;&gt;"深",V67="")),OR(X67="休",AND(OR(X67="準",X67="深"),OR(Y67="休",W$17=30,Y$18="×")),W$17=31,X$18="×",X67="")))))),40,0))))</f>
        <v>0</v>
      </c>
      <c r="X208" s="193">
        <f t="shared" ref="X208" si="1058">IF(AND($D$1="二交代制",X$17&gt;=1,X$17&lt;=28,X67="当",Y67="明",Z67="休",AA67="当"),10,IF(AND($D$1="三交代制",X$17&gt;=2,X$17&lt;=30,OR(X67="準",X67="深"),OR(Y67="準",Y67="深"),OR(Z67="準",Z67="深")),20,IF(AND($D$1="二交代制",OR(X67="当",X67="明"),NOT(OR(AND(X67="当",OR(Y67="明",X$17=31,Y$18="×"),OR(Z67="休",X$17=30,X$17=31,Z$18="×")),AND(X67="明",OR(W67="当",X$17=1),OR(Y67="休",X$17=31,Y$18="×"))))),30,IF(AND($D$1="三交代制",W67&lt;&gt;"準",W67&lt;&gt;"深",OR(X67="準",X67="深"),(NOT(OR(AND(X67="準",OR(W67="日",W67="休",X$17=1,AND(Y67&lt;&gt;"準",Y67&lt;&gt;"深",W67="")),OR(Y67="休",AND(Y67="準",OR(Z67="休",X$17=30,Z$18="×")),X$17=31,Y$18="×",Y67="")),AND(X67="深",OR(W67="休",X$17=1,AND(Y67&lt;&gt;"準",Y67&lt;&gt;"深",W67="")),OR(Y67="休",AND(OR(Y67="準",Y67="深"),OR(Z67="休",X$17=30,Z$18="×")),X$17=31,Y$18="×",Y67="")))))),40,0))))</f>
        <v>0</v>
      </c>
      <c r="Y208" s="193">
        <f t="shared" ref="Y208" si="1059">IF(AND($D$1="二交代制",Y$17&gt;=1,Y$17&lt;=28,Y67="当",Z67="明",AA67="休",AB67="当"),10,IF(AND($D$1="三交代制",Y$17&gt;=2,Y$17&lt;=30,OR(Y67="準",Y67="深"),OR(Z67="準",Z67="深"),OR(AA67="準",AA67="深")),20,IF(AND($D$1="二交代制",OR(Y67="当",Y67="明"),NOT(OR(AND(Y67="当",OR(Z67="明",Y$17=31,Z$18="×"),OR(AA67="休",Y$17=30,Y$17=31,AA$18="×")),AND(Y67="明",OR(X67="当",Y$17=1),OR(Z67="休",Y$17=31,Z$18="×"))))),30,IF(AND($D$1="三交代制",X67&lt;&gt;"準",X67&lt;&gt;"深",OR(Y67="準",Y67="深"),(NOT(OR(AND(Y67="準",OR(X67="日",X67="休",Y$17=1,AND(Z67&lt;&gt;"準",Z67&lt;&gt;"深",X67="")),OR(Z67="休",AND(Z67="準",OR(AA67="休",Y$17=30,AA$18="×")),Y$17=31,Z$18="×",Z67="")),AND(Y67="深",OR(X67="休",Y$17=1,AND(Z67&lt;&gt;"準",Z67&lt;&gt;"深",X67="")),OR(Z67="休",AND(OR(Z67="準",Z67="深"),OR(AA67="休",Y$17=30,AA$18="×")),Y$17=31,Z$18="×",Z67="")))))),40,0))))</f>
        <v>0</v>
      </c>
      <c r="Z208" s="193">
        <f t="shared" ref="Z208" si="1060">IF(AND($D$1="二交代制",Z$17&gt;=1,Z$17&lt;=28,Z67="当",AA67="明",AB67="休",AC67="当"),10,IF(AND($D$1="三交代制",Z$17&gt;=2,Z$17&lt;=30,OR(Z67="準",Z67="深"),OR(AA67="準",AA67="深"),OR(AB67="準",AB67="深")),20,IF(AND($D$1="二交代制",OR(Z67="当",Z67="明"),NOT(OR(AND(Z67="当",OR(AA67="明",Z$17=31,AA$18="×"),OR(AB67="休",Z$17=30,Z$17=31,AB$18="×")),AND(Z67="明",OR(Y67="当",Z$17=1),OR(AA67="休",Z$17=31,AA$18="×"))))),30,IF(AND($D$1="三交代制",Y67&lt;&gt;"準",Y67&lt;&gt;"深",OR(Z67="準",Z67="深"),(NOT(OR(AND(Z67="準",OR(Y67="日",Y67="休",Z$17=1,AND(AA67&lt;&gt;"準",AA67&lt;&gt;"深",Y67="")),OR(AA67="休",AND(AA67="準",OR(AB67="休",Z$17=30,AB$18="×")),Z$17=31,AA$18="×",AA67="")),AND(Z67="深",OR(Y67="休",Z$17=1,AND(AA67&lt;&gt;"準",AA67&lt;&gt;"深",Y67="")),OR(AA67="休",AND(OR(AA67="準",AA67="深"),OR(AB67="休",Z$17=30,AB$18="×")),Z$17=31,AA$18="×",AA67="")))))),40,0))))</f>
        <v>0</v>
      </c>
      <c r="AA208" s="193">
        <f t="shared" ref="AA208" si="1061">IF(AND($D$1="二交代制",AA$17&gt;=1,AA$17&lt;=28,AA67="当",AB67="明",AC67="休",AD67="当"),10,IF(AND($D$1="三交代制",AA$17&gt;=2,AA$17&lt;=30,OR(AA67="準",AA67="深"),OR(AB67="準",AB67="深"),OR(AC67="準",AC67="深")),20,IF(AND($D$1="二交代制",OR(AA67="当",AA67="明"),NOT(OR(AND(AA67="当",OR(AB67="明",AA$17=31,AB$18="×"),OR(AC67="休",AA$17=30,AA$17=31,AC$18="×")),AND(AA67="明",OR(Z67="当",AA$17=1),OR(AB67="休",AA$17=31,AB$18="×"))))),30,IF(AND($D$1="三交代制",Z67&lt;&gt;"準",Z67&lt;&gt;"深",OR(AA67="準",AA67="深"),(NOT(OR(AND(AA67="準",OR(Z67="日",Z67="休",AA$17=1,AND(AB67&lt;&gt;"準",AB67&lt;&gt;"深",Z67="")),OR(AB67="休",AND(AB67="準",OR(AC67="休",AA$17=30,AC$18="×")),AA$17=31,AB$18="×",AB67="")),AND(AA67="深",OR(Z67="休",AA$17=1,AND(AB67&lt;&gt;"準",AB67&lt;&gt;"深",Z67="")),OR(AB67="休",AND(OR(AB67="準",AB67="深"),OR(AC67="休",AA$17=30,AC$18="×")),AA$17=31,AB$18="×",AB67="")))))),40,0))))</f>
        <v>0</v>
      </c>
      <c r="AB208" s="193">
        <f t="shared" ref="AB208" si="1062">IF(AND($D$1="二交代制",AB$17&gt;=1,AB$17&lt;=28,AB67="当",AC67="明",AD67="休",AE67="当"),10,IF(AND($D$1="三交代制",AB$17&gt;=2,AB$17&lt;=30,OR(AB67="準",AB67="深"),OR(AC67="準",AC67="深"),OR(AD67="準",AD67="深")),20,IF(AND($D$1="二交代制",OR(AB67="当",AB67="明"),NOT(OR(AND(AB67="当",OR(AC67="明",AB$17=31,AC$18="×"),OR(AD67="休",AB$17=30,AB$17=31,AD$18="×")),AND(AB67="明",OR(AA67="当",AB$17=1),OR(AC67="休",AB$17=31,AC$18="×"))))),30,IF(AND($D$1="三交代制",AA67&lt;&gt;"準",AA67&lt;&gt;"深",OR(AB67="準",AB67="深"),(NOT(OR(AND(AB67="準",OR(AA67="日",AA67="休",AB$17=1,AND(AC67&lt;&gt;"準",AC67&lt;&gt;"深",AA67="")),OR(AC67="休",AND(AC67="準",OR(AD67="休",AB$17=30,AD$18="×")),AB$17=31,AC$18="×",AC67="")),AND(AB67="深",OR(AA67="休",AB$17=1,AND(AC67&lt;&gt;"準",AC67&lt;&gt;"深",AA67="")),OR(AC67="休",AND(OR(AC67="準",AC67="深"),OR(AD67="休",AB$17=30,AD$18="×")),AB$17=31,AC$18="×",AC67="")))))),40,0))))</f>
        <v>0</v>
      </c>
      <c r="AC208" s="193">
        <f t="shared" ref="AC208" si="1063">IF(AND($D$1="二交代制",AC$17&gt;=1,AC$17&lt;=28,AC67="当",AD67="明",AE67="休",AF67="当"),10,IF(AND($D$1="三交代制",AC$17&gt;=2,AC$17&lt;=30,OR(AC67="準",AC67="深"),OR(AD67="準",AD67="深"),OR(AE67="準",AE67="深")),20,IF(AND($D$1="二交代制",OR(AC67="当",AC67="明"),NOT(OR(AND(AC67="当",OR(AD67="明",AC$17=31,AD$18="×"),OR(AE67="休",AC$17=30,AC$17=31,AE$18="×")),AND(AC67="明",OR(AB67="当",AC$17=1),OR(AD67="休",AC$17=31,AD$18="×"))))),30,IF(AND($D$1="三交代制",AB67&lt;&gt;"準",AB67&lt;&gt;"深",OR(AC67="準",AC67="深"),(NOT(OR(AND(AC67="準",OR(AB67="日",AB67="休",AC$17=1,AND(AD67&lt;&gt;"準",AD67&lt;&gt;"深",AB67="")),OR(AD67="休",AND(AD67="準",OR(AE67="休",AC$17=30,AE$18="×")),AC$17=31,AD$18="×",AD67="")),AND(AC67="深",OR(AB67="休",AC$17=1,AND(AD67&lt;&gt;"準",AD67&lt;&gt;"深",AB67="")),OR(AD67="休",AND(OR(AD67="準",AD67="深"),OR(AE67="休",AC$17=30,AE$18="×")),AC$17=31,AD$18="×",AD67="")))))),40,0))))</f>
        <v>0</v>
      </c>
      <c r="AD208" s="193">
        <f t="shared" ref="AD208" si="1064">IF(AND($D$1="二交代制",AD$17&gt;=1,AD$17&lt;=28,AD67="当",AE67="明",AF67="休",AG67="当"),10,IF(AND($D$1="三交代制",AD$17&gt;=2,AD$17&lt;=30,OR(AD67="準",AD67="深"),OR(AE67="準",AE67="深"),OR(AF67="準",AF67="深")),20,IF(AND($D$1="二交代制",OR(AD67="当",AD67="明"),NOT(OR(AND(AD67="当",OR(AE67="明",AD$17=31,AE$18="×"),OR(AF67="休",AD$17=30,AD$17=31,AF$18="×")),AND(AD67="明",OR(AC67="当",AD$17=1),OR(AE67="休",AD$17=31,AE$18="×"))))),30,IF(AND($D$1="三交代制",AC67&lt;&gt;"準",AC67&lt;&gt;"深",OR(AD67="準",AD67="深"),(NOT(OR(AND(AD67="準",OR(AC67="日",AC67="休",AD$17=1,AND(AE67&lt;&gt;"準",AE67&lt;&gt;"深",AC67="")),OR(AE67="休",AND(AE67="準",OR(AF67="休",AD$17=30,AF$18="×")),AD$17=31,AE$18="×",AE67="")),AND(AD67="深",OR(AC67="休",AD$17=1,AND(AE67&lt;&gt;"準",AE67&lt;&gt;"深",AC67="")),OR(AE67="休",AND(OR(AE67="準",AE67="深"),OR(AF67="休",AD$17=30,AF$18="×")),AD$17=31,AE$18="×",AE67="")))))),40,0))))</f>
        <v>0</v>
      </c>
      <c r="AE208" s="193">
        <f t="shared" ref="AE208" si="1065">IF(AND($D$1="二交代制",AE$17&gt;=1,AE$17&lt;=28,AE67="当",AF67="明",AG67="休",AH67="当"),10,IF(AND($D$1="三交代制",AE$17&gt;=2,AE$17&lt;=30,OR(AE67="準",AE67="深"),OR(AF67="準",AF67="深"),OR(AG67="準",AG67="深")),20,IF(AND($D$1="二交代制",OR(AE67="当",AE67="明"),NOT(OR(AND(AE67="当",OR(AF67="明",AE$17=31,AF$18="×"),OR(AG67="休",AE$17=30,AE$17=31,AG$18="×")),AND(AE67="明",OR(AD67="当",AE$17=1),OR(AF67="休",AE$17=31,AF$18="×"))))),30,IF(AND($D$1="三交代制",AD67&lt;&gt;"準",AD67&lt;&gt;"深",OR(AE67="準",AE67="深"),(NOT(OR(AND(AE67="準",OR(AD67="日",AD67="休",AE$17=1,AND(AF67&lt;&gt;"準",AF67&lt;&gt;"深",AD67="")),OR(AF67="休",AND(AF67="準",OR(AG67="休",AE$17=30,AG$18="×")),AE$17=31,AF$18="×",AF67="")),AND(AE67="深",OR(AD67="休",AE$17=1,AND(AF67&lt;&gt;"準",AF67&lt;&gt;"深",AD67="")),OR(AF67="休",AND(OR(AF67="準",AF67="深"),OR(AG67="休",AE$17=30,AG$18="×")),AE$17=31,AF$18="×",AF67="")))))),40,0))))</f>
        <v>0</v>
      </c>
      <c r="AF208" s="193">
        <f t="shared" ref="AF208" si="1066">IF(AND($D$1="二交代制",AF$17&gt;=1,AF$17&lt;=28,AF67="当",AG67="明",AH67="休",AI67="当"),10,IF(AND($D$1="三交代制",AF$17&gt;=2,AF$17&lt;=30,OR(AF67="準",AF67="深"),OR(AG67="準",AG67="深"),OR(AH67="準",AH67="深")),20,IF(AND($D$1="二交代制",OR(AF67="当",AF67="明"),NOT(OR(AND(AF67="当",OR(AG67="明",AF$17=31,AG$18="×"),OR(AH67="休",AF$17=30,AF$17=31,AH$18="×")),AND(AF67="明",OR(AE67="当",AF$17=1),OR(AG67="休",AF$17=31,AG$18="×"))))),30,IF(AND($D$1="三交代制",AE67&lt;&gt;"準",AE67&lt;&gt;"深",OR(AF67="準",AF67="深"),(NOT(OR(AND(AF67="準",OR(AE67="日",AE67="休",AF$17=1,AND(AG67&lt;&gt;"準",AG67&lt;&gt;"深",AE67="")),OR(AG67="休",AND(AG67="準",OR(AH67="休",AF$17=30,AH$18="×")),AF$17=31,AG$18="×",AG67="")),AND(AF67="深",OR(AE67="休",AF$17=1,AND(AG67&lt;&gt;"準",AG67&lt;&gt;"深",AE67="")),OR(AG67="休",AND(OR(AG67="準",AG67="深"),OR(AH67="休",AF$17=30,AH$18="×")),AF$17=31,AG$18="×",AG67="")))))),40,0))))</f>
        <v>0</v>
      </c>
      <c r="AG208" s="193">
        <f t="shared" ref="AG208" si="1067">IF(AND($D$1="二交代制",AG$17&gt;=1,AG$17&lt;=28,AG67="当",AH67="明",AI67="休",AJ67="当"),10,IF(AND($D$1="三交代制",AG$17&gt;=2,AG$17&lt;=30,OR(AG67="準",AG67="深"),OR(AH67="準",AH67="深"),OR(AI67="準",AI67="深")),20,IF(AND($D$1="二交代制",OR(AG67="当",AG67="明"),NOT(OR(AND(AG67="当",OR(AH67="明",AG$17=31,AH$18="×"),OR(AI67="休",AG$17=30,AG$17=31,AI$18="×")),AND(AG67="明",OR(AF67="当",AG$17=1),OR(AH67="休",AG$17=31,AH$18="×"))))),30,IF(AND($D$1="三交代制",AF67&lt;&gt;"準",AF67&lt;&gt;"深",OR(AG67="準",AG67="深"),(NOT(OR(AND(AG67="準",OR(AF67="日",AF67="休",AG$17=1,AND(AH67&lt;&gt;"準",AH67&lt;&gt;"深",AF67="")),OR(AH67="休",AND(AH67="準",OR(AI67="休",AG$17=30,AI$18="×")),AG$17=31,AH$18="×",AH67="")),AND(AG67="深",OR(AF67="休",AG$17=1,AND(AH67&lt;&gt;"準",AH67&lt;&gt;"深",AF67="")),OR(AH67="休",AND(OR(AH67="準",AH67="深"),OR(AI67="休",AG$17=30,AI$18="×")),AG$17=31,AH$18="×",AH67="")))))),40,0))))</f>
        <v>0</v>
      </c>
      <c r="AH208" s="193">
        <f t="shared" ref="AH208" si="1068">IF(AND($D$1="二交代制",AH$17&gt;=1,AH$17&lt;=28,AH67="当",AI67="明",AJ67="休",AK67="当"),10,IF(AND($D$1="三交代制",AH$17&gt;=2,AH$17&lt;=30,OR(AH67="準",AH67="深"),OR(AI67="準",AI67="深"),OR(AJ67="準",AJ67="深")),20,IF(AND($D$1="二交代制",OR(AH67="当",AH67="明"),NOT(OR(AND(AH67="当",OR(AI67="明",AH$17=31,AI$18="×"),OR(AJ67="休",AH$17=30,AH$17=31,AJ$18="×")),AND(AH67="明",OR(AG67="当",AH$17=1),OR(AI67="休",AH$17=31,AI$18="×"))))),30,IF(AND($D$1="三交代制",AG67&lt;&gt;"準",AG67&lt;&gt;"深",OR(AH67="準",AH67="深"),(NOT(OR(AND(AH67="準",OR(AG67="日",AG67="休",AH$17=1,AND(AI67&lt;&gt;"準",AI67&lt;&gt;"深",AG67="")),OR(AI67="休",AND(AI67="準",OR(AJ67="休",AH$17=30,AJ$18="×")),AH$17=31,AI$18="×",AI67="")),AND(AH67="深",OR(AG67="休",AH$17=1,AND(AI67&lt;&gt;"準",AI67&lt;&gt;"深",AG67="")),OR(AI67="休",AND(OR(AI67="準",AI67="深"),OR(AJ67="休",AH$17=30,AJ$18="×")),AH$17=31,AI$18="×",AI67="")))))),40,0))))</f>
        <v>0</v>
      </c>
      <c r="AI208" s="193">
        <f t="shared" ref="AI208" si="1069">IF(AND($D$1="二交代制",AI$17&gt;=1,AI$17&lt;=28,AI67="当",AJ67="明",AK67="休",AL67="当"),10,IF(AND($D$1="三交代制",AI$17&gt;=2,AI$17&lt;=30,OR(AI67="準",AI67="深"),OR(AJ67="準",AJ67="深"),OR(AK67="準",AK67="深")),20,IF(AND($D$1="二交代制",OR(AI67="当",AI67="明"),NOT(OR(AND(AI67="当",OR(AJ67="明",AI$17=31,AJ$18="×"),OR(AK67="休",AI$17=30,AI$17=31,AK$18="×")),AND(AI67="明",OR(AH67="当",AI$17=1),OR(AJ67="休",AI$17=31,AJ$18="×"))))),30,IF(AND($D$1="三交代制",AH67&lt;&gt;"準",AH67&lt;&gt;"深",OR(AI67="準",AI67="深"),(NOT(OR(AND(AI67="準",OR(AH67="日",AH67="休",AI$17=1,AND(AJ67&lt;&gt;"準",AJ67&lt;&gt;"深",AH67="")),OR(AJ67="休",AND(AJ67="準",OR(AK67="休",AI$17=30,AK$18="×")),AI$17=31,AJ$18="×",AJ67="")),AND(AI67="深",OR(AH67="休",AI$17=1,AND(AJ67&lt;&gt;"準",AJ67&lt;&gt;"深",AH67="")),OR(AJ67="休",AND(OR(AJ67="準",AJ67="深"),OR(AK67="休",AI$17=30,AK$18="×")),AI$17=31,AJ$18="×",AJ67="")))))),40,0))))</f>
        <v>0</v>
      </c>
      <c r="AJ208" s="193">
        <f t="shared" ref="AJ208" si="1070">IF(AND($D$1="二交代制",AJ$17&gt;=1,AJ$17&lt;=28,AJ67="当",AK67="明",AL67="休",AM67="当"),10,IF(AND($D$1="三交代制",AJ$17&gt;=2,AJ$17&lt;=30,OR(AJ67="準",AJ67="深"),OR(AK67="準",AK67="深"),OR(AL67="準",AL67="深")),20,IF(AND($D$1="二交代制",OR(AJ67="当",AJ67="明"),NOT(OR(AND(AJ67="当",OR(AK67="明",AJ$17=31,AK$18="×"),OR(AL67="休",AJ$17=30,AJ$17=31,AL$18="×")),AND(AJ67="明",OR(AI67="当",AJ$17=1),OR(AK67="休",AJ$17=31,AK$18="×"))))),30,IF(AND($D$1="三交代制",AI67&lt;&gt;"準",AI67&lt;&gt;"深",OR(AJ67="準",AJ67="深"),(NOT(OR(AND(AJ67="準",OR(AI67="日",AI67="休",AJ$17=1,AND(AK67&lt;&gt;"準",AK67&lt;&gt;"深",AI67="")),OR(AK67="休",AND(AK67="準",OR(AL67="休",AJ$17=30,AL$18="×")),AJ$17=31,AK$18="×",AK67="")),AND(AJ67="深",OR(AI67="休",AJ$17=1,AND(AK67&lt;&gt;"準",AK67&lt;&gt;"深",AI67="")),OR(AK67="休",AND(OR(AK67="準",AK67="深"),OR(AL67="休",AJ$17=30,AL$18="×")),AJ$17=31,AK$18="×",AK67="")))))),40,0))))</f>
        <v>0</v>
      </c>
      <c r="AK208" s="193">
        <f t="shared" ref="AK208" si="1071">IF(AND($D$1="二交代制",AK$17&gt;=1,AK$17&lt;=28,AK67="当",AL67="明",AM67="休",AN67="当"),10,IF(AND($D$1="三交代制",AK$17&gt;=2,AK$17&lt;=30,OR(AK67="準",AK67="深"),OR(AL67="準",AL67="深"),OR(AM67="準",AM67="深")),20,IF(AND($D$1="二交代制",OR(AK67="当",AK67="明"),NOT(OR(AND(AK67="当",OR(AL67="明",AK$17=31,AL$18="×"),OR(AM67="休",AK$17=30,AK$17=31,AM$18="×")),AND(AK67="明",OR(AJ67="当",AK$17=1),OR(AL67="休",AK$17=31,AL$18="×"))))),30,IF(AND($D$1="三交代制",AJ67&lt;&gt;"準",AJ67&lt;&gt;"深",OR(AK67="準",AK67="深"),(NOT(OR(AND(AK67="準",OR(AJ67="日",AJ67="休",AK$17=1,AND(AL67&lt;&gt;"準",AL67&lt;&gt;"深",AJ67="")),OR(AL67="休",AND(AL67="準",OR(AM67="休",AK$17=30,AM$18="×")),AK$17=31,AL$18="×",AL67="")),AND(AK67="深",OR(AJ67="休",AK$17=1,AND(AL67&lt;&gt;"準",AL67&lt;&gt;"深",AJ67="")),OR(AL67="休",AND(OR(AL67="準",AL67="深"),OR(AM67="休",AK$17=30,AM$18="×")),AK$17=31,AL$18="×",AL67="")))))),40,0))))</f>
        <v>0</v>
      </c>
      <c r="AL208" s="193">
        <f t="shared" ref="AL208" si="1072">IF(AND($D$1="二交代制",AL$17&gt;=1,AL$17&lt;=28,AL67="当",AM67="明",AN67="休",AO67="当"),10,IF(AND($D$1="三交代制",AL$17&gt;=2,AL$17&lt;=30,OR(AL67="準",AL67="深"),OR(AM67="準",AM67="深"),OR(AN67="準",AN67="深")),20,IF(AND($D$1="二交代制",OR(AL67="当",AL67="明"),NOT(OR(AND(AL67="当",OR(AM67="明",AL$17=31,AM$18="×"),OR(AN67="休",AL$17=30,AL$17=31,AN$18="×")),AND(AL67="明",OR(AK67="当",AL$17=1),OR(AM67="休",AL$17=31,AM$18="×"))))),30,IF(AND($D$1="三交代制",AK67&lt;&gt;"準",AK67&lt;&gt;"深",OR(AL67="準",AL67="深"),(NOT(OR(AND(AL67="準",OR(AK67="日",AK67="休",AL$17=1,AND(AM67&lt;&gt;"準",AM67&lt;&gt;"深",AK67="")),OR(AM67="休",AND(AM67="準",OR(AN67="休",AL$17=30,AN$18="×")),AL$17=31,AM$18="×",AM67="")),AND(AL67="深",OR(AK67="休",AL$17=1,AND(AM67&lt;&gt;"準",AM67&lt;&gt;"深",AK67="")),OR(AM67="休",AND(OR(AM67="準",AM67="深"),OR(AN67="休",AL$17=30,AN$18="×")),AL$17=31,AM$18="×",AM67="")))))),40,0))))</f>
        <v>0</v>
      </c>
      <c r="AM208" s="193">
        <f t="shared" ref="AM208" si="1073">IF(AND($D$1="二交代制",AM$17&gt;=1,AM$17&lt;=28,AM67="当",AN67="明",AO67="休",AP67="当"),10,IF(AND($D$1="三交代制",AM$17&gt;=2,AM$17&lt;=30,OR(AM67="準",AM67="深"),OR(AN67="準",AN67="深"),OR(AO67="準",AO67="深")),20,IF(AND($D$1="二交代制",OR(AM67="当",AM67="明"),NOT(OR(AND(AM67="当",OR(AN67="明",AM$17=31,AN$18="×"),OR(AO67="休",AM$17=30,AM$17=31,AO$18="×")),AND(AM67="明",OR(AL67="当",AM$17=1),OR(AN67="休",AM$17=31,AN$18="×"))))),30,IF(AND($D$1="三交代制",AL67&lt;&gt;"準",AL67&lt;&gt;"深",OR(AM67="準",AM67="深"),(NOT(OR(AND(AM67="準",OR(AL67="日",AL67="休",AM$17=1,AND(AN67&lt;&gt;"準",AN67&lt;&gt;"深",AL67="")),OR(AN67="休",AND(AN67="準",OR(AO67="休",AM$17=30,AO$18="×")),AM$17=31,AN$18="×",AN67="")),AND(AM67="深",OR(AL67="休",AM$17=1,AND(AN67&lt;&gt;"準",AN67&lt;&gt;"深",AL67="")),OR(AN67="休",AND(OR(AN67="準",AN67="深"),OR(AO67="休",AM$17=30,AO$18="×")),AM$17=31,AN$18="×",AN67="")))))),40,0))))</f>
        <v>0</v>
      </c>
      <c r="AN208" s="193">
        <f t="shared" ref="AN208" si="1074">IF(AND($D$1="二交代制",AN$17&gt;=1,AN$17&lt;=28,AN67="当",AO67="明",AP67="休",AQ67="当"),10,IF(AND($D$1="三交代制",AN$17&gt;=2,AN$17&lt;=30,OR(AN67="準",AN67="深"),OR(AO67="準",AO67="深"),OR(AP67="準",AP67="深")),20,IF(AND($D$1="二交代制",OR(AN67="当",AN67="明"),NOT(OR(AND(AN67="当",OR(AO67="明",AN$17=31,AO$18="×"),OR(AP67="休",AN$17=30,AN$17=31,AP$18="×")),AND(AN67="明",OR(AM67="当",AN$17=1),OR(AO67="休",AN$17=31,AO$18="×"))))),30,IF(AND($D$1="三交代制",AM67&lt;&gt;"準",AM67&lt;&gt;"深",OR(AN67="準",AN67="深"),(NOT(OR(AND(AN67="準",OR(AM67="日",AM67="休",AN$17=1,AND(AO67&lt;&gt;"準",AO67&lt;&gt;"深",AM67="")),OR(AO67="休",AND(AO67="準",OR(AP67="休",AN$17=30,AP$18="×")),AN$17=31,AO$18="×",AO67="")),AND(AN67="深",OR(AM67="休",AN$17=1,AND(AO67&lt;&gt;"準",AO67&lt;&gt;"深",AM67="")),OR(AO67="休",AND(OR(AO67="準",AO67="深"),OR(AP67="休",AN$17=30,AP$18="×")),AN$17=31,AO$18="×",AO67="")))))),40,0))))</f>
        <v>0</v>
      </c>
      <c r="AO208" s="193">
        <f t="shared" ref="AO208" si="1075">IF(AND($D$1="二交代制",AO$17&gt;=1,AO$17&lt;=28,AO67="当",AP67="明",AQ67="休",AR67="当"),10,IF(AND($D$1="三交代制",AO$17&gt;=2,AO$17&lt;=30,OR(AO67="準",AO67="深"),OR(AP67="準",AP67="深"),OR(AQ67="準",AQ67="深")),20,IF(AND($D$1="二交代制",OR(AO67="当",AO67="明"),NOT(OR(AND(AO67="当",OR(AP67="明",AO$17=31,AP$18="×"),OR(AQ67="休",AO$17=30,AO$17=31,AQ$18="×")),AND(AO67="明",OR(AN67="当",AO$17=1),OR(AP67="休",AO$17=31,AP$18="×"))))),30,IF(AND($D$1="三交代制",AN67&lt;&gt;"準",AN67&lt;&gt;"深",OR(AO67="準",AO67="深"),(NOT(OR(AND(AO67="準",OR(AN67="日",AN67="休",AO$17=1,AND(AP67&lt;&gt;"準",AP67&lt;&gt;"深",AN67="")),OR(AP67="休",AND(AP67="準",OR(AQ67="休",AO$17=30,AQ$18="×")),AO$17=31,AP$18="×",AP67="")),AND(AO67="深",OR(AN67="休",AO$17=1,AND(AP67&lt;&gt;"準",AP67&lt;&gt;"深",AN67="")),OR(AP67="休",AND(OR(AP67="準",AP67="深"),OR(AQ67="休",AO$17=30,AQ$18="×")),AO$17=31,AP$18="×",AP67="")))))),40,0))))</f>
        <v>0</v>
      </c>
    </row>
    <row r="209" spans="4:42" x14ac:dyDescent="0.4">
      <c r="I209" s="307"/>
      <c r="J209" s="202"/>
      <c r="K209" s="193"/>
      <c r="L209" s="193"/>
      <c r="M209" s="193"/>
      <c r="N209" s="193"/>
      <c r="O209" s="193"/>
      <c r="P209" s="193"/>
      <c r="Q209" s="193"/>
      <c r="R209" s="193"/>
      <c r="S209" s="193"/>
      <c r="T209" s="193"/>
      <c r="U209" s="193"/>
      <c r="V209" s="193"/>
      <c r="W209" s="193"/>
      <c r="X209" s="193"/>
      <c r="Y209" s="193"/>
      <c r="Z209" s="193"/>
      <c r="AA209" s="193"/>
      <c r="AB209" s="193"/>
      <c r="AC209" s="193"/>
      <c r="AD209" s="193"/>
      <c r="AE209" s="193"/>
      <c r="AF209" s="193"/>
      <c r="AG209" s="193"/>
      <c r="AH209" s="193"/>
      <c r="AI209" s="193"/>
      <c r="AJ209" s="193"/>
      <c r="AK209" s="193"/>
      <c r="AL209" s="193"/>
      <c r="AM209" s="193"/>
      <c r="AN209" s="193"/>
      <c r="AO209" s="193"/>
    </row>
    <row r="210" spans="4:42" x14ac:dyDescent="0.4">
      <c r="I210" s="307"/>
      <c r="J210" s="201" t="str">
        <f t="shared" ref="J210" si="1076">E69</f>
        <v/>
      </c>
      <c r="K210" s="193">
        <f t="shared" ref="K210" si="1077">IF(AND($D$1="二交代制",K$17&gt;=1,K$17&lt;=28,K69="当",L69="明",M69="休",N69="当"),10,IF(AND($D$1="三交代制",K$17&gt;=2,K$17&lt;=30,OR(K69="準",K69="深"),OR(L69="準",L69="深"),OR(M69="準",M69="深")),20,IF(AND($D$1="二交代制",OR(K69="当",K69="明"),NOT(OR(AND(K69="当",OR(L69="明",K$17=31,L$18="×"),OR(M69="休",K$17=30,K$17=31,M$18="×")),AND(K69="明",OR(J69="当",K$17=1),OR(L69="休",K$17=31,L$18="×"))))),30,IF(AND($D$1="三交代制",J69&lt;&gt;"準",J69&lt;&gt;"深",OR(K69="準",K69="深"),(NOT(OR(AND(K69="準",OR(J69="日",J69="休",K$17=1,AND(L69&lt;&gt;"準",L69&lt;&gt;"深",J69="")),OR(L69="休",AND(L69="準",OR(M69="休",K$17=30,M$18="×")),K$17=31,L$18="×",L69="")),AND(K69="深",OR(J69="休",K$17=1,AND(L69&lt;&gt;"準",L69&lt;&gt;"深",J69="")),OR(L69="休",AND(OR(L69="準",L69="深"),OR(M69="休",K$17=30,M$18="×")),K$17=31,L$18="×",L69="")))))),40,0))))</f>
        <v>0</v>
      </c>
      <c r="L210" s="193">
        <f t="shared" ref="L210" si="1078">IF(AND($D$1="二交代制",L$17&gt;=1,L$17&lt;=28,L69="当",M69="明",N69="休",O69="当"),10,IF(AND($D$1="三交代制",L$17&gt;=2,L$17&lt;=30,OR(L69="準",L69="深"),OR(M69="準",M69="深"),OR(N69="準",N69="深")),20,IF(AND($D$1="二交代制",OR(L69="当",L69="明"),NOT(OR(AND(L69="当",OR(M69="明",L$17=31,M$18="×"),OR(N69="休",L$17=30,L$17=31,N$18="×")),AND(L69="明",OR(K69="当",L$17=1),OR(M69="休",L$17=31,M$18="×"))))),30,IF(AND($D$1="三交代制",K69&lt;&gt;"準",K69&lt;&gt;"深",OR(L69="準",L69="深"),(NOT(OR(AND(L69="準",OR(K69="日",K69="休",L$17=1,AND(M69&lt;&gt;"準",M69&lt;&gt;"深",K69="")),OR(M69="休",AND(M69="準",OR(N69="休",L$17=30,N$18="×")),L$17=31,M$18="×",M69="")),AND(L69="深",OR(K69="休",L$17=1,AND(M69&lt;&gt;"準",M69&lt;&gt;"深",K69="")),OR(M69="休",AND(OR(M69="準",M69="深"),OR(N69="休",L$17=30,N$18="×")),L$17=31,M$18="×",M69="")))))),40,0))))</f>
        <v>0</v>
      </c>
      <c r="M210" s="193">
        <f t="shared" ref="M210" si="1079">IF(AND($D$1="二交代制",M$17&gt;=1,M$17&lt;=28,M69="当",N69="明",O69="休",P69="当"),10,IF(AND($D$1="三交代制",M$17&gt;=2,M$17&lt;=30,OR(M69="準",M69="深"),OR(N69="準",N69="深"),OR(O69="準",O69="深")),20,IF(AND($D$1="二交代制",OR(M69="当",M69="明"),NOT(OR(AND(M69="当",OR(N69="明",M$17=31,N$18="×"),OR(O69="休",M$17=30,M$17=31,O$18="×")),AND(M69="明",OR(L69="当",M$17=1),OR(N69="休",M$17=31,N$18="×"))))),30,IF(AND($D$1="三交代制",L69&lt;&gt;"準",L69&lt;&gt;"深",OR(M69="準",M69="深"),(NOT(OR(AND(M69="準",OR(L69="日",L69="休",M$17=1,AND(N69&lt;&gt;"準",N69&lt;&gt;"深",L69="")),OR(N69="休",AND(N69="準",OR(O69="休",M$17=30,O$18="×")),M$17=31,N$18="×",N69="")),AND(M69="深",OR(L69="休",M$17=1,AND(N69&lt;&gt;"準",N69&lt;&gt;"深",L69="")),OR(N69="休",AND(OR(N69="準",N69="深"),OR(O69="休",M$17=30,O$18="×")),M$17=31,N$18="×",N69="")))))),40,0))))</f>
        <v>0</v>
      </c>
      <c r="N210" s="193">
        <f t="shared" ref="N210" si="1080">IF(AND($D$1="二交代制",N$17&gt;=1,N$17&lt;=28,N69="当",O69="明",P69="休",Q69="当"),10,IF(AND($D$1="三交代制",N$17&gt;=2,N$17&lt;=30,OR(N69="準",N69="深"),OR(O69="準",O69="深"),OR(P69="準",P69="深")),20,IF(AND($D$1="二交代制",OR(N69="当",N69="明"),NOT(OR(AND(N69="当",OR(O69="明",N$17=31,O$18="×"),OR(P69="休",N$17=30,N$17=31,P$18="×")),AND(N69="明",OR(M69="当",N$17=1),OR(O69="休",N$17=31,O$18="×"))))),30,IF(AND($D$1="三交代制",M69&lt;&gt;"準",M69&lt;&gt;"深",OR(N69="準",N69="深"),(NOT(OR(AND(N69="準",OR(M69="日",M69="休",N$17=1,AND(O69&lt;&gt;"準",O69&lt;&gt;"深",M69="")),OR(O69="休",AND(O69="準",OR(P69="休",N$17=30,P$18="×")),N$17=31,O$18="×",O69="")),AND(N69="深",OR(M69="休",N$17=1,AND(O69&lt;&gt;"準",O69&lt;&gt;"深",M69="")),OR(O69="休",AND(OR(O69="準",O69="深"),OR(P69="休",N$17=30,P$18="×")),N$17=31,O$18="×",O69="")))))),40,0))))</f>
        <v>0</v>
      </c>
      <c r="O210" s="193">
        <f t="shared" ref="O210" si="1081">IF(AND($D$1="二交代制",O$17&gt;=1,O$17&lt;=28,O69="当",P69="明",Q69="休",R69="当"),10,IF(AND($D$1="三交代制",O$17&gt;=2,O$17&lt;=30,OR(O69="準",O69="深"),OR(P69="準",P69="深"),OR(Q69="準",Q69="深")),20,IF(AND($D$1="二交代制",OR(O69="当",O69="明"),NOT(OR(AND(O69="当",OR(P69="明",O$17=31,P$18="×"),OR(Q69="休",O$17=30,O$17=31,Q$18="×")),AND(O69="明",OR(N69="当",O$17=1),OR(P69="休",O$17=31,P$18="×"))))),30,IF(AND($D$1="三交代制",N69&lt;&gt;"準",N69&lt;&gt;"深",OR(O69="準",O69="深"),(NOT(OR(AND(O69="準",OR(N69="日",N69="休",O$17=1,AND(P69&lt;&gt;"準",P69&lt;&gt;"深",N69="")),OR(P69="休",AND(P69="準",OR(Q69="休",O$17=30,Q$18="×")),O$17=31,P$18="×",P69="")),AND(O69="深",OR(N69="休",O$17=1,AND(P69&lt;&gt;"準",P69&lt;&gt;"深",N69="")),OR(P69="休",AND(OR(P69="準",P69="深"),OR(Q69="休",O$17=30,Q$18="×")),O$17=31,P$18="×",P69="")))))),40,0))))</f>
        <v>0</v>
      </c>
      <c r="P210" s="193">
        <f t="shared" ref="P210" si="1082">IF(AND($D$1="二交代制",P$17&gt;=1,P$17&lt;=28,P69="当",Q69="明",R69="休",S69="当"),10,IF(AND($D$1="三交代制",P$17&gt;=2,P$17&lt;=30,OR(P69="準",P69="深"),OR(Q69="準",Q69="深"),OR(R69="準",R69="深")),20,IF(AND($D$1="二交代制",OR(P69="当",P69="明"),NOT(OR(AND(P69="当",OR(Q69="明",P$17=31,Q$18="×"),OR(R69="休",P$17=30,P$17=31,R$18="×")),AND(P69="明",OR(O69="当",P$17=1),OR(Q69="休",P$17=31,Q$18="×"))))),30,IF(AND($D$1="三交代制",O69&lt;&gt;"準",O69&lt;&gt;"深",OR(P69="準",P69="深"),(NOT(OR(AND(P69="準",OR(O69="日",O69="休",P$17=1,AND(Q69&lt;&gt;"準",Q69&lt;&gt;"深",O69="")),OR(Q69="休",AND(Q69="準",OR(R69="休",P$17=30,R$18="×")),P$17=31,Q$18="×",Q69="")),AND(P69="深",OR(O69="休",P$17=1,AND(Q69&lt;&gt;"準",Q69&lt;&gt;"深",O69="")),OR(Q69="休",AND(OR(Q69="準",Q69="深"),OR(R69="休",P$17=30,R$18="×")),P$17=31,Q$18="×",Q69="")))))),40,0))))</f>
        <v>0</v>
      </c>
      <c r="Q210" s="193">
        <f t="shared" ref="Q210" si="1083">IF(AND($D$1="二交代制",Q$17&gt;=1,Q$17&lt;=28,Q69="当",R69="明",S69="休",T69="当"),10,IF(AND($D$1="三交代制",Q$17&gt;=2,Q$17&lt;=30,OR(Q69="準",Q69="深"),OR(R69="準",R69="深"),OR(S69="準",S69="深")),20,IF(AND($D$1="二交代制",OR(Q69="当",Q69="明"),NOT(OR(AND(Q69="当",OR(R69="明",Q$17=31,R$18="×"),OR(S69="休",Q$17=30,Q$17=31,S$18="×")),AND(Q69="明",OR(P69="当",Q$17=1),OR(R69="休",Q$17=31,R$18="×"))))),30,IF(AND($D$1="三交代制",P69&lt;&gt;"準",P69&lt;&gt;"深",OR(Q69="準",Q69="深"),(NOT(OR(AND(Q69="準",OR(P69="日",P69="休",Q$17=1,AND(R69&lt;&gt;"準",R69&lt;&gt;"深",P69="")),OR(R69="休",AND(R69="準",OR(S69="休",Q$17=30,S$18="×")),Q$17=31,R$18="×",R69="")),AND(Q69="深",OR(P69="休",Q$17=1,AND(R69&lt;&gt;"準",R69&lt;&gt;"深",P69="")),OR(R69="休",AND(OR(R69="準",R69="深"),OR(S69="休",Q$17=30,S$18="×")),Q$17=31,R$18="×",R69="")))))),40,0))))</f>
        <v>0</v>
      </c>
      <c r="R210" s="193">
        <f t="shared" ref="R210" si="1084">IF(AND($D$1="二交代制",R$17&gt;=1,R$17&lt;=28,R69="当",S69="明",T69="休",U69="当"),10,IF(AND($D$1="三交代制",R$17&gt;=2,R$17&lt;=30,OR(R69="準",R69="深"),OR(S69="準",S69="深"),OR(T69="準",T69="深")),20,IF(AND($D$1="二交代制",OR(R69="当",R69="明"),NOT(OR(AND(R69="当",OR(S69="明",R$17=31,S$18="×"),OR(T69="休",R$17=30,R$17=31,T$18="×")),AND(R69="明",OR(Q69="当",R$17=1),OR(S69="休",R$17=31,S$18="×"))))),30,IF(AND($D$1="三交代制",Q69&lt;&gt;"準",Q69&lt;&gt;"深",OR(R69="準",R69="深"),(NOT(OR(AND(R69="準",OR(Q69="日",Q69="休",R$17=1,AND(S69&lt;&gt;"準",S69&lt;&gt;"深",Q69="")),OR(S69="休",AND(S69="準",OR(T69="休",R$17=30,T$18="×")),R$17=31,S$18="×",S69="")),AND(R69="深",OR(Q69="休",R$17=1,AND(S69&lt;&gt;"準",S69&lt;&gt;"深",Q69="")),OR(S69="休",AND(OR(S69="準",S69="深"),OR(T69="休",R$17=30,T$18="×")),R$17=31,S$18="×",S69="")))))),40,0))))</f>
        <v>0</v>
      </c>
      <c r="S210" s="193">
        <f t="shared" ref="S210" si="1085">IF(AND($D$1="二交代制",S$17&gt;=1,S$17&lt;=28,S69="当",T69="明",U69="休",V69="当"),10,IF(AND($D$1="三交代制",S$17&gt;=2,S$17&lt;=30,OR(S69="準",S69="深"),OR(T69="準",T69="深"),OR(U69="準",U69="深")),20,IF(AND($D$1="二交代制",OR(S69="当",S69="明"),NOT(OR(AND(S69="当",OR(T69="明",S$17=31,T$18="×"),OR(U69="休",S$17=30,S$17=31,U$18="×")),AND(S69="明",OR(R69="当",S$17=1),OR(T69="休",S$17=31,T$18="×"))))),30,IF(AND($D$1="三交代制",R69&lt;&gt;"準",R69&lt;&gt;"深",OR(S69="準",S69="深"),(NOT(OR(AND(S69="準",OR(R69="日",R69="休",S$17=1,AND(T69&lt;&gt;"準",T69&lt;&gt;"深",R69="")),OR(T69="休",AND(T69="準",OR(U69="休",S$17=30,U$18="×")),S$17=31,T$18="×",T69="")),AND(S69="深",OR(R69="休",S$17=1,AND(T69&lt;&gt;"準",T69&lt;&gt;"深",R69="")),OR(T69="休",AND(OR(T69="準",T69="深"),OR(U69="休",S$17=30,U$18="×")),S$17=31,T$18="×",T69="")))))),40,0))))</f>
        <v>0</v>
      </c>
      <c r="T210" s="193">
        <f t="shared" ref="T210" si="1086">IF(AND($D$1="二交代制",T$17&gt;=1,T$17&lt;=28,T69="当",U69="明",V69="休",W69="当"),10,IF(AND($D$1="三交代制",T$17&gt;=2,T$17&lt;=30,OR(T69="準",T69="深"),OR(U69="準",U69="深"),OR(V69="準",V69="深")),20,IF(AND($D$1="二交代制",OR(T69="当",T69="明"),NOT(OR(AND(T69="当",OR(U69="明",T$17=31,U$18="×"),OR(V69="休",T$17=30,T$17=31,V$18="×")),AND(T69="明",OR(S69="当",T$17=1),OR(U69="休",T$17=31,U$18="×"))))),30,IF(AND($D$1="三交代制",S69&lt;&gt;"準",S69&lt;&gt;"深",OR(T69="準",T69="深"),(NOT(OR(AND(T69="準",OR(S69="日",S69="休",T$17=1,AND(U69&lt;&gt;"準",U69&lt;&gt;"深",S69="")),OR(U69="休",AND(U69="準",OR(V69="休",T$17=30,V$18="×")),T$17=31,U$18="×",U69="")),AND(T69="深",OR(S69="休",T$17=1,AND(U69&lt;&gt;"準",U69&lt;&gt;"深",S69="")),OR(U69="休",AND(OR(U69="準",U69="深"),OR(V69="休",T$17=30,V$18="×")),T$17=31,U$18="×",U69="")))))),40,0))))</f>
        <v>0</v>
      </c>
      <c r="U210" s="193">
        <f t="shared" ref="U210" si="1087">IF(AND($D$1="二交代制",U$17&gt;=1,U$17&lt;=28,U69="当",V69="明",W69="休",X69="当"),10,IF(AND($D$1="三交代制",U$17&gt;=2,U$17&lt;=30,OR(U69="準",U69="深"),OR(V69="準",V69="深"),OR(W69="準",W69="深")),20,IF(AND($D$1="二交代制",OR(U69="当",U69="明"),NOT(OR(AND(U69="当",OR(V69="明",U$17=31,V$18="×"),OR(W69="休",U$17=30,U$17=31,W$18="×")),AND(U69="明",OR(T69="当",U$17=1),OR(V69="休",U$17=31,V$18="×"))))),30,IF(AND($D$1="三交代制",T69&lt;&gt;"準",T69&lt;&gt;"深",OR(U69="準",U69="深"),(NOT(OR(AND(U69="準",OR(T69="日",T69="休",U$17=1,AND(V69&lt;&gt;"準",V69&lt;&gt;"深",T69="")),OR(V69="休",AND(V69="準",OR(W69="休",U$17=30,W$18="×")),U$17=31,V$18="×",V69="")),AND(U69="深",OR(T69="休",U$17=1,AND(V69&lt;&gt;"準",V69&lt;&gt;"深",T69="")),OR(V69="休",AND(OR(V69="準",V69="深"),OR(W69="休",U$17=30,W$18="×")),U$17=31,V$18="×",V69="")))))),40,0))))</f>
        <v>0</v>
      </c>
      <c r="V210" s="193">
        <f t="shared" ref="V210" si="1088">IF(AND($D$1="二交代制",V$17&gt;=1,V$17&lt;=28,V69="当",W69="明",X69="休",Y69="当"),10,IF(AND($D$1="三交代制",V$17&gt;=2,V$17&lt;=30,OR(V69="準",V69="深"),OR(W69="準",W69="深"),OR(X69="準",X69="深")),20,IF(AND($D$1="二交代制",OR(V69="当",V69="明"),NOT(OR(AND(V69="当",OR(W69="明",V$17=31,W$18="×"),OR(X69="休",V$17=30,V$17=31,X$18="×")),AND(V69="明",OR(U69="当",V$17=1),OR(W69="休",V$17=31,W$18="×"))))),30,IF(AND($D$1="三交代制",U69&lt;&gt;"準",U69&lt;&gt;"深",OR(V69="準",V69="深"),(NOT(OR(AND(V69="準",OR(U69="日",U69="休",V$17=1,AND(W69&lt;&gt;"準",W69&lt;&gt;"深",U69="")),OR(W69="休",AND(W69="準",OR(X69="休",V$17=30,X$18="×")),V$17=31,W$18="×",W69="")),AND(V69="深",OR(U69="休",V$17=1,AND(W69&lt;&gt;"準",W69&lt;&gt;"深",U69="")),OR(W69="休",AND(OR(W69="準",W69="深"),OR(X69="休",V$17=30,X$18="×")),V$17=31,W$18="×",W69="")))))),40,0))))</f>
        <v>0</v>
      </c>
      <c r="W210" s="193">
        <f t="shared" ref="W210" si="1089">IF(AND($D$1="二交代制",W$17&gt;=1,W$17&lt;=28,W69="当",X69="明",Y69="休",Z69="当"),10,IF(AND($D$1="三交代制",W$17&gt;=2,W$17&lt;=30,OR(W69="準",W69="深"),OR(X69="準",X69="深"),OR(Y69="準",Y69="深")),20,IF(AND($D$1="二交代制",OR(W69="当",W69="明"),NOT(OR(AND(W69="当",OR(X69="明",W$17=31,X$18="×"),OR(Y69="休",W$17=30,W$17=31,Y$18="×")),AND(W69="明",OR(V69="当",W$17=1),OR(X69="休",W$17=31,X$18="×"))))),30,IF(AND($D$1="三交代制",V69&lt;&gt;"準",V69&lt;&gt;"深",OR(W69="準",W69="深"),(NOT(OR(AND(W69="準",OR(V69="日",V69="休",W$17=1,AND(X69&lt;&gt;"準",X69&lt;&gt;"深",V69="")),OR(X69="休",AND(X69="準",OR(Y69="休",W$17=30,Y$18="×")),W$17=31,X$18="×",X69="")),AND(W69="深",OR(V69="休",W$17=1,AND(X69&lt;&gt;"準",X69&lt;&gt;"深",V69="")),OR(X69="休",AND(OR(X69="準",X69="深"),OR(Y69="休",W$17=30,Y$18="×")),W$17=31,X$18="×",X69="")))))),40,0))))</f>
        <v>0</v>
      </c>
      <c r="X210" s="193">
        <f t="shared" ref="X210" si="1090">IF(AND($D$1="二交代制",X$17&gt;=1,X$17&lt;=28,X69="当",Y69="明",Z69="休",AA69="当"),10,IF(AND($D$1="三交代制",X$17&gt;=2,X$17&lt;=30,OR(X69="準",X69="深"),OR(Y69="準",Y69="深"),OR(Z69="準",Z69="深")),20,IF(AND($D$1="二交代制",OR(X69="当",X69="明"),NOT(OR(AND(X69="当",OR(Y69="明",X$17=31,Y$18="×"),OR(Z69="休",X$17=30,X$17=31,Z$18="×")),AND(X69="明",OR(W69="当",X$17=1),OR(Y69="休",X$17=31,Y$18="×"))))),30,IF(AND($D$1="三交代制",W69&lt;&gt;"準",W69&lt;&gt;"深",OR(X69="準",X69="深"),(NOT(OR(AND(X69="準",OR(W69="日",W69="休",X$17=1,AND(Y69&lt;&gt;"準",Y69&lt;&gt;"深",W69="")),OR(Y69="休",AND(Y69="準",OR(Z69="休",X$17=30,Z$18="×")),X$17=31,Y$18="×",Y69="")),AND(X69="深",OR(W69="休",X$17=1,AND(Y69&lt;&gt;"準",Y69&lt;&gt;"深",W69="")),OR(Y69="休",AND(OR(Y69="準",Y69="深"),OR(Z69="休",X$17=30,Z$18="×")),X$17=31,Y$18="×",Y69="")))))),40,0))))</f>
        <v>0</v>
      </c>
      <c r="Y210" s="193">
        <f t="shared" ref="Y210" si="1091">IF(AND($D$1="二交代制",Y$17&gt;=1,Y$17&lt;=28,Y69="当",Z69="明",AA69="休",AB69="当"),10,IF(AND($D$1="三交代制",Y$17&gt;=2,Y$17&lt;=30,OR(Y69="準",Y69="深"),OR(Z69="準",Z69="深"),OR(AA69="準",AA69="深")),20,IF(AND($D$1="二交代制",OR(Y69="当",Y69="明"),NOT(OR(AND(Y69="当",OR(Z69="明",Y$17=31,Z$18="×"),OR(AA69="休",Y$17=30,Y$17=31,AA$18="×")),AND(Y69="明",OR(X69="当",Y$17=1),OR(Z69="休",Y$17=31,Z$18="×"))))),30,IF(AND($D$1="三交代制",X69&lt;&gt;"準",X69&lt;&gt;"深",OR(Y69="準",Y69="深"),(NOT(OR(AND(Y69="準",OR(X69="日",X69="休",Y$17=1,AND(Z69&lt;&gt;"準",Z69&lt;&gt;"深",X69="")),OR(Z69="休",AND(Z69="準",OR(AA69="休",Y$17=30,AA$18="×")),Y$17=31,Z$18="×",Z69="")),AND(Y69="深",OR(X69="休",Y$17=1,AND(Z69&lt;&gt;"準",Z69&lt;&gt;"深",X69="")),OR(Z69="休",AND(OR(Z69="準",Z69="深"),OR(AA69="休",Y$17=30,AA$18="×")),Y$17=31,Z$18="×",Z69="")))))),40,0))))</f>
        <v>0</v>
      </c>
      <c r="Z210" s="193">
        <f t="shared" ref="Z210" si="1092">IF(AND($D$1="二交代制",Z$17&gt;=1,Z$17&lt;=28,Z69="当",AA69="明",AB69="休",AC69="当"),10,IF(AND($D$1="三交代制",Z$17&gt;=2,Z$17&lt;=30,OR(Z69="準",Z69="深"),OR(AA69="準",AA69="深"),OR(AB69="準",AB69="深")),20,IF(AND($D$1="二交代制",OR(Z69="当",Z69="明"),NOT(OR(AND(Z69="当",OR(AA69="明",Z$17=31,AA$18="×"),OR(AB69="休",Z$17=30,Z$17=31,AB$18="×")),AND(Z69="明",OR(Y69="当",Z$17=1),OR(AA69="休",Z$17=31,AA$18="×"))))),30,IF(AND($D$1="三交代制",Y69&lt;&gt;"準",Y69&lt;&gt;"深",OR(Z69="準",Z69="深"),(NOT(OR(AND(Z69="準",OR(Y69="日",Y69="休",Z$17=1,AND(AA69&lt;&gt;"準",AA69&lt;&gt;"深",Y69="")),OR(AA69="休",AND(AA69="準",OR(AB69="休",Z$17=30,AB$18="×")),Z$17=31,AA$18="×",AA69="")),AND(Z69="深",OR(Y69="休",Z$17=1,AND(AA69&lt;&gt;"準",AA69&lt;&gt;"深",Y69="")),OR(AA69="休",AND(OR(AA69="準",AA69="深"),OR(AB69="休",Z$17=30,AB$18="×")),Z$17=31,AA$18="×",AA69="")))))),40,0))))</f>
        <v>0</v>
      </c>
      <c r="AA210" s="193">
        <f t="shared" ref="AA210" si="1093">IF(AND($D$1="二交代制",AA$17&gt;=1,AA$17&lt;=28,AA69="当",AB69="明",AC69="休",AD69="当"),10,IF(AND($D$1="三交代制",AA$17&gt;=2,AA$17&lt;=30,OR(AA69="準",AA69="深"),OR(AB69="準",AB69="深"),OR(AC69="準",AC69="深")),20,IF(AND($D$1="二交代制",OR(AA69="当",AA69="明"),NOT(OR(AND(AA69="当",OR(AB69="明",AA$17=31,AB$18="×"),OR(AC69="休",AA$17=30,AA$17=31,AC$18="×")),AND(AA69="明",OR(Z69="当",AA$17=1),OR(AB69="休",AA$17=31,AB$18="×"))))),30,IF(AND($D$1="三交代制",Z69&lt;&gt;"準",Z69&lt;&gt;"深",OR(AA69="準",AA69="深"),(NOT(OR(AND(AA69="準",OR(Z69="日",Z69="休",AA$17=1,AND(AB69&lt;&gt;"準",AB69&lt;&gt;"深",Z69="")),OR(AB69="休",AND(AB69="準",OR(AC69="休",AA$17=30,AC$18="×")),AA$17=31,AB$18="×",AB69="")),AND(AA69="深",OR(Z69="休",AA$17=1,AND(AB69&lt;&gt;"準",AB69&lt;&gt;"深",Z69="")),OR(AB69="休",AND(OR(AB69="準",AB69="深"),OR(AC69="休",AA$17=30,AC$18="×")),AA$17=31,AB$18="×",AB69="")))))),40,0))))</f>
        <v>0</v>
      </c>
      <c r="AB210" s="193">
        <f t="shared" ref="AB210" si="1094">IF(AND($D$1="二交代制",AB$17&gt;=1,AB$17&lt;=28,AB69="当",AC69="明",AD69="休",AE69="当"),10,IF(AND($D$1="三交代制",AB$17&gt;=2,AB$17&lt;=30,OR(AB69="準",AB69="深"),OR(AC69="準",AC69="深"),OR(AD69="準",AD69="深")),20,IF(AND($D$1="二交代制",OR(AB69="当",AB69="明"),NOT(OR(AND(AB69="当",OR(AC69="明",AB$17=31,AC$18="×"),OR(AD69="休",AB$17=30,AB$17=31,AD$18="×")),AND(AB69="明",OR(AA69="当",AB$17=1),OR(AC69="休",AB$17=31,AC$18="×"))))),30,IF(AND($D$1="三交代制",AA69&lt;&gt;"準",AA69&lt;&gt;"深",OR(AB69="準",AB69="深"),(NOT(OR(AND(AB69="準",OR(AA69="日",AA69="休",AB$17=1,AND(AC69&lt;&gt;"準",AC69&lt;&gt;"深",AA69="")),OR(AC69="休",AND(AC69="準",OR(AD69="休",AB$17=30,AD$18="×")),AB$17=31,AC$18="×",AC69="")),AND(AB69="深",OR(AA69="休",AB$17=1,AND(AC69&lt;&gt;"準",AC69&lt;&gt;"深",AA69="")),OR(AC69="休",AND(OR(AC69="準",AC69="深"),OR(AD69="休",AB$17=30,AD$18="×")),AB$17=31,AC$18="×",AC69="")))))),40,0))))</f>
        <v>0</v>
      </c>
      <c r="AC210" s="193">
        <f t="shared" ref="AC210" si="1095">IF(AND($D$1="二交代制",AC$17&gt;=1,AC$17&lt;=28,AC69="当",AD69="明",AE69="休",AF69="当"),10,IF(AND($D$1="三交代制",AC$17&gt;=2,AC$17&lt;=30,OR(AC69="準",AC69="深"),OR(AD69="準",AD69="深"),OR(AE69="準",AE69="深")),20,IF(AND($D$1="二交代制",OR(AC69="当",AC69="明"),NOT(OR(AND(AC69="当",OR(AD69="明",AC$17=31,AD$18="×"),OR(AE69="休",AC$17=30,AC$17=31,AE$18="×")),AND(AC69="明",OR(AB69="当",AC$17=1),OR(AD69="休",AC$17=31,AD$18="×"))))),30,IF(AND($D$1="三交代制",AB69&lt;&gt;"準",AB69&lt;&gt;"深",OR(AC69="準",AC69="深"),(NOT(OR(AND(AC69="準",OR(AB69="日",AB69="休",AC$17=1,AND(AD69&lt;&gt;"準",AD69&lt;&gt;"深",AB69="")),OR(AD69="休",AND(AD69="準",OR(AE69="休",AC$17=30,AE$18="×")),AC$17=31,AD$18="×",AD69="")),AND(AC69="深",OR(AB69="休",AC$17=1,AND(AD69&lt;&gt;"準",AD69&lt;&gt;"深",AB69="")),OR(AD69="休",AND(OR(AD69="準",AD69="深"),OR(AE69="休",AC$17=30,AE$18="×")),AC$17=31,AD$18="×",AD69="")))))),40,0))))</f>
        <v>0</v>
      </c>
      <c r="AD210" s="193">
        <f t="shared" ref="AD210" si="1096">IF(AND($D$1="二交代制",AD$17&gt;=1,AD$17&lt;=28,AD69="当",AE69="明",AF69="休",AG69="当"),10,IF(AND($D$1="三交代制",AD$17&gt;=2,AD$17&lt;=30,OR(AD69="準",AD69="深"),OR(AE69="準",AE69="深"),OR(AF69="準",AF69="深")),20,IF(AND($D$1="二交代制",OR(AD69="当",AD69="明"),NOT(OR(AND(AD69="当",OR(AE69="明",AD$17=31,AE$18="×"),OR(AF69="休",AD$17=30,AD$17=31,AF$18="×")),AND(AD69="明",OR(AC69="当",AD$17=1),OR(AE69="休",AD$17=31,AE$18="×"))))),30,IF(AND($D$1="三交代制",AC69&lt;&gt;"準",AC69&lt;&gt;"深",OR(AD69="準",AD69="深"),(NOT(OR(AND(AD69="準",OR(AC69="日",AC69="休",AD$17=1,AND(AE69&lt;&gt;"準",AE69&lt;&gt;"深",AC69="")),OR(AE69="休",AND(AE69="準",OR(AF69="休",AD$17=30,AF$18="×")),AD$17=31,AE$18="×",AE69="")),AND(AD69="深",OR(AC69="休",AD$17=1,AND(AE69&lt;&gt;"準",AE69&lt;&gt;"深",AC69="")),OR(AE69="休",AND(OR(AE69="準",AE69="深"),OR(AF69="休",AD$17=30,AF$18="×")),AD$17=31,AE$18="×",AE69="")))))),40,0))))</f>
        <v>0</v>
      </c>
      <c r="AE210" s="193">
        <f t="shared" ref="AE210" si="1097">IF(AND($D$1="二交代制",AE$17&gt;=1,AE$17&lt;=28,AE69="当",AF69="明",AG69="休",AH69="当"),10,IF(AND($D$1="三交代制",AE$17&gt;=2,AE$17&lt;=30,OR(AE69="準",AE69="深"),OR(AF69="準",AF69="深"),OR(AG69="準",AG69="深")),20,IF(AND($D$1="二交代制",OR(AE69="当",AE69="明"),NOT(OR(AND(AE69="当",OR(AF69="明",AE$17=31,AF$18="×"),OR(AG69="休",AE$17=30,AE$17=31,AG$18="×")),AND(AE69="明",OR(AD69="当",AE$17=1),OR(AF69="休",AE$17=31,AF$18="×"))))),30,IF(AND($D$1="三交代制",AD69&lt;&gt;"準",AD69&lt;&gt;"深",OR(AE69="準",AE69="深"),(NOT(OR(AND(AE69="準",OR(AD69="日",AD69="休",AE$17=1,AND(AF69&lt;&gt;"準",AF69&lt;&gt;"深",AD69="")),OR(AF69="休",AND(AF69="準",OR(AG69="休",AE$17=30,AG$18="×")),AE$17=31,AF$18="×",AF69="")),AND(AE69="深",OR(AD69="休",AE$17=1,AND(AF69&lt;&gt;"準",AF69&lt;&gt;"深",AD69="")),OR(AF69="休",AND(OR(AF69="準",AF69="深"),OR(AG69="休",AE$17=30,AG$18="×")),AE$17=31,AF$18="×",AF69="")))))),40,0))))</f>
        <v>0</v>
      </c>
      <c r="AF210" s="193">
        <f t="shared" ref="AF210" si="1098">IF(AND($D$1="二交代制",AF$17&gt;=1,AF$17&lt;=28,AF69="当",AG69="明",AH69="休",AI69="当"),10,IF(AND($D$1="三交代制",AF$17&gt;=2,AF$17&lt;=30,OR(AF69="準",AF69="深"),OR(AG69="準",AG69="深"),OR(AH69="準",AH69="深")),20,IF(AND($D$1="二交代制",OR(AF69="当",AF69="明"),NOT(OR(AND(AF69="当",OR(AG69="明",AF$17=31,AG$18="×"),OR(AH69="休",AF$17=30,AF$17=31,AH$18="×")),AND(AF69="明",OR(AE69="当",AF$17=1),OR(AG69="休",AF$17=31,AG$18="×"))))),30,IF(AND($D$1="三交代制",AE69&lt;&gt;"準",AE69&lt;&gt;"深",OR(AF69="準",AF69="深"),(NOT(OR(AND(AF69="準",OR(AE69="日",AE69="休",AF$17=1,AND(AG69&lt;&gt;"準",AG69&lt;&gt;"深",AE69="")),OR(AG69="休",AND(AG69="準",OR(AH69="休",AF$17=30,AH$18="×")),AF$17=31,AG$18="×",AG69="")),AND(AF69="深",OR(AE69="休",AF$17=1,AND(AG69&lt;&gt;"準",AG69&lt;&gt;"深",AE69="")),OR(AG69="休",AND(OR(AG69="準",AG69="深"),OR(AH69="休",AF$17=30,AH$18="×")),AF$17=31,AG$18="×",AG69="")))))),40,0))))</f>
        <v>0</v>
      </c>
      <c r="AG210" s="193">
        <f t="shared" ref="AG210" si="1099">IF(AND($D$1="二交代制",AG$17&gt;=1,AG$17&lt;=28,AG69="当",AH69="明",AI69="休",AJ69="当"),10,IF(AND($D$1="三交代制",AG$17&gt;=2,AG$17&lt;=30,OR(AG69="準",AG69="深"),OR(AH69="準",AH69="深"),OR(AI69="準",AI69="深")),20,IF(AND($D$1="二交代制",OR(AG69="当",AG69="明"),NOT(OR(AND(AG69="当",OR(AH69="明",AG$17=31,AH$18="×"),OR(AI69="休",AG$17=30,AG$17=31,AI$18="×")),AND(AG69="明",OR(AF69="当",AG$17=1),OR(AH69="休",AG$17=31,AH$18="×"))))),30,IF(AND($D$1="三交代制",AF69&lt;&gt;"準",AF69&lt;&gt;"深",OR(AG69="準",AG69="深"),(NOT(OR(AND(AG69="準",OR(AF69="日",AF69="休",AG$17=1,AND(AH69&lt;&gt;"準",AH69&lt;&gt;"深",AF69="")),OR(AH69="休",AND(AH69="準",OR(AI69="休",AG$17=30,AI$18="×")),AG$17=31,AH$18="×",AH69="")),AND(AG69="深",OR(AF69="休",AG$17=1,AND(AH69&lt;&gt;"準",AH69&lt;&gt;"深",AF69="")),OR(AH69="休",AND(OR(AH69="準",AH69="深"),OR(AI69="休",AG$17=30,AI$18="×")),AG$17=31,AH$18="×",AH69="")))))),40,0))))</f>
        <v>0</v>
      </c>
      <c r="AH210" s="193">
        <f t="shared" ref="AH210" si="1100">IF(AND($D$1="二交代制",AH$17&gt;=1,AH$17&lt;=28,AH69="当",AI69="明",AJ69="休",AK69="当"),10,IF(AND($D$1="三交代制",AH$17&gt;=2,AH$17&lt;=30,OR(AH69="準",AH69="深"),OR(AI69="準",AI69="深"),OR(AJ69="準",AJ69="深")),20,IF(AND($D$1="二交代制",OR(AH69="当",AH69="明"),NOT(OR(AND(AH69="当",OR(AI69="明",AH$17=31,AI$18="×"),OR(AJ69="休",AH$17=30,AH$17=31,AJ$18="×")),AND(AH69="明",OR(AG69="当",AH$17=1),OR(AI69="休",AH$17=31,AI$18="×"))))),30,IF(AND($D$1="三交代制",AG69&lt;&gt;"準",AG69&lt;&gt;"深",OR(AH69="準",AH69="深"),(NOT(OR(AND(AH69="準",OR(AG69="日",AG69="休",AH$17=1,AND(AI69&lt;&gt;"準",AI69&lt;&gt;"深",AG69="")),OR(AI69="休",AND(AI69="準",OR(AJ69="休",AH$17=30,AJ$18="×")),AH$17=31,AI$18="×",AI69="")),AND(AH69="深",OR(AG69="休",AH$17=1,AND(AI69&lt;&gt;"準",AI69&lt;&gt;"深",AG69="")),OR(AI69="休",AND(OR(AI69="準",AI69="深"),OR(AJ69="休",AH$17=30,AJ$18="×")),AH$17=31,AI$18="×",AI69="")))))),40,0))))</f>
        <v>0</v>
      </c>
      <c r="AI210" s="193">
        <f t="shared" ref="AI210" si="1101">IF(AND($D$1="二交代制",AI$17&gt;=1,AI$17&lt;=28,AI69="当",AJ69="明",AK69="休",AL69="当"),10,IF(AND($D$1="三交代制",AI$17&gt;=2,AI$17&lt;=30,OR(AI69="準",AI69="深"),OR(AJ69="準",AJ69="深"),OR(AK69="準",AK69="深")),20,IF(AND($D$1="二交代制",OR(AI69="当",AI69="明"),NOT(OR(AND(AI69="当",OR(AJ69="明",AI$17=31,AJ$18="×"),OR(AK69="休",AI$17=30,AI$17=31,AK$18="×")),AND(AI69="明",OR(AH69="当",AI$17=1),OR(AJ69="休",AI$17=31,AJ$18="×"))))),30,IF(AND($D$1="三交代制",AH69&lt;&gt;"準",AH69&lt;&gt;"深",OR(AI69="準",AI69="深"),(NOT(OR(AND(AI69="準",OR(AH69="日",AH69="休",AI$17=1,AND(AJ69&lt;&gt;"準",AJ69&lt;&gt;"深",AH69="")),OR(AJ69="休",AND(AJ69="準",OR(AK69="休",AI$17=30,AK$18="×")),AI$17=31,AJ$18="×",AJ69="")),AND(AI69="深",OR(AH69="休",AI$17=1,AND(AJ69&lt;&gt;"準",AJ69&lt;&gt;"深",AH69="")),OR(AJ69="休",AND(OR(AJ69="準",AJ69="深"),OR(AK69="休",AI$17=30,AK$18="×")),AI$17=31,AJ$18="×",AJ69="")))))),40,0))))</f>
        <v>0</v>
      </c>
      <c r="AJ210" s="193">
        <f t="shared" ref="AJ210" si="1102">IF(AND($D$1="二交代制",AJ$17&gt;=1,AJ$17&lt;=28,AJ69="当",AK69="明",AL69="休",AM69="当"),10,IF(AND($D$1="三交代制",AJ$17&gt;=2,AJ$17&lt;=30,OR(AJ69="準",AJ69="深"),OR(AK69="準",AK69="深"),OR(AL69="準",AL69="深")),20,IF(AND($D$1="二交代制",OR(AJ69="当",AJ69="明"),NOT(OR(AND(AJ69="当",OR(AK69="明",AJ$17=31,AK$18="×"),OR(AL69="休",AJ$17=30,AJ$17=31,AL$18="×")),AND(AJ69="明",OR(AI69="当",AJ$17=1),OR(AK69="休",AJ$17=31,AK$18="×"))))),30,IF(AND($D$1="三交代制",AI69&lt;&gt;"準",AI69&lt;&gt;"深",OR(AJ69="準",AJ69="深"),(NOT(OR(AND(AJ69="準",OR(AI69="日",AI69="休",AJ$17=1,AND(AK69&lt;&gt;"準",AK69&lt;&gt;"深",AI69="")),OR(AK69="休",AND(AK69="準",OR(AL69="休",AJ$17=30,AL$18="×")),AJ$17=31,AK$18="×",AK69="")),AND(AJ69="深",OR(AI69="休",AJ$17=1,AND(AK69&lt;&gt;"準",AK69&lt;&gt;"深",AI69="")),OR(AK69="休",AND(OR(AK69="準",AK69="深"),OR(AL69="休",AJ$17=30,AL$18="×")),AJ$17=31,AK$18="×",AK69="")))))),40,0))))</f>
        <v>0</v>
      </c>
      <c r="AK210" s="193">
        <f t="shared" ref="AK210" si="1103">IF(AND($D$1="二交代制",AK$17&gt;=1,AK$17&lt;=28,AK69="当",AL69="明",AM69="休",AN69="当"),10,IF(AND($D$1="三交代制",AK$17&gt;=2,AK$17&lt;=30,OR(AK69="準",AK69="深"),OR(AL69="準",AL69="深"),OR(AM69="準",AM69="深")),20,IF(AND($D$1="二交代制",OR(AK69="当",AK69="明"),NOT(OR(AND(AK69="当",OR(AL69="明",AK$17=31,AL$18="×"),OR(AM69="休",AK$17=30,AK$17=31,AM$18="×")),AND(AK69="明",OR(AJ69="当",AK$17=1),OR(AL69="休",AK$17=31,AL$18="×"))))),30,IF(AND($D$1="三交代制",AJ69&lt;&gt;"準",AJ69&lt;&gt;"深",OR(AK69="準",AK69="深"),(NOT(OR(AND(AK69="準",OR(AJ69="日",AJ69="休",AK$17=1,AND(AL69&lt;&gt;"準",AL69&lt;&gt;"深",AJ69="")),OR(AL69="休",AND(AL69="準",OR(AM69="休",AK$17=30,AM$18="×")),AK$17=31,AL$18="×",AL69="")),AND(AK69="深",OR(AJ69="休",AK$17=1,AND(AL69&lt;&gt;"準",AL69&lt;&gt;"深",AJ69="")),OR(AL69="休",AND(OR(AL69="準",AL69="深"),OR(AM69="休",AK$17=30,AM$18="×")),AK$17=31,AL$18="×",AL69="")))))),40,0))))</f>
        <v>0</v>
      </c>
      <c r="AL210" s="193">
        <f t="shared" ref="AL210" si="1104">IF(AND($D$1="二交代制",AL$17&gt;=1,AL$17&lt;=28,AL69="当",AM69="明",AN69="休",AO69="当"),10,IF(AND($D$1="三交代制",AL$17&gt;=2,AL$17&lt;=30,OR(AL69="準",AL69="深"),OR(AM69="準",AM69="深"),OR(AN69="準",AN69="深")),20,IF(AND($D$1="二交代制",OR(AL69="当",AL69="明"),NOT(OR(AND(AL69="当",OR(AM69="明",AL$17=31,AM$18="×"),OR(AN69="休",AL$17=30,AL$17=31,AN$18="×")),AND(AL69="明",OR(AK69="当",AL$17=1),OR(AM69="休",AL$17=31,AM$18="×"))))),30,IF(AND($D$1="三交代制",AK69&lt;&gt;"準",AK69&lt;&gt;"深",OR(AL69="準",AL69="深"),(NOT(OR(AND(AL69="準",OR(AK69="日",AK69="休",AL$17=1,AND(AM69&lt;&gt;"準",AM69&lt;&gt;"深",AK69="")),OR(AM69="休",AND(AM69="準",OR(AN69="休",AL$17=30,AN$18="×")),AL$17=31,AM$18="×",AM69="")),AND(AL69="深",OR(AK69="休",AL$17=1,AND(AM69&lt;&gt;"準",AM69&lt;&gt;"深",AK69="")),OR(AM69="休",AND(OR(AM69="準",AM69="深"),OR(AN69="休",AL$17=30,AN$18="×")),AL$17=31,AM$18="×",AM69="")))))),40,0))))</f>
        <v>0</v>
      </c>
      <c r="AM210" s="193">
        <f t="shared" ref="AM210" si="1105">IF(AND($D$1="二交代制",AM$17&gt;=1,AM$17&lt;=28,AM69="当",AN69="明",AO69="休",AP69="当"),10,IF(AND($D$1="三交代制",AM$17&gt;=2,AM$17&lt;=30,OR(AM69="準",AM69="深"),OR(AN69="準",AN69="深"),OR(AO69="準",AO69="深")),20,IF(AND($D$1="二交代制",OR(AM69="当",AM69="明"),NOT(OR(AND(AM69="当",OR(AN69="明",AM$17=31,AN$18="×"),OR(AO69="休",AM$17=30,AM$17=31,AO$18="×")),AND(AM69="明",OR(AL69="当",AM$17=1),OR(AN69="休",AM$17=31,AN$18="×"))))),30,IF(AND($D$1="三交代制",AL69&lt;&gt;"準",AL69&lt;&gt;"深",OR(AM69="準",AM69="深"),(NOT(OR(AND(AM69="準",OR(AL69="日",AL69="休",AM$17=1,AND(AN69&lt;&gt;"準",AN69&lt;&gt;"深",AL69="")),OR(AN69="休",AND(AN69="準",OR(AO69="休",AM$17=30,AO$18="×")),AM$17=31,AN$18="×",AN69="")),AND(AM69="深",OR(AL69="休",AM$17=1,AND(AN69&lt;&gt;"準",AN69&lt;&gt;"深",AL69="")),OR(AN69="休",AND(OR(AN69="準",AN69="深"),OR(AO69="休",AM$17=30,AO$18="×")),AM$17=31,AN$18="×",AN69="")))))),40,0))))</f>
        <v>0</v>
      </c>
      <c r="AN210" s="193">
        <f t="shared" ref="AN210" si="1106">IF(AND($D$1="二交代制",AN$17&gt;=1,AN$17&lt;=28,AN69="当",AO69="明",AP69="休",AQ69="当"),10,IF(AND($D$1="三交代制",AN$17&gt;=2,AN$17&lt;=30,OR(AN69="準",AN69="深"),OR(AO69="準",AO69="深"),OR(AP69="準",AP69="深")),20,IF(AND($D$1="二交代制",OR(AN69="当",AN69="明"),NOT(OR(AND(AN69="当",OR(AO69="明",AN$17=31,AO$18="×"),OR(AP69="休",AN$17=30,AN$17=31,AP$18="×")),AND(AN69="明",OR(AM69="当",AN$17=1),OR(AO69="休",AN$17=31,AO$18="×"))))),30,IF(AND($D$1="三交代制",AM69&lt;&gt;"準",AM69&lt;&gt;"深",OR(AN69="準",AN69="深"),(NOT(OR(AND(AN69="準",OR(AM69="日",AM69="休",AN$17=1,AND(AO69&lt;&gt;"準",AO69&lt;&gt;"深",AM69="")),OR(AO69="休",AND(AO69="準",OR(AP69="休",AN$17=30,AP$18="×")),AN$17=31,AO$18="×",AO69="")),AND(AN69="深",OR(AM69="休",AN$17=1,AND(AO69&lt;&gt;"準",AO69&lt;&gt;"深",AM69="")),OR(AO69="休",AND(OR(AO69="準",AO69="深"),OR(AP69="休",AN$17=30,AP$18="×")),AN$17=31,AO$18="×",AO69="")))))),40,0))))</f>
        <v>0</v>
      </c>
      <c r="AO210" s="193">
        <f t="shared" ref="AO210" si="1107">IF(AND($D$1="二交代制",AO$17&gt;=1,AO$17&lt;=28,AO69="当",AP69="明",AQ69="休",AR69="当"),10,IF(AND($D$1="三交代制",AO$17&gt;=2,AO$17&lt;=30,OR(AO69="準",AO69="深"),OR(AP69="準",AP69="深"),OR(AQ69="準",AQ69="深")),20,IF(AND($D$1="二交代制",OR(AO69="当",AO69="明"),NOT(OR(AND(AO69="当",OR(AP69="明",AO$17=31,AP$18="×"),OR(AQ69="休",AO$17=30,AO$17=31,AQ$18="×")),AND(AO69="明",OR(AN69="当",AO$17=1),OR(AP69="休",AO$17=31,AP$18="×"))))),30,IF(AND($D$1="三交代制",AN69&lt;&gt;"準",AN69&lt;&gt;"深",OR(AO69="準",AO69="深"),(NOT(OR(AND(AO69="準",OR(AN69="日",AN69="休",AO$17=1,AND(AP69&lt;&gt;"準",AP69&lt;&gt;"深",AN69="")),OR(AP69="休",AND(AP69="準",OR(AQ69="休",AO$17=30,AQ$18="×")),AO$17=31,AP$18="×",AP69="")),AND(AO69="深",OR(AN69="休",AO$17=1,AND(AP69&lt;&gt;"準",AP69&lt;&gt;"深",AN69="")),OR(AP69="休",AND(OR(AP69="準",AP69="深"),OR(AQ69="休",AO$17=30,AQ$18="×")),AO$17=31,AP$18="×",AP69="")))))),40,0))))</f>
        <v>0</v>
      </c>
    </row>
    <row r="211" spans="4:42" x14ac:dyDescent="0.4">
      <c r="I211" s="307"/>
      <c r="J211" s="202"/>
      <c r="K211" s="193"/>
      <c r="L211" s="193"/>
      <c r="M211" s="193"/>
      <c r="N211" s="193"/>
      <c r="O211" s="193"/>
      <c r="P211" s="193"/>
      <c r="Q211" s="193"/>
      <c r="R211" s="193"/>
      <c r="S211" s="193"/>
      <c r="T211" s="193"/>
      <c r="U211" s="193"/>
      <c r="V211" s="193"/>
      <c r="W211" s="193"/>
      <c r="X211" s="193"/>
      <c r="Y211" s="193"/>
      <c r="Z211" s="193"/>
      <c r="AA211" s="193"/>
      <c r="AB211" s="193"/>
      <c r="AC211" s="193"/>
      <c r="AD211" s="193"/>
      <c r="AE211" s="193"/>
      <c r="AF211" s="193"/>
      <c r="AG211" s="193"/>
      <c r="AH211" s="193"/>
      <c r="AI211" s="193"/>
      <c r="AJ211" s="193"/>
      <c r="AK211" s="193"/>
      <c r="AL211" s="193"/>
      <c r="AM211" s="193"/>
      <c r="AN211" s="193"/>
      <c r="AO211" s="193"/>
    </row>
    <row r="212" spans="4:42" x14ac:dyDescent="0.4">
      <c r="D212" s="93"/>
      <c r="E212" s="93"/>
      <c r="F212" s="93"/>
      <c r="G212" s="93"/>
      <c r="H212" s="93"/>
      <c r="I212" s="307"/>
      <c r="J212" s="201" t="str">
        <f t="shared" ref="J212" si="1108">E71</f>
        <v/>
      </c>
      <c r="K212" s="193">
        <f t="shared" ref="K212" si="1109">IF(AND($D$1="二交代制",K$17&gt;=1,K$17&lt;=28,K71="当",L71="明",M71="休",N71="当"),10,IF(AND($D$1="三交代制",K$17&gt;=2,K$17&lt;=30,OR(K71="準",K71="深"),OR(L71="準",L71="深"),OR(M71="準",M71="深")),20,IF(AND($D$1="二交代制",OR(K71="当",K71="明"),NOT(OR(AND(K71="当",OR(L71="明",K$17=31,L$18="×"),OR(M71="休",K$17=30,K$17=31,M$18="×")),AND(K71="明",OR(J71="当",K$17=1),OR(L71="休",K$17=31,L$18="×"))))),30,IF(AND($D$1="三交代制",J71&lt;&gt;"準",J71&lt;&gt;"深",OR(K71="準",K71="深"),(NOT(OR(AND(K71="準",OR(J71="日",J71="休",K$17=1,AND(L71&lt;&gt;"準",L71&lt;&gt;"深",J71="")),OR(L71="休",AND(L71="準",OR(M71="休",K$17=30,M$18="×")),K$17=31,L$18="×",L71="")),AND(K71="深",OR(J71="休",K$17=1,AND(L71&lt;&gt;"準",L71&lt;&gt;"深",J71="")),OR(L71="休",AND(OR(L71="準",L71="深"),OR(M71="休",K$17=30,M$18="×")),K$17=31,L$18="×",L71="")))))),40,0))))</f>
        <v>0</v>
      </c>
      <c r="L212" s="193">
        <f t="shared" ref="L212" si="1110">IF(AND($D$1="二交代制",L$17&gt;=1,L$17&lt;=28,L71="当",M71="明",N71="休",O71="当"),10,IF(AND($D$1="三交代制",L$17&gt;=2,L$17&lt;=30,OR(L71="準",L71="深"),OR(M71="準",M71="深"),OR(N71="準",N71="深")),20,IF(AND($D$1="二交代制",OR(L71="当",L71="明"),NOT(OR(AND(L71="当",OR(M71="明",L$17=31,M$18="×"),OR(N71="休",L$17=30,L$17=31,N$18="×")),AND(L71="明",OR(K71="当",L$17=1),OR(M71="休",L$17=31,M$18="×"))))),30,IF(AND($D$1="三交代制",K71&lt;&gt;"準",K71&lt;&gt;"深",OR(L71="準",L71="深"),(NOT(OR(AND(L71="準",OR(K71="日",K71="休",L$17=1,AND(M71&lt;&gt;"準",M71&lt;&gt;"深",K71="")),OR(M71="休",AND(M71="準",OR(N71="休",L$17=30,N$18="×")),L$17=31,M$18="×",M71="")),AND(L71="深",OR(K71="休",L$17=1,AND(M71&lt;&gt;"準",M71&lt;&gt;"深",K71="")),OR(M71="休",AND(OR(M71="準",M71="深"),OR(N71="休",L$17=30,N$18="×")),L$17=31,M$18="×",M71="")))))),40,0))))</f>
        <v>0</v>
      </c>
      <c r="M212" s="193">
        <f t="shared" ref="M212" si="1111">IF(AND($D$1="二交代制",M$17&gt;=1,M$17&lt;=28,M71="当",N71="明",O71="休",P71="当"),10,IF(AND($D$1="三交代制",M$17&gt;=2,M$17&lt;=30,OR(M71="準",M71="深"),OR(N71="準",N71="深"),OR(O71="準",O71="深")),20,IF(AND($D$1="二交代制",OR(M71="当",M71="明"),NOT(OR(AND(M71="当",OR(N71="明",M$17=31,N$18="×"),OR(O71="休",M$17=30,M$17=31,O$18="×")),AND(M71="明",OR(L71="当",M$17=1),OR(N71="休",M$17=31,N$18="×"))))),30,IF(AND($D$1="三交代制",L71&lt;&gt;"準",L71&lt;&gt;"深",OR(M71="準",M71="深"),(NOT(OR(AND(M71="準",OR(L71="日",L71="休",M$17=1,AND(N71&lt;&gt;"準",N71&lt;&gt;"深",L71="")),OR(N71="休",AND(N71="準",OR(O71="休",M$17=30,O$18="×")),M$17=31,N$18="×",N71="")),AND(M71="深",OR(L71="休",M$17=1,AND(N71&lt;&gt;"準",N71&lt;&gt;"深",L71="")),OR(N71="休",AND(OR(N71="準",N71="深"),OR(O71="休",M$17=30,O$18="×")),M$17=31,N$18="×",N71="")))))),40,0))))</f>
        <v>0</v>
      </c>
      <c r="N212" s="193">
        <f t="shared" ref="N212" si="1112">IF(AND($D$1="二交代制",N$17&gt;=1,N$17&lt;=28,N71="当",O71="明",P71="休",Q71="当"),10,IF(AND($D$1="三交代制",N$17&gt;=2,N$17&lt;=30,OR(N71="準",N71="深"),OR(O71="準",O71="深"),OR(P71="準",P71="深")),20,IF(AND($D$1="二交代制",OR(N71="当",N71="明"),NOT(OR(AND(N71="当",OR(O71="明",N$17=31,O$18="×"),OR(P71="休",N$17=30,N$17=31,P$18="×")),AND(N71="明",OR(M71="当",N$17=1),OR(O71="休",N$17=31,O$18="×"))))),30,IF(AND($D$1="三交代制",M71&lt;&gt;"準",M71&lt;&gt;"深",OR(N71="準",N71="深"),(NOT(OR(AND(N71="準",OR(M71="日",M71="休",N$17=1,AND(O71&lt;&gt;"準",O71&lt;&gt;"深",M71="")),OR(O71="休",AND(O71="準",OR(P71="休",N$17=30,P$18="×")),N$17=31,O$18="×",O71="")),AND(N71="深",OR(M71="休",N$17=1,AND(O71&lt;&gt;"準",O71&lt;&gt;"深",M71="")),OR(O71="休",AND(OR(O71="準",O71="深"),OR(P71="休",N$17=30,P$18="×")),N$17=31,O$18="×",O71="")))))),40,0))))</f>
        <v>0</v>
      </c>
      <c r="O212" s="193">
        <f t="shared" ref="O212" si="1113">IF(AND($D$1="二交代制",O$17&gt;=1,O$17&lt;=28,O71="当",P71="明",Q71="休",R71="当"),10,IF(AND($D$1="三交代制",O$17&gt;=2,O$17&lt;=30,OR(O71="準",O71="深"),OR(P71="準",P71="深"),OR(Q71="準",Q71="深")),20,IF(AND($D$1="二交代制",OR(O71="当",O71="明"),NOT(OR(AND(O71="当",OR(P71="明",O$17=31,P$18="×"),OR(Q71="休",O$17=30,O$17=31,Q$18="×")),AND(O71="明",OR(N71="当",O$17=1),OR(P71="休",O$17=31,P$18="×"))))),30,IF(AND($D$1="三交代制",N71&lt;&gt;"準",N71&lt;&gt;"深",OR(O71="準",O71="深"),(NOT(OR(AND(O71="準",OR(N71="日",N71="休",O$17=1,AND(P71&lt;&gt;"準",P71&lt;&gt;"深",N71="")),OR(P71="休",AND(P71="準",OR(Q71="休",O$17=30,Q$18="×")),O$17=31,P$18="×",P71="")),AND(O71="深",OR(N71="休",O$17=1,AND(P71&lt;&gt;"準",P71&lt;&gt;"深",N71="")),OR(P71="休",AND(OR(P71="準",P71="深"),OR(Q71="休",O$17=30,Q$18="×")),O$17=31,P$18="×",P71="")))))),40,0))))</f>
        <v>0</v>
      </c>
      <c r="P212" s="193">
        <f t="shared" ref="P212" si="1114">IF(AND($D$1="二交代制",P$17&gt;=1,P$17&lt;=28,P71="当",Q71="明",R71="休",S71="当"),10,IF(AND($D$1="三交代制",P$17&gt;=2,P$17&lt;=30,OR(P71="準",P71="深"),OR(Q71="準",Q71="深"),OR(R71="準",R71="深")),20,IF(AND($D$1="二交代制",OR(P71="当",P71="明"),NOT(OR(AND(P71="当",OR(Q71="明",P$17=31,Q$18="×"),OR(R71="休",P$17=30,P$17=31,R$18="×")),AND(P71="明",OR(O71="当",P$17=1),OR(Q71="休",P$17=31,Q$18="×"))))),30,IF(AND($D$1="三交代制",O71&lt;&gt;"準",O71&lt;&gt;"深",OR(P71="準",P71="深"),(NOT(OR(AND(P71="準",OR(O71="日",O71="休",P$17=1,AND(Q71&lt;&gt;"準",Q71&lt;&gt;"深",O71="")),OR(Q71="休",AND(Q71="準",OR(R71="休",P$17=30,R$18="×")),P$17=31,Q$18="×",Q71="")),AND(P71="深",OR(O71="休",P$17=1,AND(Q71&lt;&gt;"準",Q71&lt;&gt;"深",O71="")),OR(Q71="休",AND(OR(Q71="準",Q71="深"),OR(R71="休",P$17=30,R$18="×")),P$17=31,Q$18="×",Q71="")))))),40,0))))</f>
        <v>0</v>
      </c>
      <c r="Q212" s="193">
        <f t="shared" ref="Q212" si="1115">IF(AND($D$1="二交代制",Q$17&gt;=1,Q$17&lt;=28,Q71="当",R71="明",S71="休",T71="当"),10,IF(AND($D$1="三交代制",Q$17&gt;=2,Q$17&lt;=30,OR(Q71="準",Q71="深"),OR(R71="準",R71="深"),OR(S71="準",S71="深")),20,IF(AND($D$1="二交代制",OR(Q71="当",Q71="明"),NOT(OR(AND(Q71="当",OR(R71="明",Q$17=31,R$18="×"),OR(S71="休",Q$17=30,Q$17=31,S$18="×")),AND(Q71="明",OR(P71="当",Q$17=1),OR(R71="休",Q$17=31,R$18="×"))))),30,IF(AND($D$1="三交代制",P71&lt;&gt;"準",P71&lt;&gt;"深",OR(Q71="準",Q71="深"),(NOT(OR(AND(Q71="準",OR(P71="日",P71="休",Q$17=1,AND(R71&lt;&gt;"準",R71&lt;&gt;"深",P71="")),OR(R71="休",AND(R71="準",OR(S71="休",Q$17=30,S$18="×")),Q$17=31,R$18="×",R71="")),AND(Q71="深",OR(P71="休",Q$17=1,AND(R71&lt;&gt;"準",R71&lt;&gt;"深",P71="")),OR(R71="休",AND(OR(R71="準",R71="深"),OR(S71="休",Q$17=30,S$18="×")),Q$17=31,R$18="×",R71="")))))),40,0))))</f>
        <v>0</v>
      </c>
      <c r="R212" s="193">
        <f t="shared" ref="R212" si="1116">IF(AND($D$1="二交代制",R$17&gt;=1,R$17&lt;=28,R71="当",S71="明",T71="休",U71="当"),10,IF(AND($D$1="三交代制",R$17&gt;=2,R$17&lt;=30,OR(R71="準",R71="深"),OR(S71="準",S71="深"),OR(T71="準",T71="深")),20,IF(AND($D$1="二交代制",OR(R71="当",R71="明"),NOT(OR(AND(R71="当",OR(S71="明",R$17=31,S$18="×"),OR(T71="休",R$17=30,R$17=31,T$18="×")),AND(R71="明",OR(Q71="当",R$17=1),OR(S71="休",R$17=31,S$18="×"))))),30,IF(AND($D$1="三交代制",Q71&lt;&gt;"準",Q71&lt;&gt;"深",OR(R71="準",R71="深"),(NOT(OR(AND(R71="準",OR(Q71="日",Q71="休",R$17=1,AND(S71&lt;&gt;"準",S71&lt;&gt;"深",Q71="")),OR(S71="休",AND(S71="準",OR(T71="休",R$17=30,T$18="×")),R$17=31,S$18="×",S71="")),AND(R71="深",OR(Q71="休",R$17=1,AND(S71&lt;&gt;"準",S71&lt;&gt;"深",Q71="")),OR(S71="休",AND(OR(S71="準",S71="深"),OR(T71="休",R$17=30,T$18="×")),R$17=31,S$18="×",S71="")))))),40,0))))</f>
        <v>0</v>
      </c>
      <c r="S212" s="193">
        <f t="shared" ref="S212" si="1117">IF(AND($D$1="二交代制",S$17&gt;=1,S$17&lt;=28,S71="当",T71="明",U71="休",V71="当"),10,IF(AND($D$1="三交代制",S$17&gt;=2,S$17&lt;=30,OR(S71="準",S71="深"),OR(T71="準",T71="深"),OR(U71="準",U71="深")),20,IF(AND($D$1="二交代制",OR(S71="当",S71="明"),NOT(OR(AND(S71="当",OR(T71="明",S$17=31,T$18="×"),OR(U71="休",S$17=30,S$17=31,U$18="×")),AND(S71="明",OR(R71="当",S$17=1),OR(T71="休",S$17=31,T$18="×"))))),30,IF(AND($D$1="三交代制",R71&lt;&gt;"準",R71&lt;&gt;"深",OR(S71="準",S71="深"),(NOT(OR(AND(S71="準",OR(R71="日",R71="休",S$17=1,AND(T71&lt;&gt;"準",T71&lt;&gt;"深",R71="")),OR(T71="休",AND(T71="準",OR(U71="休",S$17=30,U$18="×")),S$17=31,T$18="×",T71="")),AND(S71="深",OR(R71="休",S$17=1,AND(T71&lt;&gt;"準",T71&lt;&gt;"深",R71="")),OR(T71="休",AND(OR(T71="準",T71="深"),OR(U71="休",S$17=30,U$18="×")),S$17=31,T$18="×",T71="")))))),40,0))))</f>
        <v>0</v>
      </c>
      <c r="T212" s="193">
        <f t="shared" ref="T212" si="1118">IF(AND($D$1="二交代制",T$17&gt;=1,T$17&lt;=28,T71="当",U71="明",V71="休",W71="当"),10,IF(AND($D$1="三交代制",T$17&gt;=2,T$17&lt;=30,OR(T71="準",T71="深"),OR(U71="準",U71="深"),OR(V71="準",V71="深")),20,IF(AND($D$1="二交代制",OR(T71="当",T71="明"),NOT(OR(AND(T71="当",OR(U71="明",T$17=31,U$18="×"),OR(V71="休",T$17=30,T$17=31,V$18="×")),AND(T71="明",OR(S71="当",T$17=1),OR(U71="休",T$17=31,U$18="×"))))),30,IF(AND($D$1="三交代制",S71&lt;&gt;"準",S71&lt;&gt;"深",OR(T71="準",T71="深"),(NOT(OR(AND(T71="準",OR(S71="日",S71="休",T$17=1,AND(U71&lt;&gt;"準",U71&lt;&gt;"深",S71="")),OR(U71="休",AND(U71="準",OR(V71="休",T$17=30,V$18="×")),T$17=31,U$18="×",U71="")),AND(T71="深",OR(S71="休",T$17=1,AND(U71&lt;&gt;"準",U71&lt;&gt;"深",S71="")),OR(U71="休",AND(OR(U71="準",U71="深"),OR(V71="休",T$17=30,V$18="×")),T$17=31,U$18="×",U71="")))))),40,0))))</f>
        <v>0</v>
      </c>
      <c r="U212" s="193">
        <f t="shared" ref="U212" si="1119">IF(AND($D$1="二交代制",U$17&gt;=1,U$17&lt;=28,U71="当",V71="明",W71="休",X71="当"),10,IF(AND($D$1="三交代制",U$17&gt;=2,U$17&lt;=30,OR(U71="準",U71="深"),OR(V71="準",V71="深"),OR(W71="準",W71="深")),20,IF(AND($D$1="二交代制",OR(U71="当",U71="明"),NOT(OR(AND(U71="当",OR(V71="明",U$17=31,V$18="×"),OR(W71="休",U$17=30,U$17=31,W$18="×")),AND(U71="明",OR(T71="当",U$17=1),OR(V71="休",U$17=31,V$18="×"))))),30,IF(AND($D$1="三交代制",T71&lt;&gt;"準",T71&lt;&gt;"深",OR(U71="準",U71="深"),(NOT(OR(AND(U71="準",OR(T71="日",T71="休",U$17=1,AND(V71&lt;&gt;"準",V71&lt;&gt;"深",T71="")),OR(V71="休",AND(V71="準",OR(W71="休",U$17=30,W$18="×")),U$17=31,V$18="×",V71="")),AND(U71="深",OR(T71="休",U$17=1,AND(V71&lt;&gt;"準",V71&lt;&gt;"深",T71="")),OR(V71="休",AND(OR(V71="準",V71="深"),OR(W71="休",U$17=30,W$18="×")),U$17=31,V$18="×",V71="")))))),40,0))))</f>
        <v>0</v>
      </c>
      <c r="V212" s="193">
        <f t="shared" ref="V212" si="1120">IF(AND($D$1="二交代制",V$17&gt;=1,V$17&lt;=28,V71="当",W71="明",X71="休",Y71="当"),10,IF(AND($D$1="三交代制",V$17&gt;=2,V$17&lt;=30,OR(V71="準",V71="深"),OR(W71="準",W71="深"),OR(X71="準",X71="深")),20,IF(AND($D$1="二交代制",OR(V71="当",V71="明"),NOT(OR(AND(V71="当",OR(W71="明",V$17=31,W$18="×"),OR(X71="休",V$17=30,V$17=31,X$18="×")),AND(V71="明",OR(U71="当",V$17=1),OR(W71="休",V$17=31,W$18="×"))))),30,IF(AND($D$1="三交代制",U71&lt;&gt;"準",U71&lt;&gt;"深",OR(V71="準",V71="深"),(NOT(OR(AND(V71="準",OR(U71="日",U71="休",V$17=1,AND(W71&lt;&gt;"準",W71&lt;&gt;"深",U71="")),OR(W71="休",AND(W71="準",OR(X71="休",V$17=30,X$18="×")),V$17=31,W$18="×",W71="")),AND(V71="深",OR(U71="休",V$17=1,AND(W71&lt;&gt;"準",W71&lt;&gt;"深",U71="")),OR(W71="休",AND(OR(W71="準",W71="深"),OR(X71="休",V$17=30,X$18="×")),V$17=31,W$18="×",W71="")))))),40,0))))</f>
        <v>0</v>
      </c>
      <c r="W212" s="193">
        <f t="shared" ref="W212" si="1121">IF(AND($D$1="二交代制",W$17&gt;=1,W$17&lt;=28,W71="当",X71="明",Y71="休",Z71="当"),10,IF(AND($D$1="三交代制",W$17&gt;=2,W$17&lt;=30,OR(W71="準",W71="深"),OR(X71="準",X71="深"),OR(Y71="準",Y71="深")),20,IF(AND($D$1="二交代制",OR(W71="当",W71="明"),NOT(OR(AND(W71="当",OR(X71="明",W$17=31,X$18="×"),OR(Y71="休",W$17=30,W$17=31,Y$18="×")),AND(W71="明",OR(V71="当",W$17=1),OR(X71="休",W$17=31,X$18="×"))))),30,IF(AND($D$1="三交代制",V71&lt;&gt;"準",V71&lt;&gt;"深",OR(W71="準",W71="深"),(NOT(OR(AND(W71="準",OR(V71="日",V71="休",W$17=1,AND(X71&lt;&gt;"準",X71&lt;&gt;"深",V71="")),OR(X71="休",AND(X71="準",OR(Y71="休",W$17=30,Y$18="×")),W$17=31,X$18="×",X71="")),AND(W71="深",OR(V71="休",W$17=1,AND(X71&lt;&gt;"準",X71&lt;&gt;"深",V71="")),OR(X71="休",AND(OR(X71="準",X71="深"),OR(Y71="休",W$17=30,Y$18="×")),W$17=31,X$18="×",X71="")))))),40,0))))</f>
        <v>0</v>
      </c>
      <c r="X212" s="193">
        <f t="shared" ref="X212" si="1122">IF(AND($D$1="二交代制",X$17&gt;=1,X$17&lt;=28,X71="当",Y71="明",Z71="休",AA71="当"),10,IF(AND($D$1="三交代制",X$17&gt;=2,X$17&lt;=30,OR(X71="準",X71="深"),OR(Y71="準",Y71="深"),OR(Z71="準",Z71="深")),20,IF(AND($D$1="二交代制",OR(X71="当",X71="明"),NOT(OR(AND(X71="当",OR(Y71="明",X$17=31,Y$18="×"),OR(Z71="休",X$17=30,X$17=31,Z$18="×")),AND(X71="明",OR(W71="当",X$17=1),OR(Y71="休",X$17=31,Y$18="×"))))),30,IF(AND($D$1="三交代制",W71&lt;&gt;"準",W71&lt;&gt;"深",OR(X71="準",X71="深"),(NOT(OR(AND(X71="準",OR(W71="日",W71="休",X$17=1,AND(Y71&lt;&gt;"準",Y71&lt;&gt;"深",W71="")),OR(Y71="休",AND(Y71="準",OR(Z71="休",X$17=30,Z$18="×")),X$17=31,Y$18="×",Y71="")),AND(X71="深",OR(W71="休",X$17=1,AND(Y71&lt;&gt;"準",Y71&lt;&gt;"深",W71="")),OR(Y71="休",AND(OR(Y71="準",Y71="深"),OR(Z71="休",X$17=30,Z$18="×")),X$17=31,Y$18="×",Y71="")))))),40,0))))</f>
        <v>0</v>
      </c>
      <c r="Y212" s="193">
        <f t="shared" ref="Y212" si="1123">IF(AND($D$1="二交代制",Y$17&gt;=1,Y$17&lt;=28,Y71="当",Z71="明",AA71="休",AB71="当"),10,IF(AND($D$1="三交代制",Y$17&gt;=2,Y$17&lt;=30,OR(Y71="準",Y71="深"),OR(Z71="準",Z71="深"),OR(AA71="準",AA71="深")),20,IF(AND($D$1="二交代制",OR(Y71="当",Y71="明"),NOT(OR(AND(Y71="当",OR(Z71="明",Y$17=31,Z$18="×"),OR(AA71="休",Y$17=30,Y$17=31,AA$18="×")),AND(Y71="明",OR(X71="当",Y$17=1),OR(Z71="休",Y$17=31,Z$18="×"))))),30,IF(AND($D$1="三交代制",X71&lt;&gt;"準",X71&lt;&gt;"深",OR(Y71="準",Y71="深"),(NOT(OR(AND(Y71="準",OR(X71="日",X71="休",Y$17=1,AND(Z71&lt;&gt;"準",Z71&lt;&gt;"深",X71="")),OR(Z71="休",AND(Z71="準",OR(AA71="休",Y$17=30,AA$18="×")),Y$17=31,Z$18="×",Z71="")),AND(Y71="深",OR(X71="休",Y$17=1,AND(Z71&lt;&gt;"準",Z71&lt;&gt;"深",X71="")),OR(Z71="休",AND(OR(Z71="準",Z71="深"),OR(AA71="休",Y$17=30,AA$18="×")),Y$17=31,Z$18="×",Z71="")))))),40,0))))</f>
        <v>0</v>
      </c>
      <c r="Z212" s="193">
        <f t="shared" ref="Z212" si="1124">IF(AND($D$1="二交代制",Z$17&gt;=1,Z$17&lt;=28,Z71="当",AA71="明",AB71="休",AC71="当"),10,IF(AND($D$1="三交代制",Z$17&gt;=2,Z$17&lt;=30,OR(Z71="準",Z71="深"),OR(AA71="準",AA71="深"),OR(AB71="準",AB71="深")),20,IF(AND($D$1="二交代制",OR(Z71="当",Z71="明"),NOT(OR(AND(Z71="当",OR(AA71="明",Z$17=31,AA$18="×"),OR(AB71="休",Z$17=30,Z$17=31,AB$18="×")),AND(Z71="明",OR(Y71="当",Z$17=1),OR(AA71="休",Z$17=31,AA$18="×"))))),30,IF(AND($D$1="三交代制",Y71&lt;&gt;"準",Y71&lt;&gt;"深",OR(Z71="準",Z71="深"),(NOT(OR(AND(Z71="準",OR(Y71="日",Y71="休",Z$17=1,AND(AA71&lt;&gt;"準",AA71&lt;&gt;"深",Y71="")),OR(AA71="休",AND(AA71="準",OR(AB71="休",Z$17=30,AB$18="×")),Z$17=31,AA$18="×",AA71="")),AND(Z71="深",OR(Y71="休",Z$17=1,AND(AA71&lt;&gt;"準",AA71&lt;&gt;"深",Y71="")),OR(AA71="休",AND(OR(AA71="準",AA71="深"),OR(AB71="休",Z$17=30,AB$18="×")),Z$17=31,AA$18="×",AA71="")))))),40,0))))</f>
        <v>0</v>
      </c>
      <c r="AA212" s="193">
        <f t="shared" ref="AA212" si="1125">IF(AND($D$1="二交代制",AA$17&gt;=1,AA$17&lt;=28,AA71="当",AB71="明",AC71="休",AD71="当"),10,IF(AND($D$1="三交代制",AA$17&gt;=2,AA$17&lt;=30,OR(AA71="準",AA71="深"),OR(AB71="準",AB71="深"),OR(AC71="準",AC71="深")),20,IF(AND($D$1="二交代制",OR(AA71="当",AA71="明"),NOT(OR(AND(AA71="当",OR(AB71="明",AA$17=31,AB$18="×"),OR(AC71="休",AA$17=30,AA$17=31,AC$18="×")),AND(AA71="明",OR(Z71="当",AA$17=1),OR(AB71="休",AA$17=31,AB$18="×"))))),30,IF(AND($D$1="三交代制",Z71&lt;&gt;"準",Z71&lt;&gt;"深",OR(AA71="準",AA71="深"),(NOT(OR(AND(AA71="準",OR(Z71="日",Z71="休",AA$17=1,AND(AB71&lt;&gt;"準",AB71&lt;&gt;"深",Z71="")),OR(AB71="休",AND(AB71="準",OR(AC71="休",AA$17=30,AC$18="×")),AA$17=31,AB$18="×",AB71="")),AND(AA71="深",OR(Z71="休",AA$17=1,AND(AB71&lt;&gt;"準",AB71&lt;&gt;"深",Z71="")),OR(AB71="休",AND(OR(AB71="準",AB71="深"),OR(AC71="休",AA$17=30,AC$18="×")),AA$17=31,AB$18="×",AB71="")))))),40,0))))</f>
        <v>0</v>
      </c>
      <c r="AB212" s="193">
        <f t="shared" ref="AB212" si="1126">IF(AND($D$1="二交代制",AB$17&gt;=1,AB$17&lt;=28,AB71="当",AC71="明",AD71="休",AE71="当"),10,IF(AND($D$1="三交代制",AB$17&gt;=2,AB$17&lt;=30,OR(AB71="準",AB71="深"),OR(AC71="準",AC71="深"),OR(AD71="準",AD71="深")),20,IF(AND($D$1="二交代制",OR(AB71="当",AB71="明"),NOT(OR(AND(AB71="当",OR(AC71="明",AB$17=31,AC$18="×"),OR(AD71="休",AB$17=30,AB$17=31,AD$18="×")),AND(AB71="明",OR(AA71="当",AB$17=1),OR(AC71="休",AB$17=31,AC$18="×"))))),30,IF(AND($D$1="三交代制",AA71&lt;&gt;"準",AA71&lt;&gt;"深",OR(AB71="準",AB71="深"),(NOT(OR(AND(AB71="準",OR(AA71="日",AA71="休",AB$17=1,AND(AC71&lt;&gt;"準",AC71&lt;&gt;"深",AA71="")),OR(AC71="休",AND(AC71="準",OR(AD71="休",AB$17=30,AD$18="×")),AB$17=31,AC$18="×",AC71="")),AND(AB71="深",OR(AA71="休",AB$17=1,AND(AC71&lt;&gt;"準",AC71&lt;&gt;"深",AA71="")),OR(AC71="休",AND(OR(AC71="準",AC71="深"),OR(AD71="休",AB$17=30,AD$18="×")),AB$17=31,AC$18="×",AC71="")))))),40,0))))</f>
        <v>0</v>
      </c>
      <c r="AC212" s="193">
        <f t="shared" ref="AC212" si="1127">IF(AND($D$1="二交代制",AC$17&gt;=1,AC$17&lt;=28,AC71="当",AD71="明",AE71="休",AF71="当"),10,IF(AND($D$1="三交代制",AC$17&gt;=2,AC$17&lt;=30,OR(AC71="準",AC71="深"),OR(AD71="準",AD71="深"),OR(AE71="準",AE71="深")),20,IF(AND($D$1="二交代制",OR(AC71="当",AC71="明"),NOT(OR(AND(AC71="当",OR(AD71="明",AC$17=31,AD$18="×"),OR(AE71="休",AC$17=30,AC$17=31,AE$18="×")),AND(AC71="明",OR(AB71="当",AC$17=1),OR(AD71="休",AC$17=31,AD$18="×"))))),30,IF(AND($D$1="三交代制",AB71&lt;&gt;"準",AB71&lt;&gt;"深",OR(AC71="準",AC71="深"),(NOT(OR(AND(AC71="準",OR(AB71="日",AB71="休",AC$17=1,AND(AD71&lt;&gt;"準",AD71&lt;&gt;"深",AB71="")),OR(AD71="休",AND(AD71="準",OR(AE71="休",AC$17=30,AE$18="×")),AC$17=31,AD$18="×",AD71="")),AND(AC71="深",OR(AB71="休",AC$17=1,AND(AD71&lt;&gt;"準",AD71&lt;&gt;"深",AB71="")),OR(AD71="休",AND(OR(AD71="準",AD71="深"),OR(AE71="休",AC$17=30,AE$18="×")),AC$17=31,AD$18="×",AD71="")))))),40,0))))</f>
        <v>0</v>
      </c>
      <c r="AD212" s="193">
        <f t="shared" ref="AD212" si="1128">IF(AND($D$1="二交代制",AD$17&gt;=1,AD$17&lt;=28,AD71="当",AE71="明",AF71="休",AG71="当"),10,IF(AND($D$1="三交代制",AD$17&gt;=2,AD$17&lt;=30,OR(AD71="準",AD71="深"),OR(AE71="準",AE71="深"),OR(AF71="準",AF71="深")),20,IF(AND($D$1="二交代制",OR(AD71="当",AD71="明"),NOT(OR(AND(AD71="当",OR(AE71="明",AD$17=31,AE$18="×"),OR(AF71="休",AD$17=30,AD$17=31,AF$18="×")),AND(AD71="明",OR(AC71="当",AD$17=1),OR(AE71="休",AD$17=31,AE$18="×"))))),30,IF(AND($D$1="三交代制",AC71&lt;&gt;"準",AC71&lt;&gt;"深",OR(AD71="準",AD71="深"),(NOT(OR(AND(AD71="準",OR(AC71="日",AC71="休",AD$17=1,AND(AE71&lt;&gt;"準",AE71&lt;&gt;"深",AC71="")),OR(AE71="休",AND(AE71="準",OR(AF71="休",AD$17=30,AF$18="×")),AD$17=31,AE$18="×",AE71="")),AND(AD71="深",OR(AC71="休",AD$17=1,AND(AE71&lt;&gt;"準",AE71&lt;&gt;"深",AC71="")),OR(AE71="休",AND(OR(AE71="準",AE71="深"),OR(AF71="休",AD$17=30,AF$18="×")),AD$17=31,AE$18="×",AE71="")))))),40,0))))</f>
        <v>0</v>
      </c>
      <c r="AE212" s="193">
        <f t="shared" ref="AE212" si="1129">IF(AND($D$1="二交代制",AE$17&gt;=1,AE$17&lt;=28,AE71="当",AF71="明",AG71="休",AH71="当"),10,IF(AND($D$1="三交代制",AE$17&gt;=2,AE$17&lt;=30,OR(AE71="準",AE71="深"),OR(AF71="準",AF71="深"),OR(AG71="準",AG71="深")),20,IF(AND($D$1="二交代制",OR(AE71="当",AE71="明"),NOT(OR(AND(AE71="当",OR(AF71="明",AE$17=31,AF$18="×"),OR(AG71="休",AE$17=30,AE$17=31,AG$18="×")),AND(AE71="明",OR(AD71="当",AE$17=1),OR(AF71="休",AE$17=31,AF$18="×"))))),30,IF(AND($D$1="三交代制",AD71&lt;&gt;"準",AD71&lt;&gt;"深",OR(AE71="準",AE71="深"),(NOT(OR(AND(AE71="準",OR(AD71="日",AD71="休",AE$17=1,AND(AF71&lt;&gt;"準",AF71&lt;&gt;"深",AD71="")),OR(AF71="休",AND(AF71="準",OR(AG71="休",AE$17=30,AG$18="×")),AE$17=31,AF$18="×",AF71="")),AND(AE71="深",OR(AD71="休",AE$17=1,AND(AF71&lt;&gt;"準",AF71&lt;&gt;"深",AD71="")),OR(AF71="休",AND(OR(AF71="準",AF71="深"),OR(AG71="休",AE$17=30,AG$18="×")),AE$17=31,AF$18="×",AF71="")))))),40,0))))</f>
        <v>0</v>
      </c>
      <c r="AF212" s="193">
        <f t="shared" ref="AF212" si="1130">IF(AND($D$1="二交代制",AF$17&gt;=1,AF$17&lt;=28,AF71="当",AG71="明",AH71="休",AI71="当"),10,IF(AND($D$1="三交代制",AF$17&gt;=2,AF$17&lt;=30,OR(AF71="準",AF71="深"),OR(AG71="準",AG71="深"),OR(AH71="準",AH71="深")),20,IF(AND($D$1="二交代制",OR(AF71="当",AF71="明"),NOT(OR(AND(AF71="当",OR(AG71="明",AF$17=31,AG$18="×"),OR(AH71="休",AF$17=30,AF$17=31,AH$18="×")),AND(AF71="明",OR(AE71="当",AF$17=1),OR(AG71="休",AF$17=31,AG$18="×"))))),30,IF(AND($D$1="三交代制",AE71&lt;&gt;"準",AE71&lt;&gt;"深",OR(AF71="準",AF71="深"),(NOT(OR(AND(AF71="準",OR(AE71="日",AE71="休",AF$17=1,AND(AG71&lt;&gt;"準",AG71&lt;&gt;"深",AE71="")),OR(AG71="休",AND(AG71="準",OR(AH71="休",AF$17=30,AH$18="×")),AF$17=31,AG$18="×",AG71="")),AND(AF71="深",OR(AE71="休",AF$17=1,AND(AG71&lt;&gt;"準",AG71&lt;&gt;"深",AE71="")),OR(AG71="休",AND(OR(AG71="準",AG71="深"),OR(AH71="休",AF$17=30,AH$18="×")),AF$17=31,AG$18="×",AG71="")))))),40,0))))</f>
        <v>0</v>
      </c>
      <c r="AG212" s="193">
        <f t="shared" ref="AG212" si="1131">IF(AND($D$1="二交代制",AG$17&gt;=1,AG$17&lt;=28,AG71="当",AH71="明",AI71="休",AJ71="当"),10,IF(AND($D$1="三交代制",AG$17&gt;=2,AG$17&lt;=30,OR(AG71="準",AG71="深"),OR(AH71="準",AH71="深"),OR(AI71="準",AI71="深")),20,IF(AND($D$1="二交代制",OR(AG71="当",AG71="明"),NOT(OR(AND(AG71="当",OR(AH71="明",AG$17=31,AH$18="×"),OR(AI71="休",AG$17=30,AG$17=31,AI$18="×")),AND(AG71="明",OR(AF71="当",AG$17=1),OR(AH71="休",AG$17=31,AH$18="×"))))),30,IF(AND($D$1="三交代制",AF71&lt;&gt;"準",AF71&lt;&gt;"深",OR(AG71="準",AG71="深"),(NOT(OR(AND(AG71="準",OR(AF71="日",AF71="休",AG$17=1,AND(AH71&lt;&gt;"準",AH71&lt;&gt;"深",AF71="")),OR(AH71="休",AND(AH71="準",OR(AI71="休",AG$17=30,AI$18="×")),AG$17=31,AH$18="×",AH71="")),AND(AG71="深",OR(AF71="休",AG$17=1,AND(AH71&lt;&gt;"準",AH71&lt;&gt;"深",AF71="")),OR(AH71="休",AND(OR(AH71="準",AH71="深"),OR(AI71="休",AG$17=30,AI$18="×")),AG$17=31,AH$18="×",AH71="")))))),40,0))))</f>
        <v>0</v>
      </c>
      <c r="AH212" s="193">
        <f t="shared" ref="AH212" si="1132">IF(AND($D$1="二交代制",AH$17&gt;=1,AH$17&lt;=28,AH71="当",AI71="明",AJ71="休",AK71="当"),10,IF(AND($D$1="三交代制",AH$17&gt;=2,AH$17&lt;=30,OR(AH71="準",AH71="深"),OR(AI71="準",AI71="深"),OR(AJ71="準",AJ71="深")),20,IF(AND($D$1="二交代制",OR(AH71="当",AH71="明"),NOT(OR(AND(AH71="当",OR(AI71="明",AH$17=31,AI$18="×"),OR(AJ71="休",AH$17=30,AH$17=31,AJ$18="×")),AND(AH71="明",OR(AG71="当",AH$17=1),OR(AI71="休",AH$17=31,AI$18="×"))))),30,IF(AND($D$1="三交代制",AG71&lt;&gt;"準",AG71&lt;&gt;"深",OR(AH71="準",AH71="深"),(NOT(OR(AND(AH71="準",OR(AG71="日",AG71="休",AH$17=1,AND(AI71&lt;&gt;"準",AI71&lt;&gt;"深",AG71="")),OR(AI71="休",AND(AI71="準",OR(AJ71="休",AH$17=30,AJ$18="×")),AH$17=31,AI$18="×",AI71="")),AND(AH71="深",OR(AG71="休",AH$17=1,AND(AI71&lt;&gt;"準",AI71&lt;&gt;"深",AG71="")),OR(AI71="休",AND(OR(AI71="準",AI71="深"),OR(AJ71="休",AH$17=30,AJ$18="×")),AH$17=31,AI$18="×",AI71="")))))),40,0))))</f>
        <v>0</v>
      </c>
      <c r="AI212" s="193">
        <f t="shared" ref="AI212" si="1133">IF(AND($D$1="二交代制",AI$17&gt;=1,AI$17&lt;=28,AI71="当",AJ71="明",AK71="休",AL71="当"),10,IF(AND($D$1="三交代制",AI$17&gt;=2,AI$17&lt;=30,OR(AI71="準",AI71="深"),OR(AJ71="準",AJ71="深"),OR(AK71="準",AK71="深")),20,IF(AND($D$1="二交代制",OR(AI71="当",AI71="明"),NOT(OR(AND(AI71="当",OR(AJ71="明",AI$17=31,AJ$18="×"),OR(AK71="休",AI$17=30,AI$17=31,AK$18="×")),AND(AI71="明",OR(AH71="当",AI$17=1),OR(AJ71="休",AI$17=31,AJ$18="×"))))),30,IF(AND($D$1="三交代制",AH71&lt;&gt;"準",AH71&lt;&gt;"深",OR(AI71="準",AI71="深"),(NOT(OR(AND(AI71="準",OR(AH71="日",AH71="休",AI$17=1,AND(AJ71&lt;&gt;"準",AJ71&lt;&gt;"深",AH71="")),OR(AJ71="休",AND(AJ71="準",OR(AK71="休",AI$17=30,AK$18="×")),AI$17=31,AJ$18="×",AJ71="")),AND(AI71="深",OR(AH71="休",AI$17=1,AND(AJ71&lt;&gt;"準",AJ71&lt;&gt;"深",AH71="")),OR(AJ71="休",AND(OR(AJ71="準",AJ71="深"),OR(AK71="休",AI$17=30,AK$18="×")),AI$17=31,AJ$18="×",AJ71="")))))),40,0))))</f>
        <v>0</v>
      </c>
      <c r="AJ212" s="193">
        <f t="shared" ref="AJ212" si="1134">IF(AND($D$1="二交代制",AJ$17&gt;=1,AJ$17&lt;=28,AJ71="当",AK71="明",AL71="休",AM71="当"),10,IF(AND($D$1="三交代制",AJ$17&gt;=2,AJ$17&lt;=30,OR(AJ71="準",AJ71="深"),OR(AK71="準",AK71="深"),OR(AL71="準",AL71="深")),20,IF(AND($D$1="二交代制",OR(AJ71="当",AJ71="明"),NOT(OR(AND(AJ71="当",OR(AK71="明",AJ$17=31,AK$18="×"),OR(AL71="休",AJ$17=30,AJ$17=31,AL$18="×")),AND(AJ71="明",OR(AI71="当",AJ$17=1),OR(AK71="休",AJ$17=31,AK$18="×"))))),30,IF(AND($D$1="三交代制",AI71&lt;&gt;"準",AI71&lt;&gt;"深",OR(AJ71="準",AJ71="深"),(NOT(OR(AND(AJ71="準",OR(AI71="日",AI71="休",AJ$17=1,AND(AK71&lt;&gt;"準",AK71&lt;&gt;"深",AI71="")),OR(AK71="休",AND(AK71="準",OR(AL71="休",AJ$17=30,AL$18="×")),AJ$17=31,AK$18="×",AK71="")),AND(AJ71="深",OR(AI71="休",AJ$17=1,AND(AK71&lt;&gt;"準",AK71&lt;&gt;"深",AI71="")),OR(AK71="休",AND(OR(AK71="準",AK71="深"),OR(AL71="休",AJ$17=30,AL$18="×")),AJ$17=31,AK$18="×",AK71="")))))),40,0))))</f>
        <v>0</v>
      </c>
      <c r="AK212" s="193">
        <f t="shared" ref="AK212" si="1135">IF(AND($D$1="二交代制",AK$17&gt;=1,AK$17&lt;=28,AK71="当",AL71="明",AM71="休",AN71="当"),10,IF(AND($D$1="三交代制",AK$17&gt;=2,AK$17&lt;=30,OR(AK71="準",AK71="深"),OR(AL71="準",AL71="深"),OR(AM71="準",AM71="深")),20,IF(AND($D$1="二交代制",OR(AK71="当",AK71="明"),NOT(OR(AND(AK71="当",OR(AL71="明",AK$17=31,AL$18="×"),OR(AM71="休",AK$17=30,AK$17=31,AM$18="×")),AND(AK71="明",OR(AJ71="当",AK$17=1),OR(AL71="休",AK$17=31,AL$18="×"))))),30,IF(AND($D$1="三交代制",AJ71&lt;&gt;"準",AJ71&lt;&gt;"深",OR(AK71="準",AK71="深"),(NOT(OR(AND(AK71="準",OR(AJ71="日",AJ71="休",AK$17=1,AND(AL71&lt;&gt;"準",AL71&lt;&gt;"深",AJ71="")),OR(AL71="休",AND(AL71="準",OR(AM71="休",AK$17=30,AM$18="×")),AK$17=31,AL$18="×",AL71="")),AND(AK71="深",OR(AJ71="休",AK$17=1,AND(AL71&lt;&gt;"準",AL71&lt;&gt;"深",AJ71="")),OR(AL71="休",AND(OR(AL71="準",AL71="深"),OR(AM71="休",AK$17=30,AM$18="×")),AK$17=31,AL$18="×",AL71="")))))),40,0))))</f>
        <v>0</v>
      </c>
      <c r="AL212" s="193">
        <f t="shared" ref="AL212" si="1136">IF(AND($D$1="二交代制",AL$17&gt;=1,AL$17&lt;=28,AL71="当",AM71="明",AN71="休",AO71="当"),10,IF(AND($D$1="三交代制",AL$17&gt;=2,AL$17&lt;=30,OR(AL71="準",AL71="深"),OR(AM71="準",AM71="深"),OR(AN71="準",AN71="深")),20,IF(AND($D$1="二交代制",OR(AL71="当",AL71="明"),NOT(OR(AND(AL71="当",OR(AM71="明",AL$17=31,AM$18="×"),OR(AN71="休",AL$17=30,AL$17=31,AN$18="×")),AND(AL71="明",OR(AK71="当",AL$17=1),OR(AM71="休",AL$17=31,AM$18="×"))))),30,IF(AND($D$1="三交代制",AK71&lt;&gt;"準",AK71&lt;&gt;"深",OR(AL71="準",AL71="深"),(NOT(OR(AND(AL71="準",OR(AK71="日",AK71="休",AL$17=1,AND(AM71&lt;&gt;"準",AM71&lt;&gt;"深",AK71="")),OR(AM71="休",AND(AM71="準",OR(AN71="休",AL$17=30,AN$18="×")),AL$17=31,AM$18="×",AM71="")),AND(AL71="深",OR(AK71="休",AL$17=1,AND(AM71&lt;&gt;"準",AM71&lt;&gt;"深",AK71="")),OR(AM71="休",AND(OR(AM71="準",AM71="深"),OR(AN71="休",AL$17=30,AN$18="×")),AL$17=31,AM$18="×",AM71="")))))),40,0))))</f>
        <v>0</v>
      </c>
      <c r="AM212" s="193">
        <f t="shared" ref="AM212" si="1137">IF(AND($D$1="二交代制",AM$17&gt;=1,AM$17&lt;=28,AM71="当",AN71="明",AO71="休",AP71="当"),10,IF(AND($D$1="三交代制",AM$17&gt;=2,AM$17&lt;=30,OR(AM71="準",AM71="深"),OR(AN71="準",AN71="深"),OR(AO71="準",AO71="深")),20,IF(AND($D$1="二交代制",OR(AM71="当",AM71="明"),NOT(OR(AND(AM71="当",OR(AN71="明",AM$17=31,AN$18="×"),OR(AO71="休",AM$17=30,AM$17=31,AO$18="×")),AND(AM71="明",OR(AL71="当",AM$17=1),OR(AN71="休",AM$17=31,AN$18="×"))))),30,IF(AND($D$1="三交代制",AL71&lt;&gt;"準",AL71&lt;&gt;"深",OR(AM71="準",AM71="深"),(NOT(OR(AND(AM71="準",OR(AL71="日",AL71="休",AM$17=1,AND(AN71&lt;&gt;"準",AN71&lt;&gt;"深",AL71="")),OR(AN71="休",AND(AN71="準",OR(AO71="休",AM$17=30,AO$18="×")),AM$17=31,AN$18="×",AN71="")),AND(AM71="深",OR(AL71="休",AM$17=1,AND(AN71&lt;&gt;"準",AN71&lt;&gt;"深",AL71="")),OR(AN71="休",AND(OR(AN71="準",AN71="深"),OR(AO71="休",AM$17=30,AO$18="×")),AM$17=31,AN$18="×",AN71="")))))),40,0))))</f>
        <v>0</v>
      </c>
      <c r="AN212" s="193">
        <f t="shared" ref="AN212" si="1138">IF(AND($D$1="二交代制",AN$17&gt;=1,AN$17&lt;=28,AN71="当",AO71="明",AP71="休",AQ71="当"),10,IF(AND($D$1="三交代制",AN$17&gt;=2,AN$17&lt;=30,OR(AN71="準",AN71="深"),OR(AO71="準",AO71="深"),OR(AP71="準",AP71="深")),20,IF(AND($D$1="二交代制",OR(AN71="当",AN71="明"),NOT(OR(AND(AN71="当",OR(AO71="明",AN$17=31,AO$18="×"),OR(AP71="休",AN$17=30,AN$17=31,AP$18="×")),AND(AN71="明",OR(AM71="当",AN$17=1),OR(AO71="休",AN$17=31,AO$18="×"))))),30,IF(AND($D$1="三交代制",AM71&lt;&gt;"準",AM71&lt;&gt;"深",OR(AN71="準",AN71="深"),(NOT(OR(AND(AN71="準",OR(AM71="日",AM71="休",AN$17=1,AND(AO71&lt;&gt;"準",AO71&lt;&gt;"深",AM71="")),OR(AO71="休",AND(AO71="準",OR(AP71="休",AN$17=30,AP$18="×")),AN$17=31,AO$18="×",AO71="")),AND(AN71="深",OR(AM71="休",AN$17=1,AND(AO71&lt;&gt;"準",AO71&lt;&gt;"深",AM71="")),OR(AO71="休",AND(OR(AO71="準",AO71="深"),OR(AP71="休",AN$17=30,AP$18="×")),AN$17=31,AO$18="×",AO71="")))))),40,0))))</f>
        <v>0</v>
      </c>
      <c r="AO212" s="193">
        <f t="shared" ref="AO212" si="1139">IF(AND($D$1="二交代制",AO$17&gt;=1,AO$17&lt;=28,AO71="当",AP71="明",AQ71="休",AR71="当"),10,IF(AND($D$1="三交代制",AO$17&gt;=2,AO$17&lt;=30,OR(AO71="準",AO71="深"),OR(AP71="準",AP71="深"),OR(AQ71="準",AQ71="深")),20,IF(AND($D$1="二交代制",OR(AO71="当",AO71="明"),NOT(OR(AND(AO71="当",OR(AP71="明",AO$17=31,AP$18="×"),OR(AQ71="休",AO$17=30,AO$17=31,AQ$18="×")),AND(AO71="明",OR(AN71="当",AO$17=1),OR(AP71="休",AO$17=31,AP$18="×"))))),30,IF(AND($D$1="三交代制",AN71&lt;&gt;"準",AN71&lt;&gt;"深",OR(AO71="準",AO71="深"),(NOT(OR(AND(AO71="準",OR(AN71="日",AN71="休",AO$17=1,AND(AP71&lt;&gt;"準",AP71&lt;&gt;"深",AN71="")),OR(AP71="休",AND(AP71="準",OR(AQ71="休",AO$17=30,AQ$18="×")),AO$17=31,AP$18="×",AP71="")),AND(AO71="深",OR(AN71="休",AO$17=1,AND(AP71&lt;&gt;"準",AP71&lt;&gt;"深",AN71="")),OR(AP71="休",AND(OR(AP71="準",AP71="深"),OR(AQ71="休",AO$17=30,AQ$18="×")),AO$17=31,AP$18="×",AP71="")))))),40,0))))</f>
        <v>0</v>
      </c>
    </row>
    <row r="213" spans="4:42" x14ac:dyDescent="0.4">
      <c r="D213" s="93"/>
      <c r="E213" s="93"/>
      <c r="F213" s="93"/>
      <c r="G213" s="93"/>
      <c r="H213" s="93"/>
      <c r="I213" s="307"/>
      <c r="J213" s="202"/>
      <c r="K213" s="193"/>
      <c r="L213" s="193"/>
      <c r="M213" s="193"/>
      <c r="N213" s="193"/>
      <c r="O213" s="193"/>
      <c r="P213" s="193"/>
      <c r="Q213" s="193"/>
      <c r="R213" s="193"/>
      <c r="S213" s="193"/>
      <c r="T213" s="193"/>
      <c r="U213" s="193"/>
      <c r="V213" s="193"/>
      <c r="W213" s="193"/>
      <c r="X213" s="193"/>
      <c r="Y213" s="193"/>
      <c r="Z213" s="193"/>
      <c r="AA213" s="193"/>
      <c r="AB213" s="193"/>
      <c r="AC213" s="193"/>
      <c r="AD213" s="193"/>
      <c r="AE213" s="193"/>
      <c r="AF213" s="193"/>
      <c r="AG213" s="193"/>
      <c r="AH213" s="193"/>
      <c r="AI213" s="193"/>
      <c r="AJ213" s="193"/>
      <c r="AK213" s="193"/>
      <c r="AL213" s="193"/>
      <c r="AM213" s="193"/>
      <c r="AN213" s="193"/>
      <c r="AO213" s="193"/>
    </row>
    <row r="214" spans="4:42" x14ac:dyDescent="0.4">
      <c r="D214" s="93"/>
      <c r="E214" s="93"/>
      <c r="F214" s="93"/>
      <c r="G214" s="93"/>
      <c r="H214" s="93"/>
      <c r="I214" s="307"/>
      <c r="J214" s="201" t="str">
        <f t="shared" ref="J214" si="1140">E73</f>
        <v/>
      </c>
      <c r="K214" s="193">
        <f t="shared" ref="K214" si="1141">IF(AND($D$1="二交代制",K$17&gt;=1,K$17&lt;=28,K73="当",L73="明",M73="休",N73="当"),10,IF(AND($D$1="三交代制",K$17&gt;=2,K$17&lt;=30,OR(K73="準",K73="深"),OR(L73="準",L73="深"),OR(M73="準",M73="深")),20,IF(AND($D$1="二交代制",OR(K73="当",K73="明"),NOT(OR(AND(K73="当",OR(L73="明",K$17=31,L$18="×"),OR(M73="休",K$17=30,K$17=31,M$18="×")),AND(K73="明",OR(J73="当",K$17=1),OR(L73="休",K$17=31,L$18="×"))))),30,IF(AND($D$1="三交代制",J73&lt;&gt;"準",J73&lt;&gt;"深",OR(K73="準",K73="深"),(NOT(OR(AND(K73="準",OR(J73="日",J73="休",K$17=1,AND(L73&lt;&gt;"準",L73&lt;&gt;"深",J73="")),OR(L73="休",AND(L73="準",OR(M73="休",K$17=30,M$18="×")),K$17=31,L$18="×",L73="")),AND(K73="深",OR(J73="休",K$17=1,AND(L73&lt;&gt;"準",L73&lt;&gt;"深",J73="")),OR(L73="休",AND(OR(L73="準",L73="深"),OR(M73="休",K$17=30,M$18="×")),K$17=31,L$18="×",L73="")))))),40,0))))</f>
        <v>0</v>
      </c>
      <c r="L214" s="193">
        <f t="shared" ref="L214" si="1142">IF(AND($D$1="二交代制",L$17&gt;=1,L$17&lt;=28,L73="当",M73="明",N73="休",O73="当"),10,IF(AND($D$1="三交代制",L$17&gt;=2,L$17&lt;=30,OR(L73="準",L73="深"),OR(M73="準",M73="深"),OR(N73="準",N73="深")),20,IF(AND($D$1="二交代制",OR(L73="当",L73="明"),NOT(OR(AND(L73="当",OR(M73="明",L$17=31,M$18="×"),OR(N73="休",L$17=30,L$17=31,N$18="×")),AND(L73="明",OR(K73="当",L$17=1),OR(M73="休",L$17=31,M$18="×"))))),30,IF(AND($D$1="三交代制",K73&lt;&gt;"準",K73&lt;&gt;"深",OR(L73="準",L73="深"),(NOT(OR(AND(L73="準",OR(K73="日",K73="休",L$17=1,AND(M73&lt;&gt;"準",M73&lt;&gt;"深",K73="")),OR(M73="休",AND(M73="準",OR(N73="休",L$17=30,N$18="×")),L$17=31,M$18="×",M73="")),AND(L73="深",OR(K73="休",L$17=1,AND(M73&lt;&gt;"準",M73&lt;&gt;"深",K73="")),OR(M73="休",AND(OR(M73="準",M73="深"),OR(N73="休",L$17=30,N$18="×")),L$17=31,M$18="×",M73="")))))),40,0))))</f>
        <v>0</v>
      </c>
      <c r="M214" s="193">
        <f t="shared" ref="M214" si="1143">IF(AND($D$1="二交代制",M$17&gt;=1,M$17&lt;=28,M73="当",N73="明",O73="休",P73="当"),10,IF(AND($D$1="三交代制",M$17&gt;=2,M$17&lt;=30,OR(M73="準",M73="深"),OR(N73="準",N73="深"),OR(O73="準",O73="深")),20,IF(AND($D$1="二交代制",OR(M73="当",M73="明"),NOT(OR(AND(M73="当",OR(N73="明",M$17=31,N$18="×"),OR(O73="休",M$17=30,M$17=31,O$18="×")),AND(M73="明",OR(L73="当",M$17=1),OR(N73="休",M$17=31,N$18="×"))))),30,IF(AND($D$1="三交代制",L73&lt;&gt;"準",L73&lt;&gt;"深",OR(M73="準",M73="深"),(NOT(OR(AND(M73="準",OR(L73="日",L73="休",M$17=1,AND(N73&lt;&gt;"準",N73&lt;&gt;"深",L73="")),OR(N73="休",AND(N73="準",OR(O73="休",M$17=30,O$18="×")),M$17=31,N$18="×",N73="")),AND(M73="深",OR(L73="休",M$17=1,AND(N73&lt;&gt;"準",N73&lt;&gt;"深",L73="")),OR(N73="休",AND(OR(N73="準",N73="深"),OR(O73="休",M$17=30,O$18="×")),M$17=31,N$18="×",N73="")))))),40,0))))</f>
        <v>0</v>
      </c>
      <c r="N214" s="193">
        <f t="shared" ref="N214" si="1144">IF(AND($D$1="二交代制",N$17&gt;=1,N$17&lt;=28,N73="当",O73="明",P73="休",Q73="当"),10,IF(AND($D$1="三交代制",N$17&gt;=2,N$17&lt;=30,OR(N73="準",N73="深"),OR(O73="準",O73="深"),OR(P73="準",P73="深")),20,IF(AND($D$1="二交代制",OR(N73="当",N73="明"),NOT(OR(AND(N73="当",OR(O73="明",N$17=31,O$18="×"),OR(P73="休",N$17=30,N$17=31,P$18="×")),AND(N73="明",OR(M73="当",N$17=1),OR(O73="休",N$17=31,O$18="×"))))),30,IF(AND($D$1="三交代制",M73&lt;&gt;"準",M73&lt;&gt;"深",OR(N73="準",N73="深"),(NOT(OR(AND(N73="準",OR(M73="日",M73="休",N$17=1,AND(O73&lt;&gt;"準",O73&lt;&gt;"深",M73="")),OR(O73="休",AND(O73="準",OR(P73="休",N$17=30,P$18="×")),N$17=31,O$18="×",O73="")),AND(N73="深",OR(M73="休",N$17=1,AND(O73&lt;&gt;"準",O73&lt;&gt;"深",M73="")),OR(O73="休",AND(OR(O73="準",O73="深"),OR(P73="休",N$17=30,P$18="×")),N$17=31,O$18="×",O73="")))))),40,0))))</f>
        <v>0</v>
      </c>
      <c r="O214" s="193">
        <f t="shared" ref="O214" si="1145">IF(AND($D$1="二交代制",O$17&gt;=1,O$17&lt;=28,O73="当",P73="明",Q73="休",R73="当"),10,IF(AND($D$1="三交代制",O$17&gt;=2,O$17&lt;=30,OR(O73="準",O73="深"),OR(P73="準",P73="深"),OR(Q73="準",Q73="深")),20,IF(AND($D$1="二交代制",OR(O73="当",O73="明"),NOT(OR(AND(O73="当",OR(P73="明",O$17=31,P$18="×"),OR(Q73="休",O$17=30,O$17=31,Q$18="×")),AND(O73="明",OR(N73="当",O$17=1),OR(P73="休",O$17=31,P$18="×"))))),30,IF(AND($D$1="三交代制",N73&lt;&gt;"準",N73&lt;&gt;"深",OR(O73="準",O73="深"),(NOT(OR(AND(O73="準",OR(N73="日",N73="休",O$17=1,AND(P73&lt;&gt;"準",P73&lt;&gt;"深",N73="")),OR(P73="休",AND(P73="準",OR(Q73="休",O$17=30,Q$18="×")),O$17=31,P$18="×",P73="")),AND(O73="深",OR(N73="休",O$17=1,AND(P73&lt;&gt;"準",P73&lt;&gt;"深",N73="")),OR(P73="休",AND(OR(P73="準",P73="深"),OR(Q73="休",O$17=30,Q$18="×")),O$17=31,P$18="×",P73="")))))),40,0))))</f>
        <v>0</v>
      </c>
      <c r="P214" s="193">
        <f t="shared" ref="P214" si="1146">IF(AND($D$1="二交代制",P$17&gt;=1,P$17&lt;=28,P73="当",Q73="明",R73="休",S73="当"),10,IF(AND($D$1="三交代制",P$17&gt;=2,P$17&lt;=30,OR(P73="準",P73="深"),OR(Q73="準",Q73="深"),OR(R73="準",R73="深")),20,IF(AND($D$1="二交代制",OR(P73="当",P73="明"),NOT(OR(AND(P73="当",OR(Q73="明",P$17=31,Q$18="×"),OR(R73="休",P$17=30,P$17=31,R$18="×")),AND(P73="明",OR(O73="当",P$17=1),OR(Q73="休",P$17=31,Q$18="×"))))),30,IF(AND($D$1="三交代制",O73&lt;&gt;"準",O73&lt;&gt;"深",OR(P73="準",P73="深"),(NOT(OR(AND(P73="準",OR(O73="日",O73="休",P$17=1,AND(Q73&lt;&gt;"準",Q73&lt;&gt;"深",O73="")),OR(Q73="休",AND(Q73="準",OR(R73="休",P$17=30,R$18="×")),P$17=31,Q$18="×",Q73="")),AND(P73="深",OR(O73="休",P$17=1,AND(Q73&lt;&gt;"準",Q73&lt;&gt;"深",O73="")),OR(Q73="休",AND(OR(Q73="準",Q73="深"),OR(R73="休",P$17=30,R$18="×")),P$17=31,Q$18="×",Q73="")))))),40,0))))</f>
        <v>0</v>
      </c>
      <c r="Q214" s="193">
        <f t="shared" ref="Q214" si="1147">IF(AND($D$1="二交代制",Q$17&gt;=1,Q$17&lt;=28,Q73="当",R73="明",S73="休",T73="当"),10,IF(AND($D$1="三交代制",Q$17&gt;=2,Q$17&lt;=30,OR(Q73="準",Q73="深"),OR(R73="準",R73="深"),OR(S73="準",S73="深")),20,IF(AND($D$1="二交代制",OR(Q73="当",Q73="明"),NOT(OR(AND(Q73="当",OR(R73="明",Q$17=31,R$18="×"),OR(S73="休",Q$17=30,Q$17=31,S$18="×")),AND(Q73="明",OR(P73="当",Q$17=1),OR(R73="休",Q$17=31,R$18="×"))))),30,IF(AND($D$1="三交代制",P73&lt;&gt;"準",P73&lt;&gt;"深",OR(Q73="準",Q73="深"),(NOT(OR(AND(Q73="準",OR(P73="日",P73="休",Q$17=1,AND(R73&lt;&gt;"準",R73&lt;&gt;"深",P73="")),OR(R73="休",AND(R73="準",OR(S73="休",Q$17=30,S$18="×")),Q$17=31,R$18="×",R73="")),AND(Q73="深",OR(P73="休",Q$17=1,AND(R73&lt;&gt;"準",R73&lt;&gt;"深",P73="")),OR(R73="休",AND(OR(R73="準",R73="深"),OR(S73="休",Q$17=30,S$18="×")),Q$17=31,R$18="×",R73="")))))),40,0))))</f>
        <v>0</v>
      </c>
      <c r="R214" s="193">
        <f t="shared" ref="R214" si="1148">IF(AND($D$1="二交代制",R$17&gt;=1,R$17&lt;=28,R73="当",S73="明",T73="休",U73="当"),10,IF(AND($D$1="三交代制",R$17&gt;=2,R$17&lt;=30,OR(R73="準",R73="深"),OR(S73="準",S73="深"),OR(T73="準",T73="深")),20,IF(AND($D$1="二交代制",OR(R73="当",R73="明"),NOT(OR(AND(R73="当",OR(S73="明",R$17=31,S$18="×"),OR(T73="休",R$17=30,R$17=31,T$18="×")),AND(R73="明",OR(Q73="当",R$17=1),OR(S73="休",R$17=31,S$18="×"))))),30,IF(AND($D$1="三交代制",Q73&lt;&gt;"準",Q73&lt;&gt;"深",OR(R73="準",R73="深"),(NOT(OR(AND(R73="準",OR(Q73="日",Q73="休",R$17=1,AND(S73&lt;&gt;"準",S73&lt;&gt;"深",Q73="")),OR(S73="休",AND(S73="準",OR(T73="休",R$17=30,T$18="×")),R$17=31,S$18="×",S73="")),AND(R73="深",OR(Q73="休",R$17=1,AND(S73&lt;&gt;"準",S73&lt;&gt;"深",Q73="")),OR(S73="休",AND(OR(S73="準",S73="深"),OR(T73="休",R$17=30,T$18="×")),R$17=31,S$18="×",S73="")))))),40,0))))</f>
        <v>0</v>
      </c>
      <c r="S214" s="193">
        <f t="shared" ref="S214" si="1149">IF(AND($D$1="二交代制",S$17&gt;=1,S$17&lt;=28,S73="当",T73="明",U73="休",V73="当"),10,IF(AND($D$1="三交代制",S$17&gt;=2,S$17&lt;=30,OR(S73="準",S73="深"),OR(T73="準",T73="深"),OR(U73="準",U73="深")),20,IF(AND($D$1="二交代制",OR(S73="当",S73="明"),NOT(OR(AND(S73="当",OR(T73="明",S$17=31,T$18="×"),OR(U73="休",S$17=30,S$17=31,U$18="×")),AND(S73="明",OR(R73="当",S$17=1),OR(T73="休",S$17=31,T$18="×"))))),30,IF(AND($D$1="三交代制",R73&lt;&gt;"準",R73&lt;&gt;"深",OR(S73="準",S73="深"),(NOT(OR(AND(S73="準",OR(R73="日",R73="休",S$17=1,AND(T73&lt;&gt;"準",T73&lt;&gt;"深",R73="")),OR(T73="休",AND(T73="準",OR(U73="休",S$17=30,U$18="×")),S$17=31,T$18="×",T73="")),AND(S73="深",OR(R73="休",S$17=1,AND(T73&lt;&gt;"準",T73&lt;&gt;"深",R73="")),OR(T73="休",AND(OR(T73="準",T73="深"),OR(U73="休",S$17=30,U$18="×")),S$17=31,T$18="×",T73="")))))),40,0))))</f>
        <v>0</v>
      </c>
      <c r="T214" s="193">
        <f t="shared" ref="T214" si="1150">IF(AND($D$1="二交代制",T$17&gt;=1,T$17&lt;=28,T73="当",U73="明",V73="休",W73="当"),10,IF(AND($D$1="三交代制",T$17&gt;=2,T$17&lt;=30,OR(T73="準",T73="深"),OR(U73="準",U73="深"),OR(V73="準",V73="深")),20,IF(AND($D$1="二交代制",OR(T73="当",T73="明"),NOT(OR(AND(T73="当",OR(U73="明",T$17=31,U$18="×"),OR(V73="休",T$17=30,T$17=31,V$18="×")),AND(T73="明",OR(S73="当",T$17=1),OR(U73="休",T$17=31,U$18="×"))))),30,IF(AND($D$1="三交代制",S73&lt;&gt;"準",S73&lt;&gt;"深",OR(T73="準",T73="深"),(NOT(OR(AND(T73="準",OR(S73="日",S73="休",T$17=1,AND(U73&lt;&gt;"準",U73&lt;&gt;"深",S73="")),OR(U73="休",AND(U73="準",OR(V73="休",T$17=30,V$18="×")),T$17=31,U$18="×",U73="")),AND(T73="深",OR(S73="休",T$17=1,AND(U73&lt;&gt;"準",U73&lt;&gt;"深",S73="")),OR(U73="休",AND(OR(U73="準",U73="深"),OR(V73="休",T$17=30,V$18="×")),T$17=31,U$18="×",U73="")))))),40,0))))</f>
        <v>0</v>
      </c>
      <c r="U214" s="193">
        <f t="shared" ref="U214" si="1151">IF(AND($D$1="二交代制",U$17&gt;=1,U$17&lt;=28,U73="当",V73="明",W73="休",X73="当"),10,IF(AND($D$1="三交代制",U$17&gt;=2,U$17&lt;=30,OR(U73="準",U73="深"),OR(V73="準",V73="深"),OR(W73="準",W73="深")),20,IF(AND($D$1="二交代制",OR(U73="当",U73="明"),NOT(OR(AND(U73="当",OR(V73="明",U$17=31,V$18="×"),OR(W73="休",U$17=30,U$17=31,W$18="×")),AND(U73="明",OR(T73="当",U$17=1),OR(V73="休",U$17=31,V$18="×"))))),30,IF(AND($D$1="三交代制",T73&lt;&gt;"準",T73&lt;&gt;"深",OR(U73="準",U73="深"),(NOT(OR(AND(U73="準",OR(T73="日",T73="休",U$17=1,AND(V73&lt;&gt;"準",V73&lt;&gt;"深",T73="")),OR(V73="休",AND(V73="準",OR(W73="休",U$17=30,W$18="×")),U$17=31,V$18="×",V73="")),AND(U73="深",OR(T73="休",U$17=1,AND(V73&lt;&gt;"準",V73&lt;&gt;"深",T73="")),OR(V73="休",AND(OR(V73="準",V73="深"),OR(W73="休",U$17=30,W$18="×")),U$17=31,V$18="×",V73="")))))),40,0))))</f>
        <v>0</v>
      </c>
      <c r="V214" s="193">
        <f t="shared" ref="V214" si="1152">IF(AND($D$1="二交代制",V$17&gt;=1,V$17&lt;=28,V73="当",W73="明",X73="休",Y73="当"),10,IF(AND($D$1="三交代制",V$17&gt;=2,V$17&lt;=30,OR(V73="準",V73="深"),OR(W73="準",W73="深"),OR(X73="準",X73="深")),20,IF(AND($D$1="二交代制",OR(V73="当",V73="明"),NOT(OR(AND(V73="当",OR(W73="明",V$17=31,W$18="×"),OR(X73="休",V$17=30,V$17=31,X$18="×")),AND(V73="明",OR(U73="当",V$17=1),OR(W73="休",V$17=31,W$18="×"))))),30,IF(AND($D$1="三交代制",U73&lt;&gt;"準",U73&lt;&gt;"深",OR(V73="準",V73="深"),(NOT(OR(AND(V73="準",OR(U73="日",U73="休",V$17=1,AND(W73&lt;&gt;"準",W73&lt;&gt;"深",U73="")),OR(W73="休",AND(W73="準",OR(X73="休",V$17=30,X$18="×")),V$17=31,W$18="×",W73="")),AND(V73="深",OR(U73="休",V$17=1,AND(W73&lt;&gt;"準",W73&lt;&gt;"深",U73="")),OR(W73="休",AND(OR(W73="準",W73="深"),OR(X73="休",V$17=30,X$18="×")),V$17=31,W$18="×",W73="")))))),40,0))))</f>
        <v>0</v>
      </c>
      <c r="W214" s="193">
        <f t="shared" ref="W214" si="1153">IF(AND($D$1="二交代制",W$17&gt;=1,W$17&lt;=28,W73="当",X73="明",Y73="休",Z73="当"),10,IF(AND($D$1="三交代制",W$17&gt;=2,W$17&lt;=30,OR(W73="準",W73="深"),OR(X73="準",X73="深"),OR(Y73="準",Y73="深")),20,IF(AND($D$1="二交代制",OR(W73="当",W73="明"),NOT(OR(AND(W73="当",OR(X73="明",W$17=31,X$18="×"),OR(Y73="休",W$17=30,W$17=31,Y$18="×")),AND(W73="明",OR(V73="当",W$17=1),OR(X73="休",W$17=31,X$18="×"))))),30,IF(AND($D$1="三交代制",V73&lt;&gt;"準",V73&lt;&gt;"深",OR(W73="準",W73="深"),(NOT(OR(AND(W73="準",OR(V73="日",V73="休",W$17=1,AND(X73&lt;&gt;"準",X73&lt;&gt;"深",V73="")),OR(X73="休",AND(X73="準",OR(Y73="休",W$17=30,Y$18="×")),W$17=31,X$18="×",X73="")),AND(W73="深",OR(V73="休",W$17=1,AND(X73&lt;&gt;"準",X73&lt;&gt;"深",V73="")),OR(X73="休",AND(OR(X73="準",X73="深"),OR(Y73="休",W$17=30,Y$18="×")),W$17=31,X$18="×",X73="")))))),40,0))))</f>
        <v>0</v>
      </c>
      <c r="X214" s="193">
        <f t="shared" ref="X214" si="1154">IF(AND($D$1="二交代制",X$17&gt;=1,X$17&lt;=28,X73="当",Y73="明",Z73="休",AA73="当"),10,IF(AND($D$1="三交代制",X$17&gt;=2,X$17&lt;=30,OR(X73="準",X73="深"),OR(Y73="準",Y73="深"),OR(Z73="準",Z73="深")),20,IF(AND($D$1="二交代制",OR(X73="当",X73="明"),NOT(OR(AND(X73="当",OR(Y73="明",X$17=31,Y$18="×"),OR(Z73="休",X$17=30,X$17=31,Z$18="×")),AND(X73="明",OR(W73="当",X$17=1),OR(Y73="休",X$17=31,Y$18="×"))))),30,IF(AND($D$1="三交代制",W73&lt;&gt;"準",W73&lt;&gt;"深",OR(X73="準",X73="深"),(NOT(OR(AND(X73="準",OR(W73="日",W73="休",X$17=1,AND(Y73&lt;&gt;"準",Y73&lt;&gt;"深",W73="")),OR(Y73="休",AND(Y73="準",OR(Z73="休",X$17=30,Z$18="×")),X$17=31,Y$18="×",Y73="")),AND(X73="深",OR(W73="休",X$17=1,AND(Y73&lt;&gt;"準",Y73&lt;&gt;"深",W73="")),OR(Y73="休",AND(OR(Y73="準",Y73="深"),OR(Z73="休",X$17=30,Z$18="×")),X$17=31,Y$18="×",Y73="")))))),40,0))))</f>
        <v>0</v>
      </c>
      <c r="Y214" s="193">
        <f t="shared" ref="Y214" si="1155">IF(AND($D$1="二交代制",Y$17&gt;=1,Y$17&lt;=28,Y73="当",Z73="明",AA73="休",AB73="当"),10,IF(AND($D$1="三交代制",Y$17&gt;=2,Y$17&lt;=30,OR(Y73="準",Y73="深"),OR(Z73="準",Z73="深"),OR(AA73="準",AA73="深")),20,IF(AND($D$1="二交代制",OR(Y73="当",Y73="明"),NOT(OR(AND(Y73="当",OR(Z73="明",Y$17=31,Z$18="×"),OR(AA73="休",Y$17=30,Y$17=31,AA$18="×")),AND(Y73="明",OR(X73="当",Y$17=1),OR(Z73="休",Y$17=31,Z$18="×"))))),30,IF(AND($D$1="三交代制",X73&lt;&gt;"準",X73&lt;&gt;"深",OR(Y73="準",Y73="深"),(NOT(OR(AND(Y73="準",OR(X73="日",X73="休",Y$17=1,AND(Z73&lt;&gt;"準",Z73&lt;&gt;"深",X73="")),OR(Z73="休",AND(Z73="準",OR(AA73="休",Y$17=30,AA$18="×")),Y$17=31,Z$18="×",Z73="")),AND(Y73="深",OR(X73="休",Y$17=1,AND(Z73&lt;&gt;"準",Z73&lt;&gt;"深",X73="")),OR(Z73="休",AND(OR(Z73="準",Z73="深"),OR(AA73="休",Y$17=30,AA$18="×")),Y$17=31,Z$18="×",Z73="")))))),40,0))))</f>
        <v>0</v>
      </c>
      <c r="Z214" s="193">
        <f t="shared" ref="Z214" si="1156">IF(AND($D$1="二交代制",Z$17&gt;=1,Z$17&lt;=28,Z73="当",AA73="明",AB73="休",AC73="当"),10,IF(AND($D$1="三交代制",Z$17&gt;=2,Z$17&lt;=30,OR(Z73="準",Z73="深"),OR(AA73="準",AA73="深"),OR(AB73="準",AB73="深")),20,IF(AND($D$1="二交代制",OR(Z73="当",Z73="明"),NOT(OR(AND(Z73="当",OR(AA73="明",Z$17=31,AA$18="×"),OR(AB73="休",Z$17=30,Z$17=31,AB$18="×")),AND(Z73="明",OR(Y73="当",Z$17=1),OR(AA73="休",Z$17=31,AA$18="×"))))),30,IF(AND($D$1="三交代制",Y73&lt;&gt;"準",Y73&lt;&gt;"深",OR(Z73="準",Z73="深"),(NOT(OR(AND(Z73="準",OR(Y73="日",Y73="休",Z$17=1,AND(AA73&lt;&gt;"準",AA73&lt;&gt;"深",Y73="")),OR(AA73="休",AND(AA73="準",OR(AB73="休",Z$17=30,AB$18="×")),Z$17=31,AA$18="×",AA73="")),AND(Z73="深",OR(Y73="休",Z$17=1,AND(AA73&lt;&gt;"準",AA73&lt;&gt;"深",Y73="")),OR(AA73="休",AND(OR(AA73="準",AA73="深"),OR(AB73="休",Z$17=30,AB$18="×")),Z$17=31,AA$18="×",AA73="")))))),40,0))))</f>
        <v>0</v>
      </c>
      <c r="AA214" s="193">
        <f t="shared" ref="AA214" si="1157">IF(AND($D$1="二交代制",AA$17&gt;=1,AA$17&lt;=28,AA73="当",AB73="明",AC73="休",AD73="当"),10,IF(AND($D$1="三交代制",AA$17&gt;=2,AA$17&lt;=30,OR(AA73="準",AA73="深"),OR(AB73="準",AB73="深"),OR(AC73="準",AC73="深")),20,IF(AND($D$1="二交代制",OR(AA73="当",AA73="明"),NOT(OR(AND(AA73="当",OR(AB73="明",AA$17=31,AB$18="×"),OR(AC73="休",AA$17=30,AA$17=31,AC$18="×")),AND(AA73="明",OR(Z73="当",AA$17=1),OR(AB73="休",AA$17=31,AB$18="×"))))),30,IF(AND($D$1="三交代制",Z73&lt;&gt;"準",Z73&lt;&gt;"深",OR(AA73="準",AA73="深"),(NOT(OR(AND(AA73="準",OR(Z73="日",Z73="休",AA$17=1,AND(AB73&lt;&gt;"準",AB73&lt;&gt;"深",Z73="")),OR(AB73="休",AND(AB73="準",OR(AC73="休",AA$17=30,AC$18="×")),AA$17=31,AB$18="×",AB73="")),AND(AA73="深",OR(Z73="休",AA$17=1,AND(AB73&lt;&gt;"準",AB73&lt;&gt;"深",Z73="")),OR(AB73="休",AND(OR(AB73="準",AB73="深"),OR(AC73="休",AA$17=30,AC$18="×")),AA$17=31,AB$18="×",AB73="")))))),40,0))))</f>
        <v>0</v>
      </c>
      <c r="AB214" s="193">
        <f t="shared" ref="AB214" si="1158">IF(AND($D$1="二交代制",AB$17&gt;=1,AB$17&lt;=28,AB73="当",AC73="明",AD73="休",AE73="当"),10,IF(AND($D$1="三交代制",AB$17&gt;=2,AB$17&lt;=30,OR(AB73="準",AB73="深"),OR(AC73="準",AC73="深"),OR(AD73="準",AD73="深")),20,IF(AND($D$1="二交代制",OR(AB73="当",AB73="明"),NOT(OR(AND(AB73="当",OR(AC73="明",AB$17=31,AC$18="×"),OR(AD73="休",AB$17=30,AB$17=31,AD$18="×")),AND(AB73="明",OR(AA73="当",AB$17=1),OR(AC73="休",AB$17=31,AC$18="×"))))),30,IF(AND($D$1="三交代制",AA73&lt;&gt;"準",AA73&lt;&gt;"深",OR(AB73="準",AB73="深"),(NOT(OR(AND(AB73="準",OR(AA73="日",AA73="休",AB$17=1,AND(AC73&lt;&gt;"準",AC73&lt;&gt;"深",AA73="")),OR(AC73="休",AND(AC73="準",OR(AD73="休",AB$17=30,AD$18="×")),AB$17=31,AC$18="×",AC73="")),AND(AB73="深",OR(AA73="休",AB$17=1,AND(AC73&lt;&gt;"準",AC73&lt;&gt;"深",AA73="")),OR(AC73="休",AND(OR(AC73="準",AC73="深"),OR(AD73="休",AB$17=30,AD$18="×")),AB$17=31,AC$18="×",AC73="")))))),40,0))))</f>
        <v>0</v>
      </c>
      <c r="AC214" s="193">
        <f t="shared" ref="AC214" si="1159">IF(AND($D$1="二交代制",AC$17&gt;=1,AC$17&lt;=28,AC73="当",AD73="明",AE73="休",AF73="当"),10,IF(AND($D$1="三交代制",AC$17&gt;=2,AC$17&lt;=30,OR(AC73="準",AC73="深"),OR(AD73="準",AD73="深"),OR(AE73="準",AE73="深")),20,IF(AND($D$1="二交代制",OR(AC73="当",AC73="明"),NOT(OR(AND(AC73="当",OR(AD73="明",AC$17=31,AD$18="×"),OR(AE73="休",AC$17=30,AC$17=31,AE$18="×")),AND(AC73="明",OR(AB73="当",AC$17=1),OR(AD73="休",AC$17=31,AD$18="×"))))),30,IF(AND($D$1="三交代制",AB73&lt;&gt;"準",AB73&lt;&gt;"深",OR(AC73="準",AC73="深"),(NOT(OR(AND(AC73="準",OR(AB73="日",AB73="休",AC$17=1,AND(AD73&lt;&gt;"準",AD73&lt;&gt;"深",AB73="")),OR(AD73="休",AND(AD73="準",OR(AE73="休",AC$17=30,AE$18="×")),AC$17=31,AD$18="×",AD73="")),AND(AC73="深",OR(AB73="休",AC$17=1,AND(AD73&lt;&gt;"準",AD73&lt;&gt;"深",AB73="")),OR(AD73="休",AND(OR(AD73="準",AD73="深"),OR(AE73="休",AC$17=30,AE$18="×")),AC$17=31,AD$18="×",AD73="")))))),40,0))))</f>
        <v>0</v>
      </c>
      <c r="AD214" s="193">
        <f t="shared" ref="AD214" si="1160">IF(AND($D$1="二交代制",AD$17&gt;=1,AD$17&lt;=28,AD73="当",AE73="明",AF73="休",AG73="当"),10,IF(AND($D$1="三交代制",AD$17&gt;=2,AD$17&lt;=30,OR(AD73="準",AD73="深"),OR(AE73="準",AE73="深"),OR(AF73="準",AF73="深")),20,IF(AND($D$1="二交代制",OR(AD73="当",AD73="明"),NOT(OR(AND(AD73="当",OR(AE73="明",AD$17=31,AE$18="×"),OR(AF73="休",AD$17=30,AD$17=31,AF$18="×")),AND(AD73="明",OR(AC73="当",AD$17=1),OR(AE73="休",AD$17=31,AE$18="×"))))),30,IF(AND($D$1="三交代制",AC73&lt;&gt;"準",AC73&lt;&gt;"深",OR(AD73="準",AD73="深"),(NOT(OR(AND(AD73="準",OR(AC73="日",AC73="休",AD$17=1,AND(AE73&lt;&gt;"準",AE73&lt;&gt;"深",AC73="")),OR(AE73="休",AND(AE73="準",OR(AF73="休",AD$17=30,AF$18="×")),AD$17=31,AE$18="×",AE73="")),AND(AD73="深",OR(AC73="休",AD$17=1,AND(AE73&lt;&gt;"準",AE73&lt;&gt;"深",AC73="")),OR(AE73="休",AND(OR(AE73="準",AE73="深"),OR(AF73="休",AD$17=30,AF$18="×")),AD$17=31,AE$18="×",AE73="")))))),40,0))))</f>
        <v>0</v>
      </c>
      <c r="AE214" s="193">
        <f t="shared" ref="AE214" si="1161">IF(AND($D$1="二交代制",AE$17&gt;=1,AE$17&lt;=28,AE73="当",AF73="明",AG73="休",AH73="当"),10,IF(AND($D$1="三交代制",AE$17&gt;=2,AE$17&lt;=30,OR(AE73="準",AE73="深"),OR(AF73="準",AF73="深"),OR(AG73="準",AG73="深")),20,IF(AND($D$1="二交代制",OR(AE73="当",AE73="明"),NOT(OR(AND(AE73="当",OR(AF73="明",AE$17=31,AF$18="×"),OR(AG73="休",AE$17=30,AE$17=31,AG$18="×")),AND(AE73="明",OR(AD73="当",AE$17=1),OR(AF73="休",AE$17=31,AF$18="×"))))),30,IF(AND($D$1="三交代制",AD73&lt;&gt;"準",AD73&lt;&gt;"深",OR(AE73="準",AE73="深"),(NOT(OR(AND(AE73="準",OR(AD73="日",AD73="休",AE$17=1,AND(AF73&lt;&gt;"準",AF73&lt;&gt;"深",AD73="")),OR(AF73="休",AND(AF73="準",OR(AG73="休",AE$17=30,AG$18="×")),AE$17=31,AF$18="×",AF73="")),AND(AE73="深",OR(AD73="休",AE$17=1,AND(AF73&lt;&gt;"準",AF73&lt;&gt;"深",AD73="")),OR(AF73="休",AND(OR(AF73="準",AF73="深"),OR(AG73="休",AE$17=30,AG$18="×")),AE$17=31,AF$18="×",AF73="")))))),40,0))))</f>
        <v>0</v>
      </c>
      <c r="AF214" s="193">
        <f t="shared" ref="AF214" si="1162">IF(AND($D$1="二交代制",AF$17&gt;=1,AF$17&lt;=28,AF73="当",AG73="明",AH73="休",AI73="当"),10,IF(AND($D$1="三交代制",AF$17&gt;=2,AF$17&lt;=30,OR(AF73="準",AF73="深"),OR(AG73="準",AG73="深"),OR(AH73="準",AH73="深")),20,IF(AND($D$1="二交代制",OR(AF73="当",AF73="明"),NOT(OR(AND(AF73="当",OR(AG73="明",AF$17=31,AG$18="×"),OR(AH73="休",AF$17=30,AF$17=31,AH$18="×")),AND(AF73="明",OR(AE73="当",AF$17=1),OR(AG73="休",AF$17=31,AG$18="×"))))),30,IF(AND($D$1="三交代制",AE73&lt;&gt;"準",AE73&lt;&gt;"深",OR(AF73="準",AF73="深"),(NOT(OR(AND(AF73="準",OR(AE73="日",AE73="休",AF$17=1,AND(AG73&lt;&gt;"準",AG73&lt;&gt;"深",AE73="")),OR(AG73="休",AND(AG73="準",OR(AH73="休",AF$17=30,AH$18="×")),AF$17=31,AG$18="×",AG73="")),AND(AF73="深",OR(AE73="休",AF$17=1,AND(AG73&lt;&gt;"準",AG73&lt;&gt;"深",AE73="")),OR(AG73="休",AND(OR(AG73="準",AG73="深"),OR(AH73="休",AF$17=30,AH$18="×")),AF$17=31,AG$18="×",AG73="")))))),40,0))))</f>
        <v>0</v>
      </c>
      <c r="AG214" s="193">
        <f t="shared" ref="AG214" si="1163">IF(AND($D$1="二交代制",AG$17&gt;=1,AG$17&lt;=28,AG73="当",AH73="明",AI73="休",AJ73="当"),10,IF(AND($D$1="三交代制",AG$17&gt;=2,AG$17&lt;=30,OR(AG73="準",AG73="深"),OR(AH73="準",AH73="深"),OR(AI73="準",AI73="深")),20,IF(AND($D$1="二交代制",OR(AG73="当",AG73="明"),NOT(OR(AND(AG73="当",OR(AH73="明",AG$17=31,AH$18="×"),OR(AI73="休",AG$17=30,AG$17=31,AI$18="×")),AND(AG73="明",OR(AF73="当",AG$17=1),OR(AH73="休",AG$17=31,AH$18="×"))))),30,IF(AND($D$1="三交代制",AF73&lt;&gt;"準",AF73&lt;&gt;"深",OR(AG73="準",AG73="深"),(NOT(OR(AND(AG73="準",OR(AF73="日",AF73="休",AG$17=1,AND(AH73&lt;&gt;"準",AH73&lt;&gt;"深",AF73="")),OR(AH73="休",AND(AH73="準",OR(AI73="休",AG$17=30,AI$18="×")),AG$17=31,AH$18="×",AH73="")),AND(AG73="深",OR(AF73="休",AG$17=1,AND(AH73&lt;&gt;"準",AH73&lt;&gt;"深",AF73="")),OR(AH73="休",AND(OR(AH73="準",AH73="深"),OR(AI73="休",AG$17=30,AI$18="×")),AG$17=31,AH$18="×",AH73="")))))),40,0))))</f>
        <v>0</v>
      </c>
      <c r="AH214" s="193">
        <f t="shared" ref="AH214" si="1164">IF(AND($D$1="二交代制",AH$17&gt;=1,AH$17&lt;=28,AH73="当",AI73="明",AJ73="休",AK73="当"),10,IF(AND($D$1="三交代制",AH$17&gt;=2,AH$17&lt;=30,OR(AH73="準",AH73="深"),OR(AI73="準",AI73="深"),OR(AJ73="準",AJ73="深")),20,IF(AND($D$1="二交代制",OR(AH73="当",AH73="明"),NOT(OR(AND(AH73="当",OR(AI73="明",AH$17=31,AI$18="×"),OR(AJ73="休",AH$17=30,AH$17=31,AJ$18="×")),AND(AH73="明",OR(AG73="当",AH$17=1),OR(AI73="休",AH$17=31,AI$18="×"))))),30,IF(AND($D$1="三交代制",AG73&lt;&gt;"準",AG73&lt;&gt;"深",OR(AH73="準",AH73="深"),(NOT(OR(AND(AH73="準",OR(AG73="日",AG73="休",AH$17=1,AND(AI73&lt;&gt;"準",AI73&lt;&gt;"深",AG73="")),OR(AI73="休",AND(AI73="準",OR(AJ73="休",AH$17=30,AJ$18="×")),AH$17=31,AI$18="×",AI73="")),AND(AH73="深",OR(AG73="休",AH$17=1,AND(AI73&lt;&gt;"準",AI73&lt;&gt;"深",AG73="")),OR(AI73="休",AND(OR(AI73="準",AI73="深"),OR(AJ73="休",AH$17=30,AJ$18="×")),AH$17=31,AI$18="×",AI73="")))))),40,0))))</f>
        <v>0</v>
      </c>
      <c r="AI214" s="193">
        <f t="shared" ref="AI214" si="1165">IF(AND($D$1="二交代制",AI$17&gt;=1,AI$17&lt;=28,AI73="当",AJ73="明",AK73="休",AL73="当"),10,IF(AND($D$1="三交代制",AI$17&gt;=2,AI$17&lt;=30,OR(AI73="準",AI73="深"),OR(AJ73="準",AJ73="深"),OR(AK73="準",AK73="深")),20,IF(AND($D$1="二交代制",OR(AI73="当",AI73="明"),NOT(OR(AND(AI73="当",OR(AJ73="明",AI$17=31,AJ$18="×"),OR(AK73="休",AI$17=30,AI$17=31,AK$18="×")),AND(AI73="明",OR(AH73="当",AI$17=1),OR(AJ73="休",AI$17=31,AJ$18="×"))))),30,IF(AND($D$1="三交代制",AH73&lt;&gt;"準",AH73&lt;&gt;"深",OR(AI73="準",AI73="深"),(NOT(OR(AND(AI73="準",OR(AH73="日",AH73="休",AI$17=1,AND(AJ73&lt;&gt;"準",AJ73&lt;&gt;"深",AH73="")),OR(AJ73="休",AND(AJ73="準",OR(AK73="休",AI$17=30,AK$18="×")),AI$17=31,AJ$18="×",AJ73="")),AND(AI73="深",OR(AH73="休",AI$17=1,AND(AJ73&lt;&gt;"準",AJ73&lt;&gt;"深",AH73="")),OR(AJ73="休",AND(OR(AJ73="準",AJ73="深"),OR(AK73="休",AI$17=30,AK$18="×")),AI$17=31,AJ$18="×",AJ73="")))))),40,0))))</f>
        <v>0</v>
      </c>
      <c r="AJ214" s="193">
        <f t="shared" ref="AJ214" si="1166">IF(AND($D$1="二交代制",AJ$17&gt;=1,AJ$17&lt;=28,AJ73="当",AK73="明",AL73="休",AM73="当"),10,IF(AND($D$1="三交代制",AJ$17&gt;=2,AJ$17&lt;=30,OR(AJ73="準",AJ73="深"),OR(AK73="準",AK73="深"),OR(AL73="準",AL73="深")),20,IF(AND($D$1="二交代制",OR(AJ73="当",AJ73="明"),NOT(OR(AND(AJ73="当",OR(AK73="明",AJ$17=31,AK$18="×"),OR(AL73="休",AJ$17=30,AJ$17=31,AL$18="×")),AND(AJ73="明",OR(AI73="当",AJ$17=1),OR(AK73="休",AJ$17=31,AK$18="×"))))),30,IF(AND($D$1="三交代制",AI73&lt;&gt;"準",AI73&lt;&gt;"深",OR(AJ73="準",AJ73="深"),(NOT(OR(AND(AJ73="準",OR(AI73="日",AI73="休",AJ$17=1,AND(AK73&lt;&gt;"準",AK73&lt;&gt;"深",AI73="")),OR(AK73="休",AND(AK73="準",OR(AL73="休",AJ$17=30,AL$18="×")),AJ$17=31,AK$18="×",AK73="")),AND(AJ73="深",OR(AI73="休",AJ$17=1,AND(AK73&lt;&gt;"準",AK73&lt;&gt;"深",AI73="")),OR(AK73="休",AND(OR(AK73="準",AK73="深"),OR(AL73="休",AJ$17=30,AL$18="×")),AJ$17=31,AK$18="×",AK73="")))))),40,0))))</f>
        <v>0</v>
      </c>
      <c r="AK214" s="193">
        <f t="shared" ref="AK214" si="1167">IF(AND($D$1="二交代制",AK$17&gt;=1,AK$17&lt;=28,AK73="当",AL73="明",AM73="休",AN73="当"),10,IF(AND($D$1="三交代制",AK$17&gt;=2,AK$17&lt;=30,OR(AK73="準",AK73="深"),OR(AL73="準",AL73="深"),OR(AM73="準",AM73="深")),20,IF(AND($D$1="二交代制",OR(AK73="当",AK73="明"),NOT(OR(AND(AK73="当",OR(AL73="明",AK$17=31,AL$18="×"),OR(AM73="休",AK$17=30,AK$17=31,AM$18="×")),AND(AK73="明",OR(AJ73="当",AK$17=1),OR(AL73="休",AK$17=31,AL$18="×"))))),30,IF(AND($D$1="三交代制",AJ73&lt;&gt;"準",AJ73&lt;&gt;"深",OR(AK73="準",AK73="深"),(NOT(OR(AND(AK73="準",OR(AJ73="日",AJ73="休",AK$17=1,AND(AL73&lt;&gt;"準",AL73&lt;&gt;"深",AJ73="")),OR(AL73="休",AND(AL73="準",OR(AM73="休",AK$17=30,AM$18="×")),AK$17=31,AL$18="×",AL73="")),AND(AK73="深",OR(AJ73="休",AK$17=1,AND(AL73&lt;&gt;"準",AL73&lt;&gt;"深",AJ73="")),OR(AL73="休",AND(OR(AL73="準",AL73="深"),OR(AM73="休",AK$17=30,AM$18="×")),AK$17=31,AL$18="×",AL73="")))))),40,0))))</f>
        <v>0</v>
      </c>
      <c r="AL214" s="193">
        <f t="shared" ref="AL214" si="1168">IF(AND($D$1="二交代制",AL$17&gt;=1,AL$17&lt;=28,AL73="当",AM73="明",AN73="休",AO73="当"),10,IF(AND($D$1="三交代制",AL$17&gt;=2,AL$17&lt;=30,OR(AL73="準",AL73="深"),OR(AM73="準",AM73="深"),OR(AN73="準",AN73="深")),20,IF(AND($D$1="二交代制",OR(AL73="当",AL73="明"),NOT(OR(AND(AL73="当",OR(AM73="明",AL$17=31,AM$18="×"),OR(AN73="休",AL$17=30,AL$17=31,AN$18="×")),AND(AL73="明",OR(AK73="当",AL$17=1),OR(AM73="休",AL$17=31,AM$18="×"))))),30,IF(AND($D$1="三交代制",AK73&lt;&gt;"準",AK73&lt;&gt;"深",OR(AL73="準",AL73="深"),(NOT(OR(AND(AL73="準",OR(AK73="日",AK73="休",AL$17=1,AND(AM73&lt;&gt;"準",AM73&lt;&gt;"深",AK73="")),OR(AM73="休",AND(AM73="準",OR(AN73="休",AL$17=30,AN$18="×")),AL$17=31,AM$18="×",AM73="")),AND(AL73="深",OR(AK73="休",AL$17=1,AND(AM73&lt;&gt;"準",AM73&lt;&gt;"深",AK73="")),OR(AM73="休",AND(OR(AM73="準",AM73="深"),OR(AN73="休",AL$17=30,AN$18="×")),AL$17=31,AM$18="×",AM73="")))))),40,0))))</f>
        <v>0</v>
      </c>
      <c r="AM214" s="193">
        <f t="shared" ref="AM214" si="1169">IF(AND($D$1="二交代制",AM$17&gt;=1,AM$17&lt;=28,AM73="当",AN73="明",AO73="休",AP73="当"),10,IF(AND($D$1="三交代制",AM$17&gt;=2,AM$17&lt;=30,OR(AM73="準",AM73="深"),OR(AN73="準",AN73="深"),OR(AO73="準",AO73="深")),20,IF(AND($D$1="二交代制",OR(AM73="当",AM73="明"),NOT(OR(AND(AM73="当",OR(AN73="明",AM$17=31,AN$18="×"),OR(AO73="休",AM$17=30,AM$17=31,AO$18="×")),AND(AM73="明",OR(AL73="当",AM$17=1),OR(AN73="休",AM$17=31,AN$18="×"))))),30,IF(AND($D$1="三交代制",AL73&lt;&gt;"準",AL73&lt;&gt;"深",OR(AM73="準",AM73="深"),(NOT(OR(AND(AM73="準",OR(AL73="日",AL73="休",AM$17=1,AND(AN73&lt;&gt;"準",AN73&lt;&gt;"深",AL73="")),OR(AN73="休",AND(AN73="準",OR(AO73="休",AM$17=30,AO$18="×")),AM$17=31,AN$18="×",AN73="")),AND(AM73="深",OR(AL73="休",AM$17=1,AND(AN73&lt;&gt;"準",AN73&lt;&gt;"深",AL73="")),OR(AN73="休",AND(OR(AN73="準",AN73="深"),OR(AO73="休",AM$17=30,AO$18="×")),AM$17=31,AN$18="×",AN73="")))))),40,0))))</f>
        <v>0</v>
      </c>
      <c r="AN214" s="193">
        <f t="shared" ref="AN214" si="1170">IF(AND($D$1="二交代制",AN$17&gt;=1,AN$17&lt;=28,AN73="当",AO73="明",AP73="休",AQ73="当"),10,IF(AND($D$1="三交代制",AN$17&gt;=2,AN$17&lt;=30,OR(AN73="準",AN73="深"),OR(AO73="準",AO73="深"),OR(AP73="準",AP73="深")),20,IF(AND($D$1="二交代制",OR(AN73="当",AN73="明"),NOT(OR(AND(AN73="当",OR(AO73="明",AN$17=31,AO$18="×"),OR(AP73="休",AN$17=30,AN$17=31,AP$18="×")),AND(AN73="明",OR(AM73="当",AN$17=1),OR(AO73="休",AN$17=31,AO$18="×"))))),30,IF(AND($D$1="三交代制",AM73&lt;&gt;"準",AM73&lt;&gt;"深",OR(AN73="準",AN73="深"),(NOT(OR(AND(AN73="準",OR(AM73="日",AM73="休",AN$17=1,AND(AO73&lt;&gt;"準",AO73&lt;&gt;"深",AM73="")),OR(AO73="休",AND(AO73="準",OR(AP73="休",AN$17=30,AP$18="×")),AN$17=31,AO$18="×",AO73="")),AND(AN73="深",OR(AM73="休",AN$17=1,AND(AO73&lt;&gt;"準",AO73&lt;&gt;"深",AM73="")),OR(AO73="休",AND(OR(AO73="準",AO73="深"),OR(AP73="休",AN$17=30,AP$18="×")),AN$17=31,AO$18="×",AO73="")))))),40,0))))</f>
        <v>0</v>
      </c>
      <c r="AO214" s="193">
        <f t="shared" ref="AO214" si="1171">IF(AND($D$1="二交代制",AO$17&gt;=1,AO$17&lt;=28,AO73="当",AP73="明",AQ73="休",AR73="当"),10,IF(AND($D$1="三交代制",AO$17&gt;=2,AO$17&lt;=30,OR(AO73="準",AO73="深"),OR(AP73="準",AP73="深"),OR(AQ73="準",AQ73="深")),20,IF(AND($D$1="二交代制",OR(AO73="当",AO73="明"),NOT(OR(AND(AO73="当",OR(AP73="明",AO$17=31,AP$18="×"),OR(AQ73="休",AO$17=30,AO$17=31,AQ$18="×")),AND(AO73="明",OR(AN73="当",AO$17=1),OR(AP73="休",AO$17=31,AP$18="×"))))),30,IF(AND($D$1="三交代制",AN73&lt;&gt;"準",AN73&lt;&gt;"深",OR(AO73="準",AO73="深"),(NOT(OR(AND(AO73="準",OR(AN73="日",AN73="休",AO$17=1,AND(AP73&lt;&gt;"準",AP73&lt;&gt;"深",AN73="")),OR(AP73="休",AND(AP73="準",OR(AQ73="休",AO$17=30,AQ$18="×")),AO$17=31,AP$18="×",AP73="")),AND(AO73="深",OR(AN73="休",AO$17=1,AND(AP73&lt;&gt;"準",AP73&lt;&gt;"深",AN73="")),OR(AP73="休",AND(OR(AP73="準",AP73="深"),OR(AQ73="休",AO$17=30,AQ$18="×")),AO$17=31,AP$18="×",AP73="")))))),40,0))))</f>
        <v>0</v>
      </c>
    </row>
    <row r="215" spans="4:42" x14ac:dyDescent="0.4">
      <c r="D215" s="93"/>
      <c r="E215" s="93"/>
      <c r="F215" s="93"/>
      <c r="G215" s="93"/>
      <c r="H215" s="93"/>
      <c r="I215" s="307"/>
      <c r="J215" s="202"/>
      <c r="K215" s="193"/>
      <c r="L215" s="193"/>
      <c r="M215" s="193"/>
      <c r="N215" s="193"/>
      <c r="O215" s="193"/>
      <c r="P215" s="193"/>
      <c r="Q215" s="193"/>
      <c r="R215" s="193"/>
      <c r="S215" s="193"/>
      <c r="T215" s="193"/>
      <c r="U215" s="193"/>
      <c r="V215" s="193"/>
      <c r="W215" s="193"/>
      <c r="X215" s="193"/>
      <c r="Y215" s="193"/>
      <c r="Z215" s="193"/>
      <c r="AA215" s="193"/>
      <c r="AB215" s="193"/>
      <c r="AC215" s="193"/>
      <c r="AD215" s="193"/>
      <c r="AE215" s="193"/>
      <c r="AF215" s="193"/>
      <c r="AG215" s="193"/>
      <c r="AH215" s="193"/>
      <c r="AI215" s="193"/>
      <c r="AJ215" s="193"/>
      <c r="AK215" s="193"/>
      <c r="AL215" s="193"/>
      <c r="AM215" s="193"/>
      <c r="AN215" s="193"/>
      <c r="AO215" s="193"/>
    </row>
    <row r="216" spans="4:42" x14ac:dyDescent="0.4">
      <c r="D216" s="93"/>
      <c r="E216" s="93"/>
      <c r="F216" s="93"/>
      <c r="G216" s="93"/>
      <c r="H216" s="93"/>
      <c r="I216" s="307"/>
      <c r="J216" s="201" t="str">
        <f t="shared" ref="J216" si="1172">E75</f>
        <v/>
      </c>
      <c r="K216" s="193">
        <f t="shared" ref="K216" si="1173">IF(AND($D$1="二交代制",K$17&gt;=1,K$17&lt;=28,K75="当",L75="明",M75="休",N75="当"),10,IF(AND($D$1="三交代制",K$17&gt;=2,K$17&lt;=30,OR(K75="準",K75="深"),OR(L75="準",L75="深"),OR(M75="準",M75="深")),20,IF(AND($D$1="二交代制",OR(K75="当",K75="明"),NOT(OR(AND(K75="当",OR(L75="明",K$17=31,L$18="×"),OR(M75="休",K$17=30,K$17=31,M$18="×")),AND(K75="明",OR(J75="当",K$17=1),OR(L75="休",K$17=31,L$18="×"))))),30,IF(AND($D$1="三交代制",J75&lt;&gt;"準",J75&lt;&gt;"深",OR(K75="準",K75="深"),(NOT(OR(AND(K75="準",OR(J75="日",J75="休",K$17=1,AND(L75&lt;&gt;"準",L75&lt;&gt;"深",J75="")),OR(L75="休",AND(L75="準",OR(M75="休",K$17=30,M$18="×")),K$17=31,L$18="×",L75="")),AND(K75="深",OR(J75="休",K$17=1,AND(L75&lt;&gt;"準",L75&lt;&gt;"深",J75="")),OR(L75="休",AND(OR(L75="準",L75="深"),OR(M75="休",K$17=30,M$18="×")),K$17=31,L$18="×",L75="")))))),40,0))))</f>
        <v>0</v>
      </c>
      <c r="L216" s="193">
        <f t="shared" ref="L216" si="1174">IF(AND($D$1="二交代制",L$17&gt;=1,L$17&lt;=28,L75="当",M75="明",N75="休",O75="当"),10,IF(AND($D$1="三交代制",L$17&gt;=2,L$17&lt;=30,OR(L75="準",L75="深"),OR(M75="準",M75="深"),OR(N75="準",N75="深")),20,IF(AND($D$1="二交代制",OR(L75="当",L75="明"),NOT(OR(AND(L75="当",OR(M75="明",L$17=31,M$18="×"),OR(N75="休",L$17=30,L$17=31,N$18="×")),AND(L75="明",OR(K75="当",L$17=1),OR(M75="休",L$17=31,M$18="×"))))),30,IF(AND($D$1="三交代制",K75&lt;&gt;"準",K75&lt;&gt;"深",OR(L75="準",L75="深"),(NOT(OR(AND(L75="準",OR(K75="日",K75="休",L$17=1,AND(M75&lt;&gt;"準",M75&lt;&gt;"深",K75="")),OR(M75="休",AND(M75="準",OR(N75="休",L$17=30,N$18="×")),L$17=31,M$18="×",M75="")),AND(L75="深",OR(K75="休",L$17=1,AND(M75&lt;&gt;"準",M75&lt;&gt;"深",K75="")),OR(M75="休",AND(OR(M75="準",M75="深"),OR(N75="休",L$17=30,N$18="×")),L$17=31,M$18="×",M75="")))))),40,0))))</f>
        <v>0</v>
      </c>
      <c r="M216" s="193">
        <f t="shared" ref="M216" si="1175">IF(AND($D$1="二交代制",M$17&gt;=1,M$17&lt;=28,M75="当",N75="明",O75="休",P75="当"),10,IF(AND($D$1="三交代制",M$17&gt;=2,M$17&lt;=30,OR(M75="準",M75="深"),OR(N75="準",N75="深"),OR(O75="準",O75="深")),20,IF(AND($D$1="二交代制",OR(M75="当",M75="明"),NOT(OR(AND(M75="当",OR(N75="明",M$17=31,N$18="×"),OR(O75="休",M$17=30,M$17=31,O$18="×")),AND(M75="明",OR(L75="当",M$17=1),OR(N75="休",M$17=31,N$18="×"))))),30,IF(AND($D$1="三交代制",L75&lt;&gt;"準",L75&lt;&gt;"深",OR(M75="準",M75="深"),(NOT(OR(AND(M75="準",OR(L75="日",L75="休",M$17=1,AND(N75&lt;&gt;"準",N75&lt;&gt;"深",L75="")),OR(N75="休",AND(N75="準",OR(O75="休",M$17=30,O$18="×")),M$17=31,N$18="×",N75="")),AND(M75="深",OR(L75="休",M$17=1,AND(N75&lt;&gt;"準",N75&lt;&gt;"深",L75="")),OR(N75="休",AND(OR(N75="準",N75="深"),OR(O75="休",M$17=30,O$18="×")),M$17=31,N$18="×",N75="")))))),40,0))))</f>
        <v>0</v>
      </c>
      <c r="N216" s="193">
        <f t="shared" ref="N216" si="1176">IF(AND($D$1="二交代制",N$17&gt;=1,N$17&lt;=28,N75="当",O75="明",P75="休",Q75="当"),10,IF(AND($D$1="三交代制",N$17&gt;=2,N$17&lt;=30,OR(N75="準",N75="深"),OR(O75="準",O75="深"),OR(P75="準",P75="深")),20,IF(AND($D$1="二交代制",OR(N75="当",N75="明"),NOT(OR(AND(N75="当",OR(O75="明",N$17=31,O$18="×"),OR(P75="休",N$17=30,N$17=31,P$18="×")),AND(N75="明",OR(M75="当",N$17=1),OR(O75="休",N$17=31,O$18="×"))))),30,IF(AND($D$1="三交代制",M75&lt;&gt;"準",M75&lt;&gt;"深",OR(N75="準",N75="深"),(NOT(OR(AND(N75="準",OR(M75="日",M75="休",N$17=1,AND(O75&lt;&gt;"準",O75&lt;&gt;"深",M75="")),OR(O75="休",AND(O75="準",OR(P75="休",N$17=30,P$18="×")),N$17=31,O$18="×",O75="")),AND(N75="深",OR(M75="休",N$17=1,AND(O75&lt;&gt;"準",O75&lt;&gt;"深",M75="")),OR(O75="休",AND(OR(O75="準",O75="深"),OR(P75="休",N$17=30,P$18="×")),N$17=31,O$18="×",O75="")))))),40,0))))</f>
        <v>0</v>
      </c>
      <c r="O216" s="193">
        <f t="shared" ref="O216" si="1177">IF(AND($D$1="二交代制",O$17&gt;=1,O$17&lt;=28,O75="当",P75="明",Q75="休",R75="当"),10,IF(AND($D$1="三交代制",O$17&gt;=2,O$17&lt;=30,OR(O75="準",O75="深"),OR(P75="準",P75="深"),OR(Q75="準",Q75="深")),20,IF(AND($D$1="二交代制",OR(O75="当",O75="明"),NOT(OR(AND(O75="当",OR(P75="明",O$17=31,P$18="×"),OR(Q75="休",O$17=30,O$17=31,Q$18="×")),AND(O75="明",OR(N75="当",O$17=1),OR(P75="休",O$17=31,P$18="×"))))),30,IF(AND($D$1="三交代制",N75&lt;&gt;"準",N75&lt;&gt;"深",OR(O75="準",O75="深"),(NOT(OR(AND(O75="準",OR(N75="日",N75="休",O$17=1,AND(P75&lt;&gt;"準",P75&lt;&gt;"深",N75="")),OR(P75="休",AND(P75="準",OR(Q75="休",O$17=30,Q$18="×")),O$17=31,P$18="×",P75="")),AND(O75="深",OR(N75="休",O$17=1,AND(P75&lt;&gt;"準",P75&lt;&gt;"深",N75="")),OR(P75="休",AND(OR(P75="準",P75="深"),OR(Q75="休",O$17=30,Q$18="×")),O$17=31,P$18="×",P75="")))))),40,0))))</f>
        <v>0</v>
      </c>
      <c r="P216" s="193">
        <f t="shared" ref="P216" si="1178">IF(AND($D$1="二交代制",P$17&gt;=1,P$17&lt;=28,P75="当",Q75="明",R75="休",S75="当"),10,IF(AND($D$1="三交代制",P$17&gt;=2,P$17&lt;=30,OR(P75="準",P75="深"),OR(Q75="準",Q75="深"),OR(R75="準",R75="深")),20,IF(AND($D$1="二交代制",OR(P75="当",P75="明"),NOT(OR(AND(P75="当",OR(Q75="明",P$17=31,Q$18="×"),OR(R75="休",P$17=30,P$17=31,R$18="×")),AND(P75="明",OR(O75="当",P$17=1),OR(Q75="休",P$17=31,Q$18="×"))))),30,IF(AND($D$1="三交代制",O75&lt;&gt;"準",O75&lt;&gt;"深",OR(P75="準",P75="深"),(NOT(OR(AND(P75="準",OR(O75="日",O75="休",P$17=1,AND(Q75&lt;&gt;"準",Q75&lt;&gt;"深",O75="")),OR(Q75="休",AND(Q75="準",OR(R75="休",P$17=30,R$18="×")),P$17=31,Q$18="×",Q75="")),AND(P75="深",OR(O75="休",P$17=1,AND(Q75&lt;&gt;"準",Q75&lt;&gt;"深",O75="")),OR(Q75="休",AND(OR(Q75="準",Q75="深"),OR(R75="休",P$17=30,R$18="×")),P$17=31,Q$18="×",Q75="")))))),40,0))))</f>
        <v>0</v>
      </c>
      <c r="Q216" s="193">
        <f t="shared" ref="Q216" si="1179">IF(AND($D$1="二交代制",Q$17&gt;=1,Q$17&lt;=28,Q75="当",R75="明",S75="休",T75="当"),10,IF(AND($D$1="三交代制",Q$17&gt;=2,Q$17&lt;=30,OR(Q75="準",Q75="深"),OR(R75="準",R75="深"),OR(S75="準",S75="深")),20,IF(AND($D$1="二交代制",OR(Q75="当",Q75="明"),NOT(OR(AND(Q75="当",OR(R75="明",Q$17=31,R$18="×"),OR(S75="休",Q$17=30,Q$17=31,S$18="×")),AND(Q75="明",OR(P75="当",Q$17=1),OR(R75="休",Q$17=31,R$18="×"))))),30,IF(AND($D$1="三交代制",P75&lt;&gt;"準",P75&lt;&gt;"深",OR(Q75="準",Q75="深"),(NOT(OR(AND(Q75="準",OR(P75="日",P75="休",Q$17=1,AND(R75&lt;&gt;"準",R75&lt;&gt;"深",P75="")),OR(R75="休",AND(R75="準",OR(S75="休",Q$17=30,S$18="×")),Q$17=31,R$18="×",R75="")),AND(Q75="深",OR(P75="休",Q$17=1,AND(R75&lt;&gt;"準",R75&lt;&gt;"深",P75="")),OR(R75="休",AND(OR(R75="準",R75="深"),OR(S75="休",Q$17=30,S$18="×")),Q$17=31,R$18="×",R75="")))))),40,0))))</f>
        <v>0</v>
      </c>
      <c r="R216" s="193">
        <f t="shared" ref="R216" si="1180">IF(AND($D$1="二交代制",R$17&gt;=1,R$17&lt;=28,R75="当",S75="明",T75="休",U75="当"),10,IF(AND($D$1="三交代制",R$17&gt;=2,R$17&lt;=30,OR(R75="準",R75="深"),OR(S75="準",S75="深"),OR(T75="準",T75="深")),20,IF(AND($D$1="二交代制",OR(R75="当",R75="明"),NOT(OR(AND(R75="当",OR(S75="明",R$17=31,S$18="×"),OR(T75="休",R$17=30,R$17=31,T$18="×")),AND(R75="明",OR(Q75="当",R$17=1),OR(S75="休",R$17=31,S$18="×"))))),30,IF(AND($D$1="三交代制",Q75&lt;&gt;"準",Q75&lt;&gt;"深",OR(R75="準",R75="深"),(NOT(OR(AND(R75="準",OR(Q75="日",Q75="休",R$17=1,AND(S75&lt;&gt;"準",S75&lt;&gt;"深",Q75="")),OR(S75="休",AND(S75="準",OR(T75="休",R$17=30,T$18="×")),R$17=31,S$18="×",S75="")),AND(R75="深",OR(Q75="休",R$17=1,AND(S75&lt;&gt;"準",S75&lt;&gt;"深",Q75="")),OR(S75="休",AND(OR(S75="準",S75="深"),OR(T75="休",R$17=30,T$18="×")),R$17=31,S$18="×",S75="")))))),40,0))))</f>
        <v>0</v>
      </c>
      <c r="S216" s="193">
        <f t="shared" ref="S216" si="1181">IF(AND($D$1="二交代制",S$17&gt;=1,S$17&lt;=28,S75="当",T75="明",U75="休",V75="当"),10,IF(AND($D$1="三交代制",S$17&gt;=2,S$17&lt;=30,OR(S75="準",S75="深"),OR(T75="準",T75="深"),OR(U75="準",U75="深")),20,IF(AND($D$1="二交代制",OR(S75="当",S75="明"),NOT(OR(AND(S75="当",OR(T75="明",S$17=31,T$18="×"),OR(U75="休",S$17=30,S$17=31,U$18="×")),AND(S75="明",OR(R75="当",S$17=1),OR(T75="休",S$17=31,T$18="×"))))),30,IF(AND($D$1="三交代制",R75&lt;&gt;"準",R75&lt;&gt;"深",OR(S75="準",S75="深"),(NOT(OR(AND(S75="準",OR(R75="日",R75="休",S$17=1,AND(T75&lt;&gt;"準",T75&lt;&gt;"深",R75="")),OR(T75="休",AND(T75="準",OR(U75="休",S$17=30,U$18="×")),S$17=31,T$18="×",T75="")),AND(S75="深",OR(R75="休",S$17=1,AND(T75&lt;&gt;"準",T75&lt;&gt;"深",R75="")),OR(T75="休",AND(OR(T75="準",T75="深"),OR(U75="休",S$17=30,U$18="×")),S$17=31,T$18="×",T75="")))))),40,0))))</f>
        <v>0</v>
      </c>
      <c r="T216" s="193">
        <f t="shared" ref="T216" si="1182">IF(AND($D$1="二交代制",T$17&gt;=1,T$17&lt;=28,T75="当",U75="明",V75="休",W75="当"),10,IF(AND($D$1="三交代制",T$17&gt;=2,T$17&lt;=30,OR(T75="準",T75="深"),OR(U75="準",U75="深"),OR(V75="準",V75="深")),20,IF(AND($D$1="二交代制",OR(T75="当",T75="明"),NOT(OR(AND(T75="当",OR(U75="明",T$17=31,U$18="×"),OR(V75="休",T$17=30,T$17=31,V$18="×")),AND(T75="明",OR(S75="当",T$17=1),OR(U75="休",T$17=31,U$18="×"))))),30,IF(AND($D$1="三交代制",S75&lt;&gt;"準",S75&lt;&gt;"深",OR(T75="準",T75="深"),(NOT(OR(AND(T75="準",OR(S75="日",S75="休",T$17=1,AND(U75&lt;&gt;"準",U75&lt;&gt;"深",S75="")),OR(U75="休",AND(U75="準",OR(V75="休",T$17=30,V$18="×")),T$17=31,U$18="×",U75="")),AND(T75="深",OR(S75="休",T$17=1,AND(U75&lt;&gt;"準",U75&lt;&gt;"深",S75="")),OR(U75="休",AND(OR(U75="準",U75="深"),OR(V75="休",T$17=30,V$18="×")),T$17=31,U$18="×",U75="")))))),40,0))))</f>
        <v>0</v>
      </c>
      <c r="U216" s="193">
        <f t="shared" ref="U216" si="1183">IF(AND($D$1="二交代制",U$17&gt;=1,U$17&lt;=28,U75="当",V75="明",W75="休",X75="当"),10,IF(AND($D$1="三交代制",U$17&gt;=2,U$17&lt;=30,OR(U75="準",U75="深"),OR(V75="準",V75="深"),OR(W75="準",W75="深")),20,IF(AND($D$1="二交代制",OR(U75="当",U75="明"),NOT(OR(AND(U75="当",OR(V75="明",U$17=31,V$18="×"),OR(W75="休",U$17=30,U$17=31,W$18="×")),AND(U75="明",OR(T75="当",U$17=1),OR(V75="休",U$17=31,V$18="×"))))),30,IF(AND($D$1="三交代制",T75&lt;&gt;"準",T75&lt;&gt;"深",OR(U75="準",U75="深"),(NOT(OR(AND(U75="準",OR(T75="日",T75="休",U$17=1,AND(V75&lt;&gt;"準",V75&lt;&gt;"深",T75="")),OR(V75="休",AND(V75="準",OR(W75="休",U$17=30,W$18="×")),U$17=31,V$18="×",V75="")),AND(U75="深",OR(T75="休",U$17=1,AND(V75&lt;&gt;"準",V75&lt;&gt;"深",T75="")),OR(V75="休",AND(OR(V75="準",V75="深"),OR(W75="休",U$17=30,W$18="×")),U$17=31,V$18="×",V75="")))))),40,0))))</f>
        <v>0</v>
      </c>
      <c r="V216" s="193">
        <f t="shared" ref="V216" si="1184">IF(AND($D$1="二交代制",V$17&gt;=1,V$17&lt;=28,V75="当",W75="明",X75="休",Y75="当"),10,IF(AND($D$1="三交代制",V$17&gt;=2,V$17&lt;=30,OR(V75="準",V75="深"),OR(W75="準",W75="深"),OR(X75="準",X75="深")),20,IF(AND($D$1="二交代制",OR(V75="当",V75="明"),NOT(OR(AND(V75="当",OR(W75="明",V$17=31,W$18="×"),OR(X75="休",V$17=30,V$17=31,X$18="×")),AND(V75="明",OR(U75="当",V$17=1),OR(W75="休",V$17=31,W$18="×"))))),30,IF(AND($D$1="三交代制",U75&lt;&gt;"準",U75&lt;&gt;"深",OR(V75="準",V75="深"),(NOT(OR(AND(V75="準",OR(U75="日",U75="休",V$17=1,AND(W75&lt;&gt;"準",W75&lt;&gt;"深",U75="")),OR(W75="休",AND(W75="準",OR(X75="休",V$17=30,X$18="×")),V$17=31,W$18="×",W75="")),AND(V75="深",OR(U75="休",V$17=1,AND(W75&lt;&gt;"準",W75&lt;&gt;"深",U75="")),OR(W75="休",AND(OR(W75="準",W75="深"),OR(X75="休",V$17=30,X$18="×")),V$17=31,W$18="×",W75="")))))),40,0))))</f>
        <v>0</v>
      </c>
      <c r="W216" s="193">
        <f t="shared" ref="W216" si="1185">IF(AND($D$1="二交代制",W$17&gt;=1,W$17&lt;=28,W75="当",X75="明",Y75="休",Z75="当"),10,IF(AND($D$1="三交代制",W$17&gt;=2,W$17&lt;=30,OR(W75="準",W75="深"),OR(X75="準",X75="深"),OR(Y75="準",Y75="深")),20,IF(AND($D$1="二交代制",OR(W75="当",W75="明"),NOT(OR(AND(W75="当",OR(X75="明",W$17=31,X$18="×"),OR(Y75="休",W$17=30,W$17=31,Y$18="×")),AND(W75="明",OR(V75="当",W$17=1),OR(X75="休",W$17=31,X$18="×"))))),30,IF(AND($D$1="三交代制",V75&lt;&gt;"準",V75&lt;&gt;"深",OR(W75="準",W75="深"),(NOT(OR(AND(W75="準",OR(V75="日",V75="休",W$17=1,AND(X75&lt;&gt;"準",X75&lt;&gt;"深",V75="")),OR(X75="休",AND(X75="準",OR(Y75="休",W$17=30,Y$18="×")),W$17=31,X$18="×",X75="")),AND(W75="深",OR(V75="休",W$17=1,AND(X75&lt;&gt;"準",X75&lt;&gt;"深",V75="")),OR(X75="休",AND(OR(X75="準",X75="深"),OR(Y75="休",W$17=30,Y$18="×")),W$17=31,X$18="×",X75="")))))),40,0))))</f>
        <v>0</v>
      </c>
      <c r="X216" s="193">
        <f t="shared" ref="X216" si="1186">IF(AND($D$1="二交代制",X$17&gt;=1,X$17&lt;=28,X75="当",Y75="明",Z75="休",AA75="当"),10,IF(AND($D$1="三交代制",X$17&gt;=2,X$17&lt;=30,OR(X75="準",X75="深"),OR(Y75="準",Y75="深"),OR(Z75="準",Z75="深")),20,IF(AND($D$1="二交代制",OR(X75="当",X75="明"),NOT(OR(AND(X75="当",OR(Y75="明",X$17=31,Y$18="×"),OR(Z75="休",X$17=30,X$17=31,Z$18="×")),AND(X75="明",OR(W75="当",X$17=1),OR(Y75="休",X$17=31,Y$18="×"))))),30,IF(AND($D$1="三交代制",W75&lt;&gt;"準",W75&lt;&gt;"深",OR(X75="準",X75="深"),(NOT(OR(AND(X75="準",OR(W75="日",W75="休",X$17=1,AND(Y75&lt;&gt;"準",Y75&lt;&gt;"深",W75="")),OR(Y75="休",AND(Y75="準",OR(Z75="休",X$17=30,Z$18="×")),X$17=31,Y$18="×",Y75="")),AND(X75="深",OR(W75="休",X$17=1,AND(Y75&lt;&gt;"準",Y75&lt;&gt;"深",W75="")),OR(Y75="休",AND(OR(Y75="準",Y75="深"),OR(Z75="休",X$17=30,Z$18="×")),X$17=31,Y$18="×",Y75="")))))),40,0))))</f>
        <v>0</v>
      </c>
      <c r="Y216" s="193">
        <f t="shared" ref="Y216" si="1187">IF(AND($D$1="二交代制",Y$17&gt;=1,Y$17&lt;=28,Y75="当",Z75="明",AA75="休",AB75="当"),10,IF(AND($D$1="三交代制",Y$17&gt;=2,Y$17&lt;=30,OR(Y75="準",Y75="深"),OR(Z75="準",Z75="深"),OR(AA75="準",AA75="深")),20,IF(AND($D$1="二交代制",OR(Y75="当",Y75="明"),NOT(OR(AND(Y75="当",OR(Z75="明",Y$17=31,Z$18="×"),OR(AA75="休",Y$17=30,Y$17=31,AA$18="×")),AND(Y75="明",OR(X75="当",Y$17=1),OR(Z75="休",Y$17=31,Z$18="×"))))),30,IF(AND($D$1="三交代制",X75&lt;&gt;"準",X75&lt;&gt;"深",OR(Y75="準",Y75="深"),(NOT(OR(AND(Y75="準",OR(X75="日",X75="休",Y$17=1,AND(Z75&lt;&gt;"準",Z75&lt;&gt;"深",X75="")),OR(Z75="休",AND(Z75="準",OR(AA75="休",Y$17=30,AA$18="×")),Y$17=31,Z$18="×",Z75="")),AND(Y75="深",OR(X75="休",Y$17=1,AND(Z75&lt;&gt;"準",Z75&lt;&gt;"深",X75="")),OR(Z75="休",AND(OR(Z75="準",Z75="深"),OR(AA75="休",Y$17=30,AA$18="×")),Y$17=31,Z$18="×",Z75="")))))),40,0))))</f>
        <v>0</v>
      </c>
      <c r="Z216" s="193">
        <f t="shared" ref="Z216" si="1188">IF(AND($D$1="二交代制",Z$17&gt;=1,Z$17&lt;=28,Z75="当",AA75="明",AB75="休",AC75="当"),10,IF(AND($D$1="三交代制",Z$17&gt;=2,Z$17&lt;=30,OR(Z75="準",Z75="深"),OR(AA75="準",AA75="深"),OR(AB75="準",AB75="深")),20,IF(AND($D$1="二交代制",OR(Z75="当",Z75="明"),NOT(OR(AND(Z75="当",OR(AA75="明",Z$17=31,AA$18="×"),OR(AB75="休",Z$17=30,Z$17=31,AB$18="×")),AND(Z75="明",OR(Y75="当",Z$17=1),OR(AA75="休",Z$17=31,AA$18="×"))))),30,IF(AND($D$1="三交代制",Y75&lt;&gt;"準",Y75&lt;&gt;"深",OR(Z75="準",Z75="深"),(NOT(OR(AND(Z75="準",OR(Y75="日",Y75="休",Z$17=1,AND(AA75&lt;&gt;"準",AA75&lt;&gt;"深",Y75="")),OR(AA75="休",AND(AA75="準",OR(AB75="休",Z$17=30,AB$18="×")),Z$17=31,AA$18="×",AA75="")),AND(Z75="深",OR(Y75="休",Z$17=1,AND(AA75&lt;&gt;"準",AA75&lt;&gt;"深",Y75="")),OR(AA75="休",AND(OR(AA75="準",AA75="深"),OR(AB75="休",Z$17=30,AB$18="×")),Z$17=31,AA$18="×",AA75="")))))),40,0))))</f>
        <v>0</v>
      </c>
      <c r="AA216" s="193">
        <f t="shared" ref="AA216" si="1189">IF(AND($D$1="二交代制",AA$17&gt;=1,AA$17&lt;=28,AA75="当",AB75="明",AC75="休",AD75="当"),10,IF(AND($D$1="三交代制",AA$17&gt;=2,AA$17&lt;=30,OR(AA75="準",AA75="深"),OR(AB75="準",AB75="深"),OR(AC75="準",AC75="深")),20,IF(AND($D$1="二交代制",OR(AA75="当",AA75="明"),NOT(OR(AND(AA75="当",OR(AB75="明",AA$17=31,AB$18="×"),OR(AC75="休",AA$17=30,AA$17=31,AC$18="×")),AND(AA75="明",OR(Z75="当",AA$17=1),OR(AB75="休",AA$17=31,AB$18="×"))))),30,IF(AND($D$1="三交代制",Z75&lt;&gt;"準",Z75&lt;&gt;"深",OR(AA75="準",AA75="深"),(NOT(OR(AND(AA75="準",OR(Z75="日",Z75="休",AA$17=1,AND(AB75&lt;&gt;"準",AB75&lt;&gt;"深",Z75="")),OR(AB75="休",AND(AB75="準",OR(AC75="休",AA$17=30,AC$18="×")),AA$17=31,AB$18="×",AB75="")),AND(AA75="深",OR(Z75="休",AA$17=1,AND(AB75&lt;&gt;"準",AB75&lt;&gt;"深",Z75="")),OR(AB75="休",AND(OR(AB75="準",AB75="深"),OR(AC75="休",AA$17=30,AC$18="×")),AA$17=31,AB$18="×",AB75="")))))),40,0))))</f>
        <v>0</v>
      </c>
      <c r="AB216" s="193">
        <f t="shared" ref="AB216" si="1190">IF(AND($D$1="二交代制",AB$17&gt;=1,AB$17&lt;=28,AB75="当",AC75="明",AD75="休",AE75="当"),10,IF(AND($D$1="三交代制",AB$17&gt;=2,AB$17&lt;=30,OR(AB75="準",AB75="深"),OR(AC75="準",AC75="深"),OR(AD75="準",AD75="深")),20,IF(AND($D$1="二交代制",OR(AB75="当",AB75="明"),NOT(OR(AND(AB75="当",OR(AC75="明",AB$17=31,AC$18="×"),OR(AD75="休",AB$17=30,AB$17=31,AD$18="×")),AND(AB75="明",OR(AA75="当",AB$17=1),OR(AC75="休",AB$17=31,AC$18="×"))))),30,IF(AND($D$1="三交代制",AA75&lt;&gt;"準",AA75&lt;&gt;"深",OR(AB75="準",AB75="深"),(NOT(OR(AND(AB75="準",OR(AA75="日",AA75="休",AB$17=1,AND(AC75&lt;&gt;"準",AC75&lt;&gt;"深",AA75="")),OR(AC75="休",AND(AC75="準",OR(AD75="休",AB$17=30,AD$18="×")),AB$17=31,AC$18="×",AC75="")),AND(AB75="深",OR(AA75="休",AB$17=1,AND(AC75&lt;&gt;"準",AC75&lt;&gt;"深",AA75="")),OR(AC75="休",AND(OR(AC75="準",AC75="深"),OR(AD75="休",AB$17=30,AD$18="×")),AB$17=31,AC$18="×",AC75="")))))),40,0))))</f>
        <v>0</v>
      </c>
      <c r="AC216" s="193">
        <f t="shared" ref="AC216" si="1191">IF(AND($D$1="二交代制",AC$17&gt;=1,AC$17&lt;=28,AC75="当",AD75="明",AE75="休",AF75="当"),10,IF(AND($D$1="三交代制",AC$17&gt;=2,AC$17&lt;=30,OR(AC75="準",AC75="深"),OR(AD75="準",AD75="深"),OR(AE75="準",AE75="深")),20,IF(AND($D$1="二交代制",OR(AC75="当",AC75="明"),NOT(OR(AND(AC75="当",OR(AD75="明",AC$17=31,AD$18="×"),OR(AE75="休",AC$17=30,AC$17=31,AE$18="×")),AND(AC75="明",OR(AB75="当",AC$17=1),OR(AD75="休",AC$17=31,AD$18="×"))))),30,IF(AND($D$1="三交代制",AB75&lt;&gt;"準",AB75&lt;&gt;"深",OR(AC75="準",AC75="深"),(NOT(OR(AND(AC75="準",OR(AB75="日",AB75="休",AC$17=1,AND(AD75&lt;&gt;"準",AD75&lt;&gt;"深",AB75="")),OR(AD75="休",AND(AD75="準",OR(AE75="休",AC$17=30,AE$18="×")),AC$17=31,AD$18="×",AD75="")),AND(AC75="深",OR(AB75="休",AC$17=1,AND(AD75&lt;&gt;"準",AD75&lt;&gt;"深",AB75="")),OR(AD75="休",AND(OR(AD75="準",AD75="深"),OR(AE75="休",AC$17=30,AE$18="×")),AC$17=31,AD$18="×",AD75="")))))),40,0))))</f>
        <v>0</v>
      </c>
      <c r="AD216" s="193">
        <f t="shared" ref="AD216" si="1192">IF(AND($D$1="二交代制",AD$17&gt;=1,AD$17&lt;=28,AD75="当",AE75="明",AF75="休",AG75="当"),10,IF(AND($D$1="三交代制",AD$17&gt;=2,AD$17&lt;=30,OR(AD75="準",AD75="深"),OR(AE75="準",AE75="深"),OR(AF75="準",AF75="深")),20,IF(AND($D$1="二交代制",OR(AD75="当",AD75="明"),NOT(OR(AND(AD75="当",OR(AE75="明",AD$17=31,AE$18="×"),OR(AF75="休",AD$17=30,AD$17=31,AF$18="×")),AND(AD75="明",OR(AC75="当",AD$17=1),OR(AE75="休",AD$17=31,AE$18="×"))))),30,IF(AND($D$1="三交代制",AC75&lt;&gt;"準",AC75&lt;&gt;"深",OR(AD75="準",AD75="深"),(NOT(OR(AND(AD75="準",OR(AC75="日",AC75="休",AD$17=1,AND(AE75&lt;&gt;"準",AE75&lt;&gt;"深",AC75="")),OR(AE75="休",AND(AE75="準",OR(AF75="休",AD$17=30,AF$18="×")),AD$17=31,AE$18="×",AE75="")),AND(AD75="深",OR(AC75="休",AD$17=1,AND(AE75&lt;&gt;"準",AE75&lt;&gt;"深",AC75="")),OR(AE75="休",AND(OR(AE75="準",AE75="深"),OR(AF75="休",AD$17=30,AF$18="×")),AD$17=31,AE$18="×",AE75="")))))),40,0))))</f>
        <v>0</v>
      </c>
      <c r="AE216" s="193">
        <f t="shared" ref="AE216" si="1193">IF(AND($D$1="二交代制",AE$17&gt;=1,AE$17&lt;=28,AE75="当",AF75="明",AG75="休",AH75="当"),10,IF(AND($D$1="三交代制",AE$17&gt;=2,AE$17&lt;=30,OR(AE75="準",AE75="深"),OR(AF75="準",AF75="深"),OR(AG75="準",AG75="深")),20,IF(AND($D$1="二交代制",OR(AE75="当",AE75="明"),NOT(OR(AND(AE75="当",OR(AF75="明",AE$17=31,AF$18="×"),OR(AG75="休",AE$17=30,AE$17=31,AG$18="×")),AND(AE75="明",OR(AD75="当",AE$17=1),OR(AF75="休",AE$17=31,AF$18="×"))))),30,IF(AND($D$1="三交代制",AD75&lt;&gt;"準",AD75&lt;&gt;"深",OR(AE75="準",AE75="深"),(NOT(OR(AND(AE75="準",OR(AD75="日",AD75="休",AE$17=1,AND(AF75&lt;&gt;"準",AF75&lt;&gt;"深",AD75="")),OR(AF75="休",AND(AF75="準",OR(AG75="休",AE$17=30,AG$18="×")),AE$17=31,AF$18="×",AF75="")),AND(AE75="深",OR(AD75="休",AE$17=1,AND(AF75&lt;&gt;"準",AF75&lt;&gt;"深",AD75="")),OR(AF75="休",AND(OR(AF75="準",AF75="深"),OR(AG75="休",AE$17=30,AG$18="×")),AE$17=31,AF$18="×",AF75="")))))),40,0))))</f>
        <v>0</v>
      </c>
      <c r="AF216" s="193">
        <f t="shared" ref="AF216" si="1194">IF(AND($D$1="二交代制",AF$17&gt;=1,AF$17&lt;=28,AF75="当",AG75="明",AH75="休",AI75="当"),10,IF(AND($D$1="三交代制",AF$17&gt;=2,AF$17&lt;=30,OR(AF75="準",AF75="深"),OR(AG75="準",AG75="深"),OR(AH75="準",AH75="深")),20,IF(AND($D$1="二交代制",OR(AF75="当",AF75="明"),NOT(OR(AND(AF75="当",OR(AG75="明",AF$17=31,AG$18="×"),OR(AH75="休",AF$17=30,AF$17=31,AH$18="×")),AND(AF75="明",OR(AE75="当",AF$17=1),OR(AG75="休",AF$17=31,AG$18="×"))))),30,IF(AND($D$1="三交代制",AE75&lt;&gt;"準",AE75&lt;&gt;"深",OR(AF75="準",AF75="深"),(NOT(OR(AND(AF75="準",OR(AE75="日",AE75="休",AF$17=1,AND(AG75&lt;&gt;"準",AG75&lt;&gt;"深",AE75="")),OR(AG75="休",AND(AG75="準",OR(AH75="休",AF$17=30,AH$18="×")),AF$17=31,AG$18="×",AG75="")),AND(AF75="深",OR(AE75="休",AF$17=1,AND(AG75&lt;&gt;"準",AG75&lt;&gt;"深",AE75="")),OR(AG75="休",AND(OR(AG75="準",AG75="深"),OR(AH75="休",AF$17=30,AH$18="×")),AF$17=31,AG$18="×",AG75="")))))),40,0))))</f>
        <v>0</v>
      </c>
      <c r="AG216" s="193">
        <f t="shared" ref="AG216" si="1195">IF(AND($D$1="二交代制",AG$17&gt;=1,AG$17&lt;=28,AG75="当",AH75="明",AI75="休",AJ75="当"),10,IF(AND($D$1="三交代制",AG$17&gt;=2,AG$17&lt;=30,OR(AG75="準",AG75="深"),OR(AH75="準",AH75="深"),OR(AI75="準",AI75="深")),20,IF(AND($D$1="二交代制",OR(AG75="当",AG75="明"),NOT(OR(AND(AG75="当",OR(AH75="明",AG$17=31,AH$18="×"),OR(AI75="休",AG$17=30,AG$17=31,AI$18="×")),AND(AG75="明",OR(AF75="当",AG$17=1),OR(AH75="休",AG$17=31,AH$18="×"))))),30,IF(AND($D$1="三交代制",AF75&lt;&gt;"準",AF75&lt;&gt;"深",OR(AG75="準",AG75="深"),(NOT(OR(AND(AG75="準",OR(AF75="日",AF75="休",AG$17=1,AND(AH75&lt;&gt;"準",AH75&lt;&gt;"深",AF75="")),OR(AH75="休",AND(AH75="準",OR(AI75="休",AG$17=30,AI$18="×")),AG$17=31,AH$18="×",AH75="")),AND(AG75="深",OR(AF75="休",AG$17=1,AND(AH75&lt;&gt;"準",AH75&lt;&gt;"深",AF75="")),OR(AH75="休",AND(OR(AH75="準",AH75="深"),OR(AI75="休",AG$17=30,AI$18="×")),AG$17=31,AH$18="×",AH75="")))))),40,0))))</f>
        <v>0</v>
      </c>
      <c r="AH216" s="193">
        <f t="shared" ref="AH216" si="1196">IF(AND($D$1="二交代制",AH$17&gt;=1,AH$17&lt;=28,AH75="当",AI75="明",AJ75="休",AK75="当"),10,IF(AND($D$1="三交代制",AH$17&gt;=2,AH$17&lt;=30,OR(AH75="準",AH75="深"),OR(AI75="準",AI75="深"),OR(AJ75="準",AJ75="深")),20,IF(AND($D$1="二交代制",OR(AH75="当",AH75="明"),NOT(OR(AND(AH75="当",OR(AI75="明",AH$17=31,AI$18="×"),OR(AJ75="休",AH$17=30,AH$17=31,AJ$18="×")),AND(AH75="明",OR(AG75="当",AH$17=1),OR(AI75="休",AH$17=31,AI$18="×"))))),30,IF(AND($D$1="三交代制",AG75&lt;&gt;"準",AG75&lt;&gt;"深",OR(AH75="準",AH75="深"),(NOT(OR(AND(AH75="準",OR(AG75="日",AG75="休",AH$17=1,AND(AI75&lt;&gt;"準",AI75&lt;&gt;"深",AG75="")),OR(AI75="休",AND(AI75="準",OR(AJ75="休",AH$17=30,AJ$18="×")),AH$17=31,AI$18="×",AI75="")),AND(AH75="深",OR(AG75="休",AH$17=1,AND(AI75&lt;&gt;"準",AI75&lt;&gt;"深",AG75="")),OR(AI75="休",AND(OR(AI75="準",AI75="深"),OR(AJ75="休",AH$17=30,AJ$18="×")),AH$17=31,AI$18="×",AI75="")))))),40,0))))</f>
        <v>0</v>
      </c>
      <c r="AI216" s="193">
        <f t="shared" ref="AI216" si="1197">IF(AND($D$1="二交代制",AI$17&gt;=1,AI$17&lt;=28,AI75="当",AJ75="明",AK75="休",AL75="当"),10,IF(AND($D$1="三交代制",AI$17&gt;=2,AI$17&lt;=30,OR(AI75="準",AI75="深"),OR(AJ75="準",AJ75="深"),OR(AK75="準",AK75="深")),20,IF(AND($D$1="二交代制",OR(AI75="当",AI75="明"),NOT(OR(AND(AI75="当",OR(AJ75="明",AI$17=31,AJ$18="×"),OR(AK75="休",AI$17=30,AI$17=31,AK$18="×")),AND(AI75="明",OR(AH75="当",AI$17=1),OR(AJ75="休",AI$17=31,AJ$18="×"))))),30,IF(AND($D$1="三交代制",AH75&lt;&gt;"準",AH75&lt;&gt;"深",OR(AI75="準",AI75="深"),(NOT(OR(AND(AI75="準",OR(AH75="日",AH75="休",AI$17=1,AND(AJ75&lt;&gt;"準",AJ75&lt;&gt;"深",AH75="")),OR(AJ75="休",AND(AJ75="準",OR(AK75="休",AI$17=30,AK$18="×")),AI$17=31,AJ$18="×",AJ75="")),AND(AI75="深",OR(AH75="休",AI$17=1,AND(AJ75&lt;&gt;"準",AJ75&lt;&gt;"深",AH75="")),OR(AJ75="休",AND(OR(AJ75="準",AJ75="深"),OR(AK75="休",AI$17=30,AK$18="×")),AI$17=31,AJ$18="×",AJ75="")))))),40,0))))</f>
        <v>0</v>
      </c>
      <c r="AJ216" s="193">
        <f t="shared" ref="AJ216" si="1198">IF(AND($D$1="二交代制",AJ$17&gt;=1,AJ$17&lt;=28,AJ75="当",AK75="明",AL75="休",AM75="当"),10,IF(AND($D$1="三交代制",AJ$17&gt;=2,AJ$17&lt;=30,OR(AJ75="準",AJ75="深"),OR(AK75="準",AK75="深"),OR(AL75="準",AL75="深")),20,IF(AND($D$1="二交代制",OR(AJ75="当",AJ75="明"),NOT(OR(AND(AJ75="当",OR(AK75="明",AJ$17=31,AK$18="×"),OR(AL75="休",AJ$17=30,AJ$17=31,AL$18="×")),AND(AJ75="明",OR(AI75="当",AJ$17=1),OR(AK75="休",AJ$17=31,AK$18="×"))))),30,IF(AND($D$1="三交代制",AI75&lt;&gt;"準",AI75&lt;&gt;"深",OR(AJ75="準",AJ75="深"),(NOT(OR(AND(AJ75="準",OR(AI75="日",AI75="休",AJ$17=1,AND(AK75&lt;&gt;"準",AK75&lt;&gt;"深",AI75="")),OR(AK75="休",AND(AK75="準",OR(AL75="休",AJ$17=30,AL$18="×")),AJ$17=31,AK$18="×",AK75="")),AND(AJ75="深",OR(AI75="休",AJ$17=1,AND(AK75&lt;&gt;"準",AK75&lt;&gt;"深",AI75="")),OR(AK75="休",AND(OR(AK75="準",AK75="深"),OR(AL75="休",AJ$17=30,AL$18="×")),AJ$17=31,AK$18="×",AK75="")))))),40,0))))</f>
        <v>0</v>
      </c>
      <c r="AK216" s="193">
        <f t="shared" ref="AK216" si="1199">IF(AND($D$1="二交代制",AK$17&gt;=1,AK$17&lt;=28,AK75="当",AL75="明",AM75="休",AN75="当"),10,IF(AND($D$1="三交代制",AK$17&gt;=2,AK$17&lt;=30,OR(AK75="準",AK75="深"),OR(AL75="準",AL75="深"),OR(AM75="準",AM75="深")),20,IF(AND($D$1="二交代制",OR(AK75="当",AK75="明"),NOT(OR(AND(AK75="当",OR(AL75="明",AK$17=31,AL$18="×"),OR(AM75="休",AK$17=30,AK$17=31,AM$18="×")),AND(AK75="明",OR(AJ75="当",AK$17=1),OR(AL75="休",AK$17=31,AL$18="×"))))),30,IF(AND($D$1="三交代制",AJ75&lt;&gt;"準",AJ75&lt;&gt;"深",OR(AK75="準",AK75="深"),(NOT(OR(AND(AK75="準",OR(AJ75="日",AJ75="休",AK$17=1,AND(AL75&lt;&gt;"準",AL75&lt;&gt;"深",AJ75="")),OR(AL75="休",AND(AL75="準",OR(AM75="休",AK$17=30,AM$18="×")),AK$17=31,AL$18="×",AL75="")),AND(AK75="深",OR(AJ75="休",AK$17=1,AND(AL75&lt;&gt;"準",AL75&lt;&gt;"深",AJ75="")),OR(AL75="休",AND(OR(AL75="準",AL75="深"),OR(AM75="休",AK$17=30,AM$18="×")),AK$17=31,AL$18="×",AL75="")))))),40,0))))</f>
        <v>0</v>
      </c>
      <c r="AL216" s="193">
        <f t="shared" ref="AL216" si="1200">IF(AND($D$1="二交代制",AL$17&gt;=1,AL$17&lt;=28,AL75="当",AM75="明",AN75="休",AO75="当"),10,IF(AND($D$1="三交代制",AL$17&gt;=2,AL$17&lt;=30,OR(AL75="準",AL75="深"),OR(AM75="準",AM75="深"),OR(AN75="準",AN75="深")),20,IF(AND($D$1="二交代制",OR(AL75="当",AL75="明"),NOT(OR(AND(AL75="当",OR(AM75="明",AL$17=31,AM$18="×"),OR(AN75="休",AL$17=30,AL$17=31,AN$18="×")),AND(AL75="明",OR(AK75="当",AL$17=1),OR(AM75="休",AL$17=31,AM$18="×"))))),30,IF(AND($D$1="三交代制",AK75&lt;&gt;"準",AK75&lt;&gt;"深",OR(AL75="準",AL75="深"),(NOT(OR(AND(AL75="準",OR(AK75="日",AK75="休",AL$17=1,AND(AM75&lt;&gt;"準",AM75&lt;&gt;"深",AK75="")),OR(AM75="休",AND(AM75="準",OR(AN75="休",AL$17=30,AN$18="×")),AL$17=31,AM$18="×",AM75="")),AND(AL75="深",OR(AK75="休",AL$17=1,AND(AM75&lt;&gt;"準",AM75&lt;&gt;"深",AK75="")),OR(AM75="休",AND(OR(AM75="準",AM75="深"),OR(AN75="休",AL$17=30,AN$18="×")),AL$17=31,AM$18="×",AM75="")))))),40,0))))</f>
        <v>0</v>
      </c>
      <c r="AM216" s="193">
        <f t="shared" ref="AM216" si="1201">IF(AND($D$1="二交代制",AM$17&gt;=1,AM$17&lt;=28,AM75="当",AN75="明",AO75="休",AP75="当"),10,IF(AND($D$1="三交代制",AM$17&gt;=2,AM$17&lt;=30,OR(AM75="準",AM75="深"),OR(AN75="準",AN75="深"),OR(AO75="準",AO75="深")),20,IF(AND($D$1="二交代制",OR(AM75="当",AM75="明"),NOT(OR(AND(AM75="当",OR(AN75="明",AM$17=31,AN$18="×"),OR(AO75="休",AM$17=30,AM$17=31,AO$18="×")),AND(AM75="明",OR(AL75="当",AM$17=1),OR(AN75="休",AM$17=31,AN$18="×"))))),30,IF(AND($D$1="三交代制",AL75&lt;&gt;"準",AL75&lt;&gt;"深",OR(AM75="準",AM75="深"),(NOT(OR(AND(AM75="準",OR(AL75="日",AL75="休",AM$17=1,AND(AN75&lt;&gt;"準",AN75&lt;&gt;"深",AL75="")),OR(AN75="休",AND(AN75="準",OR(AO75="休",AM$17=30,AO$18="×")),AM$17=31,AN$18="×",AN75="")),AND(AM75="深",OR(AL75="休",AM$17=1,AND(AN75&lt;&gt;"準",AN75&lt;&gt;"深",AL75="")),OR(AN75="休",AND(OR(AN75="準",AN75="深"),OR(AO75="休",AM$17=30,AO$18="×")),AM$17=31,AN$18="×",AN75="")))))),40,0))))</f>
        <v>0</v>
      </c>
      <c r="AN216" s="193">
        <f t="shared" ref="AN216" si="1202">IF(AND($D$1="二交代制",AN$17&gt;=1,AN$17&lt;=28,AN75="当",AO75="明",AP75="休",AQ75="当"),10,IF(AND($D$1="三交代制",AN$17&gt;=2,AN$17&lt;=30,OR(AN75="準",AN75="深"),OR(AO75="準",AO75="深"),OR(AP75="準",AP75="深")),20,IF(AND($D$1="二交代制",OR(AN75="当",AN75="明"),NOT(OR(AND(AN75="当",OR(AO75="明",AN$17=31,AO$18="×"),OR(AP75="休",AN$17=30,AN$17=31,AP$18="×")),AND(AN75="明",OR(AM75="当",AN$17=1),OR(AO75="休",AN$17=31,AO$18="×"))))),30,IF(AND($D$1="三交代制",AM75&lt;&gt;"準",AM75&lt;&gt;"深",OR(AN75="準",AN75="深"),(NOT(OR(AND(AN75="準",OR(AM75="日",AM75="休",AN$17=1,AND(AO75&lt;&gt;"準",AO75&lt;&gt;"深",AM75="")),OR(AO75="休",AND(AO75="準",OR(AP75="休",AN$17=30,AP$18="×")),AN$17=31,AO$18="×",AO75="")),AND(AN75="深",OR(AM75="休",AN$17=1,AND(AO75&lt;&gt;"準",AO75&lt;&gt;"深",AM75="")),OR(AO75="休",AND(OR(AO75="準",AO75="深"),OR(AP75="休",AN$17=30,AP$18="×")),AN$17=31,AO$18="×",AO75="")))))),40,0))))</f>
        <v>0</v>
      </c>
      <c r="AO216" s="193">
        <f t="shared" ref="AO216" si="1203">IF(AND($D$1="二交代制",AO$17&gt;=1,AO$17&lt;=28,AO75="当",AP75="明",AQ75="休",AR75="当"),10,IF(AND($D$1="三交代制",AO$17&gt;=2,AO$17&lt;=30,OR(AO75="準",AO75="深"),OR(AP75="準",AP75="深"),OR(AQ75="準",AQ75="深")),20,IF(AND($D$1="二交代制",OR(AO75="当",AO75="明"),NOT(OR(AND(AO75="当",OR(AP75="明",AO$17=31,AP$18="×"),OR(AQ75="休",AO$17=30,AO$17=31,AQ$18="×")),AND(AO75="明",OR(AN75="当",AO$17=1),OR(AP75="休",AO$17=31,AP$18="×"))))),30,IF(AND($D$1="三交代制",AN75&lt;&gt;"準",AN75&lt;&gt;"深",OR(AO75="準",AO75="深"),(NOT(OR(AND(AO75="準",OR(AN75="日",AN75="休",AO$17=1,AND(AP75&lt;&gt;"準",AP75&lt;&gt;"深",AN75="")),OR(AP75="休",AND(AP75="準",OR(AQ75="休",AO$17=30,AQ$18="×")),AO$17=31,AP$18="×",AP75="")),AND(AO75="深",OR(AN75="休",AO$17=1,AND(AP75&lt;&gt;"準",AP75&lt;&gt;"深",AN75="")),OR(AP75="休",AND(OR(AP75="準",AP75="深"),OR(AQ75="休",AO$17=30,AQ$18="×")),AO$17=31,AP$18="×",AP75="")))))),40,0))))</f>
        <v>0</v>
      </c>
    </row>
    <row r="217" spans="4:42" x14ac:dyDescent="0.4">
      <c r="D217" s="93"/>
      <c r="E217" s="93"/>
      <c r="F217" s="93"/>
      <c r="G217" s="93"/>
      <c r="H217" s="93"/>
      <c r="I217" s="307"/>
      <c r="J217" s="202"/>
      <c r="K217" s="193"/>
      <c r="L217" s="193"/>
      <c r="M217" s="193"/>
      <c r="N217" s="193"/>
      <c r="O217" s="193"/>
      <c r="P217" s="193"/>
      <c r="Q217" s="193"/>
      <c r="R217" s="193"/>
      <c r="S217" s="193"/>
      <c r="T217" s="193"/>
      <c r="U217" s="193"/>
      <c r="V217" s="193"/>
      <c r="W217" s="193"/>
      <c r="X217" s="193"/>
      <c r="Y217" s="193"/>
      <c r="Z217" s="193"/>
      <c r="AA217" s="193"/>
      <c r="AB217" s="193"/>
      <c r="AC217" s="193"/>
      <c r="AD217" s="193"/>
      <c r="AE217" s="193"/>
      <c r="AF217" s="193"/>
      <c r="AG217" s="193"/>
      <c r="AH217" s="193"/>
      <c r="AI217" s="193"/>
      <c r="AJ217" s="193"/>
      <c r="AK217" s="193"/>
      <c r="AL217" s="193"/>
      <c r="AM217" s="193"/>
      <c r="AN217" s="193"/>
      <c r="AO217" s="193"/>
    </row>
    <row r="218" spans="4:42" x14ac:dyDescent="0.4">
      <c r="D218" s="93"/>
      <c r="E218" s="93"/>
      <c r="F218" s="93"/>
      <c r="G218" s="93"/>
      <c r="H218" s="93"/>
      <c r="I218" s="307"/>
      <c r="J218" s="201" t="str">
        <f t="shared" ref="J218" si="1204">E77</f>
        <v/>
      </c>
      <c r="K218" s="193">
        <f t="shared" ref="K218" si="1205">IF(AND($D$1="二交代制",K$17&gt;=1,K$17&lt;=28,K77="当",L77="明",M77="休",N77="当"),10,IF(AND($D$1="三交代制",K$17&gt;=2,K$17&lt;=30,OR(K77="準",K77="深"),OR(L77="準",L77="深"),OR(M77="準",M77="深")),20,IF(AND($D$1="二交代制",OR(K77="当",K77="明"),NOT(OR(AND(K77="当",OR(L77="明",K$17=31,L$18="×"),OR(M77="休",K$17=30,K$17=31,M$18="×")),AND(K77="明",OR(J77="当",K$17=1),OR(L77="休",K$17=31,L$18="×"))))),30,IF(AND($D$1="三交代制",J77&lt;&gt;"準",J77&lt;&gt;"深",OR(K77="準",K77="深"),(NOT(OR(AND(K77="準",OR(J77="日",J77="休",K$17=1,AND(L77&lt;&gt;"準",L77&lt;&gt;"深",J77="")),OR(L77="休",AND(L77="準",OR(M77="休",K$17=30,M$18="×")),K$17=31,L$18="×",L77="")),AND(K77="深",OR(J77="休",K$17=1,AND(L77&lt;&gt;"準",L77&lt;&gt;"深",J77="")),OR(L77="休",AND(OR(L77="準",L77="深"),OR(M77="休",K$17=30,M$18="×")),K$17=31,L$18="×",L77="")))))),40,0))))</f>
        <v>0</v>
      </c>
      <c r="L218" s="193">
        <f t="shared" ref="L218" si="1206">IF(AND($D$1="二交代制",L$17&gt;=1,L$17&lt;=28,L77="当",M77="明",N77="休",O77="当"),10,IF(AND($D$1="三交代制",L$17&gt;=2,L$17&lt;=30,OR(L77="準",L77="深"),OR(M77="準",M77="深"),OR(N77="準",N77="深")),20,IF(AND($D$1="二交代制",OR(L77="当",L77="明"),NOT(OR(AND(L77="当",OR(M77="明",L$17=31,M$18="×"),OR(N77="休",L$17=30,L$17=31,N$18="×")),AND(L77="明",OR(K77="当",L$17=1),OR(M77="休",L$17=31,M$18="×"))))),30,IF(AND($D$1="三交代制",K77&lt;&gt;"準",K77&lt;&gt;"深",OR(L77="準",L77="深"),(NOT(OR(AND(L77="準",OR(K77="日",K77="休",L$17=1,AND(M77&lt;&gt;"準",M77&lt;&gt;"深",K77="")),OR(M77="休",AND(M77="準",OR(N77="休",L$17=30,N$18="×")),L$17=31,M$18="×",M77="")),AND(L77="深",OR(K77="休",L$17=1,AND(M77&lt;&gt;"準",M77&lt;&gt;"深",K77="")),OR(M77="休",AND(OR(M77="準",M77="深"),OR(N77="休",L$17=30,N$18="×")),L$17=31,M$18="×",M77="")))))),40,0))))</f>
        <v>0</v>
      </c>
      <c r="M218" s="193">
        <f t="shared" ref="M218" si="1207">IF(AND($D$1="二交代制",M$17&gt;=1,M$17&lt;=28,M77="当",N77="明",O77="休",P77="当"),10,IF(AND($D$1="三交代制",M$17&gt;=2,M$17&lt;=30,OR(M77="準",M77="深"),OR(N77="準",N77="深"),OR(O77="準",O77="深")),20,IF(AND($D$1="二交代制",OR(M77="当",M77="明"),NOT(OR(AND(M77="当",OR(N77="明",M$17=31,N$18="×"),OR(O77="休",M$17=30,M$17=31,O$18="×")),AND(M77="明",OR(L77="当",M$17=1),OR(N77="休",M$17=31,N$18="×"))))),30,IF(AND($D$1="三交代制",L77&lt;&gt;"準",L77&lt;&gt;"深",OR(M77="準",M77="深"),(NOT(OR(AND(M77="準",OR(L77="日",L77="休",M$17=1,AND(N77&lt;&gt;"準",N77&lt;&gt;"深",L77="")),OR(N77="休",AND(N77="準",OR(O77="休",M$17=30,O$18="×")),M$17=31,N$18="×",N77="")),AND(M77="深",OR(L77="休",M$17=1,AND(N77&lt;&gt;"準",N77&lt;&gt;"深",L77="")),OR(N77="休",AND(OR(N77="準",N77="深"),OR(O77="休",M$17=30,O$18="×")),M$17=31,N$18="×",N77="")))))),40,0))))</f>
        <v>0</v>
      </c>
      <c r="N218" s="193">
        <f t="shared" ref="N218" si="1208">IF(AND($D$1="二交代制",N$17&gt;=1,N$17&lt;=28,N77="当",O77="明",P77="休",Q77="当"),10,IF(AND($D$1="三交代制",N$17&gt;=2,N$17&lt;=30,OR(N77="準",N77="深"),OR(O77="準",O77="深"),OR(P77="準",P77="深")),20,IF(AND($D$1="二交代制",OR(N77="当",N77="明"),NOT(OR(AND(N77="当",OR(O77="明",N$17=31,O$18="×"),OR(P77="休",N$17=30,N$17=31,P$18="×")),AND(N77="明",OR(M77="当",N$17=1),OR(O77="休",N$17=31,O$18="×"))))),30,IF(AND($D$1="三交代制",M77&lt;&gt;"準",M77&lt;&gt;"深",OR(N77="準",N77="深"),(NOT(OR(AND(N77="準",OR(M77="日",M77="休",N$17=1,AND(O77&lt;&gt;"準",O77&lt;&gt;"深",M77="")),OR(O77="休",AND(O77="準",OR(P77="休",N$17=30,P$18="×")),N$17=31,O$18="×",O77="")),AND(N77="深",OR(M77="休",N$17=1,AND(O77&lt;&gt;"準",O77&lt;&gt;"深",M77="")),OR(O77="休",AND(OR(O77="準",O77="深"),OR(P77="休",N$17=30,P$18="×")),N$17=31,O$18="×",O77="")))))),40,0))))</f>
        <v>0</v>
      </c>
      <c r="O218" s="193">
        <f t="shared" ref="O218" si="1209">IF(AND($D$1="二交代制",O$17&gt;=1,O$17&lt;=28,O77="当",P77="明",Q77="休",R77="当"),10,IF(AND($D$1="三交代制",O$17&gt;=2,O$17&lt;=30,OR(O77="準",O77="深"),OR(P77="準",P77="深"),OR(Q77="準",Q77="深")),20,IF(AND($D$1="二交代制",OR(O77="当",O77="明"),NOT(OR(AND(O77="当",OR(P77="明",O$17=31,P$18="×"),OR(Q77="休",O$17=30,O$17=31,Q$18="×")),AND(O77="明",OR(N77="当",O$17=1),OR(P77="休",O$17=31,P$18="×"))))),30,IF(AND($D$1="三交代制",N77&lt;&gt;"準",N77&lt;&gt;"深",OR(O77="準",O77="深"),(NOT(OR(AND(O77="準",OR(N77="日",N77="休",O$17=1,AND(P77&lt;&gt;"準",P77&lt;&gt;"深",N77="")),OR(P77="休",AND(P77="準",OR(Q77="休",O$17=30,Q$18="×")),O$17=31,P$18="×",P77="")),AND(O77="深",OR(N77="休",O$17=1,AND(P77&lt;&gt;"準",P77&lt;&gt;"深",N77="")),OR(P77="休",AND(OR(P77="準",P77="深"),OR(Q77="休",O$17=30,Q$18="×")),O$17=31,P$18="×",P77="")))))),40,0))))</f>
        <v>0</v>
      </c>
      <c r="P218" s="193">
        <f t="shared" ref="P218" si="1210">IF(AND($D$1="二交代制",P$17&gt;=1,P$17&lt;=28,P77="当",Q77="明",R77="休",S77="当"),10,IF(AND($D$1="三交代制",P$17&gt;=2,P$17&lt;=30,OR(P77="準",P77="深"),OR(Q77="準",Q77="深"),OR(R77="準",R77="深")),20,IF(AND($D$1="二交代制",OR(P77="当",P77="明"),NOT(OR(AND(P77="当",OR(Q77="明",P$17=31,Q$18="×"),OR(R77="休",P$17=30,P$17=31,R$18="×")),AND(P77="明",OR(O77="当",P$17=1),OR(Q77="休",P$17=31,Q$18="×"))))),30,IF(AND($D$1="三交代制",O77&lt;&gt;"準",O77&lt;&gt;"深",OR(P77="準",P77="深"),(NOT(OR(AND(P77="準",OR(O77="日",O77="休",P$17=1,AND(Q77&lt;&gt;"準",Q77&lt;&gt;"深",O77="")),OR(Q77="休",AND(Q77="準",OR(R77="休",P$17=30,R$18="×")),P$17=31,Q$18="×",Q77="")),AND(P77="深",OR(O77="休",P$17=1,AND(Q77&lt;&gt;"準",Q77&lt;&gt;"深",O77="")),OR(Q77="休",AND(OR(Q77="準",Q77="深"),OR(R77="休",P$17=30,R$18="×")),P$17=31,Q$18="×",Q77="")))))),40,0))))</f>
        <v>0</v>
      </c>
      <c r="Q218" s="193">
        <f t="shared" ref="Q218" si="1211">IF(AND($D$1="二交代制",Q$17&gt;=1,Q$17&lt;=28,Q77="当",R77="明",S77="休",T77="当"),10,IF(AND($D$1="三交代制",Q$17&gt;=2,Q$17&lt;=30,OR(Q77="準",Q77="深"),OR(R77="準",R77="深"),OR(S77="準",S77="深")),20,IF(AND($D$1="二交代制",OR(Q77="当",Q77="明"),NOT(OR(AND(Q77="当",OR(R77="明",Q$17=31,R$18="×"),OR(S77="休",Q$17=30,Q$17=31,S$18="×")),AND(Q77="明",OR(P77="当",Q$17=1),OR(R77="休",Q$17=31,R$18="×"))))),30,IF(AND($D$1="三交代制",P77&lt;&gt;"準",P77&lt;&gt;"深",OR(Q77="準",Q77="深"),(NOT(OR(AND(Q77="準",OR(P77="日",P77="休",Q$17=1,AND(R77&lt;&gt;"準",R77&lt;&gt;"深",P77="")),OR(R77="休",AND(R77="準",OR(S77="休",Q$17=30,S$18="×")),Q$17=31,R$18="×",R77="")),AND(Q77="深",OR(P77="休",Q$17=1,AND(R77&lt;&gt;"準",R77&lt;&gt;"深",P77="")),OR(R77="休",AND(OR(R77="準",R77="深"),OR(S77="休",Q$17=30,S$18="×")),Q$17=31,R$18="×",R77="")))))),40,0))))</f>
        <v>0</v>
      </c>
      <c r="R218" s="193">
        <f t="shared" ref="R218" si="1212">IF(AND($D$1="二交代制",R$17&gt;=1,R$17&lt;=28,R77="当",S77="明",T77="休",U77="当"),10,IF(AND($D$1="三交代制",R$17&gt;=2,R$17&lt;=30,OR(R77="準",R77="深"),OR(S77="準",S77="深"),OR(T77="準",T77="深")),20,IF(AND($D$1="二交代制",OR(R77="当",R77="明"),NOT(OR(AND(R77="当",OR(S77="明",R$17=31,S$18="×"),OR(T77="休",R$17=30,R$17=31,T$18="×")),AND(R77="明",OR(Q77="当",R$17=1),OR(S77="休",R$17=31,S$18="×"))))),30,IF(AND($D$1="三交代制",Q77&lt;&gt;"準",Q77&lt;&gt;"深",OR(R77="準",R77="深"),(NOT(OR(AND(R77="準",OR(Q77="日",Q77="休",R$17=1,AND(S77&lt;&gt;"準",S77&lt;&gt;"深",Q77="")),OR(S77="休",AND(S77="準",OR(T77="休",R$17=30,T$18="×")),R$17=31,S$18="×",S77="")),AND(R77="深",OR(Q77="休",R$17=1,AND(S77&lt;&gt;"準",S77&lt;&gt;"深",Q77="")),OR(S77="休",AND(OR(S77="準",S77="深"),OR(T77="休",R$17=30,T$18="×")),R$17=31,S$18="×",S77="")))))),40,0))))</f>
        <v>0</v>
      </c>
      <c r="S218" s="193">
        <f t="shared" ref="S218" si="1213">IF(AND($D$1="二交代制",S$17&gt;=1,S$17&lt;=28,S77="当",T77="明",U77="休",V77="当"),10,IF(AND($D$1="三交代制",S$17&gt;=2,S$17&lt;=30,OR(S77="準",S77="深"),OR(T77="準",T77="深"),OR(U77="準",U77="深")),20,IF(AND($D$1="二交代制",OR(S77="当",S77="明"),NOT(OR(AND(S77="当",OR(T77="明",S$17=31,T$18="×"),OR(U77="休",S$17=30,S$17=31,U$18="×")),AND(S77="明",OR(R77="当",S$17=1),OR(T77="休",S$17=31,T$18="×"))))),30,IF(AND($D$1="三交代制",R77&lt;&gt;"準",R77&lt;&gt;"深",OR(S77="準",S77="深"),(NOT(OR(AND(S77="準",OR(R77="日",R77="休",S$17=1,AND(T77&lt;&gt;"準",T77&lt;&gt;"深",R77="")),OR(T77="休",AND(T77="準",OR(U77="休",S$17=30,U$18="×")),S$17=31,T$18="×",T77="")),AND(S77="深",OR(R77="休",S$17=1,AND(T77&lt;&gt;"準",T77&lt;&gt;"深",R77="")),OR(T77="休",AND(OR(T77="準",T77="深"),OR(U77="休",S$17=30,U$18="×")),S$17=31,T$18="×",T77="")))))),40,0))))</f>
        <v>0</v>
      </c>
      <c r="T218" s="193">
        <f t="shared" ref="T218" si="1214">IF(AND($D$1="二交代制",T$17&gt;=1,T$17&lt;=28,T77="当",U77="明",V77="休",W77="当"),10,IF(AND($D$1="三交代制",T$17&gt;=2,T$17&lt;=30,OR(T77="準",T77="深"),OR(U77="準",U77="深"),OR(V77="準",V77="深")),20,IF(AND($D$1="二交代制",OR(T77="当",T77="明"),NOT(OR(AND(T77="当",OR(U77="明",T$17=31,U$18="×"),OR(V77="休",T$17=30,T$17=31,V$18="×")),AND(T77="明",OR(S77="当",T$17=1),OR(U77="休",T$17=31,U$18="×"))))),30,IF(AND($D$1="三交代制",S77&lt;&gt;"準",S77&lt;&gt;"深",OR(T77="準",T77="深"),(NOT(OR(AND(T77="準",OR(S77="日",S77="休",T$17=1,AND(U77&lt;&gt;"準",U77&lt;&gt;"深",S77="")),OR(U77="休",AND(U77="準",OR(V77="休",T$17=30,V$18="×")),T$17=31,U$18="×",U77="")),AND(T77="深",OR(S77="休",T$17=1,AND(U77&lt;&gt;"準",U77&lt;&gt;"深",S77="")),OR(U77="休",AND(OR(U77="準",U77="深"),OR(V77="休",T$17=30,V$18="×")),T$17=31,U$18="×",U77="")))))),40,0))))</f>
        <v>0</v>
      </c>
      <c r="U218" s="193">
        <f t="shared" ref="U218" si="1215">IF(AND($D$1="二交代制",U$17&gt;=1,U$17&lt;=28,U77="当",V77="明",W77="休",X77="当"),10,IF(AND($D$1="三交代制",U$17&gt;=2,U$17&lt;=30,OR(U77="準",U77="深"),OR(V77="準",V77="深"),OR(W77="準",W77="深")),20,IF(AND($D$1="二交代制",OR(U77="当",U77="明"),NOT(OR(AND(U77="当",OR(V77="明",U$17=31,V$18="×"),OR(W77="休",U$17=30,U$17=31,W$18="×")),AND(U77="明",OR(T77="当",U$17=1),OR(V77="休",U$17=31,V$18="×"))))),30,IF(AND($D$1="三交代制",T77&lt;&gt;"準",T77&lt;&gt;"深",OR(U77="準",U77="深"),(NOT(OR(AND(U77="準",OR(T77="日",T77="休",U$17=1,AND(V77&lt;&gt;"準",V77&lt;&gt;"深",T77="")),OR(V77="休",AND(V77="準",OR(W77="休",U$17=30,W$18="×")),U$17=31,V$18="×",V77="")),AND(U77="深",OR(T77="休",U$17=1,AND(V77&lt;&gt;"準",V77&lt;&gt;"深",T77="")),OR(V77="休",AND(OR(V77="準",V77="深"),OR(W77="休",U$17=30,W$18="×")),U$17=31,V$18="×",V77="")))))),40,0))))</f>
        <v>0</v>
      </c>
      <c r="V218" s="193">
        <f t="shared" ref="V218" si="1216">IF(AND($D$1="二交代制",V$17&gt;=1,V$17&lt;=28,V77="当",W77="明",X77="休",Y77="当"),10,IF(AND($D$1="三交代制",V$17&gt;=2,V$17&lt;=30,OR(V77="準",V77="深"),OR(W77="準",W77="深"),OR(X77="準",X77="深")),20,IF(AND($D$1="二交代制",OR(V77="当",V77="明"),NOT(OR(AND(V77="当",OR(W77="明",V$17=31,W$18="×"),OR(X77="休",V$17=30,V$17=31,X$18="×")),AND(V77="明",OR(U77="当",V$17=1),OR(W77="休",V$17=31,W$18="×"))))),30,IF(AND($D$1="三交代制",U77&lt;&gt;"準",U77&lt;&gt;"深",OR(V77="準",V77="深"),(NOT(OR(AND(V77="準",OR(U77="日",U77="休",V$17=1,AND(W77&lt;&gt;"準",W77&lt;&gt;"深",U77="")),OR(W77="休",AND(W77="準",OR(X77="休",V$17=30,X$18="×")),V$17=31,W$18="×",W77="")),AND(V77="深",OR(U77="休",V$17=1,AND(W77&lt;&gt;"準",W77&lt;&gt;"深",U77="")),OR(W77="休",AND(OR(W77="準",W77="深"),OR(X77="休",V$17=30,X$18="×")),V$17=31,W$18="×",W77="")))))),40,0))))</f>
        <v>0</v>
      </c>
      <c r="W218" s="193">
        <f t="shared" ref="W218" si="1217">IF(AND($D$1="二交代制",W$17&gt;=1,W$17&lt;=28,W77="当",X77="明",Y77="休",Z77="当"),10,IF(AND($D$1="三交代制",W$17&gt;=2,W$17&lt;=30,OR(W77="準",W77="深"),OR(X77="準",X77="深"),OR(Y77="準",Y77="深")),20,IF(AND($D$1="二交代制",OR(W77="当",W77="明"),NOT(OR(AND(W77="当",OR(X77="明",W$17=31,X$18="×"),OR(Y77="休",W$17=30,W$17=31,Y$18="×")),AND(W77="明",OR(V77="当",W$17=1),OR(X77="休",W$17=31,X$18="×"))))),30,IF(AND($D$1="三交代制",V77&lt;&gt;"準",V77&lt;&gt;"深",OR(W77="準",W77="深"),(NOT(OR(AND(W77="準",OR(V77="日",V77="休",W$17=1,AND(X77&lt;&gt;"準",X77&lt;&gt;"深",V77="")),OR(X77="休",AND(X77="準",OR(Y77="休",W$17=30,Y$18="×")),W$17=31,X$18="×",X77="")),AND(W77="深",OR(V77="休",W$17=1,AND(X77&lt;&gt;"準",X77&lt;&gt;"深",V77="")),OR(X77="休",AND(OR(X77="準",X77="深"),OR(Y77="休",W$17=30,Y$18="×")),W$17=31,X$18="×",X77="")))))),40,0))))</f>
        <v>0</v>
      </c>
      <c r="X218" s="193">
        <f t="shared" ref="X218" si="1218">IF(AND($D$1="二交代制",X$17&gt;=1,X$17&lt;=28,X77="当",Y77="明",Z77="休",AA77="当"),10,IF(AND($D$1="三交代制",X$17&gt;=2,X$17&lt;=30,OR(X77="準",X77="深"),OR(Y77="準",Y77="深"),OR(Z77="準",Z77="深")),20,IF(AND($D$1="二交代制",OR(X77="当",X77="明"),NOT(OR(AND(X77="当",OR(Y77="明",X$17=31,Y$18="×"),OR(Z77="休",X$17=30,X$17=31,Z$18="×")),AND(X77="明",OR(W77="当",X$17=1),OR(Y77="休",X$17=31,Y$18="×"))))),30,IF(AND($D$1="三交代制",W77&lt;&gt;"準",W77&lt;&gt;"深",OR(X77="準",X77="深"),(NOT(OR(AND(X77="準",OR(W77="日",W77="休",X$17=1,AND(Y77&lt;&gt;"準",Y77&lt;&gt;"深",W77="")),OR(Y77="休",AND(Y77="準",OR(Z77="休",X$17=30,Z$18="×")),X$17=31,Y$18="×",Y77="")),AND(X77="深",OR(W77="休",X$17=1,AND(Y77&lt;&gt;"準",Y77&lt;&gt;"深",W77="")),OR(Y77="休",AND(OR(Y77="準",Y77="深"),OR(Z77="休",X$17=30,Z$18="×")),X$17=31,Y$18="×",Y77="")))))),40,0))))</f>
        <v>0</v>
      </c>
      <c r="Y218" s="193">
        <f t="shared" ref="Y218" si="1219">IF(AND($D$1="二交代制",Y$17&gt;=1,Y$17&lt;=28,Y77="当",Z77="明",AA77="休",AB77="当"),10,IF(AND($D$1="三交代制",Y$17&gt;=2,Y$17&lt;=30,OR(Y77="準",Y77="深"),OR(Z77="準",Z77="深"),OR(AA77="準",AA77="深")),20,IF(AND($D$1="二交代制",OR(Y77="当",Y77="明"),NOT(OR(AND(Y77="当",OR(Z77="明",Y$17=31,Z$18="×"),OR(AA77="休",Y$17=30,Y$17=31,AA$18="×")),AND(Y77="明",OR(X77="当",Y$17=1),OR(Z77="休",Y$17=31,Z$18="×"))))),30,IF(AND($D$1="三交代制",X77&lt;&gt;"準",X77&lt;&gt;"深",OR(Y77="準",Y77="深"),(NOT(OR(AND(Y77="準",OR(X77="日",X77="休",Y$17=1,AND(Z77&lt;&gt;"準",Z77&lt;&gt;"深",X77="")),OR(Z77="休",AND(Z77="準",OR(AA77="休",Y$17=30,AA$18="×")),Y$17=31,Z$18="×",Z77="")),AND(Y77="深",OR(X77="休",Y$17=1,AND(Z77&lt;&gt;"準",Z77&lt;&gt;"深",X77="")),OR(Z77="休",AND(OR(Z77="準",Z77="深"),OR(AA77="休",Y$17=30,AA$18="×")),Y$17=31,Z$18="×",Z77="")))))),40,0))))</f>
        <v>0</v>
      </c>
      <c r="Z218" s="193">
        <f t="shared" ref="Z218" si="1220">IF(AND($D$1="二交代制",Z$17&gt;=1,Z$17&lt;=28,Z77="当",AA77="明",AB77="休",AC77="当"),10,IF(AND($D$1="三交代制",Z$17&gt;=2,Z$17&lt;=30,OR(Z77="準",Z77="深"),OR(AA77="準",AA77="深"),OR(AB77="準",AB77="深")),20,IF(AND($D$1="二交代制",OR(Z77="当",Z77="明"),NOT(OR(AND(Z77="当",OR(AA77="明",Z$17=31,AA$18="×"),OR(AB77="休",Z$17=30,Z$17=31,AB$18="×")),AND(Z77="明",OR(Y77="当",Z$17=1),OR(AA77="休",Z$17=31,AA$18="×"))))),30,IF(AND($D$1="三交代制",Y77&lt;&gt;"準",Y77&lt;&gt;"深",OR(Z77="準",Z77="深"),(NOT(OR(AND(Z77="準",OR(Y77="日",Y77="休",Z$17=1,AND(AA77&lt;&gt;"準",AA77&lt;&gt;"深",Y77="")),OR(AA77="休",AND(AA77="準",OR(AB77="休",Z$17=30,AB$18="×")),Z$17=31,AA$18="×",AA77="")),AND(Z77="深",OR(Y77="休",Z$17=1,AND(AA77&lt;&gt;"準",AA77&lt;&gt;"深",Y77="")),OR(AA77="休",AND(OR(AA77="準",AA77="深"),OR(AB77="休",Z$17=30,AB$18="×")),Z$17=31,AA$18="×",AA77="")))))),40,0))))</f>
        <v>0</v>
      </c>
      <c r="AA218" s="193">
        <f t="shared" ref="AA218" si="1221">IF(AND($D$1="二交代制",AA$17&gt;=1,AA$17&lt;=28,AA77="当",AB77="明",AC77="休",AD77="当"),10,IF(AND($D$1="三交代制",AA$17&gt;=2,AA$17&lt;=30,OR(AA77="準",AA77="深"),OR(AB77="準",AB77="深"),OR(AC77="準",AC77="深")),20,IF(AND($D$1="二交代制",OR(AA77="当",AA77="明"),NOT(OR(AND(AA77="当",OR(AB77="明",AA$17=31,AB$18="×"),OR(AC77="休",AA$17=30,AA$17=31,AC$18="×")),AND(AA77="明",OR(Z77="当",AA$17=1),OR(AB77="休",AA$17=31,AB$18="×"))))),30,IF(AND($D$1="三交代制",Z77&lt;&gt;"準",Z77&lt;&gt;"深",OR(AA77="準",AA77="深"),(NOT(OR(AND(AA77="準",OR(Z77="日",Z77="休",AA$17=1,AND(AB77&lt;&gt;"準",AB77&lt;&gt;"深",Z77="")),OR(AB77="休",AND(AB77="準",OR(AC77="休",AA$17=30,AC$18="×")),AA$17=31,AB$18="×",AB77="")),AND(AA77="深",OR(Z77="休",AA$17=1,AND(AB77&lt;&gt;"準",AB77&lt;&gt;"深",Z77="")),OR(AB77="休",AND(OR(AB77="準",AB77="深"),OR(AC77="休",AA$17=30,AC$18="×")),AA$17=31,AB$18="×",AB77="")))))),40,0))))</f>
        <v>0</v>
      </c>
      <c r="AB218" s="193">
        <f t="shared" ref="AB218" si="1222">IF(AND($D$1="二交代制",AB$17&gt;=1,AB$17&lt;=28,AB77="当",AC77="明",AD77="休",AE77="当"),10,IF(AND($D$1="三交代制",AB$17&gt;=2,AB$17&lt;=30,OR(AB77="準",AB77="深"),OR(AC77="準",AC77="深"),OR(AD77="準",AD77="深")),20,IF(AND($D$1="二交代制",OR(AB77="当",AB77="明"),NOT(OR(AND(AB77="当",OR(AC77="明",AB$17=31,AC$18="×"),OR(AD77="休",AB$17=30,AB$17=31,AD$18="×")),AND(AB77="明",OR(AA77="当",AB$17=1),OR(AC77="休",AB$17=31,AC$18="×"))))),30,IF(AND($D$1="三交代制",AA77&lt;&gt;"準",AA77&lt;&gt;"深",OR(AB77="準",AB77="深"),(NOT(OR(AND(AB77="準",OR(AA77="日",AA77="休",AB$17=1,AND(AC77&lt;&gt;"準",AC77&lt;&gt;"深",AA77="")),OR(AC77="休",AND(AC77="準",OR(AD77="休",AB$17=30,AD$18="×")),AB$17=31,AC$18="×",AC77="")),AND(AB77="深",OR(AA77="休",AB$17=1,AND(AC77&lt;&gt;"準",AC77&lt;&gt;"深",AA77="")),OR(AC77="休",AND(OR(AC77="準",AC77="深"),OR(AD77="休",AB$17=30,AD$18="×")),AB$17=31,AC$18="×",AC77="")))))),40,0))))</f>
        <v>0</v>
      </c>
      <c r="AC218" s="193">
        <f t="shared" ref="AC218" si="1223">IF(AND($D$1="二交代制",AC$17&gt;=1,AC$17&lt;=28,AC77="当",AD77="明",AE77="休",AF77="当"),10,IF(AND($D$1="三交代制",AC$17&gt;=2,AC$17&lt;=30,OR(AC77="準",AC77="深"),OR(AD77="準",AD77="深"),OR(AE77="準",AE77="深")),20,IF(AND($D$1="二交代制",OR(AC77="当",AC77="明"),NOT(OR(AND(AC77="当",OR(AD77="明",AC$17=31,AD$18="×"),OR(AE77="休",AC$17=30,AC$17=31,AE$18="×")),AND(AC77="明",OR(AB77="当",AC$17=1),OR(AD77="休",AC$17=31,AD$18="×"))))),30,IF(AND($D$1="三交代制",AB77&lt;&gt;"準",AB77&lt;&gt;"深",OR(AC77="準",AC77="深"),(NOT(OR(AND(AC77="準",OR(AB77="日",AB77="休",AC$17=1,AND(AD77&lt;&gt;"準",AD77&lt;&gt;"深",AB77="")),OR(AD77="休",AND(AD77="準",OR(AE77="休",AC$17=30,AE$18="×")),AC$17=31,AD$18="×",AD77="")),AND(AC77="深",OR(AB77="休",AC$17=1,AND(AD77&lt;&gt;"準",AD77&lt;&gt;"深",AB77="")),OR(AD77="休",AND(OR(AD77="準",AD77="深"),OR(AE77="休",AC$17=30,AE$18="×")),AC$17=31,AD$18="×",AD77="")))))),40,0))))</f>
        <v>0</v>
      </c>
      <c r="AD218" s="193">
        <f t="shared" ref="AD218" si="1224">IF(AND($D$1="二交代制",AD$17&gt;=1,AD$17&lt;=28,AD77="当",AE77="明",AF77="休",AG77="当"),10,IF(AND($D$1="三交代制",AD$17&gt;=2,AD$17&lt;=30,OR(AD77="準",AD77="深"),OR(AE77="準",AE77="深"),OR(AF77="準",AF77="深")),20,IF(AND($D$1="二交代制",OR(AD77="当",AD77="明"),NOT(OR(AND(AD77="当",OR(AE77="明",AD$17=31,AE$18="×"),OR(AF77="休",AD$17=30,AD$17=31,AF$18="×")),AND(AD77="明",OR(AC77="当",AD$17=1),OR(AE77="休",AD$17=31,AE$18="×"))))),30,IF(AND($D$1="三交代制",AC77&lt;&gt;"準",AC77&lt;&gt;"深",OR(AD77="準",AD77="深"),(NOT(OR(AND(AD77="準",OR(AC77="日",AC77="休",AD$17=1,AND(AE77&lt;&gt;"準",AE77&lt;&gt;"深",AC77="")),OR(AE77="休",AND(AE77="準",OR(AF77="休",AD$17=30,AF$18="×")),AD$17=31,AE$18="×",AE77="")),AND(AD77="深",OR(AC77="休",AD$17=1,AND(AE77&lt;&gt;"準",AE77&lt;&gt;"深",AC77="")),OR(AE77="休",AND(OR(AE77="準",AE77="深"),OR(AF77="休",AD$17=30,AF$18="×")),AD$17=31,AE$18="×",AE77="")))))),40,0))))</f>
        <v>0</v>
      </c>
      <c r="AE218" s="193">
        <f t="shared" ref="AE218" si="1225">IF(AND($D$1="二交代制",AE$17&gt;=1,AE$17&lt;=28,AE77="当",AF77="明",AG77="休",AH77="当"),10,IF(AND($D$1="三交代制",AE$17&gt;=2,AE$17&lt;=30,OR(AE77="準",AE77="深"),OR(AF77="準",AF77="深"),OR(AG77="準",AG77="深")),20,IF(AND($D$1="二交代制",OR(AE77="当",AE77="明"),NOT(OR(AND(AE77="当",OR(AF77="明",AE$17=31,AF$18="×"),OR(AG77="休",AE$17=30,AE$17=31,AG$18="×")),AND(AE77="明",OR(AD77="当",AE$17=1),OR(AF77="休",AE$17=31,AF$18="×"))))),30,IF(AND($D$1="三交代制",AD77&lt;&gt;"準",AD77&lt;&gt;"深",OR(AE77="準",AE77="深"),(NOT(OR(AND(AE77="準",OR(AD77="日",AD77="休",AE$17=1,AND(AF77&lt;&gt;"準",AF77&lt;&gt;"深",AD77="")),OR(AF77="休",AND(AF77="準",OR(AG77="休",AE$17=30,AG$18="×")),AE$17=31,AF$18="×",AF77="")),AND(AE77="深",OR(AD77="休",AE$17=1,AND(AF77&lt;&gt;"準",AF77&lt;&gt;"深",AD77="")),OR(AF77="休",AND(OR(AF77="準",AF77="深"),OR(AG77="休",AE$17=30,AG$18="×")),AE$17=31,AF$18="×",AF77="")))))),40,0))))</f>
        <v>0</v>
      </c>
      <c r="AF218" s="193">
        <f t="shared" ref="AF218" si="1226">IF(AND($D$1="二交代制",AF$17&gt;=1,AF$17&lt;=28,AF77="当",AG77="明",AH77="休",AI77="当"),10,IF(AND($D$1="三交代制",AF$17&gt;=2,AF$17&lt;=30,OR(AF77="準",AF77="深"),OR(AG77="準",AG77="深"),OR(AH77="準",AH77="深")),20,IF(AND($D$1="二交代制",OR(AF77="当",AF77="明"),NOT(OR(AND(AF77="当",OR(AG77="明",AF$17=31,AG$18="×"),OR(AH77="休",AF$17=30,AF$17=31,AH$18="×")),AND(AF77="明",OR(AE77="当",AF$17=1),OR(AG77="休",AF$17=31,AG$18="×"))))),30,IF(AND($D$1="三交代制",AE77&lt;&gt;"準",AE77&lt;&gt;"深",OR(AF77="準",AF77="深"),(NOT(OR(AND(AF77="準",OR(AE77="日",AE77="休",AF$17=1,AND(AG77&lt;&gt;"準",AG77&lt;&gt;"深",AE77="")),OR(AG77="休",AND(AG77="準",OR(AH77="休",AF$17=30,AH$18="×")),AF$17=31,AG$18="×",AG77="")),AND(AF77="深",OR(AE77="休",AF$17=1,AND(AG77&lt;&gt;"準",AG77&lt;&gt;"深",AE77="")),OR(AG77="休",AND(OR(AG77="準",AG77="深"),OR(AH77="休",AF$17=30,AH$18="×")),AF$17=31,AG$18="×",AG77="")))))),40,0))))</f>
        <v>0</v>
      </c>
      <c r="AG218" s="193">
        <f t="shared" ref="AG218" si="1227">IF(AND($D$1="二交代制",AG$17&gt;=1,AG$17&lt;=28,AG77="当",AH77="明",AI77="休",AJ77="当"),10,IF(AND($D$1="三交代制",AG$17&gt;=2,AG$17&lt;=30,OR(AG77="準",AG77="深"),OR(AH77="準",AH77="深"),OR(AI77="準",AI77="深")),20,IF(AND($D$1="二交代制",OR(AG77="当",AG77="明"),NOT(OR(AND(AG77="当",OR(AH77="明",AG$17=31,AH$18="×"),OR(AI77="休",AG$17=30,AG$17=31,AI$18="×")),AND(AG77="明",OR(AF77="当",AG$17=1),OR(AH77="休",AG$17=31,AH$18="×"))))),30,IF(AND($D$1="三交代制",AF77&lt;&gt;"準",AF77&lt;&gt;"深",OR(AG77="準",AG77="深"),(NOT(OR(AND(AG77="準",OR(AF77="日",AF77="休",AG$17=1,AND(AH77&lt;&gt;"準",AH77&lt;&gt;"深",AF77="")),OR(AH77="休",AND(AH77="準",OR(AI77="休",AG$17=30,AI$18="×")),AG$17=31,AH$18="×",AH77="")),AND(AG77="深",OR(AF77="休",AG$17=1,AND(AH77&lt;&gt;"準",AH77&lt;&gt;"深",AF77="")),OR(AH77="休",AND(OR(AH77="準",AH77="深"),OR(AI77="休",AG$17=30,AI$18="×")),AG$17=31,AH$18="×",AH77="")))))),40,0))))</f>
        <v>0</v>
      </c>
      <c r="AH218" s="193">
        <f t="shared" ref="AH218" si="1228">IF(AND($D$1="二交代制",AH$17&gt;=1,AH$17&lt;=28,AH77="当",AI77="明",AJ77="休",AK77="当"),10,IF(AND($D$1="三交代制",AH$17&gt;=2,AH$17&lt;=30,OR(AH77="準",AH77="深"),OR(AI77="準",AI77="深"),OR(AJ77="準",AJ77="深")),20,IF(AND($D$1="二交代制",OR(AH77="当",AH77="明"),NOT(OR(AND(AH77="当",OR(AI77="明",AH$17=31,AI$18="×"),OR(AJ77="休",AH$17=30,AH$17=31,AJ$18="×")),AND(AH77="明",OR(AG77="当",AH$17=1),OR(AI77="休",AH$17=31,AI$18="×"))))),30,IF(AND($D$1="三交代制",AG77&lt;&gt;"準",AG77&lt;&gt;"深",OR(AH77="準",AH77="深"),(NOT(OR(AND(AH77="準",OR(AG77="日",AG77="休",AH$17=1,AND(AI77&lt;&gt;"準",AI77&lt;&gt;"深",AG77="")),OR(AI77="休",AND(AI77="準",OR(AJ77="休",AH$17=30,AJ$18="×")),AH$17=31,AI$18="×",AI77="")),AND(AH77="深",OR(AG77="休",AH$17=1,AND(AI77&lt;&gt;"準",AI77&lt;&gt;"深",AG77="")),OR(AI77="休",AND(OR(AI77="準",AI77="深"),OR(AJ77="休",AH$17=30,AJ$18="×")),AH$17=31,AI$18="×",AI77="")))))),40,0))))</f>
        <v>0</v>
      </c>
      <c r="AI218" s="193">
        <f t="shared" ref="AI218" si="1229">IF(AND($D$1="二交代制",AI$17&gt;=1,AI$17&lt;=28,AI77="当",AJ77="明",AK77="休",AL77="当"),10,IF(AND($D$1="三交代制",AI$17&gt;=2,AI$17&lt;=30,OR(AI77="準",AI77="深"),OR(AJ77="準",AJ77="深"),OR(AK77="準",AK77="深")),20,IF(AND($D$1="二交代制",OR(AI77="当",AI77="明"),NOT(OR(AND(AI77="当",OR(AJ77="明",AI$17=31,AJ$18="×"),OR(AK77="休",AI$17=30,AI$17=31,AK$18="×")),AND(AI77="明",OR(AH77="当",AI$17=1),OR(AJ77="休",AI$17=31,AJ$18="×"))))),30,IF(AND($D$1="三交代制",AH77&lt;&gt;"準",AH77&lt;&gt;"深",OR(AI77="準",AI77="深"),(NOT(OR(AND(AI77="準",OR(AH77="日",AH77="休",AI$17=1,AND(AJ77&lt;&gt;"準",AJ77&lt;&gt;"深",AH77="")),OR(AJ77="休",AND(AJ77="準",OR(AK77="休",AI$17=30,AK$18="×")),AI$17=31,AJ$18="×",AJ77="")),AND(AI77="深",OR(AH77="休",AI$17=1,AND(AJ77&lt;&gt;"準",AJ77&lt;&gt;"深",AH77="")),OR(AJ77="休",AND(OR(AJ77="準",AJ77="深"),OR(AK77="休",AI$17=30,AK$18="×")),AI$17=31,AJ$18="×",AJ77="")))))),40,0))))</f>
        <v>0</v>
      </c>
      <c r="AJ218" s="193">
        <f t="shared" ref="AJ218" si="1230">IF(AND($D$1="二交代制",AJ$17&gt;=1,AJ$17&lt;=28,AJ77="当",AK77="明",AL77="休",AM77="当"),10,IF(AND($D$1="三交代制",AJ$17&gt;=2,AJ$17&lt;=30,OR(AJ77="準",AJ77="深"),OR(AK77="準",AK77="深"),OR(AL77="準",AL77="深")),20,IF(AND($D$1="二交代制",OR(AJ77="当",AJ77="明"),NOT(OR(AND(AJ77="当",OR(AK77="明",AJ$17=31,AK$18="×"),OR(AL77="休",AJ$17=30,AJ$17=31,AL$18="×")),AND(AJ77="明",OR(AI77="当",AJ$17=1),OR(AK77="休",AJ$17=31,AK$18="×"))))),30,IF(AND($D$1="三交代制",AI77&lt;&gt;"準",AI77&lt;&gt;"深",OR(AJ77="準",AJ77="深"),(NOT(OR(AND(AJ77="準",OR(AI77="日",AI77="休",AJ$17=1,AND(AK77&lt;&gt;"準",AK77&lt;&gt;"深",AI77="")),OR(AK77="休",AND(AK77="準",OR(AL77="休",AJ$17=30,AL$18="×")),AJ$17=31,AK$18="×",AK77="")),AND(AJ77="深",OR(AI77="休",AJ$17=1,AND(AK77&lt;&gt;"準",AK77&lt;&gt;"深",AI77="")),OR(AK77="休",AND(OR(AK77="準",AK77="深"),OR(AL77="休",AJ$17=30,AL$18="×")),AJ$17=31,AK$18="×",AK77="")))))),40,0))))</f>
        <v>0</v>
      </c>
      <c r="AK218" s="193">
        <f t="shared" ref="AK218" si="1231">IF(AND($D$1="二交代制",AK$17&gt;=1,AK$17&lt;=28,AK77="当",AL77="明",AM77="休",AN77="当"),10,IF(AND($D$1="三交代制",AK$17&gt;=2,AK$17&lt;=30,OR(AK77="準",AK77="深"),OR(AL77="準",AL77="深"),OR(AM77="準",AM77="深")),20,IF(AND($D$1="二交代制",OR(AK77="当",AK77="明"),NOT(OR(AND(AK77="当",OR(AL77="明",AK$17=31,AL$18="×"),OR(AM77="休",AK$17=30,AK$17=31,AM$18="×")),AND(AK77="明",OR(AJ77="当",AK$17=1),OR(AL77="休",AK$17=31,AL$18="×"))))),30,IF(AND($D$1="三交代制",AJ77&lt;&gt;"準",AJ77&lt;&gt;"深",OR(AK77="準",AK77="深"),(NOT(OR(AND(AK77="準",OR(AJ77="日",AJ77="休",AK$17=1,AND(AL77&lt;&gt;"準",AL77&lt;&gt;"深",AJ77="")),OR(AL77="休",AND(AL77="準",OR(AM77="休",AK$17=30,AM$18="×")),AK$17=31,AL$18="×",AL77="")),AND(AK77="深",OR(AJ77="休",AK$17=1,AND(AL77&lt;&gt;"準",AL77&lt;&gt;"深",AJ77="")),OR(AL77="休",AND(OR(AL77="準",AL77="深"),OR(AM77="休",AK$17=30,AM$18="×")),AK$17=31,AL$18="×",AL77="")))))),40,0))))</f>
        <v>0</v>
      </c>
      <c r="AL218" s="193">
        <f t="shared" ref="AL218" si="1232">IF(AND($D$1="二交代制",AL$17&gt;=1,AL$17&lt;=28,AL77="当",AM77="明",AN77="休",AO77="当"),10,IF(AND($D$1="三交代制",AL$17&gt;=2,AL$17&lt;=30,OR(AL77="準",AL77="深"),OR(AM77="準",AM77="深"),OR(AN77="準",AN77="深")),20,IF(AND($D$1="二交代制",OR(AL77="当",AL77="明"),NOT(OR(AND(AL77="当",OR(AM77="明",AL$17=31,AM$18="×"),OR(AN77="休",AL$17=30,AL$17=31,AN$18="×")),AND(AL77="明",OR(AK77="当",AL$17=1),OR(AM77="休",AL$17=31,AM$18="×"))))),30,IF(AND($D$1="三交代制",AK77&lt;&gt;"準",AK77&lt;&gt;"深",OR(AL77="準",AL77="深"),(NOT(OR(AND(AL77="準",OR(AK77="日",AK77="休",AL$17=1,AND(AM77&lt;&gt;"準",AM77&lt;&gt;"深",AK77="")),OR(AM77="休",AND(AM77="準",OR(AN77="休",AL$17=30,AN$18="×")),AL$17=31,AM$18="×",AM77="")),AND(AL77="深",OR(AK77="休",AL$17=1,AND(AM77&lt;&gt;"準",AM77&lt;&gt;"深",AK77="")),OR(AM77="休",AND(OR(AM77="準",AM77="深"),OR(AN77="休",AL$17=30,AN$18="×")),AL$17=31,AM$18="×",AM77="")))))),40,0))))</f>
        <v>0</v>
      </c>
      <c r="AM218" s="193">
        <f t="shared" ref="AM218" si="1233">IF(AND($D$1="二交代制",AM$17&gt;=1,AM$17&lt;=28,AM77="当",AN77="明",AO77="休",AP77="当"),10,IF(AND($D$1="三交代制",AM$17&gt;=2,AM$17&lt;=30,OR(AM77="準",AM77="深"),OR(AN77="準",AN77="深"),OR(AO77="準",AO77="深")),20,IF(AND($D$1="二交代制",OR(AM77="当",AM77="明"),NOT(OR(AND(AM77="当",OR(AN77="明",AM$17=31,AN$18="×"),OR(AO77="休",AM$17=30,AM$17=31,AO$18="×")),AND(AM77="明",OR(AL77="当",AM$17=1),OR(AN77="休",AM$17=31,AN$18="×"))))),30,IF(AND($D$1="三交代制",AL77&lt;&gt;"準",AL77&lt;&gt;"深",OR(AM77="準",AM77="深"),(NOT(OR(AND(AM77="準",OR(AL77="日",AL77="休",AM$17=1,AND(AN77&lt;&gt;"準",AN77&lt;&gt;"深",AL77="")),OR(AN77="休",AND(AN77="準",OR(AO77="休",AM$17=30,AO$18="×")),AM$17=31,AN$18="×",AN77="")),AND(AM77="深",OR(AL77="休",AM$17=1,AND(AN77&lt;&gt;"準",AN77&lt;&gt;"深",AL77="")),OR(AN77="休",AND(OR(AN77="準",AN77="深"),OR(AO77="休",AM$17=30,AO$18="×")),AM$17=31,AN$18="×",AN77="")))))),40,0))))</f>
        <v>0</v>
      </c>
      <c r="AN218" s="193">
        <f t="shared" ref="AN218" si="1234">IF(AND($D$1="二交代制",AN$17&gt;=1,AN$17&lt;=28,AN77="当",AO77="明",AP77="休",AQ77="当"),10,IF(AND($D$1="三交代制",AN$17&gt;=2,AN$17&lt;=30,OR(AN77="準",AN77="深"),OR(AO77="準",AO77="深"),OR(AP77="準",AP77="深")),20,IF(AND($D$1="二交代制",OR(AN77="当",AN77="明"),NOT(OR(AND(AN77="当",OR(AO77="明",AN$17=31,AO$18="×"),OR(AP77="休",AN$17=30,AN$17=31,AP$18="×")),AND(AN77="明",OR(AM77="当",AN$17=1),OR(AO77="休",AN$17=31,AO$18="×"))))),30,IF(AND($D$1="三交代制",AM77&lt;&gt;"準",AM77&lt;&gt;"深",OR(AN77="準",AN77="深"),(NOT(OR(AND(AN77="準",OR(AM77="日",AM77="休",AN$17=1,AND(AO77&lt;&gt;"準",AO77&lt;&gt;"深",AM77="")),OR(AO77="休",AND(AO77="準",OR(AP77="休",AN$17=30,AP$18="×")),AN$17=31,AO$18="×",AO77="")),AND(AN77="深",OR(AM77="休",AN$17=1,AND(AO77&lt;&gt;"準",AO77&lt;&gt;"深",AM77="")),OR(AO77="休",AND(OR(AO77="準",AO77="深"),OR(AP77="休",AN$17=30,AP$18="×")),AN$17=31,AO$18="×",AO77="")))))),40,0))))</f>
        <v>0</v>
      </c>
      <c r="AO218" s="193">
        <f t="shared" ref="AO218" si="1235">IF(AND($D$1="二交代制",AO$17&gt;=1,AO$17&lt;=28,AO77="当",AP77="明",AQ77="休",AR77="当"),10,IF(AND($D$1="三交代制",AO$17&gt;=2,AO$17&lt;=30,OR(AO77="準",AO77="深"),OR(AP77="準",AP77="深"),OR(AQ77="準",AQ77="深")),20,IF(AND($D$1="二交代制",OR(AO77="当",AO77="明"),NOT(OR(AND(AO77="当",OR(AP77="明",AO$17=31,AP$18="×"),OR(AQ77="休",AO$17=30,AO$17=31,AQ$18="×")),AND(AO77="明",OR(AN77="当",AO$17=1),OR(AP77="休",AO$17=31,AP$18="×"))))),30,IF(AND($D$1="三交代制",AN77&lt;&gt;"準",AN77&lt;&gt;"深",OR(AO77="準",AO77="深"),(NOT(OR(AND(AO77="準",OR(AN77="日",AN77="休",AO$17=1,AND(AP77&lt;&gt;"準",AP77&lt;&gt;"深",AN77="")),OR(AP77="休",AND(AP77="準",OR(AQ77="休",AO$17=30,AQ$18="×")),AO$17=31,AP$18="×",AP77="")),AND(AO77="深",OR(AN77="休",AO$17=1,AND(AP77&lt;&gt;"準",AP77&lt;&gt;"深",AN77="")),OR(AP77="休",AND(OR(AP77="準",AP77="深"),OR(AQ77="休",AO$17=30,AQ$18="×")),AO$17=31,AP$18="×",AP77="")))))),40,0))))</f>
        <v>0</v>
      </c>
    </row>
    <row r="219" spans="4:42" x14ac:dyDescent="0.4">
      <c r="D219" s="93"/>
      <c r="E219" s="93"/>
      <c r="F219" s="93"/>
      <c r="G219" s="93"/>
      <c r="H219" s="93"/>
      <c r="I219" s="308"/>
      <c r="J219" s="202"/>
      <c r="K219" s="193"/>
      <c r="L219" s="193"/>
      <c r="M219" s="193"/>
      <c r="N219" s="193"/>
      <c r="O219" s="193"/>
      <c r="P219" s="193"/>
      <c r="Q219" s="193"/>
      <c r="R219" s="193"/>
      <c r="S219" s="193"/>
      <c r="T219" s="193"/>
      <c r="U219" s="193"/>
      <c r="V219" s="193"/>
      <c r="W219" s="193"/>
      <c r="X219" s="193"/>
      <c r="Y219" s="193"/>
      <c r="Z219" s="193"/>
      <c r="AA219" s="193"/>
      <c r="AB219" s="193"/>
      <c r="AC219" s="193"/>
      <c r="AD219" s="193"/>
      <c r="AE219" s="193"/>
      <c r="AF219" s="193"/>
      <c r="AG219" s="193"/>
      <c r="AH219" s="193"/>
      <c r="AI219" s="193"/>
      <c r="AJ219" s="193"/>
      <c r="AK219" s="193"/>
      <c r="AL219" s="193"/>
      <c r="AM219" s="193"/>
      <c r="AN219" s="193"/>
      <c r="AO219" s="193"/>
    </row>
    <row r="220" spans="4:42" x14ac:dyDescent="0.4">
      <c r="D220" s="104"/>
      <c r="E220" s="104"/>
      <c r="F220" s="104"/>
      <c r="G220" s="104"/>
      <c r="H220" s="104"/>
      <c r="I220" s="342" t="s">
        <v>72</v>
      </c>
      <c r="J220" s="201" t="str">
        <f t="shared" ref="J220" si="1236">E79</f>
        <v>畑中</v>
      </c>
      <c r="K220" s="193">
        <f t="shared" ref="K220" si="1237">IF(AND($D$1="二交代制",K$17&gt;=1,K$17&lt;=28,K79="当",L79="明",M79="休",N79="当"),10,IF(AND($D$1="三交代制",K$17&gt;=2,K$17&lt;=30,OR(K79="準",K79="深"),OR(L79="準",L79="深"),OR(M79="準",M79="深")),20,IF(AND($D$1="二交代制",OR(K79="当",K79="明"),NOT(OR(AND(K79="当",OR(L79="明",K$17=31,L$18="×"),OR(M79="休",K$17=30,K$17=31,M$18="×")),AND(K79="明",OR(J79="当",K$17=1),OR(L79="休",K$17=31,L$18="×"))))),30,IF(AND($D$1="三交代制",J79&lt;&gt;"準",J79&lt;&gt;"深",OR(K79="準",K79="深"),(NOT(OR(AND(K79="準",OR(J79="日",J79="休",K$17=1,AND(L79&lt;&gt;"準",L79&lt;&gt;"深",J79="")),OR(L79="休",AND(L79="準",OR(M79="休",K$17=30,M$18="×")),K$17=31,L$18="×",L79="")),AND(K79="深",OR(J79="休",K$17=1,AND(L79&lt;&gt;"準",L79&lt;&gt;"深",J79="")),OR(L79="休",AND(OR(L79="準",L79="深"),OR(M79="休",K$17=30,M$18="×")),K$17=31,L$18="×",L79="")))))),40,0))))</f>
        <v>0</v>
      </c>
      <c r="L220" s="193">
        <f t="shared" ref="L220" si="1238">IF(AND($D$1="二交代制",L$17&gt;=1,L$17&lt;=28,L79="当",M79="明",N79="休",O79="当"),10,IF(AND($D$1="三交代制",L$17&gt;=2,L$17&lt;=30,OR(L79="準",L79="深"),OR(M79="準",M79="深"),OR(N79="準",N79="深")),20,IF(AND($D$1="二交代制",OR(L79="当",L79="明"),NOT(OR(AND(L79="当",OR(M79="明",L$17=31,M$18="×"),OR(N79="休",L$17=30,L$17=31,N$18="×")),AND(L79="明",OR(K79="当",L$17=1),OR(M79="休",L$17=31,M$18="×"))))),30,IF(AND($D$1="三交代制",K79&lt;&gt;"準",K79&lt;&gt;"深",OR(L79="準",L79="深"),(NOT(OR(AND(L79="準",OR(K79="日",K79="休",L$17=1,AND(M79&lt;&gt;"準",M79&lt;&gt;"深",K79="")),OR(M79="休",AND(M79="準",OR(N79="休",L$17=30,N$18="×")),L$17=31,M$18="×",M79="")),AND(L79="深",OR(K79="休",L$17=1,AND(M79&lt;&gt;"準",M79&lt;&gt;"深",K79="")),OR(M79="休",AND(OR(M79="準",M79="深"),OR(N79="休",L$17=30,N$18="×")),L$17=31,M$18="×",M79="")))))),40,0))))</f>
        <v>0</v>
      </c>
      <c r="M220" s="193">
        <f t="shared" ref="M220" si="1239">IF(AND($D$1="二交代制",M$17&gt;=1,M$17&lt;=28,M79="当",N79="明",O79="休",P79="当"),10,IF(AND($D$1="三交代制",M$17&gt;=2,M$17&lt;=30,OR(M79="準",M79="深"),OR(N79="準",N79="深"),OR(O79="準",O79="深")),20,IF(AND($D$1="二交代制",OR(M79="当",M79="明"),NOT(OR(AND(M79="当",OR(N79="明",M$17=31,N$18="×"),OR(O79="休",M$17=30,M$17=31,O$18="×")),AND(M79="明",OR(L79="当",M$17=1),OR(N79="休",M$17=31,N$18="×"))))),30,IF(AND($D$1="三交代制",L79&lt;&gt;"準",L79&lt;&gt;"深",OR(M79="準",M79="深"),(NOT(OR(AND(M79="準",OR(L79="日",L79="休",M$17=1,AND(N79&lt;&gt;"準",N79&lt;&gt;"深",L79="")),OR(N79="休",AND(N79="準",OR(O79="休",M$17=30,O$18="×")),M$17=31,N$18="×",N79="")),AND(M79="深",OR(L79="休",M$17=1,AND(N79&lt;&gt;"準",N79&lt;&gt;"深",L79="")),OR(N79="休",AND(OR(N79="準",N79="深"),OR(O79="休",M$17=30,O$18="×")),M$17=31,N$18="×",N79="")))))),40,0))))</f>
        <v>0</v>
      </c>
      <c r="N220" s="193">
        <f t="shared" ref="N220" si="1240">IF(AND($D$1="二交代制",N$17&gt;=1,N$17&lt;=28,N79="当",O79="明",P79="休",Q79="当"),10,IF(AND($D$1="三交代制",N$17&gt;=2,N$17&lt;=30,OR(N79="準",N79="深"),OR(O79="準",O79="深"),OR(P79="準",P79="深")),20,IF(AND($D$1="二交代制",OR(N79="当",N79="明"),NOT(OR(AND(N79="当",OR(O79="明",N$17=31,O$18="×"),OR(P79="休",N$17=30,N$17=31,P$18="×")),AND(N79="明",OR(M79="当",N$17=1),OR(O79="休",N$17=31,O$18="×"))))),30,IF(AND($D$1="三交代制",M79&lt;&gt;"準",M79&lt;&gt;"深",OR(N79="準",N79="深"),(NOT(OR(AND(N79="準",OR(M79="日",M79="休",N$17=1,AND(O79&lt;&gt;"準",O79&lt;&gt;"深",M79="")),OR(O79="休",AND(O79="準",OR(P79="休",N$17=30,P$18="×")),N$17=31,O$18="×",O79="")),AND(N79="深",OR(M79="休",N$17=1,AND(O79&lt;&gt;"準",O79&lt;&gt;"深",M79="")),OR(O79="休",AND(OR(O79="準",O79="深"),OR(P79="休",N$17=30,P$18="×")),N$17=31,O$18="×",O79="")))))),40,0))))</f>
        <v>0</v>
      </c>
      <c r="O220" s="193">
        <f t="shared" ref="O220" si="1241">IF(AND($D$1="二交代制",O$17&gt;=1,O$17&lt;=28,O79="当",P79="明",Q79="休",R79="当"),10,IF(AND($D$1="三交代制",O$17&gt;=2,O$17&lt;=30,OR(O79="準",O79="深"),OR(P79="準",P79="深"),OR(Q79="準",Q79="深")),20,IF(AND($D$1="二交代制",OR(O79="当",O79="明"),NOT(OR(AND(O79="当",OR(P79="明",O$17=31,P$18="×"),OR(Q79="休",O$17=30,O$17=31,Q$18="×")),AND(O79="明",OR(N79="当",O$17=1),OR(P79="休",O$17=31,P$18="×"))))),30,IF(AND($D$1="三交代制",N79&lt;&gt;"準",N79&lt;&gt;"深",OR(O79="準",O79="深"),(NOT(OR(AND(O79="準",OR(N79="日",N79="休",O$17=1,AND(P79&lt;&gt;"準",P79&lt;&gt;"深",N79="")),OR(P79="休",AND(P79="準",OR(Q79="休",O$17=30,Q$18="×")),O$17=31,P$18="×",P79="")),AND(O79="深",OR(N79="休",O$17=1,AND(P79&lt;&gt;"準",P79&lt;&gt;"深",N79="")),OR(P79="休",AND(OR(P79="準",P79="深"),OR(Q79="休",O$17=30,Q$18="×")),O$17=31,P$18="×",P79="")))))),40,0))))</f>
        <v>0</v>
      </c>
      <c r="P220" s="193">
        <f t="shared" ref="P220" si="1242">IF(AND($D$1="二交代制",P$17&gt;=1,P$17&lt;=28,P79="当",Q79="明",R79="休",S79="当"),10,IF(AND($D$1="三交代制",P$17&gt;=2,P$17&lt;=30,OR(P79="準",P79="深"),OR(Q79="準",Q79="深"),OR(R79="準",R79="深")),20,IF(AND($D$1="二交代制",OR(P79="当",P79="明"),NOT(OR(AND(P79="当",OR(Q79="明",P$17=31,Q$18="×"),OR(R79="休",P$17=30,P$17=31,R$18="×")),AND(P79="明",OR(O79="当",P$17=1),OR(Q79="休",P$17=31,Q$18="×"))))),30,IF(AND($D$1="三交代制",O79&lt;&gt;"準",O79&lt;&gt;"深",OR(P79="準",P79="深"),(NOT(OR(AND(P79="準",OR(O79="日",O79="休",P$17=1,AND(Q79&lt;&gt;"準",Q79&lt;&gt;"深",O79="")),OR(Q79="休",AND(Q79="準",OR(R79="休",P$17=30,R$18="×")),P$17=31,Q$18="×",Q79="")),AND(P79="深",OR(O79="休",P$17=1,AND(Q79&lt;&gt;"準",Q79&lt;&gt;"深",O79="")),OR(Q79="休",AND(OR(Q79="準",Q79="深"),OR(R79="休",P$17=30,R$18="×")),P$17=31,Q$18="×",Q79="")))))),40,0))))</f>
        <v>0</v>
      </c>
      <c r="Q220" s="193">
        <f t="shared" ref="Q220" si="1243">IF(AND($D$1="二交代制",Q$17&gt;=1,Q$17&lt;=28,Q79="当",R79="明",S79="休",T79="当"),10,IF(AND($D$1="三交代制",Q$17&gt;=2,Q$17&lt;=30,OR(Q79="準",Q79="深"),OR(R79="準",R79="深"),OR(S79="準",S79="深")),20,IF(AND($D$1="二交代制",OR(Q79="当",Q79="明"),NOT(OR(AND(Q79="当",OR(R79="明",Q$17=31,R$18="×"),OR(S79="休",Q$17=30,Q$17=31,S$18="×")),AND(Q79="明",OR(P79="当",Q$17=1),OR(R79="休",Q$17=31,R$18="×"))))),30,IF(AND($D$1="三交代制",P79&lt;&gt;"準",P79&lt;&gt;"深",OR(Q79="準",Q79="深"),(NOT(OR(AND(Q79="準",OR(P79="日",P79="休",Q$17=1,AND(R79&lt;&gt;"準",R79&lt;&gt;"深",P79="")),OR(R79="休",AND(R79="準",OR(S79="休",Q$17=30,S$18="×")),Q$17=31,R$18="×",R79="")),AND(Q79="深",OR(P79="休",Q$17=1,AND(R79&lt;&gt;"準",R79&lt;&gt;"深",P79="")),OR(R79="休",AND(OR(R79="準",R79="深"),OR(S79="休",Q$17=30,S$18="×")),Q$17=31,R$18="×",R79="")))))),40,0))))</f>
        <v>0</v>
      </c>
      <c r="R220" s="193">
        <f t="shared" ref="R220" si="1244">IF(AND($D$1="二交代制",R$17&gt;=1,R$17&lt;=28,R79="当",S79="明",T79="休",U79="当"),10,IF(AND($D$1="三交代制",R$17&gt;=2,R$17&lt;=30,OR(R79="準",R79="深"),OR(S79="準",S79="深"),OR(T79="準",T79="深")),20,IF(AND($D$1="二交代制",OR(R79="当",R79="明"),NOT(OR(AND(R79="当",OR(S79="明",R$17=31,S$18="×"),OR(T79="休",R$17=30,R$17=31,T$18="×")),AND(R79="明",OR(Q79="当",R$17=1),OR(S79="休",R$17=31,S$18="×"))))),30,IF(AND($D$1="三交代制",Q79&lt;&gt;"準",Q79&lt;&gt;"深",OR(R79="準",R79="深"),(NOT(OR(AND(R79="準",OR(Q79="日",Q79="休",R$17=1,AND(S79&lt;&gt;"準",S79&lt;&gt;"深",Q79="")),OR(S79="休",AND(S79="準",OR(T79="休",R$17=30,T$18="×")),R$17=31,S$18="×",S79="")),AND(R79="深",OR(Q79="休",R$17=1,AND(S79&lt;&gt;"準",S79&lt;&gt;"深",Q79="")),OR(S79="休",AND(OR(S79="準",S79="深"),OR(T79="休",R$17=30,T$18="×")),R$17=31,S$18="×",S79="")))))),40,0))))</f>
        <v>0</v>
      </c>
      <c r="S220" s="193">
        <f t="shared" ref="S220" si="1245">IF(AND($D$1="二交代制",S$17&gt;=1,S$17&lt;=28,S79="当",T79="明",U79="休",V79="当"),10,IF(AND($D$1="三交代制",S$17&gt;=2,S$17&lt;=30,OR(S79="準",S79="深"),OR(T79="準",T79="深"),OR(U79="準",U79="深")),20,IF(AND($D$1="二交代制",OR(S79="当",S79="明"),NOT(OR(AND(S79="当",OR(T79="明",S$17=31,T$18="×"),OR(U79="休",S$17=30,S$17=31,U$18="×")),AND(S79="明",OR(R79="当",S$17=1),OR(T79="休",S$17=31,T$18="×"))))),30,IF(AND($D$1="三交代制",R79&lt;&gt;"準",R79&lt;&gt;"深",OR(S79="準",S79="深"),(NOT(OR(AND(S79="準",OR(R79="日",R79="休",S$17=1,AND(T79&lt;&gt;"準",T79&lt;&gt;"深",R79="")),OR(T79="休",AND(T79="準",OR(U79="休",S$17=30,U$18="×")),S$17=31,T$18="×",T79="")),AND(S79="深",OR(R79="休",S$17=1,AND(T79&lt;&gt;"準",T79&lt;&gt;"深",R79="")),OR(T79="休",AND(OR(T79="準",T79="深"),OR(U79="休",S$17=30,U$18="×")),S$17=31,T$18="×",T79="")))))),40,0))))</f>
        <v>0</v>
      </c>
      <c r="T220" s="193">
        <f t="shared" ref="T220" si="1246">IF(AND($D$1="二交代制",T$17&gt;=1,T$17&lt;=28,T79="当",U79="明",V79="休",W79="当"),10,IF(AND($D$1="三交代制",T$17&gt;=2,T$17&lt;=30,OR(T79="準",T79="深"),OR(U79="準",U79="深"),OR(V79="準",V79="深")),20,IF(AND($D$1="二交代制",OR(T79="当",T79="明"),NOT(OR(AND(T79="当",OR(U79="明",T$17=31,U$18="×"),OR(V79="休",T$17=30,T$17=31,V$18="×")),AND(T79="明",OR(S79="当",T$17=1),OR(U79="休",T$17=31,U$18="×"))))),30,IF(AND($D$1="三交代制",S79&lt;&gt;"準",S79&lt;&gt;"深",OR(T79="準",T79="深"),(NOT(OR(AND(T79="準",OR(S79="日",S79="休",T$17=1,AND(U79&lt;&gt;"準",U79&lt;&gt;"深",S79="")),OR(U79="休",AND(U79="準",OR(V79="休",T$17=30,V$18="×")),T$17=31,U$18="×",U79="")),AND(T79="深",OR(S79="休",T$17=1,AND(U79&lt;&gt;"準",U79&lt;&gt;"深",S79="")),OR(U79="休",AND(OR(U79="準",U79="深"),OR(V79="休",T$17=30,V$18="×")),T$17=31,U$18="×",U79="")))))),40,0))))</f>
        <v>0</v>
      </c>
      <c r="U220" s="193">
        <f t="shared" ref="U220" si="1247">IF(AND($D$1="二交代制",U$17&gt;=1,U$17&lt;=28,U79="当",V79="明",W79="休",X79="当"),10,IF(AND($D$1="三交代制",U$17&gt;=2,U$17&lt;=30,OR(U79="準",U79="深"),OR(V79="準",V79="深"),OR(W79="準",W79="深")),20,IF(AND($D$1="二交代制",OR(U79="当",U79="明"),NOT(OR(AND(U79="当",OR(V79="明",U$17=31,V$18="×"),OR(W79="休",U$17=30,U$17=31,W$18="×")),AND(U79="明",OR(T79="当",U$17=1),OR(V79="休",U$17=31,V$18="×"))))),30,IF(AND($D$1="三交代制",T79&lt;&gt;"準",T79&lt;&gt;"深",OR(U79="準",U79="深"),(NOT(OR(AND(U79="準",OR(T79="日",T79="休",U$17=1,AND(V79&lt;&gt;"準",V79&lt;&gt;"深",T79="")),OR(V79="休",AND(V79="準",OR(W79="休",U$17=30,W$18="×")),U$17=31,V$18="×",V79="")),AND(U79="深",OR(T79="休",U$17=1,AND(V79&lt;&gt;"準",V79&lt;&gt;"深",T79="")),OR(V79="休",AND(OR(V79="準",V79="深"),OR(W79="休",U$17=30,W$18="×")),U$17=31,V$18="×",V79="")))))),40,0))))</f>
        <v>0</v>
      </c>
      <c r="V220" s="193">
        <f t="shared" ref="V220" si="1248">IF(AND($D$1="二交代制",V$17&gt;=1,V$17&lt;=28,V79="当",W79="明",X79="休",Y79="当"),10,IF(AND($D$1="三交代制",V$17&gt;=2,V$17&lt;=30,OR(V79="準",V79="深"),OR(W79="準",W79="深"),OR(X79="準",X79="深")),20,IF(AND($D$1="二交代制",OR(V79="当",V79="明"),NOT(OR(AND(V79="当",OR(W79="明",V$17=31,W$18="×"),OR(X79="休",V$17=30,V$17=31,X$18="×")),AND(V79="明",OR(U79="当",V$17=1),OR(W79="休",V$17=31,W$18="×"))))),30,IF(AND($D$1="三交代制",U79&lt;&gt;"準",U79&lt;&gt;"深",OR(V79="準",V79="深"),(NOT(OR(AND(V79="準",OR(U79="日",U79="休",V$17=1,AND(W79&lt;&gt;"準",W79&lt;&gt;"深",U79="")),OR(W79="休",AND(W79="準",OR(X79="休",V$17=30,X$18="×")),V$17=31,W$18="×",W79="")),AND(V79="深",OR(U79="休",V$17=1,AND(W79&lt;&gt;"準",W79&lt;&gt;"深",U79="")),OR(W79="休",AND(OR(W79="準",W79="深"),OR(X79="休",V$17=30,X$18="×")),V$17=31,W$18="×",W79="")))))),40,0))))</f>
        <v>0</v>
      </c>
      <c r="W220" s="193">
        <f t="shared" ref="W220" si="1249">IF(AND($D$1="二交代制",W$17&gt;=1,W$17&lt;=28,W79="当",X79="明",Y79="休",Z79="当"),10,IF(AND($D$1="三交代制",W$17&gt;=2,W$17&lt;=30,OR(W79="準",W79="深"),OR(X79="準",X79="深"),OR(Y79="準",Y79="深")),20,IF(AND($D$1="二交代制",OR(W79="当",W79="明"),NOT(OR(AND(W79="当",OR(X79="明",W$17=31,X$18="×"),OR(Y79="休",W$17=30,W$17=31,Y$18="×")),AND(W79="明",OR(V79="当",W$17=1),OR(X79="休",W$17=31,X$18="×"))))),30,IF(AND($D$1="三交代制",V79&lt;&gt;"準",V79&lt;&gt;"深",OR(W79="準",W79="深"),(NOT(OR(AND(W79="準",OR(V79="日",V79="休",W$17=1,AND(X79&lt;&gt;"準",X79&lt;&gt;"深",V79="")),OR(X79="休",AND(X79="準",OR(Y79="休",W$17=30,Y$18="×")),W$17=31,X$18="×",X79="")),AND(W79="深",OR(V79="休",W$17=1,AND(X79&lt;&gt;"準",X79&lt;&gt;"深",V79="")),OR(X79="休",AND(OR(X79="準",X79="深"),OR(Y79="休",W$17=30,Y$18="×")),W$17=31,X$18="×",X79="")))))),40,0))))</f>
        <v>0</v>
      </c>
      <c r="X220" s="193">
        <f t="shared" ref="X220" si="1250">IF(AND($D$1="二交代制",X$17&gt;=1,X$17&lt;=28,X79="当",Y79="明",Z79="休",AA79="当"),10,IF(AND($D$1="三交代制",X$17&gt;=2,X$17&lt;=30,OR(X79="準",X79="深"),OR(Y79="準",Y79="深"),OR(Z79="準",Z79="深")),20,IF(AND($D$1="二交代制",OR(X79="当",X79="明"),NOT(OR(AND(X79="当",OR(Y79="明",X$17=31,Y$18="×"),OR(Z79="休",X$17=30,X$17=31,Z$18="×")),AND(X79="明",OR(W79="当",X$17=1),OR(Y79="休",X$17=31,Y$18="×"))))),30,IF(AND($D$1="三交代制",W79&lt;&gt;"準",W79&lt;&gt;"深",OR(X79="準",X79="深"),(NOT(OR(AND(X79="準",OR(W79="日",W79="休",X$17=1,AND(Y79&lt;&gt;"準",Y79&lt;&gt;"深",W79="")),OR(Y79="休",AND(Y79="準",OR(Z79="休",X$17=30,Z$18="×")),X$17=31,Y$18="×",Y79="")),AND(X79="深",OR(W79="休",X$17=1,AND(Y79&lt;&gt;"準",Y79&lt;&gt;"深",W79="")),OR(Y79="休",AND(OR(Y79="準",Y79="深"),OR(Z79="休",X$17=30,Z$18="×")),X$17=31,Y$18="×",Y79="")))))),40,0))))</f>
        <v>0</v>
      </c>
      <c r="Y220" s="193">
        <f t="shared" ref="Y220" si="1251">IF(AND($D$1="二交代制",Y$17&gt;=1,Y$17&lt;=28,Y79="当",Z79="明",AA79="休",AB79="当"),10,IF(AND($D$1="三交代制",Y$17&gt;=2,Y$17&lt;=30,OR(Y79="準",Y79="深"),OR(Z79="準",Z79="深"),OR(AA79="準",AA79="深")),20,IF(AND($D$1="二交代制",OR(Y79="当",Y79="明"),NOT(OR(AND(Y79="当",OR(Z79="明",Y$17=31,Z$18="×"),OR(AA79="休",Y$17=30,Y$17=31,AA$18="×")),AND(Y79="明",OR(X79="当",Y$17=1),OR(Z79="休",Y$17=31,Z$18="×"))))),30,IF(AND($D$1="三交代制",X79&lt;&gt;"準",X79&lt;&gt;"深",OR(Y79="準",Y79="深"),(NOT(OR(AND(Y79="準",OR(X79="日",X79="休",Y$17=1,AND(Z79&lt;&gt;"準",Z79&lt;&gt;"深",X79="")),OR(Z79="休",AND(Z79="準",OR(AA79="休",Y$17=30,AA$18="×")),Y$17=31,Z$18="×",Z79="")),AND(Y79="深",OR(X79="休",Y$17=1,AND(Z79&lt;&gt;"準",Z79&lt;&gt;"深",X79="")),OR(Z79="休",AND(OR(Z79="準",Z79="深"),OR(AA79="休",Y$17=30,AA$18="×")),Y$17=31,Z$18="×",Z79="")))))),40,0))))</f>
        <v>0</v>
      </c>
      <c r="Z220" s="193">
        <f t="shared" ref="Z220" si="1252">IF(AND($D$1="二交代制",Z$17&gt;=1,Z$17&lt;=28,Z79="当",AA79="明",AB79="休",AC79="当"),10,IF(AND($D$1="三交代制",Z$17&gt;=2,Z$17&lt;=30,OR(Z79="準",Z79="深"),OR(AA79="準",AA79="深"),OR(AB79="準",AB79="深")),20,IF(AND($D$1="二交代制",OR(Z79="当",Z79="明"),NOT(OR(AND(Z79="当",OR(AA79="明",Z$17=31,AA$18="×"),OR(AB79="休",Z$17=30,Z$17=31,AB$18="×")),AND(Z79="明",OR(Y79="当",Z$17=1),OR(AA79="休",Z$17=31,AA$18="×"))))),30,IF(AND($D$1="三交代制",Y79&lt;&gt;"準",Y79&lt;&gt;"深",OR(Z79="準",Z79="深"),(NOT(OR(AND(Z79="準",OR(Y79="日",Y79="休",Z$17=1,AND(AA79&lt;&gt;"準",AA79&lt;&gt;"深",Y79="")),OR(AA79="休",AND(AA79="準",OR(AB79="休",Z$17=30,AB$18="×")),Z$17=31,AA$18="×",AA79="")),AND(Z79="深",OR(Y79="休",Z$17=1,AND(AA79&lt;&gt;"準",AA79&lt;&gt;"深",Y79="")),OR(AA79="休",AND(OR(AA79="準",AA79="深"),OR(AB79="休",Z$17=30,AB$18="×")),Z$17=31,AA$18="×",AA79="")))))),40,0))))</f>
        <v>0</v>
      </c>
      <c r="AA220" s="193">
        <f t="shared" ref="AA220" si="1253">IF(AND($D$1="二交代制",AA$17&gt;=1,AA$17&lt;=28,AA79="当",AB79="明",AC79="休",AD79="当"),10,IF(AND($D$1="三交代制",AA$17&gt;=2,AA$17&lt;=30,OR(AA79="準",AA79="深"),OR(AB79="準",AB79="深"),OR(AC79="準",AC79="深")),20,IF(AND($D$1="二交代制",OR(AA79="当",AA79="明"),NOT(OR(AND(AA79="当",OR(AB79="明",AA$17=31,AB$18="×"),OR(AC79="休",AA$17=30,AA$17=31,AC$18="×")),AND(AA79="明",OR(Z79="当",AA$17=1),OR(AB79="休",AA$17=31,AB$18="×"))))),30,IF(AND($D$1="三交代制",Z79&lt;&gt;"準",Z79&lt;&gt;"深",OR(AA79="準",AA79="深"),(NOT(OR(AND(AA79="準",OR(Z79="日",Z79="休",AA$17=1,AND(AB79&lt;&gt;"準",AB79&lt;&gt;"深",Z79="")),OR(AB79="休",AND(AB79="準",OR(AC79="休",AA$17=30,AC$18="×")),AA$17=31,AB$18="×",AB79="")),AND(AA79="深",OR(Z79="休",AA$17=1,AND(AB79&lt;&gt;"準",AB79&lt;&gt;"深",Z79="")),OR(AB79="休",AND(OR(AB79="準",AB79="深"),OR(AC79="休",AA$17=30,AC$18="×")),AA$17=31,AB$18="×",AB79="")))))),40,0))))</f>
        <v>0</v>
      </c>
      <c r="AB220" s="193">
        <f t="shared" ref="AB220" si="1254">IF(AND($D$1="二交代制",AB$17&gt;=1,AB$17&lt;=28,AB79="当",AC79="明",AD79="休",AE79="当"),10,IF(AND($D$1="三交代制",AB$17&gt;=2,AB$17&lt;=30,OR(AB79="準",AB79="深"),OR(AC79="準",AC79="深"),OR(AD79="準",AD79="深")),20,IF(AND($D$1="二交代制",OR(AB79="当",AB79="明"),NOT(OR(AND(AB79="当",OR(AC79="明",AB$17=31,AC$18="×"),OR(AD79="休",AB$17=30,AB$17=31,AD$18="×")),AND(AB79="明",OR(AA79="当",AB$17=1),OR(AC79="休",AB$17=31,AC$18="×"))))),30,IF(AND($D$1="三交代制",AA79&lt;&gt;"準",AA79&lt;&gt;"深",OR(AB79="準",AB79="深"),(NOT(OR(AND(AB79="準",OR(AA79="日",AA79="休",AB$17=1,AND(AC79&lt;&gt;"準",AC79&lt;&gt;"深",AA79="")),OR(AC79="休",AND(AC79="準",OR(AD79="休",AB$17=30,AD$18="×")),AB$17=31,AC$18="×",AC79="")),AND(AB79="深",OR(AA79="休",AB$17=1,AND(AC79&lt;&gt;"準",AC79&lt;&gt;"深",AA79="")),OR(AC79="休",AND(OR(AC79="準",AC79="深"),OR(AD79="休",AB$17=30,AD$18="×")),AB$17=31,AC$18="×",AC79="")))))),40,0))))</f>
        <v>0</v>
      </c>
      <c r="AC220" s="193">
        <f t="shared" ref="AC220" si="1255">IF(AND($D$1="二交代制",AC$17&gt;=1,AC$17&lt;=28,AC79="当",AD79="明",AE79="休",AF79="当"),10,IF(AND($D$1="三交代制",AC$17&gt;=2,AC$17&lt;=30,OR(AC79="準",AC79="深"),OR(AD79="準",AD79="深"),OR(AE79="準",AE79="深")),20,IF(AND($D$1="二交代制",OR(AC79="当",AC79="明"),NOT(OR(AND(AC79="当",OR(AD79="明",AC$17=31,AD$18="×"),OR(AE79="休",AC$17=30,AC$17=31,AE$18="×")),AND(AC79="明",OR(AB79="当",AC$17=1),OR(AD79="休",AC$17=31,AD$18="×"))))),30,IF(AND($D$1="三交代制",AB79&lt;&gt;"準",AB79&lt;&gt;"深",OR(AC79="準",AC79="深"),(NOT(OR(AND(AC79="準",OR(AB79="日",AB79="休",AC$17=1,AND(AD79&lt;&gt;"準",AD79&lt;&gt;"深",AB79="")),OR(AD79="休",AND(AD79="準",OR(AE79="休",AC$17=30,AE$18="×")),AC$17=31,AD$18="×",AD79="")),AND(AC79="深",OR(AB79="休",AC$17=1,AND(AD79&lt;&gt;"準",AD79&lt;&gt;"深",AB79="")),OR(AD79="休",AND(OR(AD79="準",AD79="深"),OR(AE79="休",AC$17=30,AE$18="×")),AC$17=31,AD$18="×",AD79="")))))),40,0))))</f>
        <v>0</v>
      </c>
      <c r="AD220" s="193">
        <f t="shared" ref="AD220" si="1256">IF(AND($D$1="二交代制",AD$17&gt;=1,AD$17&lt;=28,AD79="当",AE79="明",AF79="休",AG79="当"),10,IF(AND($D$1="三交代制",AD$17&gt;=2,AD$17&lt;=30,OR(AD79="準",AD79="深"),OR(AE79="準",AE79="深"),OR(AF79="準",AF79="深")),20,IF(AND($D$1="二交代制",OR(AD79="当",AD79="明"),NOT(OR(AND(AD79="当",OR(AE79="明",AD$17=31,AE$18="×"),OR(AF79="休",AD$17=30,AD$17=31,AF$18="×")),AND(AD79="明",OR(AC79="当",AD$17=1),OR(AE79="休",AD$17=31,AE$18="×"))))),30,IF(AND($D$1="三交代制",AC79&lt;&gt;"準",AC79&lt;&gt;"深",OR(AD79="準",AD79="深"),(NOT(OR(AND(AD79="準",OR(AC79="日",AC79="休",AD$17=1,AND(AE79&lt;&gt;"準",AE79&lt;&gt;"深",AC79="")),OR(AE79="休",AND(AE79="準",OR(AF79="休",AD$17=30,AF$18="×")),AD$17=31,AE$18="×",AE79="")),AND(AD79="深",OR(AC79="休",AD$17=1,AND(AE79&lt;&gt;"準",AE79&lt;&gt;"深",AC79="")),OR(AE79="休",AND(OR(AE79="準",AE79="深"),OR(AF79="休",AD$17=30,AF$18="×")),AD$17=31,AE$18="×",AE79="")))))),40,0))))</f>
        <v>0</v>
      </c>
      <c r="AE220" s="193">
        <f t="shared" ref="AE220" si="1257">IF(AND($D$1="二交代制",AE$17&gt;=1,AE$17&lt;=28,AE79="当",AF79="明",AG79="休",AH79="当"),10,IF(AND($D$1="三交代制",AE$17&gt;=2,AE$17&lt;=30,OR(AE79="準",AE79="深"),OR(AF79="準",AF79="深"),OR(AG79="準",AG79="深")),20,IF(AND($D$1="二交代制",OR(AE79="当",AE79="明"),NOT(OR(AND(AE79="当",OR(AF79="明",AE$17=31,AF$18="×"),OR(AG79="休",AE$17=30,AE$17=31,AG$18="×")),AND(AE79="明",OR(AD79="当",AE$17=1),OR(AF79="休",AE$17=31,AF$18="×"))))),30,IF(AND($D$1="三交代制",AD79&lt;&gt;"準",AD79&lt;&gt;"深",OR(AE79="準",AE79="深"),(NOT(OR(AND(AE79="準",OR(AD79="日",AD79="休",AE$17=1,AND(AF79&lt;&gt;"準",AF79&lt;&gt;"深",AD79="")),OR(AF79="休",AND(AF79="準",OR(AG79="休",AE$17=30,AG$18="×")),AE$17=31,AF$18="×",AF79="")),AND(AE79="深",OR(AD79="休",AE$17=1,AND(AF79&lt;&gt;"準",AF79&lt;&gt;"深",AD79="")),OR(AF79="休",AND(OR(AF79="準",AF79="深"),OR(AG79="休",AE$17=30,AG$18="×")),AE$17=31,AF$18="×",AF79="")))))),40,0))))</f>
        <v>0</v>
      </c>
      <c r="AF220" s="193">
        <f t="shared" ref="AF220" si="1258">IF(AND($D$1="二交代制",AF$17&gt;=1,AF$17&lt;=28,AF79="当",AG79="明",AH79="休",AI79="当"),10,IF(AND($D$1="三交代制",AF$17&gt;=2,AF$17&lt;=30,OR(AF79="準",AF79="深"),OR(AG79="準",AG79="深"),OR(AH79="準",AH79="深")),20,IF(AND($D$1="二交代制",OR(AF79="当",AF79="明"),NOT(OR(AND(AF79="当",OR(AG79="明",AF$17=31,AG$18="×"),OR(AH79="休",AF$17=30,AF$17=31,AH$18="×")),AND(AF79="明",OR(AE79="当",AF$17=1),OR(AG79="休",AF$17=31,AG$18="×"))))),30,IF(AND($D$1="三交代制",AE79&lt;&gt;"準",AE79&lt;&gt;"深",OR(AF79="準",AF79="深"),(NOT(OR(AND(AF79="準",OR(AE79="日",AE79="休",AF$17=1,AND(AG79&lt;&gt;"準",AG79&lt;&gt;"深",AE79="")),OR(AG79="休",AND(AG79="準",OR(AH79="休",AF$17=30,AH$18="×")),AF$17=31,AG$18="×",AG79="")),AND(AF79="深",OR(AE79="休",AF$17=1,AND(AG79&lt;&gt;"準",AG79&lt;&gt;"深",AE79="")),OR(AG79="休",AND(OR(AG79="準",AG79="深"),OR(AH79="休",AF$17=30,AH$18="×")),AF$17=31,AG$18="×",AG79="")))))),40,0))))</f>
        <v>0</v>
      </c>
      <c r="AG220" s="193">
        <f t="shared" ref="AG220" si="1259">IF(AND($D$1="二交代制",AG$17&gt;=1,AG$17&lt;=28,AG79="当",AH79="明",AI79="休",AJ79="当"),10,IF(AND($D$1="三交代制",AG$17&gt;=2,AG$17&lt;=30,OR(AG79="準",AG79="深"),OR(AH79="準",AH79="深"),OR(AI79="準",AI79="深")),20,IF(AND($D$1="二交代制",OR(AG79="当",AG79="明"),NOT(OR(AND(AG79="当",OR(AH79="明",AG$17=31,AH$18="×"),OR(AI79="休",AG$17=30,AG$17=31,AI$18="×")),AND(AG79="明",OR(AF79="当",AG$17=1),OR(AH79="休",AG$17=31,AH$18="×"))))),30,IF(AND($D$1="三交代制",AF79&lt;&gt;"準",AF79&lt;&gt;"深",OR(AG79="準",AG79="深"),(NOT(OR(AND(AG79="準",OR(AF79="日",AF79="休",AG$17=1,AND(AH79&lt;&gt;"準",AH79&lt;&gt;"深",AF79="")),OR(AH79="休",AND(AH79="準",OR(AI79="休",AG$17=30,AI$18="×")),AG$17=31,AH$18="×",AH79="")),AND(AG79="深",OR(AF79="休",AG$17=1,AND(AH79&lt;&gt;"準",AH79&lt;&gt;"深",AF79="")),OR(AH79="休",AND(OR(AH79="準",AH79="深"),OR(AI79="休",AG$17=30,AI$18="×")),AG$17=31,AH$18="×",AH79="")))))),40,0))))</f>
        <v>0</v>
      </c>
      <c r="AH220" s="193">
        <f t="shared" ref="AH220" si="1260">IF(AND($D$1="二交代制",AH$17&gt;=1,AH$17&lt;=28,AH79="当",AI79="明",AJ79="休",AK79="当"),10,IF(AND($D$1="三交代制",AH$17&gt;=2,AH$17&lt;=30,OR(AH79="準",AH79="深"),OR(AI79="準",AI79="深"),OR(AJ79="準",AJ79="深")),20,IF(AND($D$1="二交代制",OR(AH79="当",AH79="明"),NOT(OR(AND(AH79="当",OR(AI79="明",AH$17=31,AI$18="×"),OR(AJ79="休",AH$17=30,AH$17=31,AJ$18="×")),AND(AH79="明",OR(AG79="当",AH$17=1),OR(AI79="休",AH$17=31,AI$18="×"))))),30,IF(AND($D$1="三交代制",AG79&lt;&gt;"準",AG79&lt;&gt;"深",OR(AH79="準",AH79="深"),(NOT(OR(AND(AH79="準",OR(AG79="日",AG79="休",AH$17=1,AND(AI79&lt;&gt;"準",AI79&lt;&gt;"深",AG79="")),OR(AI79="休",AND(AI79="準",OR(AJ79="休",AH$17=30,AJ$18="×")),AH$17=31,AI$18="×",AI79="")),AND(AH79="深",OR(AG79="休",AH$17=1,AND(AI79&lt;&gt;"準",AI79&lt;&gt;"深",AG79="")),OR(AI79="休",AND(OR(AI79="準",AI79="深"),OR(AJ79="休",AH$17=30,AJ$18="×")),AH$17=31,AI$18="×",AI79="")))))),40,0))))</f>
        <v>0</v>
      </c>
      <c r="AI220" s="193">
        <f t="shared" ref="AI220" si="1261">IF(AND($D$1="二交代制",AI$17&gt;=1,AI$17&lt;=28,AI79="当",AJ79="明",AK79="休",AL79="当"),10,IF(AND($D$1="三交代制",AI$17&gt;=2,AI$17&lt;=30,OR(AI79="準",AI79="深"),OR(AJ79="準",AJ79="深"),OR(AK79="準",AK79="深")),20,IF(AND($D$1="二交代制",OR(AI79="当",AI79="明"),NOT(OR(AND(AI79="当",OR(AJ79="明",AI$17=31,AJ$18="×"),OR(AK79="休",AI$17=30,AI$17=31,AK$18="×")),AND(AI79="明",OR(AH79="当",AI$17=1),OR(AJ79="休",AI$17=31,AJ$18="×"))))),30,IF(AND($D$1="三交代制",AH79&lt;&gt;"準",AH79&lt;&gt;"深",OR(AI79="準",AI79="深"),(NOT(OR(AND(AI79="準",OR(AH79="日",AH79="休",AI$17=1,AND(AJ79&lt;&gt;"準",AJ79&lt;&gt;"深",AH79="")),OR(AJ79="休",AND(AJ79="準",OR(AK79="休",AI$17=30,AK$18="×")),AI$17=31,AJ$18="×",AJ79="")),AND(AI79="深",OR(AH79="休",AI$17=1,AND(AJ79&lt;&gt;"準",AJ79&lt;&gt;"深",AH79="")),OR(AJ79="休",AND(OR(AJ79="準",AJ79="深"),OR(AK79="休",AI$17=30,AK$18="×")),AI$17=31,AJ$18="×",AJ79="")))))),40,0))))</f>
        <v>0</v>
      </c>
      <c r="AJ220" s="193">
        <f t="shared" ref="AJ220" si="1262">IF(AND($D$1="二交代制",AJ$17&gt;=1,AJ$17&lt;=28,AJ79="当",AK79="明",AL79="休",AM79="当"),10,IF(AND($D$1="三交代制",AJ$17&gt;=2,AJ$17&lt;=30,OR(AJ79="準",AJ79="深"),OR(AK79="準",AK79="深"),OR(AL79="準",AL79="深")),20,IF(AND($D$1="二交代制",OR(AJ79="当",AJ79="明"),NOT(OR(AND(AJ79="当",OR(AK79="明",AJ$17=31,AK$18="×"),OR(AL79="休",AJ$17=30,AJ$17=31,AL$18="×")),AND(AJ79="明",OR(AI79="当",AJ$17=1),OR(AK79="休",AJ$17=31,AK$18="×"))))),30,IF(AND($D$1="三交代制",AI79&lt;&gt;"準",AI79&lt;&gt;"深",OR(AJ79="準",AJ79="深"),(NOT(OR(AND(AJ79="準",OR(AI79="日",AI79="休",AJ$17=1,AND(AK79&lt;&gt;"準",AK79&lt;&gt;"深",AI79="")),OR(AK79="休",AND(AK79="準",OR(AL79="休",AJ$17=30,AL$18="×")),AJ$17=31,AK$18="×",AK79="")),AND(AJ79="深",OR(AI79="休",AJ$17=1,AND(AK79&lt;&gt;"準",AK79&lt;&gt;"深",AI79="")),OR(AK79="休",AND(OR(AK79="準",AK79="深"),OR(AL79="休",AJ$17=30,AL$18="×")),AJ$17=31,AK$18="×",AK79="")))))),40,0))))</f>
        <v>0</v>
      </c>
      <c r="AK220" s="193">
        <f t="shared" ref="AK220" si="1263">IF(AND($D$1="二交代制",AK$17&gt;=1,AK$17&lt;=28,AK79="当",AL79="明",AM79="休",AN79="当"),10,IF(AND($D$1="三交代制",AK$17&gt;=2,AK$17&lt;=30,OR(AK79="準",AK79="深"),OR(AL79="準",AL79="深"),OR(AM79="準",AM79="深")),20,IF(AND($D$1="二交代制",OR(AK79="当",AK79="明"),NOT(OR(AND(AK79="当",OR(AL79="明",AK$17=31,AL$18="×"),OR(AM79="休",AK$17=30,AK$17=31,AM$18="×")),AND(AK79="明",OR(AJ79="当",AK$17=1),OR(AL79="休",AK$17=31,AL$18="×"))))),30,IF(AND($D$1="三交代制",AJ79&lt;&gt;"準",AJ79&lt;&gt;"深",OR(AK79="準",AK79="深"),(NOT(OR(AND(AK79="準",OR(AJ79="日",AJ79="休",AK$17=1,AND(AL79&lt;&gt;"準",AL79&lt;&gt;"深",AJ79="")),OR(AL79="休",AND(AL79="準",OR(AM79="休",AK$17=30,AM$18="×")),AK$17=31,AL$18="×",AL79="")),AND(AK79="深",OR(AJ79="休",AK$17=1,AND(AL79&lt;&gt;"準",AL79&lt;&gt;"深",AJ79="")),OR(AL79="休",AND(OR(AL79="準",AL79="深"),OR(AM79="休",AK$17=30,AM$18="×")),AK$17=31,AL$18="×",AL79="")))))),40,0))))</f>
        <v>0</v>
      </c>
      <c r="AL220" s="193">
        <f t="shared" ref="AL220" si="1264">IF(AND($D$1="二交代制",AL$17&gt;=1,AL$17&lt;=28,AL79="当",AM79="明",AN79="休",AO79="当"),10,IF(AND($D$1="三交代制",AL$17&gt;=2,AL$17&lt;=30,OR(AL79="準",AL79="深"),OR(AM79="準",AM79="深"),OR(AN79="準",AN79="深")),20,IF(AND($D$1="二交代制",OR(AL79="当",AL79="明"),NOT(OR(AND(AL79="当",OR(AM79="明",AL$17=31,AM$18="×"),OR(AN79="休",AL$17=30,AL$17=31,AN$18="×")),AND(AL79="明",OR(AK79="当",AL$17=1),OR(AM79="休",AL$17=31,AM$18="×"))))),30,IF(AND($D$1="三交代制",AK79&lt;&gt;"準",AK79&lt;&gt;"深",OR(AL79="準",AL79="深"),(NOT(OR(AND(AL79="準",OR(AK79="日",AK79="休",AL$17=1,AND(AM79&lt;&gt;"準",AM79&lt;&gt;"深",AK79="")),OR(AM79="休",AND(AM79="準",OR(AN79="休",AL$17=30,AN$18="×")),AL$17=31,AM$18="×",AM79="")),AND(AL79="深",OR(AK79="休",AL$17=1,AND(AM79&lt;&gt;"準",AM79&lt;&gt;"深",AK79="")),OR(AM79="休",AND(OR(AM79="準",AM79="深"),OR(AN79="休",AL$17=30,AN$18="×")),AL$17=31,AM$18="×",AM79="")))))),40,0))))</f>
        <v>0</v>
      </c>
      <c r="AM220" s="193">
        <f t="shared" ref="AM220" si="1265">IF(AND($D$1="二交代制",AM$17&gt;=1,AM$17&lt;=28,AM79="当",AN79="明",AO79="休",AP79="当"),10,IF(AND($D$1="三交代制",AM$17&gt;=2,AM$17&lt;=30,OR(AM79="準",AM79="深"),OR(AN79="準",AN79="深"),OR(AO79="準",AO79="深")),20,IF(AND($D$1="二交代制",OR(AM79="当",AM79="明"),NOT(OR(AND(AM79="当",OR(AN79="明",AM$17=31,AN$18="×"),OR(AO79="休",AM$17=30,AM$17=31,AO$18="×")),AND(AM79="明",OR(AL79="当",AM$17=1),OR(AN79="休",AM$17=31,AN$18="×"))))),30,IF(AND($D$1="三交代制",AL79&lt;&gt;"準",AL79&lt;&gt;"深",OR(AM79="準",AM79="深"),(NOT(OR(AND(AM79="準",OR(AL79="日",AL79="休",AM$17=1,AND(AN79&lt;&gt;"準",AN79&lt;&gt;"深",AL79="")),OR(AN79="休",AND(AN79="準",OR(AO79="休",AM$17=30,AO$18="×")),AM$17=31,AN$18="×",AN79="")),AND(AM79="深",OR(AL79="休",AM$17=1,AND(AN79&lt;&gt;"準",AN79&lt;&gt;"深",AL79="")),OR(AN79="休",AND(OR(AN79="準",AN79="深"),OR(AO79="休",AM$17=30,AO$18="×")),AM$17=31,AN$18="×",AN79="")))))),40,0))))</f>
        <v>0</v>
      </c>
      <c r="AN220" s="193">
        <f t="shared" ref="AN220" si="1266">IF(AND($D$1="二交代制",AN$17&gt;=1,AN$17&lt;=28,AN79="当",AO79="明",AP79="休",AQ79="当"),10,IF(AND($D$1="三交代制",AN$17&gt;=2,AN$17&lt;=30,OR(AN79="準",AN79="深"),OR(AO79="準",AO79="深"),OR(AP79="準",AP79="深")),20,IF(AND($D$1="二交代制",OR(AN79="当",AN79="明"),NOT(OR(AND(AN79="当",OR(AO79="明",AN$17=31,AO$18="×"),OR(AP79="休",AN$17=30,AN$17=31,AP$18="×")),AND(AN79="明",OR(AM79="当",AN$17=1),OR(AO79="休",AN$17=31,AO$18="×"))))),30,IF(AND($D$1="三交代制",AM79&lt;&gt;"準",AM79&lt;&gt;"深",OR(AN79="準",AN79="深"),(NOT(OR(AND(AN79="準",OR(AM79="日",AM79="休",AN$17=1,AND(AO79&lt;&gt;"準",AO79&lt;&gt;"深",AM79="")),OR(AO79="休",AND(AO79="準",OR(AP79="休",AN$17=30,AP$18="×")),AN$17=31,AO$18="×",AO79="")),AND(AN79="深",OR(AM79="休",AN$17=1,AND(AO79&lt;&gt;"準",AO79&lt;&gt;"深",AM79="")),OR(AO79="休",AND(OR(AO79="準",AO79="深"),OR(AP79="休",AN$17=30,AP$18="×")),AN$17=31,AO$18="×",AO79="")))))),40,0))))</f>
        <v>0</v>
      </c>
      <c r="AO220" s="193">
        <f t="shared" ref="AO220" si="1267">IF(AND($D$1="二交代制",AO$17&gt;=1,AO$17&lt;=28,AO79="当",AP79="明",AQ79="休",AR79="当"),10,IF(AND($D$1="三交代制",AO$17&gt;=2,AO$17&lt;=30,OR(AO79="準",AO79="深"),OR(AP79="準",AP79="深"),OR(AQ79="準",AQ79="深")),20,IF(AND($D$1="二交代制",OR(AO79="当",AO79="明"),NOT(OR(AND(AO79="当",OR(AP79="明",AO$17=31,AP$18="×"),OR(AQ79="休",AO$17=30,AO$17=31,AQ$18="×")),AND(AO79="明",OR(AN79="当",AO$17=1),OR(AP79="休",AO$17=31,AP$18="×"))))),30,IF(AND($D$1="三交代制",AN79&lt;&gt;"準",AN79&lt;&gt;"深",OR(AO79="準",AO79="深"),(NOT(OR(AND(AO79="準",OR(AN79="日",AN79="休",AO$17=1,AND(AP79&lt;&gt;"準",AP79&lt;&gt;"深",AN79="")),OR(AP79="休",AND(AP79="準",OR(AQ79="休",AO$17=30,AQ$18="×")),AO$17=31,AP$18="×",AP79="")),AND(AO79="深",OR(AN79="休",AO$17=1,AND(AP79&lt;&gt;"準",AP79&lt;&gt;"深",AN79="")),OR(AP79="休",AND(OR(AP79="準",AP79="深"),OR(AQ79="休",AO$17=30,AQ$18="×")),AO$17=31,AP$18="×",AP79="")))))),40,0))))</f>
        <v>0</v>
      </c>
    </row>
    <row r="221" spans="4:42" x14ac:dyDescent="0.4">
      <c r="D221" s="104"/>
      <c r="E221" s="104"/>
      <c r="F221" s="104"/>
      <c r="G221" s="104"/>
      <c r="H221" s="104"/>
      <c r="I221" s="307"/>
      <c r="J221" s="202"/>
      <c r="K221" s="193"/>
      <c r="L221" s="193"/>
      <c r="M221" s="193"/>
      <c r="N221" s="193"/>
      <c r="O221" s="193"/>
      <c r="P221" s="193"/>
      <c r="Q221" s="193"/>
      <c r="R221" s="193"/>
      <c r="S221" s="193"/>
      <c r="T221" s="193"/>
      <c r="U221" s="193"/>
      <c r="V221" s="193"/>
      <c r="W221" s="193"/>
      <c r="X221" s="193"/>
      <c r="Y221" s="193"/>
      <c r="Z221" s="193"/>
      <c r="AA221" s="193"/>
      <c r="AB221" s="193"/>
      <c r="AC221" s="193"/>
      <c r="AD221" s="193"/>
      <c r="AE221" s="193"/>
      <c r="AF221" s="193"/>
      <c r="AG221" s="193"/>
      <c r="AH221" s="193"/>
      <c r="AI221" s="193"/>
      <c r="AJ221" s="193"/>
      <c r="AK221" s="193"/>
      <c r="AL221" s="193"/>
      <c r="AM221" s="193"/>
      <c r="AN221" s="193"/>
      <c r="AO221" s="193"/>
    </row>
    <row r="222" spans="4:42" x14ac:dyDescent="0.4">
      <c r="D222" s="104"/>
      <c r="E222" s="104"/>
      <c r="F222" s="104"/>
      <c r="G222" s="104"/>
      <c r="H222" s="104"/>
      <c r="I222" s="307"/>
      <c r="J222" s="201" t="str">
        <f t="shared" ref="J222" si="1268">E81</f>
        <v>小嶋</v>
      </c>
      <c r="K222" s="193">
        <f t="shared" ref="K222" si="1269">IF(AND($D$1="二交代制",K$17&gt;=1,K$17&lt;=28,K81="当",L81="明",M81="休",N81="当"),10,IF(AND($D$1="三交代制",K$17&gt;=2,K$17&lt;=30,OR(K81="準",K81="深"),OR(L81="準",L81="深"),OR(M81="準",M81="深")),20,IF(AND($D$1="二交代制",OR(K81="当",K81="明"),NOT(OR(AND(K81="当",OR(L81="明",K$17=31,L$18="×"),OR(M81="休",K$17=30,K$17=31,M$18="×")),AND(K81="明",OR(J81="当",K$17=1),OR(L81="休",K$17=31,L$18="×"))))),30,IF(AND($D$1="三交代制",J81&lt;&gt;"準",J81&lt;&gt;"深",OR(K81="準",K81="深"),(NOT(OR(AND(K81="準",OR(J81="日",J81="休",K$17=1,AND(L81&lt;&gt;"準",L81&lt;&gt;"深",J81="")),OR(L81="休",AND(L81="準",OR(M81="休",K$17=30,M$18="×")),K$17=31,L$18="×",L81="")),AND(K81="深",OR(J81="休",K$17=1,AND(L81&lt;&gt;"準",L81&lt;&gt;"深",J81="")),OR(L81="休",AND(OR(L81="準",L81="深"),OR(M81="休",K$17=30,M$18="×")),K$17=31,L$18="×",L81="")))))),40,0))))</f>
        <v>0</v>
      </c>
      <c r="L222" s="193">
        <f t="shared" ref="L222" si="1270">IF(AND($D$1="二交代制",L$17&gt;=1,L$17&lt;=28,L81="当",M81="明",N81="休",O81="当"),10,IF(AND($D$1="三交代制",L$17&gt;=2,L$17&lt;=30,OR(L81="準",L81="深"),OR(M81="準",M81="深"),OR(N81="準",N81="深")),20,IF(AND($D$1="二交代制",OR(L81="当",L81="明"),NOT(OR(AND(L81="当",OR(M81="明",L$17=31,M$18="×"),OR(N81="休",L$17=30,L$17=31,N$18="×")),AND(L81="明",OR(K81="当",L$17=1),OR(M81="休",L$17=31,M$18="×"))))),30,IF(AND($D$1="三交代制",K81&lt;&gt;"準",K81&lt;&gt;"深",OR(L81="準",L81="深"),(NOT(OR(AND(L81="準",OR(K81="日",K81="休",L$17=1,AND(M81&lt;&gt;"準",M81&lt;&gt;"深",K81="")),OR(M81="休",AND(M81="準",OR(N81="休",L$17=30,N$18="×")),L$17=31,M$18="×",M81="")),AND(L81="深",OR(K81="休",L$17=1,AND(M81&lt;&gt;"準",M81&lt;&gt;"深",K81="")),OR(M81="休",AND(OR(M81="準",M81="深"),OR(N81="休",L$17=30,N$18="×")),L$17=31,M$18="×",M81="")))))),40,0))))</f>
        <v>0</v>
      </c>
      <c r="M222" s="193">
        <f t="shared" ref="M222" si="1271">IF(AND($D$1="二交代制",M$17&gt;=1,M$17&lt;=28,M81="当",N81="明",O81="休",P81="当"),10,IF(AND($D$1="三交代制",M$17&gt;=2,M$17&lt;=30,OR(M81="準",M81="深"),OR(N81="準",N81="深"),OR(O81="準",O81="深")),20,IF(AND($D$1="二交代制",OR(M81="当",M81="明"),NOT(OR(AND(M81="当",OR(N81="明",M$17=31,N$18="×"),OR(O81="休",M$17=30,M$17=31,O$18="×")),AND(M81="明",OR(L81="当",M$17=1),OR(N81="休",M$17=31,N$18="×"))))),30,IF(AND($D$1="三交代制",L81&lt;&gt;"準",L81&lt;&gt;"深",OR(M81="準",M81="深"),(NOT(OR(AND(M81="準",OR(L81="日",L81="休",M$17=1,AND(N81&lt;&gt;"準",N81&lt;&gt;"深",L81="")),OR(N81="休",AND(N81="準",OR(O81="休",M$17=30,O$18="×")),M$17=31,N$18="×",N81="")),AND(M81="深",OR(L81="休",M$17=1,AND(N81&lt;&gt;"準",N81&lt;&gt;"深",L81="")),OR(N81="休",AND(OR(N81="準",N81="深"),OR(O81="休",M$17=30,O$18="×")),M$17=31,N$18="×",N81="")))))),40,0))))</f>
        <v>0</v>
      </c>
      <c r="N222" s="193">
        <f t="shared" ref="N222" si="1272">IF(AND($D$1="二交代制",N$17&gt;=1,N$17&lt;=28,N81="当",O81="明",P81="休",Q81="当"),10,IF(AND($D$1="三交代制",N$17&gt;=2,N$17&lt;=30,OR(N81="準",N81="深"),OR(O81="準",O81="深"),OR(P81="準",P81="深")),20,IF(AND($D$1="二交代制",OR(N81="当",N81="明"),NOT(OR(AND(N81="当",OR(O81="明",N$17=31,O$18="×"),OR(P81="休",N$17=30,N$17=31,P$18="×")),AND(N81="明",OR(M81="当",N$17=1),OR(O81="休",N$17=31,O$18="×"))))),30,IF(AND($D$1="三交代制",M81&lt;&gt;"準",M81&lt;&gt;"深",OR(N81="準",N81="深"),(NOT(OR(AND(N81="準",OR(M81="日",M81="休",N$17=1,AND(O81&lt;&gt;"準",O81&lt;&gt;"深",M81="")),OR(O81="休",AND(O81="準",OR(P81="休",N$17=30,P$18="×")),N$17=31,O$18="×",O81="")),AND(N81="深",OR(M81="休",N$17=1,AND(O81&lt;&gt;"準",O81&lt;&gt;"深",M81="")),OR(O81="休",AND(OR(O81="準",O81="深"),OR(P81="休",N$17=30,P$18="×")),N$17=31,O$18="×",O81="")))))),40,0))))</f>
        <v>0</v>
      </c>
      <c r="O222" s="193">
        <f t="shared" ref="O222" si="1273">IF(AND($D$1="二交代制",O$17&gt;=1,O$17&lt;=28,O81="当",P81="明",Q81="休",R81="当"),10,IF(AND($D$1="三交代制",O$17&gt;=2,O$17&lt;=30,OR(O81="準",O81="深"),OR(P81="準",P81="深"),OR(Q81="準",Q81="深")),20,IF(AND($D$1="二交代制",OR(O81="当",O81="明"),NOT(OR(AND(O81="当",OR(P81="明",O$17=31,P$18="×"),OR(Q81="休",O$17=30,O$17=31,Q$18="×")),AND(O81="明",OR(N81="当",O$17=1),OR(P81="休",O$17=31,P$18="×"))))),30,IF(AND($D$1="三交代制",N81&lt;&gt;"準",N81&lt;&gt;"深",OR(O81="準",O81="深"),(NOT(OR(AND(O81="準",OR(N81="日",N81="休",O$17=1,AND(P81&lt;&gt;"準",P81&lt;&gt;"深",N81="")),OR(P81="休",AND(P81="準",OR(Q81="休",O$17=30,Q$18="×")),O$17=31,P$18="×",P81="")),AND(O81="深",OR(N81="休",O$17=1,AND(P81&lt;&gt;"準",P81&lt;&gt;"深",N81="")),OR(P81="休",AND(OR(P81="準",P81="深"),OR(Q81="休",O$17=30,Q$18="×")),O$17=31,P$18="×",P81="")))))),40,0))))</f>
        <v>0</v>
      </c>
      <c r="P222" s="193">
        <f t="shared" ref="P222" si="1274">IF(AND($D$1="二交代制",P$17&gt;=1,P$17&lt;=28,P81="当",Q81="明",R81="休",S81="当"),10,IF(AND($D$1="三交代制",P$17&gt;=2,P$17&lt;=30,OR(P81="準",P81="深"),OR(Q81="準",Q81="深"),OR(R81="準",R81="深")),20,IF(AND($D$1="二交代制",OR(P81="当",P81="明"),NOT(OR(AND(P81="当",OR(Q81="明",P$17=31,Q$18="×"),OR(R81="休",P$17=30,P$17=31,R$18="×")),AND(P81="明",OR(O81="当",P$17=1),OR(Q81="休",P$17=31,Q$18="×"))))),30,IF(AND($D$1="三交代制",O81&lt;&gt;"準",O81&lt;&gt;"深",OR(P81="準",P81="深"),(NOT(OR(AND(P81="準",OR(O81="日",O81="休",P$17=1,AND(Q81&lt;&gt;"準",Q81&lt;&gt;"深",O81="")),OR(Q81="休",AND(Q81="準",OR(R81="休",P$17=30,R$18="×")),P$17=31,Q$18="×",Q81="")),AND(P81="深",OR(O81="休",P$17=1,AND(Q81&lt;&gt;"準",Q81&lt;&gt;"深",O81="")),OR(Q81="休",AND(OR(Q81="準",Q81="深"),OR(R81="休",P$17=30,R$18="×")),P$17=31,Q$18="×",Q81="")))))),40,0))))</f>
        <v>0</v>
      </c>
      <c r="Q222" s="193">
        <f t="shared" ref="Q222" si="1275">IF(AND($D$1="二交代制",Q$17&gt;=1,Q$17&lt;=28,Q81="当",R81="明",S81="休",T81="当"),10,IF(AND($D$1="三交代制",Q$17&gt;=2,Q$17&lt;=30,OR(Q81="準",Q81="深"),OR(R81="準",R81="深"),OR(S81="準",S81="深")),20,IF(AND($D$1="二交代制",OR(Q81="当",Q81="明"),NOT(OR(AND(Q81="当",OR(R81="明",Q$17=31,R$18="×"),OR(S81="休",Q$17=30,Q$17=31,S$18="×")),AND(Q81="明",OR(P81="当",Q$17=1),OR(R81="休",Q$17=31,R$18="×"))))),30,IF(AND($D$1="三交代制",P81&lt;&gt;"準",P81&lt;&gt;"深",OR(Q81="準",Q81="深"),(NOT(OR(AND(Q81="準",OR(P81="日",P81="休",Q$17=1,AND(R81&lt;&gt;"準",R81&lt;&gt;"深",P81="")),OR(R81="休",AND(R81="準",OR(S81="休",Q$17=30,S$18="×")),Q$17=31,R$18="×",R81="")),AND(Q81="深",OR(P81="休",Q$17=1,AND(R81&lt;&gt;"準",R81&lt;&gt;"深",P81="")),OR(R81="休",AND(OR(R81="準",R81="深"),OR(S81="休",Q$17=30,S$18="×")),Q$17=31,R$18="×",R81="")))))),40,0))))</f>
        <v>0</v>
      </c>
      <c r="R222" s="193">
        <f t="shared" ref="R222" si="1276">IF(AND($D$1="二交代制",R$17&gt;=1,R$17&lt;=28,R81="当",S81="明",T81="休",U81="当"),10,IF(AND($D$1="三交代制",R$17&gt;=2,R$17&lt;=30,OR(R81="準",R81="深"),OR(S81="準",S81="深"),OR(T81="準",T81="深")),20,IF(AND($D$1="二交代制",OR(R81="当",R81="明"),NOT(OR(AND(R81="当",OR(S81="明",R$17=31,S$18="×"),OR(T81="休",R$17=30,R$17=31,T$18="×")),AND(R81="明",OR(Q81="当",R$17=1),OR(S81="休",R$17=31,S$18="×"))))),30,IF(AND($D$1="三交代制",Q81&lt;&gt;"準",Q81&lt;&gt;"深",OR(R81="準",R81="深"),(NOT(OR(AND(R81="準",OR(Q81="日",Q81="休",R$17=1,AND(S81&lt;&gt;"準",S81&lt;&gt;"深",Q81="")),OR(S81="休",AND(S81="準",OR(T81="休",R$17=30,T$18="×")),R$17=31,S$18="×",S81="")),AND(R81="深",OR(Q81="休",R$17=1,AND(S81&lt;&gt;"準",S81&lt;&gt;"深",Q81="")),OR(S81="休",AND(OR(S81="準",S81="深"),OR(T81="休",R$17=30,T$18="×")),R$17=31,S$18="×",S81="")))))),40,0))))</f>
        <v>0</v>
      </c>
      <c r="S222" s="193">
        <f t="shared" ref="S222" si="1277">IF(AND($D$1="二交代制",S$17&gt;=1,S$17&lt;=28,S81="当",T81="明",U81="休",V81="当"),10,IF(AND($D$1="三交代制",S$17&gt;=2,S$17&lt;=30,OR(S81="準",S81="深"),OR(T81="準",T81="深"),OR(U81="準",U81="深")),20,IF(AND($D$1="二交代制",OR(S81="当",S81="明"),NOT(OR(AND(S81="当",OR(T81="明",S$17=31,T$18="×"),OR(U81="休",S$17=30,S$17=31,U$18="×")),AND(S81="明",OR(R81="当",S$17=1),OR(T81="休",S$17=31,T$18="×"))))),30,IF(AND($D$1="三交代制",R81&lt;&gt;"準",R81&lt;&gt;"深",OR(S81="準",S81="深"),(NOT(OR(AND(S81="準",OR(R81="日",R81="休",S$17=1,AND(T81&lt;&gt;"準",T81&lt;&gt;"深",R81="")),OR(T81="休",AND(T81="準",OR(U81="休",S$17=30,U$18="×")),S$17=31,T$18="×",T81="")),AND(S81="深",OR(R81="休",S$17=1,AND(T81&lt;&gt;"準",T81&lt;&gt;"深",R81="")),OR(T81="休",AND(OR(T81="準",T81="深"),OR(U81="休",S$17=30,U$18="×")),S$17=31,T$18="×",T81="")))))),40,0))))</f>
        <v>0</v>
      </c>
      <c r="T222" s="193">
        <f t="shared" ref="T222" si="1278">IF(AND($D$1="二交代制",T$17&gt;=1,T$17&lt;=28,T81="当",U81="明",V81="休",W81="当"),10,IF(AND($D$1="三交代制",T$17&gt;=2,T$17&lt;=30,OR(T81="準",T81="深"),OR(U81="準",U81="深"),OR(V81="準",V81="深")),20,IF(AND($D$1="二交代制",OR(T81="当",T81="明"),NOT(OR(AND(T81="当",OR(U81="明",T$17=31,U$18="×"),OR(V81="休",T$17=30,T$17=31,V$18="×")),AND(T81="明",OR(S81="当",T$17=1),OR(U81="休",T$17=31,U$18="×"))))),30,IF(AND($D$1="三交代制",S81&lt;&gt;"準",S81&lt;&gt;"深",OR(T81="準",T81="深"),(NOT(OR(AND(T81="準",OR(S81="日",S81="休",T$17=1,AND(U81&lt;&gt;"準",U81&lt;&gt;"深",S81="")),OR(U81="休",AND(U81="準",OR(V81="休",T$17=30,V$18="×")),T$17=31,U$18="×",U81="")),AND(T81="深",OR(S81="休",T$17=1,AND(U81&lt;&gt;"準",U81&lt;&gt;"深",S81="")),OR(U81="休",AND(OR(U81="準",U81="深"),OR(V81="休",T$17=30,V$18="×")),T$17=31,U$18="×",U81="")))))),40,0))))</f>
        <v>0</v>
      </c>
      <c r="U222" s="193">
        <f t="shared" ref="U222" si="1279">IF(AND($D$1="二交代制",U$17&gt;=1,U$17&lt;=28,U81="当",V81="明",W81="休",X81="当"),10,IF(AND($D$1="三交代制",U$17&gt;=2,U$17&lt;=30,OR(U81="準",U81="深"),OR(V81="準",V81="深"),OR(W81="準",W81="深")),20,IF(AND($D$1="二交代制",OR(U81="当",U81="明"),NOT(OR(AND(U81="当",OR(V81="明",U$17=31,V$18="×"),OR(W81="休",U$17=30,U$17=31,W$18="×")),AND(U81="明",OR(T81="当",U$17=1),OR(V81="休",U$17=31,V$18="×"))))),30,IF(AND($D$1="三交代制",T81&lt;&gt;"準",T81&lt;&gt;"深",OR(U81="準",U81="深"),(NOT(OR(AND(U81="準",OR(T81="日",T81="休",U$17=1,AND(V81&lt;&gt;"準",V81&lt;&gt;"深",T81="")),OR(V81="休",AND(V81="準",OR(W81="休",U$17=30,W$18="×")),U$17=31,V$18="×",V81="")),AND(U81="深",OR(T81="休",U$17=1,AND(V81&lt;&gt;"準",V81&lt;&gt;"深",T81="")),OR(V81="休",AND(OR(V81="準",V81="深"),OR(W81="休",U$17=30,W$18="×")),U$17=31,V$18="×",V81="")))))),40,0))))</f>
        <v>0</v>
      </c>
      <c r="V222" s="193">
        <f t="shared" ref="V222" si="1280">IF(AND($D$1="二交代制",V$17&gt;=1,V$17&lt;=28,V81="当",W81="明",X81="休",Y81="当"),10,IF(AND($D$1="三交代制",V$17&gt;=2,V$17&lt;=30,OR(V81="準",V81="深"),OR(W81="準",W81="深"),OR(X81="準",X81="深")),20,IF(AND($D$1="二交代制",OR(V81="当",V81="明"),NOT(OR(AND(V81="当",OR(W81="明",V$17=31,W$18="×"),OR(X81="休",V$17=30,V$17=31,X$18="×")),AND(V81="明",OR(U81="当",V$17=1),OR(W81="休",V$17=31,W$18="×"))))),30,IF(AND($D$1="三交代制",U81&lt;&gt;"準",U81&lt;&gt;"深",OR(V81="準",V81="深"),(NOT(OR(AND(V81="準",OR(U81="日",U81="休",V$17=1,AND(W81&lt;&gt;"準",W81&lt;&gt;"深",U81="")),OR(W81="休",AND(W81="準",OR(X81="休",V$17=30,X$18="×")),V$17=31,W$18="×",W81="")),AND(V81="深",OR(U81="休",V$17=1,AND(W81&lt;&gt;"準",W81&lt;&gt;"深",U81="")),OR(W81="休",AND(OR(W81="準",W81="深"),OR(X81="休",V$17=30,X$18="×")),V$17=31,W$18="×",W81="")))))),40,0))))</f>
        <v>0</v>
      </c>
      <c r="W222" s="193">
        <f t="shared" ref="W222" si="1281">IF(AND($D$1="二交代制",W$17&gt;=1,W$17&lt;=28,W81="当",X81="明",Y81="休",Z81="当"),10,IF(AND($D$1="三交代制",W$17&gt;=2,W$17&lt;=30,OR(W81="準",W81="深"),OR(X81="準",X81="深"),OR(Y81="準",Y81="深")),20,IF(AND($D$1="二交代制",OR(W81="当",W81="明"),NOT(OR(AND(W81="当",OR(X81="明",W$17=31,X$18="×"),OR(Y81="休",W$17=30,W$17=31,Y$18="×")),AND(W81="明",OR(V81="当",W$17=1),OR(X81="休",W$17=31,X$18="×"))))),30,IF(AND($D$1="三交代制",V81&lt;&gt;"準",V81&lt;&gt;"深",OR(W81="準",W81="深"),(NOT(OR(AND(W81="準",OR(V81="日",V81="休",W$17=1,AND(X81&lt;&gt;"準",X81&lt;&gt;"深",V81="")),OR(X81="休",AND(X81="準",OR(Y81="休",W$17=30,Y$18="×")),W$17=31,X$18="×",X81="")),AND(W81="深",OR(V81="休",W$17=1,AND(X81&lt;&gt;"準",X81&lt;&gt;"深",V81="")),OR(X81="休",AND(OR(X81="準",X81="深"),OR(Y81="休",W$17=30,Y$18="×")),W$17=31,X$18="×",X81="")))))),40,0))))</f>
        <v>0</v>
      </c>
      <c r="X222" s="193">
        <f t="shared" ref="X222" si="1282">IF(AND($D$1="二交代制",X$17&gt;=1,X$17&lt;=28,X81="当",Y81="明",Z81="休",AA81="当"),10,IF(AND($D$1="三交代制",X$17&gt;=2,X$17&lt;=30,OR(X81="準",X81="深"),OR(Y81="準",Y81="深"),OR(Z81="準",Z81="深")),20,IF(AND($D$1="二交代制",OR(X81="当",X81="明"),NOT(OR(AND(X81="当",OR(Y81="明",X$17=31,Y$18="×"),OR(Z81="休",X$17=30,X$17=31,Z$18="×")),AND(X81="明",OR(W81="当",X$17=1),OR(Y81="休",X$17=31,Y$18="×"))))),30,IF(AND($D$1="三交代制",W81&lt;&gt;"準",W81&lt;&gt;"深",OR(X81="準",X81="深"),(NOT(OR(AND(X81="準",OR(W81="日",W81="休",X$17=1,AND(Y81&lt;&gt;"準",Y81&lt;&gt;"深",W81="")),OR(Y81="休",AND(Y81="準",OR(Z81="休",X$17=30,Z$18="×")),X$17=31,Y$18="×",Y81="")),AND(X81="深",OR(W81="休",X$17=1,AND(Y81&lt;&gt;"準",Y81&lt;&gt;"深",W81="")),OR(Y81="休",AND(OR(Y81="準",Y81="深"),OR(Z81="休",X$17=30,Z$18="×")),X$17=31,Y$18="×",Y81="")))))),40,0))))</f>
        <v>0</v>
      </c>
      <c r="Y222" s="193">
        <f t="shared" ref="Y222" si="1283">IF(AND($D$1="二交代制",Y$17&gt;=1,Y$17&lt;=28,Y81="当",Z81="明",AA81="休",AB81="当"),10,IF(AND($D$1="三交代制",Y$17&gt;=2,Y$17&lt;=30,OR(Y81="準",Y81="深"),OR(Z81="準",Z81="深"),OR(AA81="準",AA81="深")),20,IF(AND($D$1="二交代制",OR(Y81="当",Y81="明"),NOT(OR(AND(Y81="当",OR(Z81="明",Y$17=31,Z$18="×"),OR(AA81="休",Y$17=30,Y$17=31,AA$18="×")),AND(Y81="明",OR(X81="当",Y$17=1),OR(Z81="休",Y$17=31,Z$18="×"))))),30,IF(AND($D$1="三交代制",X81&lt;&gt;"準",X81&lt;&gt;"深",OR(Y81="準",Y81="深"),(NOT(OR(AND(Y81="準",OR(X81="日",X81="休",Y$17=1,AND(Z81&lt;&gt;"準",Z81&lt;&gt;"深",X81="")),OR(Z81="休",AND(Z81="準",OR(AA81="休",Y$17=30,AA$18="×")),Y$17=31,Z$18="×",Z81="")),AND(Y81="深",OR(X81="休",Y$17=1,AND(Z81&lt;&gt;"準",Z81&lt;&gt;"深",X81="")),OR(Z81="休",AND(OR(Z81="準",Z81="深"),OR(AA81="休",Y$17=30,AA$18="×")),Y$17=31,Z$18="×",Z81="")))))),40,0))))</f>
        <v>0</v>
      </c>
      <c r="Z222" s="193">
        <f t="shared" ref="Z222" si="1284">IF(AND($D$1="二交代制",Z$17&gt;=1,Z$17&lt;=28,Z81="当",AA81="明",AB81="休",AC81="当"),10,IF(AND($D$1="三交代制",Z$17&gt;=2,Z$17&lt;=30,OR(Z81="準",Z81="深"),OR(AA81="準",AA81="深"),OR(AB81="準",AB81="深")),20,IF(AND($D$1="二交代制",OR(Z81="当",Z81="明"),NOT(OR(AND(Z81="当",OR(AA81="明",Z$17=31,AA$18="×"),OR(AB81="休",Z$17=30,Z$17=31,AB$18="×")),AND(Z81="明",OR(Y81="当",Z$17=1),OR(AA81="休",Z$17=31,AA$18="×"))))),30,IF(AND($D$1="三交代制",Y81&lt;&gt;"準",Y81&lt;&gt;"深",OR(Z81="準",Z81="深"),(NOT(OR(AND(Z81="準",OR(Y81="日",Y81="休",Z$17=1,AND(AA81&lt;&gt;"準",AA81&lt;&gt;"深",Y81="")),OR(AA81="休",AND(AA81="準",OR(AB81="休",Z$17=30,AB$18="×")),Z$17=31,AA$18="×",AA81="")),AND(Z81="深",OR(Y81="休",Z$17=1,AND(AA81&lt;&gt;"準",AA81&lt;&gt;"深",Y81="")),OR(AA81="休",AND(OR(AA81="準",AA81="深"),OR(AB81="休",Z$17=30,AB$18="×")),Z$17=31,AA$18="×",AA81="")))))),40,0))))</f>
        <v>0</v>
      </c>
      <c r="AA222" s="193">
        <f t="shared" ref="AA222" si="1285">IF(AND($D$1="二交代制",AA$17&gt;=1,AA$17&lt;=28,AA81="当",AB81="明",AC81="休",AD81="当"),10,IF(AND($D$1="三交代制",AA$17&gt;=2,AA$17&lt;=30,OR(AA81="準",AA81="深"),OR(AB81="準",AB81="深"),OR(AC81="準",AC81="深")),20,IF(AND($D$1="二交代制",OR(AA81="当",AA81="明"),NOT(OR(AND(AA81="当",OR(AB81="明",AA$17=31,AB$18="×"),OR(AC81="休",AA$17=30,AA$17=31,AC$18="×")),AND(AA81="明",OR(Z81="当",AA$17=1),OR(AB81="休",AA$17=31,AB$18="×"))))),30,IF(AND($D$1="三交代制",Z81&lt;&gt;"準",Z81&lt;&gt;"深",OR(AA81="準",AA81="深"),(NOT(OR(AND(AA81="準",OR(Z81="日",Z81="休",AA$17=1,AND(AB81&lt;&gt;"準",AB81&lt;&gt;"深",Z81="")),OR(AB81="休",AND(AB81="準",OR(AC81="休",AA$17=30,AC$18="×")),AA$17=31,AB$18="×",AB81="")),AND(AA81="深",OR(Z81="休",AA$17=1,AND(AB81&lt;&gt;"準",AB81&lt;&gt;"深",Z81="")),OR(AB81="休",AND(OR(AB81="準",AB81="深"),OR(AC81="休",AA$17=30,AC$18="×")),AA$17=31,AB$18="×",AB81="")))))),40,0))))</f>
        <v>0</v>
      </c>
      <c r="AB222" s="193">
        <f t="shared" ref="AB222" si="1286">IF(AND($D$1="二交代制",AB$17&gt;=1,AB$17&lt;=28,AB81="当",AC81="明",AD81="休",AE81="当"),10,IF(AND($D$1="三交代制",AB$17&gt;=2,AB$17&lt;=30,OR(AB81="準",AB81="深"),OR(AC81="準",AC81="深"),OR(AD81="準",AD81="深")),20,IF(AND($D$1="二交代制",OR(AB81="当",AB81="明"),NOT(OR(AND(AB81="当",OR(AC81="明",AB$17=31,AC$18="×"),OR(AD81="休",AB$17=30,AB$17=31,AD$18="×")),AND(AB81="明",OR(AA81="当",AB$17=1),OR(AC81="休",AB$17=31,AC$18="×"))))),30,IF(AND($D$1="三交代制",AA81&lt;&gt;"準",AA81&lt;&gt;"深",OR(AB81="準",AB81="深"),(NOT(OR(AND(AB81="準",OR(AA81="日",AA81="休",AB$17=1,AND(AC81&lt;&gt;"準",AC81&lt;&gt;"深",AA81="")),OR(AC81="休",AND(AC81="準",OR(AD81="休",AB$17=30,AD$18="×")),AB$17=31,AC$18="×",AC81="")),AND(AB81="深",OR(AA81="休",AB$17=1,AND(AC81&lt;&gt;"準",AC81&lt;&gt;"深",AA81="")),OR(AC81="休",AND(OR(AC81="準",AC81="深"),OR(AD81="休",AB$17=30,AD$18="×")),AB$17=31,AC$18="×",AC81="")))))),40,0))))</f>
        <v>0</v>
      </c>
      <c r="AC222" s="193">
        <f t="shared" ref="AC222" si="1287">IF(AND($D$1="二交代制",AC$17&gt;=1,AC$17&lt;=28,AC81="当",AD81="明",AE81="休",AF81="当"),10,IF(AND($D$1="三交代制",AC$17&gt;=2,AC$17&lt;=30,OR(AC81="準",AC81="深"),OR(AD81="準",AD81="深"),OR(AE81="準",AE81="深")),20,IF(AND($D$1="二交代制",OR(AC81="当",AC81="明"),NOT(OR(AND(AC81="当",OR(AD81="明",AC$17=31,AD$18="×"),OR(AE81="休",AC$17=30,AC$17=31,AE$18="×")),AND(AC81="明",OR(AB81="当",AC$17=1),OR(AD81="休",AC$17=31,AD$18="×"))))),30,IF(AND($D$1="三交代制",AB81&lt;&gt;"準",AB81&lt;&gt;"深",OR(AC81="準",AC81="深"),(NOT(OR(AND(AC81="準",OR(AB81="日",AB81="休",AC$17=1,AND(AD81&lt;&gt;"準",AD81&lt;&gt;"深",AB81="")),OR(AD81="休",AND(AD81="準",OR(AE81="休",AC$17=30,AE$18="×")),AC$17=31,AD$18="×",AD81="")),AND(AC81="深",OR(AB81="休",AC$17=1,AND(AD81&lt;&gt;"準",AD81&lt;&gt;"深",AB81="")),OR(AD81="休",AND(OR(AD81="準",AD81="深"),OR(AE81="休",AC$17=30,AE$18="×")),AC$17=31,AD$18="×",AD81="")))))),40,0))))</f>
        <v>0</v>
      </c>
      <c r="AD222" s="193">
        <f t="shared" ref="AD222" si="1288">IF(AND($D$1="二交代制",AD$17&gt;=1,AD$17&lt;=28,AD81="当",AE81="明",AF81="休",AG81="当"),10,IF(AND($D$1="三交代制",AD$17&gt;=2,AD$17&lt;=30,OR(AD81="準",AD81="深"),OR(AE81="準",AE81="深"),OR(AF81="準",AF81="深")),20,IF(AND($D$1="二交代制",OR(AD81="当",AD81="明"),NOT(OR(AND(AD81="当",OR(AE81="明",AD$17=31,AE$18="×"),OR(AF81="休",AD$17=30,AD$17=31,AF$18="×")),AND(AD81="明",OR(AC81="当",AD$17=1),OR(AE81="休",AD$17=31,AE$18="×"))))),30,IF(AND($D$1="三交代制",AC81&lt;&gt;"準",AC81&lt;&gt;"深",OR(AD81="準",AD81="深"),(NOT(OR(AND(AD81="準",OR(AC81="日",AC81="休",AD$17=1,AND(AE81&lt;&gt;"準",AE81&lt;&gt;"深",AC81="")),OR(AE81="休",AND(AE81="準",OR(AF81="休",AD$17=30,AF$18="×")),AD$17=31,AE$18="×",AE81="")),AND(AD81="深",OR(AC81="休",AD$17=1,AND(AE81&lt;&gt;"準",AE81&lt;&gt;"深",AC81="")),OR(AE81="休",AND(OR(AE81="準",AE81="深"),OR(AF81="休",AD$17=30,AF$18="×")),AD$17=31,AE$18="×",AE81="")))))),40,0))))</f>
        <v>0</v>
      </c>
      <c r="AE222" s="193">
        <f t="shared" ref="AE222" si="1289">IF(AND($D$1="二交代制",AE$17&gt;=1,AE$17&lt;=28,AE81="当",AF81="明",AG81="休",AH81="当"),10,IF(AND($D$1="三交代制",AE$17&gt;=2,AE$17&lt;=30,OR(AE81="準",AE81="深"),OR(AF81="準",AF81="深"),OR(AG81="準",AG81="深")),20,IF(AND($D$1="二交代制",OR(AE81="当",AE81="明"),NOT(OR(AND(AE81="当",OR(AF81="明",AE$17=31,AF$18="×"),OR(AG81="休",AE$17=30,AE$17=31,AG$18="×")),AND(AE81="明",OR(AD81="当",AE$17=1),OR(AF81="休",AE$17=31,AF$18="×"))))),30,IF(AND($D$1="三交代制",AD81&lt;&gt;"準",AD81&lt;&gt;"深",OR(AE81="準",AE81="深"),(NOT(OR(AND(AE81="準",OR(AD81="日",AD81="休",AE$17=1,AND(AF81&lt;&gt;"準",AF81&lt;&gt;"深",AD81="")),OR(AF81="休",AND(AF81="準",OR(AG81="休",AE$17=30,AG$18="×")),AE$17=31,AF$18="×",AF81="")),AND(AE81="深",OR(AD81="休",AE$17=1,AND(AF81&lt;&gt;"準",AF81&lt;&gt;"深",AD81="")),OR(AF81="休",AND(OR(AF81="準",AF81="深"),OR(AG81="休",AE$17=30,AG$18="×")),AE$17=31,AF$18="×",AF81="")))))),40,0))))</f>
        <v>0</v>
      </c>
      <c r="AF222" s="193">
        <f t="shared" ref="AF222" si="1290">IF(AND($D$1="二交代制",AF$17&gt;=1,AF$17&lt;=28,AF81="当",AG81="明",AH81="休",AI81="当"),10,IF(AND($D$1="三交代制",AF$17&gt;=2,AF$17&lt;=30,OR(AF81="準",AF81="深"),OR(AG81="準",AG81="深"),OR(AH81="準",AH81="深")),20,IF(AND($D$1="二交代制",OR(AF81="当",AF81="明"),NOT(OR(AND(AF81="当",OR(AG81="明",AF$17=31,AG$18="×"),OR(AH81="休",AF$17=30,AF$17=31,AH$18="×")),AND(AF81="明",OR(AE81="当",AF$17=1),OR(AG81="休",AF$17=31,AG$18="×"))))),30,IF(AND($D$1="三交代制",AE81&lt;&gt;"準",AE81&lt;&gt;"深",OR(AF81="準",AF81="深"),(NOT(OR(AND(AF81="準",OR(AE81="日",AE81="休",AF$17=1,AND(AG81&lt;&gt;"準",AG81&lt;&gt;"深",AE81="")),OR(AG81="休",AND(AG81="準",OR(AH81="休",AF$17=30,AH$18="×")),AF$17=31,AG$18="×",AG81="")),AND(AF81="深",OR(AE81="休",AF$17=1,AND(AG81&lt;&gt;"準",AG81&lt;&gt;"深",AE81="")),OR(AG81="休",AND(OR(AG81="準",AG81="深"),OR(AH81="休",AF$17=30,AH$18="×")),AF$17=31,AG$18="×",AG81="")))))),40,0))))</f>
        <v>0</v>
      </c>
      <c r="AG222" s="193">
        <f t="shared" ref="AG222" si="1291">IF(AND($D$1="二交代制",AG$17&gt;=1,AG$17&lt;=28,AG81="当",AH81="明",AI81="休",AJ81="当"),10,IF(AND($D$1="三交代制",AG$17&gt;=2,AG$17&lt;=30,OR(AG81="準",AG81="深"),OR(AH81="準",AH81="深"),OR(AI81="準",AI81="深")),20,IF(AND($D$1="二交代制",OR(AG81="当",AG81="明"),NOT(OR(AND(AG81="当",OR(AH81="明",AG$17=31,AH$18="×"),OR(AI81="休",AG$17=30,AG$17=31,AI$18="×")),AND(AG81="明",OR(AF81="当",AG$17=1),OR(AH81="休",AG$17=31,AH$18="×"))))),30,IF(AND($D$1="三交代制",AF81&lt;&gt;"準",AF81&lt;&gt;"深",OR(AG81="準",AG81="深"),(NOT(OR(AND(AG81="準",OR(AF81="日",AF81="休",AG$17=1,AND(AH81&lt;&gt;"準",AH81&lt;&gt;"深",AF81="")),OR(AH81="休",AND(AH81="準",OR(AI81="休",AG$17=30,AI$18="×")),AG$17=31,AH$18="×",AH81="")),AND(AG81="深",OR(AF81="休",AG$17=1,AND(AH81&lt;&gt;"準",AH81&lt;&gt;"深",AF81="")),OR(AH81="休",AND(OR(AH81="準",AH81="深"),OR(AI81="休",AG$17=30,AI$18="×")),AG$17=31,AH$18="×",AH81="")))))),40,0))))</f>
        <v>0</v>
      </c>
      <c r="AH222" s="193">
        <f t="shared" ref="AH222" si="1292">IF(AND($D$1="二交代制",AH$17&gt;=1,AH$17&lt;=28,AH81="当",AI81="明",AJ81="休",AK81="当"),10,IF(AND($D$1="三交代制",AH$17&gt;=2,AH$17&lt;=30,OR(AH81="準",AH81="深"),OR(AI81="準",AI81="深"),OR(AJ81="準",AJ81="深")),20,IF(AND($D$1="二交代制",OR(AH81="当",AH81="明"),NOT(OR(AND(AH81="当",OR(AI81="明",AH$17=31,AI$18="×"),OR(AJ81="休",AH$17=30,AH$17=31,AJ$18="×")),AND(AH81="明",OR(AG81="当",AH$17=1),OR(AI81="休",AH$17=31,AI$18="×"))))),30,IF(AND($D$1="三交代制",AG81&lt;&gt;"準",AG81&lt;&gt;"深",OR(AH81="準",AH81="深"),(NOT(OR(AND(AH81="準",OR(AG81="日",AG81="休",AH$17=1,AND(AI81&lt;&gt;"準",AI81&lt;&gt;"深",AG81="")),OR(AI81="休",AND(AI81="準",OR(AJ81="休",AH$17=30,AJ$18="×")),AH$17=31,AI$18="×",AI81="")),AND(AH81="深",OR(AG81="休",AH$17=1,AND(AI81&lt;&gt;"準",AI81&lt;&gt;"深",AG81="")),OR(AI81="休",AND(OR(AI81="準",AI81="深"),OR(AJ81="休",AH$17=30,AJ$18="×")),AH$17=31,AI$18="×",AI81="")))))),40,0))))</f>
        <v>0</v>
      </c>
      <c r="AI222" s="193">
        <f t="shared" ref="AI222" si="1293">IF(AND($D$1="二交代制",AI$17&gt;=1,AI$17&lt;=28,AI81="当",AJ81="明",AK81="休",AL81="当"),10,IF(AND($D$1="三交代制",AI$17&gt;=2,AI$17&lt;=30,OR(AI81="準",AI81="深"),OR(AJ81="準",AJ81="深"),OR(AK81="準",AK81="深")),20,IF(AND($D$1="二交代制",OR(AI81="当",AI81="明"),NOT(OR(AND(AI81="当",OR(AJ81="明",AI$17=31,AJ$18="×"),OR(AK81="休",AI$17=30,AI$17=31,AK$18="×")),AND(AI81="明",OR(AH81="当",AI$17=1),OR(AJ81="休",AI$17=31,AJ$18="×"))))),30,IF(AND($D$1="三交代制",AH81&lt;&gt;"準",AH81&lt;&gt;"深",OR(AI81="準",AI81="深"),(NOT(OR(AND(AI81="準",OR(AH81="日",AH81="休",AI$17=1,AND(AJ81&lt;&gt;"準",AJ81&lt;&gt;"深",AH81="")),OR(AJ81="休",AND(AJ81="準",OR(AK81="休",AI$17=30,AK$18="×")),AI$17=31,AJ$18="×",AJ81="")),AND(AI81="深",OR(AH81="休",AI$17=1,AND(AJ81&lt;&gt;"準",AJ81&lt;&gt;"深",AH81="")),OR(AJ81="休",AND(OR(AJ81="準",AJ81="深"),OR(AK81="休",AI$17=30,AK$18="×")),AI$17=31,AJ$18="×",AJ81="")))))),40,0))))</f>
        <v>0</v>
      </c>
      <c r="AJ222" s="193">
        <f t="shared" ref="AJ222" si="1294">IF(AND($D$1="二交代制",AJ$17&gt;=1,AJ$17&lt;=28,AJ81="当",AK81="明",AL81="休",AM81="当"),10,IF(AND($D$1="三交代制",AJ$17&gt;=2,AJ$17&lt;=30,OR(AJ81="準",AJ81="深"),OR(AK81="準",AK81="深"),OR(AL81="準",AL81="深")),20,IF(AND($D$1="二交代制",OR(AJ81="当",AJ81="明"),NOT(OR(AND(AJ81="当",OR(AK81="明",AJ$17=31,AK$18="×"),OR(AL81="休",AJ$17=30,AJ$17=31,AL$18="×")),AND(AJ81="明",OR(AI81="当",AJ$17=1),OR(AK81="休",AJ$17=31,AK$18="×"))))),30,IF(AND($D$1="三交代制",AI81&lt;&gt;"準",AI81&lt;&gt;"深",OR(AJ81="準",AJ81="深"),(NOT(OR(AND(AJ81="準",OR(AI81="日",AI81="休",AJ$17=1,AND(AK81&lt;&gt;"準",AK81&lt;&gt;"深",AI81="")),OR(AK81="休",AND(AK81="準",OR(AL81="休",AJ$17=30,AL$18="×")),AJ$17=31,AK$18="×",AK81="")),AND(AJ81="深",OR(AI81="休",AJ$17=1,AND(AK81&lt;&gt;"準",AK81&lt;&gt;"深",AI81="")),OR(AK81="休",AND(OR(AK81="準",AK81="深"),OR(AL81="休",AJ$17=30,AL$18="×")),AJ$17=31,AK$18="×",AK81="")))))),40,0))))</f>
        <v>0</v>
      </c>
      <c r="AK222" s="193">
        <f t="shared" ref="AK222" si="1295">IF(AND($D$1="二交代制",AK$17&gt;=1,AK$17&lt;=28,AK81="当",AL81="明",AM81="休",AN81="当"),10,IF(AND($D$1="三交代制",AK$17&gt;=2,AK$17&lt;=30,OR(AK81="準",AK81="深"),OR(AL81="準",AL81="深"),OR(AM81="準",AM81="深")),20,IF(AND($D$1="二交代制",OR(AK81="当",AK81="明"),NOT(OR(AND(AK81="当",OR(AL81="明",AK$17=31,AL$18="×"),OR(AM81="休",AK$17=30,AK$17=31,AM$18="×")),AND(AK81="明",OR(AJ81="当",AK$17=1),OR(AL81="休",AK$17=31,AL$18="×"))))),30,IF(AND($D$1="三交代制",AJ81&lt;&gt;"準",AJ81&lt;&gt;"深",OR(AK81="準",AK81="深"),(NOT(OR(AND(AK81="準",OR(AJ81="日",AJ81="休",AK$17=1,AND(AL81&lt;&gt;"準",AL81&lt;&gt;"深",AJ81="")),OR(AL81="休",AND(AL81="準",OR(AM81="休",AK$17=30,AM$18="×")),AK$17=31,AL$18="×",AL81="")),AND(AK81="深",OR(AJ81="休",AK$17=1,AND(AL81&lt;&gt;"準",AL81&lt;&gt;"深",AJ81="")),OR(AL81="休",AND(OR(AL81="準",AL81="深"),OR(AM81="休",AK$17=30,AM$18="×")),AK$17=31,AL$18="×",AL81="")))))),40,0))))</f>
        <v>0</v>
      </c>
      <c r="AL222" s="193">
        <f t="shared" ref="AL222" si="1296">IF(AND($D$1="二交代制",AL$17&gt;=1,AL$17&lt;=28,AL81="当",AM81="明",AN81="休",AO81="当"),10,IF(AND($D$1="三交代制",AL$17&gt;=2,AL$17&lt;=30,OR(AL81="準",AL81="深"),OR(AM81="準",AM81="深"),OR(AN81="準",AN81="深")),20,IF(AND($D$1="二交代制",OR(AL81="当",AL81="明"),NOT(OR(AND(AL81="当",OR(AM81="明",AL$17=31,AM$18="×"),OR(AN81="休",AL$17=30,AL$17=31,AN$18="×")),AND(AL81="明",OR(AK81="当",AL$17=1),OR(AM81="休",AL$17=31,AM$18="×"))))),30,IF(AND($D$1="三交代制",AK81&lt;&gt;"準",AK81&lt;&gt;"深",OR(AL81="準",AL81="深"),(NOT(OR(AND(AL81="準",OR(AK81="日",AK81="休",AL$17=1,AND(AM81&lt;&gt;"準",AM81&lt;&gt;"深",AK81="")),OR(AM81="休",AND(AM81="準",OR(AN81="休",AL$17=30,AN$18="×")),AL$17=31,AM$18="×",AM81="")),AND(AL81="深",OR(AK81="休",AL$17=1,AND(AM81&lt;&gt;"準",AM81&lt;&gt;"深",AK81="")),OR(AM81="休",AND(OR(AM81="準",AM81="深"),OR(AN81="休",AL$17=30,AN$18="×")),AL$17=31,AM$18="×",AM81="")))))),40,0))))</f>
        <v>0</v>
      </c>
      <c r="AM222" s="193">
        <f t="shared" ref="AM222" si="1297">IF(AND($D$1="二交代制",AM$17&gt;=1,AM$17&lt;=28,AM81="当",AN81="明",AO81="休",AP81="当"),10,IF(AND($D$1="三交代制",AM$17&gt;=2,AM$17&lt;=30,OR(AM81="準",AM81="深"),OR(AN81="準",AN81="深"),OR(AO81="準",AO81="深")),20,IF(AND($D$1="二交代制",OR(AM81="当",AM81="明"),NOT(OR(AND(AM81="当",OR(AN81="明",AM$17=31,AN$18="×"),OR(AO81="休",AM$17=30,AM$17=31,AO$18="×")),AND(AM81="明",OR(AL81="当",AM$17=1),OR(AN81="休",AM$17=31,AN$18="×"))))),30,IF(AND($D$1="三交代制",AL81&lt;&gt;"準",AL81&lt;&gt;"深",OR(AM81="準",AM81="深"),(NOT(OR(AND(AM81="準",OR(AL81="日",AL81="休",AM$17=1,AND(AN81&lt;&gt;"準",AN81&lt;&gt;"深",AL81="")),OR(AN81="休",AND(AN81="準",OR(AO81="休",AM$17=30,AO$18="×")),AM$17=31,AN$18="×",AN81="")),AND(AM81="深",OR(AL81="休",AM$17=1,AND(AN81&lt;&gt;"準",AN81&lt;&gt;"深",AL81="")),OR(AN81="休",AND(OR(AN81="準",AN81="深"),OR(AO81="休",AM$17=30,AO$18="×")),AM$17=31,AN$18="×",AN81="")))))),40,0))))</f>
        <v>0</v>
      </c>
      <c r="AN222" s="193">
        <f t="shared" ref="AN222" si="1298">IF(AND($D$1="二交代制",AN$17&gt;=1,AN$17&lt;=28,AN81="当",AO81="明",AP81="休",AQ81="当"),10,IF(AND($D$1="三交代制",AN$17&gt;=2,AN$17&lt;=30,OR(AN81="準",AN81="深"),OR(AO81="準",AO81="深"),OR(AP81="準",AP81="深")),20,IF(AND($D$1="二交代制",OR(AN81="当",AN81="明"),NOT(OR(AND(AN81="当",OR(AO81="明",AN$17=31,AO$18="×"),OR(AP81="休",AN$17=30,AN$17=31,AP$18="×")),AND(AN81="明",OR(AM81="当",AN$17=1),OR(AO81="休",AN$17=31,AO$18="×"))))),30,IF(AND($D$1="三交代制",AM81&lt;&gt;"準",AM81&lt;&gt;"深",OR(AN81="準",AN81="深"),(NOT(OR(AND(AN81="準",OR(AM81="日",AM81="休",AN$17=1,AND(AO81&lt;&gt;"準",AO81&lt;&gt;"深",AM81="")),OR(AO81="休",AND(AO81="準",OR(AP81="休",AN$17=30,AP$18="×")),AN$17=31,AO$18="×",AO81="")),AND(AN81="深",OR(AM81="休",AN$17=1,AND(AO81&lt;&gt;"準",AO81&lt;&gt;"深",AM81="")),OR(AO81="休",AND(OR(AO81="準",AO81="深"),OR(AP81="休",AN$17=30,AP$18="×")),AN$17=31,AO$18="×",AO81="")))))),40,0))))</f>
        <v>0</v>
      </c>
      <c r="AO222" s="193">
        <f t="shared" ref="AO222" si="1299">IF(AND($D$1="二交代制",AO$17&gt;=1,AO$17&lt;=28,AO81="当",AP81="明",AQ81="休",AR81="当"),10,IF(AND($D$1="三交代制",AO$17&gt;=2,AO$17&lt;=30,OR(AO81="準",AO81="深"),OR(AP81="準",AP81="深"),OR(AQ81="準",AQ81="深")),20,IF(AND($D$1="二交代制",OR(AO81="当",AO81="明"),NOT(OR(AND(AO81="当",OR(AP81="明",AO$17=31,AP$18="×"),OR(AQ81="休",AO$17=30,AO$17=31,AQ$18="×")),AND(AO81="明",OR(AN81="当",AO$17=1),OR(AP81="休",AO$17=31,AP$18="×"))))),30,IF(AND($D$1="三交代制",AN81&lt;&gt;"準",AN81&lt;&gt;"深",OR(AO81="準",AO81="深"),(NOT(OR(AND(AO81="準",OR(AN81="日",AN81="休",AO$17=1,AND(AP81&lt;&gt;"準",AP81&lt;&gt;"深",AN81="")),OR(AP81="休",AND(AP81="準",OR(AQ81="休",AO$17=30,AQ$18="×")),AO$17=31,AP$18="×",AP81="")),AND(AO81="深",OR(AN81="休",AO$17=1,AND(AP81&lt;&gt;"準",AP81&lt;&gt;"深",AN81="")),OR(AP81="休",AND(OR(AP81="準",AP81="深"),OR(AQ81="休",AO$17=30,AQ$18="×")),AO$17=31,AP$18="×",AP81="")))))),40,0))))</f>
        <v>0</v>
      </c>
    </row>
    <row r="223" spans="4:42" x14ac:dyDescent="0.4">
      <c r="D223" s="104"/>
      <c r="E223" s="104"/>
      <c r="F223" s="104"/>
      <c r="G223" s="104"/>
      <c r="H223" s="104"/>
      <c r="I223" s="307"/>
      <c r="J223" s="202"/>
      <c r="K223" s="193"/>
      <c r="L223" s="193"/>
      <c r="M223" s="193"/>
      <c r="N223" s="193"/>
      <c r="O223" s="193"/>
      <c r="P223" s="193"/>
      <c r="Q223" s="193"/>
      <c r="R223" s="193"/>
      <c r="S223" s="193"/>
      <c r="T223" s="193"/>
      <c r="U223" s="193"/>
      <c r="V223" s="193"/>
      <c r="W223" s="193"/>
      <c r="X223" s="193"/>
      <c r="Y223" s="193"/>
      <c r="Z223" s="193"/>
      <c r="AA223" s="193"/>
      <c r="AB223" s="193"/>
      <c r="AC223" s="193"/>
      <c r="AD223" s="193"/>
      <c r="AE223" s="193"/>
      <c r="AF223" s="193"/>
      <c r="AG223" s="193"/>
      <c r="AH223" s="193"/>
      <c r="AI223" s="193"/>
      <c r="AJ223" s="193"/>
      <c r="AK223" s="193"/>
      <c r="AL223" s="193"/>
      <c r="AM223" s="193"/>
      <c r="AN223" s="193"/>
      <c r="AO223" s="193"/>
    </row>
    <row r="224" spans="4:42" x14ac:dyDescent="0.4">
      <c r="D224" s="104"/>
      <c r="E224" s="104"/>
      <c r="F224" s="104"/>
      <c r="G224" s="104"/>
      <c r="H224" s="104"/>
      <c r="I224" s="307"/>
      <c r="J224" s="201" t="str">
        <f t="shared" ref="J224" si="1300">E83</f>
        <v>磯部</v>
      </c>
      <c r="K224" s="193">
        <f t="shared" ref="K224" si="1301">IF(AND($D$1="二交代制",K$17&gt;=1,K$17&lt;=28,K83="当",L83="明",M83="休",N83="当"),10,IF(AND($D$1="三交代制",K$17&gt;=2,K$17&lt;=30,OR(K83="準",K83="深"),OR(L83="準",L83="深"),OR(M83="準",M83="深")),20,IF(AND($D$1="二交代制",OR(K83="当",K83="明"),NOT(OR(AND(K83="当",OR(L83="明",K$17=31,L$18="×"),OR(M83="休",K$17=30,K$17=31,M$18="×")),AND(K83="明",OR(J83="当",K$17=1),OR(L83="休",K$17=31,L$18="×"))))),30,IF(AND($D$1="三交代制",J83&lt;&gt;"準",J83&lt;&gt;"深",OR(K83="準",K83="深"),(NOT(OR(AND(K83="準",OR(J83="日",J83="休",K$17=1,AND(L83&lt;&gt;"準",L83&lt;&gt;"深",J83="")),OR(L83="休",AND(L83="準",OR(M83="休",K$17=30,M$18="×")),K$17=31,L$18="×",L83="")),AND(K83="深",OR(J83="休",K$17=1,AND(L83&lt;&gt;"準",L83&lt;&gt;"深",J83="")),OR(L83="休",AND(OR(L83="準",L83="深"),OR(M83="休",K$17=30,M$18="×")),K$17=31,L$18="×",L83="")))))),40,0))))</f>
        <v>0</v>
      </c>
      <c r="L224" s="193">
        <f t="shared" ref="L224" si="1302">IF(AND($D$1="二交代制",L$17&gt;=1,L$17&lt;=28,L83="当",M83="明",N83="休",O83="当"),10,IF(AND($D$1="三交代制",L$17&gt;=2,L$17&lt;=30,OR(L83="準",L83="深"),OR(M83="準",M83="深"),OR(N83="準",N83="深")),20,IF(AND($D$1="二交代制",OR(L83="当",L83="明"),NOT(OR(AND(L83="当",OR(M83="明",L$17=31,M$18="×"),OR(N83="休",L$17=30,L$17=31,N$18="×")),AND(L83="明",OR(K83="当",L$17=1),OR(M83="休",L$17=31,M$18="×"))))),30,IF(AND($D$1="三交代制",K83&lt;&gt;"準",K83&lt;&gt;"深",OR(L83="準",L83="深"),(NOT(OR(AND(L83="準",OR(K83="日",K83="休",L$17=1,AND(M83&lt;&gt;"準",M83&lt;&gt;"深",K83="")),OR(M83="休",AND(M83="準",OR(N83="休",L$17=30,N$18="×")),L$17=31,M$18="×",M83="")),AND(L83="深",OR(K83="休",L$17=1,AND(M83&lt;&gt;"準",M83&lt;&gt;"深",K83="")),OR(M83="休",AND(OR(M83="準",M83="深"),OR(N83="休",L$17=30,N$18="×")),L$17=31,M$18="×",M83="")))))),40,0))))</f>
        <v>0</v>
      </c>
      <c r="M224" s="193">
        <f t="shared" ref="M224" si="1303">IF(AND($D$1="二交代制",M$17&gt;=1,M$17&lt;=28,M83="当",N83="明",O83="休",P83="当"),10,IF(AND($D$1="三交代制",M$17&gt;=2,M$17&lt;=30,OR(M83="準",M83="深"),OR(N83="準",N83="深"),OR(O83="準",O83="深")),20,IF(AND($D$1="二交代制",OR(M83="当",M83="明"),NOT(OR(AND(M83="当",OR(N83="明",M$17=31,N$18="×"),OR(O83="休",M$17=30,M$17=31,O$18="×")),AND(M83="明",OR(L83="当",M$17=1),OR(N83="休",M$17=31,N$18="×"))))),30,IF(AND($D$1="三交代制",L83&lt;&gt;"準",L83&lt;&gt;"深",OR(M83="準",M83="深"),(NOT(OR(AND(M83="準",OR(L83="日",L83="休",M$17=1,AND(N83&lt;&gt;"準",N83&lt;&gt;"深",L83="")),OR(N83="休",AND(N83="準",OR(O83="休",M$17=30,O$18="×")),M$17=31,N$18="×",N83="")),AND(M83="深",OR(L83="休",M$17=1,AND(N83&lt;&gt;"準",N83&lt;&gt;"深",L83="")),OR(N83="休",AND(OR(N83="準",N83="深"),OR(O83="休",M$17=30,O$18="×")),M$17=31,N$18="×",N83="")))))),40,0))))</f>
        <v>0</v>
      </c>
      <c r="N224" s="193">
        <f t="shared" ref="N224" si="1304">IF(AND($D$1="二交代制",N$17&gt;=1,N$17&lt;=28,N83="当",O83="明",P83="休",Q83="当"),10,IF(AND($D$1="三交代制",N$17&gt;=2,N$17&lt;=30,OR(N83="準",N83="深"),OR(O83="準",O83="深"),OR(P83="準",P83="深")),20,IF(AND($D$1="二交代制",OR(N83="当",N83="明"),NOT(OR(AND(N83="当",OR(O83="明",N$17=31,O$18="×"),OR(P83="休",N$17=30,N$17=31,P$18="×")),AND(N83="明",OR(M83="当",N$17=1),OR(O83="休",N$17=31,O$18="×"))))),30,IF(AND($D$1="三交代制",M83&lt;&gt;"準",M83&lt;&gt;"深",OR(N83="準",N83="深"),(NOT(OR(AND(N83="準",OR(M83="日",M83="休",N$17=1,AND(O83&lt;&gt;"準",O83&lt;&gt;"深",M83="")),OR(O83="休",AND(O83="準",OR(P83="休",N$17=30,P$18="×")),N$17=31,O$18="×",O83="")),AND(N83="深",OR(M83="休",N$17=1,AND(O83&lt;&gt;"準",O83&lt;&gt;"深",M83="")),OR(O83="休",AND(OR(O83="準",O83="深"),OR(P83="休",N$17=30,P$18="×")),N$17=31,O$18="×",O83="")))))),40,0))))</f>
        <v>0</v>
      </c>
      <c r="O224" s="193">
        <f t="shared" ref="O224" si="1305">IF(AND($D$1="二交代制",O$17&gt;=1,O$17&lt;=28,O83="当",P83="明",Q83="休",R83="当"),10,IF(AND($D$1="三交代制",O$17&gt;=2,O$17&lt;=30,OR(O83="準",O83="深"),OR(P83="準",P83="深"),OR(Q83="準",Q83="深")),20,IF(AND($D$1="二交代制",OR(O83="当",O83="明"),NOT(OR(AND(O83="当",OR(P83="明",O$17=31,P$18="×"),OR(Q83="休",O$17=30,O$17=31,Q$18="×")),AND(O83="明",OR(N83="当",O$17=1),OR(P83="休",O$17=31,P$18="×"))))),30,IF(AND($D$1="三交代制",N83&lt;&gt;"準",N83&lt;&gt;"深",OR(O83="準",O83="深"),(NOT(OR(AND(O83="準",OR(N83="日",N83="休",O$17=1,AND(P83&lt;&gt;"準",P83&lt;&gt;"深",N83="")),OR(P83="休",AND(P83="準",OR(Q83="休",O$17=30,Q$18="×")),O$17=31,P$18="×",P83="")),AND(O83="深",OR(N83="休",O$17=1,AND(P83&lt;&gt;"準",P83&lt;&gt;"深",N83="")),OR(P83="休",AND(OR(P83="準",P83="深"),OR(Q83="休",O$17=30,Q$18="×")),O$17=31,P$18="×",P83="")))))),40,0))))</f>
        <v>0</v>
      </c>
      <c r="P224" s="193">
        <f t="shared" ref="P224" si="1306">IF(AND($D$1="二交代制",P$17&gt;=1,P$17&lt;=28,P83="当",Q83="明",R83="休",S83="当"),10,IF(AND($D$1="三交代制",P$17&gt;=2,P$17&lt;=30,OR(P83="準",P83="深"),OR(Q83="準",Q83="深"),OR(R83="準",R83="深")),20,IF(AND($D$1="二交代制",OR(P83="当",P83="明"),NOT(OR(AND(P83="当",OR(Q83="明",P$17=31,Q$18="×"),OR(R83="休",P$17=30,P$17=31,R$18="×")),AND(P83="明",OR(O83="当",P$17=1),OR(Q83="休",P$17=31,Q$18="×"))))),30,IF(AND($D$1="三交代制",O83&lt;&gt;"準",O83&lt;&gt;"深",OR(P83="準",P83="深"),(NOT(OR(AND(P83="準",OR(O83="日",O83="休",P$17=1,AND(Q83&lt;&gt;"準",Q83&lt;&gt;"深",O83="")),OR(Q83="休",AND(Q83="準",OR(R83="休",P$17=30,R$18="×")),P$17=31,Q$18="×",Q83="")),AND(P83="深",OR(O83="休",P$17=1,AND(Q83&lt;&gt;"準",Q83&lt;&gt;"深",O83="")),OR(Q83="休",AND(OR(Q83="準",Q83="深"),OR(R83="休",P$17=30,R$18="×")),P$17=31,Q$18="×",Q83="")))))),40,0))))</f>
        <v>0</v>
      </c>
      <c r="Q224" s="193">
        <f t="shared" ref="Q224" si="1307">IF(AND($D$1="二交代制",Q$17&gt;=1,Q$17&lt;=28,Q83="当",R83="明",S83="休",T83="当"),10,IF(AND($D$1="三交代制",Q$17&gt;=2,Q$17&lt;=30,OR(Q83="準",Q83="深"),OR(R83="準",R83="深"),OR(S83="準",S83="深")),20,IF(AND($D$1="二交代制",OR(Q83="当",Q83="明"),NOT(OR(AND(Q83="当",OR(R83="明",Q$17=31,R$18="×"),OR(S83="休",Q$17=30,Q$17=31,S$18="×")),AND(Q83="明",OR(P83="当",Q$17=1),OR(R83="休",Q$17=31,R$18="×"))))),30,IF(AND($D$1="三交代制",P83&lt;&gt;"準",P83&lt;&gt;"深",OR(Q83="準",Q83="深"),(NOT(OR(AND(Q83="準",OR(P83="日",P83="休",Q$17=1,AND(R83&lt;&gt;"準",R83&lt;&gt;"深",P83="")),OR(R83="休",AND(R83="準",OR(S83="休",Q$17=30,S$18="×")),Q$17=31,R$18="×",R83="")),AND(Q83="深",OR(P83="休",Q$17=1,AND(R83&lt;&gt;"準",R83&lt;&gt;"深",P83="")),OR(R83="休",AND(OR(R83="準",R83="深"),OR(S83="休",Q$17=30,S$18="×")),Q$17=31,R$18="×",R83="")))))),40,0))))</f>
        <v>0</v>
      </c>
      <c r="R224" s="193">
        <f t="shared" ref="R224" si="1308">IF(AND($D$1="二交代制",R$17&gt;=1,R$17&lt;=28,R83="当",S83="明",T83="休",U83="当"),10,IF(AND($D$1="三交代制",R$17&gt;=2,R$17&lt;=30,OR(R83="準",R83="深"),OR(S83="準",S83="深"),OR(T83="準",T83="深")),20,IF(AND($D$1="二交代制",OR(R83="当",R83="明"),NOT(OR(AND(R83="当",OR(S83="明",R$17=31,S$18="×"),OR(T83="休",R$17=30,R$17=31,T$18="×")),AND(R83="明",OR(Q83="当",R$17=1),OR(S83="休",R$17=31,S$18="×"))))),30,IF(AND($D$1="三交代制",Q83&lt;&gt;"準",Q83&lt;&gt;"深",OR(R83="準",R83="深"),(NOT(OR(AND(R83="準",OR(Q83="日",Q83="休",R$17=1,AND(S83&lt;&gt;"準",S83&lt;&gt;"深",Q83="")),OR(S83="休",AND(S83="準",OR(T83="休",R$17=30,T$18="×")),R$17=31,S$18="×",S83="")),AND(R83="深",OR(Q83="休",R$17=1,AND(S83&lt;&gt;"準",S83&lt;&gt;"深",Q83="")),OR(S83="休",AND(OR(S83="準",S83="深"),OR(T83="休",R$17=30,T$18="×")),R$17=31,S$18="×",S83="")))))),40,0))))</f>
        <v>0</v>
      </c>
      <c r="S224" s="193">
        <f t="shared" ref="S224" si="1309">IF(AND($D$1="二交代制",S$17&gt;=1,S$17&lt;=28,S83="当",T83="明",U83="休",V83="当"),10,IF(AND($D$1="三交代制",S$17&gt;=2,S$17&lt;=30,OR(S83="準",S83="深"),OR(T83="準",T83="深"),OR(U83="準",U83="深")),20,IF(AND($D$1="二交代制",OR(S83="当",S83="明"),NOT(OR(AND(S83="当",OR(T83="明",S$17=31,T$18="×"),OR(U83="休",S$17=30,S$17=31,U$18="×")),AND(S83="明",OR(R83="当",S$17=1),OR(T83="休",S$17=31,T$18="×"))))),30,IF(AND($D$1="三交代制",R83&lt;&gt;"準",R83&lt;&gt;"深",OR(S83="準",S83="深"),(NOT(OR(AND(S83="準",OR(R83="日",R83="休",S$17=1,AND(T83&lt;&gt;"準",T83&lt;&gt;"深",R83="")),OR(T83="休",AND(T83="準",OR(U83="休",S$17=30,U$18="×")),S$17=31,T$18="×",T83="")),AND(S83="深",OR(R83="休",S$17=1,AND(T83&lt;&gt;"準",T83&lt;&gt;"深",R83="")),OR(T83="休",AND(OR(T83="準",T83="深"),OR(U83="休",S$17=30,U$18="×")),S$17=31,T$18="×",T83="")))))),40,0))))</f>
        <v>0</v>
      </c>
      <c r="T224" s="193">
        <f t="shared" ref="T224" si="1310">IF(AND($D$1="二交代制",T$17&gt;=1,T$17&lt;=28,T83="当",U83="明",V83="休",W83="当"),10,IF(AND($D$1="三交代制",T$17&gt;=2,T$17&lt;=30,OR(T83="準",T83="深"),OR(U83="準",U83="深"),OR(V83="準",V83="深")),20,IF(AND($D$1="二交代制",OR(T83="当",T83="明"),NOT(OR(AND(T83="当",OR(U83="明",T$17=31,U$18="×"),OR(V83="休",T$17=30,T$17=31,V$18="×")),AND(T83="明",OR(S83="当",T$17=1),OR(U83="休",T$17=31,U$18="×"))))),30,IF(AND($D$1="三交代制",S83&lt;&gt;"準",S83&lt;&gt;"深",OR(T83="準",T83="深"),(NOT(OR(AND(T83="準",OR(S83="日",S83="休",T$17=1,AND(U83&lt;&gt;"準",U83&lt;&gt;"深",S83="")),OR(U83="休",AND(U83="準",OR(V83="休",T$17=30,V$18="×")),T$17=31,U$18="×",U83="")),AND(T83="深",OR(S83="休",T$17=1,AND(U83&lt;&gt;"準",U83&lt;&gt;"深",S83="")),OR(U83="休",AND(OR(U83="準",U83="深"),OR(V83="休",T$17=30,V$18="×")),T$17=31,U$18="×",U83="")))))),40,0))))</f>
        <v>0</v>
      </c>
      <c r="U224" s="193">
        <f t="shared" ref="U224" si="1311">IF(AND($D$1="二交代制",U$17&gt;=1,U$17&lt;=28,U83="当",V83="明",W83="休",X83="当"),10,IF(AND($D$1="三交代制",U$17&gt;=2,U$17&lt;=30,OR(U83="準",U83="深"),OR(V83="準",V83="深"),OR(W83="準",W83="深")),20,IF(AND($D$1="二交代制",OR(U83="当",U83="明"),NOT(OR(AND(U83="当",OR(V83="明",U$17=31,V$18="×"),OR(W83="休",U$17=30,U$17=31,W$18="×")),AND(U83="明",OR(T83="当",U$17=1),OR(V83="休",U$17=31,V$18="×"))))),30,IF(AND($D$1="三交代制",T83&lt;&gt;"準",T83&lt;&gt;"深",OR(U83="準",U83="深"),(NOT(OR(AND(U83="準",OR(T83="日",T83="休",U$17=1,AND(V83&lt;&gt;"準",V83&lt;&gt;"深",T83="")),OR(V83="休",AND(V83="準",OR(W83="休",U$17=30,W$18="×")),U$17=31,V$18="×",V83="")),AND(U83="深",OR(T83="休",U$17=1,AND(V83&lt;&gt;"準",V83&lt;&gt;"深",T83="")),OR(V83="休",AND(OR(V83="準",V83="深"),OR(W83="休",U$17=30,W$18="×")),U$17=31,V$18="×",V83="")))))),40,0))))</f>
        <v>0</v>
      </c>
      <c r="V224" s="193">
        <f t="shared" ref="V224" si="1312">IF(AND($D$1="二交代制",V$17&gt;=1,V$17&lt;=28,V83="当",W83="明",X83="休",Y83="当"),10,IF(AND($D$1="三交代制",V$17&gt;=2,V$17&lt;=30,OR(V83="準",V83="深"),OR(W83="準",W83="深"),OR(X83="準",X83="深")),20,IF(AND($D$1="二交代制",OR(V83="当",V83="明"),NOT(OR(AND(V83="当",OR(W83="明",V$17=31,W$18="×"),OR(X83="休",V$17=30,V$17=31,X$18="×")),AND(V83="明",OR(U83="当",V$17=1),OR(W83="休",V$17=31,W$18="×"))))),30,IF(AND($D$1="三交代制",U83&lt;&gt;"準",U83&lt;&gt;"深",OR(V83="準",V83="深"),(NOT(OR(AND(V83="準",OR(U83="日",U83="休",V$17=1,AND(W83&lt;&gt;"準",W83&lt;&gt;"深",U83="")),OR(W83="休",AND(W83="準",OR(X83="休",V$17=30,X$18="×")),V$17=31,W$18="×",W83="")),AND(V83="深",OR(U83="休",V$17=1,AND(W83&lt;&gt;"準",W83&lt;&gt;"深",U83="")),OR(W83="休",AND(OR(W83="準",W83="深"),OR(X83="休",V$17=30,X$18="×")),V$17=31,W$18="×",W83="")))))),40,0))))</f>
        <v>0</v>
      </c>
      <c r="W224" s="193">
        <f t="shared" ref="W224" si="1313">IF(AND($D$1="二交代制",W$17&gt;=1,W$17&lt;=28,W83="当",X83="明",Y83="休",Z83="当"),10,IF(AND($D$1="三交代制",W$17&gt;=2,W$17&lt;=30,OR(W83="準",W83="深"),OR(X83="準",X83="深"),OR(Y83="準",Y83="深")),20,IF(AND($D$1="二交代制",OR(W83="当",W83="明"),NOT(OR(AND(W83="当",OR(X83="明",W$17=31,X$18="×"),OR(Y83="休",W$17=30,W$17=31,Y$18="×")),AND(W83="明",OR(V83="当",W$17=1),OR(X83="休",W$17=31,X$18="×"))))),30,IF(AND($D$1="三交代制",V83&lt;&gt;"準",V83&lt;&gt;"深",OR(W83="準",W83="深"),(NOT(OR(AND(W83="準",OR(V83="日",V83="休",W$17=1,AND(X83&lt;&gt;"準",X83&lt;&gt;"深",V83="")),OR(X83="休",AND(X83="準",OR(Y83="休",W$17=30,Y$18="×")),W$17=31,X$18="×",X83="")),AND(W83="深",OR(V83="休",W$17=1,AND(X83&lt;&gt;"準",X83&lt;&gt;"深",V83="")),OR(X83="休",AND(OR(X83="準",X83="深"),OR(Y83="休",W$17=30,Y$18="×")),W$17=31,X$18="×",X83="")))))),40,0))))</f>
        <v>0</v>
      </c>
      <c r="X224" s="193">
        <f t="shared" ref="X224" si="1314">IF(AND($D$1="二交代制",X$17&gt;=1,X$17&lt;=28,X83="当",Y83="明",Z83="休",AA83="当"),10,IF(AND($D$1="三交代制",X$17&gt;=2,X$17&lt;=30,OR(X83="準",X83="深"),OR(Y83="準",Y83="深"),OR(Z83="準",Z83="深")),20,IF(AND($D$1="二交代制",OR(X83="当",X83="明"),NOT(OR(AND(X83="当",OR(Y83="明",X$17=31,Y$18="×"),OR(Z83="休",X$17=30,X$17=31,Z$18="×")),AND(X83="明",OR(W83="当",X$17=1),OR(Y83="休",X$17=31,Y$18="×"))))),30,IF(AND($D$1="三交代制",W83&lt;&gt;"準",W83&lt;&gt;"深",OR(X83="準",X83="深"),(NOT(OR(AND(X83="準",OR(W83="日",W83="休",X$17=1,AND(Y83&lt;&gt;"準",Y83&lt;&gt;"深",W83="")),OR(Y83="休",AND(Y83="準",OR(Z83="休",X$17=30,Z$18="×")),X$17=31,Y$18="×",Y83="")),AND(X83="深",OR(W83="休",X$17=1,AND(Y83&lt;&gt;"準",Y83&lt;&gt;"深",W83="")),OR(Y83="休",AND(OR(Y83="準",Y83="深"),OR(Z83="休",X$17=30,Z$18="×")),X$17=31,Y$18="×",Y83="")))))),40,0))))</f>
        <v>0</v>
      </c>
      <c r="Y224" s="193">
        <f t="shared" ref="Y224" si="1315">IF(AND($D$1="二交代制",Y$17&gt;=1,Y$17&lt;=28,Y83="当",Z83="明",AA83="休",AB83="当"),10,IF(AND($D$1="三交代制",Y$17&gt;=2,Y$17&lt;=30,OR(Y83="準",Y83="深"),OR(Z83="準",Z83="深"),OR(AA83="準",AA83="深")),20,IF(AND($D$1="二交代制",OR(Y83="当",Y83="明"),NOT(OR(AND(Y83="当",OR(Z83="明",Y$17=31,Z$18="×"),OR(AA83="休",Y$17=30,Y$17=31,AA$18="×")),AND(Y83="明",OR(X83="当",Y$17=1),OR(Z83="休",Y$17=31,Z$18="×"))))),30,IF(AND($D$1="三交代制",X83&lt;&gt;"準",X83&lt;&gt;"深",OR(Y83="準",Y83="深"),(NOT(OR(AND(Y83="準",OR(X83="日",X83="休",Y$17=1,AND(Z83&lt;&gt;"準",Z83&lt;&gt;"深",X83="")),OR(Z83="休",AND(Z83="準",OR(AA83="休",Y$17=30,AA$18="×")),Y$17=31,Z$18="×",Z83="")),AND(Y83="深",OR(X83="休",Y$17=1,AND(Z83&lt;&gt;"準",Z83&lt;&gt;"深",X83="")),OR(Z83="休",AND(OR(Z83="準",Z83="深"),OR(AA83="休",Y$17=30,AA$18="×")),Y$17=31,Z$18="×",Z83="")))))),40,0))))</f>
        <v>0</v>
      </c>
      <c r="Z224" s="193">
        <f t="shared" ref="Z224" si="1316">IF(AND($D$1="二交代制",Z$17&gt;=1,Z$17&lt;=28,Z83="当",AA83="明",AB83="休",AC83="当"),10,IF(AND($D$1="三交代制",Z$17&gt;=2,Z$17&lt;=30,OR(Z83="準",Z83="深"),OR(AA83="準",AA83="深"),OR(AB83="準",AB83="深")),20,IF(AND($D$1="二交代制",OR(Z83="当",Z83="明"),NOT(OR(AND(Z83="当",OR(AA83="明",Z$17=31,AA$18="×"),OR(AB83="休",Z$17=30,Z$17=31,AB$18="×")),AND(Z83="明",OR(Y83="当",Z$17=1),OR(AA83="休",Z$17=31,AA$18="×"))))),30,IF(AND($D$1="三交代制",Y83&lt;&gt;"準",Y83&lt;&gt;"深",OR(Z83="準",Z83="深"),(NOT(OR(AND(Z83="準",OR(Y83="日",Y83="休",Z$17=1,AND(AA83&lt;&gt;"準",AA83&lt;&gt;"深",Y83="")),OR(AA83="休",AND(AA83="準",OR(AB83="休",Z$17=30,AB$18="×")),Z$17=31,AA$18="×",AA83="")),AND(Z83="深",OR(Y83="休",Z$17=1,AND(AA83&lt;&gt;"準",AA83&lt;&gt;"深",Y83="")),OR(AA83="休",AND(OR(AA83="準",AA83="深"),OR(AB83="休",Z$17=30,AB$18="×")),Z$17=31,AA$18="×",AA83="")))))),40,0))))</f>
        <v>0</v>
      </c>
      <c r="AA224" s="193">
        <f t="shared" ref="AA224" si="1317">IF(AND($D$1="二交代制",AA$17&gt;=1,AA$17&lt;=28,AA83="当",AB83="明",AC83="休",AD83="当"),10,IF(AND($D$1="三交代制",AA$17&gt;=2,AA$17&lt;=30,OR(AA83="準",AA83="深"),OR(AB83="準",AB83="深"),OR(AC83="準",AC83="深")),20,IF(AND($D$1="二交代制",OR(AA83="当",AA83="明"),NOT(OR(AND(AA83="当",OR(AB83="明",AA$17=31,AB$18="×"),OR(AC83="休",AA$17=30,AA$17=31,AC$18="×")),AND(AA83="明",OR(Z83="当",AA$17=1),OR(AB83="休",AA$17=31,AB$18="×"))))),30,IF(AND($D$1="三交代制",Z83&lt;&gt;"準",Z83&lt;&gt;"深",OR(AA83="準",AA83="深"),(NOT(OR(AND(AA83="準",OR(Z83="日",Z83="休",AA$17=1,AND(AB83&lt;&gt;"準",AB83&lt;&gt;"深",Z83="")),OR(AB83="休",AND(AB83="準",OR(AC83="休",AA$17=30,AC$18="×")),AA$17=31,AB$18="×",AB83="")),AND(AA83="深",OR(Z83="休",AA$17=1,AND(AB83&lt;&gt;"準",AB83&lt;&gt;"深",Z83="")),OR(AB83="休",AND(OR(AB83="準",AB83="深"),OR(AC83="休",AA$17=30,AC$18="×")),AA$17=31,AB$18="×",AB83="")))))),40,0))))</f>
        <v>0</v>
      </c>
      <c r="AB224" s="193">
        <f t="shared" ref="AB224" si="1318">IF(AND($D$1="二交代制",AB$17&gt;=1,AB$17&lt;=28,AB83="当",AC83="明",AD83="休",AE83="当"),10,IF(AND($D$1="三交代制",AB$17&gt;=2,AB$17&lt;=30,OR(AB83="準",AB83="深"),OR(AC83="準",AC83="深"),OR(AD83="準",AD83="深")),20,IF(AND($D$1="二交代制",OR(AB83="当",AB83="明"),NOT(OR(AND(AB83="当",OR(AC83="明",AB$17=31,AC$18="×"),OR(AD83="休",AB$17=30,AB$17=31,AD$18="×")),AND(AB83="明",OR(AA83="当",AB$17=1),OR(AC83="休",AB$17=31,AC$18="×"))))),30,IF(AND($D$1="三交代制",AA83&lt;&gt;"準",AA83&lt;&gt;"深",OR(AB83="準",AB83="深"),(NOT(OR(AND(AB83="準",OR(AA83="日",AA83="休",AB$17=1,AND(AC83&lt;&gt;"準",AC83&lt;&gt;"深",AA83="")),OR(AC83="休",AND(AC83="準",OR(AD83="休",AB$17=30,AD$18="×")),AB$17=31,AC$18="×",AC83="")),AND(AB83="深",OR(AA83="休",AB$17=1,AND(AC83&lt;&gt;"準",AC83&lt;&gt;"深",AA83="")),OR(AC83="休",AND(OR(AC83="準",AC83="深"),OR(AD83="休",AB$17=30,AD$18="×")),AB$17=31,AC$18="×",AC83="")))))),40,0))))</f>
        <v>0</v>
      </c>
      <c r="AC224" s="193">
        <f t="shared" ref="AC224" si="1319">IF(AND($D$1="二交代制",AC$17&gt;=1,AC$17&lt;=28,AC83="当",AD83="明",AE83="休",AF83="当"),10,IF(AND($D$1="三交代制",AC$17&gt;=2,AC$17&lt;=30,OR(AC83="準",AC83="深"),OR(AD83="準",AD83="深"),OR(AE83="準",AE83="深")),20,IF(AND($D$1="二交代制",OR(AC83="当",AC83="明"),NOT(OR(AND(AC83="当",OR(AD83="明",AC$17=31,AD$18="×"),OR(AE83="休",AC$17=30,AC$17=31,AE$18="×")),AND(AC83="明",OR(AB83="当",AC$17=1),OR(AD83="休",AC$17=31,AD$18="×"))))),30,IF(AND($D$1="三交代制",AB83&lt;&gt;"準",AB83&lt;&gt;"深",OR(AC83="準",AC83="深"),(NOT(OR(AND(AC83="準",OR(AB83="日",AB83="休",AC$17=1,AND(AD83&lt;&gt;"準",AD83&lt;&gt;"深",AB83="")),OR(AD83="休",AND(AD83="準",OR(AE83="休",AC$17=30,AE$18="×")),AC$17=31,AD$18="×",AD83="")),AND(AC83="深",OR(AB83="休",AC$17=1,AND(AD83&lt;&gt;"準",AD83&lt;&gt;"深",AB83="")),OR(AD83="休",AND(OR(AD83="準",AD83="深"),OR(AE83="休",AC$17=30,AE$18="×")),AC$17=31,AD$18="×",AD83="")))))),40,0))))</f>
        <v>0</v>
      </c>
      <c r="AD224" s="193">
        <f t="shared" ref="AD224" si="1320">IF(AND($D$1="二交代制",AD$17&gt;=1,AD$17&lt;=28,AD83="当",AE83="明",AF83="休",AG83="当"),10,IF(AND($D$1="三交代制",AD$17&gt;=2,AD$17&lt;=30,OR(AD83="準",AD83="深"),OR(AE83="準",AE83="深"),OR(AF83="準",AF83="深")),20,IF(AND($D$1="二交代制",OR(AD83="当",AD83="明"),NOT(OR(AND(AD83="当",OR(AE83="明",AD$17=31,AE$18="×"),OR(AF83="休",AD$17=30,AD$17=31,AF$18="×")),AND(AD83="明",OR(AC83="当",AD$17=1),OR(AE83="休",AD$17=31,AE$18="×"))))),30,IF(AND($D$1="三交代制",AC83&lt;&gt;"準",AC83&lt;&gt;"深",OR(AD83="準",AD83="深"),(NOT(OR(AND(AD83="準",OR(AC83="日",AC83="休",AD$17=1,AND(AE83&lt;&gt;"準",AE83&lt;&gt;"深",AC83="")),OR(AE83="休",AND(AE83="準",OR(AF83="休",AD$17=30,AF$18="×")),AD$17=31,AE$18="×",AE83="")),AND(AD83="深",OR(AC83="休",AD$17=1,AND(AE83&lt;&gt;"準",AE83&lt;&gt;"深",AC83="")),OR(AE83="休",AND(OR(AE83="準",AE83="深"),OR(AF83="休",AD$17=30,AF$18="×")),AD$17=31,AE$18="×",AE83="")))))),40,0))))</f>
        <v>0</v>
      </c>
      <c r="AE224" s="193">
        <f t="shared" ref="AE224" si="1321">IF(AND($D$1="二交代制",AE$17&gt;=1,AE$17&lt;=28,AE83="当",AF83="明",AG83="休",AH83="当"),10,IF(AND($D$1="三交代制",AE$17&gt;=2,AE$17&lt;=30,OR(AE83="準",AE83="深"),OR(AF83="準",AF83="深"),OR(AG83="準",AG83="深")),20,IF(AND($D$1="二交代制",OR(AE83="当",AE83="明"),NOT(OR(AND(AE83="当",OR(AF83="明",AE$17=31,AF$18="×"),OR(AG83="休",AE$17=30,AE$17=31,AG$18="×")),AND(AE83="明",OR(AD83="当",AE$17=1),OR(AF83="休",AE$17=31,AF$18="×"))))),30,IF(AND($D$1="三交代制",AD83&lt;&gt;"準",AD83&lt;&gt;"深",OR(AE83="準",AE83="深"),(NOT(OR(AND(AE83="準",OR(AD83="日",AD83="休",AE$17=1,AND(AF83&lt;&gt;"準",AF83&lt;&gt;"深",AD83="")),OR(AF83="休",AND(AF83="準",OR(AG83="休",AE$17=30,AG$18="×")),AE$17=31,AF$18="×",AF83="")),AND(AE83="深",OR(AD83="休",AE$17=1,AND(AF83&lt;&gt;"準",AF83&lt;&gt;"深",AD83="")),OR(AF83="休",AND(OR(AF83="準",AF83="深"),OR(AG83="休",AE$17=30,AG$18="×")),AE$17=31,AF$18="×",AF83="")))))),40,0))))</f>
        <v>0</v>
      </c>
      <c r="AF224" s="193">
        <f t="shared" ref="AF224" si="1322">IF(AND($D$1="二交代制",AF$17&gt;=1,AF$17&lt;=28,AF83="当",AG83="明",AH83="休",AI83="当"),10,IF(AND($D$1="三交代制",AF$17&gt;=2,AF$17&lt;=30,OR(AF83="準",AF83="深"),OR(AG83="準",AG83="深"),OR(AH83="準",AH83="深")),20,IF(AND($D$1="二交代制",OR(AF83="当",AF83="明"),NOT(OR(AND(AF83="当",OR(AG83="明",AF$17=31,AG$18="×"),OR(AH83="休",AF$17=30,AF$17=31,AH$18="×")),AND(AF83="明",OR(AE83="当",AF$17=1),OR(AG83="休",AF$17=31,AG$18="×"))))),30,IF(AND($D$1="三交代制",AE83&lt;&gt;"準",AE83&lt;&gt;"深",OR(AF83="準",AF83="深"),(NOT(OR(AND(AF83="準",OR(AE83="日",AE83="休",AF$17=1,AND(AG83&lt;&gt;"準",AG83&lt;&gt;"深",AE83="")),OR(AG83="休",AND(AG83="準",OR(AH83="休",AF$17=30,AH$18="×")),AF$17=31,AG$18="×",AG83="")),AND(AF83="深",OR(AE83="休",AF$17=1,AND(AG83&lt;&gt;"準",AG83&lt;&gt;"深",AE83="")),OR(AG83="休",AND(OR(AG83="準",AG83="深"),OR(AH83="休",AF$17=30,AH$18="×")),AF$17=31,AG$18="×",AG83="")))))),40,0))))</f>
        <v>0</v>
      </c>
      <c r="AG224" s="193">
        <f t="shared" ref="AG224" si="1323">IF(AND($D$1="二交代制",AG$17&gt;=1,AG$17&lt;=28,AG83="当",AH83="明",AI83="休",AJ83="当"),10,IF(AND($D$1="三交代制",AG$17&gt;=2,AG$17&lt;=30,OR(AG83="準",AG83="深"),OR(AH83="準",AH83="深"),OR(AI83="準",AI83="深")),20,IF(AND($D$1="二交代制",OR(AG83="当",AG83="明"),NOT(OR(AND(AG83="当",OR(AH83="明",AG$17=31,AH$18="×"),OR(AI83="休",AG$17=30,AG$17=31,AI$18="×")),AND(AG83="明",OR(AF83="当",AG$17=1),OR(AH83="休",AG$17=31,AH$18="×"))))),30,IF(AND($D$1="三交代制",AF83&lt;&gt;"準",AF83&lt;&gt;"深",OR(AG83="準",AG83="深"),(NOT(OR(AND(AG83="準",OR(AF83="日",AF83="休",AG$17=1,AND(AH83&lt;&gt;"準",AH83&lt;&gt;"深",AF83="")),OR(AH83="休",AND(AH83="準",OR(AI83="休",AG$17=30,AI$18="×")),AG$17=31,AH$18="×",AH83="")),AND(AG83="深",OR(AF83="休",AG$17=1,AND(AH83&lt;&gt;"準",AH83&lt;&gt;"深",AF83="")),OR(AH83="休",AND(OR(AH83="準",AH83="深"),OR(AI83="休",AG$17=30,AI$18="×")),AG$17=31,AH$18="×",AH83="")))))),40,0))))</f>
        <v>0</v>
      </c>
      <c r="AH224" s="193">
        <f t="shared" ref="AH224" si="1324">IF(AND($D$1="二交代制",AH$17&gt;=1,AH$17&lt;=28,AH83="当",AI83="明",AJ83="休",AK83="当"),10,IF(AND($D$1="三交代制",AH$17&gt;=2,AH$17&lt;=30,OR(AH83="準",AH83="深"),OR(AI83="準",AI83="深"),OR(AJ83="準",AJ83="深")),20,IF(AND($D$1="二交代制",OR(AH83="当",AH83="明"),NOT(OR(AND(AH83="当",OR(AI83="明",AH$17=31,AI$18="×"),OR(AJ83="休",AH$17=30,AH$17=31,AJ$18="×")),AND(AH83="明",OR(AG83="当",AH$17=1),OR(AI83="休",AH$17=31,AI$18="×"))))),30,IF(AND($D$1="三交代制",AG83&lt;&gt;"準",AG83&lt;&gt;"深",OR(AH83="準",AH83="深"),(NOT(OR(AND(AH83="準",OR(AG83="日",AG83="休",AH$17=1,AND(AI83&lt;&gt;"準",AI83&lt;&gt;"深",AG83="")),OR(AI83="休",AND(AI83="準",OR(AJ83="休",AH$17=30,AJ$18="×")),AH$17=31,AI$18="×",AI83="")),AND(AH83="深",OR(AG83="休",AH$17=1,AND(AI83&lt;&gt;"準",AI83&lt;&gt;"深",AG83="")),OR(AI83="休",AND(OR(AI83="準",AI83="深"),OR(AJ83="休",AH$17=30,AJ$18="×")),AH$17=31,AI$18="×",AI83="")))))),40,0))))</f>
        <v>0</v>
      </c>
      <c r="AI224" s="193">
        <f t="shared" ref="AI224" si="1325">IF(AND($D$1="二交代制",AI$17&gt;=1,AI$17&lt;=28,AI83="当",AJ83="明",AK83="休",AL83="当"),10,IF(AND($D$1="三交代制",AI$17&gt;=2,AI$17&lt;=30,OR(AI83="準",AI83="深"),OR(AJ83="準",AJ83="深"),OR(AK83="準",AK83="深")),20,IF(AND($D$1="二交代制",OR(AI83="当",AI83="明"),NOT(OR(AND(AI83="当",OR(AJ83="明",AI$17=31,AJ$18="×"),OR(AK83="休",AI$17=30,AI$17=31,AK$18="×")),AND(AI83="明",OR(AH83="当",AI$17=1),OR(AJ83="休",AI$17=31,AJ$18="×"))))),30,IF(AND($D$1="三交代制",AH83&lt;&gt;"準",AH83&lt;&gt;"深",OR(AI83="準",AI83="深"),(NOT(OR(AND(AI83="準",OR(AH83="日",AH83="休",AI$17=1,AND(AJ83&lt;&gt;"準",AJ83&lt;&gt;"深",AH83="")),OR(AJ83="休",AND(AJ83="準",OR(AK83="休",AI$17=30,AK$18="×")),AI$17=31,AJ$18="×",AJ83="")),AND(AI83="深",OR(AH83="休",AI$17=1,AND(AJ83&lt;&gt;"準",AJ83&lt;&gt;"深",AH83="")),OR(AJ83="休",AND(OR(AJ83="準",AJ83="深"),OR(AK83="休",AI$17=30,AK$18="×")),AI$17=31,AJ$18="×",AJ83="")))))),40,0))))</f>
        <v>0</v>
      </c>
      <c r="AJ224" s="193">
        <f t="shared" ref="AJ224" si="1326">IF(AND($D$1="二交代制",AJ$17&gt;=1,AJ$17&lt;=28,AJ83="当",AK83="明",AL83="休",AM83="当"),10,IF(AND($D$1="三交代制",AJ$17&gt;=2,AJ$17&lt;=30,OR(AJ83="準",AJ83="深"),OR(AK83="準",AK83="深"),OR(AL83="準",AL83="深")),20,IF(AND($D$1="二交代制",OR(AJ83="当",AJ83="明"),NOT(OR(AND(AJ83="当",OR(AK83="明",AJ$17=31,AK$18="×"),OR(AL83="休",AJ$17=30,AJ$17=31,AL$18="×")),AND(AJ83="明",OR(AI83="当",AJ$17=1),OR(AK83="休",AJ$17=31,AK$18="×"))))),30,IF(AND($D$1="三交代制",AI83&lt;&gt;"準",AI83&lt;&gt;"深",OR(AJ83="準",AJ83="深"),(NOT(OR(AND(AJ83="準",OR(AI83="日",AI83="休",AJ$17=1,AND(AK83&lt;&gt;"準",AK83&lt;&gt;"深",AI83="")),OR(AK83="休",AND(AK83="準",OR(AL83="休",AJ$17=30,AL$18="×")),AJ$17=31,AK$18="×",AK83="")),AND(AJ83="深",OR(AI83="休",AJ$17=1,AND(AK83&lt;&gt;"準",AK83&lt;&gt;"深",AI83="")),OR(AK83="休",AND(OR(AK83="準",AK83="深"),OR(AL83="休",AJ$17=30,AL$18="×")),AJ$17=31,AK$18="×",AK83="")))))),40,0))))</f>
        <v>0</v>
      </c>
      <c r="AK224" s="193">
        <f t="shared" ref="AK224" si="1327">IF(AND($D$1="二交代制",AK$17&gt;=1,AK$17&lt;=28,AK83="当",AL83="明",AM83="休",AN83="当"),10,IF(AND($D$1="三交代制",AK$17&gt;=2,AK$17&lt;=30,OR(AK83="準",AK83="深"),OR(AL83="準",AL83="深"),OR(AM83="準",AM83="深")),20,IF(AND($D$1="二交代制",OR(AK83="当",AK83="明"),NOT(OR(AND(AK83="当",OR(AL83="明",AK$17=31,AL$18="×"),OR(AM83="休",AK$17=30,AK$17=31,AM$18="×")),AND(AK83="明",OR(AJ83="当",AK$17=1),OR(AL83="休",AK$17=31,AL$18="×"))))),30,IF(AND($D$1="三交代制",AJ83&lt;&gt;"準",AJ83&lt;&gt;"深",OR(AK83="準",AK83="深"),(NOT(OR(AND(AK83="準",OR(AJ83="日",AJ83="休",AK$17=1,AND(AL83&lt;&gt;"準",AL83&lt;&gt;"深",AJ83="")),OR(AL83="休",AND(AL83="準",OR(AM83="休",AK$17=30,AM$18="×")),AK$17=31,AL$18="×",AL83="")),AND(AK83="深",OR(AJ83="休",AK$17=1,AND(AL83&lt;&gt;"準",AL83&lt;&gt;"深",AJ83="")),OR(AL83="休",AND(OR(AL83="準",AL83="深"),OR(AM83="休",AK$17=30,AM$18="×")),AK$17=31,AL$18="×",AL83="")))))),40,0))))</f>
        <v>0</v>
      </c>
      <c r="AL224" s="193">
        <f t="shared" ref="AL224" si="1328">IF(AND($D$1="二交代制",AL$17&gt;=1,AL$17&lt;=28,AL83="当",AM83="明",AN83="休",AO83="当"),10,IF(AND($D$1="三交代制",AL$17&gt;=2,AL$17&lt;=30,OR(AL83="準",AL83="深"),OR(AM83="準",AM83="深"),OR(AN83="準",AN83="深")),20,IF(AND($D$1="二交代制",OR(AL83="当",AL83="明"),NOT(OR(AND(AL83="当",OR(AM83="明",AL$17=31,AM$18="×"),OR(AN83="休",AL$17=30,AL$17=31,AN$18="×")),AND(AL83="明",OR(AK83="当",AL$17=1),OR(AM83="休",AL$17=31,AM$18="×"))))),30,IF(AND($D$1="三交代制",AK83&lt;&gt;"準",AK83&lt;&gt;"深",OR(AL83="準",AL83="深"),(NOT(OR(AND(AL83="準",OR(AK83="日",AK83="休",AL$17=1,AND(AM83&lt;&gt;"準",AM83&lt;&gt;"深",AK83="")),OR(AM83="休",AND(AM83="準",OR(AN83="休",AL$17=30,AN$18="×")),AL$17=31,AM$18="×",AM83="")),AND(AL83="深",OR(AK83="休",AL$17=1,AND(AM83&lt;&gt;"準",AM83&lt;&gt;"深",AK83="")),OR(AM83="休",AND(OR(AM83="準",AM83="深"),OR(AN83="休",AL$17=30,AN$18="×")),AL$17=31,AM$18="×",AM83="")))))),40,0))))</f>
        <v>0</v>
      </c>
      <c r="AM224" s="193">
        <f t="shared" ref="AM224" si="1329">IF(AND($D$1="二交代制",AM$17&gt;=1,AM$17&lt;=28,AM83="当",AN83="明",AO83="休",AP83="当"),10,IF(AND($D$1="三交代制",AM$17&gt;=2,AM$17&lt;=30,OR(AM83="準",AM83="深"),OR(AN83="準",AN83="深"),OR(AO83="準",AO83="深")),20,IF(AND($D$1="二交代制",OR(AM83="当",AM83="明"),NOT(OR(AND(AM83="当",OR(AN83="明",AM$17=31,AN$18="×"),OR(AO83="休",AM$17=30,AM$17=31,AO$18="×")),AND(AM83="明",OR(AL83="当",AM$17=1),OR(AN83="休",AM$17=31,AN$18="×"))))),30,IF(AND($D$1="三交代制",AL83&lt;&gt;"準",AL83&lt;&gt;"深",OR(AM83="準",AM83="深"),(NOT(OR(AND(AM83="準",OR(AL83="日",AL83="休",AM$17=1,AND(AN83&lt;&gt;"準",AN83&lt;&gt;"深",AL83="")),OR(AN83="休",AND(AN83="準",OR(AO83="休",AM$17=30,AO$18="×")),AM$17=31,AN$18="×",AN83="")),AND(AM83="深",OR(AL83="休",AM$17=1,AND(AN83&lt;&gt;"準",AN83&lt;&gt;"深",AL83="")),OR(AN83="休",AND(OR(AN83="準",AN83="深"),OR(AO83="休",AM$17=30,AO$18="×")),AM$17=31,AN$18="×",AN83="")))))),40,0))))</f>
        <v>0</v>
      </c>
      <c r="AN224" s="193">
        <f t="shared" ref="AN224" si="1330">IF(AND($D$1="二交代制",AN$17&gt;=1,AN$17&lt;=28,AN83="当",AO83="明",AP83="休",AQ83="当"),10,IF(AND($D$1="三交代制",AN$17&gt;=2,AN$17&lt;=30,OR(AN83="準",AN83="深"),OR(AO83="準",AO83="深"),OR(AP83="準",AP83="深")),20,IF(AND($D$1="二交代制",OR(AN83="当",AN83="明"),NOT(OR(AND(AN83="当",OR(AO83="明",AN$17=31,AO$18="×"),OR(AP83="休",AN$17=30,AN$17=31,AP$18="×")),AND(AN83="明",OR(AM83="当",AN$17=1),OR(AO83="休",AN$17=31,AO$18="×"))))),30,IF(AND($D$1="三交代制",AM83&lt;&gt;"準",AM83&lt;&gt;"深",OR(AN83="準",AN83="深"),(NOT(OR(AND(AN83="準",OR(AM83="日",AM83="休",AN$17=1,AND(AO83&lt;&gt;"準",AO83&lt;&gt;"深",AM83="")),OR(AO83="休",AND(AO83="準",OR(AP83="休",AN$17=30,AP$18="×")),AN$17=31,AO$18="×",AO83="")),AND(AN83="深",OR(AM83="休",AN$17=1,AND(AO83&lt;&gt;"準",AO83&lt;&gt;"深",AM83="")),OR(AO83="休",AND(OR(AO83="準",AO83="深"),OR(AP83="休",AN$17=30,AP$18="×")),AN$17=31,AO$18="×",AO83="")))))),40,0))))</f>
        <v>0</v>
      </c>
      <c r="AO224" s="193">
        <f t="shared" ref="AO224" si="1331">IF(AND($D$1="二交代制",AO$17&gt;=1,AO$17&lt;=28,AO83="当",AP83="明",AQ83="休",AR83="当"),10,IF(AND($D$1="三交代制",AO$17&gt;=2,AO$17&lt;=30,OR(AO83="準",AO83="深"),OR(AP83="準",AP83="深"),OR(AQ83="準",AQ83="深")),20,IF(AND($D$1="二交代制",OR(AO83="当",AO83="明"),NOT(OR(AND(AO83="当",OR(AP83="明",AO$17=31,AP$18="×"),OR(AQ83="休",AO$17=30,AO$17=31,AQ$18="×")),AND(AO83="明",OR(AN83="当",AO$17=1),OR(AP83="休",AO$17=31,AP$18="×"))))),30,IF(AND($D$1="三交代制",AN83&lt;&gt;"準",AN83&lt;&gt;"深",OR(AO83="準",AO83="深"),(NOT(OR(AND(AO83="準",OR(AN83="日",AN83="休",AO$17=1,AND(AP83&lt;&gt;"準",AP83&lt;&gt;"深",AN83="")),OR(AP83="休",AND(AP83="準",OR(AQ83="休",AO$17=30,AQ$18="×")),AO$17=31,AP$18="×",AP83="")),AND(AO83="深",OR(AN83="休",AO$17=1,AND(AP83&lt;&gt;"準",AP83&lt;&gt;"深",AN83="")),OR(AP83="休",AND(OR(AP83="準",AP83="深"),OR(AQ83="休",AO$17=30,AQ$18="×")),AO$17=31,AP$18="×",AP83="")))))),40,0))))</f>
        <v>0</v>
      </c>
      <c r="AP224" s="115"/>
    </row>
    <row r="225" spans="4:41" x14ac:dyDescent="0.4">
      <c r="D225" s="104"/>
      <c r="E225" s="104"/>
      <c r="F225" s="104"/>
      <c r="G225" s="104"/>
      <c r="H225" s="104"/>
      <c r="I225" s="307"/>
      <c r="J225" s="202"/>
      <c r="K225" s="193"/>
      <c r="L225" s="193"/>
      <c r="M225" s="193"/>
      <c r="N225" s="193"/>
      <c r="O225" s="193"/>
      <c r="P225" s="193"/>
      <c r="Q225" s="193"/>
      <c r="R225" s="193"/>
      <c r="S225" s="193"/>
      <c r="T225" s="193"/>
      <c r="U225" s="193"/>
      <c r="V225" s="193"/>
      <c r="W225" s="193"/>
      <c r="X225" s="193"/>
      <c r="Y225" s="193"/>
      <c r="Z225" s="193"/>
      <c r="AA225" s="193"/>
      <c r="AB225" s="193"/>
      <c r="AC225" s="193"/>
      <c r="AD225" s="193"/>
      <c r="AE225" s="193"/>
      <c r="AF225" s="193"/>
      <c r="AG225" s="193"/>
      <c r="AH225" s="193"/>
      <c r="AI225" s="193"/>
      <c r="AJ225" s="193"/>
      <c r="AK225" s="193"/>
      <c r="AL225" s="193"/>
      <c r="AM225" s="193"/>
      <c r="AN225" s="193"/>
      <c r="AO225" s="193"/>
    </row>
    <row r="226" spans="4:41" x14ac:dyDescent="0.4">
      <c r="D226" s="104"/>
      <c r="E226" s="104"/>
      <c r="F226" s="104"/>
      <c r="G226" s="104"/>
      <c r="H226" s="104"/>
      <c r="I226" s="307"/>
      <c r="J226" s="201" t="str">
        <f t="shared" ref="J226" si="1332">E85</f>
        <v>大井</v>
      </c>
      <c r="K226" s="193">
        <f t="shared" ref="K226" si="1333">IF(AND($D$1="二交代制",K$17&gt;=1,K$17&lt;=28,K85="当",L85="明",M85="休",N85="当"),10,IF(AND($D$1="三交代制",K$17&gt;=2,K$17&lt;=30,OR(K85="準",K85="深"),OR(L85="準",L85="深"),OR(M85="準",M85="深")),20,IF(AND($D$1="二交代制",OR(K85="当",K85="明"),NOT(OR(AND(K85="当",OR(L85="明",K$17=31,L$18="×"),OR(M85="休",K$17=30,K$17=31,M$18="×")),AND(K85="明",OR(J85="当",K$17=1),OR(L85="休",K$17=31,L$18="×"))))),30,IF(AND($D$1="三交代制",J85&lt;&gt;"準",J85&lt;&gt;"深",OR(K85="準",K85="深"),(NOT(OR(AND(K85="準",OR(J85="日",J85="休",K$17=1,AND(L85&lt;&gt;"準",L85&lt;&gt;"深",J85="")),OR(L85="休",AND(L85="準",OR(M85="休",K$17=30,M$18="×")),K$17=31,L$18="×",L85="")),AND(K85="深",OR(J85="休",K$17=1,AND(L85&lt;&gt;"準",L85&lt;&gt;"深",J85="")),OR(L85="休",AND(OR(L85="準",L85="深"),OR(M85="休",K$17=30,M$18="×")),K$17=31,L$18="×",L85="")))))),40,0))))</f>
        <v>0</v>
      </c>
      <c r="L226" s="193">
        <f t="shared" ref="L226" si="1334">IF(AND($D$1="二交代制",L$17&gt;=1,L$17&lt;=28,L85="当",M85="明",N85="休",O85="当"),10,IF(AND($D$1="三交代制",L$17&gt;=2,L$17&lt;=30,OR(L85="準",L85="深"),OR(M85="準",M85="深"),OR(N85="準",N85="深")),20,IF(AND($D$1="二交代制",OR(L85="当",L85="明"),NOT(OR(AND(L85="当",OR(M85="明",L$17=31,M$18="×"),OR(N85="休",L$17=30,L$17=31,N$18="×")),AND(L85="明",OR(K85="当",L$17=1),OR(M85="休",L$17=31,M$18="×"))))),30,IF(AND($D$1="三交代制",K85&lt;&gt;"準",K85&lt;&gt;"深",OR(L85="準",L85="深"),(NOT(OR(AND(L85="準",OR(K85="日",K85="休",L$17=1,AND(M85&lt;&gt;"準",M85&lt;&gt;"深",K85="")),OR(M85="休",AND(M85="準",OR(N85="休",L$17=30,N$18="×")),L$17=31,M$18="×",M85="")),AND(L85="深",OR(K85="休",L$17=1,AND(M85&lt;&gt;"準",M85&lt;&gt;"深",K85="")),OR(M85="休",AND(OR(M85="準",M85="深"),OR(N85="休",L$17=30,N$18="×")),L$17=31,M$18="×",M85="")))))),40,0))))</f>
        <v>0</v>
      </c>
      <c r="M226" s="193">
        <f t="shared" ref="M226" si="1335">IF(AND($D$1="二交代制",M$17&gt;=1,M$17&lt;=28,M85="当",N85="明",O85="休",P85="当"),10,IF(AND($D$1="三交代制",M$17&gt;=2,M$17&lt;=30,OR(M85="準",M85="深"),OR(N85="準",N85="深"),OR(O85="準",O85="深")),20,IF(AND($D$1="二交代制",OR(M85="当",M85="明"),NOT(OR(AND(M85="当",OR(N85="明",M$17=31,N$18="×"),OR(O85="休",M$17=30,M$17=31,O$18="×")),AND(M85="明",OR(L85="当",M$17=1),OR(N85="休",M$17=31,N$18="×"))))),30,IF(AND($D$1="三交代制",L85&lt;&gt;"準",L85&lt;&gt;"深",OR(M85="準",M85="深"),(NOT(OR(AND(M85="準",OR(L85="日",L85="休",M$17=1,AND(N85&lt;&gt;"準",N85&lt;&gt;"深",L85="")),OR(N85="休",AND(N85="準",OR(O85="休",M$17=30,O$18="×")),M$17=31,N$18="×",N85="")),AND(M85="深",OR(L85="休",M$17=1,AND(N85&lt;&gt;"準",N85&lt;&gt;"深",L85="")),OR(N85="休",AND(OR(N85="準",N85="深"),OR(O85="休",M$17=30,O$18="×")),M$17=31,N$18="×",N85="")))))),40,0))))</f>
        <v>0</v>
      </c>
      <c r="N226" s="193">
        <f t="shared" ref="N226" si="1336">IF(AND($D$1="二交代制",N$17&gt;=1,N$17&lt;=28,N85="当",O85="明",P85="休",Q85="当"),10,IF(AND($D$1="三交代制",N$17&gt;=2,N$17&lt;=30,OR(N85="準",N85="深"),OR(O85="準",O85="深"),OR(P85="準",P85="深")),20,IF(AND($D$1="二交代制",OR(N85="当",N85="明"),NOT(OR(AND(N85="当",OR(O85="明",N$17=31,O$18="×"),OR(P85="休",N$17=30,N$17=31,P$18="×")),AND(N85="明",OR(M85="当",N$17=1),OR(O85="休",N$17=31,O$18="×"))))),30,IF(AND($D$1="三交代制",M85&lt;&gt;"準",M85&lt;&gt;"深",OR(N85="準",N85="深"),(NOT(OR(AND(N85="準",OR(M85="日",M85="休",N$17=1,AND(O85&lt;&gt;"準",O85&lt;&gt;"深",M85="")),OR(O85="休",AND(O85="準",OR(P85="休",N$17=30,P$18="×")),N$17=31,O$18="×",O85="")),AND(N85="深",OR(M85="休",N$17=1,AND(O85&lt;&gt;"準",O85&lt;&gt;"深",M85="")),OR(O85="休",AND(OR(O85="準",O85="深"),OR(P85="休",N$17=30,P$18="×")),N$17=31,O$18="×",O85="")))))),40,0))))</f>
        <v>0</v>
      </c>
      <c r="O226" s="193">
        <f t="shared" ref="O226" si="1337">IF(AND($D$1="二交代制",O$17&gt;=1,O$17&lt;=28,O85="当",P85="明",Q85="休",R85="当"),10,IF(AND($D$1="三交代制",O$17&gt;=2,O$17&lt;=30,OR(O85="準",O85="深"),OR(P85="準",P85="深"),OR(Q85="準",Q85="深")),20,IF(AND($D$1="二交代制",OR(O85="当",O85="明"),NOT(OR(AND(O85="当",OR(P85="明",O$17=31,P$18="×"),OR(Q85="休",O$17=30,O$17=31,Q$18="×")),AND(O85="明",OR(N85="当",O$17=1),OR(P85="休",O$17=31,P$18="×"))))),30,IF(AND($D$1="三交代制",N85&lt;&gt;"準",N85&lt;&gt;"深",OR(O85="準",O85="深"),(NOT(OR(AND(O85="準",OR(N85="日",N85="休",O$17=1,AND(P85&lt;&gt;"準",P85&lt;&gt;"深",N85="")),OR(P85="休",AND(P85="準",OR(Q85="休",O$17=30,Q$18="×")),O$17=31,P$18="×",P85="")),AND(O85="深",OR(N85="休",O$17=1,AND(P85&lt;&gt;"準",P85&lt;&gt;"深",N85="")),OR(P85="休",AND(OR(P85="準",P85="深"),OR(Q85="休",O$17=30,Q$18="×")),O$17=31,P$18="×",P85="")))))),40,0))))</f>
        <v>0</v>
      </c>
      <c r="P226" s="193">
        <f t="shared" ref="P226" si="1338">IF(AND($D$1="二交代制",P$17&gt;=1,P$17&lt;=28,P85="当",Q85="明",R85="休",S85="当"),10,IF(AND($D$1="三交代制",P$17&gt;=2,P$17&lt;=30,OR(P85="準",P85="深"),OR(Q85="準",Q85="深"),OR(R85="準",R85="深")),20,IF(AND($D$1="二交代制",OR(P85="当",P85="明"),NOT(OR(AND(P85="当",OR(Q85="明",P$17=31,Q$18="×"),OR(R85="休",P$17=30,P$17=31,R$18="×")),AND(P85="明",OR(O85="当",P$17=1),OR(Q85="休",P$17=31,Q$18="×"))))),30,IF(AND($D$1="三交代制",O85&lt;&gt;"準",O85&lt;&gt;"深",OR(P85="準",P85="深"),(NOT(OR(AND(P85="準",OR(O85="日",O85="休",P$17=1,AND(Q85&lt;&gt;"準",Q85&lt;&gt;"深",O85="")),OR(Q85="休",AND(Q85="準",OR(R85="休",P$17=30,R$18="×")),P$17=31,Q$18="×",Q85="")),AND(P85="深",OR(O85="休",P$17=1,AND(Q85&lt;&gt;"準",Q85&lt;&gt;"深",O85="")),OR(Q85="休",AND(OR(Q85="準",Q85="深"),OR(R85="休",P$17=30,R$18="×")),P$17=31,Q$18="×",Q85="")))))),40,0))))</f>
        <v>0</v>
      </c>
      <c r="Q226" s="193">
        <f t="shared" ref="Q226" si="1339">IF(AND($D$1="二交代制",Q$17&gt;=1,Q$17&lt;=28,Q85="当",R85="明",S85="休",T85="当"),10,IF(AND($D$1="三交代制",Q$17&gt;=2,Q$17&lt;=30,OR(Q85="準",Q85="深"),OR(R85="準",R85="深"),OR(S85="準",S85="深")),20,IF(AND($D$1="二交代制",OR(Q85="当",Q85="明"),NOT(OR(AND(Q85="当",OR(R85="明",Q$17=31,R$18="×"),OR(S85="休",Q$17=30,Q$17=31,S$18="×")),AND(Q85="明",OR(P85="当",Q$17=1),OR(R85="休",Q$17=31,R$18="×"))))),30,IF(AND($D$1="三交代制",P85&lt;&gt;"準",P85&lt;&gt;"深",OR(Q85="準",Q85="深"),(NOT(OR(AND(Q85="準",OR(P85="日",P85="休",Q$17=1,AND(R85&lt;&gt;"準",R85&lt;&gt;"深",P85="")),OR(R85="休",AND(R85="準",OR(S85="休",Q$17=30,S$18="×")),Q$17=31,R$18="×",R85="")),AND(Q85="深",OR(P85="休",Q$17=1,AND(R85&lt;&gt;"準",R85&lt;&gt;"深",P85="")),OR(R85="休",AND(OR(R85="準",R85="深"),OR(S85="休",Q$17=30,S$18="×")),Q$17=31,R$18="×",R85="")))))),40,0))))</f>
        <v>0</v>
      </c>
      <c r="R226" s="193">
        <f t="shared" ref="R226" si="1340">IF(AND($D$1="二交代制",R$17&gt;=1,R$17&lt;=28,R85="当",S85="明",T85="休",U85="当"),10,IF(AND($D$1="三交代制",R$17&gt;=2,R$17&lt;=30,OR(R85="準",R85="深"),OR(S85="準",S85="深"),OR(T85="準",T85="深")),20,IF(AND($D$1="二交代制",OR(R85="当",R85="明"),NOT(OR(AND(R85="当",OR(S85="明",R$17=31,S$18="×"),OR(T85="休",R$17=30,R$17=31,T$18="×")),AND(R85="明",OR(Q85="当",R$17=1),OR(S85="休",R$17=31,S$18="×"))))),30,IF(AND($D$1="三交代制",Q85&lt;&gt;"準",Q85&lt;&gt;"深",OR(R85="準",R85="深"),(NOT(OR(AND(R85="準",OR(Q85="日",Q85="休",R$17=1,AND(S85&lt;&gt;"準",S85&lt;&gt;"深",Q85="")),OR(S85="休",AND(S85="準",OR(T85="休",R$17=30,T$18="×")),R$17=31,S$18="×",S85="")),AND(R85="深",OR(Q85="休",R$17=1,AND(S85&lt;&gt;"準",S85&lt;&gt;"深",Q85="")),OR(S85="休",AND(OR(S85="準",S85="深"),OR(T85="休",R$17=30,T$18="×")),R$17=31,S$18="×",S85="")))))),40,0))))</f>
        <v>0</v>
      </c>
      <c r="S226" s="193">
        <f t="shared" ref="S226" si="1341">IF(AND($D$1="二交代制",S$17&gt;=1,S$17&lt;=28,S85="当",T85="明",U85="休",V85="当"),10,IF(AND($D$1="三交代制",S$17&gt;=2,S$17&lt;=30,OR(S85="準",S85="深"),OR(T85="準",T85="深"),OR(U85="準",U85="深")),20,IF(AND($D$1="二交代制",OR(S85="当",S85="明"),NOT(OR(AND(S85="当",OR(T85="明",S$17=31,T$18="×"),OR(U85="休",S$17=30,S$17=31,U$18="×")),AND(S85="明",OR(R85="当",S$17=1),OR(T85="休",S$17=31,T$18="×"))))),30,IF(AND($D$1="三交代制",R85&lt;&gt;"準",R85&lt;&gt;"深",OR(S85="準",S85="深"),(NOT(OR(AND(S85="準",OR(R85="日",R85="休",S$17=1,AND(T85&lt;&gt;"準",T85&lt;&gt;"深",R85="")),OR(T85="休",AND(T85="準",OR(U85="休",S$17=30,U$18="×")),S$17=31,T$18="×",T85="")),AND(S85="深",OR(R85="休",S$17=1,AND(T85&lt;&gt;"準",T85&lt;&gt;"深",R85="")),OR(T85="休",AND(OR(T85="準",T85="深"),OR(U85="休",S$17=30,U$18="×")),S$17=31,T$18="×",T85="")))))),40,0))))</f>
        <v>0</v>
      </c>
      <c r="T226" s="193">
        <f t="shared" ref="T226" si="1342">IF(AND($D$1="二交代制",T$17&gt;=1,T$17&lt;=28,T85="当",U85="明",V85="休",W85="当"),10,IF(AND($D$1="三交代制",T$17&gt;=2,T$17&lt;=30,OR(T85="準",T85="深"),OR(U85="準",U85="深"),OR(V85="準",V85="深")),20,IF(AND($D$1="二交代制",OR(T85="当",T85="明"),NOT(OR(AND(T85="当",OR(U85="明",T$17=31,U$18="×"),OR(V85="休",T$17=30,T$17=31,V$18="×")),AND(T85="明",OR(S85="当",T$17=1),OR(U85="休",T$17=31,U$18="×"))))),30,IF(AND($D$1="三交代制",S85&lt;&gt;"準",S85&lt;&gt;"深",OR(T85="準",T85="深"),(NOT(OR(AND(T85="準",OR(S85="日",S85="休",T$17=1,AND(U85&lt;&gt;"準",U85&lt;&gt;"深",S85="")),OR(U85="休",AND(U85="準",OR(V85="休",T$17=30,V$18="×")),T$17=31,U$18="×",U85="")),AND(T85="深",OR(S85="休",T$17=1,AND(U85&lt;&gt;"準",U85&lt;&gt;"深",S85="")),OR(U85="休",AND(OR(U85="準",U85="深"),OR(V85="休",T$17=30,V$18="×")),T$17=31,U$18="×",U85="")))))),40,0))))</f>
        <v>0</v>
      </c>
      <c r="U226" s="193">
        <f t="shared" ref="U226" si="1343">IF(AND($D$1="二交代制",U$17&gt;=1,U$17&lt;=28,U85="当",V85="明",W85="休",X85="当"),10,IF(AND($D$1="三交代制",U$17&gt;=2,U$17&lt;=30,OR(U85="準",U85="深"),OR(V85="準",V85="深"),OR(W85="準",W85="深")),20,IF(AND($D$1="二交代制",OR(U85="当",U85="明"),NOT(OR(AND(U85="当",OR(V85="明",U$17=31,V$18="×"),OR(W85="休",U$17=30,U$17=31,W$18="×")),AND(U85="明",OR(T85="当",U$17=1),OR(V85="休",U$17=31,V$18="×"))))),30,IF(AND($D$1="三交代制",T85&lt;&gt;"準",T85&lt;&gt;"深",OR(U85="準",U85="深"),(NOT(OR(AND(U85="準",OR(T85="日",T85="休",U$17=1,AND(V85&lt;&gt;"準",V85&lt;&gt;"深",T85="")),OR(V85="休",AND(V85="準",OR(W85="休",U$17=30,W$18="×")),U$17=31,V$18="×",V85="")),AND(U85="深",OR(T85="休",U$17=1,AND(V85&lt;&gt;"準",V85&lt;&gt;"深",T85="")),OR(V85="休",AND(OR(V85="準",V85="深"),OR(W85="休",U$17=30,W$18="×")),U$17=31,V$18="×",V85="")))))),40,0))))</f>
        <v>0</v>
      </c>
      <c r="V226" s="193">
        <f t="shared" ref="V226" si="1344">IF(AND($D$1="二交代制",V$17&gt;=1,V$17&lt;=28,V85="当",W85="明",X85="休",Y85="当"),10,IF(AND($D$1="三交代制",V$17&gt;=2,V$17&lt;=30,OR(V85="準",V85="深"),OR(W85="準",W85="深"),OR(X85="準",X85="深")),20,IF(AND($D$1="二交代制",OR(V85="当",V85="明"),NOT(OR(AND(V85="当",OR(W85="明",V$17=31,W$18="×"),OR(X85="休",V$17=30,V$17=31,X$18="×")),AND(V85="明",OR(U85="当",V$17=1),OR(W85="休",V$17=31,W$18="×"))))),30,IF(AND($D$1="三交代制",U85&lt;&gt;"準",U85&lt;&gt;"深",OR(V85="準",V85="深"),(NOT(OR(AND(V85="準",OR(U85="日",U85="休",V$17=1,AND(W85&lt;&gt;"準",W85&lt;&gt;"深",U85="")),OR(W85="休",AND(W85="準",OR(X85="休",V$17=30,X$18="×")),V$17=31,W$18="×",W85="")),AND(V85="深",OR(U85="休",V$17=1,AND(W85&lt;&gt;"準",W85&lt;&gt;"深",U85="")),OR(W85="休",AND(OR(W85="準",W85="深"),OR(X85="休",V$17=30,X$18="×")),V$17=31,W$18="×",W85="")))))),40,0))))</f>
        <v>0</v>
      </c>
      <c r="W226" s="193">
        <f t="shared" ref="W226" si="1345">IF(AND($D$1="二交代制",W$17&gt;=1,W$17&lt;=28,W85="当",X85="明",Y85="休",Z85="当"),10,IF(AND($D$1="三交代制",W$17&gt;=2,W$17&lt;=30,OR(W85="準",W85="深"),OR(X85="準",X85="深"),OR(Y85="準",Y85="深")),20,IF(AND($D$1="二交代制",OR(W85="当",W85="明"),NOT(OR(AND(W85="当",OR(X85="明",W$17=31,X$18="×"),OR(Y85="休",W$17=30,W$17=31,Y$18="×")),AND(W85="明",OR(V85="当",W$17=1),OR(X85="休",W$17=31,X$18="×"))))),30,IF(AND($D$1="三交代制",V85&lt;&gt;"準",V85&lt;&gt;"深",OR(W85="準",W85="深"),(NOT(OR(AND(W85="準",OR(V85="日",V85="休",W$17=1,AND(X85&lt;&gt;"準",X85&lt;&gt;"深",V85="")),OR(X85="休",AND(X85="準",OR(Y85="休",W$17=30,Y$18="×")),W$17=31,X$18="×",X85="")),AND(W85="深",OR(V85="休",W$17=1,AND(X85&lt;&gt;"準",X85&lt;&gt;"深",V85="")),OR(X85="休",AND(OR(X85="準",X85="深"),OR(Y85="休",W$17=30,Y$18="×")),W$17=31,X$18="×",X85="")))))),40,0))))</f>
        <v>0</v>
      </c>
      <c r="X226" s="193">
        <f t="shared" ref="X226" si="1346">IF(AND($D$1="二交代制",X$17&gt;=1,X$17&lt;=28,X85="当",Y85="明",Z85="休",AA85="当"),10,IF(AND($D$1="三交代制",X$17&gt;=2,X$17&lt;=30,OR(X85="準",X85="深"),OR(Y85="準",Y85="深"),OR(Z85="準",Z85="深")),20,IF(AND($D$1="二交代制",OR(X85="当",X85="明"),NOT(OR(AND(X85="当",OR(Y85="明",X$17=31,Y$18="×"),OR(Z85="休",X$17=30,X$17=31,Z$18="×")),AND(X85="明",OR(W85="当",X$17=1),OR(Y85="休",X$17=31,Y$18="×"))))),30,IF(AND($D$1="三交代制",W85&lt;&gt;"準",W85&lt;&gt;"深",OR(X85="準",X85="深"),(NOT(OR(AND(X85="準",OR(W85="日",W85="休",X$17=1,AND(Y85&lt;&gt;"準",Y85&lt;&gt;"深",W85="")),OR(Y85="休",AND(Y85="準",OR(Z85="休",X$17=30,Z$18="×")),X$17=31,Y$18="×",Y85="")),AND(X85="深",OR(W85="休",X$17=1,AND(Y85&lt;&gt;"準",Y85&lt;&gt;"深",W85="")),OR(Y85="休",AND(OR(Y85="準",Y85="深"),OR(Z85="休",X$17=30,Z$18="×")),X$17=31,Y$18="×",Y85="")))))),40,0))))</f>
        <v>0</v>
      </c>
      <c r="Y226" s="193">
        <f t="shared" ref="Y226" si="1347">IF(AND($D$1="二交代制",Y$17&gt;=1,Y$17&lt;=28,Y85="当",Z85="明",AA85="休",AB85="当"),10,IF(AND($D$1="三交代制",Y$17&gt;=2,Y$17&lt;=30,OR(Y85="準",Y85="深"),OR(Z85="準",Z85="深"),OR(AA85="準",AA85="深")),20,IF(AND($D$1="二交代制",OR(Y85="当",Y85="明"),NOT(OR(AND(Y85="当",OR(Z85="明",Y$17=31,Z$18="×"),OR(AA85="休",Y$17=30,Y$17=31,AA$18="×")),AND(Y85="明",OR(X85="当",Y$17=1),OR(Z85="休",Y$17=31,Z$18="×"))))),30,IF(AND($D$1="三交代制",X85&lt;&gt;"準",X85&lt;&gt;"深",OR(Y85="準",Y85="深"),(NOT(OR(AND(Y85="準",OR(X85="日",X85="休",Y$17=1,AND(Z85&lt;&gt;"準",Z85&lt;&gt;"深",X85="")),OR(Z85="休",AND(Z85="準",OR(AA85="休",Y$17=30,AA$18="×")),Y$17=31,Z$18="×",Z85="")),AND(Y85="深",OR(X85="休",Y$17=1,AND(Z85&lt;&gt;"準",Z85&lt;&gt;"深",X85="")),OR(Z85="休",AND(OR(Z85="準",Z85="深"),OR(AA85="休",Y$17=30,AA$18="×")),Y$17=31,Z$18="×",Z85="")))))),40,0))))</f>
        <v>0</v>
      </c>
      <c r="Z226" s="193">
        <f t="shared" ref="Z226" si="1348">IF(AND($D$1="二交代制",Z$17&gt;=1,Z$17&lt;=28,Z85="当",AA85="明",AB85="休",AC85="当"),10,IF(AND($D$1="三交代制",Z$17&gt;=2,Z$17&lt;=30,OR(Z85="準",Z85="深"),OR(AA85="準",AA85="深"),OR(AB85="準",AB85="深")),20,IF(AND($D$1="二交代制",OR(Z85="当",Z85="明"),NOT(OR(AND(Z85="当",OR(AA85="明",Z$17=31,AA$18="×"),OR(AB85="休",Z$17=30,Z$17=31,AB$18="×")),AND(Z85="明",OR(Y85="当",Z$17=1),OR(AA85="休",Z$17=31,AA$18="×"))))),30,IF(AND($D$1="三交代制",Y85&lt;&gt;"準",Y85&lt;&gt;"深",OR(Z85="準",Z85="深"),(NOT(OR(AND(Z85="準",OR(Y85="日",Y85="休",Z$17=1,AND(AA85&lt;&gt;"準",AA85&lt;&gt;"深",Y85="")),OR(AA85="休",AND(AA85="準",OR(AB85="休",Z$17=30,AB$18="×")),Z$17=31,AA$18="×",AA85="")),AND(Z85="深",OR(Y85="休",Z$17=1,AND(AA85&lt;&gt;"準",AA85&lt;&gt;"深",Y85="")),OR(AA85="休",AND(OR(AA85="準",AA85="深"),OR(AB85="休",Z$17=30,AB$18="×")),Z$17=31,AA$18="×",AA85="")))))),40,0))))</f>
        <v>0</v>
      </c>
      <c r="AA226" s="193">
        <f t="shared" ref="AA226" si="1349">IF(AND($D$1="二交代制",AA$17&gt;=1,AA$17&lt;=28,AA85="当",AB85="明",AC85="休",AD85="当"),10,IF(AND($D$1="三交代制",AA$17&gt;=2,AA$17&lt;=30,OR(AA85="準",AA85="深"),OR(AB85="準",AB85="深"),OR(AC85="準",AC85="深")),20,IF(AND($D$1="二交代制",OR(AA85="当",AA85="明"),NOT(OR(AND(AA85="当",OR(AB85="明",AA$17=31,AB$18="×"),OR(AC85="休",AA$17=30,AA$17=31,AC$18="×")),AND(AA85="明",OR(Z85="当",AA$17=1),OR(AB85="休",AA$17=31,AB$18="×"))))),30,IF(AND($D$1="三交代制",Z85&lt;&gt;"準",Z85&lt;&gt;"深",OR(AA85="準",AA85="深"),(NOT(OR(AND(AA85="準",OR(Z85="日",Z85="休",AA$17=1,AND(AB85&lt;&gt;"準",AB85&lt;&gt;"深",Z85="")),OR(AB85="休",AND(AB85="準",OR(AC85="休",AA$17=30,AC$18="×")),AA$17=31,AB$18="×",AB85="")),AND(AA85="深",OR(Z85="休",AA$17=1,AND(AB85&lt;&gt;"準",AB85&lt;&gt;"深",Z85="")),OR(AB85="休",AND(OR(AB85="準",AB85="深"),OR(AC85="休",AA$17=30,AC$18="×")),AA$17=31,AB$18="×",AB85="")))))),40,0))))</f>
        <v>0</v>
      </c>
      <c r="AB226" s="193">
        <f t="shared" ref="AB226" si="1350">IF(AND($D$1="二交代制",AB$17&gt;=1,AB$17&lt;=28,AB85="当",AC85="明",AD85="休",AE85="当"),10,IF(AND($D$1="三交代制",AB$17&gt;=2,AB$17&lt;=30,OR(AB85="準",AB85="深"),OR(AC85="準",AC85="深"),OR(AD85="準",AD85="深")),20,IF(AND($D$1="二交代制",OR(AB85="当",AB85="明"),NOT(OR(AND(AB85="当",OR(AC85="明",AB$17=31,AC$18="×"),OR(AD85="休",AB$17=30,AB$17=31,AD$18="×")),AND(AB85="明",OR(AA85="当",AB$17=1),OR(AC85="休",AB$17=31,AC$18="×"))))),30,IF(AND($D$1="三交代制",AA85&lt;&gt;"準",AA85&lt;&gt;"深",OR(AB85="準",AB85="深"),(NOT(OR(AND(AB85="準",OR(AA85="日",AA85="休",AB$17=1,AND(AC85&lt;&gt;"準",AC85&lt;&gt;"深",AA85="")),OR(AC85="休",AND(AC85="準",OR(AD85="休",AB$17=30,AD$18="×")),AB$17=31,AC$18="×",AC85="")),AND(AB85="深",OR(AA85="休",AB$17=1,AND(AC85&lt;&gt;"準",AC85&lt;&gt;"深",AA85="")),OR(AC85="休",AND(OR(AC85="準",AC85="深"),OR(AD85="休",AB$17=30,AD$18="×")),AB$17=31,AC$18="×",AC85="")))))),40,0))))</f>
        <v>0</v>
      </c>
      <c r="AC226" s="193">
        <f t="shared" ref="AC226" si="1351">IF(AND($D$1="二交代制",AC$17&gt;=1,AC$17&lt;=28,AC85="当",AD85="明",AE85="休",AF85="当"),10,IF(AND($D$1="三交代制",AC$17&gt;=2,AC$17&lt;=30,OR(AC85="準",AC85="深"),OR(AD85="準",AD85="深"),OR(AE85="準",AE85="深")),20,IF(AND($D$1="二交代制",OR(AC85="当",AC85="明"),NOT(OR(AND(AC85="当",OR(AD85="明",AC$17=31,AD$18="×"),OR(AE85="休",AC$17=30,AC$17=31,AE$18="×")),AND(AC85="明",OR(AB85="当",AC$17=1),OR(AD85="休",AC$17=31,AD$18="×"))))),30,IF(AND($D$1="三交代制",AB85&lt;&gt;"準",AB85&lt;&gt;"深",OR(AC85="準",AC85="深"),(NOT(OR(AND(AC85="準",OR(AB85="日",AB85="休",AC$17=1,AND(AD85&lt;&gt;"準",AD85&lt;&gt;"深",AB85="")),OR(AD85="休",AND(AD85="準",OR(AE85="休",AC$17=30,AE$18="×")),AC$17=31,AD$18="×",AD85="")),AND(AC85="深",OR(AB85="休",AC$17=1,AND(AD85&lt;&gt;"準",AD85&lt;&gt;"深",AB85="")),OR(AD85="休",AND(OR(AD85="準",AD85="深"),OR(AE85="休",AC$17=30,AE$18="×")),AC$17=31,AD$18="×",AD85="")))))),40,0))))</f>
        <v>0</v>
      </c>
      <c r="AD226" s="193">
        <f t="shared" ref="AD226" si="1352">IF(AND($D$1="二交代制",AD$17&gt;=1,AD$17&lt;=28,AD85="当",AE85="明",AF85="休",AG85="当"),10,IF(AND($D$1="三交代制",AD$17&gt;=2,AD$17&lt;=30,OR(AD85="準",AD85="深"),OR(AE85="準",AE85="深"),OR(AF85="準",AF85="深")),20,IF(AND($D$1="二交代制",OR(AD85="当",AD85="明"),NOT(OR(AND(AD85="当",OR(AE85="明",AD$17=31,AE$18="×"),OR(AF85="休",AD$17=30,AD$17=31,AF$18="×")),AND(AD85="明",OR(AC85="当",AD$17=1),OR(AE85="休",AD$17=31,AE$18="×"))))),30,IF(AND($D$1="三交代制",AC85&lt;&gt;"準",AC85&lt;&gt;"深",OR(AD85="準",AD85="深"),(NOT(OR(AND(AD85="準",OR(AC85="日",AC85="休",AD$17=1,AND(AE85&lt;&gt;"準",AE85&lt;&gt;"深",AC85="")),OR(AE85="休",AND(AE85="準",OR(AF85="休",AD$17=30,AF$18="×")),AD$17=31,AE$18="×",AE85="")),AND(AD85="深",OR(AC85="休",AD$17=1,AND(AE85&lt;&gt;"準",AE85&lt;&gt;"深",AC85="")),OR(AE85="休",AND(OR(AE85="準",AE85="深"),OR(AF85="休",AD$17=30,AF$18="×")),AD$17=31,AE$18="×",AE85="")))))),40,0))))</f>
        <v>0</v>
      </c>
      <c r="AE226" s="193">
        <f t="shared" ref="AE226" si="1353">IF(AND($D$1="二交代制",AE$17&gt;=1,AE$17&lt;=28,AE85="当",AF85="明",AG85="休",AH85="当"),10,IF(AND($D$1="三交代制",AE$17&gt;=2,AE$17&lt;=30,OR(AE85="準",AE85="深"),OR(AF85="準",AF85="深"),OR(AG85="準",AG85="深")),20,IF(AND($D$1="二交代制",OR(AE85="当",AE85="明"),NOT(OR(AND(AE85="当",OR(AF85="明",AE$17=31,AF$18="×"),OR(AG85="休",AE$17=30,AE$17=31,AG$18="×")),AND(AE85="明",OR(AD85="当",AE$17=1),OR(AF85="休",AE$17=31,AF$18="×"))))),30,IF(AND($D$1="三交代制",AD85&lt;&gt;"準",AD85&lt;&gt;"深",OR(AE85="準",AE85="深"),(NOT(OR(AND(AE85="準",OR(AD85="日",AD85="休",AE$17=1,AND(AF85&lt;&gt;"準",AF85&lt;&gt;"深",AD85="")),OR(AF85="休",AND(AF85="準",OR(AG85="休",AE$17=30,AG$18="×")),AE$17=31,AF$18="×",AF85="")),AND(AE85="深",OR(AD85="休",AE$17=1,AND(AF85&lt;&gt;"準",AF85&lt;&gt;"深",AD85="")),OR(AF85="休",AND(OR(AF85="準",AF85="深"),OR(AG85="休",AE$17=30,AG$18="×")),AE$17=31,AF$18="×",AF85="")))))),40,0))))</f>
        <v>0</v>
      </c>
      <c r="AF226" s="193">
        <f t="shared" ref="AF226" si="1354">IF(AND($D$1="二交代制",AF$17&gt;=1,AF$17&lt;=28,AF85="当",AG85="明",AH85="休",AI85="当"),10,IF(AND($D$1="三交代制",AF$17&gt;=2,AF$17&lt;=30,OR(AF85="準",AF85="深"),OR(AG85="準",AG85="深"),OR(AH85="準",AH85="深")),20,IF(AND($D$1="二交代制",OR(AF85="当",AF85="明"),NOT(OR(AND(AF85="当",OR(AG85="明",AF$17=31,AG$18="×"),OR(AH85="休",AF$17=30,AF$17=31,AH$18="×")),AND(AF85="明",OR(AE85="当",AF$17=1),OR(AG85="休",AF$17=31,AG$18="×"))))),30,IF(AND($D$1="三交代制",AE85&lt;&gt;"準",AE85&lt;&gt;"深",OR(AF85="準",AF85="深"),(NOT(OR(AND(AF85="準",OR(AE85="日",AE85="休",AF$17=1,AND(AG85&lt;&gt;"準",AG85&lt;&gt;"深",AE85="")),OR(AG85="休",AND(AG85="準",OR(AH85="休",AF$17=30,AH$18="×")),AF$17=31,AG$18="×",AG85="")),AND(AF85="深",OR(AE85="休",AF$17=1,AND(AG85&lt;&gt;"準",AG85&lt;&gt;"深",AE85="")),OR(AG85="休",AND(OR(AG85="準",AG85="深"),OR(AH85="休",AF$17=30,AH$18="×")),AF$17=31,AG$18="×",AG85="")))))),40,0))))</f>
        <v>0</v>
      </c>
      <c r="AG226" s="193">
        <f t="shared" ref="AG226" si="1355">IF(AND($D$1="二交代制",AG$17&gt;=1,AG$17&lt;=28,AG85="当",AH85="明",AI85="休",AJ85="当"),10,IF(AND($D$1="三交代制",AG$17&gt;=2,AG$17&lt;=30,OR(AG85="準",AG85="深"),OR(AH85="準",AH85="深"),OR(AI85="準",AI85="深")),20,IF(AND($D$1="二交代制",OR(AG85="当",AG85="明"),NOT(OR(AND(AG85="当",OR(AH85="明",AG$17=31,AH$18="×"),OR(AI85="休",AG$17=30,AG$17=31,AI$18="×")),AND(AG85="明",OR(AF85="当",AG$17=1),OR(AH85="休",AG$17=31,AH$18="×"))))),30,IF(AND($D$1="三交代制",AF85&lt;&gt;"準",AF85&lt;&gt;"深",OR(AG85="準",AG85="深"),(NOT(OR(AND(AG85="準",OR(AF85="日",AF85="休",AG$17=1,AND(AH85&lt;&gt;"準",AH85&lt;&gt;"深",AF85="")),OR(AH85="休",AND(AH85="準",OR(AI85="休",AG$17=30,AI$18="×")),AG$17=31,AH$18="×",AH85="")),AND(AG85="深",OR(AF85="休",AG$17=1,AND(AH85&lt;&gt;"準",AH85&lt;&gt;"深",AF85="")),OR(AH85="休",AND(OR(AH85="準",AH85="深"),OR(AI85="休",AG$17=30,AI$18="×")),AG$17=31,AH$18="×",AH85="")))))),40,0))))</f>
        <v>0</v>
      </c>
      <c r="AH226" s="193">
        <f t="shared" ref="AH226" si="1356">IF(AND($D$1="二交代制",AH$17&gt;=1,AH$17&lt;=28,AH85="当",AI85="明",AJ85="休",AK85="当"),10,IF(AND($D$1="三交代制",AH$17&gt;=2,AH$17&lt;=30,OR(AH85="準",AH85="深"),OR(AI85="準",AI85="深"),OR(AJ85="準",AJ85="深")),20,IF(AND($D$1="二交代制",OR(AH85="当",AH85="明"),NOT(OR(AND(AH85="当",OR(AI85="明",AH$17=31,AI$18="×"),OR(AJ85="休",AH$17=30,AH$17=31,AJ$18="×")),AND(AH85="明",OR(AG85="当",AH$17=1),OR(AI85="休",AH$17=31,AI$18="×"))))),30,IF(AND($D$1="三交代制",AG85&lt;&gt;"準",AG85&lt;&gt;"深",OR(AH85="準",AH85="深"),(NOT(OR(AND(AH85="準",OR(AG85="日",AG85="休",AH$17=1,AND(AI85&lt;&gt;"準",AI85&lt;&gt;"深",AG85="")),OR(AI85="休",AND(AI85="準",OR(AJ85="休",AH$17=30,AJ$18="×")),AH$17=31,AI$18="×",AI85="")),AND(AH85="深",OR(AG85="休",AH$17=1,AND(AI85&lt;&gt;"準",AI85&lt;&gt;"深",AG85="")),OR(AI85="休",AND(OR(AI85="準",AI85="深"),OR(AJ85="休",AH$17=30,AJ$18="×")),AH$17=31,AI$18="×",AI85="")))))),40,0))))</f>
        <v>0</v>
      </c>
      <c r="AI226" s="193">
        <f t="shared" ref="AI226" si="1357">IF(AND($D$1="二交代制",AI$17&gt;=1,AI$17&lt;=28,AI85="当",AJ85="明",AK85="休",AL85="当"),10,IF(AND($D$1="三交代制",AI$17&gt;=2,AI$17&lt;=30,OR(AI85="準",AI85="深"),OR(AJ85="準",AJ85="深"),OR(AK85="準",AK85="深")),20,IF(AND($D$1="二交代制",OR(AI85="当",AI85="明"),NOT(OR(AND(AI85="当",OR(AJ85="明",AI$17=31,AJ$18="×"),OR(AK85="休",AI$17=30,AI$17=31,AK$18="×")),AND(AI85="明",OR(AH85="当",AI$17=1),OR(AJ85="休",AI$17=31,AJ$18="×"))))),30,IF(AND($D$1="三交代制",AH85&lt;&gt;"準",AH85&lt;&gt;"深",OR(AI85="準",AI85="深"),(NOT(OR(AND(AI85="準",OR(AH85="日",AH85="休",AI$17=1,AND(AJ85&lt;&gt;"準",AJ85&lt;&gt;"深",AH85="")),OR(AJ85="休",AND(AJ85="準",OR(AK85="休",AI$17=30,AK$18="×")),AI$17=31,AJ$18="×",AJ85="")),AND(AI85="深",OR(AH85="休",AI$17=1,AND(AJ85&lt;&gt;"準",AJ85&lt;&gt;"深",AH85="")),OR(AJ85="休",AND(OR(AJ85="準",AJ85="深"),OR(AK85="休",AI$17=30,AK$18="×")),AI$17=31,AJ$18="×",AJ85="")))))),40,0))))</f>
        <v>0</v>
      </c>
      <c r="AJ226" s="193">
        <f t="shared" ref="AJ226" si="1358">IF(AND($D$1="二交代制",AJ$17&gt;=1,AJ$17&lt;=28,AJ85="当",AK85="明",AL85="休",AM85="当"),10,IF(AND($D$1="三交代制",AJ$17&gt;=2,AJ$17&lt;=30,OR(AJ85="準",AJ85="深"),OR(AK85="準",AK85="深"),OR(AL85="準",AL85="深")),20,IF(AND($D$1="二交代制",OR(AJ85="当",AJ85="明"),NOT(OR(AND(AJ85="当",OR(AK85="明",AJ$17=31,AK$18="×"),OR(AL85="休",AJ$17=30,AJ$17=31,AL$18="×")),AND(AJ85="明",OR(AI85="当",AJ$17=1),OR(AK85="休",AJ$17=31,AK$18="×"))))),30,IF(AND($D$1="三交代制",AI85&lt;&gt;"準",AI85&lt;&gt;"深",OR(AJ85="準",AJ85="深"),(NOT(OR(AND(AJ85="準",OR(AI85="日",AI85="休",AJ$17=1,AND(AK85&lt;&gt;"準",AK85&lt;&gt;"深",AI85="")),OR(AK85="休",AND(AK85="準",OR(AL85="休",AJ$17=30,AL$18="×")),AJ$17=31,AK$18="×",AK85="")),AND(AJ85="深",OR(AI85="休",AJ$17=1,AND(AK85&lt;&gt;"準",AK85&lt;&gt;"深",AI85="")),OR(AK85="休",AND(OR(AK85="準",AK85="深"),OR(AL85="休",AJ$17=30,AL$18="×")),AJ$17=31,AK$18="×",AK85="")))))),40,0))))</f>
        <v>0</v>
      </c>
      <c r="AK226" s="193">
        <f t="shared" ref="AK226" si="1359">IF(AND($D$1="二交代制",AK$17&gt;=1,AK$17&lt;=28,AK85="当",AL85="明",AM85="休",AN85="当"),10,IF(AND($D$1="三交代制",AK$17&gt;=2,AK$17&lt;=30,OR(AK85="準",AK85="深"),OR(AL85="準",AL85="深"),OR(AM85="準",AM85="深")),20,IF(AND($D$1="二交代制",OR(AK85="当",AK85="明"),NOT(OR(AND(AK85="当",OR(AL85="明",AK$17=31,AL$18="×"),OR(AM85="休",AK$17=30,AK$17=31,AM$18="×")),AND(AK85="明",OR(AJ85="当",AK$17=1),OR(AL85="休",AK$17=31,AL$18="×"))))),30,IF(AND($D$1="三交代制",AJ85&lt;&gt;"準",AJ85&lt;&gt;"深",OR(AK85="準",AK85="深"),(NOT(OR(AND(AK85="準",OR(AJ85="日",AJ85="休",AK$17=1,AND(AL85&lt;&gt;"準",AL85&lt;&gt;"深",AJ85="")),OR(AL85="休",AND(AL85="準",OR(AM85="休",AK$17=30,AM$18="×")),AK$17=31,AL$18="×",AL85="")),AND(AK85="深",OR(AJ85="休",AK$17=1,AND(AL85&lt;&gt;"準",AL85&lt;&gt;"深",AJ85="")),OR(AL85="休",AND(OR(AL85="準",AL85="深"),OR(AM85="休",AK$17=30,AM$18="×")),AK$17=31,AL$18="×",AL85="")))))),40,0))))</f>
        <v>0</v>
      </c>
      <c r="AL226" s="193">
        <f t="shared" ref="AL226" si="1360">IF(AND($D$1="二交代制",AL$17&gt;=1,AL$17&lt;=28,AL85="当",AM85="明",AN85="休",AO85="当"),10,IF(AND($D$1="三交代制",AL$17&gt;=2,AL$17&lt;=30,OR(AL85="準",AL85="深"),OR(AM85="準",AM85="深"),OR(AN85="準",AN85="深")),20,IF(AND($D$1="二交代制",OR(AL85="当",AL85="明"),NOT(OR(AND(AL85="当",OR(AM85="明",AL$17=31,AM$18="×"),OR(AN85="休",AL$17=30,AL$17=31,AN$18="×")),AND(AL85="明",OR(AK85="当",AL$17=1),OR(AM85="休",AL$17=31,AM$18="×"))))),30,IF(AND($D$1="三交代制",AK85&lt;&gt;"準",AK85&lt;&gt;"深",OR(AL85="準",AL85="深"),(NOT(OR(AND(AL85="準",OR(AK85="日",AK85="休",AL$17=1,AND(AM85&lt;&gt;"準",AM85&lt;&gt;"深",AK85="")),OR(AM85="休",AND(AM85="準",OR(AN85="休",AL$17=30,AN$18="×")),AL$17=31,AM$18="×",AM85="")),AND(AL85="深",OR(AK85="休",AL$17=1,AND(AM85&lt;&gt;"準",AM85&lt;&gt;"深",AK85="")),OR(AM85="休",AND(OR(AM85="準",AM85="深"),OR(AN85="休",AL$17=30,AN$18="×")),AL$17=31,AM$18="×",AM85="")))))),40,0))))</f>
        <v>0</v>
      </c>
      <c r="AM226" s="193">
        <f t="shared" ref="AM226" si="1361">IF(AND($D$1="二交代制",AM$17&gt;=1,AM$17&lt;=28,AM85="当",AN85="明",AO85="休",AP85="当"),10,IF(AND($D$1="三交代制",AM$17&gt;=2,AM$17&lt;=30,OR(AM85="準",AM85="深"),OR(AN85="準",AN85="深"),OR(AO85="準",AO85="深")),20,IF(AND($D$1="二交代制",OR(AM85="当",AM85="明"),NOT(OR(AND(AM85="当",OR(AN85="明",AM$17=31,AN$18="×"),OR(AO85="休",AM$17=30,AM$17=31,AO$18="×")),AND(AM85="明",OR(AL85="当",AM$17=1),OR(AN85="休",AM$17=31,AN$18="×"))))),30,IF(AND($D$1="三交代制",AL85&lt;&gt;"準",AL85&lt;&gt;"深",OR(AM85="準",AM85="深"),(NOT(OR(AND(AM85="準",OR(AL85="日",AL85="休",AM$17=1,AND(AN85&lt;&gt;"準",AN85&lt;&gt;"深",AL85="")),OR(AN85="休",AND(AN85="準",OR(AO85="休",AM$17=30,AO$18="×")),AM$17=31,AN$18="×",AN85="")),AND(AM85="深",OR(AL85="休",AM$17=1,AND(AN85&lt;&gt;"準",AN85&lt;&gt;"深",AL85="")),OR(AN85="休",AND(OR(AN85="準",AN85="深"),OR(AO85="休",AM$17=30,AO$18="×")),AM$17=31,AN$18="×",AN85="")))))),40,0))))</f>
        <v>0</v>
      </c>
      <c r="AN226" s="193">
        <f t="shared" ref="AN226" si="1362">IF(AND($D$1="二交代制",AN$17&gt;=1,AN$17&lt;=28,AN85="当",AO85="明",AP85="休",AQ85="当"),10,IF(AND($D$1="三交代制",AN$17&gt;=2,AN$17&lt;=30,OR(AN85="準",AN85="深"),OR(AO85="準",AO85="深"),OR(AP85="準",AP85="深")),20,IF(AND($D$1="二交代制",OR(AN85="当",AN85="明"),NOT(OR(AND(AN85="当",OR(AO85="明",AN$17=31,AO$18="×"),OR(AP85="休",AN$17=30,AN$17=31,AP$18="×")),AND(AN85="明",OR(AM85="当",AN$17=1),OR(AO85="休",AN$17=31,AO$18="×"))))),30,IF(AND($D$1="三交代制",AM85&lt;&gt;"準",AM85&lt;&gt;"深",OR(AN85="準",AN85="深"),(NOT(OR(AND(AN85="準",OR(AM85="日",AM85="休",AN$17=1,AND(AO85&lt;&gt;"準",AO85&lt;&gt;"深",AM85="")),OR(AO85="休",AND(AO85="準",OR(AP85="休",AN$17=30,AP$18="×")),AN$17=31,AO$18="×",AO85="")),AND(AN85="深",OR(AM85="休",AN$17=1,AND(AO85&lt;&gt;"準",AO85&lt;&gt;"深",AM85="")),OR(AO85="休",AND(OR(AO85="準",AO85="深"),OR(AP85="休",AN$17=30,AP$18="×")),AN$17=31,AO$18="×",AO85="")))))),40,0))))</f>
        <v>0</v>
      </c>
      <c r="AO226" s="193">
        <f t="shared" ref="AO226" si="1363">IF(AND($D$1="二交代制",AO$17&gt;=1,AO$17&lt;=28,AO85="当",AP85="明",AQ85="休",AR85="当"),10,IF(AND($D$1="三交代制",AO$17&gt;=2,AO$17&lt;=30,OR(AO85="準",AO85="深"),OR(AP85="準",AP85="深"),OR(AQ85="準",AQ85="深")),20,IF(AND($D$1="二交代制",OR(AO85="当",AO85="明"),NOT(OR(AND(AO85="当",OR(AP85="明",AO$17=31,AP$18="×"),OR(AQ85="休",AO$17=30,AO$17=31,AQ$18="×")),AND(AO85="明",OR(AN85="当",AO$17=1),OR(AP85="休",AO$17=31,AP$18="×"))))),30,IF(AND($D$1="三交代制",AN85&lt;&gt;"準",AN85&lt;&gt;"深",OR(AO85="準",AO85="深"),(NOT(OR(AND(AO85="準",OR(AN85="日",AN85="休",AO$17=1,AND(AP85&lt;&gt;"準",AP85&lt;&gt;"深",AN85="")),OR(AP85="休",AND(AP85="準",OR(AQ85="休",AO$17=30,AQ$18="×")),AO$17=31,AP$18="×",AP85="")),AND(AO85="深",OR(AN85="休",AO$17=1,AND(AP85&lt;&gt;"準",AP85&lt;&gt;"深",AN85="")),OR(AP85="休",AND(OR(AP85="準",AP85="深"),OR(AQ85="休",AO$17=30,AQ$18="×")),AO$17=31,AP$18="×",AP85="")))))),40,0))))</f>
        <v>0</v>
      </c>
    </row>
    <row r="227" spans="4:41" x14ac:dyDescent="0.4">
      <c r="D227" s="104"/>
      <c r="E227" s="104"/>
      <c r="F227" s="104"/>
      <c r="G227" s="104"/>
      <c r="H227" s="104"/>
      <c r="I227" s="307"/>
      <c r="J227" s="202"/>
      <c r="K227" s="193"/>
      <c r="L227" s="193"/>
      <c r="M227" s="193"/>
      <c r="N227" s="193"/>
      <c r="O227" s="193"/>
      <c r="P227" s="193"/>
      <c r="Q227" s="193"/>
      <c r="R227" s="193"/>
      <c r="S227" s="193"/>
      <c r="T227" s="193"/>
      <c r="U227" s="193"/>
      <c r="V227" s="193"/>
      <c r="W227" s="193"/>
      <c r="X227" s="193"/>
      <c r="Y227" s="193"/>
      <c r="Z227" s="193"/>
      <c r="AA227" s="193"/>
      <c r="AB227" s="193"/>
      <c r="AC227" s="193"/>
      <c r="AD227" s="193"/>
      <c r="AE227" s="193"/>
      <c r="AF227" s="193"/>
      <c r="AG227" s="193"/>
      <c r="AH227" s="193"/>
      <c r="AI227" s="193"/>
      <c r="AJ227" s="193"/>
      <c r="AK227" s="193"/>
      <c r="AL227" s="193"/>
      <c r="AM227" s="193"/>
      <c r="AN227" s="193"/>
      <c r="AO227" s="193"/>
    </row>
    <row r="228" spans="4:41" x14ac:dyDescent="0.4">
      <c r="D228" s="104"/>
      <c r="E228" s="104"/>
      <c r="F228" s="104"/>
      <c r="G228" s="104"/>
      <c r="H228" s="104"/>
      <c r="I228" s="307"/>
      <c r="J228" s="201" t="str">
        <f t="shared" ref="J228" si="1364">E87</f>
        <v>秋田</v>
      </c>
      <c r="K228" s="193">
        <f t="shared" ref="K228" si="1365">IF(AND($D$1="二交代制",K$17&gt;=1,K$17&lt;=28,K87="当",L87="明",M87="休",N87="当"),10,IF(AND($D$1="三交代制",K$17&gt;=2,K$17&lt;=30,OR(K87="準",K87="深"),OR(L87="準",L87="深"),OR(M87="準",M87="深")),20,IF(AND($D$1="二交代制",OR(K87="当",K87="明"),NOT(OR(AND(K87="当",OR(L87="明",K$17=31,L$18="×"),OR(M87="休",K$17=30,K$17=31,M$18="×")),AND(K87="明",OR(J87="当",K$17=1),OR(L87="休",K$17=31,L$18="×"))))),30,IF(AND($D$1="三交代制",J87&lt;&gt;"準",J87&lt;&gt;"深",OR(K87="準",K87="深"),(NOT(OR(AND(K87="準",OR(J87="日",J87="休",K$17=1,AND(L87&lt;&gt;"準",L87&lt;&gt;"深",J87="")),OR(L87="休",AND(L87="準",OR(M87="休",K$17=30,M$18="×")),K$17=31,L$18="×",L87="")),AND(K87="深",OR(J87="休",K$17=1,AND(L87&lt;&gt;"準",L87&lt;&gt;"深",J87="")),OR(L87="休",AND(OR(L87="準",L87="深"),OR(M87="休",K$17=30,M$18="×")),K$17=31,L$18="×",L87="")))))),40,0))))</f>
        <v>0</v>
      </c>
      <c r="L228" s="193">
        <f t="shared" ref="L228" si="1366">IF(AND($D$1="二交代制",L$17&gt;=1,L$17&lt;=28,L87="当",M87="明",N87="休",O87="当"),10,IF(AND($D$1="三交代制",L$17&gt;=2,L$17&lt;=30,OR(L87="準",L87="深"),OR(M87="準",M87="深"),OR(N87="準",N87="深")),20,IF(AND($D$1="二交代制",OR(L87="当",L87="明"),NOT(OR(AND(L87="当",OR(M87="明",L$17=31,M$18="×"),OR(N87="休",L$17=30,L$17=31,N$18="×")),AND(L87="明",OR(K87="当",L$17=1),OR(M87="休",L$17=31,M$18="×"))))),30,IF(AND($D$1="三交代制",K87&lt;&gt;"準",K87&lt;&gt;"深",OR(L87="準",L87="深"),(NOT(OR(AND(L87="準",OR(K87="日",K87="休",L$17=1,AND(M87&lt;&gt;"準",M87&lt;&gt;"深",K87="")),OR(M87="休",AND(M87="準",OR(N87="休",L$17=30,N$18="×")),L$17=31,M$18="×",M87="")),AND(L87="深",OR(K87="休",L$17=1,AND(M87&lt;&gt;"準",M87&lt;&gt;"深",K87="")),OR(M87="休",AND(OR(M87="準",M87="深"),OR(N87="休",L$17=30,N$18="×")),L$17=31,M$18="×",M87="")))))),40,0))))</f>
        <v>0</v>
      </c>
      <c r="M228" s="193">
        <f t="shared" ref="M228" si="1367">IF(AND($D$1="二交代制",M$17&gt;=1,M$17&lt;=28,M87="当",N87="明",O87="休",P87="当"),10,IF(AND($D$1="三交代制",M$17&gt;=2,M$17&lt;=30,OR(M87="準",M87="深"),OR(N87="準",N87="深"),OR(O87="準",O87="深")),20,IF(AND($D$1="二交代制",OR(M87="当",M87="明"),NOT(OR(AND(M87="当",OR(N87="明",M$17=31,N$18="×"),OR(O87="休",M$17=30,M$17=31,O$18="×")),AND(M87="明",OR(L87="当",M$17=1),OR(N87="休",M$17=31,N$18="×"))))),30,IF(AND($D$1="三交代制",L87&lt;&gt;"準",L87&lt;&gt;"深",OR(M87="準",M87="深"),(NOT(OR(AND(M87="準",OR(L87="日",L87="休",M$17=1,AND(N87&lt;&gt;"準",N87&lt;&gt;"深",L87="")),OR(N87="休",AND(N87="準",OR(O87="休",M$17=30,O$18="×")),M$17=31,N$18="×",N87="")),AND(M87="深",OR(L87="休",M$17=1,AND(N87&lt;&gt;"準",N87&lt;&gt;"深",L87="")),OR(N87="休",AND(OR(N87="準",N87="深"),OR(O87="休",M$17=30,O$18="×")),M$17=31,N$18="×",N87="")))))),40,0))))</f>
        <v>0</v>
      </c>
      <c r="N228" s="193">
        <f t="shared" ref="N228" si="1368">IF(AND($D$1="二交代制",N$17&gt;=1,N$17&lt;=28,N87="当",O87="明",P87="休",Q87="当"),10,IF(AND($D$1="三交代制",N$17&gt;=2,N$17&lt;=30,OR(N87="準",N87="深"),OR(O87="準",O87="深"),OR(P87="準",P87="深")),20,IF(AND($D$1="二交代制",OR(N87="当",N87="明"),NOT(OR(AND(N87="当",OR(O87="明",N$17=31,O$18="×"),OR(P87="休",N$17=30,N$17=31,P$18="×")),AND(N87="明",OR(M87="当",N$17=1),OR(O87="休",N$17=31,O$18="×"))))),30,IF(AND($D$1="三交代制",M87&lt;&gt;"準",M87&lt;&gt;"深",OR(N87="準",N87="深"),(NOT(OR(AND(N87="準",OR(M87="日",M87="休",N$17=1,AND(O87&lt;&gt;"準",O87&lt;&gt;"深",M87="")),OR(O87="休",AND(O87="準",OR(P87="休",N$17=30,P$18="×")),N$17=31,O$18="×",O87="")),AND(N87="深",OR(M87="休",N$17=1,AND(O87&lt;&gt;"準",O87&lt;&gt;"深",M87="")),OR(O87="休",AND(OR(O87="準",O87="深"),OR(P87="休",N$17=30,P$18="×")),N$17=31,O$18="×",O87="")))))),40,0))))</f>
        <v>0</v>
      </c>
      <c r="O228" s="193">
        <f t="shared" ref="O228" si="1369">IF(AND($D$1="二交代制",O$17&gt;=1,O$17&lt;=28,O87="当",P87="明",Q87="休",R87="当"),10,IF(AND($D$1="三交代制",O$17&gt;=2,O$17&lt;=30,OR(O87="準",O87="深"),OR(P87="準",P87="深"),OR(Q87="準",Q87="深")),20,IF(AND($D$1="二交代制",OR(O87="当",O87="明"),NOT(OR(AND(O87="当",OR(P87="明",O$17=31,P$18="×"),OR(Q87="休",O$17=30,O$17=31,Q$18="×")),AND(O87="明",OR(N87="当",O$17=1),OR(P87="休",O$17=31,P$18="×"))))),30,IF(AND($D$1="三交代制",N87&lt;&gt;"準",N87&lt;&gt;"深",OR(O87="準",O87="深"),(NOT(OR(AND(O87="準",OR(N87="日",N87="休",O$17=1,AND(P87&lt;&gt;"準",P87&lt;&gt;"深",N87="")),OR(P87="休",AND(P87="準",OR(Q87="休",O$17=30,Q$18="×")),O$17=31,P$18="×",P87="")),AND(O87="深",OR(N87="休",O$17=1,AND(P87&lt;&gt;"準",P87&lt;&gt;"深",N87="")),OR(P87="休",AND(OR(P87="準",P87="深"),OR(Q87="休",O$17=30,Q$18="×")),O$17=31,P$18="×",P87="")))))),40,0))))</f>
        <v>0</v>
      </c>
      <c r="P228" s="193">
        <f t="shared" ref="P228" si="1370">IF(AND($D$1="二交代制",P$17&gt;=1,P$17&lt;=28,P87="当",Q87="明",R87="休",S87="当"),10,IF(AND($D$1="三交代制",P$17&gt;=2,P$17&lt;=30,OR(P87="準",P87="深"),OR(Q87="準",Q87="深"),OR(R87="準",R87="深")),20,IF(AND($D$1="二交代制",OR(P87="当",P87="明"),NOT(OR(AND(P87="当",OR(Q87="明",P$17=31,Q$18="×"),OR(R87="休",P$17=30,P$17=31,R$18="×")),AND(P87="明",OR(O87="当",P$17=1),OR(Q87="休",P$17=31,Q$18="×"))))),30,IF(AND($D$1="三交代制",O87&lt;&gt;"準",O87&lt;&gt;"深",OR(P87="準",P87="深"),(NOT(OR(AND(P87="準",OR(O87="日",O87="休",P$17=1,AND(Q87&lt;&gt;"準",Q87&lt;&gt;"深",O87="")),OR(Q87="休",AND(Q87="準",OR(R87="休",P$17=30,R$18="×")),P$17=31,Q$18="×",Q87="")),AND(P87="深",OR(O87="休",P$17=1,AND(Q87&lt;&gt;"準",Q87&lt;&gt;"深",O87="")),OR(Q87="休",AND(OR(Q87="準",Q87="深"),OR(R87="休",P$17=30,R$18="×")),P$17=31,Q$18="×",Q87="")))))),40,0))))</f>
        <v>0</v>
      </c>
      <c r="Q228" s="193">
        <f t="shared" ref="Q228" si="1371">IF(AND($D$1="二交代制",Q$17&gt;=1,Q$17&lt;=28,Q87="当",R87="明",S87="休",T87="当"),10,IF(AND($D$1="三交代制",Q$17&gt;=2,Q$17&lt;=30,OR(Q87="準",Q87="深"),OR(R87="準",R87="深"),OR(S87="準",S87="深")),20,IF(AND($D$1="二交代制",OR(Q87="当",Q87="明"),NOT(OR(AND(Q87="当",OR(R87="明",Q$17=31,R$18="×"),OR(S87="休",Q$17=30,Q$17=31,S$18="×")),AND(Q87="明",OR(P87="当",Q$17=1),OR(R87="休",Q$17=31,R$18="×"))))),30,IF(AND($D$1="三交代制",P87&lt;&gt;"準",P87&lt;&gt;"深",OR(Q87="準",Q87="深"),(NOT(OR(AND(Q87="準",OR(P87="日",P87="休",Q$17=1,AND(R87&lt;&gt;"準",R87&lt;&gt;"深",P87="")),OR(R87="休",AND(R87="準",OR(S87="休",Q$17=30,S$18="×")),Q$17=31,R$18="×",R87="")),AND(Q87="深",OR(P87="休",Q$17=1,AND(R87&lt;&gt;"準",R87&lt;&gt;"深",P87="")),OR(R87="休",AND(OR(R87="準",R87="深"),OR(S87="休",Q$17=30,S$18="×")),Q$17=31,R$18="×",R87="")))))),40,0))))</f>
        <v>0</v>
      </c>
      <c r="R228" s="193">
        <f t="shared" ref="R228" si="1372">IF(AND($D$1="二交代制",R$17&gt;=1,R$17&lt;=28,R87="当",S87="明",T87="休",U87="当"),10,IF(AND($D$1="三交代制",R$17&gt;=2,R$17&lt;=30,OR(R87="準",R87="深"),OR(S87="準",S87="深"),OR(T87="準",T87="深")),20,IF(AND($D$1="二交代制",OR(R87="当",R87="明"),NOT(OR(AND(R87="当",OR(S87="明",R$17=31,S$18="×"),OR(T87="休",R$17=30,R$17=31,T$18="×")),AND(R87="明",OR(Q87="当",R$17=1),OR(S87="休",R$17=31,S$18="×"))))),30,IF(AND($D$1="三交代制",Q87&lt;&gt;"準",Q87&lt;&gt;"深",OR(R87="準",R87="深"),(NOT(OR(AND(R87="準",OR(Q87="日",Q87="休",R$17=1,AND(S87&lt;&gt;"準",S87&lt;&gt;"深",Q87="")),OR(S87="休",AND(S87="準",OR(T87="休",R$17=30,T$18="×")),R$17=31,S$18="×",S87="")),AND(R87="深",OR(Q87="休",R$17=1,AND(S87&lt;&gt;"準",S87&lt;&gt;"深",Q87="")),OR(S87="休",AND(OR(S87="準",S87="深"),OR(T87="休",R$17=30,T$18="×")),R$17=31,S$18="×",S87="")))))),40,0))))</f>
        <v>0</v>
      </c>
      <c r="S228" s="193">
        <f t="shared" ref="S228" si="1373">IF(AND($D$1="二交代制",S$17&gt;=1,S$17&lt;=28,S87="当",T87="明",U87="休",V87="当"),10,IF(AND($D$1="三交代制",S$17&gt;=2,S$17&lt;=30,OR(S87="準",S87="深"),OR(T87="準",T87="深"),OR(U87="準",U87="深")),20,IF(AND($D$1="二交代制",OR(S87="当",S87="明"),NOT(OR(AND(S87="当",OR(T87="明",S$17=31,T$18="×"),OR(U87="休",S$17=30,S$17=31,U$18="×")),AND(S87="明",OR(R87="当",S$17=1),OR(T87="休",S$17=31,T$18="×"))))),30,IF(AND($D$1="三交代制",R87&lt;&gt;"準",R87&lt;&gt;"深",OR(S87="準",S87="深"),(NOT(OR(AND(S87="準",OR(R87="日",R87="休",S$17=1,AND(T87&lt;&gt;"準",T87&lt;&gt;"深",R87="")),OR(T87="休",AND(T87="準",OR(U87="休",S$17=30,U$18="×")),S$17=31,T$18="×",T87="")),AND(S87="深",OR(R87="休",S$17=1,AND(T87&lt;&gt;"準",T87&lt;&gt;"深",R87="")),OR(T87="休",AND(OR(T87="準",T87="深"),OR(U87="休",S$17=30,U$18="×")),S$17=31,T$18="×",T87="")))))),40,0))))</f>
        <v>0</v>
      </c>
      <c r="T228" s="193">
        <f t="shared" ref="T228" si="1374">IF(AND($D$1="二交代制",T$17&gt;=1,T$17&lt;=28,T87="当",U87="明",V87="休",W87="当"),10,IF(AND($D$1="三交代制",T$17&gt;=2,T$17&lt;=30,OR(T87="準",T87="深"),OR(U87="準",U87="深"),OR(V87="準",V87="深")),20,IF(AND($D$1="二交代制",OR(T87="当",T87="明"),NOT(OR(AND(T87="当",OR(U87="明",T$17=31,U$18="×"),OR(V87="休",T$17=30,T$17=31,V$18="×")),AND(T87="明",OR(S87="当",T$17=1),OR(U87="休",T$17=31,U$18="×"))))),30,IF(AND($D$1="三交代制",S87&lt;&gt;"準",S87&lt;&gt;"深",OR(T87="準",T87="深"),(NOT(OR(AND(T87="準",OR(S87="日",S87="休",T$17=1,AND(U87&lt;&gt;"準",U87&lt;&gt;"深",S87="")),OR(U87="休",AND(U87="準",OR(V87="休",T$17=30,V$18="×")),T$17=31,U$18="×",U87="")),AND(T87="深",OR(S87="休",T$17=1,AND(U87&lt;&gt;"準",U87&lt;&gt;"深",S87="")),OR(U87="休",AND(OR(U87="準",U87="深"),OR(V87="休",T$17=30,V$18="×")),T$17=31,U$18="×",U87="")))))),40,0))))</f>
        <v>0</v>
      </c>
      <c r="U228" s="193">
        <f t="shared" ref="U228" si="1375">IF(AND($D$1="二交代制",U$17&gt;=1,U$17&lt;=28,U87="当",V87="明",W87="休",X87="当"),10,IF(AND($D$1="三交代制",U$17&gt;=2,U$17&lt;=30,OR(U87="準",U87="深"),OR(V87="準",V87="深"),OR(W87="準",W87="深")),20,IF(AND($D$1="二交代制",OR(U87="当",U87="明"),NOT(OR(AND(U87="当",OR(V87="明",U$17=31,V$18="×"),OR(W87="休",U$17=30,U$17=31,W$18="×")),AND(U87="明",OR(T87="当",U$17=1),OR(V87="休",U$17=31,V$18="×"))))),30,IF(AND($D$1="三交代制",T87&lt;&gt;"準",T87&lt;&gt;"深",OR(U87="準",U87="深"),(NOT(OR(AND(U87="準",OR(T87="日",T87="休",U$17=1,AND(V87&lt;&gt;"準",V87&lt;&gt;"深",T87="")),OR(V87="休",AND(V87="準",OR(W87="休",U$17=30,W$18="×")),U$17=31,V$18="×",V87="")),AND(U87="深",OR(T87="休",U$17=1,AND(V87&lt;&gt;"準",V87&lt;&gt;"深",T87="")),OR(V87="休",AND(OR(V87="準",V87="深"),OR(W87="休",U$17=30,W$18="×")),U$17=31,V$18="×",V87="")))))),40,0))))</f>
        <v>0</v>
      </c>
      <c r="V228" s="193">
        <f t="shared" ref="V228" si="1376">IF(AND($D$1="二交代制",V$17&gt;=1,V$17&lt;=28,V87="当",W87="明",X87="休",Y87="当"),10,IF(AND($D$1="三交代制",V$17&gt;=2,V$17&lt;=30,OR(V87="準",V87="深"),OR(W87="準",W87="深"),OR(X87="準",X87="深")),20,IF(AND($D$1="二交代制",OR(V87="当",V87="明"),NOT(OR(AND(V87="当",OR(W87="明",V$17=31,W$18="×"),OR(X87="休",V$17=30,V$17=31,X$18="×")),AND(V87="明",OR(U87="当",V$17=1),OR(W87="休",V$17=31,W$18="×"))))),30,IF(AND($D$1="三交代制",U87&lt;&gt;"準",U87&lt;&gt;"深",OR(V87="準",V87="深"),(NOT(OR(AND(V87="準",OR(U87="日",U87="休",V$17=1,AND(W87&lt;&gt;"準",W87&lt;&gt;"深",U87="")),OR(W87="休",AND(W87="準",OR(X87="休",V$17=30,X$18="×")),V$17=31,W$18="×",W87="")),AND(V87="深",OR(U87="休",V$17=1,AND(W87&lt;&gt;"準",W87&lt;&gt;"深",U87="")),OR(W87="休",AND(OR(W87="準",W87="深"),OR(X87="休",V$17=30,X$18="×")),V$17=31,W$18="×",W87="")))))),40,0))))</f>
        <v>0</v>
      </c>
      <c r="W228" s="193">
        <f t="shared" ref="W228" si="1377">IF(AND($D$1="二交代制",W$17&gt;=1,W$17&lt;=28,W87="当",X87="明",Y87="休",Z87="当"),10,IF(AND($D$1="三交代制",W$17&gt;=2,W$17&lt;=30,OR(W87="準",W87="深"),OR(X87="準",X87="深"),OR(Y87="準",Y87="深")),20,IF(AND($D$1="二交代制",OR(W87="当",W87="明"),NOT(OR(AND(W87="当",OR(X87="明",W$17=31,X$18="×"),OR(Y87="休",W$17=30,W$17=31,Y$18="×")),AND(W87="明",OR(V87="当",W$17=1),OR(X87="休",W$17=31,X$18="×"))))),30,IF(AND($D$1="三交代制",V87&lt;&gt;"準",V87&lt;&gt;"深",OR(W87="準",W87="深"),(NOT(OR(AND(W87="準",OR(V87="日",V87="休",W$17=1,AND(X87&lt;&gt;"準",X87&lt;&gt;"深",V87="")),OR(X87="休",AND(X87="準",OR(Y87="休",W$17=30,Y$18="×")),W$17=31,X$18="×",X87="")),AND(W87="深",OR(V87="休",W$17=1,AND(X87&lt;&gt;"準",X87&lt;&gt;"深",V87="")),OR(X87="休",AND(OR(X87="準",X87="深"),OR(Y87="休",W$17=30,Y$18="×")),W$17=31,X$18="×",X87="")))))),40,0))))</f>
        <v>0</v>
      </c>
      <c r="X228" s="193">
        <f t="shared" ref="X228" si="1378">IF(AND($D$1="二交代制",X$17&gt;=1,X$17&lt;=28,X87="当",Y87="明",Z87="休",AA87="当"),10,IF(AND($D$1="三交代制",X$17&gt;=2,X$17&lt;=30,OR(X87="準",X87="深"),OR(Y87="準",Y87="深"),OR(Z87="準",Z87="深")),20,IF(AND($D$1="二交代制",OR(X87="当",X87="明"),NOT(OR(AND(X87="当",OR(Y87="明",X$17=31,Y$18="×"),OR(Z87="休",X$17=30,X$17=31,Z$18="×")),AND(X87="明",OR(W87="当",X$17=1),OR(Y87="休",X$17=31,Y$18="×"))))),30,IF(AND($D$1="三交代制",W87&lt;&gt;"準",W87&lt;&gt;"深",OR(X87="準",X87="深"),(NOT(OR(AND(X87="準",OR(W87="日",W87="休",X$17=1,AND(Y87&lt;&gt;"準",Y87&lt;&gt;"深",W87="")),OR(Y87="休",AND(Y87="準",OR(Z87="休",X$17=30,Z$18="×")),X$17=31,Y$18="×",Y87="")),AND(X87="深",OR(W87="休",X$17=1,AND(Y87&lt;&gt;"準",Y87&lt;&gt;"深",W87="")),OR(Y87="休",AND(OR(Y87="準",Y87="深"),OR(Z87="休",X$17=30,Z$18="×")),X$17=31,Y$18="×",Y87="")))))),40,0))))</f>
        <v>0</v>
      </c>
      <c r="Y228" s="193">
        <f t="shared" ref="Y228" si="1379">IF(AND($D$1="二交代制",Y$17&gt;=1,Y$17&lt;=28,Y87="当",Z87="明",AA87="休",AB87="当"),10,IF(AND($D$1="三交代制",Y$17&gt;=2,Y$17&lt;=30,OR(Y87="準",Y87="深"),OR(Z87="準",Z87="深"),OR(AA87="準",AA87="深")),20,IF(AND($D$1="二交代制",OR(Y87="当",Y87="明"),NOT(OR(AND(Y87="当",OR(Z87="明",Y$17=31,Z$18="×"),OR(AA87="休",Y$17=30,Y$17=31,AA$18="×")),AND(Y87="明",OR(X87="当",Y$17=1),OR(Z87="休",Y$17=31,Z$18="×"))))),30,IF(AND($D$1="三交代制",X87&lt;&gt;"準",X87&lt;&gt;"深",OR(Y87="準",Y87="深"),(NOT(OR(AND(Y87="準",OR(X87="日",X87="休",Y$17=1,AND(Z87&lt;&gt;"準",Z87&lt;&gt;"深",X87="")),OR(Z87="休",AND(Z87="準",OR(AA87="休",Y$17=30,AA$18="×")),Y$17=31,Z$18="×",Z87="")),AND(Y87="深",OR(X87="休",Y$17=1,AND(Z87&lt;&gt;"準",Z87&lt;&gt;"深",X87="")),OR(Z87="休",AND(OR(Z87="準",Z87="深"),OR(AA87="休",Y$17=30,AA$18="×")),Y$17=31,Z$18="×",Z87="")))))),40,0))))</f>
        <v>0</v>
      </c>
      <c r="Z228" s="193">
        <f t="shared" ref="Z228" si="1380">IF(AND($D$1="二交代制",Z$17&gt;=1,Z$17&lt;=28,Z87="当",AA87="明",AB87="休",AC87="当"),10,IF(AND($D$1="三交代制",Z$17&gt;=2,Z$17&lt;=30,OR(Z87="準",Z87="深"),OR(AA87="準",AA87="深"),OR(AB87="準",AB87="深")),20,IF(AND($D$1="二交代制",OR(Z87="当",Z87="明"),NOT(OR(AND(Z87="当",OR(AA87="明",Z$17=31,AA$18="×"),OR(AB87="休",Z$17=30,Z$17=31,AB$18="×")),AND(Z87="明",OR(Y87="当",Z$17=1),OR(AA87="休",Z$17=31,AA$18="×"))))),30,IF(AND($D$1="三交代制",Y87&lt;&gt;"準",Y87&lt;&gt;"深",OR(Z87="準",Z87="深"),(NOT(OR(AND(Z87="準",OR(Y87="日",Y87="休",Z$17=1,AND(AA87&lt;&gt;"準",AA87&lt;&gt;"深",Y87="")),OR(AA87="休",AND(AA87="準",OR(AB87="休",Z$17=30,AB$18="×")),Z$17=31,AA$18="×",AA87="")),AND(Z87="深",OR(Y87="休",Z$17=1,AND(AA87&lt;&gt;"準",AA87&lt;&gt;"深",Y87="")),OR(AA87="休",AND(OR(AA87="準",AA87="深"),OR(AB87="休",Z$17=30,AB$18="×")),Z$17=31,AA$18="×",AA87="")))))),40,0))))</f>
        <v>0</v>
      </c>
      <c r="AA228" s="193">
        <f t="shared" ref="AA228" si="1381">IF(AND($D$1="二交代制",AA$17&gt;=1,AA$17&lt;=28,AA87="当",AB87="明",AC87="休",AD87="当"),10,IF(AND($D$1="三交代制",AA$17&gt;=2,AA$17&lt;=30,OR(AA87="準",AA87="深"),OR(AB87="準",AB87="深"),OR(AC87="準",AC87="深")),20,IF(AND($D$1="二交代制",OR(AA87="当",AA87="明"),NOT(OR(AND(AA87="当",OR(AB87="明",AA$17=31,AB$18="×"),OR(AC87="休",AA$17=30,AA$17=31,AC$18="×")),AND(AA87="明",OR(Z87="当",AA$17=1),OR(AB87="休",AA$17=31,AB$18="×"))))),30,IF(AND($D$1="三交代制",Z87&lt;&gt;"準",Z87&lt;&gt;"深",OR(AA87="準",AA87="深"),(NOT(OR(AND(AA87="準",OR(Z87="日",Z87="休",AA$17=1,AND(AB87&lt;&gt;"準",AB87&lt;&gt;"深",Z87="")),OR(AB87="休",AND(AB87="準",OR(AC87="休",AA$17=30,AC$18="×")),AA$17=31,AB$18="×",AB87="")),AND(AA87="深",OR(Z87="休",AA$17=1,AND(AB87&lt;&gt;"準",AB87&lt;&gt;"深",Z87="")),OR(AB87="休",AND(OR(AB87="準",AB87="深"),OR(AC87="休",AA$17=30,AC$18="×")),AA$17=31,AB$18="×",AB87="")))))),40,0))))</f>
        <v>0</v>
      </c>
      <c r="AB228" s="193">
        <f t="shared" ref="AB228" si="1382">IF(AND($D$1="二交代制",AB$17&gt;=1,AB$17&lt;=28,AB87="当",AC87="明",AD87="休",AE87="当"),10,IF(AND($D$1="三交代制",AB$17&gt;=2,AB$17&lt;=30,OR(AB87="準",AB87="深"),OR(AC87="準",AC87="深"),OR(AD87="準",AD87="深")),20,IF(AND($D$1="二交代制",OR(AB87="当",AB87="明"),NOT(OR(AND(AB87="当",OR(AC87="明",AB$17=31,AC$18="×"),OR(AD87="休",AB$17=30,AB$17=31,AD$18="×")),AND(AB87="明",OR(AA87="当",AB$17=1),OR(AC87="休",AB$17=31,AC$18="×"))))),30,IF(AND($D$1="三交代制",AA87&lt;&gt;"準",AA87&lt;&gt;"深",OR(AB87="準",AB87="深"),(NOT(OR(AND(AB87="準",OR(AA87="日",AA87="休",AB$17=1,AND(AC87&lt;&gt;"準",AC87&lt;&gt;"深",AA87="")),OR(AC87="休",AND(AC87="準",OR(AD87="休",AB$17=30,AD$18="×")),AB$17=31,AC$18="×",AC87="")),AND(AB87="深",OR(AA87="休",AB$17=1,AND(AC87&lt;&gt;"準",AC87&lt;&gt;"深",AA87="")),OR(AC87="休",AND(OR(AC87="準",AC87="深"),OR(AD87="休",AB$17=30,AD$18="×")),AB$17=31,AC$18="×",AC87="")))))),40,0))))</f>
        <v>0</v>
      </c>
      <c r="AC228" s="193">
        <f t="shared" ref="AC228" si="1383">IF(AND($D$1="二交代制",AC$17&gt;=1,AC$17&lt;=28,AC87="当",AD87="明",AE87="休",AF87="当"),10,IF(AND($D$1="三交代制",AC$17&gt;=2,AC$17&lt;=30,OR(AC87="準",AC87="深"),OR(AD87="準",AD87="深"),OR(AE87="準",AE87="深")),20,IF(AND($D$1="二交代制",OR(AC87="当",AC87="明"),NOT(OR(AND(AC87="当",OR(AD87="明",AC$17=31,AD$18="×"),OR(AE87="休",AC$17=30,AC$17=31,AE$18="×")),AND(AC87="明",OR(AB87="当",AC$17=1),OR(AD87="休",AC$17=31,AD$18="×"))))),30,IF(AND($D$1="三交代制",AB87&lt;&gt;"準",AB87&lt;&gt;"深",OR(AC87="準",AC87="深"),(NOT(OR(AND(AC87="準",OR(AB87="日",AB87="休",AC$17=1,AND(AD87&lt;&gt;"準",AD87&lt;&gt;"深",AB87="")),OR(AD87="休",AND(AD87="準",OR(AE87="休",AC$17=30,AE$18="×")),AC$17=31,AD$18="×",AD87="")),AND(AC87="深",OR(AB87="休",AC$17=1,AND(AD87&lt;&gt;"準",AD87&lt;&gt;"深",AB87="")),OR(AD87="休",AND(OR(AD87="準",AD87="深"),OR(AE87="休",AC$17=30,AE$18="×")),AC$17=31,AD$18="×",AD87="")))))),40,0))))</f>
        <v>0</v>
      </c>
      <c r="AD228" s="193">
        <f t="shared" ref="AD228" si="1384">IF(AND($D$1="二交代制",AD$17&gt;=1,AD$17&lt;=28,AD87="当",AE87="明",AF87="休",AG87="当"),10,IF(AND($D$1="三交代制",AD$17&gt;=2,AD$17&lt;=30,OR(AD87="準",AD87="深"),OR(AE87="準",AE87="深"),OR(AF87="準",AF87="深")),20,IF(AND($D$1="二交代制",OR(AD87="当",AD87="明"),NOT(OR(AND(AD87="当",OR(AE87="明",AD$17=31,AE$18="×"),OR(AF87="休",AD$17=30,AD$17=31,AF$18="×")),AND(AD87="明",OR(AC87="当",AD$17=1),OR(AE87="休",AD$17=31,AE$18="×"))))),30,IF(AND($D$1="三交代制",AC87&lt;&gt;"準",AC87&lt;&gt;"深",OR(AD87="準",AD87="深"),(NOT(OR(AND(AD87="準",OR(AC87="日",AC87="休",AD$17=1,AND(AE87&lt;&gt;"準",AE87&lt;&gt;"深",AC87="")),OR(AE87="休",AND(AE87="準",OR(AF87="休",AD$17=30,AF$18="×")),AD$17=31,AE$18="×",AE87="")),AND(AD87="深",OR(AC87="休",AD$17=1,AND(AE87&lt;&gt;"準",AE87&lt;&gt;"深",AC87="")),OR(AE87="休",AND(OR(AE87="準",AE87="深"),OR(AF87="休",AD$17=30,AF$18="×")),AD$17=31,AE$18="×",AE87="")))))),40,0))))</f>
        <v>0</v>
      </c>
      <c r="AE228" s="193">
        <f t="shared" ref="AE228" si="1385">IF(AND($D$1="二交代制",AE$17&gt;=1,AE$17&lt;=28,AE87="当",AF87="明",AG87="休",AH87="当"),10,IF(AND($D$1="三交代制",AE$17&gt;=2,AE$17&lt;=30,OR(AE87="準",AE87="深"),OR(AF87="準",AF87="深"),OR(AG87="準",AG87="深")),20,IF(AND($D$1="二交代制",OR(AE87="当",AE87="明"),NOT(OR(AND(AE87="当",OR(AF87="明",AE$17=31,AF$18="×"),OR(AG87="休",AE$17=30,AE$17=31,AG$18="×")),AND(AE87="明",OR(AD87="当",AE$17=1),OR(AF87="休",AE$17=31,AF$18="×"))))),30,IF(AND($D$1="三交代制",AD87&lt;&gt;"準",AD87&lt;&gt;"深",OR(AE87="準",AE87="深"),(NOT(OR(AND(AE87="準",OR(AD87="日",AD87="休",AE$17=1,AND(AF87&lt;&gt;"準",AF87&lt;&gt;"深",AD87="")),OR(AF87="休",AND(AF87="準",OR(AG87="休",AE$17=30,AG$18="×")),AE$17=31,AF$18="×",AF87="")),AND(AE87="深",OR(AD87="休",AE$17=1,AND(AF87&lt;&gt;"準",AF87&lt;&gt;"深",AD87="")),OR(AF87="休",AND(OR(AF87="準",AF87="深"),OR(AG87="休",AE$17=30,AG$18="×")),AE$17=31,AF$18="×",AF87="")))))),40,0))))</f>
        <v>0</v>
      </c>
      <c r="AF228" s="193">
        <f t="shared" ref="AF228" si="1386">IF(AND($D$1="二交代制",AF$17&gt;=1,AF$17&lt;=28,AF87="当",AG87="明",AH87="休",AI87="当"),10,IF(AND($D$1="三交代制",AF$17&gt;=2,AF$17&lt;=30,OR(AF87="準",AF87="深"),OR(AG87="準",AG87="深"),OR(AH87="準",AH87="深")),20,IF(AND($D$1="二交代制",OR(AF87="当",AF87="明"),NOT(OR(AND(AF87="当",OR(AG87="明",AF$17=31,AG$18="×"),OR(AH87="休",AF$17=30,AF$17=31,AH$18="×")),AND(AF87="明",OR(AE87="当",AF$17=1),OR(AG87="休",AF$17=31,AG$18="×"))))),30,IF(AND($D$1="三交代制",AE87&lt;&gt;"準",AE87&lt;&gt;"深",OR(AF87="準",AF87="深"),(NOT(OR(AND(AF87="準",OR(AE87="日",AE87="休",AF$17=1,AND(AG87&lt;&gt;"準",AG87&lt;&gt;"深",AE87="")),OR(AG87="休",AND(AG87="準",OR(AH87="休",AF$17=30,AH$18="×")),AF$17=31,AG$18="×",AG87="")),AND(AF87="深",OR(AE87="休",AF$17=1,AND(AG87&lt;&gt;"準",AG87&lt;&gt;"深",AE87="")),OR(AG87="休",AND(OR(AG87="準",AG87="深"),OR(AH87="休",AF$17=30,AH$18="×")),AF$17=31,AG$18="×",AG87="")))))),40,0))))</f>
        <v>0</v>
      </c>
      <c r="AG228" s="193">
        <f t="shared" ref="AG228" si="1387">IF(AND($D$1="二交代制",AG$17&gt;=1,AG$17&lt;=28,AG87="当",AH87="明",AI87="休",AJ87="当"),10,IF(AND($D$1="三交代制",AG$17&gt;=2,AG$17&lt;=30,OR(AG87="準",AG87="深"),OR(AH87="準",AH87="深"),OR(AI87="準",AI87="深")),20,IF(AND($D$1="二交代制",OR(AG87="当",AG87="明"),NOT(OR(AND(AG87="当",OR(AH87="明",AG$17=31,AH$18="×"),OR(AI87="休",AG$17=30,AG$17=31,AI$18="×")),AND(AG87="明",OR(AF87="当",AG$17=1),OR(AH87="休",AG$17=31,AH$18="×"))))),30,IF(AND($D$1="三交代制",AF87&lt;&gt;"準",AF87&lt;&gt;"深",OR(AG87="準",AG87="深"),(NOT(OR(AND(AG87="準",OR(AF87="日",AF87="休",AG$17=1,AND(AH87&lt;&gt;"準",AH87&lt;&gt;"深",AF87="")),OR(AH87="休",AND(AH87="準",OR(AI87="休",AG$17=30,AI$18="×")),AG$17=31,AH$18="×",AH87="")),AND(AG87="深",OR(AF87="休",AG$17=1,AND(AH87&lt;&gt;"準",AH87&lt;&gt;"深",AF87="")),OR(AH87="休",AND(OR(AH87="準",AH87="深"),OR(AI87="休",AG$17=30,AI$18="×")),AG$17=31,AH$18="×",AH87="")))))),40,0))))</f>
        <v>0</v>
      </c>
      <c r="AH228" s="193">
        <f t="shared" ref="AH228" si="1388">IF(AND($D$1="二交代制",AH$17&gt;=1,AH$17&lt;=28,AH87="当",AI87="明",AJ87="休",AK87="当"),10,IF(AND($D$1="三交代制",AH$17&gt;=2,AH$17&lt;=30,OR(AH87="準",AH87="深"),OR(AI87="準",AI87="深"),OR(AJ87="準",AJ87="深")),20,IF(AND($D$1="二交代制",OR(AH87="当",AH87="明"),NOT(OR(AND(AH87="当",OR(AI87="明",AH$17=31,AI$18="×"),OR(AJ87="休",AH$17=30,AH$17=31,AJ$18="×")),AND(AH87="明",OR(AG87="当",AH$17=1),OR(AI87="休",AH$17=31,AI$18="×"))))),30,IF(AND($D$1="三交代制",AG87&lt;&gt;"準",AG87&lt;&gt;"深",OR(AH87="準",AH87="深"),(NOT(OR(AND(AH87="準",OR(AG87="日",AG87="休",AH$17=1,AND(AI87&lt;&gt;"準",AI87&lt;&gt;"深",AG87="")),OR(AI87="休",AND(AI87="準",OR(AJ87="休",AH$17=30,AJ$18="×")),AH$17=31,AI$18="×",AI87="")),AND(AH87="深",OR(AG87="休",AH$17=1,AND(AI87&lt;&gt;"準",AI87&lt;&gt;"深",AG87="")),OR(AI87="休",AND(OR(AI87="準",AI87="深"),OR(AJ87="休",AH$17=30,AJ$18="×")),AH$17=31,AI$18="×",AI87="")))))),40,0))))</f>
        <v>0</v>
      </c>
      <c r="AI228" s="193">
        <f t="shared" ref="AI228" si="1389">IF(AND($D$1="二交代制",AI$17&gt;=1,AI$17&lt;=28,AI87="当",AJ87="明",AK87="休",AL87="当"),10,IF(AND($D$1="三交代制",AI$17&gt;=2,AI$17&lt;=30,OR(AI87="準",AI87="深"),OR(AJ87="準",AJ87="深"),OR(AK87="準",AK87="深")),20,IF(AND($D$1="二交代制",OR(AI87="当",AI87="明"),NOT(OR(AND(AI87="当",OR(AJ87="明",AI$17=31,AJ$18="×"),OR(AK87="休",AI$17=30,AI$17=31,AK$18="×")),AND(AI87="明",OR(AH87="当",AI$17=1),OR(AJ87="休",AI$17=31,AJ$18="×"))))),30,IF(AND($D$1="三交代制",AH87&lt;&gt;"準",AH87&lt;&gt;"深",OR(AI87="準",AI87="深"),(NOT(OR(AND(AI87="準",OR(AH87="日",AH87="休",AI$17=1,AND(AJ87&lt;&gt;"準",AJ87&lt;&gt;"深",AH87="")),OR(AJ87="休",AND(AJ87="準",OR(AK87="休",AI$17=30,AK$18="×")),AI$17=31,AJ$18="×",AJ87="")),AND(AI87="深",OR(AH87="休",AI$17=1,AND(AJ87&lt;&gt;"準",AJ87&lt;&gt;"深",AH87="")),OR(AJ87="休",AND(OR(AJ87="準",AJ87="深"),OR(AK87="休",AI$17=30,AK$18="×")),AI$17=31,AJ$18="×",AJ87="")))))),40,0))))</f>
        <v>0</v>
      </c>
      <c r="AJ228" s="193">
        <f t="shared" ref="AJ228" si="1390">IF(AND($D$1="二交代制",AJ$17&gt;=1,AJ$17&lt;=28,AJ87="当",AK87="明",AL87="休",AM87="当"),10,IF(AND($D$1="三交代制",AJ$17&gt;=2,AJ$17&lt;=30,OR(AJ87="準",AJ87="深"),OR(AK87="準",AK87="深"),OR(AL87="準",AL87="深")),20,IF(AND($D$1="二交代制",OR(AJ87="当",AJ87="明"),NOT(OR(AND(AJ87="当",OR(AK87="明",AJ$17=31,AK$18="×"),OR(AL87="休",AJ$17=30,AJ$17=31,AL$18="×")),AND(AJ87="明",OR(AI87="当",AJ$17=1),OR(AK87="休",AJ$17=31,AK$18="×"))))),30,IF(AND($D$1="三交代制",AI87&lt;&gt;"準",AI87&lt;&gt;"深",OR(AJ87="準",AJ87="深"),(NOT(OR(AND(AJ87="準",OR(AI87="日",AI87="休",AJ$17=1,AND(AK87&lt;&gt;"準",AK87&lt;&gt;"深",AI87="")),OR(AK87="休",AND(AK87="準",OR(AL87="休",AJ$17=30,AL$18="×")),AJ$17=31,AK$18="×",AK87="")),AND(AJ87="深",OR(AI87="休",AJ$17=1,AND(AK87&lt;&gt;"準",AK87&lt;&gt;"深",AI87="")),OR(AK87="休",AND(OR(AK87="準",AK87="深"),OR(AL87="休",AJ$17=30,AL$18="×")),AJ$17=31,AK$18="×",AK87="")))))),40,0))))</f>
        <v>0</v>
      </c>
      <c r="AK228" s="193">
        <f t="shared" ref="AK228" si="1391">IF(AND($D$1="二交代制",AK$17&gt;=1,AK$17&lt;=28,AK87="当",AL87="明",AM87="休",AN87="当"),10,IF(AND($D$1="三交代制",AK$17&gt;=2,AK$17&lt;=30,OR(AK87="準",AK87="深"),OR(AL87="準",AL87="深"),OR(AM87="準",AM87="深")),20,IF(AND($D$1="二交代制",OR(AK87="当",AK87="明"),NOT(OR(AND(AK87="当",OR(AL87="明",AK$17=31,AL$18="×"),OR(AM87="休",AK$17=30,AK$17=31,AM$18="×")),AND(AK87="明",OR(AJ87="当",AK$17=1),OR(AL87="休",AK$17=31,AL$18="×"))))),30,IF(AND($D$1="三交代制",AJ87&lt;&gt;"準",AJ87&lt;&gt;"深",OR(AK87="準",AK87="深"),(NOT(OR(AND(AK87="準",OR(AJ87="日",AJ87="休",AK$17=1,AND(AL87&lt;&gt;"準",AL87&lt;&gt;"深",AJ87="")),OR(AL87="休",AND(AL87="準",OR(AM87="休",AK$17=30,AM$18="×")),AK$17=31,AL$18="×",AL87="")),AND(AK87="深",OR(AJ87="休",AK$17=1,AND(AL87&lt;&gt;"準",AL87&lt;&gt;"深",AJ87="")),OR(AL87="休",AND(OR(AL87="準",AL87="深"),OR(AM87="休",AK$17=30,AM$18="×")),AK$17=31,AL$18="×",AL87="")))))),40,0))))</f>
        <v>0</v>
      </c>
      <c r="AL228" s="193">
        <f t="shared" ref="AL228" si="1392">IF(AND($D$1="二交代制",AL$17&gt;=1,AL$17&lt;=28,AL87="当",AM87="明",AN87="休",AO87="当"),10,IF(AND($D$1="三交代制",AL$17&gt;=2,AL$17&lt;=30,OR(AL87="準",AL87="深"),OR(AM87="準",AM87="深"),OR(AN87="準",AN87="深")),20,IF(AND($D$1="二交代制",OR(AL87="当",AL87="明"),NOT(OR(AND(AL87="当",OR(AM87="明",AL$17=31,AM$18="×"),OR(AN87="休",AL$17=30,AL$17=31,AN$18="×")),AND(AL87="明",OR(AK87="当",AL$17=1),OR(AM87="休",AL$17=31,AM$18="×"))))),30,IF(AND($D$1="三交代制",AK87&lt;&gt;"準",AK87&lt;&gt;"深",OR(AL87="準",AL87="深"),(NOT(OR(AND(AL87="準",OR(AK87="日",AK87="休",AL$17=1,AND(AM87&lt;&gt;"準",AM87&lt;&gt;"深",AK87="")),OR(AM87="休",AND(AM87="準",OR(AN87="休",AL$17=30,AN$18="×")),AL$17=31,AM$18="×",AM87="")),AND(AL87="深",OR(AK87="休",AL$17=1,AND(AM87&lt;&gt;"準",AM87&lt;&gt;"深",AK87="")),OR(AM87="休",AND(OR(AM87="準",AM87="深"),OR(AN87="休",AL$17=30,AN$18="×")),AL$17=31,AM$18="×",AM87="")))))),40,0))))</f>
        <v>0</v>
      </c>
      <c r="AM228" s="193">
        <f t="shared" ref="AM228" si="1393">IF(AND($D$1="二交代制",AM$17&gt;=1,AM$17&lt;=28,AM87="当",AN87="明",AO87="休",AP87="当"),10,IF(AND($D$1="三交代制",AM$17&gt;=2,AM$17&lt;=30,OR(AM87="準",AM87="深"),OR(AN87="準",AN87="深"),OR(AO87="準",AO87="深")),20,IF(AND($D$1="二交代制",OR(AM87="当",AM87="明"),NOT(OR(AND(AM87="当",OR(AN87="明",AM$17=31,AN$18="×"),OR(AO87="休",AM$17=30,AM$17=31,AO$18="×")),AND(AM87="明",OR(AL87="当",AM$17=1),OR(AN87="休",AM$17=31,AN$18="×"))))),30,IF(AND($D$1="三交代制",AL87&lt;&gt;"準",AL87&lt;&gt;"深",OR(AM87="準",AM87="深"),(NOT(OR(AND(AM87="準",OR(AL87="日",AL87="休",AM$17=1,AND(AN87&lt;&gt;"準",AN87&lt;&gt;"深",AL87="")),OR(AN87="休",AND(AN87="準",OR(AO87="休",AM$17=30,AO$18="×")),AM$17=31,AN$18="×",AN87="")),AND(AM87="深",OR(AL87="休",AM$17=1,AND(AN87&lt;&gt;"準",AN87&lt;&gt;"深",AL87="")),OR(AN87="休",AND(OR(AN87="準",AN87="深"),OR(AO87="休",AM$17=30,AO$18="×")),AM$17=31,AN$18="×",AN87="")))))),40,0))))</f>
        <v>0</v>
      </c>
      <c r="AN228" s="193">
        <f t="shared" ref="AN228" si="1394">IF(AND($D$1="二交代制",AN$17&gt;=1,AN$17&lt;=28,AN87="当",AO87="明",AP87="休",AQ87="当"),10,IF(AND($D$1="三交代制",AN$17&gt;=2,AN$17&lt;=30,OR(AN87="準",AN87="深"),OR(AO87="準",AO87="深"),OR(AP87="準",AP87="深")),20,IF(AND($D$1="二交代制",OR(AN87="当",AN87="明"),NOT(OR(AND(AN87="当",OR(AO87="明",AN$17=31,AO$18="×"),OR(AP87="休",AN$17=30,AN$17=31,AP$18="×")),AND(AN87="明",OR(AM87="当",AN$17=1),OR(AO87="休",AN$17=31,AO$18="×"))))),30,IF(AND($D$1="三交代制",AM87&lt;&gt;"準",AM87&lt;&gt;"深",OR(AN87="準",AN87="深"),(NOT(OR(AND(AN87="準",OR(AM87="日",AM87="休",AN$17=1,AND(AO87&lt;&gt;"準",AO87&lt;&gt;"深",AM87="")),OR(AO87="休",AND(AO87="準",OR(AP87="休",AN$17=30,AP$18="×")),AN$17=31,AO$18="×",AO87="")),AND(AN87="深",OR(AM87="休",AN$17=1,AND(AO87&lt;&gt;"準",AO87&lt;&gt;"深",AM87="")),OR(AO87="休",AND(OR(AO87="準",AO87="深"),OR(AP87="休",AN$17=30,AP$18="×")),AN$17=31,AO$18="×",AO87="")))))),40,0))))</f>
        <v>0</v>
      </c>
      <c r="AO228" s="193">
        <f t="shared" ref="AO228" si="1395">IF(AND($D$1="二交代制",AO$17&gt;=1,AO$17&lt;=28,AO87="当",AP87="明",AQ87="休",AR87="当"),10,IF(AND($D$1="三交代制",AO$17&gt;=2,AO$17&lt;=30,OR(AO87="準",AO87="深"),OR(AP87="準",AP87="深"),OR(AQ87="準",AQ87="深")),20,IF(AND($D$1="二交代制",OR(AO87="当",AO87="明"),NOT(OR(AND(AO87="当",OR(AP87="明",AO$17=31,AP$18="×"),OR(AQ87="休",AO$17=30,AO$17=31,AQ$18="×")),AND(AO87="明",OR(AN87="当",AO$17=1),OR(AP87="休",AO$17=31,AP$18="×"))))),30,IF(AND($D$1="三交代制",AN87&lt;&gt;"準",AN87&lt;&gt;"深",OR(AO87="準",AO87="深"),(NOT(OR(AND(AO87="準",OR(AN87="日",AN87="休",AO$17=1,AND(AP87&lt;&gt;"準",AP87&lt;&gt;"深",AN87="")),OR(AP87="休",AND(AP87="準",OR(AQ87="休",AO$17=30,AQ$18="×")),AO$17=31,AP$18="×",AP87="")),AND(AO87="深",OR(AN87="休",AO$17=1,AND(AP87&lt;&gt;"準",AP87&lt;&gt;"深",AN87="")),OR(AP87="休",AND(OR(AP87="準",AP87="深"),OR(AQ87="休",AO$17=30,AQ$18="×")),AO$17=31,AP$18="×",AP87="")))))),40,0))))</f>
        <v>0</v>
      </c>
    </row>
    <row r="229" spans="4:41" x14ac:dyDescent="0.4">
      <c r="D229" s="104"/>
      <c r="E229" s="104"/>
      <c r="F229" s="104"/>
      <c r="G229" s="104"/>
      <c r="H229" s="104"/>
      <c r="I229" s="307"/>
      <c r="J229" s="202"/>
      <c r="K229" s="193"/>
      <c r="L229" s="193"/>
      <c r="M229" s="193"/>
      <c r="N229" s="193"/>
      <c r="O229" s="193"/>
      <c r="P229" s="193"/>
      <c r="Q229" s="193"/>
      <c r="R229" s="193"/>
      <c r="S229" s="193"/>
      <c r="T229" s="193"/>
      <c r="U229" s="193"/>
      <c r="V229" s="193"/>
      <c r="W229" s="193"/>
      <c r="X229" s="193"/>
      <c r="Y229" s="193"/>
      <c r="Z229" s="193"/>
      <c r="AA229" s="193"/>
      <c r="AB229" s="193"/>
      <c r="AC229" s="193"/>
      <c r="AD229" s="193"/>
      <c r="AE229" s="193"/>
      <c r="AF229" s="193"/>
      <c r="AG229" s="193"/>
      <c r="AH229" s="193"/>
      <c r="AI229" s="193"/>
      <c r="AJ229" s="193"/>
      <c r="AK229" s="193"/>
      <c r="AL229" s="193"/>
      <c r="AM229" s="193"/>
      <c r="AN229" s="193"/>
      <c r="AO229" s="193"/>
    </row>
    <row r="230" spans="4:41" x14ac:dyDescent="0.4">
      <c r="D230" s="104"/>
      <c r="E230" s="104"/>
      <c r="F230" s="104"/>
      <c r="G230" s="104"/>
      <c r="H230" s="104"/>
      <c r="I230" s="307"/>
      <c r="J230" s="201" t="str">
        <f t="shared" ref="J230" si="1396">E89</f>
        <v>芳賀</v>
      </c>
      <c r="K230" s="193">
        <f t="shared" ref="K230" si="1397">IF(AND($D$1="二交代制",K$17&gt;=1,K$17&lt;=28,K89="当",L89="明",M89="休",N89="当"),10,IF(AND($D$1="三交代制",K$17&gt;=2,K$17&lt;=30,OR(K89="準",K89="深"),OR(L89="準",L89="深"),OR(M89="準",M89="深")),20,IF(AND($D$1="二交代制",OR(K89="当",K89="明"),NOT(OR(AND(K89="当",OR(L89="明",K$17=31,L$18="×"),OR(M89="休",K$17=30,K$17=31,M$18="×")),AND(K89="明",OR(J89="当",K$17=1),OR(L89="休",K$17=31,L$18="×"))))),30,IF(AND($D$1="三交代制",J89&lt;&gt;"準",J89&lt;&gt;"深",OR(K89="準",K89="深"),(NOT(OR(AND(K89="準",OR(J89="日",J89="休",K$17=1,AND(L89&lt;&gt;"準",L89&lt;&gt;"深",J89="")),OR(L89="休",AND(L89="準",OR(M89="休",K$17=30,M$18="×")),K$17=31,L$18="×",L89="")),AND(K89="深",OR(J89="休",K$17=1,AND(L89&lt;&gt;"準",L89&lt;&gt;"深",J89="")),OR(L89="休",AND(OR(L89="準",L89="深"),OR(M89="休",K$17=30,M$18="×")),K$17=31,L$18="×",L89="")))))),40,0))))</f>
        <v>0</v>
      </c>
      <c r="L230" s="193">
        <f t="shared" ref="L230" si="1398">IF(AND($D$1="二交代制",L$17&gt;=1,L$17&lt;=28,L89="当",M89="明",N89="休",O89="当"),10,IF(AND($D$1="三交代制",L$17&gt;=2,L$17&lt;=30,OR(L89="準",L89="深"),OR(M89="準",M89="深"),OR(N89="準",N89="深")),20,IF(AND($D$1="二交代制",OR(L89="当",L89="明"),NOT(OR(AND(L89="当",OR(M89="明",L$17=31,M$18="×"),OR(N89="休",L$17=30,L$17=31,N$18="×")),AND(L89="明",OR(K89="当",L$17=1),OR(M89="休",L$17=31,M$18="×"))))),30,IF(AND($D$1="三交代制",K89&lt;&gt;"準",K89&lt;&gt;"深",OR(L89="準",L89="深"),(NOT(OR(AND(L89="準",OR(K89="日",K89="休",L$17=1,AND(M89&lt;&gt;"準",M89&lt;&gt;"深",K89="")),OR(M89="休",AND(M89="準",OR(N89="休",L$17=30,N$18="×")),L$17=31,M$18="×",M89="")),AND(L89="深",OR(K89="休",L$17=1,AND(M89&lt;&gt;"準",M89&lt;&gt;"深",K89="")),OR(M89="休",AND(OR(M89="準",M89="深"),OR(N89="休",L$17=30,N$18="×")),L$17=31,M$18="×",M89="")))))),40,0))))</f>
        <v>0</v>
      </c>
      <c r="M230" s="193">
        <f t="shared" ref="M230" si="1399">IF(AND($D$1="二交代制",M$17&gt;=1,M$17&lt;=28,M89="当",N89="明",O89="休",P89="当"),10,IF(AND($D$1="三交代制",M$17&gt;=2,M$17&lt;=30,OR(M89="準",M89="深"),OR(N89="準",N89="深"),OR(O89="準",O89="深")),20,IF(AND($D$1="二交代制",OR(M89="当",M89="明"),NOT(OR(AND(M89="当",OR(N89="明",M$17=31,N$18="×"),OR(O89="休",M$17=30,M$17=31,O$18="×")),AND(M89="明",OR(L89="当",M$17=1),OR(N89="休",M$17=31,N$18="×"))))),30,IF(AND($D$1="三交代制",L89&lt;&gt;"準",L89&lt;&gt;"深",OR(M89="準",M89="深"),(NOT(OR(AND(M89="準",OR(L89="日",L89="休",M$17=1,AND(N89&lt;&gt;"準",N89&lt;&gt;"深",L89="")),OR(N89="休",AND(N89="準",OR(O89="休",M$17=30,O$18="×")),M$17=31,N$18="×",N89="")),AND(M89="深",OR(L89="休",M$17=1,AND(N89&lt;&gt;"準",N89&lt;&gt;"深",L89="")),OR(N89="休",AND(OR(N89="準",N89="深"),OR(O89="休",M$17=30,O$18="×")),M$17=31,N$18="×",N89="")))))),40,0))))</f>
        <v>0</v>
      </c>
      <c r="N230" s="193">
        <f t="shared" ref="N230" si="1400">IF(AND($D$1="二交代制",N$17&gt;=1,N$17&lt;=28,N89="当",O89="明",P89="休",Q89="当"),10,IF(AND($D$1="三交代制",N$17&gt;=2,N$17&lt;=30,OR(N89="準",N89="深"),OR(O89="準",O89="深"),OR(P89="準",P89="深")),20,IF(AND($D$1="二交代制",OR(N89="当",N89="明"),NOT(OR(AND(N89="当",OR(O89="明",N$17=31,O$18="×"),OR(P89="休",N$17=30,N$17=31,P$18="×")),AND(N89="明",OR(M89="当",N$17=1),OR(O89="休",N$17=31,O$18="×"))))),30,IF(AND($D$1="三交代制",M89&lt;&gt;"準",M89&lt;&gt;"深",OR(N89="準",N89="深"),(NOT(OR(AND(N89="準",OR(M89="日",M89="休",N$17=1,AND(O89&lt;&gt;"準",O89&lt;&gt;"深",M89="")),OR(O89="休",AND(O89="準",OR(P89="休",N$17=30,P$18="×")),N$17=31,O$18="×",O89="")),AND(N89="深",OR(M89="休",N$17=1,AND(O89&lt;&gt;"準",O89&lt;&gt;"深",M89="")),OR(O89="休",AND(OR(O89="準",O89="深"),OR(P89="休",N$17=30,P$18="×")),N$17=31,O$18="×",O89="")))))),40,0))))</f>
        <v>0</v>
      </c>
      <c r="O230" s="193">
        <f t="shared" ref="O230" si="1401">IF(AND($D$1="二交代制",O$17&gt;=1,O$17&lt;=28,O89="当",P89="明",Q89="休",R89="当"),10,IF(AND($D$1="三交代制",O$17&gt;=2,O$17&lt;=30,OR(O89="準",O89="深"),OR(P89="準",P89="深"),OR(Q89="準",Q89="深")),20,IF(AND($D$1="二交代制",OR(O89="当",O89="明"),NOT(OR(AND(O89="当",OR(P89="明",O$17=31,P$18="×"),OR(Q89="休",O$17=30,O$17=31,Q$18="×")),AND(O89="明",OR(N89="当",O$17=1),OR(P89="休",O$17=31,P$18="×"))))),30,IF(AND($D$1="三交代制",N89&lt;&gt;"準",N89&lt;&gt;"深",OR(O89="準",O89="深"),(NOT(OR(AND(O89="準",OR(N89="日",N89="休",O$17=1,AND(P89&lt;&gt;"準",P89&lt;&gt;"深",N89="")),OR(P89="休",AND(P89="準",OR(Q89="休",O$17=30,Q$18="×")),O$17=31,P$18="×",P89="")),AND(O89="深",OR(N89="休",O$17=1,AND(P89&lt;&gt;"準",P89&lt;&gt;"深",N89="")),OR(P89="休",AND(OR(P89="準",P89="深"),OR(Q89="休",O$17=30,Q$18="×")),O$17=31,P$18="×",P89="")))))),40,0))))</f>
        <v>0</v>
      </c>
      <c r="P230" s="193">
        <f t="shared" ref="P230" si="1402">IF(AND($D$1="二交代制",P$17&gt;=1,P$17&lt;=28,P89="当",Q89="明",R89="休",S89="当"),10,IF(AND($D$1="三交代制",P$17&gt;=2,P$17&lt;=30,OR(P89="準",P89="深"),OR(Q89="準",Q89="深"),OR(R89="準",R89="深")),20,IF(AND($D$1="二交代制",OR(P89="当",P89="明"),NOT(OR(AND(P89="当",OR(Q89="明",P$17=31,Q$18="×"),OR(R89="休",P$17=30,P$17=31,R$18="×")),AND(P89="明",OR(O89="当",P$17=1),OR(Q89="休",P$17=31,Q$18="×"))))),30,IF(AND($D$1="三交代制",O89&lt;&gt;"準",O89&lt;&gt;"深",OR(P89="準",P89="深"),(NOT(OR(AND(P89="準",OR(O89="日",O89="休",P$17=1,AND(Q89&lt;&gt;"準",Q89&lt;&gt;"深",O89="")),OR(Q89="休",AND(Q89="準",OR(R89="休",P$17=30,R$18="×")),P$17=31,Q$18="×",Q89="")),AND(P89="深",OR(O89="休",P$17=1,AND(Q89&lt;&gt;"準",Q89&lt;&gt;"深",O89="")),OR(Q89="休",AND(OR(Q89="準",Q89="深"),OR(R89="休",P$17=30,R$18="×")),P$17=31,Q$18="×",Q89="")))))),40,0))))</f>
        <v>0</v>
      </c>
      <c r="Q230" s="193">
        <f t="shared" ref="Q230" si="1403">IF(AND($D$1="二交代制",Q$17&gt;=1,Q$17&lt;=28,Q89="当",R89="明",S89="休",T89="当"),10,IF(AND($D$1="三交代制",Q$17&gt;=2,Q$17&lt;=30,OR(Q89="準",Q89="深"),OR(R89="準",R89="深"),OR(S89="準",S89="深")),20,IF(AND($D$1="二交代制",OR(Q89="当",Q89="明"),NOT(OR(AND(Q89="当",OR(R89="明",Q$17=31,R$18="×"),OR(S89="休",Q$17=30,Q$17=31,S$18="×")),AND(Q89="明",OR(P89="当",Q$17=1),OR(R89="休",Q$17=31,R$18="×"))))),30,IF(AND($D$1="三交代制",P89&lt;&gt;"準",P89&lt;&gt;"深",OR(Q89="準",Q89="深"),(NOT(OR(AND(Q89="準",OR(P89="日",P89="休",Q$17=1,AND(R89&lt;&gt;"準",R89&lt;&gt;"深",P89="")),OR(R89="休",AND(R89="準",OR(S89="休",Q$17=30,S$18="×")),Q$17=31,R$18="×",R89="")),AND(Q89="深",OR(P89="休",Q$17=1,AND(R89&lt;&gt;"準",R89&lt;&gt;"深",P89="")),OR(R89="休",AND(OR(R89="準",R89="深"),OR(S89="休",Q$17=30,S$18="×")),Q$17=31,R$18="×",R89="")))))),40,0))))</f>
        <v>0</v>
      </c>
      <c r="R230" s="193">
        <f t="shared" ref="R230" si="1404">IF(AND($D$1="二交代制",R$17&gt;=1,R$17&lt;=28,R89="当",S89="明",T89="休",U89="当"),10,IF(AND($D$1="三交代制",R$17&gt;=2,R$17&lt;=30,OR(R89="準",R89="深"),OR(S89="準",S89="深"),OR(T89="準",T89="深")),20,IF(AND($D$1="二交代制",OR(R89="当",R89="明"),NOT(OR(AND(R89="当",OR(S89="明",R$17=31,S$18="×"),OR(T89="休",R$17=30,R$17=31,T$18="×")),AND(R89="明",OR(Q89="当",R$17=1),OR(S89="休",R$17=31,S$18="×"))))),30,IF(AND($D$1="三交代制",Q89&lt;&gt;"準",Q89&lt;&gt;"深",OR(R89="準",R89="深"),(NOT(OR(AND(R89="準",OR(Q89="日",Q89="休",R$17=1,AND(S89&lt;&gt;"準",S89&lt;&gt;"深",Q89="")),OR(S89="休",AND(S89="準",OR(T89="休",R$17=30,T$18="×")),R$17=31,S$18="×",S89="")),AND(R89="深",OR(Q89="休",R$17=1,AND(S89&lt;&gt;"準",S89&lt;&gt;"深",Q89="")),OR(S89="休",AND(OR(S89="準",S89="深"),OR(T89="休",R$17=30,T$18="×")),R$17=31,S$18="×",S89="")))))),40,0))))</f>
        <v>0</v>
      </c>
      <c r="S230" s="193">
        <f t="shared" ref="S230" si="1405">IF(AND($D$1="二交代制",S$17&gt;=1,S$17&lt;=28,S89="当",T89="明",U89="休",V89="当"),10,IF(AND($D$1="三交代制",S$17&gt;=2,S$17&lt;=30,OR(S89="準",S89="深"),OR(T89="準",T89="深"),OR(U89="準",U89="深")),20,IF(AND($D$1="二交代制",OR(S89="当",S89="明"),NOT(OR(AND(S89="当",OR(T89="明",S$17=31,T$18="×"),OR(U89="休",S$17=30,S$17=31,U$18="×")),AND(S89="明",OR(R89="当",S$17=1),OR(T89="休",S$17=31,T$18="×"))))),30,IF(AND($D$1="三交代制",R89&lt;&gt;"準",R89&lt;&gt;"深",OR(S89="準",S89="深"),(NOT(OR(AND(S89="準",OR(R89="日",R89="休",S$17=1,AND(T89&lt;&gt;"準",T89&lt;&gt;"深",R89="")),OR(T89="休",AND(T89="準",OR(U89="休",S$17=30,U$18="×")),S$17=31,T$18="×",T89="")),AND(S89="深",OR(R89="休",S$17=1,AND(T89&lt;&gt;"準",T89&lt;&gt;"深",R89="")),OR(T89="休",AND(OR(T89="準",T89="深"),OR(U89="休",S$17=30,U$18="×")),S$17=31,T$18="×",T89="")))))),40,0))))</f>
        <v>0</v>
      </c>
      <c r="T230" s="193">
        <f t="shared" ref="T230" si="1406">IF(AND($D$1="二交代制",T$17&gt;=1,T$17&lt;=28,T89="当",U89="明",V89="休",W89="当"),10,IF(AND($D$1="三交代制",T$17&gt;=2,T$17&lt;=30,OR(T89="準",T89="深"),OR(U89="準",U89="深"),OR(V89="準",V89="深")),20,IF(AND($D$1="二交代制",OR(T89="当",T89="明"),NOT(OR(AND(T89="当",OR(U89="明",T$17=31,U$18="×"),OR(V89="休",T$17=30,T$17=31,V$18="×")),AND(T89="明",OR(S89="当",T$17=1),OR(U89="休",T$17=31,U$18="×"))))),30,IF(AND($D$1="三交代制",S89&lt;&gt;"準",S89&lt;&gt;"深",OR(T89="準",T89="深"),(NOT(OR(AND(T89="準",OR(S89="日",S89="休",T$17=1,AND(U89&lt;&gt;"準",U89&lt;&gt;"深",S89="")),OR(U89="休",AND(U89="準",OR(V89="休",T$17=30,V$18="×")),T$17=31,U$18="×",U89="")),AND(T89="深",OR(S89="休",T$17=1,AND(U89&lt;&gt;"準",U89&lt;&gt;"深",S89="")),OR(U89="休",AND(OR(U89="準",U89="深"),OR(V89="休",T$17=30,V$18="×")),T$17=31,U$18="×",U89="")))))),40,0))))</f>
        <v>0</v>
      </c>
      <c r="U230" s="193">
        <f t="shared" ref="U230" si="1407">IF(AND($D$1="二交代制",U$17&gt;=1,U$17&lt;=28,U89="当",V89="明",W89="休",X89="当"),10,IF(AND($D$1="三交代制",U$17&gt;=2,U$17&lt;=30,OR(U89="準",U89="深"),OR(V89="準",V89="深"),OR(W89="準",W89="深")),20,IF(AND($D$1="二交代制",OR(U89="当",U89="明"),NOT(OR(AND(U89="当",OR(V89="明",U$17=31,V$18="×"),OR(W89="休",U$17=30,U$17=31,W$18="×")),AND(U89="明",OR(T89="当",U$17=1),OR(V89="休",U$17=31,V$18="×"))))),30,IF(AND($D$1="三交代制",T89&lt;&gt;"準",T89&lt;&gt;"深",OR(U89="準",U89="深"),(NOT(OR(AND(U89="準",OR(T89="日",T89="休",U$17=1,AND(V89&lt;&gt;"準",V89&lt;&gt;"深",T89="")),OR(V89="休",AND(V89="準",OR(W89="休",U$17=30,W$18="×")),U$17=31,V$18="×",V89="")),AND(U89="深",OR(T89="休",U$17=1,AND(V89&lt;&gt;"準",V89&lt;&gt;"深",T89="")),OR(V89="休",AND(OR(V89="準",V89="深"),OR(W89="休",U$17=30,W$18="×")),U$17=31,V$18="×",V89="")))))),40,0))))</f>
        <v>0</v>
      </c>
      <c r="V230" s="193">
        <f t="shared" ref="V230" si="1408">IF(AND($D$1="二交代制",V$17&gt;=1,V$17&lt;=28,V89="当",W89="明",X89="休",Y89="当"),10,IF(AND($D$1="三交代制",V$17&gt;=2,V$17&lt;=30,OR(V89="準",V89="深"),OR(W89="準",W89="深"),OR(X89="準",X89="深")),20,IF(AND($D$1="二交代制",OR(V89="当",V89="明"),NOT(OR(AND(V89="当",OR(W89="明",V$17=31,W$18="×"),OR(X89="休",V$17=30,V$17=31,X$18="×")),AND(V89="明",OR(U89="当",V$17=1),OR(W89="休",V$17=31,W$18="×"))))),30,IF(AND($D$1="三交代制",U89&lt;&gt;"準",U89&lt;&gt;"深",OR(V89="準",V89="深"),(NOT(OR(AND(V89="準",OR(U89="日",U89="休",V$17=1,AND(W89&lt;&gt;"準",W89&lt;&gt;"深",U89="")),OR(W89="休",AND(W89="準",OR(X89="休",V$17=30,X$18="×")),V$17=31,W$18="×",W89="")),AND(V89="深",OR(U89="休",V$17=1,AND(W89&lt;&gt;"準",W89&lt;&gt;"深",U89="")),OR(W89="休",AND(OR(W89="準",W89="深"),OR(X89="休",V$17=30,X$18="×")),V$17=31,W$18="×",W89="")))))),40,0))))</f>
        <v>0</v>
      </c>
      <c r="W230" s="193">
        <f t="shared" ref="W230" si="1409">IF(AND($D$1="二交代制",W$17&gt;=1,W$17&lt;=28,W89="当",X89="明",Y89="休",Z89="当"),10,IF(AND($D$1="三交代制",W$17&gt;=2,W$17&lt;=30,OR(W89="準",W89="深"),OR(X89="準",X89="深"),OR(Y89="準",Y89="深")),20,IF(AND($D$1="二交代制",OR(W89="当",W89="明"),NOT(OR(AND(W89="当",OR(X89="明",W$17=31,X$18="×"),OR(Y89="休",W$17=30,W$17=31,Y$18="×")),AND(W89="明",OR(V89="当",W$17=1),OR(X89="休",W$17=31,X$18="×"))))),30,IF(AND($D$1="三交代制",V89&lt;&gt;"準",V89&lt;&gt;"深",OR(W89="準",W89="深"),(NOT(OR(AND(W89="準",OR(V89="日",V89="休",W$17=1,AND(X89&lt;&gt;"準",X89&lt;&gt;"深",V89="")),OR(X89="休",AND(X89="準",OR(Y89="休",W$17=30,Y$18="×")),W$17=31,X$18="×",X89="")),AND(W89="深",OR(V89="休",W$17=1,AND(X89&lt;&gt;"準",X89&lt;&gt;"深",V89="")),OR(X89="休",AND(OR(X89="準",X89="深"),OR(Y89="休",W$17=30,Y$18="×")),W$17=31,X$18="×",X89="")))))),40,0))))</f>
        <v>0</v>
      </c>
      <c r="X230" s="193">
        <f t="shared" ref="X230" si="1410">IF(AND($D$1="二交代制",X$17&gt;=1,X$17&lt;=28,X89="当",Y89="明",Z89="休",AA89="当"),10,IF(AND($D$1="三交代制",X$17&gt;=2,X$17&lt;=30,OR(X89="準",X89="深"),OR(Y89="準",Y89="深"),OR(Z89="準",Z89="深")),20,IF(AND($D$1="二交代制",OR(X89="当",X89="明"),NOT(OR(AND(X89="当",OR(Y89="明",X$17=31,Y$18="×"),OR(Z89="休",X$17=30,X$17=31,Z$18="×")),AND(X89="明",OR(W89="当",X$17=1),OR(Y89="休",X$17=31,Y$18="×"))))),30,IF(AND($D$1="三交代制",W89&lt;&gt;"準",W89&lt;&gt;"深",OR(X89="準",X89="深"),(NOT(OR(AND(X89="準",OR(W89="日",W89="休",X$17=1,AND(Y89&lt;&gt;"準",Y89&lt;&gt;"深",W89="")),OR(Y89="休",AND(Y89="準",OR(Z89="休",X$17=30,Z$18="×")),X$17=31,Y$18="×",Y89="")),AND(X89="深",OR(W89="休",X$17=1,AND(Y89&lt;&gt;"準",Y89&lt;&gt;"深",W89="")),OR(Y89="休",AND(OR(Y89="準",Y89="深"),OR(Z89="休",X$17=30,Z$18="×")),X$17=31,Y$18="×",Y89="")))))),40,0))))</f>
        <v>0</v>
      </c>
      <c r="Y230" s="193">
        <f t="shared" ref="Y230" si="1411">IF(AND($D$1="二交代制",Y$17&gt;=1,Y$17&lt;=28,Y89="当",Z89="明",AA89="休",AB89="当"),10,IF(AND($D$1="三交代制",Y$17&gt;=2,Y$17&lt;=30,OR(Y89="準",Y89="深"),OR(Z89="準",Z89="深"),OR(AA89="準",AA89="深")),20,IF(AND($D$1="二交代制",OR(Y89="当",Y89="明"),NOT(OR(AND(Y89="当",OR(Z89="明",Y$17=31,Z$18="×"),OR(AA89="休",Y$17=30,Y$17=31,AA$18="×")),AND(Y89="明",OR(X89="当",Y$17=1),OR(Z89="休",Y$17=31,Z$18="×"))))),30,IF(AND($D$1="三交代制",X89&lt;&gt;"準",X89&lt;&gt;"深",OR(Y89="準",Y89="深"),(NOT(OR(AND(Y89="準",OR(X89="日",X89="休",Y$17=1,AND(Z89&lt;&gt;"準",Z89&lt;&gt;"深",X89="")),OR(Z89="休",AND(Z89="準",OR(AA89="休",Y$17=30,AA$18="×")),Y$17=31,Z$18="×",Z89="")),AND(Y89="深",OR(X89="休",Y$17=1,AND(Z89&lt;&gt;"準",Z89&lt;&gt;"深",X89="")),OR(Z89="休",AND(OR(Z89="準",Z89="深"),OR(AA89="休",Y$17=30,AA$18="×")),Y$17=31,Z$18="×",Z89="")))))),40,0))))</f>
        <v>0</v>
      </c>
      <c r="Z230" s="193">
        <f t="shared" ref="Z230" si="1412">IF(AND($D$1="二交代制",Z$17&gt;=1,Z$17&lt;=28,Z89="当",AA89="明",AB89="休",AC89="当"),10,IF(AND($D$1="三交代制",Z$17&gt;=2,Z$17&lt;=30,OR(Z89="準",Z89="深"),OR(AA89="準",AA89="深"),OR(AB89="準",AB89="深")),20,IF(AND($D$1="二交代制",OR(Z89="当",Z89="明"),NOT(OR(AND(Z89="当",OR(AA89="明",Z$17=31,AA$18="×"),OR(AB89="休",Z$17=30,Z$17=31,AB$18="×")),AND(Z89="明",OR(Y89="当",Z$17=1),OR(AA89="休",Z$17=31,AA$18="×"))))),30,IF(AND($D$1="三交代制",Y89&lt;&gt;"準",Y89&lt;&gt;"深",OR(Z89="準",Z89="深"),(NOT(OR(AND(Z89="準",OR(Y89="日",Y89="休",Z$17=1,AND(AA89&lt;&gt;"準",AA89&lt;&gt;"深",Y89="")),OR(AA89="休",AND(AA89="準",OR(AB89="休",Z$17=30,AB$18="×")),Z$17=31,AA$18="×",AA89="")),AND(Z89="深",OR(Y89="休",Z$17=1,AND(AA89&lt;&gt;"準",AA89&lt;&gt;"深",Y89="")),OR(AA89="休",AND(OR(AA89="準",AA89="深"),OR(AB89="休",Z$17=30,AB$18="×")),Z$17=31,AA$18="×",AA89="")))))),40,0))))</f>
        <v>0</v>
      </c>
      <c r="AA230" s="193">
        <f t="shared" ref="AA230" si="1413">IF(AND($D$1="二交代制",AA$17&gt;=1,AA$17&lt;=28,AA89="当",AB89="明",AC89="休",AD89="当"),10,IF(AND($D$1="三交代制",AA$17&gt;=2,AA$17&lt;=30,OR(AA89="準",AA89="深"),OR(AB89="準",AB89="深"),OR(AC89="準",AC89="深")),20,IF(AND($D$1="二交代制",OR(AA89="当",AA89="明"),NOT(OR(AND(AA89="当",OR(AB89="明",AA$17=31,AB$18="×"),OR(AC89="休",AA$17=30,AA$17=31,AC$18="×")),AND(AA89="明",OR(Z89="当",AA$17=1),OR(AB89="休",AA$17=31,AB$18="×"))))),30,IF(AND($D$1="三交代制",Z89&lt;&gt;"準",Z89&lt;&gt;"深",OR(AA89="準",AA89="深"),(NOT(OR(AND(AA89="準",OR(Z89="日",Z89="休",AA$17=1,AND(AB89&lt;&gt;"準",AB89&lt;&gt;"深",Z89="")),OR(AB89="休",AND(AB89="準",OR(AC89="休",AA$17=30,AC$18="×")),AA$17=31,AB$18="×",AB89="")),AND(AA89="深",OR(Z89="休",AA$17=1,AND(AB89&lt;&gt;"準",AB89&lt;&gt;"深",Z89="")),OR(AB89="休",AND(OR(AB89="準",AB89="深"),OR(AC89="休",AA$17=30,AC$18="×")),AA$17=31,AB$18="×",AB89="")))))),40,0))))</f>
        <v>0</v>
      </c>
      <c r="AB230" s="193">
        <f t="shared" ref="AB230" si="1414">IF(AND($D$1="二交代制",AB$17&gt;=1,AB$17&lt;=28,AB89="当",AC89="明",AD89="休",AE89="当"),10,IF(AND($D$1="三交代制",AB$17&gt;=2,AB$17&lt;=30,OR(AB89="準",AB89="深"),OR(AC89="準",AC89="深"),OR(AD89="準",AD89="深")),20,IF(AND($D$1="二交代制",OR(AB89="当",AB89="明"),NOT(OR(AND(AB89="当",OR(AC89="明",AB$17=31,AC$18="×"),OR(AD89="休",AB$17=30,AB$17=31,AD$18="×")),AND(AB89="明",OR(AA89="当",AB$17=1),OR(AC89="休",AB$17=31,AC$18="×"))))),30,IF(AND($D$1="三交代制",AA89&lt;&gt;"準",AA89&lt;&gt;"深",OR(AB89="準",AB89="深"),(NOT(OR(AND(AB89="準",OR(AA89="日",AA89="休",AB$17=1,AND(AC89&lt;&gt;"準",AC89&lt;&gt;"深",AA89="")),OR(AC89="休",AND(AC89="準",OR(AD89="休",AB$17=30,AD$18="×")),AB$17=31,AC$18="×",AC89="")),AND(AB89="深",OR(AA89="休",AB$17=1,AND(AC89&lt;&gt;"準",AC89&lt;&gt;"深",AA89="")),OR(AC89="休",AND(OR(AC89="準",AC89="深"),OR(AD89="休",AB$17=30,AD$18="×")),AB$17=31,AC$18="×",AC89="")))))),40,0))))</f>
        <v>0</v>
      </c>
      <c r="AC230" s="193">
        <f t="shared" ref="AC230" si="1415">IF(AND($D$1="二交代制",AC$17&gt;=1,AC$17&lt;=28,AC89="当",AD89="明",AE89="休",AF89="当"),10,IF(AND($D$1="三交代制",AC$17&gt;=2,AC$17&lt;=30,OR(AC89="準",AC89="深"),OR(AD89="準",AD89="深"),OR(AE89="準",AE89="深")),20,IF(AND($D$1="二交代制",OR(AC89="当",AC89="明"),NOT(OR(AND(AC89="当",OR(AD89="明",AC$17=31,AD$18="×"),OR(AE89="休",AC$17=30,AC$17=31,AE$18="×")),AND(AC89="明",OR(AB89="当",AC$17=1),OR(AD89="休",AC$17=31,AD$18="×"))))),30,IF(AND($D$1="三交代制",AB89&lt;&gt;"準",AB89&lt;&gt;"深",OR(AC89="準",AC89="深"),(NOT(OR(AND(AC89="準",OR(AB89="日",AB89="休",AC$17=1,AND(AD89&lt;&gt;"準",AD89&lt;&gt;"深",AB89="")),OR(AD89="休",AND(AD89="準",OR(AE89="休",AC$17=30,AE$18="×")),AC$17=31,AD$18="×",AD89="")),AND(AC89="深",OR(AB89="休",AC$17=1,AND(AD89&lt;&gt;"準",AD89&lt;&gt;"深",AB89="")),OR(AD89="休",AND(OR(AD89="準",AD89="深"),OR(AE89="休",AC$17=30,AE$18="×")),AC$17=31,AD$18="×",AD89="")))))),40,0))))</f>
        <v>0</v>
      </c>
      <c r="AD230" s="193">
        <f t="shared" ref="AD230" si="1416">IF(AND($D$1="二交代制",AD$17&gt;=1,AD$17&lt;=28,AD89="当",AE89="明",AF89="休",AG89="当"),10,IF(AND($D$1="三交代制",AD$17&gt;=2,AD$17&lt;=30,OR(AD89="準",AD89="深"),OR(AE89="準",AE89="深"),OR(AF89="準",AF89="深")),20,IF(AND($D$1="二交代制",OR(AD89="当",AD89="明"),NOT(OR(AND(AD89="当",OR(AE89="明",AD$17=31,AE$18="×"),OR(AF89="休",AD$17=30,AD$17=31,AF$18="×")),AND(AD89="明",OR(AC89="当",AD$17=1),OR(AE89="休",AD$17=31,AE$18="×"))))),30,IF(AND($D$1="三交代制",AC89&lt;&gt;"準",AC89&lt;&gt;"深",OR(AD89="準",AD89="深"),(NOT(OR(AND(AD89="準",OR(AC89="日",AC89="休",AD$17=1,AND(AE89&lt;&gt;"準",AE89&lt;&gt;"深",AC89="")),OR(AE89="休",AND(AE89="準",OR(AF89="休",AD$17=30,AF$18="×")),AD$17=31,AE$18="×",AE89="")),AND(AD89="深",OR(AC89="休",AD$17=1,AND(AE89&lt;&gt;"準",AE89&lt;&gt;"深",AC89="")),OR(AE89="休",AND(OR(AE89="準",AE89="深"),OR(AF89="休",AD$17=30,AF$18="×")),AD$17=31,AE$18="×",AE89="")))))),40,0))))</f>
        <v>0</v>
      </c>
      <c r="AE230" s="193">
        <f t="shared" ref="AE230" si="1417">IF(AND($D$1="二交代制",AE$17&gt;=1,AE$17&lt;=28,AE89="当",AF89="明",AG89="休",AH89="当"),10,IF(AND($D$1="三交代制",AE$17&gt;=2,AE$17&lt;=30,OR(AE89="準",AE89="深"),OR(AF89="準",AF89="深"),OR(AG89="準",AG89="深")),20,IF(AND($D$1="二交代制",OR(AE89="当",AE89="明"),NOT(OR(AND(AE89="当",OR(AF89="明",AE$17=31,AF$18="×"),OR(AG89="休",AE$17=30,AE$17=31,AG$18="×")),AND(AE89="明",OR(AD89="当",AE$17=1),OR(AF89="休",AE$17=31,AF$18="×"))))),30,IF(AND($D$1="三交代制",AD89&lt;&gt;"準",AD89&lt;&gt;"深",OR(AE89="準",AE89="深"),(NOT(OR(AND(AE89="準",OR(AD89="日",AD89="休",AE$17=1,AND(AF89&lt;&gt;"準",AF89&lt;&gt;"深",AD89="")),OR(AF89="休",AND(AF89="準",OR(AG89="休",AE$17=30,AG$18="×")),AE$17=31,AF$18="×",AF89="")),AND(AE89="深",OR(AD89="休",AE$17=1,AND(AF89&lt;&gt;"準",AF89&lt;&gt;"深",AD89="")),OR(AF89="休",AND(OR(AF89="準",AF89="深"),OR(AG89="休",AE$17=30,AG$18="×")),AE$17=31,AF$18="×",AF89="")))))),40,0))))</f>
        <v>0</v>
      </c>
      <c r="AF230" s="193">
        <f t="shared" ref="AF230" si="1418">IF(AND($D$1="二交代制",AF$17&gt;=1,AF$17&lt;=28,AF89="当",AG89="明",AH89="休",AI89="当"),10,IF(AND($D$1="三交代制",AF$17&gt;=2,AF$17&lt;=30,OR(AF89="準",AF89="深"),OR(AG89="準",AG89="深"),OR(AH89="準",AH89="深")),20,IF(AND($D$1="二交代制",OR(AF89="当",AF89="明"),NOT(OR(AND(AF89="当",OR(AG89="明",AF$17=31,AG$18="×"),OR(AH89="休",AF$17=30,AF$17=31,AH$18="×")),AND(AF89="明",OR(AE89="当",AF$17=1),OR(AG89="休",AF$17=31,AG$18="×"))))),30,IF(AND($D$1="三交代制",AE89&lt;&gt;"準",AE89&lt;&gt;"深",OR(AF89="準",AF89="深"),(NOT(OR(AND(AF89="準",OR(AE89="日",AE89="休",AF$17=1,AND(AG89&lt;&gt;"準",AG89&lt;&gt;"深",AE89="")),OR(AG89="休",AND(AG89="準",OR(AH89="休",AF$17=30,AH$18="×")),AF$17=31,AG$18="×",AG89="")),AND(AF89="深",OR(AE89="休",AF$17=1,AND(AG89&lt;&gt;"準",AG89&lt;&gt;"深",AE89="")),OR(AG89="休",AND(OR(AG89="準",AG89="深"),OR(AH89="休",AF$17=30,AH$18="×")),AF$17=31,AG$18="×",AG89="")))))),40,0))))</f>
        <v>0</v>
      </c>
      <c r="AG230" s="193">
        <f t="shared" ref="AG230" si="1419">IF(AND($D$1="二交代制",AG$17&gt;=1,AG$17&lt;=28,AG89="当",AH89="明",AI89="休",AJ89="当"),10,IF(AND($D$1="三交代制",AG$17&gt;=2,AG$17&lt;=30,OR(AG89="準",AG89="深"),OR(AH89="準",AH89="深"),OR(AI89="準",AI89="深")),20,IF(AND($D$1="二交代制",OR(AG89="当",AG89="明"),NOT(OR(AND(AG89="当",OR(AH89="明",AG$17=31,AH$18="×"),OR(AI89="休",AG$17=30,AG$17=31,AI$18="×")),AND(AG89="明",OR(AF89="当",AG$17=1),OR(AH89="休",AG$17=31,AH$18="×"))))),30,IF(AND($D$1="三交代制",AF89&lt;&gt;"準",AF89&lt;&gt;"深",OR(AG89="準",AG89="深"),(NOT(OR(AND(AG89="準",OR(AF89="日",AF89="休",AG$17=1,AND(AH89&lt;&gt;"準",AH89&lt;&gt;"深",AF89="")),OR(AH89="休",AND(AH89="準",OR(AI89="休",AG$17=30,AI$18="×")),AG$17=31,AH$18="×",AH89="")),AND(AG89="深",OR(AF89="休",AG$17=1,AND(AH89&lt;&gt;"準",AH89&lt;&gt;"深",AF89="")),OR(AH89="休",AND(OR(AH89="準",AH89="深"),OR(AI89="休",AG$17=30,AI$18="×")),AG$17=31,AH$18="×",AH89="")))))),40,0))))</f>
        <v>0</v>
      </c>
      <c r="AH230" s="193">
        <f t="shared" ref="AH230" si="1420">IF(AND($D$1="二交代制",AH$17&gt;=1,AH$17&lt;=28,AH89="当",AI89="明",AJ89="休",AK89="当"),10,IF(AND($D$1="三交代制",AH$17&gt;=2,AH$17&lt;=30,OR(AH89="準",AH89="深"),OR(AI89="準",AI89="深"),OR(AJ89="準",AJ89="深")),20,IF(AND($D$1="二交代制",OR(AH89="当",AH89="明"),NOT(OR(AND(AH89="当",OR(AI89="明",AH$17=31,AI$18="×"),OR(AJ89="休",AH$17=30,AH$17=31,AJ$18="×")),AND(AH89="明",OR(AG89="当",AH$17=1),OR(AI89="休",AH$17=31,AI$18="×"))))),30,IF(AND($D$1="三交代制",AG89&lt;&gt;"準",AG89&lt;&gt;"深",OR(AH89="準",AH89="深"),(NOT(OR(AND(AH89="準",OR(AG89="日",AG89="休",AH$17=1,AND(AI89&lt;&gt;"準",AI89&lt;&gt;"深",AG89="")),OR(AI89="休",AND(AI89="準",OR(AJ89="休",AH$17=30,AJ$18="×")),AH$17=31,AI$18="×",AI89="")),AND(AH89="深",OR(AG89="休",AH$17=1,AND(AI89&lt;&gt;"準",AI89&lt;&gt;"深",AG89="")),OR(AI89="休",AND(OR(AI89="準",AI89="深"),OR(AJ89="休",AH$17=30,AJ$18="×")),AH$17=31,AI$18="×",AI89="")))))),40,0))))</f>
        <v>0</v>
      </c>
      <c r="AI230" s="193">
        <f t="shared" ref="AI230" si="1421">IF(AND($D$1="二交代制",AI$17&gt;=1,AI$17&lt;=28,AI89="当",AJ89="明",AK89="休",AL89="当"),10,IF(AND($D$1="三交代制",AI$17&gt;=2,AI$17&lt;=30,OR(AI89="準",AI89="深"),OR(AJ89="準",AJ89="深"),OR(AK89="準",AK89="深")),20,IF(AND($D$1="二交代制",OR(AI89="当",AI89="明"),NOT(OR(AND(AI89="当",OR(AJ89="明",AI$17=31,AJ$18="×"),OR(AK89="休",AI$17=30,AI$17=31,AK$18="×")),AND(AI89="明",OR(AH89="当",AI$17=1),OR(AJ89="休",AI$17=31,AJ$18="×"))))),30,IF(AND($D$1="三交代制",AH89&lt;&gt;"準",AH89&lt;&gt;"深",OR(AI89="準",AI89="深"),(NOT(OR(AND(AI89="準",OR(AH89="日",AH89="休",AI$17=1,AND(AJ89&lt;&gt;"準",AJ89&lt;&gt;"深",AH89="")),OR(AJ89="休",AND(AJ89="準",OR(AK89="休",AI$17=30,AK$18="×")),AI$17=31,AJ$18="×",AJ89="")),AND(AI89="深",OR(AH89="休",AI$17=1,AND(AJ89&lt;&gt;"準",AJ89&lt;&gt;"深",AH89="")),OR(AJ89="休",AND(OR(AJ89="準",AJ89="深"),OR(AK89="休",AI$17=30,AK$18="×")),AI$17=31,AJ$18="×",AJ89="")))))),40,0))))</f>
        <v>0</v>
      </c>
      <c r="AJ230" s="193">
        <f t="shared" ref="AJ230" si="1422">IF(AND($D$1="二交代制",AJ$17&gt;=1,AJ$17&lt;=28,AJ89="当",AK89="明",AL89="休",AM89="当"),10,IF(AND($D$1="三交代制",AJ$17&gt;=2,AJ$17&lt;=30,OR(AJ89="準",AJ89="深"),OR(AK89="準",AK89="深"),OR(AL89="準",AL89="深")),20,IF(AND($D$1="二交代制",OR(AJ89="当",AJ89="明"),NOT(OR(AND(AJ89="当",OR(AK89="明",AJ$17=31,AK$18="×"),OR(AL89="休",AJ$17=30,AJ$17=31,AL$18="×")),AND(AJ89="明",OR(AI89="当",AJ$17=1),OR(AK89="休",AJ$17=31,AK$18="×"))))),30,IF(AND($D$1="三交代制",AI89&lt;&gt;"準",AI89&lt;&gt;"深",OR(AJ89="準",AJ89="深"),(NOT(OR(AND(AJ89="準",OR(AI89="日",AI89="休",AJ$17=1,AND(AK89&lt;&gt;"準",AK89&lt;&gt;"深",AI89="")),OR(AK89="休",AND(AK89="準",OR(AL89="休",AJ$17=30,AL$18="×")),AJ$17=31,AK$18="×",AK89="")),AND(AJ89="深",OR(AI89="休",AJ$17=1,AND(AK89&lt;&gt;"準",AK89&lt;&gt;"深",AI89="")),OR(AK89="休",AND(OR(AK89="準",AK89="深"),OR(AL89="休",AJ$17=30,AL$18="×")),AJ$17=31,AK$18="×",AK89="")))))),40,0))))</f>
        <v>0</v>
      </c>
      <c r="AK230" s="193">
        <f t="shared" ref="AK230" si="1423">IF(AND($D$1="二交代制",AK$17&gt;=1,AK$17&lt;=28,AK89="当",AL89="明",AM89="休",AN89="当"),10,IF(AND($D$1="三交代制",AK$17&gt;=2,AK$17&lt;=30,OR(AK89="準",AK89="深"),OR(AL89="準",AL89="深"),OR(AM89="準",AM89="深")),20,IF(AND($D$1="二交代制",OR(AK89="当",AK89="明"),NOT(OR(AND(AK89="当",OR(AL89="明",AK$17=31,AL$18="×"),OR(AM89="休",AK$17=30,AK$17=31,AM$18="×")),AND(AK89="明",OR(AJ89="当",AK$17=1),OR(AL89="休",AK$17=31,AL$18="×"))))),30,IF(AND($D$1="三交代制",AJ89&lt;&gt;"準",AJ89&lt;&gt;"深",OR(AK89="準",AK89="深"),(NOT(OR(AND(AK89="準",OR(AJ89="日",AJ89="休",AK$17=1,AND(AL89&lt;&gt;"準",AL89&lt;&gt;"深",AJ89="")),OR(AL89="休",AND(AL89="準",OR(AM89="休",AK$17=30,AM$18="×")),AK$17=31,AL$18="×",AL89="")),AND(AK89="深",OR(AJ89="休",AK$17=1,AND(AL89&lt;&gt;"準",AL89&lt;&gt;"深",AJ89="")),OR(AL89="休",AND(OR(AL89="準",AL89="深"),OR(AM89="休",AK$17=30,AM$18="×")),AK$17=31,AL$18="×",AL89="")))))),40,0))))</f>
        <v>0</v>
      </c>
      <c r="AL230" s="193">
        <f t="shared" ref="AL230" si="1424">IF(AND($D$1="二交代制",AL$17&gt;=1,AL$17&lt;=28,AL89="当",AM89="明",AN89="休",AO89="当"),10,IF(AND($D$1="三交代制",AL$17&gt;=2,AL$17&lt;=30,OR(AL89="準",AL89="深"),OR(AM89="準",AM89="深"),OR(AN89="準",AN89="深")),20,IF(AND($D$1="二交代制",OR(AL89="当",AL89="明"),NOT(OR(AND(AL89="当",OR(AM89="明",AL$17=31,AM$18="×"),OR(AN89="休",AL$17=30,AL$17=31,AN$18="×")),AND(AL89="明",OR(AK89="当",AL$17=1),OR(AM89="休",AL$17=31,AM$18="×"))))),30,IF(AND($D$1="三交代制",AK89&lt;&gt;"準",AK89&lt;&gt;"深",OR(AL89="準",AL89="深"),(NOT(OR(AND(AL89="準",OR(AK89="日",AK89="休",AL$17=1,AND(AM89&lt;&gt;"準",AM89&lt;&gt;"深",AK89="")),OR(AM89="休",AND(AM89="準",OR(AN89="休",AL$17=30,AN$18="×")),AL$17=31,AM$18="×",AM89="")),AND(AL89="深",OR(AK89="休",AL$17=1,AND(AM89&lt;&gt;"準",AM89&lt;&gt;"深",AK89="")),OR(AM89="休",AND(OR(AM89="準",AM89="深"),OR(AN89="休",AL$17=30,AN$18="×")),AL$17=31,AM$18="×",AM89="")))))),40,0))))</f>
        <v>0</v>
      </c>
      <c r="AM230" s="193">
        <f t="shared" ref="AM230" si="1425">IF(AND($D$1="二交代制",AM$17&gt;=1,AM$17&lt;=28,AM89="当",AN89="明",AO89="休",AP89="当"),10,IF(AND($D$1="三交代制",AM$17&gt;=2,AM$17&lt;=30,OR(AM89="準",AM89="深"),OR(AN89="準",AN89="深"),OR(AO89="準",AO89="深")),20,IF(AND($D$1="二交代制",OR(AM89="当",AM89="明"),NOT(OR(AND(AM89="当",OR(AN89="明",AM$17=31,AN$18="×"),OR(AO89="休",AM$17=30,AM$17=31,AO$18="×")),AND(AM89="明",OR(AL89="当",AM$17=1),OR(AN89="休",AM$17=31,AN$18="×"))))),30,IF(AND($D$1="三交代制",AL89&lt;&gt;"準",AL89&lt;&gt;"深",OR(AM89="準",AM89="深"),(NOT(OR(AND(AM89="準",OR(AL89="日",AL89="休",AM$17=1,AND(AN89&lt;&gt;"準",AN89&lt;&gt;"深",AL89="")),OR(AN89="休",AND(AN89="準",OR(AO89="休",AM$17=30,AO$18="×")),AM$17=31,AN$18="×",AN89="")),AND(AM89="深",OR(AL89="休",AM$17=1,AND(AN89&lt;&gt;"準",AN89&lt;&gt;"深",AL89="")),OR(AN89="休",AND(OR(AN89="準",AN89="深"),OR(AO89="休",AM$17=30,AO$18="×")),AM$17=31,AN$18="×",AN89="")))))),40,0))))</f>
        <v>0</v>
      </c>
      <c r="AN230" s="193">
        <f t="shared" ref="AN230" si="1426">IF(AND($D$1="二交代制",AN$17&gt;=1,AN$17&lt;=28,AN89="当",AO89="明",AP89="休",AQ89="当"),10,IF(AND($D$1="三交代制",AN$17&gt;=2,AN$17&lt;=30,OR(AN89="準",AN89="深"),OR(AO89="準",AO89="深"),OR(AP89="準",AP89="深")),20,IF(AND($D$1="二交代制",OR(AN89="当",AN89="明"),NOT(OR(AND(AN89="当",OR(AO89="明",AN$17=31,AO$18="×"),OR(AP89="休",AN$17=30,AN$17=31,AP$18="×")),AND(AN89="明",OR(AM89="当",AN$17=1),OR(AO89="休",AN$17=31,AO$18="×"))))),30,IF(AND($D$1="三交代制",AM89&lt;&gt;"準",AM89&lt;&gt;"深",OR(AN89="準",AN89="深"),(NOT(OR(AND(AN89="準",OR(AM89="日",AM89="休",AN$17=1,AND(AO89&lt;&gt;"準",AO89&lt;&gt;"深",AM89="")),OR(AO89="休",AND(AO89="準",OR(AP89="休",AN$17=30,AP$18="×")),AN$17=31,AO$18="×",AO89="")),AND(AN89="深",OR(AM89="休",AN$17=1,AND(AO89&lt;&gt;"準",AO89&lt;&gt;"深",AM89="")),OR(AO89="休",AND(OR(AO89="準",AO89="深"),OR(AP89="休",AN$17=30,AP$18="×")),AN$17=31,AO$18="×",AO89="")))))),40,0))))</f>
        <v>0</v>
      </c>
      <c r="AO230" s="193">
        <f t="shared" ref="AO230" si="1427">IF(AND($D$1="二交代制",AO$17&gt;=1,AO$17&lt;=28,AO89="当",AP89="明",AQ89="休",AR89="当"),10,IF(AND($D$1="三交代制",AO$17&gt;=2,AO$17&lt;=30,OR(AO89="準",AO89="深"),OR(AP89="準",AP89="深"),OR(AQ89="準",AQ89="深")),20,IF(AND($D$1="二交代制",OR(AO89="当",AO89="明"),NOT(OR(AND(AO89="当",OR(AP89="明",AO$17=31,AP$18="×"),OR(AQ89="休",AO$17=30,AO$17=31,AQ$18="×")),AND(AO89="明",OR(AN89="当",AO$17=1),OR(AP89="休",AO$17=31,AP$18="×"))))),30,IF(AND($D$1="三交代制",AN89&lt;&gt;"準",AN89&lt;&gt;"深",OR(AO89="準",AO89="深"),(NOT(OR(AND(AO89="準",OR(AN89="日",AN89="休",AO$17=1,AND(AP89&lt;&gt;"準",AP89&lt;&gt;"深",AN89="")),OR(AP89="休",AND(AP89="準",OR(AQ89="休",AO$17=30,AQ$18="×")),AO$17=31,AP$18="×",AP89="")),AND(AO89="深",OR(AN89="休",AO$17=1,AND(AP89&lt;&gt;"準",AP89&lt;&gt;"深",AN89="")),OR(AP89="休",AND(OR(AP89="準",AP89="深"),OR(AQ89="休",AO$17=30,AQ$18="×")),AO$17=31,AP$18="×",AP89="")))))),40,0))))</f>
        <v>0</v>
      </c>
    </row>
    <row r="231" spans="4:41" x14ac:dyDescent="0.4">
      <c r="D231" s="104"/>
      <c r="E231" s="104"/>
      <c r="F231" s="104"/>
      <c r="G231" s="104"/>
      <c r="H231" s="104"/>
      <c r="I231" s="307"/>
      <c r="J231" s="202"/>
      <c r="K231" s="193"/>
      <c r="L231" s="193"/>
      <c r="M231" s="193"/>
      <c r="N231" s="193"/>
      <c r="O231" s="193"/>
      <c r="P231" s="193"/>
      <c r="Q231" s="193"/>
      <c r="R231" s="193"/>
      <c r="S231" s="193"/>
      <c r="T231" s="193"/>
      <c r="U231" s="193"/>
      <c r="V231" s="193"/>
      <c r="W231" s="193"/>
      <c r="X231" s="193"/>
      <c r="Y231" s="193"/>
      <c r="Z231" s="193"/>
      <c r="AA231" s="193"/>
      <c r="AB231" s="193"/>
      <c r="AC231" s="193"/>
      <c r="AD231" s="193"/>
      <c r="AE231" s="193"/>
      <c r="AF231" s="193"/>
      <c r="AG231" s="193"/>
      <c r="AH231" s="193"/>
      <c r="AI231" s="193"/>
      <c r="AJ231" s="193"/>
      <c r="AK231" s="193"/>
      <c r="AL231" s="193"/>
      <c r="AM231" s="193"/>
      <c r="AN231" s="193"/>
      <c r="AO231" s="193"/>
    </row>
    <row r="232" spans="4:41" x14ac:dyDescent="0.4">
      <c r="D232" s="104"/>
      <c r="E232" s="104"/>
      <c r="F232" s="104"/>
      <c r="G232" s="104"/>
      <c r="H232" s="104"/>
      <c r="I232" s="307"/>
      <c r="J232" s="201" t="str">
        <f t="shared" ref="J232" si="1428">E91</f>
        <v>浅見</v>
      </c>
      <c r="K232" s="193">
        <f t="shared" ref="K232" si="1429">IF(AND($D$1="二交代制",K$17&gt;=1,K$17&lt;=28,K91="当",L91="明",M91="休",N91="当"),10,IF(AND($D$1="三交代制",K$17&gt;=2,K$17&lt;=30,OR(K91="準",K91="深"),OR(L91="準",L91="深"),OR(M91="準",M91="深")),20,IF(AND($D$1="二交代制",OR(K91="当",K91="明"),NOT(OR(AND(K91="当",OR(L91="明",K$17=31,L$18="×"),OR(M91="休",K$17=30,K$17=31,M$18="×")),AND(K91="明",OR(J91="当",K$17=1),OR(L91="休",K$17=31,L$18="×"))))),30,IF(AND($D$1="三交代制",J91&lt;&gt;"準",J91&lt;&gt;"深",OR(K91="準",K91="深"),(NOT(OR(AND(K91="準",OR(J91="日",J91="休",K$17=1,AND(L91&lt;&gt;"準",L91&lt;&gt;"深",J91="")),OR(L91="休",AND(L91="準",OR(M91="休",K$17=30,M$18="×")),K$17=31,L$18="×",L91="")),AND(K91="深",OR(J91="休",K$17=1,AND(L91&lt;&gt;"準",L91&lt;&gt;"深",J91="")),OR(L91="休",AND(OR(L91="準",L91="深"),OR(M91="休",K$17=30,M$18="×")),K$17=31,L$18="×",L91="")))))),40,0))))</f>
        <v>0</v>
      </c>
      <c r="L232" s="193">
        <f t="shared" ref="L232" si="1430">IF(AND($D$1="二交代制",L$17&gt;=1,L$17&lt;=28,L91="当",M91="明",N91="休",O91="当"),10,IF(AND($D$1="三交代制",L$17&gt;=2,L$17&lt;=30,OR(L91="準",L91="深"),OR(M91="準",M91="深"),OR(N91="準",N91="深")),20,IF(AND($D$1="二交代制",OR(L91="当",L91="明"),NOT(OR(AND(L91="当",OR(M91="明",L$17=31,M$18="×"),OR(N91="休",L$17=30,L$17=31,N$18="×")),AND(L91="明",OR(K91="当",L$17=1),OR(M91="休",L$17=31,M$18="×"))))),30,IF(AND($D$1="三交代制",K91&lt;&gt;"準",K91&lt;&gt;"深",OR(L91="準",L91="深"),(NOT(OR(AND(L91="準",OR(K91="日",K91="休",L$17=1,AND(M91&lt;&gt;"準",M91&lt;&gt;"深",K91="")),OR(M91="休",AND(M91="準",OR(N91="休",L$17=30,N$18="×")),L$17=31,M$18="×",M91="")),AND(L91="深",OR(K91="休",L$17=1,AND(M91&lt;&gt;"準",M91&lt;&gt;"深",K91="")),OR(M91="休",AND(OR(M91="準",M91="深"),OR(N91="休",L$17=30,N$18="×")),L$17=31,M$18="×",M91="")))))),40,0))))</f>
        <v>0</v>
      </c>
      <c r="M232" s="193">
        <f t="shared" ref="M232" si="1431">IF(AND($D$1="二交代制",M$17&gt;=1,M$17&lt;=28,M91="当",N91="明",O91="休",P91="当"),10,IF(AND($D$1="三交代制",M$17&gt;=2,M$17&lt;=30,OR(M91="準",M91="深"),OR(N91="準",N91="深"),OR(O91="準",O91="深")),20,IF(AND($D$1="二交代制",OR(M91="当",M91="明"),NOT(OR(AND(M91="当",OR(N91="明",M$17=31,N$18="×"),OR(O91="休",M$17=30,M$17=31,O$18="×")),AND(M91="明",OR(L91="当",M$17=1),OR(N91="休",M$17=31,N$18="×"))))),30,IF(AND($D$1="三交代制",L91&lt;&gt;"準",L91&lt;&gt;"深",OR(M91="準",M91="深"),(NOT(OR(AND(M91="準",OR(L91="日",L91="休",M$17=1,AND(N91&lt;&gt;"準",N91&lt;&gt;"深",L91="")),OR(N91="休",AND(N91="準",OR(O91="休",M$17=30,O$18="×")),M$17=31,N$18="×",N91="")),AND(M91="深",OR(L91="休",M$17=1,AND(N91&lt;&gt;"準",N91&lt;&gt;"深",L91="")),OR(N91="休",AND(OR(N91="準",N91="深"),OR(O91="休",M$17=30,O$18="×")),M$17=31,N$18="×",N91="")))))),40,0))))</f>
        <v>0</v>
      </c>
      <c r="N232" s="193">
        <f t="shared" ref="N232" si="1432">IF(AND($D$1="二交代制",N$17&gt;=1,N$17&lt;=28,N91="当",O91="明",P91="休",Q91="当"),10,IF(AND($D$1="三交代制",N$17&gt;=2,N$17&lt;=30,OR(N91="準",N91="深"),OR(O91="準",O91="深"),OR(P91="準",P91="深")),20,IF(AND($D$1="二交代制",OR(N91="当",N91="明"),NOT(OR(AND(N91="当",OR(O91="明",N$17=31,O$18="×"),OR(P91="休",N$17=30,N$17=31,P$18="×")),AND(N91="明",OR(M91="当",N$17=1),OR(O91="休",N$17=31,O$18="×"))))),30,IF(AND($D$1="三交代制",M91&lt;&gt;"準",M91&lt;&gt;"深",OR(N91="準",N91="深"),(NOT(OR(AND(N91="準",OR(M91="日",M91="休",N$17=1,AND(O91&lt;&gt;"準",O91&lt;&gt;"深",M91="")),OR(O91="休",AND(O91="準",OR(P91="休",N$17=30,P$18="×")),N$17=31,O$18="×",O91="")),AND(N91="深",OR(M91="休",N$17=1,AND(O91&lt;&gt;"準",O91&lt;&gt;"深",M91="")),OR(O91="休",AND(OR(O91="準",O91="深"),OR(P91="休",N$17=30,P$18="×")),N$17=31,O$18="×",O91="")))))),40,0))))</f>
        <v>0</v>
      </c>
      <c r="O232" s="193">
        <f t="shared" ref="O232" si="1433">IF(AND($D$1="二交代制",O$17&gt;=1,O$17&lt;=28,O91="当",P91="明",Q91="休",R91="当"),10,IF(AND($D$1="三交代制",O$17&gt;=2,O$17&lt;=30,OR(O91="準",O91="深"),OR(P91="準",P91="深"),OR(Q91="準",Q91="深")),20,IF(AND($D$1="二交代制",OR(O91="当",O91="明"),NOT(OR(AND(O91="当",OR(P91="明",O$17=31,P$18="×"),OR(Q91="休",O$17=30,O$17=31,Q$18="×")),AND(O91="明",OR(N91="当",O$17=1),OR(P91="休",O$17=31,P$18="×"))))),30,IF(AND($D$1="三交代制",N91&lt;&gt;"準",N91&lt;&gt;"深",OR(O91="準",O91="深"),(NOT(OR(AND(O91="準",OR(N91="日",N91="休",O$17=1,AND(P91&lt;&gt;"準",P91&lt;&gt;"深",N91="")),OR(P91="休",AND(P91="準",OR(Q91="休",O$17=30,Q$18="×")),O$17=31,P$18="×",P91="")),AND(O91="深",OR(N91="休",O$17=1,AND(P91&lt;&gt;"準",P91&lt;&gt;"深",N91="")),OR(P91="休",AND(OR(P91="準",P91="深"),OR(Q91="休",O$17=30,Q$18="×")),O$17=31,P$18="×",P91="")))))),40,0))))</f>
        <v>0</v>
      </c>
      <c r="P232" s="193">
        <f t="shared" ref="P232" si="1434">IF(AND($D$1="二交代制",P$17&gt;=1,P$17&lt;=28,P91="当",Q91="明",R91="休",S91="当"),10,IF(AND($D$1="三交代制",P$17&gt;=2,P$17&lt;=30,OR(P91="準",P91="深"),OR(Q91="準",Q91="深"),OR(R91="準",R91="深")),20,IF(AND($D$1="二交代制",OR(P91="当",P91="明"),NOT(OR(AND(P91="当",OR(Q91="明",P$17=31,Q$18="×"),OR(R91="休",P$17=30,P$17=31,R$18="×")),AND(P91="明",OR(O91="当",P$17=1),OR(Q91="休",P$17=31,Q$18="×"))))),30,IF(AND($D$1="三交代制",O91&lt;&gt;"準",O91&lt;&gt;"深",OR(P91="準",P91="深"),(NOT(OR(AND(P91="準",OR(O91="日",O91="休",P$17=1,AND(Q91&lt;&gt;"準",Q91&lt;&gt;"深",O91="")),OR(Q91="休",AND(Q91="準",OR(R91="休",P$17=30,R$18="×")),P$17=31,Q$18="×",Q91="")),AND(P91="深",OR(O91="休",P$17=1,AND(Q91&lt;&gt;"準",Q91&lt;&gt;"深",O91="")),OR(Q91="休",AND(OR(Q91="準",Q91="深"),OR(R91="休",P$17=30,R$18="×")),P$17=31,Q$18="×",Q91="")))))),40,0))))</f>
        <v>0</v>
      </c>
      <c r="Q232" s="193">
        <f t="shared" ref="Q232" si="1435">IF(AND($D$1="二交代制",Q$17&gt;=1,Q$17&lt;=28,Q91="当",R91="明",S91="休",T91="当"),10,IF(AND($D$1="三交代制",Q$17&gt;=2,Q$17&lt;=30,OR(Q91="準",Q91="深"),OR(R91="準",R91="深"),OR(S91="準",S91="深")),20,IF(AND($D$1="二交代制",OR(Q91="当",Q91="明"),NOT(OR(AND(Q91="当",OR(R91="明",Q$17=31,R$18="×"),OR(S91="休",Q$17=30,Q$17=31,S$18="×")),AND(Q91="明",OR(P91="当",Q$17=1),OR(R91="休",Q$17=31,R$18="×"))))),30,IF(AND($D$1="三交代制",P91&lt;&gt;"準",P91&lt;&gt;"深",OR(Q91="準",Q91="深"),(NOT(OR(AND(Q91="準",OR(P91="日",P91="休",Q$17=1,AND(R91&lt;&gt;"準",R91&lt;&gt;"深",P91="")),OR(R91="休",AND(R91="準",OR(S91="休",Q$17=30,S$18="×")),Q$17=31,R$18="×",R91="")),AND(Q91="深",OR(P91="休",Q$17=1,AND(R91&lt;&gt;"準",R91&lt;&gt;"深",P91="")),OR(R91="休",AND(OR(R91="準",R91="深"),OR(S91="休",Q$17=30,S$18="×")),Q$17=31,R$18="×",R91="")))))),40,0))))</f>
        <v>0</v>
      </c>
      <c r="R232" s="193">
        <f t="shared" ref="R232" si="1436">IF(AND($D$1="二交代制",R$17&gt;=1,R$17&lt;=28,R91="当",S91="明",T91="休",U91="当"),10,IF(AND($D$1="三交代制",R$17&gt;=2,R$17&lt;=30,OR(R91="準",R91="深"),OR(S91="準",S91="深"),OR(T91="準",T91="深")),20,IF(AND($D$1="二交代制",OR(R91="当",R91="明"),NOT(OR(AND(R91="当",OR(S91="明",R$17=31,S$18="×"),OR(T91="休",R$17=30,R$17=31,T$18="×")),AND(R91="明",OR(Q91="当",R$17=1),OR(S91="休",R$17=31,S$18="×"))))),30,IF(AND($D$1="三交代制",Q91&lt;&gt;"準",Q91&lt;&gt;"深",OR(R91="準",R91="深"),(NOT(OR(AND(R91="準",OR(Q91="日",Q91="休",R$17=1,AND(S91&lt;&gt;"準",S91&lt;&gt;"深",Q91="")),OR(S91="休",AND(S91="準",OR(T91="休",R$17=30,T$18="×")),R$17=31,S$18="×",S91="")),AND(R91="深",OR(Q91="休",R$17=1,AND(S91&lt;&gt;"準",S91&lt;&gt;"深",Q91="")),OR(S91="休",AND(OR(S91="準",S91="深"),OR(T91="休",R$17=30,T$18="×")),R$17=31,S$18="×",S91="")))))),40,0))))</f>
        <v>0</v>
      </c>
      <c r="S232" s="193">
        <f t="shared" ref="S232" si="1437">IF(AND($D$1="二交代制",S$17&gt;=1,S$17&lt;=28,S91="当",T91="明",U91="休",V91="当"),10,IF(AND($D$1="三交代制",S$17&gt;=2,S$17&lt;=30,OR(S91="準",S91="深"),OR(T91="準",T91="深"),OR(U91="準",U91="深")),20,IF(AND($D$1="二交代制",OR(S91="当",S91="明"),NOT(OR(AND(S91="当",OR(T91="明",S$17=31,T$18="×"),OR(U91="休",S$17=30,S$17=31,U$18="×")),AND(S91="明",OR(R91="当",S$17=1),OR(T91="休",S$17=31,T$18="×"))))),30,IF(AND($D$1="三交代制",R91&lt;&gt;"準",R91&lt;&gt;"深",OR(S91="準",S91="深"),(NOT(OR(AND(S91="準",OR(R91="日",R91="休",S$17=1,AND(T91&lt;&gt;"準",T91&lt;&gt;"深",R91="")),OR(T91="休",AND(T91="準",OR(U91="休",S$17=30,U$18="×")),S$17=31,T$18="×",T91="")),AND(S91="深",OR(R91="休",S$17=1,AND(T91&lt;&gt;"準",T91&lt;&gt;"深",R91="")),OR(T91="休",AND(OR(T91="準",T91="深"),OR(U91="休",S$17=30,U$18="×")),S$17=31,T$18="×",T91="")))))),40,0))))</f>
        <v>0</v>
      </c>
      <c r="T232" s="193">
        <f t="shared" ref="T232" si="1438">IF(AND($D$1="二交代制",T$17&gt;=1,T$17&lt;=28,T91="当",U91="明",V91="休",W91="当"),10,IF(AND($D$1="三交代制",T$17&gt;=2,T$17&lt;=30,OR(T91="準",T91="深"),OR(U91="準",U91="深"),OR(V91="準",V91="深")),20,IF(AND($D$1="二交代制",OR(T91="当",T91="明"),NOT(OR(AND(T91="当",OR(U91="明",T$17=31,U$18="×"),OR(V91="休",T$17=30,T$17=31,V$18="×")),AND(T91="明",OR(S91="当",T$17=1),OR(U91="休",T$17=31,U$18="×"))))),30,IF(AND($D$1="三交代制",S91&lt;&gt;"準",S91&lt;&gt;"深",OR(T91="準",T91="深"),(NOT(OR(AND(T91="準",OR(S91="日",S91="休",T$17=1,AND(U91&lt;&gt;"準",U91&lt;&gt;"深",S91="")),OR(U91="休",AND(U91="準",OR(V91="休",T$17=30,V$18="×")),T$17=31,U$18="×",U91="")),AND(T91="深",OR(S91="休",T$17=1,AND(U91&lt;&gt;"準",U91&lt;&gt;"深",S91="")),OR(U91="休",AND(OR(U91="準",U91="深"),OR(V91="休",T$17=30,V$18="×")),T$17=31,U$18="×",U91="")))))),40,0))))</f>
        <v>0</v>
      </c>
      <c r="U232" s="193">
        <f t="shared" ref="U232" si="1439">IF(AND($D$1="二交代制",U$17&gt;=1,U$17&lt;=28,U91="当",V91="明",W91="休",X91="当"),10,IF(AND($D$1="三交代制",U$17&gt;=2,U$17&lt;=30,OR(U91="準",U91="深"),OR(V91="準",V91="深"),OR(W91="準",W91="深")),20,IF(AND($D$1="二交代制",OR(U91="当",U91="明"),NOT(OR(AND(U91="当",OR(V91="明",U$17=31,V$18="×"),OR(W91="休",U$17=30,U$17=31,W$18="×")),AND(U91="明",OR(T91="当",U$17=1),OR(V91="休",U$17=31,V$18="×"))))),30,IF(AND($D$1="三交代制",T91&lt;&gt;"準",T91&lt;&gt;"深",OR(U91="準",U91="深"),(NOT(OR(AND(U91="準",OR(T91="日",T91="休",U$17=1,AND(V91&lt;&gt;"準",V91&lt;&gt;"深",T91="")),OR(V91="休",AND(V91="準",OR(W91="休",U$17=30,W$18="×")),U$17=31,V$18="×",V91="")),AND(U91="深",OR(T91="休",U$17=1,AND(V91&lt;&gt;"準",V91&lt;&gt;"深",T91="")),OR(V91="休",AND(OR(V91="準",V91="深"),OR(W91="休",U$17=30,W$18="×")),U$17=31,V$18="×",V91="")))))),40,0))))</f>
        <v>0</v>
      </c>
      <c r="V232" s="193">
        <f t="shared" ref="V232" si="1440">IF(AND($D$1="二交代制",V$17&gt;=1,V$17&lt;=28,V91="当",W91="明",X91="休",Y91="当"),10,IF(AND($D$1="三交代制",V$17&gt;=2,V$17&lt;=30,OR(V91="準",V91="深"),OR(W91="準",W91="深"),OR(X91="準",X91="深")),20,IF(AND($D$1="二交代制",OR(V91="当",V91="明"),NOT(OR(AND(V91="当",OR(W91="明",V$17=31,W$18="×"),OR(X91="休",V$17=30,V$17=31,X$18="×")),AND(V91="明",OR(U91="当",V$17=1),OR(W91="休",V$17=31,W$18="×"))))),30,IF(AND($D$1="三交代制",U91&lt;&gt;"準",U91&lt;&gt;"深",OR(V91="準",V91="深"),(NOT(OR(AND(V91="準",OR(U91="日",U91="休",V$17=1,AND(W91&lt;&gt;"準",W91&lt;&gt;"深",U91="")),OR(W91="休",AND(W91="準",OR(X91="休",V$17=30,X$18="×")),V$17=31,W$18="×",W91="")),AND(V91="深",OR(U91="休",V$17=1,AND(W91&lt;&gt;"準",W91&lt;&gt;"深",U91="")),OR(W91="休",AND(OR(W91="準",W91="深"),OR(X91="休",V$17=30,X$18="×")),V$17=31,W$18="×",W91="")))))),40,0))))</f>
        <v>0</v>
      </c>
      <c r="W232" s="193">
        <f t="shared" ref="W232" si="1441">IF(AND($D$1="二交代制",W$17&gt;=1,W$17&lt;=28,W91="当",X91="明",Y91="休",Z91="当"),10,IF(AND($D$1="三交代制",W$17&gt;=2,W$17&lt;=30,OR(W91="準",W91="深"),OR(X91="準",X91="深"),OR(Y91="準",Y91="深")),20,IF(AND($D$1="二交代制",OR(W91="当",W91="明"),NOT(OR(AND(W91="当",OR(X91="明",W$17=31,X$18="×"),OR(Y91="休",W$17=30,W$17=31,Y$18="×")),AND(W91="明",OR(V91="当",W$17=1),OR(X91="休",W$17=31,X$18="×"))))),30,IF(AND($D$1="三交代制",V91&lt;&gt;"準",V91&lt;&gt;"深",OR(W91="準",W91="深"),(NOT(OR(AND(W91="準",OR(V91="日",V91="休",W$17=1,AND(X91&lt;&gt;"準",X91&lt;&gt;"深",V91="")),OR(X91="休",AND(X91="準",OR(Y91="休",W$17=30,Y$18="×")),W$17=31,X$18="×",X91="")),AND(W91="深",OR(V91="休",W$17=1,AND(X91&lt;&gt;"準",X91&lt;&gt;"深",V91="")),OR(X91="休",AND(OR(X91="準",X91="深"),OR(Y91="休",W$17=30,Y$18="×")),W$17=31,X$18="×",X91="")))))),40,0))))</f>
        <v>0</v>
      </c>
      <c r="X232" s="193">
        <f t="shared" ref="X232" si="1442">IF(AND($D$1="二交代制",X$17&gt;=1,X$17&lt;=28,X91="当",Y91="明",Z91="休",AA91="当"),10,IF(AND($D$1="三交代制",X$17&gt;=2,X$17&lt;=30,OR(X91="準",X91="深"),OR(Y91="準",Y91="深"),OR(Z91="準",Z91="深")),20,IF(AND($D$1="二交代制",OR(X91="当",X91="明"),NOT(OR(AND(X91="当",OR(Y91="明",X$17=31,Y$18="×"),OR(Z91="休",X$17=30,X$17=31,Z$18="×")),AND(X91="明",OR(W91="当",X$17=1),OR(Y91="休",X$17=31,Y$18="×"))))),30,IF(AND($D$1="三交代制",W91&lt;&gt;"準",W91&lt;&gt;"深",OR(X91="準",X91="深"),(NOT(OR(AND(X91="準",OR(W91="日",W91="休",X$17=1,AND(Y91&lt;&gt;"準",Y91&lt;&gt;"深",W91="")),OR(Y91="休",AND(Y91="準",OR(Z91="休",X$17=30,Z$18="×")),X$17=31,Y$18="×",Y91="")),AND(X91="深",OR(W91="休",X$17=1,AND(Y91&lt;&gt;"準",Y91&lt;&gt;"深",W91="")),OR(Y91="休",AND(OR(Y91="準",Y91="深"),OR(Z91="休",X$17=30,Z$18="×")),X$17=31,Y$18="×",Y91="")))))),40,0))))</f>
        <v>0</v>
      </c>
      <c r="Y232" s="193">
        <f t="shared" ref="Y232" si="1443">IF(AND($D$1="二交代制",Y$17&gt;=1,Y$17&lt;=28,Y91="当",Z91="明",AA91="休",AB91="当"),10,IF(AND($D$1="三交代制",Y$17&gt;=2,Y$17&lt;=30,OR(Y91="準",Y91="深"),OR(Z91="準",Z91="深"),OR(AA91="準",AA91="深")),20,IF(AND($D$1="二交代制",OR(Y91="当",Y91="明"),NOT(OR(AND(Y91="当",OR(Z91="明",Y$17=31,Z$18="×"),OR(AA91="休",Y$17=30,Y$17=31,AA$18="×")),AND(Y91="明",OR(X91="当",Y$17=1),OR(Z91="休",Y$17=31,Z$18="×"))))),30,IF(AND($D$1="三交代制",X91&lt;&gt;"準",X91&lt;&gt;"深",OR(Y91="準",Y91="深"),(NOT(OR(AND(Y91="準",OR(X91="日",X91="休",Y$17=1,AND(Z91&lt;&gt;"準",Z91&lt;&gt;"深",X91="")),OR(Z91="休",AND(Z91="準",OR(AA91="休",Y$17=30,AA$18="×")),Y$17=31,Z$18="×",Z91="")),AND(Y91="深",OR(X91="休",Y$17=1,AND(Z91&lt;&gt;"準",Z91&lt;&gt;"深",X91="")),OR(Z91="休",AND(OR(Z91="準",Z91="深"),OR(AA91="休",Y$17=30,AA$18="×")),Y$17=31,Z$18="×",Z91="")))))),40,0))))</f>
        <v>0</v>
      </c>
      <c r="Z232" s="193">
        <f t="shared" ref="Z232" si="1444">IF(AND($D$1="二交代制",Z$17&gt;=1,Z$17&lt;=28,Z91="当",AA91="明",AB91="休",AC91="当"),10,IF(AND($D$1="三交代制",Z$17&gt;=2,Z$17&lt;=30,OR(Z91="準",Z91="深"),OR(AA91="準",AA91="深"),OR(AB91="準",AB91="深")),20,IF(AND($D$1="二交代制",OR(Z91="当",Z91="明"),NOT(OR(AND(Z91="当",OR(AA91="明",Z$17=31,AA$18="×"),OR(AB91="休",Z$17=30,Z$17=31,AB$18="×")),AND(Z91="明",OR(Y91="当",Z$17=1),OR(AA91="休",Z$17=31,AA$18="×"))))),30,IF(AND($D$1="三交代制",Y91&lt;&gt;"準",Y91&lt;&gt;"深",OR(Z91="準",Z91="深"),(NOT(OR(AND(Z91="準",OR(Y91="日",Y91="休",Z$17=1,AND(AA91&lt;&gt;"準",AA91&lt;&gt;"深",Y91="")),OR(AA91="休",AND(AA91="準",OR(AB91="休",Z$17=30,AB$18="×")),Z$17=31,AA$18="×",AA91="")),AND(Z91="深",OR(Y91="休",Z$17=1,AND(AA91&lt;&gt;"準",AA91&lt;&gt;"深",Y91="")),OR(AA91="休",AND(OR(AA91="準",AA91="深"),OR(AB91="休",Z$17=30,AB$18="×")),Z$17=31,AA$18="×",AA91="")))))),40,0))))</f>
        <v>0</v>
      </c>
      <c r="AA232" s="193">
        <f t="shared" ref="AA232" si="1445">IF(AND($D$1="二交代制",AA$17&gt;=1,AA$17&lt;=28,AA91="当",AB91="明",AC91="休",AD91="当"),10,IF(AND($D$1="三交代制",AA$17&gt;=2,AA$17&lt;=30,OR(AA91="準",AA91="深"),OR(AB91="準",AB91="深"),OR(AC91="準",AC91="深")),20,IF(AND($D$1="二交代制",OR(AA91="当",AA91="明"),NOT(OR(AND(AA91="当",OR(AB91="明",AA$17=31,AB$18="×"),OR(AC91="休",AA$17=30,AA$17=31,AC$18="×")),AND(AA91="明",OR(Z91="当",AA$17=1),OR(AB91="休",AA$17=31,AB$18="×"))))),30,IF(AND($D$1="三交代制",Z91&lt;&gt;"準",Z91&lt;&gt;"深",OR(AA91="準",AA91="深"),(NOT(OR(AND(AA91="準",OR(Z91="日",Z91="休",AA$17=1,AND(AB91&lt;&gt;"準",AB91&lt;&gt;"深",Z91="")),OR(AB91="休",AND(AB91="準",OR(AC91="休",AA$17=30,AC$18="×")),AA$17=31,AB$18="×",AB91="")),AND(AA91="深",OR(Z91="休",AA$17=1,AND(AB91&lt;&gt;"準",AB91&lt;&gt;"深",Z91="")),OR(AB91="休",AND(OR(AB91="準",AB91="深"),OR(AC91="休",AA$17=30,AC$18="×")),AA$17=31,AB$18="×",AB91="")))))),40,0))))</f>
        <v>0</v>
      </c>
      <c r="AB232" s="193">
        <f t="shared" ref="AB232" si="1446">IF(AND($D$1="二交代制",AB$17&gt;=1,AB$17&lt;=28,AB91="当",AC91="明",AD91="休",AE91="当"),10,IF(AND($D$1="三交代制",AB$17&gt;=2,AB$17&lt;=30,OR(AB91="準",AB91="深"),OR(AC91="準",AC91="深"),OR(AD91="準",AD91="深")),20,IF(AND($D$1="二交代制",OR(AB91="当",AB91="明"),NOT(OR(AND(AB91="当",OR(AC91="明",AB$17=31,AC$18="×"),OR(AD91="休",AB$17=30,AB$17=31,AD$18="×")),AND(AB91="明",OR(AA91="当",AB$17=1),OR(AC91="休",AB$17=31,AC$18="×"))))),30,IF(AND($D$1="三交代制",AA91&lt;&gt;"準",AA91&lt;&gt;"深",OR(AB91="準",AB91="深"),(NOT(OR(AND(AB91="準",OR(AA91="日",AA91="休",AB$17=1,AND(AC91&lt;&gt;"準",AC91&lt;&gt;"深",AA91="")),OR(AC91="休",AND(AC91="準",OR(AD91="休",AB$17=30,AD$18="×")),AB$17=31,AC$18="×",AC91="")),AND(AB91="深",OR(AA91="休",AB$17=1,AND(AC91&lt;&gt;"準",AC91&lt;&gt;"深",AA91="")),OR(AC91="休",AND(OR(AC91="準",AC91="深"),OR(AD91="休",AB$17=30,AD$18="×")),AB$17=31,AC$18="×",AC91="")))))),40,0))))</f>
        <v>0</v>
      </c>
      <c r="AC232" s="193">
        <f t="shared" ref="AC232" si="1447">IF(AND($D$1="二交代制",AC$17&gt;=1,AC$17&lt;=28,AC91="当",AD91="明",AE91="休",AF91="当"),10,IF(AND($D$1="三交代制",AC$17&gt;=2,AC$17&lt;=30,OR(AC91="準",AC91="深"),OR(AD91="準",AD91="深"),OR(AE91="準",AE91="深")),20,IF(AND($D$1="二交代制",OR(AC91="当",AC91="明"),NOT(OR(AND(AC91="当",OR(AD91="明",AC$17=31,AD$18="×"),OR(AE91="休",AC$17=30,AC$17=31,AE$18="×")),AND(AC91="明",OR(AB91="当",AC$17=1),OR(AD91="休",AC$17=31,AD$18="×"))))),30,IF(AND($D$1="三交代制",AB91&lt;&gt;"準",AB91&lt;&gt;"深",OR(AC91="準",AC91="深"),(NOT(OR(AND(AC91="準",OR(AB91="日",AB91="休",AC$17=1,AND(AD91&lt;&gt;"準",AD91&lt;&gt;"深",AB91="")),OR(AD91="休",AND(AD91="準",OR(AE91="休",AC$17=30,AE$18="×")),AC$17=31,AD$18="×",AD91="")),AND(AC91="深",OR(AB91="休",AC$17=1,AND(AD91&lt;&gt;"準",AD91&lt;&gt;"深",AB91="")),OR(AD91="休",AND(OR(AD91="準",AD91="深"),OR(AE91="休",AC$17=30,AE$18="×")),AC$17=31,AD$18="×",AD91="")))))),40,0))))</f>
        <v>0</v>
      </c>
      <c r="AD232" s="193">
        <f t="shared" ref="AD232" si="1448">IF(AND($D$1="二交代制",AD$17&gt;=1,AD$17&lt;=28,AD91="当",AE91="明",AF91="休",AG91="当"),10,IF(AND($D$1="三交代制",AD$17&gt;=2,AD$17&lt;=30,OR(AD91="準",AD91="深"),OR(AE91="準",AE91="深"),OR(AF91="準",AF91="深")),20,IF(AND($D$1="二交代制",OR(AD91="当",AD91="明"),NOT(OR(AND(AD91="当",OR(AE91="明",AD$17=31,AE$18="×"),OR(AF91="休",AD$17=30,AD$17=31,AF$18="×")),AND(AD91="明",OR(AC91="当",AD$17=1),OR(AE91="休",AD$17=31,AE$18="×"))))),30,IF(AND($D$1="三交代制",AC91&lt;&gt;"準",AC91&lt;&gt;"深",OR(AD91="準",AD91="深"),(NOT(OR(AND(AD91="準",OR(AC91="日",AC91="休",AD$17=1,AND(AE91&lt;&gt;"準",AE91&lt;&gt;"深",AC91="")),OR(AE91="休",AND(AE91="準",OR(AF91="休",AD$17=30,AF$18="×")),AD$17=31,AE$18="×",AE91="")),AND(AD91="深",OR(AC91="休",AD$17=1,AND(AE91&lt;&gt;"準",AE91&lt;&gt;"深",AC91="")),OR(AE91="休",AND(OR(AE91="準",AE91="深"),OR(AF91="休",AD$17=30,AF$18="×")),AD$17=31,AE$18="×",AE91="")))))),40,0))))</f>
        <v>0</v>
      </c>
      <c r="AE232" s="193">
        <f t="shared" ref="AE232" si="1449">IF(AND($D$1="二交代制",AE$17&gt;=1,AE$17&lt;=28,AE91="当",AF91="明",AG91="休",AH91="当"),10,IF(AND($D$1="三交代制",AE$17&gt;=2,AE$17&lt;=30,OR(AE91="準",AE91="深"),OR(AF91="準",AF91="深"),OR(AG91="準",AG91="深")),20,IF(AND($D$1="二交代制",OR(AE91="当",AE91="明"),NOT(OR(AND(AE91="当",OR(AF91="明",AE$17=31,AF$18="×"),OR(AG91="休",AE$17=30,AE$17=31,AG$18="×")),AND(AE91="明",OR(AD91="当",AE$17=1),OR(AF91="休",AE$17=31,AF$18="×"))))),30,IF(AND($D$1="三交代制",AD91&lt;&gt;"準",AD91&lt;&gt;"深",OR(AE91="準",AE91="深"),(NOT(OR(AND(AE91="準",OR(AD91="日",AD91="休",AE$17=1,AND(AF91&lt;&gt;"準",AF91&lt;&gt;"深",AD91="")),OR(AF91="休",AND(AF91="準",OR(AG91="休",AE$17=30,AG$18="×")),AE$17=31,AF$18="×",AF91="")),AND(AE91="深",OR(AD91="休",AE$17=1,AND(AF91&lt;&gt;"準",AF91&lt;&gt;"深",AD91="")),OR(AF91="休",AND(OR(AF91="準",AF91="深"),OR(AG91="休",AE$17=30,AG$18="×")),AE$17=31,AF$18="×",AF91="")))))),40,0))))</f>
        <v>0</v>
      </c>
      <c r="AF232" s="193">
        <f t="shared" ref="AF232" si="1450">IF(AND($D$1="二交代制",AF$17&gt;=1,AF$17&lt;=28,AF91="当",AG91="明",AH91="休",AI91="当"),10,IF(AND($D$1="三交代制",AF$17&gt;=2,AF$17&lt;=30,OR(AF91="準",AF91="深"),OR(AG91="準",AG91="深"),OR(AH91="準",AH91="深")),20,IF(AND($D$1="二交代制",OR(AF91="当",AF91="明"),NOT(OR(AND(AF91="当",OR(AG91="明",AF$17=31,AG$18="×"),OR(AH91="休",AF$17=30,AF$17=31,AH$18="×")),AND(AF91="明",OR(AE91="当",AF$17=1),OR(AG91="休",AF$17=31,AG$18="×"))))),30,IF(AND($D$1="三交代制",AE91&lt;&gt;"準",AE91&lt;&gt;"深",OR(AF91="準",AF91="深"),(NOT(OR(AND(AF91="準",OR(AE91="日",AE91="休",AF$17=1,AND(AG91&lt;&gt;"準",AG91&lt;&gt;"深",AE91="")),OR(AG91="休",AND(AG91="準",OR(AH91="休",AF$17=30,AH$18="×")),AF$17=31,AG$18="×",AG91="")),AND(AF91="深",OR(AE91="休",AF$17=1,AND(AG91&lt;&gt;"準",AG91&lt;&gt;"深",AE91="")),OR(AG91="休",AND(OR(AG91="準",AG91="深"),OR(AH91="休",AF$17=30,AH$18="×")),AF$17=31,AG$18="×",AG91="")))))),40,0))))</f>
        <v>0</v>
      </c>
      <c r="AG232" s="193">
        <f t="shared" ref="AG232" si="1451">IF(AND($D$1="二交代制",AG$17&gt;=1,AG$17&lt;=28,AG91="当",AH91="明",AI91="休",AJ91="当"),10,IF(AND($D$1="三交代制",AG$17&gt;=2,AG$17&lt;=30,OR(AG91="準",AG91="深"),OR(AH91="準",AH91="深"),OR(AI91="準",AI91="深")),20,IF(AND($D$1="二交代制",OR(AG91="当",AG91="明"),NOT(OR(AND(AG91="当",OR(AH91="明",AG$17=31,AH$18="×"),OR(AI91="休",AG$17=30,AG$17=31,AI$18="×")),AND(AG91="明",OR(AF91="当",AG$17=1),OR(AH91="休",AG$17=31,AH$18="×"))))),30,IF(AND($D$1="三交代制",AF91&lt;&gt;"準",AF91&lt;&gt;"深",OR(AG91="準",AG91="深"),(NOT(OR(AND(AG91="準",OR(AF91="日",AF91="休",AG$17=1,AND(AH91&lt;&gt;"準",AH91&lt;&gt;"深",AF91="")),OR(AH91="休",AND(AH91="準",OR(AI91="休",AG$17=30,AI$18="×")),AG$17=31,AH$18="×",AH91="")),AND(AG91="深",OR(AF91="休",AG$17=1,AND(AH91&lt;&gt;"準",AH91&lt;&gt;"深",AF91="")),OR(AH91="休",AND(OR(AH91="準",AH91="深"),OR(AI91="休",AG$17=30,AI$18="×")),AG$17=31,AH$18="×",AH91="")))))),40,0))))</f>
        <v>0</v>
      </c>
      <c r="AH232" s="193">
        <f t="shared" ref="AH232" si="1452">IF(AND($D$1="二交代制",AH$17&gt;=1,AH$17&lt;=28,AH91="当",AI91="明",AJ91="休",AK91="当"),10,IF(AND($D$1="三交代制",AH$17&gt;=2,AH$17&lt;=30,OR(AH91="準",AH91="深"),OR(AI91="準",AI91="深"),OR(AJ91="準",AJ91="深")),20,IF(AND($D$1="二交代制",OR(AH91="当",AH91="明"),NOT(OR(AND(AH91="当",OR(AI91="明",AH$17=31,AI$18="×"),OR(AJ91="休",AH$17=30,AH$17=31,AJ$18="×")),AND(AH91="明",OR(AG91="当",AH$17=1),OR(AI91="休",AH$17=31,AI$18="×"))))),30,IF(AND($D$1="三交代制",AG91&lt;&gt;"準",AG91&lt;&gt;"深",OR(AH91="準",AH91="深"),(NOT(OR(AND(AH91="準",OR(AG91="日",AG91="休",AH$17=1,AND(AI91&lt;&gt;"準",AI91&lt;&gt;"深",AG91="")),OR(AI91="休",AND(AI91="準",OR(AJ91="休",AH$17=30,AJ$18="×")),AH$17=31,AI$18="×",AI91="")),AND(AH91="深",OR(AG91="休",AH$17=1,AND(AI91&lt;&gt;"準",AI91&lt;&gt;"深",AG91="")),OR(AI91="休",AND(OR(AI91="準",AI91="深"),OR(AJ91="休",AH$17=30,AJ$18="×")),AH$17=31,AI$18="×",AI91="")))))),40,0))))</f>
        <v>0</v>
      </c>
      <c r="AI232" s="193">
        <f t="shared" ref="AI232" si="1453">IF(AND($D$1="二交代制",AI$17&gt;=1,AI$17&lt;=28,AI91="当",AJ91="明",AK91="休",AL91="当"),10,IF(AND($D$1="三交代制",AI$17&gt;=2,AI$17&lt;=30,OR(AI91="準",AI91="深"),OR(AJ91="準",AJ91="深"),OR(AK91="準",AK91="深")),20,IF(AND($D$1="二交代制",OR(AI91="当",AI91="明"),NOT(OR(AND(AI91="当",OR(AJ91="明",AI$17=31,AJ$18="×"),OR(AK91="休",AI$17=30,AI$17=31,AK$18="×")),AND(AI91="明",OR(AH91="当",AI$17=1),OR(AJ91="休",AI$17=31,AJ$18="×"))))),30,IF(AND($D$1="三交代制",AH91&lt;&gt;"準",AH91&lt;&gt;"深",OR(AI91="準",AI91="深"),(NOT(OR(AND(AI91="準",OR(AH91="日",AH91="休",AI$17=1,AND(AJ91&lt;&gt;"準",AJ91&lt;&gt;"深",AH91="")),OR(AJ91="休",AND(AJ91="準",OR(AK91="休",AI$17=30,AK$18="×")),AI$17=31,AJ$18="×",AJ91="")),AND(AI91="深",OR(AH91="休",AI$17=1,AND(AJ91&lt;&gt;"準",AJ91&lt;&gt;"深",AH91="")),OR(AJ91="休",AND(OR(AJ91="準",AJ91="深"),OR(AK91="休",AI$17=30,AK$18="×")),AI$17=31,AJ$18="×",AJ91="")))))),40,0))))</f>
        <v>0</v>
      </c>
      <c r="AJ232" s="193">
        <f t="shared" ref="AJ232" si="1454">IF(AND($D$1="二交代制",AJ$17&gt;=1,AJ$17&lt;=28,AJ91="当",AK91="明",AL91="休",AM91="当"),10,IF(AND($D$1="三交代制",AJ$17&gt;=2,AJ$17&lt;=30,OR(AJ91="準",AJ91="深"),OR(AK91="準",AK91="深"),OR(AL91="準",AL91="深")),20,IF(AND($D$1="二交代制",OR(AJ91="当",AJ91="明"),NOT(OR(AND(AJ91="当",OR(AK91="明",AJ$17=31,AK$18="×"),OR(AL91="休",AJ$17=30,AJ$17=31,AL$18="×")),AND(AJ91="明",OR(AI91="当",AJ$17=1),OR(AK91="休",AJ$17=31,AK$18="×"))))),30,IF(AND($D$1="三交代制",AI91&lt;&gt;"準",AI91&lt;&gt;"深",OR(AJ91="準",AJ91="深"),(NOT(OR(AND(AJ91="準",OR(AI91="日",AI91="休",AJ$17=1,AND(AK91&lt;&gt;"準",AK91&lt;&gt;"深",AI91="")),OR(AK91="休",AND(AK91="準",OR(AL91="休",AJ$17=30,AL$18="×")),AJ$17=31,AK$18="×",AK91="")),AND(AJ91="深",OR(AI91="休",AJ$17=1,AND(AK91&lt;&gt;"準",AK91&lt;&gt;"深",AI91="")),OR(AK91="休",AND(OR(AK91="準",AK91="深"),OR(AL91="休",AJ$17=30,AL$18="×")),AJ$17=31,AK$18="×",AK91="")))))),40,0))))</f>
        <v>0</v>
      </c>
      <c r="AK232" s="193">
        <f t="shared" ref="AK232" si="1455">IF(AND($D$1="二交代制",AK$17&gt;=1,AK$17&lt;=28,AK91="当",AL91="明",AM91="休",AN91="当"),10,IF(AND($D$1="三交代制",AK$17&gt;=2,AK$17&lt;=30,OR(AK91="準",AK91="深"),OR(AL91="準",AL91="深"),OR(AM91="準",AM91="深")),20,IF(AND($D$1="二交代制",OR(AK91="当",AK91="明"),NOT(OR(AND(AK91="当",OR(AL91="明",AK$17=31,AL$18="×"),OR(AM91="休",AK$17=30,AK$17=31,AM$18="×")),AND(AK91="明",OR(AJ91="当",AK$17=1),OR(AL91="休",AK$17=31,AL$18="×"))))),30,IF(AND($D$1="三交代制",AJ91&lt;&gt;"準",AJ91&lt;&gt;"深",OR(AK91="準",AK91="深"),(NOT(OR(AND(AK91="準",OR(AJ91="日",AJ91="休",AK$17=1,AND(AL91&lt;&gt;"準",AL91&lt;&gt;"深",AJ91="")),OR(AL91="休",AND(AL91="準",OR(AM91="休",AK$17=30,AM$18="×")),AK$17=31,AL$18="×",AL91="")),AND(AK91="深",OR(AJ91="休",AK$17=1,AND(AL91&lt;&gt;"準",AL91&lt;&gt;"深",AJ91="")),OR(AL91="休",AND(OR(AL91="準",AL91="深"),OR(AM91="休",AK$17=30,AM$18="×")),AK$17=31,AL$18="×",AL91="")))))),40,0))))</f>
        <v>0</v>
      </c>
      <c r="AL232" s="193">
        <f t="shared" ref="AL232" si="1456">IF(AND($D$1="二交代制",AL$17&gt;=1,AL$17&lt;=28,AL91="当",AM91="明",AN91="休",AO91="当"),10,IF(AND($D$1="三交代制",AL$17&gt;=2,AL$17&lt;=30,OR(AL91="準",AL91="深"),OR(AM91="準",AM91="深"),OR(AN91="準",AN91="深")),20,IF(AND($D$1="二交代制",OR(AL91="当",AL91="明"),NOT(OR(AND(AL91="当",OR(AM91="明",AL$17=31,AM$18="×"),OR(AN91="休",AL$17=30,AL$17=31,AN$18="×")),AND(AL91="明",OR(AK91="当",AL$17=1),OR(AM91="休",AL$17=31,AM$18="×"))))),30,IF(AND($D$1="三交代制",AK91&lt;&gt;"準",AK91&lt;&gt;"深",OR(AL91="準",AL91="深"),(NOT(OR(AND(AL91="準",OR(AK91="日",AK91="休",AL$17=1,AND(AM91&lt;&gt;"準",AM91&lt;&gt;"深",AK91="")),OR(AM91="休",AND(AM91="準",OR(AN91="休",AL$17=30,AN$18="×")),AL$17=31,AM$18="×",AM91="")),AND(AL91="深",OR(AK91="休",AL$17=1,AND(AM91&lt;&gt;"準",AM91&lt;&gt;"深",AK91="")),OR(AM91="休",AND(OR(AM91="準",AM91="深"),OR(AN91="休",AL$17=30,AN$18="×")),AL$17=31,AM$18="×",AM91="")))))),40,0))))</f>
        <v>0</v>
      </c>
      <c r="AM232" s="193">
        <f t="shared" ref="AM232" si="1457">IF(AND($D$1="二交代制",AM$17&gt;=1,AM$17&lt;=28,AM91="当",AN91="明",AO91="休",AP91="当"),10,IF(AND($D$1="三交代制",AM$17&gt;=2,AM$17&lt;=30,OR(AM91="準",AM91="深"),OR(AN91="準",AN91="深"),OR(AO91="準",AO91="深")),20,IF(AND($D$1="二交代制",OR(AM91="当",AM91="明"),NOT(OR(AND(AM91="当",OR(AN91="明",AM$17=31,AN$18="×"),OR(AO91="休",AM$17=30,AM$17=31,AO$18="×")),AND(AM91="明",OR(AL91="当",AM$17=1),OR(AN91="休",AM$17=31,AN$18="×"))))),30,IF(AND($D$1="三交代制",AL91&lt;&gt;"準",AL91&lt;&gt;"深",OR(AM91="準",AM91="深"),(NOT(OR(AND(AM91="準",OR(AL91="日",AL91="休",AM$17=1,AND(AN91&lt;&gt;"準",AN91&lt;&gt;"深",AL91="")),OR(AN91="休",AND(AN91="準",OR(AO91="休",AM$17=30,AO$18="×")),AM$17=31,AN$18="×",AN91="")),AND(AM91="深",OR(AL91="休",AM$17=1,AND(AN91&lt;&gt;"準",AN91&lt;&gt;"深",AL91="")),OR(AN91="休",AND(OR(AN91="準",AN91="深"),OR(AO91="休",AM$17=30,AO$18="×")),AM$17=31,AN$18="×",AN91="")))))),40,0))))</f>
        <v>0</v>
      </c>
      <c r="AN232" s="193">
        <f t="shared" ref="AN232" si="1458">IF(AND($D$1="二交代制",AN$17&gt;=1,AN$17&lt;=28,AN91="当",AO91="明",AP91="休",AQ91="当"),10,IF(AND($D$1="三交代制",AN$17&gt;=2,AN$17&lt;=30,OR(AN91="準",AN91="深"),OR(AO91="準",AO91="深"),OR(AP91="準",AP91="深")),20,IF(AND($D$1="二交代制",OR(AN91="当",AN91="明"),NOT(OR(AND(AN91="当",OR(AO91="明",AN$17=31,AO$18="×"),OR(AP91="休",AN$17=30,AN$17=31,AP$18="×")),AND(AN91="明",OR(AM91="当",AN$17=1),OR(AO91="休",AN$17=31,AO$18="×"))))),30,IF(AND($D$1="三交代制",AM91&lt;&gt;"準",AM91&lt;&gt;"深",OR(AN91="準",AN91="深"),(NOT(OR(AND(AN91="準",OR(AM91="日",AM91="休",AN$17=1,AND(AO91&lt;&gt;"準",AO91&lt;&gt;"深",AM91="")),OR(AO91="休",AND(AO91="準",OR(AP91="休",AN$17=30,AP$18="×")),AN$17=31,AO$18="×",AO91="")),AND(AN91="深",OR(AM91="休",AN$17=1,AND(AO91&lt;&gt;"準",AO91&lt;&gt;"深",AM91="")),OR(AO91="休",AND(OR(AO91="準",AO91="深"),OR(AP91="休",AN$17=30,AP$18="×")),AN$17=31,AO$18="×",AO91="")))))),40,0))))</f>
        <v>0</v>
      </c>
      <c r="AO232" s="193">
        <f t="shared" ref="AO232" si="1459">IF(AND($D$1="二交代制",AO$17&gt;=1,AO$17&lt;=28,AO91="当",AP91="明",AQ91="休",AR91="当"),10,IF(AND($D$1="三交代制",AO$17&gt;=2,AO$17&lt;=30,OR(AO91="準",AO91="深"),OR(AP91="準",AP91="深"),OR(AQ91="準",AQ91="深")),20,IF(AND($D$1="二交代制",OR(AO91="当",AO91="明"),NOT(OR(AND(AO91="当",OR(AP91="明",AO$17=31,AP$18="×"),OR(AQ91="休",AO$17=30,AO$17=31,AQ$18="×")),AND(AO91="明",OR(AN91="当",AO$17=1),OR(AP91="休",AO$17=31,AP$18="×"))))),30,IF(AND($D$1="三交代制",AN91&lt;&gt;"準",AN91&lt;&gt;"深",OR(AO91="準",AO91="深"),(NOT(OR(AND(AO91="準",OR(AN91="日",AN91="休",AO$17=1,AND(AP91&lt;&gt;"準",AP91&lt;&gt;"深",AN91="")),OR(AP91="休",AND(AP91="準",OR(AQ91="休",AO$17=30,AQ$18="×")),AO$17=31,AP$18="×",AP91="")),AND(AO91="深",OR(AN91="休",AO$17=1,AND(AP91&lt;&gt;"準",AP91&lt;&gt;"深",AN91="")),OR(AP91="休",AND(OR(AP91="準",AP91="深"),OR(AQ91="休",AO$17=30,AQ$18="×")),AO$17=31,AP$18="×",AP91="")))))),40,0))))</f>
        <v>0</v>
      </c>
    </row>
    <row r="233" spans="4:41" x14ac:dyDescent="0.4">
      <c r="D233" s="104"/>
      <c r="E233" s="104"/>
      <c r="F233" s="104"/>
      <c r="G233" s="104"/>
      <c r="H233" s="104"/>
      <c r="I233" s="307"/>
      <c r="J233" s="202"/>
      <c r="K233" s="193"/>
      <c r="L233" s="193"/>
      <c r="M233" s="193"/>
      <c r="N233" s="193"/>
      <c r="O233" s="193"/>
      <c r="P233" s="193"/>
      <c r="Q233" s="193"/>
      <c r="R233" s="193"/>
      <c r="S233" s="193"/>
      <c r="T233" s="193"/>
      <c r="U233" s="193"/>
      <c r="V233" s="193"/>
      <c r="W233" s="193"/>
      <c r="X233" s="193"/>
      <c r="Y233" s="193"/>
      <c r="Z233" s="193"/>
      <c r="AA233" s="193"/>
      <c r="AB233" s="193"/>
      <c r="AC233" s="193"/>
      <c r="AD233" s="193"/>
      <c r="AE233" s="193"/>
      <c r="AF233" s="193"/>
      <c r="AG233" s="193"/>
      <c r="AH233" s="193"/>
      <c r="AI233" s="193"/>
      <c r="AJ233" s="193"/>
      <c r="AK233" s="193"/>
      <c r="AL233" s="193"/>
      <c r="AM233" s="193"/>
      <c r="AN233" s="193"/>
      <c r="AO233" s="193"/>
    </row>
    <row r="234" spans="4:41" x14ac:dyDescent="0.4">
      <c r="D234" s="104"/>
      <c r="E234" s="104"/>
      <c r="F234" s="104"/>
      <c r="G234" s="104"/>
      <c r="H234" s="104"/>
      <c r="I234" s="307"/>
      <c r="J234" s="201" t="str">
        <f t="shared" ref="J234" si="1460">E93</f>
        <v>相原</v>
      </c>
      <c r="K234" s="193">
        <f t="shared" ref="K234" si="1461">IF(AND($D$1="二交代制",K$17&gt;=1,K$17&lt;=28,K93="当",L93="明",M93="休",N93="当"),10,IF(AND($D$1="三交代制",K$17&gt;=2,K$17&lt;=30,OR(K93="準",K93="深"),OR(L93="準",L93="深"),OR(M93="準",M93="深")),20,IF(AND($D$1="二交代制",OR(K93="当",K93="明"),NOT(OR(AND(K93="当",OR(L93="明",K$17=31,L$18="×"),OR(M93="休",K$17=30,K$17=31,M$18="×")),AND(K93="明",OR(J93="当",K$17=1),OR(L93="休",K$17=31,L$18="×"))))),30,IF(AND($D$1="三交代制",J93&lt;&gt;"準",J93&lt;&gt;"深",OR(K93="準",K93="深"),(NOT(OR(AND(K93="準",OR(J93="日",J93="休",K$17=1,AND(L93&lt;&gt;"準",L93&lt;&gt;"深",J93="")),OR(L93="休",AND(L93="準",OR(M93="休",K$17=30,M$18="×")),K$17=31,L$18="×",L93="")),AND(K93="深",OR(J93="休",K$17=1,AND(L93&lt;&gt;"準",L93&lt;&gt;"深",J93="")),OR(L93="休",AND(OR(L93="準",L93="深"),OR(M93="休",K$17=30,M$18="×")),K$17=31,L$18="×",L93="")))))),40,0))))</f>
        <v>0</v>
      </c>
      <c r="L234" s="193">
        <f t="shared" ref="L234" si="1462">IF(AND($D$1="二交代制",L$17&gt;=1,L$17&lt;=28,L93="当",M93="明",N93="休",O93="当"),10,IF(AND($D$1="三交代制",L$17&gt;=2,L$17&lt;=30,OR(L93="準",L93="深"),OR(M93="準",M93="深"),OR(N93="準",N93="深")),20,IF(AND($D$1="二交代制",OR(L93="当",L93="明"),NOT(OR(AND(L93="当",OR(M93="明",L$17=31,M$18="×"),OR(N93="休",L$17=30,L$17=31,N$18="×")),AND(L93="明",OR(K93="当",L$17=1),OR(M93="休",L$17=31,M$18="×"))))),30,IF(AND($D$1="三交代制",K93&lt;&gt;"準",K93&lt;&gt;"深",OR(L93="準",L93="深"),(NOT(OR(AND(L93="準",OR(K93="日",K93="休",L$17=1,AND(M93&lt;&gt;"準",M93&lt;&gt;"深",K93="")),OR(M93="休",AND(M93="準",OR(N93="休",L$17=30,N$18="×")),L$17=31,M$18="×",M93="")),AND(L93="深",OR(K93="休",L$17=1,AND(M93&lt;&gt;"準",M93&lt;&gt;"深",K93="")),OR(M93="休",AND(OR(M93="準",M93="深"),OR(N93="休",L$17=30,N$18="×")),L$17=31,M$18="×",M93="")))))),40,0))))</f>
        <v>0</v>
      </c>
      <c r="M234" s="193">
        <f t="shared" ref="M234" si="1463">IF(AND($D$1="二交代制",M$17&gt;=1,M$17&lt;=28,M93="当",N93="明",O93="休",P93="当"),10,IF(AND($D$1="三交代制",M$17&gt;=2,M$17&lt;=30,OR(M93="準",M93="深"),OR(N93="準",N93="深"),OR(O93="準",O93="深")),20,IF(AND($D$1="二交代制",OR(M93="当",M93="明"),NOT(OR(AND(M93="当",OR(N93="明",M$17=31,N$18="×"),OR(O93="休",M$17=30,M$17=31,O$18="×")),AND(M93="明",OR(L93="当",M$17=1),OR(N93="休",M$17=31,N$18="×"))))),30,IF(AND($D$1="三交代制",L93&lt;&gt;"準",L93&lt;&gt;"深",OR(M93="準",M93="深"),(NOT(OR(AND(M93="準",OR(L93="日",L93="休",M$17=1,AND(N93&lt;&gt;"準",N93&lt;&gt;"深",L93="")),OR(N93="休",AND(N93="準",OR(O93="休",M$17=30,O$18="×")),M$17=31,N$18="×",N93="")),AND(M93="深",OR(L93="休",M$17=1,AND(N93&lt;&gt;"準",N93&lt;&gt;"深",L93="")),OR(N93="休",AND(OR(N93="準",N93="深"),OR(O93="休",M$17=30,O$18="×")),M$17=31,N$18="×",N93="")))))),40,0))))</f>
        <v>0</v>
      </c>
      <c r="N234" s="193">
        <f t="shared" ref="N234" si="1464">IF(AND($D$1="二交代制",N$17&gt;=1,N$17&lt;=28,N93="当",O93="明",P93="休",Q93="当"),10,IF(AND($D$1="三交代制",N$17&gt;=2,N$17&lt;=30,OR(N93="準",N93="深"),OR(O93="準",O93="深"),OR(P93="準",P93="深")),20,IF(AND($D$1="二交代制",OR(N93="当",N93="明"),NOT(OR(AND(N93="当",OR(O93="明",N$17=31,O$18="×"),OR(P93="休",N$17=30,N$17=31,P$18="×")),AND(N93="明",OR(M93="当",N$17=1),OR(O93="休",N$17=31,O$18="×"))))),30,IF(AND($D$1="三交代制",M93&lt;&gt;"準",M93&lt;&gt;"深",OR(N93="準",N93="深"),(NOT(OR(AND(N93="準",OR(M93="日",M93="休",N$17=1,AND(O93&lt;&gt;"準",O93&lt;&gt;"深",M93="")),OR(O93="休",AND(O93="準",OR(P93="休",N$17=30,P$18="×")),N$17=31,O$18="×",O93="")),AND(N93="深",OR(M93="休",N$17=1,AND(O93&lt;&gt;"準",O93&lt;&gt;"深",M93="")),OR(O93="休",AND(OR(O93="準",O93="深"),OR(P93="休",N$17=30,P$18="×")),N$17=31,O$18="×",O93="")))))),40,0))))</f>
        <v>0</v>
      </c>
      <c r="O234" s="193">
        <f t="shared" ref="O234" si="1465">IF(AND($D$1="二交代制",O$17&gt;=1,O$17&lt;=28,O93="当",P93="明",Q93="休",R93="当"),10,IF(AND($D$1="三交代制",O$17&gt;=2,O$17&lt;=30,OR(O93="準",O93="深"),OR(P93="準",P93="深"),OR(Q93="準",Q93="深")),20,IF(AND($D$1="二交代制",OR(O93="当",O93="明"),NOT(OR(AND(O93="当",OR(P93="明",O$17=31,P$18="×"),OR(Q93="休",O$17=30,O$17=31,Q$18="×")),AND(O93="明",OR(N93="当",O$17=1),OR(P93="休",O$17=31,P$18="×"))))),30,IF(AND($D$1="三交代制",N93&lt;&gt;"準",N93&lt;&gt;"深",OR(O93="準",O93="深"),(NOT(OR(AND(O93="準",OR(N93="日",N93="休",O$17=1,AND(P93&lt;&gt;"準",P93&lt;&gt;"深",N93="")),OR(P93="休",AND(P93="準",OR(Q93="休",O$17=30,Q$18="×")),O$17=31,P$18="×",P93="")),AND(O93="深",OR(N93="休",O$17=1,AND(P93&lt;&gt;"準",P93&lt;&gt;"深",N93="")),OR(P93="休",AND(OR(P93="準",P93="深"),OR(Q93="休",O$17=30,Q$18="×")),O$17=31,P$18="×",P93="")))))),40,0))))</f>
        <v>0</v>
      </c>
      <c r="P234" s="193">
        <f t="shared" ref="P234" si="1466">IF(AND($D$1="二交代制",P$17&gt;=1,P$17&lt;=28,P93="当",Q93="明",R93="休",S93="当"),10,IF(AND($D$1="三交代制",P$17&gt;=2,P$17&lt;=30,OR(P93="準",P93="深"),OR(Q93="準",Q93="深"),OR(R93="準",R93="深")),20,IF(AND($D$1="二交代制",OR(P93="当",P93="明"),NOT(OR(AND(P93="当",OR(Q93="明",P$17=31,Q$18="×"),OR(R93="休",P$17=30,P$17=31,R$18="×")),AND(P93="明",OR(O93="当",P$17=1),OR(Q93="休",P$17=31,Q$18="×"))))),30,IF(AND($D$1="三交代制",O93&lt;&gt;"準",O93&lt;&gt;"深",OR(P93="準",P93="深"),(NOT(OR(AND(P93="準",OR(O93="日",O93="休",P$17=1,AND(Q93&lt;&gt;"準",Q93&lt;&gt;"深",O93="")),OR(Q93="休",AND(Q93="準",OR(R93="休",P$17=30,R$18="×")),P$17=31,Q$18="×",Q93="")),AND(P93="深",OR(O93="休",P$17=1,AND(Q93&lt;&gt;"準",Q93&lt;&gt;"深",O93="")),OR(Q93="休",AND(OR(Q93="準",Q93="深"),OR(R93="休",P$17=30,R$18="×")),P$17=31,Q$18="×",Q93="")))))),40,0))))</f>
        <v>0</v>
      </c>
      <c r="Q234" s="193">
        <f t="shared" ref="Q234" si="1467">IF(AND($D$1="二交代制",Q$17&gt;=1,Q$17&lt;=28,Q93="当",R93="明",S93="休",T93="当"),10,IF(AND($D$1="三交代制",Q$17&gt;=2,Q$17&lt;=30,OR(Q93="準",Q93="深"),OR(R93="準",R93="深"),OR(S93="準",S93="深")),20,IF(AND($D$1="二交代制",OR(Q93="当",Q93="明"),NOT(OR(AND(Q93="当",OR(R93="明",Q$17=31,R$18="×"),OR(S93="休",Q$17=30,Q$17=31,S$18="×")),AND(Q93="明",OR(P93="当",Q$17=1),OR(R93="休",Q$17=31,R$18="×"))))),30,IF(AND($D$1="三交代制",P93&lt;&gt;"準",P93&lt;&gt;"深",OR(Q93="準",Q93="深"),(NOT(OR(AND(Q93="準",OR(P93="日",P93="休",Q$17=1,AND(R93&lt;&gt;"準",R93&lt;&gt;"深",P93="")),OR(R93="休",AND(R93="準",OR(S93="休",Q$17=30,S$18="×")),Q$17=31,R$18="×",R93="")),AND(Q93="深",OR(P93="休",Q$17=1,AND(R93&lt;&gt;"準",R93&lt;&gt;"深",P93="")),OR(R93="休",AND(OR(R93="準",R93="深"),OR(S93="休",Q$17=30,S$18="×")),Q$17=31,R$18="×",R93="")))))),40,0))))</f>
        <v>0</v>
      </c>
      <c r="R234" s="193">
        <f t="shared" ref="R234" si="1468">IF(AND($D$1="二交代制",R$17&gt;=1,R$17&lt;=28,R93="当",S93="明",T93="休",U93="当"),10,IF(AND($D$1="三交代制",R$17&gt;=2,R$17&lt;=30,OR(R93="準",R93="深"),OR(S93="準",S93="深"),OR(T93="準",T93="深")),20,IF(AND($D$1="二交代制",OR(R93="当",R93="明"),NOT(OR(AND(R93="当",OR(S93="明",R$17=31,S$18="×"),OR(T93="休",R$17=30,R$17=31,T$18="×")),AND(R93="明",OR(Q93="当",R$17=1),OR(S93="休",R$17=31,S$18="×"))))),30,IF(AND($D$1="三交代制",Q93&lt;&gt;"準",Q93&lt;&gt;"深",OR(R93="準",R93="深"),(NOT(OR(AND(R93="準",OR(Q93="日",Q93="休",R$17=1,AND(S93&lt;&gt;"準",S93&lt;&gt;"深",Q93="")),OR(S93="休",AND(S93="準",OR(T93="休",R$17=30,T$18="×")),R$17=31,S$18="×",S93="")),AND(R93="深",OR(Q93="休",R$17=1,AND(S93&lt;&gt;"準",S93&lt;&gt;"深",Q93="")),OR(S93="休",AND(OR(S93="準",S93="深"),OR(T93="休",R$17=30,T$18="×")),R$17=31,S$18="×",S93="")))))),40,0))))</f>
        <v>0</v>
      </c>
      <c r="S234" s="193">
        <f t="shared" ref="S234" si="1469">IF(AND($D$1="二交代制",S$17&gt;=1,S$17&lt;=28,S93="当",T93="明",U93="休",V93="当"),10,IF(AND($D$1="三交代制",S$17&gt;=2,S$17&lt;=30,OR(S93="準",S93="深"),OR(T93="準",T93="深"),OR(U93="準",U93="深")),20,IF(AND($D$1="二交代制",OR(S93="当",S93="明"),NOT(OR(AND(S93="当",OR(T93="明",S$17=31,T$18="×"),OR(U93="休",S$17=30,S$17=31,U$18="×")),AND(S93="明",OR(R93="当",S$17=1),OR(T93="休",S$17=31,T$18="×"))))),30,IF(AND($D$1="三交代制",R93&lt;&gt;"準",R93&lt;&gt;"深",OR(S93="準",S93="深"),(NOT(OR(AND(S93="準",OR(R93="日",R93="休",S$17=1,AND(T93&lt;&gt;"準",T93&lt;&gt;"深",R93="")),OR(T93="休",AND(T93="準",OR(U93="休",S$17=30,U$18="×")),S$17=31,T$18="×",T93="")),AND(S93="深",OR(R93="休",S$17=1,AND(T93&lt;&gt;"準",T93&lt;&gt;"深",R93="")),OR(T93="休",AND(OR(T93="準",T93="深"),OR(U93="休",S$17=30,U$18="×")),S$17=31,T$18="×",T93="")))))),40,0))))</f>
        <v>0</v>
      </c>
      <c r="T234" s="193">
        <f t="shared" ref="T234" si="1470">IF(AND($D$1="二交代制",T$17&gt;=1,T$17&lt;=28,T93="当",U93="明",V93="休",W93="当"),10,IF(AND($D$1="三交代制",T$17&gt;=2,T$17&lt;=30,OR(T93="準",T93="深"),OR(U93="準",U93="深"),OR(V93="準",V93="深")),20,IF(AND($D$1="二交代制",OR(T93="当",T93="明"),NOT(OR(AND(T93="当",OR(U93="明",T$17=31,U$18="×"),OR(V93="休",T$17=30,T$17=31,V$18="×")),AND(T93="明",OR(S93="当",T$17=1),OR(U93="休",T$17=31,U$18="×"))))),30,IF(AND($D$1="三交代制",S93&lt;&gt;"準",S93&lt;&gt;"深",OR(T93="準",T93="深"),(NOT(OR(AND(T93="準",OR(S93="日",S93="休",T$17=1,AND(U93&lt;&gt;"準",U93&lt;&gt;"深",S93="")),OR(U93="休",AND(U93="準",OR(V93="休",T$17=30,V$18="×")),T$17=31,U$18="×",U93="")),AND(T93="深",OR(S93="休",T$17=1,AND(U93&lt;&gt;"準",U93&lt;&gt;"深",S93="")),OR(U93="休",AND(OR(U93="準",U93="深"),OR(V93="休",T$17=30,V$18="×")),T$17=31,U$18="×",U93="")))))),40,0))))</f>
        <v>0</v>
      </c>
      <c r="U234" s="193">
        <f t="shared" ref="U234" si="1471">IF(AND($D$1="二交代制",U$17&gt;=1,U$17&lt;=28,U93="当",V93="明",W93="休",X93="当"),10,IF(AND($D$1="三交代制",U$17&gt;=2,U$17&lt;=30,OR(U93="準",U93="深"),OR(V93="準",V93="深"),OR(W93="準",W93="深")),20,IF(AND($D$1="二交代制",OR(U93="当",U93="明"),NOT(OR(AND(U93="当",OR(V93="明",U$17=31,V$18="×"),OR(W93="休",U$17=30,U$17=31,W$18="×")),AND(U93="明",OR(T93="当",U$17=1),OR(V93="休",U$17=31,V$18="×"))))),30,IF(AND($D$1="三交代制",T93&lt;&gt;"準",T93&lt;&gt;"深",OR(U93="準",U93="深"),(NOT(OR(AND(U93="準",OR(T93="日",T93="休",U$17=1,AND(V93&lt;&gt;"準",V93&lt;&gt;"深",T93="")),OR(V93="休",AND(V93="準",OR(W93="休",U$17=30,W$18="×")),U$17=31,V$18="×",V93="")),AND(U93="深",OR(T93="休",U$17=1,AND(V93&lt;&gt;"準",V93&lt;&gt;"深",T93="")),OR(V93="休",AND(OR(V93="準",V93="深"),OR(W93="休",U$17=30,W$18="×")),U$17=31,V$18="×",V93="")))))),40,0))))</f>
        <v>0</v>
      </c>
      <c r="V234" s="193">
        <f t="shared" ref="V234" si="1472">IF(AND($D$1="二交代制",V$17&gt;=1,V$17&lt;=28,V93="当",W93="明",X93="休",Y93="当"),10,IF(AND($D$1="三交代制",V$17&gt;=2,V$17&lt;=30,OR(V93="準",V93="深"),OR(W93="準",W93="深"),OR(X93="準",X93="深")),20,IF(AND($D$1="二交代制",OR(V93="当",V93="明"),NOT(OR(AND(V93="当",OR(W93="明",V$17=31,W$18="×"),OR(X93="休",V$17=30,V$17=31,X$18="×")),AND(V93="明",OR(U93="当",V$17=1),OR(W93="休",V$17=31,W$18="×"))))),30,IF(AND($D$1="三交代制",U93&lt;&gt;"準",U93&lt;&gt;"深",OR(V93="準",V93="深"),(NOT(OR(AND(V93="準",OR(U93="日",U93="休",V$17=1,AND(W93&lt;&gt;"準",W93&lt;&gt;"深",U93="")),OR(W93="休",AND(W93="準",OR(X93="休",V$17=30,X$18="×")),V$17=31,W$18="×",W93="")),AND(V93="深",OR(U93="休",V$17=1,AND(W93&lt;&gt;"準",W93&lt;&gt;"深",U93="")),OR(W93="休",AND(OR(W93="準",W93="深"),OR(X93="休",V$17=30,X$18="×")),V$17=31,W$18="×",W93="")))))),40,0))))</f>
        <v>0</v>
      </c>
      <c r="W234" s="193">
        <f t="shared" ref="W234" si="1473">IF(AND($D$1="二交代制",W$17&gt;=1,W$17&lt;=28,W93="当",X93="明",Y93="休",Z93="当"),10,IF(AND($D$1="三交代制",W$17&gt;=2,W$17&lt;=30,OR(W93="準",W93="深"),OR(X93="準",X93="深"),OR(Y93="準",Y93="深")),20,IF(AND($D$1="二交代制",OR(W93="当",W93="明"),NOT(OR(AND(W93="当",OR(X93="明",W$17=31,X$18="×"),OR(Y93="休",W$17=30,W$17=31,Y$18="×")),AND(W93="明",OR(V93="当",W$17=1),OR(X93="休",W$17=31,X$18="×"))))),30,IF(AND($D$1="三交代制",V93&lt;&gt;"準",V93&lt;&gt;"深",OR(W93="準",W93="深"),(NOT(OR(AND(W93="準",OR(V93="日",V93="休",W$17=1,AND(X93&lt;&gt;"準",X93&lt;&gt;"深",V93="")),OR(X93="休",AND(X93="準",OR(Y93="休",W$17=30,Y$18="×")),W$17=31,X$18="×",X93="")),AND(W93="深",OR(V93="休",W$17=1,AND(X93&lt;&gt;"準",X93&lt;&gt;"深",V93="")),OR(X93="休",AND(OR(X93="準",X93="深"),OR(Y93="休",W$17=30,Y$18="×")),W$17=31,X$18="×",X93="")))))),40,0))))</f>
        <v>0</v>
      </c>
      <c r="X234" s="193">
        <f t="shared" ref="X234" si="1474">IF(AND($D$1="二交代制",X$17&gt;=1,X$17&lt;=28,X93="当",Y93="明",Z93="休",AA93="当"),10,IF(AND($D$1="三交代制",X$17&gt;=2,X$17&lt;=30,OR(X93="準",X93="深"),OR(Y93="準",Y93="深"),OR(Z93="準",Z93="深")),20,IF(AND($D$1="二交代制",OR(X93="当",X93="明"),NOT(OR(AND(X93="当",OR(Y93="明",X$17=31,Y$18="×"),OR(Z93="休",X$17=30,X$17=31,Z$18="×")),AND(X93="明",OR(W93="当",X$17=1),OR(Y93="休",X$17=31,Y$18="×"))))),30,IF(AND($D$1="三交代制",W93&lt;&gt;"準",W93&lt;&gt;"深",OR(X93="準",X93="深"),(NOT(OR(AND(X93="準",OR(W93="日",W93="休",X$17=1,AND(Y93&lt;&gt;"準",Y93&lt;&gt;"深",W93="")),OR(Y93="休",AND(Y93="準",OR(Z93="休",X$17=30,Z$18="×")),X$17=31,Y$18="×",Y93="")),AND(X93="深",OR(W93="休",X$17=1,AND(Y93&lt;&gt;"準",Y93&lt;&gt;"深",W93="")),OR(Y93="休",AND(OR(Y93="準",Y93="深"),OR(Z93="休",X$17=30,Z$18="×")),X$17=31,Y$18="×",Y93="")))))),40,0))))</f>
        <v>0</v>
      </c>
      <c r="Y234" s="193">
        <f t="shared" ref="Y234" si="1475">IF(AND($D$1="二交代制",Y$17&gt;=1,Y$17&lt;=28,Y93="当",Z93="明",AA93="休",AB93="当"),10,IF(AND($D$1="三交代制",Y$17&gt;=2,Y$17&lt;=30,OR(Y93="準",Y93="深"),OR(Z93="準",Z93="深"),OR(AA93="準",AA93="深")),20,IF(AND($D$1="二交代制",OR(Y93="当",Y93="明"),NOT(OR(AND(Y93="当",OR(Z93="明",Y$17=31,Z$18="×"),OR(AA93="休",Y$17=30,Y$17=31,AA$18="×")),AND(Y93="明",OR(X93="当",Y$17=1),OR(Z93="休",Y$17=31,Z$18="×"))))),30,IF(AND($D$1="三交代制",X93&lt;&gt;"準",X93&lt;&gt;"深",OR(Y93="準",Y93="深"),(NOT(OR(AND(Y93="準",OR(X93="日",X93="休",Y$17=1,AND(Z93&lt;&gt;"準",Z93&lt;&gt;"深",X93="")),OR(Z93="休",AND(Z93="準",OR(AA93="休",Y$17=30,AA$18="×")),Y$17=31,Z$18="×",Z93="")),AND(Y93="深",OR(X93="休",Y$17=1,AND(Z93&lt;&gt;"準",Z93&lt;&gt;"深",X93="")),OR(Z93="休",AND(OR(Z93="準",Z93="深"),OR(AA93="休",Y$17=30,AA$18="×")),Y$17=31,Z$18="×",Z93="")))))),40,0))))</f>
        <v>0</v>
      </c>
      <c r="Z234" s="193">
        <f t="shared" ref="Z234" si="1476">IF(AND($D$1="二交代制",Z$17&gt;=1,Z$17&lt;=28,Z93="当",AA93="明",AB93="休",AC93="当"),10,IF(AND($D$1="三交代制",Z$17&gt;=2,Z$17&lt;=30,OR(Z93="準",Z93="深"),OR(AA93="準",AA93="深"),OR(AB93="準",AB93="深")),20,IF(AND($D$1="二交代制",OR(Z93="当",Z93="明"),NOT(OR(AND(Z93="当",OR(AA93="明",Z$17=31,AA$18="×"),OR(AB93="休",Z$17=30,Z$17=31,AB$18="×")),AND(Z93="明",OR(Y93="当",Z$17=1),OR(AA93="休",Z$17=31,AA$18="×"))))),30,IF(AND($D$1="三交代制",Y93&lt;&gt;"準",Y93&lt;&gt;"深",OR(Z93="準",Z93="深"),(NOT(OR(AND(Z93="準",OR(Y93="日",Y93="休",Z$17=1,AND(AA93&lt;&gt;"準",AA93&lt;&gt;"深",Y93="")),OR(AA93="休",AND(AA93="準",OR(AB93="休",Z$17=30,AB$18="×")),Z$17=31,AA$18="×",AA93="")),AND(Z93="深",OR(Y93="休",Z$17=1,AND(AA93&lt;&gt;"準",AA93&lt;&gt;"深",Y93="")),OR(AA93="休",AND(OR(AA93="準",AA93="深"),OR(AB93="休",Z$17=30,AB$18="×")),Z$17=31,AA$18="×",AA93="")))))),40,0))))</f>
        <v>0</v>
      </c>
      <c r="AA234" s="193">
        <f t="shared" ref="AA234" si="1477">IF(AND($D$1="二交代制",AA$17&gt;=1,AA$17&lt;=28,AA93="当",AB93="明",AC93="休",AD93="当"),10,IF(AND($D$1="三交代制",AA$17&gt;=2,AA$17&lt;=30,OR(AA93="準",AA93="深"),OR(AB93="準",AB93="深"),OR(AC93="準",AC93="深")),20,IF(AND($D$1="二交代制",OR(AA93="当",AA93="明"),NOT(OR(AND(AA93="当",OR(AB93="明",AA$17=31,AB$18="×"),OR(AC93="休",AA$17=30,AA$17=31,AC$18="×")),AND(AA93="明",OR(Z93="当",AA$17=1),OR(AB93="休",AA$17=31,AB$18="×"))))),30,IF(AND($D$1="三交代制",Z93&lt;&gt;"準",Z93&lt;&gt;"深",OR(AA93="準",AA93="深"),(NOT(OR(AND(AA93="準",OR(Z93="日",Z93="休",AA$17=1,AND(AB93&lt;&gt;"準",AB93&lt;&gt;"深",Z93="")),OR(AB93="休",AND(AB93="準",OR(AC93="休",AA$17=30,AC$18="×")),AA$17=31,AB$18="×",AB93="")),AND(AA93="深",OR(Z93="休",AA$17=1,AND(AB93&lt;&gt;"準",AB93&lt;&gt;"深",Z93="")),OR(AB93="休",AND(OR(AB93="準",AB93="深"),OR(AC93="休",AA$17=30,AC$18="×")),AA$17=31,AB$18="×",AB93="")))))),40,0))))</f>
        <v>0</v>
      </c>
      <c r="AB234" s="193">
        <f t="shared" ref="AB234" si="1478">IF(AND($D$1="二交代制",AB$17&gt;=1,AB$17&lt;=28,AB93="当",AC93="明",AD93="休",AE93="当"),10,IF(AND($D$1="三交代制",AB$17&gt;=2,AB$17&lt;=30,OR(AB93="準",AB93="深"),OR(AC93="準",AC93="深"),OR(AD93="準",AD93="深")),20,IF(AND($D$1="二交代制",OR(AB93="当",AB93="明"),NOT(OR(AND(AB93="当",OR(AC93="明",AB$17=31,AC$18="×"),OR(AD93="休",AB$17=30,AB$17=31,AD$18="×")),AND(AB93="明",OR(AA93="当",AB$17=1),OR(AC93="休",AB$17=31,AC$18="×"))))),30,IF(AND($D$1="三交代制",AA93&lt;&gt;"準",AA93&lt;&gt;"深",OR(AB93="準",AB93="深"),(NOT(OR(AND(AB93="準",OR(AA93="日",AA93="休",AB$17=1,AND(AC93&lt;&gt;"準",AC93&lt;&gt;"深",AA93="")),OR(AC93="休",AND(AC93="準",OR(AD93="休",AB$17=30,AD$18="×")),AB$17=31,AC$18="×",AC93="")),AND(AB93="深",OR(AA93="休",AB$17=1,AND(AC93&lt;&gt;"準",AC93&lt;&gt;"深",AA93="")),OR(AC93="休",AND(OR(AC93="準",AC93="深"),OR(AD93="休",AB$17=30,AD$18="×")),AB$17=31,AC$18="×",AC93="")))))),40,0))))</f>
        <v>0</v>
      </c>
      <c r="AC234" s="193">
        <f t="shared" ref="AC234" si="1479">IF(AND($D$1="二交代制",AC$17&gt;=1,AC$17&lt;=28,AC93="当",AD93="明",AE93="休",AF93="当"),10,IF(AND($D$1="三交代制",AC$17&gt;=2,AC$17&lt;=30,OR(AC93="準",AC93="深"),OR(AD93="準",AD93="深"),OR(AE93="準",AE93="深")),20,IF(AND($D$1="二交代制",OR(AC93="当",AC93="明"),NOT(OR(AND(AC93="当",OR(AD93="明",AC$17=31,AD$18="×"),OR(AE93="休",AC$17=30,AC$17=31,AE$18="×")),AND(AC93="明",OR(AB93="当",AC$17=1),OR(AD93="休",AC$17=31,AD$18="×"))))),30,IF(AND($D$1="三交代制",AB93&lt;&gt;"準",AB93&lt;&gt;"深",OR(AC93="準",AC93="深"),(NOT(OR(AND(AC93="準",OR(AB93="日",AB93="休",AC$17=1,AND(AD93&lt;&gt;"準",AD93&lt;&gt;"深",AB93="")),OR(AD93="休",AND(AD93="準",OR(AE93="休",AC$17=30,AE$18="×")),AC$17=31,AD$18="×",AD93="")),AND(AC93="深",OR(AB93="休",AC$17=1,AND(AD93&lt;&gt;"準",AD93&lt;&gt;"深",AB93="")),OR(AD93="休",AND(OR(AD93="準",AD93="深"),OR(AE93="休",AC$17=30,AE$18="×")),AC$17=31,AD$18="×",AD93="")))))),40,0))))</f>
        <v>0</v>
      </c>
      <c r="AD234" s="193">
        <f t="shared" ref="AD234" si="1480">IF(AND($D$1="二交代制",AD$17&gt;=1,AD$17&lt;=28,AD93="当",AE93="明",AF93="休",AG93="当"),10,IF(AND($D$1="三交代制",AD$17&gt;=2,AD$17&lt;=30,OR(AD93="準",AD93="深"),OR(AE93="準",AE93="深"),OR(AF93="準",AF93="深")),20,IF(AND($D$1="二交代制",OR(AD93="当",AD93="明"),NOT(OR(AND(AD93="当",OR(AE93="明",AD$17=31,AE$18="×"),OR(AF93="休",AD$17=30,AD$17=31,AF$18="×")),AND(AD93="明",OR(AC93="当",AD$17=1),OR(AE93="休",AD$17=31,AE$18="×"))))),30,IF(AND($D$1="三交代制",AC93&lt;&gt;"準",AC93&lt;&gt;"深",OR(AD93="準",AD93="深"),(NOT(OR(AND(AD93="準",OR(AC93="日",AC93="休",AD$17=1,AND(AE93&lt;&gt;"準",AE93&lt;&gt;"深",AC93="")),OR(AE93="休",AND(AE93="準",OR(AF93="休",AD$17=30,AF$18="×")),AD$17=31,AE$18="×",AE93="")),AND(AD93="深",OR(AC93="休",AD$17=1,AND(AE93&lt;&gt;"準",AE93&lt;&gt;"深",AC93="")),OR(AE93="休",AND(OR(AE93="準",AE93="深"),OR(AF93="休",AD$17=30,AF$18="×")),AD$17=31,AE$18="×",AE93="")))))),40,0))))</f>
        <v>0</v>
      </c>
      <c r="AE234" s="193">
        <f t="shared" ref="AE234" si="1481">IF(AND($D$1="二交代制",AE$17&gt;=1,AE$17&lt;=28,AE93="当",AF93="明",AG93="休",AH93="当"),10,IF(AND($D$1="三交代制",AE$17&gt;=2,AE$17&lt;=30,OR(AE93="準",AE93="深"),OR(AF93="準",AF93="深"),OR(AG93="準",AG93="深")),20,IF(AND($D$1="二交代制",OR(AE93="当",AE93="明"),NOT(OR(AND(AE93="当",OR(AF93="明",AE$17=31,AF$18="×"),OR(AG93="休",AE$17=30,AE$17=31,AG$18="×")),AND(AE93="明",OR(AD93="当",AE$17=1),OR(AF93="休",AE$17=31,AF$18="×"))))),30,IF(AND($D$1="三交代制",AD93&lt;&gt;"準",AD93&lt;&gt;"深",OR(AE93="準",AE93="深"),(NOT(OR(AND(AE93="準",OR(AD93="日",AD93="休",AE$17=1,AND(AF93&lt;&gt;"準",AF93&lt;&gt;"深",AD93="")),OR(AF93="休",AND(AF93="準",OR(AG93="休",AE$17=30,AG$18="×")),AE$17=31,AF$18="×",AF93="")),AND(AE93="深",OR(AD93="休",AE$17=1,AND(AF93&lt;&gt;"準",AF93&lt;&gt;"深",AD93="")),OR(AF93="休",AND(OR(AF93="準",AF93="深"),OR(AG93="休",AE$17=30,AG$18="×")),AE$17=31,AF$18="×",AF93="")))))),40,0))))</f>
        <v>0</v>
      </c>
      <c r="AF234" s="193">
        <f t="shared" ref="AF234" si="1482">IF(AND($D$1="二交代制",AF$17&gt;=1,AF$17&lt;=28,AF93="当",AG93="明",AH93="休",AI93="当"),10,IF(AND($D$1="三交代制",AF$17&gt;=2,AF$17&lt;=30,OR(AF93="準",AF93="深"),OR(AG93="準",AG93="深"),OR(AH93="準",AH93="深")),20,IF(AND($D$1="二交代制",OR(AF93="当",AF93="明"),NOT(OR(AND(AF93="当",OR(AG93="明",AF$17=31,AG$18="×"),OR(AH93="休",AF$17=30,AF$17=31,AH$18="×")),AND(AF93="明",OR(AE93="当",AF$17=1),OR(AG93="休",AF$17=31,AG$18="×"))))),30,IF(AND($D$1="三交代制",AE93&lt;&gt;"準",AE93&lt;&gt;"深",OR(AF93="準",AF93="深"),(NOT(OR(AND(AF93="準",OR(AE93="日",AE93="休",AF$17=1,AND(AG93&lt;&gt;"準",AG93&lt;&gt;"深",AE93="")),OR(AG93="休",AND(AG93="準",OR(AH93="休",AF$17=30,AH$18="×")),AF$17=31,AG$18="×",AG93="")),AND(AF93="深",OR(AE93="休",AF$17=1,AND(AG93&lt;&gt;"準",AG93&lt;&gt;"深",AE93="")),OR(AG93="休",AND(OR(AG93="準",AG93="深"),OR(AH93="休",AF$17=30,AH$18="×")),AF$17=31,AG$18="×",AG93="")))))),40,0))))</f>
        <v>0</v>
      </c>
      <c r="AG234" s="193">
        <f t="shared" ref="AG234" si="1483">IF(AND($D$1="二交代制",AG$17&gt;=1,AG$17&lt;=28,AG93="当",AH93="明",AI93="休",AJ93="当"),10,IF(AND($D$1="三交代制",AG$17&gt;=2,AG$17&lt;=30,OR(AG93="準",AG93="深"),OR(AH93="準",AH93="深"),OR(AI93="準",AI93="深")),20,IF(AND($D$1="二交代制",OR(AG93="当",AG93="明"),NOT(OR(AND(AG93="当",OR(AH93="明",AG$17=31,AH$18="×"),OR(AI93="休",AG$17=30,AG$17=31,AI$18="×")),AND(AG93="明",OR(AF93="当",AG$17=1),OR(AH93="休",AG$17=31,AH$18="×"))))),30,IF(AND($D$1="三交代制",AF93&lt;&gt;"準",AF93&lt;&gt;"深",OR(AG93="準",AG93="深"),(NOT(OR(AND(AG93="準",OR(AF93="日",AF93="休",AG$17=1,AND(AH93&lt;&gt;"準",AH93&lt;&gt;"深",AF93="")),OR(AH93="休",AND(AH93="準",OR(AI93="休",AG$17=30,AI$18="×")),AG$17=31,AH$18="×",AH93="")),AND(AG93="深",OR(AF93="休",AG$17=1,AND(AH93&lt;&gt;"準",AH93&lt;&gt;"深",AF93="")),OR(AH93="休",AND(OR(AH93="準",AH93="深"),OR(AI93="休",AG$17=30,AI$18="×")),AG$17=31,AH$18="×",AH93="")))))),40,0))))</f>
        <v>0</v>
      </c>
      <c r="AH234" s="193">
        <f t="shared" ref="AH234" si="1484">IF(AND($D$1="二交代制",AH$17&gt;=1,AH$17&lt;=28,AH93="当",AI93="明",AJ93="休",AK93="当"),10,IF(AND($D$1="三交代制",AH$17&gt;=2,AH$17&lt;=30,OR(AH93="準",AH93="深"),OR(AI93="準",AI93="深"),OR(AJ93="準",AJ93="深")),20,IF(AND($D$1="二交代制",OR(AH93="当",AH93="明"),NOT(OR(AND(AH93="当",OR(AI93="明",AH$17=31,AI$18="×"),OR(AJ93="休",AH$17=30,AH$17=31,AJ$18="×")),AND(AH93="明",OR(AG93="当",AH$17=1),OR(AI93="休",AH$17=31,AI$18="×"))))),30,IF(AND($D$1="三交代制",AG93&lt;&gt;"準",AG93&lt;&gt;"深",OR(AH93="準",AH93="深"),(NOT(OR(AND(AH93="準",OR(AG93="日",AG93="休",AH$17=1,AND(AI93&lt;&gt;"準",AI93&lt;&gt;"深",AG93="")),OR(AI93="休",AND(AI93="準",OR(AJ93="休",AH$17=30,AJ$18="×")),AH$17=31,AI$18="×",AI93="")),AND(AH93="深",OR(AG93="休",AH$17=1,AND(AI93&lt;&gt;"準",AI93&lt;&gt;"深",AG93="")),OR(AI93="休",AND(OR(AI93="準",AI93="深"),OR(AJ93="休",AH$17=30,AJ$18="×")),AH$17=31,AI$18="×",AI93="")))))),40,0))))</f>
        <v>0</v>
      </c>
      <c r="AI234" s="193">
        <f t="shared" ref="AI234" si="1485">IF(AND($D$1="二交代制",AI$17&gt;=1,AI$17&lt;=28,AI93="当",AJ93="明",AK93="休",AL93="当"),10,IF(AND($D$1="三交代制",AI$17&gt;=2,AI$17&lt;=30,OR(AI93="準",AI93="深"),OR(AJ93="準",AJ93="深"),OR(AK93="準",AK93="深")),20,IF(AND($D$1="二交代制",OR(AI93="当",AI93="明"),NOT(OR(AND(AI93="当",OR(AJ93="明",AI$17=31,AJ$18="×"),OR(AK93="休",AI$17=30,AI$17=31,AK$18="×")),AND(AI93="明",OR(AH93="当",AI$17=1),OR(AJ93="休",AI$17=31,AJ$18="×"))))),30,IF(AND($D$1="三交代制",AH93&lt;&gt;"準",AH93&lt;&gt;"深",OR(AI93="準",AI93="深"),(NOT(OR(AND(AI93="準",OR(AH93="日",AH93="休",AI$17=1,AND(AJ93&lt;&gt;"準",AJ93&lt;&gt;"深",AH93="")),OR(AJ93="休",AND(AJ93="準",OR(AK93="休",AI$17=30,AK$18="×")),AI$17=31,AJ$18="×",AJ93="")),AND(AI93="深",OR(AH93="休",AI$17=1,AND(AJ93&lt;&gt;"準",AJ93&lt;&gt;"深",AH93="")),OR(AJ93="休",AND(OR(AJ93="準",AJ93="深"),OR(AK93="休",AI$17=30,AK$18="×")),AI$17=31,AJ$18="×",AJ93="")))))),40,0))))</f>
        <v>0</v>
      </c>
      <c r="AJ234" s="193">
        <f t="shared" ref="AJ234" si="1486">IF(AND($D$1="二交代制",AJ$17&gt;=1,AJ$17&lt;=28,AJ93="当",AK93="明",AL93="休",AM93="当"),10,IF(AND($D$1="三交代制",AJ$17&gt;=2,AJ$17&lt;=30,OR(AJ93="準",AJ93="深"),OR(AK93="準",AK93="深"),OR(AL93="準",AL93="深")),20,IF(AND($D$1="二交代制",OR(AJ93="当",AJ93="明"),NOT(OR(AND(AJ93="当",OR(AK93="明",AJ$17=31,AK$18="×"),OR(AL93="休",AJ$17=30,AJ$17=31,AL$18="×")),AND(AJ93="明",OR(AI93="当",AJ$17=1),OR(AK93="休",AJ$17=31,AK$18="×"))))),30,IF(AND($D$1="三交代制",AI93&lt;&gt;"準",AI93&lt;&gt;"深",OR(AJ93="準",AJ93="深"),(NOT(OR(AND(AJ93="準",OR(AI93="日",AI93="休",AJ$17=1,AND(AK93&lt;&gt;"準",AK93&lt;&gt;"深",AI93="")),OR(AK93="休",AND(AK93="準",OR(AL93="休",AJ$17=30,AL$18="×")),AJ$17=31,AK$18="×",AK93="")),AND(AJ93="深",OR(AI93="休",AJ$17=1,AND(AK93&lt;&gt;"準",AK93&lt;&gt;"深",AI93="")),OR(AK93="休",AND(OR(AK93="準",AK93="深"),OR(AL93="休",AJ$17=30,AL$18="×")),AJ$17=31,AK$18="×",AK93="")))))),40,0))))</f>
        <v>0</v>
      </c>
      <c r="AK234" s="193">
        <f t="shared" ref="AK234" si="1487">IF(AND($D$1="二交代制",AK$17&gt;=1,AK$17&lt;=28,AK93="当",AL93="明",AM93="休",AN93="当"),10,IF(AND($D$1="三交代制",AK$17&gt;=2,AK$17&lt;=30,OR(AK93="準",AK93="深"),OR(AL93="準",AL93="深"),OR(AM93="準",AM93="深")),20,IF(AND($D$1="二交代制",OR(AK93="当",AK93="明"),NOT(OR(AND(AK93="当",OR(AL93="明",AK$17=31,AL$18="×"),OR(AM93="休",AK$17=30,AK$17=31,AM$18="×")),AND(AK93="明",OR(AJ93="当",AK$17=1),OR(AL93="休",AK$17=31,AL$18="×"))))),30,IF(AND($D$1="三交代制",AJ93&lt;&gt;"準",AJ93&lt;&gt;"深",OR(AK93="準",AK93="深"),(NOT(OR(AND(AK93="準",OR(AJ93="日",AJ93="休",AK$17=1,AND(AL93&lt;&gt;"準",AL93&lt;&gt;"深",AJ93="")),OR(AL93="休",AND(AL93="準",OR(AM93="休",AK$17=30,AM$18="×")),AK$17=31,AL$18="×",AL93="")),AND(AK93="深",OR(AJ93="休",AK$17=1,AND(AL93&lt;&gt;"準",AL93&lt;&gt;"深",AJ93="")),OR(AL93="休",AND(OR(AL93="準",AL93="深"),OR(AM93="休",AK$17=30,AM$18="×")),AK$17=31,AL$18="×",AL93="")))))),40,0))))</f>
        <v>0</v>
      </c>
      <c r="AL234" s="193">
        <f t="shared" ref="AL234" si="1488">IF(AND($D$1="二交代制",AL$17&gt;=1,AL$17&lt;=28,AL93="当",AM93="明",AN93="休",AO93="当"),10,IF(AND($D$1="三交代制",AL$17&gt;=2,AL$17&lt;=30,OR(AL93="準",AL93="深"),OR(AM93="準",AM93="深"),OR(AN93="準",AN93="深")),20,IF(AND($D$1="二交代制",OR(AL93="当",AL93="明"),NOT(OR(AND(AL93="当",OR(AM93="明",AL$17=31,AM$18="×"),OR(AN93="休",AL$17=30,AL$17=31,AN$18="×")),AND(AL93="明",OR(AK93="当",AL$17=1),OR(AM93="休",AL$17=31,AM$18="×"))))),30,IF(AND($D$1="三交代制",AK93&lt;&gt;"準",AK93&lt;&gt;"深",OR(AL93="準",AL93="深"),(NOT(OR(AND(AL93="準",OR(AK93="日",AK93="休",AL$17=1,AND(AM93&lt;&gt;"準",AM93&lt;&gt;"深",AK93="")),OR(AM93="休",AND(AM93="準",OR(AN93="休",AL$17=30,AN$18="×")),AL$17=31,AM$18="×",AM93="")),AND(AL93="深",OR(AK93="休",AL$17=1,AND(AM93&lt;&gt;"準",AM93&lt;&gt;"深",AK93="")),OR(AM93="休",AND(OR(AM93="準",AM93="深"),OR(AN93="休",AL$17=30,AN$18="×")),AL$17=31,AM$18="×",AM93="")))))),40,0))))</f>
        <v>0</v>
      </c>
      <c r="AM234" s="193">
        <f t="shared" ref="AM234" si="1489">IF(AND($D$1="二交代制",AM$17&gt;=1,AM$17&lt;=28,AM93="当",AN93="明",AO93="休",AP93="当"),10,IF(AND($D$1="三交代制",AM$17&gt;=2,AM$17&lt;=30,OR(AM93="準",AM93="深"),OR(AN93="準",AN93="深"),OR(AO93="準",AO93="深")),20,IF(AND($D$1="二交代制",OR(AM93="当",AM93="明"),NOT(OR(AND(AM93="当",OR(AN93="明",AM$17=31,AN$18="×"),OR(AO93="休",AM$17=30,AM$17=31,AO$18="×")),AND(AM93="明",OR(AL93="当",AM$17=1),OR(AN93="休",AM$17=31,AN$18="×"))))),30,IF(AND($D$1="三交代制",AL93&lt;&gt;"準",AL93&lt;&gt;"深",OR(AM93="準",AM93="深"),(NOT(OR(AND(AM93="準",OR(AL93="日",AL93="休",AM$17=1,AND(AN93&lt;&gt;"準",AN93&lt;&gt;"深",AL93="")),OR(AN93="休",AND(AN93="準",OR(AO93="休",AM$17=30,AO$18="×")),AM$17=31,AN$18="×",AN93="")),AND(AM93="深",OR(AL93="休",AM$17=1,AND(AN93&lt;&gt;"準",AN93&lt;&gt;"深",AL93="")),OR(AN93="休",AND(OR(AN93="準",AN93="深"),OR(AO93="休",AM$17=30,AO$18="×")),AM$17=31,AN$18="×",AN93="")))))),40,0))))</f>
        <v>0</v>
      </c>
      <c r="AN234" s="193">
        <f t="shared" ref="AN234" si="1490">IF(AND($D$1="二交代制",AN$17&gt;=1,AN$17&lt;=28,AN93="当",AO93="明",AP93="休",AQ93="当"),10,IF(AND($D$1="三交代制",AN$17&gt;=2,AN$17&lt;=30,OR(AN93="準",AN93="深"),OR(AO93="準",AO93="深"),OR(AP93="準",AP93="深")),20,IF(AND($D$1="二交代制",OR(AN93="当",AN93="明"),NOT(OR(AND(AN93="当",OR(AO93="明",AN$17=31,AO$18="×"),OR(AP93="休",AN$17=30,AN$17=31,AP$18="×")),AND(AN93="明",OR(AM93="当",AN$17=1),OR(AO93="休",AN$17=31,AO$18="×"))))),30,IF(AND($D$1="三交代制",AM93&lt;&gt;"準",AM93&lt;&gt;"深",OR(AN93="準",AN93="深"),(NOT(OR(AND(AN93="準",OR(AM93="日",AM93="休",AN$17=1,AND(AO93&lt;&gt;"準",AO93&lt;&gt;"深",AM93="")),OR(AO93="休",AND(AO93="準",OR(AP93="休",AN$17=30,AP$18="×")),AN$17=31,AO$18="×",AO93="")),AND(AN93="深",OR(AM93="休",AN$17=1,AND(AO93&lt;&gt;"準",AO93&lt;&gt;"深",AM93="")),OR(AO93="休",AND(OR(AO93="準",AO93="深"),OR(AP93="休",AN$17=30,AP$18="×")),AN$17=31,AO$18="×",AO93="")))))),40,0))))</f>
        <v>0</v>
      </c>
      <c r="AO234" s="193">
        <f t="shared" ref="AO234" si="1491">IF(AND($D$1="二交代制",AO$17&gt;=1,AO$17&lt;=28,AO93="当",AP93="明",AQ93="休",AR93="当"),10,IF(AND($D$1="三交代制",AO$17&gt;=2,AO$17&lt;=30,OR(AO93="準",AO93="深"),OR(AP93="準",AP93="深"),OR(AQ93="準",AQ93="深")),20,IF(AND($D$1="二交代制",OR(AO93="当",AO93="明"),NOT(OR(AND(AO93="当",OR(AP93="明",AO$17=31,AP$18="×"),OR(AQ93="休",AO$17=30,AO$17=31,AQ$18="×")),AND(AO93="明",OR(AN93="当",AO$17=1),OR(AP93="休",AO$17=31,AP$18="×"))))),30,IF(AND($D$1="三交代制",AN93&lt;&gt;"準",AN93&lt;&gt;"深",OR(AO93="準",AO93="深"),(NOT(OR(AND(AO93="準",OR(AN93="日",AN93="休",AO$17=1,AND(AP93&lt;&gt;"準",AP93&lt;&gt;"深",AN93="")),OR(AP93="休",AND(AP93="準",OR(AQ93="休",AO$17=30,AQ$18="×")),AO$17=31,AP$18="×",AP93="")),AND(AO93="深",OR(AN93="休",AO$17=1,AND(AP93&lt;&gt;"準",AP93&lt;&gt;"深",AN93="")),OR(AP93="休",AND(OR(AP93="準",AP93="深"),OR(AQ93="休",AO$17=30,AQ$18="×")),AO$17=31,AP$18="×",AP93="")))))),40,0))))</f>
        <v>0</v>
      </c>
    </row>
    <row r="235" spans="4:41" x14ac:dyDescent="0.4">
      <c r="D235" s="104"/>
      <c r="E235" s="104"/>
      <c r="F235" s="104"/>
      <c r="G235" s="104"/>
      <c r="H235" s="104"/>
      <c r="I235" s="307"/>
      <c r="J235" s="202"/>
      <c r="K235" s="193"/>
      <c r="L235" s="193"/>
      <c r="M235" s="193"/>
      <c r="N235" s="193"/>
      <c r="O235" s="193"/>
      <c r="P235" s="193"/>
      <c r="Q235" s="193"/>
      <c r="R235" s="193"/>
      <c r="S235" s="193"/>
      <c r="T235" s="193"/>
      <c r="U235" s="193"/>
      <c r="V235" s="193"/>
      <c r="W235" s="193"/>
      <c r="X235" s="193"/>
      <c r="Y235" s="193"/>
      <c r="Z235" s="193"/>
      <c r="AA235" s="193"/>
      <c r="AB235" s="193"/>
      <c r="AC235" s="193"/>
      <c r="AD235" s="193"/>
      <c r="AE235" s="193"/>
      <c r="AF235" s="193"/>
      <c r="AG235" s="193"/>
      <c r="AH235" s="193"/>
      <c r="AI235" s="193"/>
      <c r="AJ235" s="193"/>
      <c r="AK235" s="193"/>
      <c r="AL235" s="193"/>
      <c r="AM235" s="193"/>
      <c r="AN235" s="193"/>
      <c r="AO235" s="193"/>
    </row>
    <row r="236" spans="4:41" x14ac:dyDescent="0.4">
      <c r="D236" s="104"/>
      <c r="E236" s="104"/>
      <c r="F236" s="104"/>
      <c r="G236" s="104"/>
      <c r="H236" s="104"/>
      <c r="I236" s="307"/>
      <c r="J236" s="201" t="str">
        <f t="shared" ref="J236" si="1492">E95</f>
        <v>坪井</v>
      </c>
      <c r="K236" s="193">
        <f t="shared" ref="K236" si="1493">IF(AND($D$1="二交代制",K$17&gt;=1,K$17&lt;=28,K95="当",L95="明",M95="休",N95="当"),10,IF(AND($D$1="三交代制",K$17&gt;=2,K$17&lt;=30,OR(K95="準",K95="深"),OR(L95="準",L95="深"),OR(M95="準",M95="深")),20,IF(AND($D$1="二交代制",OR(K95="当",K95="明"),NOT(OR(AND(K95="当",OR(L95="明",K$17=31,L$18="×"),OR(M95="休",K$17=30,K$17=31,M$18="×")),AND(K95="明",OR(J95="当",K$17=1),OR(L95="休",K$17=31,L$18="×"))))),30,IF(AND($D$1="三交代制",J95&lt;&gt;"準",J95&lt;&gt;"深",OR(K95="準",K95="深"),(NOT(OR(AND(K95="準",OR(J95="日",J95="休",K$17=1,AND(L95&lt;&gt;"準",L95&lt;&gt;"深",J95="")),OR(L95="休",AND(L95="準",OR(M95="休",K$17=30,M$18="×")),K$17=31,L$18="×",L95="")),AND(K95="深",OR(J95="休",K$17=1,AND(L95&lt;&gt;"準",L95&lt;&gt;"深",J95="")),OR(L95="休",AND(OR(L95="準",L95="深"),OR(M95="休",K$17=30,M$18="×")),K$17=31,L$18="×",L95="")))))),40,0))))</f>
        <v>0</v>
      </c>
      <c r="L236" s="193">
        <f t="shared" ref="L236" si="1494">IF(AND($D$1="二交代制",L$17&gt;=1,L$17&lt;=28,L95="当",M95="明",N95="休",O95="当"),10,IF(AND($D$1="三交代制",L$17&gt;=2,L$17&lt;=30,OR(L95="準",L95="深"),OR(M95="準",M95="深"),OR(N95="準",N95="深")),20,IF(AND($D$1="二交代制",OR(L95="当",L95="明"),NOT(OR(AND(L95="当",OR(M95="明",L$17=31,M$18="×"),OR(N95="休",L$17=30,L$17=31,N$18="×")),AND(L95="明",OR(K95="当",L$17=1),OR(M95="休",L$17=31,M$18="×"))))),30,IF(AND($D$1="三交代制",K95&lt;&gt;"準",K95&lt;&gt;"深",OR(L95="準",L95="深"),(NOT(OR(AND(L95="準",OR(K95="日",K95="休",L$17=1,AND(M95&lt;&gt;"準",M95&lt;&gt;"深",K95="")),OR(M95="休",AND(M95="準",OR(N95="休",L$17=30,N$18="×")),L$17=31,M$18="×",M95="")),AND(L95="深",OR(K95="休",L$17=1,AND(M95&lt;&gt;"準",M95&lt;&gt;"深",K95="")),OR(M95="休",AND(OR(M95="準",M95="深"),OR(N95="休",L$17=30,N$18="×")),L$17=31,M$18="×",M95="")))))),40,0))))</f>
        <v>0</v>
      </c>
      <c r="M236" s="193">
        <f t="shared" ref="M236" si="1495">IF(AND($D$1="二交代制",M$17&gt;=1,M$17&lt;=28,M95="当",N95="明",O95="休",P95="当"),10,IF(AND($D$1="三交代制",M$17&gt;=2,M$17&lt;=30,OR(M95="準",M95="深"),OR(N95="準",N95="深"),OR(O95="準",O95="深")),20,IF(AND($D$1="二交代制",OR(M95="当",M95="明"),NOT(OR(AND(M95="当",OR(N95="明",M$17=31,N$18="×"),OR(O95="休",M$17=30,M$17=31,O$18="×")),AND(M95="明",OR(L95="当",M$17=1),OR(N95="休",M$17=31,N$18="×"))))),30,IF(AND($D$1="三交代制",L95&lt;&gt;"準",L95&lt;&gt;"深",OR(M95="準",M95="深"),(NOT(OR(AND(M95="準",OR(L95="日",L95="休",M$17=1,AND(N95&lt;&gt;"準",N95&lt;&gt;"深",L95="")),OR(N95="休",AND(N95="準",OR(O95="休",M$17=30,O$18="×")),M$17=31,N$18="×",N95="")),AND(M95="深",OR(L95="休",M$17=1,AND(N95&lt;&gt;"準",N95&lt;&gt;"深",L95="")),OR(N95="休",AND(OR(N95="準",N95="深"),OR(O95="休",M$17=30,O$18="×")),M$17=31,N$18="×",N95="")))))),40,0))))</f>
        <v>0</v>
      </c>
      <c r="N236" s="193">
        <f t="shared" ref="N236" si="1496">IF(AND($D$1="二交代制",N$17&gt;=1,N$17&lt;=28,N95="当",O95="明",P95="休",Q95="当"),10,IF(AND($D$1="三交代制",N$17&gt;=2,N$17&lt;=30,OR(N95="準",N95="深"),OR(O95="準",O95="深"),OR(P95="準",P95="深")),20,IF(AND($D$1="二交代制",OR(N95="当",N95="明"),NOT(OR(AND(N95="当",OR(O95="明",N$17=31,O$18="×"),OR(P95="休",N$17=30,N$17=31,P$18="×")),AND(N95="明",OR(M95="当",N$17=1),OR(O95="休",N$17=31,O$18="×"))))),30,IF(AND($D$1="三交代制",M95&lt;&gt;"準",M95&lt;&gt;"深",OR(N95="準",N95="深"),(NOT(OR(AND(N95="準",OR(M95="日",M95="休",N$17=1,AND(O95&lt;&gt;"準",O95&lt;&gt;"深",M95="")),OR(O95="休",AND(O95="準",OR(P95="休",N$17=30,P$18="×")),N$17=31,O$18="×",O95="")),AND(N95="深",OR(M95="休",N$17=1,AND(O95&lt;&gt;"準",O95&lt;&gt;"深",M95="")),OR(O95="休",AND(OR(O95="準",O95="深"),OR(P95="休",N$17=30,P$18="×")),N$17=31,O$18="×",O95="")))))),40,0))))</f>
        <v>0</v>
      </c>
      <c r="O236" s="193">
        <f t="shared" ref="O236" si="1497">IF(AND($D$1="二交代制",O$17&gt;=1,O$17&lt;=28,O95="当",P95="明",Q95="休",R95="当"),10,IF(AND($D$1="三交代制",O$17&gt;=2,O$17&lt;=30,OR(O95="準",O95="深"),OR(P95="準",P95="深"),OR(Q95="準",Q95="深")),20,IF(AND($D$1="二交代制",OR(O95="当",O95="明"),NOT(OR(AND(O95="当",OR(P95="明",O$17=31,P$18="×"),OR(Q95="休",O$17=30,O$17=31,Q$18="×")),AND(O95="明",OR(N95="当",O$17=1),OR(P95="休",O$17=31,P$18="×"))))),30,IF(AND($D$1="三交代制",N95&lt;&gt;"準",N95&lt;&gt;"深",OR(O95="準",O95="深"),(NOT(OR(AND(O95="準",OR(N95="日",N95="休",O$17=1,AND(P95&lt;&gt;"準",P95&lt;&gt;"深",N95="")),OR(P95="休",AND(P95="準",OR(Q95="休",O$17=30,Q$18="×")),O$17=31,P$18="×",P95="")),AND(O95="深",OR(N95="休",O$17=1,AND(P95&lt;&gt;"準",P95&lt;&gt;"深",N95="")),OR(P95="休",AND(OR(P95="準",P95="深"),OR(Q95="休",O$17=30,Q$18="×")),O$17=31,P$18="×",P95="")))))),40,0))))</f>
        <v>0</v>
      </c>
      <c r="P236" s="193">
        <f t="shared" ref="P236" si="1498">IF(AND($D$1="二交代制",P$17&gt;=1,P$17&lt;=28,P95="当",Q95="明",R95="休",S95="当"),10,IF(AND($D$1="三交代制",P$17&gt;=2,P$17&lt;=30,OR(P95="準",P95="深"),OR(Q95="準",Q95="深"),OR(R95="準",R95="深")),20,IF(AND($D$1="二交代制",OR(P95="当",P95="明"),NOT(OR(AND(P95="当",OR(Q95="明",P$17=31,Q$18="×"),OR(R95="休",P$17=30,P$17=31,R$18="×")),AND(P95="明",OR(O95="当",P$17=1),OR(Q95="休",P$17=31,Q$18="×"))))),30,IF(AND($D$1="三交代制",O95&lt;&gt;"準",O95&lt;&gt;"深",OR(P95="準",P95="深"),(NOT(OR(AND(P95="準",OR(O95="日",O95="休",P$17=1,AND(Q95&lt;&gt;"準",Q95&lt;&gt;"深",O95="")),OR(Q95="休",AND(Q95="準",OR(R95="休",P$17=30,R$18="×")),P$17=31,Q$18="×",Q95="")),AND(P95="深",OR(O95="休",P$17=1,AND(Q95&lt;&gt;"準",Q95&lt;&gt;"深",O95="")),OR(Q95="休",AND(OR(Q95="準",Q95="深"),OR(R95="休",P$17=30,R$18="×")),P$17=31,Q$18="×",Q95="")))))),40,0))))</f>
        <v>0</v>
      </c>
      <c r="Q236" s="193">
        <f t="shared" ref="Q236" si="1499">IF(AND($D$1="二交代制",Q$17&gt;=1,Q$17&lt;=28,Q95="当",R95="明",S95="休",T95="当"),10,IF(AND($D$1="三交代制",Q$17&gt;=2,Q$17&lt;=30,OR(Q95="準",Q95="深"),OR(R95="準",R95="深"),OR(S95="準",S95="深")),20,IF(AND($D$1="二交代制",OR(Q95="当",Q95="明"),NOT(OR(AND(Q95="当",OR(R95="明",Q$17=31,R$18="×"),OR(S95="休",Q$17=30,Q$17=31,S$18="×")),AND(Q95="明",OR(P95="当",Q$17=1),OR(R95="休",Q$17=31,R$18="×"))))),30,IF(AND($D$1="三交代制",P95&lt;&gt;"準",P95&lt;&gt;"深",OR(Q95="準",Q95="深"),(NOT(OR(AND(Q95="準",OR(P95="日",P95="休",Q$17=1,AND(R95&lt;&gt;"準",R95&lt;&gt;"深",P95="")),OR(R95="休",AND(R95="準",OR(S95="休",Q$17=30,S$18="×")),Q$17=31,R$18="×",R95="")),AND(Q95="深",OR(P95="休",Q$17=1,AND(R95&lt;&gt;"準",R95&lt;&gt;"深",P95="")),OR(R95="休",AND(OR(R95="準",R95="深"),OR(S95="休",Q$17=30,S$18="×")),Q$17=31,R$18="×",R95="")))))),40,0))))</f>
        <v>0</v>
      </c>
      <c r="R236" s="193">
        <f t="shared" ref="R236" si="1500">IF(AND($D$1="二交代制",R$17&gt;=1,R$17&lt;=28,R95="当",S95="明",T95="休",U95="当"),10,IF(AND($D$1="三交代制",R$17&gt;=2,R$17&lt;=30,OR(R95="準",R95="深"),OR(S95="準",S95="深"),OR(T95="準",T95="深")),20,IF(AND($D$1="二交代制",OR(R95="当",R95="明"),NOT(OR(AND(R95="当",OR(S95="明",R$17=31,S$18="×"),OR(T95="休",R$17=30,R$17=31,T$18="×")),AND(R95="明",OR(Q95="当",R$17=1),OR(S95="休",R$17=31,S$18="×"))))),30,IF(AND($D$1="三交代制",Q95&lt;&gt;"準",Q95&lt;&gt;"深",OR(R95="準",R95="深"),(NOT(OR(AND(R95="準",OR(Q95="日",Q95="休",R$17=1,AND(S95&lt;&gt;"準",S95&lt;&gt;"深",Q95="")),OR(S95="休",AND(S95="準",OR(T95="休",R$17=30,T$18="×")),R$17=31,S$18="×",S95="")),AND(R95="深",OR(Q95="休",R$17=1,AND(S95&lt;&gt;"準",S95&lt;&gt;"深",Q95="")),OR(S95="休",AND(OR(S95="準",S95="深"),OR(T95="休",R$17=30,T$18="×")),R$17=31,S$18="×",S95="")))))),40,0))))</f>
        <v>0</v>
      </c>
      <c r="S236" s="193">
        <f t="shared" ref="S236" si="1501">IF(AND($D$1="二交代制",S$17&gt;=1,S$17&lt;=28,S95="当",T95="明",U95="休",V95="当"),10,IF(AND($D$1="三交代制",S$17&gt;=2,S$17&lt;=30,OR(S95="準",S95="深"),OR(T95="準",T95="深"),OR(U95="準",U95="深")),20,IF(AND($D$1="二交代制",OR(S95="当",S95="明"),NOT(OR(AND(S95="当",OR(T95="明",S$17=31,T$18="×"),OR(U95="休",S$17=30,S$17=31,U$18="×")),AND(S95="明",OR(R95="当",S$17=1),OR(T95="休",S$17=31,T$18="×"))))),30,IF(AND($D$1="三交代制",R95&lt;&gt;"準",R95&lt;&gt;"深",OR(S95="準",S95="深"),(NOT(OR(AND(S95="準",OR(R95="日",R95="休",S$17=1,AND(T95&lt;&gt;"準",T95&lt;&gt;"深",R95="")),OR(T95="休",AND(T95="準",OR(U95="休",S$17=30,U$18="×")),S$17=31,T$18="×",T95="")),AND(S95="深",OR(R95="休",S$17=1,AND(T95&lt;&gt;"準",T95&lt;&gt;"深",R95="")),OR(T95="休",AND(OR(T95="準",T95="深"),OR(U95="休",S$17=30,U$18="×")),S$17=31,T$18="×",T95="")))))),40,0))))</f>
        <v>0</v>
      </c>
      <c r="T236" s="193">
        <f t="shared" ref="T236" si="1502">IF(AND($D$1="二交代制",T$17&gt;=1,T$17&lt;=28,T95="当",U95="明",V95="休",W95="当"),10,IF(AND($D$1="三交代制",T$17&gt;=2,T$17&lt;=30,OR(T95="準",T95="深"),OR(U95="準",U95="深"),OR(V95="準",V95="深")),20,IF(AND($D$1="二交代制",OR(T95="当",T95="明"),NOT(OR(AND(T95="当",OR(U95="明",T$17=31,U$18="×"),OR(V95="休",T$17=30,T$17=31,V$18="×")),AND(T95="明",OR(S95="当",T$17=1),OR(U95="休",T$17=31,U$18="×"))))),30,IF(AND($D$1="三交代制",S95&lt;&gt;"準",S95&lt;&gt;"深",OR(T95="準",T95="深"),(NOT(OR(AND(T95="準",OR(S95="日",S95="休",T$17=1,AND(U95&lt;&gt;"準",U95&lt;&gt;"深",S95="")),OR(U95="休",AND(U95="準",OR(V95="休",T$17=30,V$18="×")),T$17=31,U$18="×",U95="")),AND(T95="深",OR(S95="休",T$17=1,AND(U95&lt;&gt;"準",U95&lt;&gt;"深",S95="")),OR(U95="休",AND(OR(U95="準",U95="深"),OR(V95="休",T$17=30,V$18="×")),T$17=31,U$18="×",U95="")))))),40,0))))</f>
        <v>0</v>
      </c>
      <c r="U236" s="193">
        <f t="shared" ref="U236" si="1503">IF(AND($D$1="二交代制",U$17&gt;=1,U$17&lt;=28,U95="当",V95="明",W95="休",X95="当"),10,IF(AND($D$1="三交代制",U$17&gt;=2,U$17&lt;=30,OR(U95="準",U95="深"),OR(V95="準",V95="深"),OR(W95="準",W95="深")),20,IF(AND($D$1="二交代制",OR(U95="当",U95="明"),NOT(OR(AND(U95="当",OR(V95="明",U$17=31,V$18="×"),OR(W95="休",U$17=30,U$17=31,W$18="×")),AND(U95="明",OR(T95="当",U$17=1),OR(V95="休",U$17=31,V$18="×"))))),30,IF(AND($D$1="三交代制",T95&lt;&gt;"準",T95&lt;&gt;"深",OR(U95="準",U95="深"),(NOT(OR(AND(U95="準",OR(T95="日",T95="休",U$17=1,AND(V95&lt;&gt;"準",V95&lt;&gt;"深",T95="")),OR(V95="休",AND(V95="準",OR(W95="休",U$17=30,W$18="×")),U$17=31,V$18="×",V95="")),AND(U95="深",OR(T95="休",U$17=1,AND(V95&lt;&gt;"準",V95&lt;&gt;"深",T95="")),OR(V95="休",AND(OR(V95="準",V95="深"),OR(W95="休",U$17=30,W$18="×")),U$17=31,V$18="×",V95="")))))),40,0))))</f>
        <v>0</v>
      </c>
      <c r="V236" s="193">
        <f t="shared" ref="V236" si="1504">IF(AND($D$1="二交代制",V$17&gt;=1,V$17&lt;=28,V95="当",W95="明",X95="休",Y95="当"),10,IF(AND($D$1="三交代制",V$17&gt;=2,V$17&lt;=30,OR(V95="準",V95="深"),OR(W95="準",W95="深"),OR(X95="準",X95="深")),20,IF(AND($D$1="二交代制",OR(V95="当",V95="明"),NOT(OR(AND(V95="当",OR(W95="明",V$17=31,W$18="×"),OR(X95="休",V$17=30,V$17=31,X$18="×")),AND(V95="明",OR(U95="当",V$17=1),OR(W95="休",V$17=31,W$18="×"))))),30,IF(AND($D$1="三交代制",U95&lt;&gt;"準",U95&lt;&gt;"深",OR(V95="準",V95="深"),(NOT(OR(AND(V95="準",OR(U95="日",U95="休",V$17=1,AND(W95&lt;&gt;"準",W95&lt;&gt;"深",U95="")),OR(W95="休",AND(W95="準",OR(X95="休",V$17=30,X$18="×")),V$17=31,W$18="×",W95="")),AND(V95="深",OR(U95="休",V$17=1,AND(W95&lt;&gt;"準",W95&lt;&gt;"深",U95="")),OR(W95="休",AND(OR(W95="準",W95="深"),OR(X95="休",V$17=30,X$18="×")),V$17=31,W$18="×",W95="")))))),40,0))))</f>
        <v>0</v>
      </c>
      <c r="W236" s="193">
        <f t="shared" ref="W236" si="1505">IF(AND($D$1="二交代制",W$17&gt;=1,W$17&lt;=28,W95="当",X95="明",Y95="休",Z95="当"),10,IF(AND($D$1="三交代制",W$17&gt;=2,W$17&lt;=30,OR(W95="準",W95="深"),OR(X95="準",X95="深"),OR(Y95="準",Y95="深")),20,IF(AND($D$1="二交代制",OR(W95="当",W95="明"),NOT(OR(AND(W95="当",OR(X95="明",W$17=31,X$18="×"),OR(Y95="休",W$17=30,W$17=31,Y$18="×")),AND(W95="明",OR(V95="当",W$17=1),OR(X95="休",W$17=31,X$18="×"))))),30,IF(AND($D$1="三交代制",V95&lt;&gt;"準",V95&lt;&gt;"深",OR(W95="準",W95="深"),(NOT(OR(AND(W95="準",OR(V95="日",V95="休",W$17=1,AND(X95&lt;&gt;"準",X95&lt;&gt;"深",V95="")),OR(X95="休",AND(X95="準",OR(Y95="休",W$17=30,Y$18="×")),W$17=31,X$18="×",X95="")),AND(W95="深",OR(V95="休",W$17=1,AND(X95&lt;&gt;"準",X95&lt;&gt;"深",V95="")),OR(X95="休",AND(OR(X95="準",X95="深"),OR(Y95="休",W$17=30,Y$18="×")),W$17=31,X$18="×",X95="")))))),40,0))))</f>
        <v>0</v>
      </c>
      <c r="X236" s="193">
        <f t="shared" ref="X236" si="1506">IF(AND($D$1="二交代制",X$17&gt;=1,X$17&lt;=28,X95="当",Y95="明",Z95="休",AA95="当"),10,IF(AND($D$1="三交代制",X$17&gt;=2,X$17&lt;=30,OR(X95="準",X95="深"),OR(Y95="準",Y95="深"),OR(Z95="準",Z95="深")),20,IF(AND($D$1="二交代制",OR(X95="当",X95="明"),NOT(OR(AND(X95="当",OR(Y95="明",X$17=31,Y$18="×"),OR(Z95="休",X$17=30,X$17=31,Z$18="×")),AND(X95="明",OR(W95="当",X$17=1),OR(Y95="休",X$17=31,Y$18="×"))))),30,IF(AND($D$1="三交代制",W95&lt;&gt;"準",W95&lt;&gt;"深",OR(X95="準",X95="深"),(NOT(OR(AND(X95="準",OR(W95="日",W95="休",X$17=1,AND(Y95&lt;&gt;"準",Y95&lt;&gt;"深",W95="")),OR(Y95="休",AND(Y95="準",OR(Z95="休",X$17=30,Z$18="×")),X$17=31,Y$18="×",Y95="")),AND(X95="深",OR(W95="休",X$17=1,AND(Y95&lt;&gt;"準",Y95&lt;&gt;"深",W95="")),OR(Y95="休",AND(OR(Y95="準",Y95="深"),OR(Z95="休",X$17=30,Z$18="×")),X$17=31,Y$18="×",Y95="")))))),40,0))))</f>
        <v>0</v>
      </c>
      <c r="Y236" s="193">
        <f t="shared" ref="Y236" si="1507">IF(AND($D$1="二交代制",Y$17&gt;=1,Y$17&lt;=28,Y95="当",Z95="明",AA95="休",AB95="当"),10,IF(AND($D$1="三交代制",Y$17&gt;=2,Y$17&lt;=30,OR(Y95="準",Y95="深"),OR(Z95="準",Z95="深"),OR(AA95="準",AA95="深")),20,IF(AND($D$1="二交代制",OR(Y95="当",Y95="明"),NOT(OR(AND(Y95="当",OR(Z95="明",Y$17=31,Z$18="×"),OR(AA95="休",Y$17=30,Y$17=31,AA$18="×")),AND(Y95="明",OR(X95="当",Y$17=1),OR(Z95="休",Y$17=31,Z$18="×"))))),30,IF(AND($D$1="三交代制",X95&lt;&gt;"準",X95&lt;&gt;"深",OR(Y95="準",Y95="深"),(NOT(OR(AND(Y95="準",OR(X95="日",X95="休",Y$17=1,AND(Z95&lt;&gt;"準",Z95&lt;&gt;"深",X95="")),OR(Z95="休",AND(Z95="準",OR(AA95="休",Y$17=30,AA$18="×")),Y$17=31,Z$18="×",Z95="")),AND(Y95="深",OR(X95="休",Y$17=1,AND(Z95&lt;&gt;"準",Z95&lt;&gt;"深",X95="")),OR(Z95="休",AND(OR(Z95="準",Z95="深"),OR(AA95="休",Y$17=30,AA$18="×")),Y$17=31,Z$18="×",Z95="")))))),40,0))))</f>
        <v>0</v>
      </c>
      <c r="Z236" s="193">
        <f t="shared" ref="Z236" si="1508">IF(AND($D$1="二交代制",Z$17&gt;=1,Z$17&lt;=28,Z95="当",AA95="明",AB95="休",AC95="当"),10,IF(AND($D$1="三交代制",Z$17&gt;=2,Z$17&lt;=30,OR(Z95="準",Z95="深"),OR(AA95="準",AA95="深"),OR(AB95="準",AB95="深")),20,IF(AND($D$1="二交代制",OR(Z95="当",Z95="明"),NOT(OR(AND(Z95="当",OR(AA95="明",Z$17=31,AA$18="×"),OR(AB95="休",Z$17=30,Z$17=31,AB$18="×")),AND(Z95="明",OR(Y95="当",Z$17=1),OR(AA95="休",Z$17=31,AA$18="×"))))),30,IF(AND($D$1="三交代制",Y95&lt;&gt;"準",Y95&lt;&gt;"深",OR(Z95="準",Z95="深"),(NOT(OR(AND(Z95="準",OR(Y95="日",Y95="休",Z$17=1,AND(AA95&lt;&gt;"準",AA95&lt;&gt;"深",Y95="")),OR(AA95="休",AND(AA95="準",OR(AB95="休",Z$17=30,AB$18="×")),Z$17=31,AA$18="×",AA95="")),AND(Z95="深",OR(Y95="休",Z$17=1,AND(AA95&lt;&gt;"準",AA95&lt;&gt;"深",Y95="")),OR(AA95="休",AND(OR(AA95="準",AA95="深"),OR(AB95="休",Z$17=30,AB$18="×")),Z$17=31,AA$18="×",AA95="")))))),40,0))))</f>
        <v>0</v>
      </c>
      <c r="AA236" s="193">
        <f t="shared" ref="AA236" si="1509">IF(AND($D$1="二交代制",AA$17&gt;=1,AA$17&lt;=28,AA95="当",AB95="明",AC95="休",AD95="当"),10,IF(AND($D$1="三交代制",AA$17&gt;=2,AA$17&lt;=30,OR(AA95="準",AA95="深"),OR(AB95="準",AB95="深"),OR(AC95="準",AC95="深")),20,IF(AND($D$1="二交代制",OR(AA95="当",AA95="明"),NOT(OR(AND(AA95="当",OR(AB95="明",AA$17=31,AB$18="×"),OR(AC95="休",AA$17=30,AA$17=31,AC$18="×")),AND(AA95="明",OR(Z95="当",AA$17=1),OR(AB95="休",AA$17=31,AB$18="×"))))),30,IF(AND($D$1="三交代制",Z95&lt;&gt;"準",Z95&lt;&gt;"深",OR(AA95="準",AA95="深"),(NOT(OR(AND(AA95="準",OR(Z95="日",Z95="休",AA$17=1,AND(AB95&lt;&gt;"準",AB95&lt;&gt;"深",Z95="")),OR(AB95="休",AND(AB95="準",OR(AC95="休",AA$17=30,AC$18="×")),AA$17=31,AB$18="×",AB95="")),AND(AA95="深",OR(Z95="休",AA$17=1,AND(AB95&lt;&gt;"準",AB95&lt;&gt;"深",Z95="")),OR(AB95="休",AND(OR(AB95="準",AB95="深"),OR(AC95="休",AA$17=30,AC$18="×")),AA$17=31,AB$18="×",AB95="")))))),40,0))))</f>
        <v>0</v>
      </c>
      <c r="AB236" s="193">
        <f t="shared" ref="AB236" si="1510">IF(AND($D$1="二交代制",AB$17&gt;=1,AB$17&lt;=28,AB95="当",AC95="明",AD95="休",AE95="当"),10,IF(AND($D$1="三交代制",AB$17&gt;=2,AB$17&lt;=30,OR(AB95="準",AB95="深"),OR(AC95="準",AC95="深"),OR(AD95="準",AD95="深")),20,IF(AND($D$1="二交代制",OR(AB95="当",AB95="明"),NOT(OR(AND(AB95="当",OR(AC95="明",AB$17=31,AC$18="×"),OR(AD95="休",AB$17=30,AB$17=31,AD$18="×")),AND(AB95="明",OR(AA95="当",AB$17=1),OR(AC95="休",AB$17=31,AC$18="×"))))),30,IF(AND($D$1="三交代制",AA95&lt;&gt;"準",AA95&lt;&gt;"深",OR(AB95="準",AB95="深"),(NOT(OR(AND(AB95="準",OR(AA95="日",AA95="休",AB$17=1,AND(AC95&lt;&gt;"準",AC95&lt;&gt;"深",AA95="")),OR(AC95="休",AND(AC95="準",OR(AD95="休",AB$17=30,AD$18="×")),AB$17=31,AC$18="×",AC95="")),AND(AB95="深",OR(AA95="休",AB$17=1,AND(AC95&lt;&gt;"準",AC95&lt;&gt;"深",AA95="")),OR(AC95="休",AND(OR(AC95="準",AC95="深"),OR(AD95="休",AB$17=30,AD$18="×")),AB$17=31,AC$18="×",AC95="")))))),40,0))))</f>
        <v>0</v>
      </c>
      <c r="AC236" s="193">
        <f t="shared" ref="AC236" si="1511">IF(AND($D$1="二交代制",AC$17&gt;=1,AC$17&lt;=28,AC95="当",AD95="明",AE95="休",AF95="当"),10,IF(AND($D$1="三交代制",AC$17&gt;=2,AC$17&lt;=30,OR(AC95="準",AC95="深"),OR(AD95="準",AD95="深"),OR(AE95="準",AE95="深")),20,IF(AND($D$1="二交代制",OR(AC95="当",AC95="明"),NOT(OR(AND(AC95="当",OR(AD95="明",AC$17=31,AD$18="×"),OR(AE95="休",AC$17=30,AC$17=31,AE$18="×")),AND(AC95="明",OR(AB95="当",AC$17=1),OR(AD95="休",AC$17=31,AD$18="×"))))),30,IF(AND($D$1="三交代制",AB95&lt;&gt;"準",AB95&lt;&gt;"深",OR(AC95="準",AC95="深"),(NOT(OR(AND(AC95="準",OR(AB95="日",AB95="休",AC$17=1,AND(AD95&lt;&gt;"準",AD95&lt;&gt;"深",AB95="")),OR(AD95="休",AND(AD95="準",OR(AE95="休",AC$17=30,AE$18="×")),AC$17=31,AD$18="×",AD95="")),AND(AC95="深",OR(AB95="休",AC$17=1,AND(AD95&lt;&gt;"準",AD95&lt;&gt;"深",AB95="")),OR(AD95="休",AND(OR(AD95="準",AD95="深"),OR(AE95="休",AC$17=30,AE$18="×")),AC$17=31,AD$18="×",AD95="")))))),40,0))))</f>
        <v>0</v>
      </c>
      <c r="AD236" s="193">
        <f t="shared" ref="AD236" si="1512">IF(AND($D$1="二交代制",AD$17&gt;=1,AD$17&lt;=28,AD95="当",AE95="明",AF95="休",AG95="当"),10,IF(AND($D$1="三交代制",AD$17&gt;=2,AD$17&lt;=30,OR(AD95="準",AD95="深"),OR(AE95="準",AE95="深"),OR(AF95="準",AF95="深")),20,IF(AND($D$1="二交代制",OR(AD95="当",AD95="明"),NOT(OR(AND(AD95="当",OR(AE95="明",AD$17=31,AE$18="×"),OR(AF95="休",AD$17=30,AD$17=31,AF$18="×")),AND(AD95="明",OR(AC95="当",AD$17=1),OR(AE95="休",AD$17=31,AE$18="×"))))),30,IF(AND($D$1="三交代制",AC95&lt;&gt;"準",AC95&lt;&gt;"深",OR(AD95="準",AD95="深"),(NOT(OR(AND(AD95="準",OR(AC95="日",AC95="休",AD$17=1,AND(AE95&lt;&gt;"準",AE95&lt;&gt;"深",AC95="")),OR(AE95="休",AND(AE95="準",OR(AF95="休",AD$17=30,AF$18="×")),AD$17=31,AE$18="×",AE95="")),AND(AD95="深",OR(AC95="休",AD$17=1,AND(AE95&lt;&gt;"準",AE95&lt;&gt;"深",AC95="")),OR(AE95="休",AND(OR(AE95="準",AE95="深"),OR(AF95="休",AD$17=30,AF$18="×")),AD$17=31,AE$18="×",AE95="")))))),40,0))))</f>
        <v>0</v>
      </c>
      <c r="AE236" s="193">
        <f t="shared" ref="AE236" si="1513">IF(AND($D$1="二交代制",AE$17&gt;=1,AE$17&lt;=28,AE95="当",AF95="明",AG95="休",AH95="当"),10,IF(AND($D$1="三交代制",AE$17&gt;=2,AE$17&lt;=30,OR(AE95="準",AE95="深"),OR(AF95="準",AF95="深"),OR(AG95="準",AG95="深")),20,IF(AND($D$1="二交代制",OR(AE95="当",AE95="明"),NOT(OR(AND(AE95="当",OR(AF95="明",AE$17=31,AF$18="×"),OR(AG95="休",AE$17=30,AE$17=31,AG$18="×")),AND(AE95="明",OR(AD95="当",AE$17=1),OR(AF95="休",AE$17=31,AF$18="×"))))),30,IF(AND($D$1="三交代制",AD95&lt;&gt;"準",AD95&lt;&gt;"深",OR(AE95="準",AE95="深"),(NOT(OR(AND(AE95="準",OR(AD95="日",AD95="休",AE$17=1,AND(AF95&lt;&gt;"準",AF95&lt;&gt;"深",AD95="")),OR(AF95="休",AND(AF95="準",OR(AG95="休",AE$17=30,AG$18="×")),AE$17=31,AF$18="×",AF95="")),AND(AE95="深",OR(AD95="休",AE$17=1,AND(AF95&lt;&gt;"準",AF95&lt;&gt;"深",AD95="")),OR(AF95="休",AND(OR(AF95="準",AF95="深"),OR(AG95="休",AE$17=30,AG$18="×")),AE$17=31,AF$18="×",AF95="")))))),40,0))))</f>
        <v>0</v>
      </c>
      <c r="AF236" s="193">
        <f t="shared" ref="AF236" si="1514">IF(AND($D$1="二交代制",AF$17&gt;=1,AF$17&lt;=28,AF95="当",AG95="明",AH95="休",AI95="当"),10,IF(AND($D$1="三交代制",AF$17&gt;=2,AF$17&lt;=30,OR(AF95="準",AF95="深"),OR(AG95="準",AG95="深"),OR(AH95="準",AH95="深")),20,IF(AND($D$1="二交代制",OR(AF95="当",AF95="明"),NOT(OR(AND(AF95="当",OR(AG95="明",AF$17=31,AG$18="×"),OR(AH95="休",AF$17=30,AF$17=31,AH$18="×")),AND(AF95="明",OR(AE95="当",AF$17=1),OR(AG95="休",AF$17=31,AG$18="×"))))),30,IF(AND($D$1="三交代制",AE95&lt;&gt;"準",AE95&lt;&gt;"深",OR(AF95="準",AF95="深"),(NOT(OR(AND(AF95="準",OR(AE95="日",AE95="休",AF$17=1,AND(AG95&lt;&gt;"準",AG95&lt;&gt;"深",AE95="")),OR(AG95="休",AND(AG95="準",OR(AH95="休",AF$17=30,AH$18="×")),AF$17=31,AG$18="×",AG95="")),AND(AF95="深",OR(AE95="休",AF$17=1,AND(AG95&lt;&gt;"準",AG95&lt;&gt;"深",AE95="")),OR(AG95="休",AND(OR(AG95="準",AG95="深"),OR(AH95="休",AF$17=30,AH$18="×")),AF$17=31,AG$18="×",AG95="")))))),40,0))))</f>
        <v>0</v>
      </c>
      <c r="AG236" s="193">
        <f t="shared" ref="AG236" si="1515">IF(AND($D$1="二交代制",AG$17&gt;=1,AG$17&lt;=28,AG95="当",AH95="明",AI95="休",AJ95="当"),10,IF(AND($D$1="三交代制",AG$17&gt;=2,AG$17&lt;=30,OR(AG95="準",AG95="深"),OR(AH95="準",AH95="深"),OR(AI95="準",AI95="深")),20,IF(AND($D$1="二交代制",OR(AG95="当",AG95="明"),NOT(OR(AND(AG95="当",OR(AH95="明",AG$17=31,AH$18="×"),OR(AI95="休",AG$17=30,AG$17=31,AI$18="×")),AND(AG95="明",OR(AF95="当",AG$17=1),OR(AH95="休",AG$17=31,AH$18="×"))))),30,IF(AND($D$1="三交代制",AF95&lt;&gt;"準",AF95&lt;&gt;"深",OR(AG95="準",AG95="深"),(NOT(OR(AND(AG95="準",OR(AF95="日",AF95="休",AG$17=1,AND(AH95&lt;&gt;"準",AH95&lt;&gt;"深",AF95="")),OR(AH95="休",AND(AH95="準",OR(AI95="休",AG$17=30,AI$18="×")),AG$17=31,AH$18="×",AH95="")),AND(AG95="深",OR(AF95="休",AG$17=1,AND(AH95&lt;&gt;"準",AH95&lt;&gt;"深",AF95="")),OR(AH95="休",AND(OR(AH95="準",AH95="深"),OR(AI95="休",AG$17=30,AI$18="×")),AG$17=31,AH$18="×",AH95="")))))),40,0))))</f>
        <v>0</v>
      </c>
      <c r="AH236" s="193">
        <f t="shared" ref="AH236" si="1516">IF(AND($D$1="二交代制",AH$17&gt;=1,AH$17&lt;=28,AH95="当",AI95="明",AJ95="休",AK95="当"),10,IF(AND($D$1="三交代制",AH$17&gt;=2,AH$17&lt;=30,OR(AH95="準",AH95="深"),OR(AI95="準",AI95="深"),OR(AJ95="準",AJ95="深")),20,IF(AND($D$1="二交代制",OR(AH95="当",AH95="明"),NOT(OR(AND(AH95="当",OR(AI95="明",AH$17=31,AI$18="×"),OR(AJ95="休",AH$17=30,AH$17=31,AJ$18="×")),AND(AH95="明",OR(AG95="当",AH$17=1),OR(AI95="休",AH$17=31,AI$18="×"))))),30,IF(AND($D$1="三交代制",AG95&lt;&gt;"準",AG95&lt;&gt;"深",OR(AH95="準",AH95="深"),(NOT(OR(AND(AH95="準",OR(AG95="日",AG95="休",AH$17=1,AND(AI95&lt;&gt;"準",AI95&lt;&gt;"深",AG95="")),OR(AI95="休",AND(AI95="準",OR(AJ95="休",AH$17=30,AJ$18="×")),AH$17=31,AI$18="×",AI95="")),AND(AH95="深",OR(AG95="休",AH$17=1,AND(AI95&lt;&gt;"準",AI95&lt;&gt;"深",AG95="")),OR(AI95="休",AND(OR(AI95="準",AI95="深"),OR(AJ95="休",AH$17=30,AJ$18="×")),AH$17=31,AI$18="×",AI95="")))))),40,0))))</f>
        <v>0</v>
      </c>
      <c r="AI236" s="193">
        <f t="shared" ref="AI236" si="1517">IF(AND($D$1="二交代制",AI$17&gt;=1,AI$17&lt;=28,AI95="当",AJ95="明",AK95="休",AL95="当"),10,IF(AND($D$1="三交代制",AI$17&gt;=2,AI$17&lt;=30,OR(AI95="準",AI95="深"),OR(AJ95="準",AJ95="深"),OR(AK95="準",AK95="深")),20,IF(AND($D$1="二交代制",OR(AI95="当",AI95="明"),NOT(OR(AND(AI95="当",OR(AJ95="明",AI$17=31,AJ$18="×"),OR(AK95="休",AI$17=30,AI$17=31,AK$18="×")),AND(AI95="明",OR(AH95="当",AI$17=1),OR(AJ95="休",AI$17=31,AJ$18="×"))))),30,IF(AND($D$1="三交代制",AH95&lt;&gt;"準",AH95&lt;&gt;"深",OR(AI95="準",AI95="深"),(NOT(OR(AND(AI95="準",OR(AH95="日",AH95="休",AI$17=1,AND(AJ95&lt;&gt;"準",AJ95&lt;&gt;"深",AH95="")),OR(AJ95="休",AND(AJ95="準",OR(AK95="休",AI$17=30,AK$18="×")),AI$17=31,AJ$18="×",AJ95="")),AND(AI95="深",OR(AH95="休",AI$17=1,AND(AJ95&lt;&gt;"準",AJ95&lt;&gt;"深",AH95="")),OR(AJ95="休",AND(OR(AJ95="準",AJ95="深"),OR(AK95="休",AI$17=30,AK$18="×")),AI$17=31,AJ$18="×",AJ95="")))))),40,0))))</f>
        <v>0</v>
      </c>
      <c r="AJ236" s="193">
        <f t="shared" ref="AJ236" si="1518">IF(AND($D$1="二交代制",AJ$17&gt;=1,AJ$17&lt;=28,AJ95="当",AK95="明",AL95="休",AM95="当"),10,IF(AND($D$1="三交代制",AJ$17&gt;=2,AJ$17&lt;=30,OR(AJ95="準",AJ95="深"),OR(AK95="準",AK95="深"),OR(AL95="準",AL95="深")),20,IF(AND($D$1="二交代制",OR(AJ95="当",AJ95="明"),NOT(OR(AND(AJ95="当",OR(AK95="明",AJ$17=31,AK$18="×"),OR(AL95="休",AJ$17=30,AJ$17=31,AL$18="×")),AND(AJ95="明",OR(AI95="当",AJ$17=1),OR(AK95="休",AJ$17=31,AK$18="×"))))),30,IF(AND($D$1="三交代制",AI95&lt;&gt;"準",AI95&lt;&gt;"深",OR(AJ95="準",AJ95="深"),(NOT(OR(AND(AJ95="準",OR(AI95="日",AI95="休",AJ$17=1,AND(AK95&lt;&gt;"準",AK95&lt;&gt;"深",AI95="")),OR(AK95="休",AND(AK95="準",OR(AL95="休",AJ$17=30,AL$18="×")),AJ$17=31,AK$18="×",AK95="")),AND(AJ95="深",OR(AI95="休",AJ$17=1,AND(AK95&lt;&gt;"準",AK95&lt;&gt;"深",AI95="")),OR(AK95="休",AND(OR(AK95="準",AK95="深"),OR(AL95="休",AJ$17=30,AL$18="×")),AJ$17=31,AK$18="×",AK95="")))))),40,0))))</f>
        <v>0</v>
      </c>
      <c r="AK236" s="193">
        <f t="shared" ref="AK236" si="1519">IF(AND($D$1="二交代制",AK$17&gt;=1,AK$17&lt;=28,AK95="当",AL95="明",AM95="休",AN95="当"),10,IF(AND($D$1="三交代制",AK$17&gt;=2,AK$17&lt;=30,OR(AK95="準",AK95="深"),OR(AL95="準",AL95="深"),OR(AM95="準",AM95="深")),20,IF(AND($D$1="二交代制",OR(AK95="当",AK95="明"),NOT(OR(AND(AK95="当",OR(AL95="明",AK$17=31,AL$18="×"),OR(AM95="休",AK$17=30,AK$17=31,AM$18="×")),AND(AK95="明",OR(AJ95="当",AK$17=1),OR(AL95="休",AK$17=31,AL$18="×"))))),30,IF(AND($D$1="三交代制",AJ95&lt;&gt;"準",AJ95&lt;&gt;"深",OR(AK95="準",AK95="深"),(NOT(OR(AND(AK95="準",OR(AJ95="日",AJ95="休",AK$17=1,AND(AL95&lt;&gt;"準",AL95&lt;&gt;"深",AJ95="")),OR(AL95="休",AND(AL95="準",OR(AM95="休",AK$17=30,AM$18="×")),AK$17=31,AL$18="×",AL95="")),AND(AK95="深",OR(AJ95="休",AK$17=1,AND(AL95&lt;&gt;"準",AL95&lt;&gt;"深",AJ95="")),OR(AL95="休",AND(OR(AL95="準",AL95="深"),OR(AM95="休",AK$17=30,AM$18="×")),AK$17=31,AL$18="×",AL95="")))))),40,0))))</f>
        <v>0</v>
      </c>
      <c r="AL236" s="193">
        <f t="shared" ref="AL236" si="1520">IF(AND($D$1="二交代制",AL$17&gt;=1,AL$17&lt;=28,AL95="当",AM95="明",AN95="休",AO95="当"),10,IF(AND($D$1="三交代制",AL$17&gt;=2,AL$17&lt;=30,OR(AL95="準",AL95="深"),OR(AM95="準",AM95="深"),OR(AN95="準",AN95="深")),20,IF(AND($D$1="二交代制",OR(AL95="当",AL95="明"),NOT(OR(AND(AL95="当",OR(AM95="明",AL$17=31,AM$18="×"),OR(AN95="休",AL$17=30,AL$17=31,AN$18="×")),AND(AL95="明",OR(AK95="当",AL$17=1),OR(AM95="休",AL$17=31,AM$18="×"))))),30,IF(AND($D$1="三交代制",AK95&lt;&gt;"準",AK95&lt;&gt;"深",OR(AL95="準",AL95="深"),(NOT(OR(AND(AL95="準",OR(AK95="日",AK95="休",AL$17=1,AND(AM95&lt;&gt;"準",AM95&lt;&gt;"深",AK95="")),OR(AM95="休",AND(AM95="準",OR(AN95="休",AL$17=30,AN$18="×")),AL$17=31,AM$18="×",AM95="")),AND(AL95="深",OR(AK95="休",AL$17=1,AND(AM95&lt;&gt;"準",AM95&lt;&gt;"深",AK95="")),OR(AM95="休",AND(OR(AM95="準",AM95="深"),OR(AN95="休",AL$17=30,AN$18="×")),AL$17=31,AM$18="×",AM95="")))))),40,0))))</f>
        <v>0</v>
      </c>
      <c r="AM236" s="193">
        <f t="shared" ref="AM236" si="1521">IF(AND($D$1="二交代制",AM$17&gt;=1,AM$17&lt;=28,AM95="当",AN95="明",AO95="休",AP95="当"),10,IF(AND($D$1="三交代制",AM$17&gt;=2,AM$17&lt;=30,OR(AM95="準",AM95="深"),OR(AN95="準",AN95="深"),OR(AO95="準",AO95="深")),20,IF(AND($D$1="二交代制",OR(AM95="当",AM95="明"),NOT(OR(AND(AM95="当",OR(AN95="明",AM$17=31,AN$18="×"),OR(AO95="休",AM$17=30,AM$17=31,AO$18="×")),AND(AM95="明",OR(AL95="当",AM$17=1),OR(AN95="休",AM$17=31,AN$18="×"))))),30,IF(AND($D$1="三交代制",AL95&lt;&gt;"準",AL95&lt;&gt;"深",OR(AM95="準",AM95="深"),(NOT(OR(AND(AM95="準",OR(AL95="日",AL95="休",AM$17=1,AND(AN95&lt;&gt;"準",AN95&lt;&gt;"深",AL95="")),OR(AN95="休",AND(AN95="準",OR(AO95="休",AM$17=30,AO$18="×")),AM$17=31,AN$18="×",AN95="")),AND(AM95="深",OR(AL95="休",AM$17=1,AND(AN95&lt;&gt;"準",AN95&lt;&gt;"深",AL95="")),OR(AN95="休",AND(OR(AN95="準",AN95="深"),OR(AO95="休",AM$17=30,AO$18="×")),AM$17=31,AN$18="×",AN95="")))))),40,0))))</f>
        <v>0</v>
      </c>
      <c r="AN236" s="193">
        <f t="shared" ref="AN236" si="1522">IF(AND($D$1="二交代制",AN$17&gt;=1,AN$17&lt;=28,AN95="当",AO95="明",AP95="休",AQ95="当"),10,IF(AND($D$1="三交代制",AN$17&gt;=2,AN$17&lt;=30,OR(AN95="準",AN95="深"),OR(AO95="準",AO95="深"),OR(AP95="準",AP95="深")),20,IF(AND($D$1="二交代制",OR(AN95="当",AN95="明"),NOT(OR(AND(AN95="当",OR(AO95="明",AN$17=31,AO$18="×"),OR(AP95="休",AN$17=30,AN$17=31,AP$18="×")),AND(AN95="明",OR(AM95="当",AN$17=1),OR(AO95="休",AN$17=31,AO$18="×"))))),30,IF(AND($D$1="三交代制",AM95&lt;&gt;"準",AM95&lt;&gt;"深",OR(AN95="準",AN95="深"),(NOT(OR(AND(AN95="準",OR(AM95="日",AM95="休",AN$17=1,AND(AO95&lt;&gt;"準",AO95&lt;&gt;"深",AM95="")),OR(AO95="休",AND(AO95="準",OR(AP95="休",AN$17=30,AP$18="×")),AN$17=31,AO$18="×",AO95="")),AND(AN95="深",OR(AM95="休",AN$17=1,AND(AO95&lt;&gt;"準",AO95&lt;&gt;"深",AM95="")),OR(AO95="休",AND(OR(AO95="準",AO95="深"),OR(AP95="休",AN$17=30,AP$18="×")),AN$17=31,AO$18="×",AO95="")))))),40,0))))</f>
        <v>0</v>
      </c>
      <c r="AO236" s="193">
        <f t="shared" ref="AO236" si="1523">IF(AND($D$1="二交代制",AO$17&gt;=1,AO$17&lt;=28,AO95="当",AP95="明",AQ95="休",AR95="当"),10,IF(AND($D$1="三交代制",AO$17&gt;=2,AO$17&lt;=30,OR(AO95="準",AO95="深"),OR(AP95="準",AP95="深"),OR(AQ95="準",AQ95="深")),20,IF(AND($D$1="二交代制",OR(AO95="当",AO95="明"),NOT(OR(AND(AO95="当",OR(AP95="明",AO$17=31,AP$18="×"),OR(AQ95="休",AO$17=30,AO$17=31,AQ$18="×")),AND(AO95="明",OR(AN95="当",AO$17=1),OR(AP95="休",AO$17=31,AP$18="×"))))),30,IF(AND($D$1="三交代制",AN95&lt;&gt;"準",AN95&lt;&gt;"深",OR(AO95="準",AO95="深"),(NOT(OR(AND(AO95="準",OR(AN95="日",AN95="休",AO$17=1,AND(AP95&lt;&gt;"準",AP95&lt;&gt;"深",AN95="")),OR(AP95="休",AND(AP95="準",OR(AQ95="休",AO$17=30,AQ$18="×")),AO$17=31,AP$18="×",AP95="")),AND(AO95="深",OR(AN95="休",AO$17=1,AND(AP95&lt;&gt;"準",AP95&lt;&gt;"深",AN95="")),OR(AP95="休",AND(OR(AP95="準",AP95="深"),OR(AQ95="休",AO$17=30,AQ$18="×")),AO$17=31,AP$18="×",AP95="")))))),40,0))))</f>
        <v>0</v>
      </c>
    </row>
    <row r="237" spans="4:41" x14ac:dyDescent="0.4">
      <c r="D237" s="104"/>
      <c r="E237" s="104"/>
      <c r="F237" s="104"/>
      <c r="G237" s="104"/>
      <c r="H237" s="104"/>
      <c r="I237" s="307"/>
      <c r="J237" s="202"/>
      <c r="K237" s="193"/>
      <c r="L237" s="193"/>
      <c r="M237" s="193"/>
      <c r="N237" s="193"/>
      <c r="O237" s="193"/>
      <c r="P237" s="193"/>
      <c r="Q237" s="193"/>
      <c r="R237" s="193"/>
      <c r="S237" s="193"/>
      <c r="T237" s="193"/>
      <c r="U237" s="193"/>
      <c r="V237" s="193"/>
      <c r="W237" s="193"/>
      <c r="X237" s="193"/>
      <c r="Y237" s="193"/>
      <c r="Z237" s="193"/>
      <c r="AA237" s="193"/>
      <c r="AB237" s="193"/>
      <c r="AC237" s="193"/>
      <c r="AD237" s="193"/>
      <c r="AE237" s="193"/>
      <c r="AF237" s="193"/>
      <c r="AG237" s="193"/>
      <c r="AH237" s="193"/>
      <c r="AI237" s="193"/>
      <c r="AJ237" s="193"/>
      <c r="AK237" s="193"/>
      <c r="AL237" s="193"/>
      <c r="AM237" s="193"/>
      <c r="AN237" s="193"/>
      <c r="AO237" s="193"/>
    </row>
    <row r="238" spans="4:41" x14ac:dyDescent="0.4">
      <c r="D238" s="104"/>
      <c r="E238" s="104"/>
      <c r="F238" s="104"/>
      <c r="G238" s="104"/>
      <c r="H238" s="104"/>
      <c r="I238" s="307"/>
      <c r="J238" s="201" t="str">
        <f t="shared" ref="J238" si="1524">E97</f>
        <v>細田</v>
      </c>
      <c r="K238" s="193">
        <f t="shared" ref="K238" si="1525">IF(AND($D$1="二交代制",K$17&gt;=1,K$17&lt;=28,K97="当",L97="明",M97="休",N97="当"),10,IF(AND($D$1="三交代制",K$17&gt;=2,K$17&lt;=30,OR(K97="準",K97="深"),OR(L97="準",L97="深"),OR(M97="準",M97="深")),20,IF(AND($D$1="二交代制",OR(K97="当",K97="明"),NOT(OR(AND(K97="当",OR(L97="明",K$17=31,L$18="×"),OR(M97="休",K$17=30,K$17=31,M$18="×")),AND(K97="明",OR(J97="当",K$17=1),OR(L97="休",K$17=31,L$18="×"))))),30,IF(AND($D$1="三交代制",J97&lt;&gt;"準",J97&lt;&gt;"深",OR(K97="準",K97="深"),(NOT(OR(AND(K97="準",OR(J97="日",J97="休",K$17=1,AND(L97&lt;&gt;"準",L97&lt;&gt;"深",J97="")),OR(L97="休",AND(L97="準",OR(M97="休",K$17=30,M$18="×")),K$17=31,L$18="×",L97="")),AND(K97="深",OR(J97="休",K$17=1,AND(L97&lt;&gt;"準",L97&lt;&gt;"深",J97="")),OR(L97="休",AND(OR(L97="準",L97="深"),OR(M97="休",K$17=30,M$18="×")),K$17=31,L$18="×",L97="")))))),40,0))))</f>
        <v>0</v>
      </c>
      <c r="L238" s="193">
        <f t="shared" ref="L238" si="1526">IF(AND($D$1="二交代制",L$17&gt;=1,L$17&lt;=28,L97="当",M97="明",N97="休",O97="当"),10,IF(AND($D$1="三交代制",L$17&gt;=2,L$17&lt;=30,OR(L97="準",L97="深"),OR(M97="準",M97="深"),OR(N97="準",N97="深")),20,IF(AND($D$1="二交代制",OR(L97="当",L97="明"),NOT(OR(AND(L97="当",OR(M97="明",L$17=31,M$18="×"),OR(N97="休",L$17=30,L$17=31,N$18="×")),AND(L97="明",OR(K97="当",L$17=1),OR(M97="休",L$17=31,M$18="×"))))),30,IF(AND($D$1="三交代制",K97&lt;&gt;"準",K97&lt;&gt;"深",OR(L97="準",L97="深"),(NOT(OR(AND(L97="準",OR(K97="日",K97="休",L$17=1,AND(M97&lt;&gt;"準",M97&lt;&gt;"深",K97="")),OR(M97="休",AND(M97="準",OR(N97="休",L$17=30,N$18="×")),L$17=31,M$18="×",M97="")),AND(L97="深",OR(K97="休",L$17=1,AND(M97&lt;&gt;"準",M97&lt;&gt;"深",K97="")),OR(M97="休",AND(OR(M97="準",M97="深"),OR(N97="休",L$17=30,N$18="×")),L$17=31,M$18="×",M97="")))))),40,0))))</f>
        <v>0</v>
      </c>
      <c r="M238" s="193">
        <f t="shared" ref="M238" si="1527">IF(AND($D$1="二交代制",M$17&gt;=1,M$17&lt;=28,M97="当",N97="明",O97="休",P97="当"),10,IF(AND($D$1="三交代制",M$17&gt;=2,M$17&lt;=30,OR(M97="準",M97="深"),OR(N97="準",N97="深"),OR(O97="準",O97="深")),20,IF(AND($D$1="二交代制",OR(M97="当",M97="明"),NOT(OR(AND(M97="当",OR(N97="明",M$17=31,N$18="×"),OR(O97="休",M$17=30,M$17=31,O$18="×")),AND(M97="明",OR(L97="当",M$17=1),OR(N97="休",M$17=31,N$18="×"))))),30,IF(AND($D$1="三交代制",L97&lt;&gt;"準",L97&lt;&gt;"深",OR(M97="準",M97="深"),(NOT(OR(AND(M97="準",OR(L97="日",L97="休",M$17=1,AND(N97&lt;&gt;"準",N97&lt;&gt;"深",L97="")),OR(N97="休",AND(N97="準",OR(O97="休",M$17=30,O$18="×")),M$17=31,N$18="×",N97="")),AND(M97="深",OR(L97="休",M$17=1,AND(N97&lt;&gt;"準",N97&lt;&gt;"深",L97="")),OR(N97="休",AND(OR(N97="準",N97="深"),OR(O97="休",M$17=30,O$18="×")),M$17=31,N$18="×",N97="")))))),40,0))))</f>
        <v>0</v>
      </c>
      <c r="N238" s="193">
        <f t="shared" ref="N238" si="1528">IF(AND($D$1="二交代制",N$17&gt;=1,N$17&lt;=28,N97="当",O97="明",P97="休",Q97="当"),10,IF(AND($D$1="三交代制",N$17&gt;=2,N$17&lt;=30,OR(N97="準",N97="深"),OR(O97="準",O97="深"),OR(P97="準",P97="深")),20,IF(AND($D$1="二交代制",OR(N97="当",N97="明"),NOT(OR(AND(N97="当",OR(O97="明",N$17=31,O$18="×"),OR(P97="休",N$17=30,N$17=31,P$18="×")),AND(N97="明",OR(M97="当",N$17=1),OR(O97="休",N$17=31,O$18="×"))))),30,IF(AND($D$1="三交代制",M97&lt;&gt;"準",M97&lt;&gt;"深",OR(N97="準",N97="深"),(NOT(OR(AND(N97="準",OR(M97="日",M97="休",N$17=1,AND(O97&lt;&gt;"準",O97&lt;&gt;"深",M97="")),OR(O97="休",AND(O97="準",OR(P97="休",N$17=30,P$18="×")),N$17=31,O$18="×",O97="")),AND(N97="深",OR(M97="休",N$17=1,AND(O97&lt;&gt;"準",O97&lt;&gt;"深",M97="")),OR(O97="休",AND(OR(O97="準",O97="深"),OR(P97="休",N$17=30,P$18="×")),N$17=31,O$18="×",O97="")))))),40,0))))</f>
        <v>0</v>
      </c>
      <c r="O238" s="193">
        <f t="shared" ref="O238" si="1529">IF(AND($D$1="二交代制",O$17&gt;=1,O$17&lt;=28,O97="当",P97="明",Q97="休",R97="当"),10,IF(AND($D$1="三交代制",O$17&gt;=2,O$17&lt;=30,OR(O97="準",O97="深"),OR(P97="準",P97="深"),OR(Q97="準",Q97="深")),20,IF(AND($D$1="二交代制",OR(O97="当",O97="明"),NOT(OR(AND(O97="当",OR(P97="明",O$17=31,P$18="×"),OR(Q97="休",O$17=30,O$17=31,Q$18="×")),AND(O97="明",OR(N97="当",O$17=1),OR(P97="休",O$17=31,P$18="×"))))),30,IF(AND($D$1="三交代制",N97&lt;&gt;"準",N97&lt;&gt;"深",OR(O97="準",O97="深"),(NOT(OR(AND(O97="準",OR(N97="日",N97="休",O$17=1,AND(P97&lt;&gt;"準",P97&lt;&gt;"深",N97="")),OR(P97="休",AND(P97="準",OR(Q97="休",O$17=30,Q$18="×")),O$17=31,P$18="×",P97="")),AND(O97="深",OR(N97="休",O$17=1,AND(P97&lt;&gt;"準",P97&lt;&gt;"深",N97="")),OR(P97="休",AND(OR(P97="準",P97="深"),OR(Q97="休",O$17=30,Q$18="×")),O$17=31,P$18="×",P97="")))))),40,0))))</f>
        <v>0</v>
      </c>
      <c r="P238" s="193">
        <f t="shared" ref="P238" si="1530">IF(AND($D$1="二交代制",P$17&gt;=1,P$17&lt;=28,P97="当",Q97="明",R97="休",S97="当"),10,IF(AND($D$1="三交代制",P$17&gt;=2,P$17&lt;=30,OR(P97="準",P97="深"),OR(Q97="準",Q97="深"),OR(R97="準",R97="深")),20,IF(AND($D$1="二交代制",OR(P97="当",P97="明"),NOT(OR(AND(P97="当",OR(Q97="明",P$17=31,Q$18="×"),OR(R97="休",P$17=30,P$17=31,R$18="×")),AND(P97="明",OR(O97="当",P$17=1),OR(Q97="休",P$17=31,Q$18="×"))))),30,IF(AND($D$1="三交代制",O97&lt;&gt;"準",O97&lt;&gt;"深",OR(P97="準",P97="深"),(NOT(OR(AND(P97="準",OR(O97="日",O97="休",P$17=1,AND(Q97&lt;&gt;"準",Q97&lt;&gt;"深",O97="")),OR(Q97="休",AND(Q97="準",OR(R97="休",P$17=30,R$18="×")),P$17=31,Q$18="×",Q97="")),AND(P97="深",OR(O97="休",P$17=1,AND(Q97&lt;&gt;"準",Q97&lt;&gt;"深",O97="")),OR(Q97="休",AND(OR(Q97="準",Q97="深"),OR(R97="休",P$17=30,R$18="×")),P$17=31,Q$18="×",Q97="")))))),40,0))))</f>
        <v>0</v>
      </c>
      <c r="Q238" s="193">
        <f t="shared" ref="Q238" si="1531">IF(AND($D$1="二交代制",Q$17&gt;=1,Q$17&lt;=28,Q97="当",R97="明",S97="休",T97="当"),10,IF(AND($D$1="三交代制",Q$17&gt;=2,Q$17&lt;=30,OR(Q97="準",Q97="深"),OR(R97="準",R97="深"),OR(S97="準",S97="深")),20,IF(AND($D$1="二交代制",OR(Q97="当",Q97="明"),NOT(OR(AND(Q97="当",OR(R97="明",Q$17=31,R$18="×"),OR(S97="休",Q$17=30,Q$17=31,S$18="×")),AND(Q97="明",OR(P97="当",Q$17=1),OR(R97="休",Q$17=31,R$18="×"))))),30,IF(AND($D$1="三交代制",P97&lt;&gt;"準",P97&lt;&gt;"深",OR(Q97="準",Q97="深"),(NOT(OR(AND(Q97="準",OR(P97="日",P97="休",Q$17=1,AND(R97&lt;&gt;"準",R97&lt;&gt;"深",P97="")),OR(R97="休",AND(R97="準",OR(S97="休",Q$17=30,S$18="×")),Q$17=31,R$18="×",R97="")),AND(Q97="深",OR(P97="休",Q$17=1,AND(R97&lt;&gt;"準",R97&lt;&gt;"深",P97="")),OR(R97="休",AND(OR(R97="準",R97="深"),OR(S97="休",Q$17=30,S$18="×")),Q$17=31,R$18="×",R97="")))))),40,0))))</f>
        <v>0</v>
      </c>
      <c r="R238" s="193">
        <f t="shared" ref="R238" si="1532">IF(AND($D$1="二交代制",R$17&gt;=1,R$17&lt;=28,R97="当",S97="明",T97="休",U97="当"),10,IF(AND($D$1="三交代制",R$17&gt;=2,R$17&lt;=30,OR(R97="準",R97="深"),OR(S97="準",S97="深"),OR(T97="準",T97="深")),20,IF(AND($D$1="二交代制",OR(R97="当",R97="明"),NOT(OR(AND(R97="当",OR(S97="明",R$17=31,S$18="×"),OR(T97="休",R$17=30,R$17=31,T$18="×")),AND(R97="明",OR(Q97="当",R$17=1),OR(S97="休",R$17=31,S$18="×"))))),30,IF(AND($D$1="三交代制",Q97&lt;&gt;"準",Q97&lt;&gt;"深",OR(R97="準",R97="深"),(NOT(OR(AND(R97="準",OR(Q97="日",Q97="休",R$17=1,AND(S97&lt;&gt;"準",S97&lt;&gt;"深",Q97="")),OR(S97="休",AND(S97="準",OR(T97="休",R$17=30,T$18="×")),R$17=31,S$18="×",S97="")),AND(R97="深",OR(Q97="休",R$17=1,AND(S97&lt;&gt;"準",S97&lt;&gt;"深",Q97="")),OR(S97="休",AND(OR(S97="準",S97="深"),OR(T97="休",R$17=30,T$18="×")),R$17=31,S$18="×",S97="")))))),40,0))))</f>
        <v>0</v>
      </c>
      <c r="S238" s="193">
        <f t="shared" ref="S238" si="1533">IF(AND($D$1="二交代制",S$17&gt;=1,S$17&lt;=28,S97="当",T97="明",U97="休",V97="当"),10,IF(AND($D$1="三交代制",S$17&gt;=2,S$17&lt;=30,OR(S97="準",S97="深"),OR(T97="準",T97="深"),OR(U97="準",U97="深")),20,IF(AND($D$1="二交代制",OR(S97="当",S97="明"),NOT(OR(AND(S97="当",OR(T97="明",S$17=31,T$18="×"),OR(U97="休",S$17=30,S$17=31,U$18="×")),AND(S97="明",OR(R97="当",S$17=1),OR(T97="休",S$17=31,T$18="×"))))),30,IF(AND($D$1="三交代制",R97&lt;&gt;"準",R97&lt;&gt;"深",OR(S97="準",S97="深"),(NOT(OR(AND(S97="準",OR(R97="日",R97="休",S$17=1,AND(T97&lt;&gt;"準",T97&lt;&gt;"深",R97="")),OR(T97="休",AND(T97="準",OR(U97="休",S$17=30,U$18="×")),S$17=31,T$18="×",T97="")),AND(S97="深",OR(R97="休",S$17=1,AND(T97&lt;&gt;"準",T97&lt;&gt;"深",R97="")),OR(T97="休",AND(OR(T97="準",T97="深"),OR(U97="休",S$17=30,U$18="×")),S$17=31,T$18="×",T97="")))))),40,0))))</f>
        <v>0</v>
      </c>
      <c r="T238" s="193">
        <f t="shared" ref="T238" si="1534">IF(AND($D$1="二交代制",T$17&gt;=1,T$17&lt;=28,T97="当",U97="明",V97="休",W97="当"),10,IF(AND($D$1="三交代制",T$17&gt;=2,T$17&lt;=30,OR(T97="準",T97="深"),OR(U97="準",U97="深"),OR(V97="準",V97="深")),20,IF(AND($D$1="二交代制",OR(T97="当",T97="明"),NOT(OR(AND(T97="当",OR(U97="明",T$17=31,U$18="×"),OR(V97="休",T$17=30,T$17=31,V$18="×")),AND(T97="明",OR(S97="当",T$17=1),OR(U97="休",T$17=31,U$18="×"))))),30,IF(AND($D$1="三交代制",S97&lt;&gt;"準",S97&lt;&gt;"深",OR(T97="準",T97="深"),(NOT(OR(AND(T97="準",OR(S97="日",S97="休",T$17=1,AND(U97&lt;&gt;"準",U97&lt;&gt;"深",S97="")),OR(U97="休",AND(U97="準",OR(V97="休",T$17=30,V$18="×")),T$17=31,U$18="×",U97="")),AND(T97="深",OR(S97="休",T$17=1,AND(U97&lt;&gt;"準",U97&lt;&gt;"深",S97="")),OR(U97="休",AND(OR(U97="準",U97="深"),OR(V97="休",T$17=30,V$18="×")),T$17=31,U$18="×",U97="")))))),40,0))))</f>
        <v>0</v>
      </c>
      <c r="U238" s="193">
        <f t="shared" ref="U238" si="1535">IF(AND($D$1="二交代制",U$17&gt;=1,U$17&lt;=28,U97="当",V97="明",W97="休",X97="当"),10,IF(AND($D$1="三交代制",U$17&gt;=2,U$17&lt;=30,OR(U97="準",U97="深"),OR(V97="準",V97="深"),OR(W97="準",W97="深")),20,IF(AND($D$1="二交代制",OR(U97="当",U97="明"),NOT(OR(AND(U97="当",OR(V97="明",U$17=31,V$18="×"),OR(W97="休",U$17=30,U$17=31,W$18="×")),AND(U97="明",OR(T97="当",U$17=1),OR(V97="休",U$17=31,V$18="×"))))),30,IF(AND($D$1="三交代制",T97&lt;&gt;"準",T97&lt;&gt;"深",OR(U97="準",U97="深"),(NOT(OR(AND(U97="準",OR(T97="日",T97="休",U$17=1,AND(V97&lt;&gt;"準",V97&lt;&gt;"深",T97="")),OR(V97="休",AND(V97="準",OR(W97="休",U$17=30,W$18="×")),U$17=31,V$18="×",V97="")),AND(U97="深",OR(T97="休",U$17=1,AND(V97&lt;&gt;"準",V97&lt;&gt;"深",T97="")),OR(V97="休",AND(OR(V97="準",V97="深"),OR(W97="休",U$17=30,W$18="×")),U$17=31,V$18="×",V97="")))))),40,0))))</f>
        <v>0</v>
      </c>
      <c r="V238" s="193">
        <f t="shared" ref="V238" si="1536">IF(AND($D$1="二交代制",V$17&gt;=1,V$17&lt;=28,V97="当",W97="明",X97="休",Y97="当"),10,IF(AND($D$1="三交代制",V$17&gt;=2,V$17&lt;=30,OR(V97="準",V97="深"),OR(W97="準",W97="深"),OR(X97="準",X97="深")),20,IF(AND($D$1="二交代制",OR(V97="当",V97="明"),NOT(OR(AND(V97="当",OR(W97="明",V$17=31,W$18="×"),OR(X97="休",V$17=30,V$17=31,X$18="×")),AND(V97="明",OR(U97="当",V$17=1),OR(W97="休",V$17=31,W$18="×"))))),30,IF(AND($D$1="三交代制",U97&lt;&gt;"準",U97&lt;&gt;"深",OR(V97="準",V97="深"),(NOT(OR(AND(V97="準",OR(U97="日",U97="休",V$17=1,AND(W97&lt;&gt;"準",W97&lt;&gt;"深",U97="")),OR(W97="休",AND(W97="準",OR(X97="休",V$17=30,X$18="×")),V$17=31,W$18="×",W97="")),AND(V97="深",OR(U97="休",V$17=1,AND(W97&lt;&gt;"準",W97&lt;&gt;"深",U97="")),OR(W97="休",AND(OR(W97="準",W97="深"),OR(X97="休",V$17=30,X$18="×")),V$17=31,W$18="×",W97="")))))),40,0))))</f>
        <v>0</v>
      </c>
      <c r="W238" s="193">
        <f t="shared" ref="W238" si="1537">IF(AND($D$1="二交代制",W$17&gt;=1,W$17&lt;=28,W97="当",X97="明",Y97="休",Z97="当"),10,IF(AND($D$1="三交代制",W$17&gt;=2,W$17&lt;=30,OR(W97="準",W97="深"),OR(X97="準",X97="深"),OR(Y97="準",Y97="深")),20,IF(AND($D$1="二交代制",OR(W97="当",W97="明"),NOT(OR(AND(W97="当",OR(X97="明",W$17=31,X$18="×"),OR(Y97="休",W$17=30,W$17=31,Y$18="×")),AND(W97="明",OR(V97="当",W$17=1),OR(X97="休",W$17=31,X$18="×"))))),30,IF(AND($D$1="三交代制",V97&lt;&gt;"準",V97&lt;&gt;"深",OR(W97="準",W97="深"),(NOT(OR(AND(W97="準",OR(V97="日",V97="休",W$17=1,AND(X97&lt;&gt;"準",X97&lt;&gt;"深",V97="")),OR(X97="休",AND(X97="準",OR(Y97="休",W$17=30,Y$18="×")),W$17=31,X$18="×",X97="")),AND(W97="深",OR(V97="休",W$17=1,AND(X97&lt;&gt;"準",X97&lt;&gt;"深",V97="")),OR(X97="休",AND(OR(X97="準",X97="深"),OR(Y97="休",W$17=30,Y$18="×")),W$17=31,X$18="×",X97="")))))),40,0))))</f>
        <v>0</v>
      </c>
      <c r="X238" s="193">
        <f t="shared" ref="X238" si="1538">IF(AND($D$1="二交代制",X$17&gt;=1,X$17&lt;=28,X97="当",Y97="明",Z97="休",AA97="当"),10,IF(AND($D$1="三交代制",X$17&gt;=2,X$17&lt;=30,OR(X97="準",X97="深"),OR(Y97="準",Y97="深"),OR(Z97="準",Z97="深")),20,IF(AND($D$1="二交代制",OR(X97="当",X97="明"),NOT(OR(AND(X97="当",OR(Y97="明",X$17=31,Y$18="×"),OR(Z97="休",X$17=30,X$17=31,Z$18="×")),AND(X97="明",OR(W97="当",X$17=1),OR(Y97="休",X$17=31,Y$18="×"))))),30,IF(AND($D$1="三交代制",W97&lt;&gt;"準",W97&lt;&gt;"深",OR(X97="準",X97="深"),(NOT(OR(AND(X97="準",OR(W97="日",W97="休",X$17=1,AND(Y97&lt;&gt;"準",Y97&lt;&gt;"深",W97="")),OR(Y97="休",AND(Y97="準",OR(Z97="休",X$17=30,Z$18="×")),X$17=31,Y$18="×",Y97="")),AND(X97="深",OR(W97="休",X$17=1,AND(Y97&lt;&gt;"準",Y97&lt;&gt;"深",W97="")),OR(Y97="休",AND(OR(Y97="準",Y97="深"),OR(Z97="休",X$17=30,Z$18="×")),X$17=31,Y$18="×",Y97="")))))),40,0))))</f>
        <v>0</v>
      </c>
      <c r="Y238" s="193">
        <f t="shared" ref="Y238" si="1539">IF(AND($D$1="二交代制",Y$17&gt;=1,Y$17&lt;=28,Y97="当",Z97="明",AA97="休",AB97="当"),10,IF(AND($D$1="三交代制",Y$17&gt;=2,Y$17&lt;=30,OR(Y97="準",Y97="深"),OR(Z97="準",Z97="深"),OR(AA97="準",AA97="深")),20,IF(AND($D$1="二交代制",OR(Y97="当",Y97="明"),NOT(OR(AND(Y97="当",OR(Z97="明",Y$17=31,Z$18="×"),OR(AA97="休",Y$17=30,Y$17=31,AA$18="×")),AND(Y97="明",OR(X97="当",Y$17=1),OR(Z97="休",Y$17=31,Z$18="×"))))),30,IF(AND($D$1="三交代制",X97&lt;&gt;"準",X97&lt;&gt;"深",OR(Y97="準",Y97="深"),(NOT(OR(AND(Y97="準",OR(X97="日",X97="休",Y$17=1,AND(Z97&lt;&gt;"準",Z97&lt;&gt;"深",X97="")),OR(Z97="休",AND(Z97="準",OR(AA97="休",Y$17=30,AA$18="×")),Y$17=31,Z$18="×",Z97="")),AND(Y97="深",OR(X97="休",Y$17=1,AND(Z97&lt;&gt;"準",Z97&lt;&gt;"深",X97="")),OR(Z97="休",AND(OR(Z97="準",Z97="深"),OR(AA97="休",Y$17=30,AA$18="×")),Y$17=31,Z$18="×",Z97="")))))),40,0))))</f>
        <v>0</v>
      </c>
      <c r="Z238" s="193">
        <f t="shared" ref="Z238" si="1540">IF(AND($D$1="二交代制",Z$17&gt;=1,Z$17&lt;=28,Z97="当",AA97="明",AB97="休",AC97="当"),10,IF(AND($D$1="三交代制",Z$17&gt;=2,Z$17&lt;=30,OR(Z97="準",Z97="深"),OR(AA97="準",AA97="深"),OR(AB97="準",AB97="深")),20,IF(AND($D$1="二交代制",OR(Z97="当",Z97="明"),NOT(OR(AND(Z97="当",OR(AA97="明",Z$17=31,AA$18="×"),OR(AB97="休",Z$17=30,Z$17=31,AB$18="×")),AND(Z97="明",OR(Y97="当",Z$17=1),OR(AA97="休",Z$17=31,AA$18="×"))))),30,IF(AND($D$1="三交代制",Y97&lt;&gt;"準",Y97&lt;&gt;"深",OR(Z97="準",Z97="深"),(NOT(OR(AND(Z97="準",OR(Y97="日",Y97="休",Z$17=1,AND(AA97&lt;&gt;"準",AA97&lt;&gt;"深",Y97="")),OR(AA97="休",AND(AA97="準",OR(AB97="休",Z$17=30,AB$18="×")),Z$17=31,AA$18="×",AA97="")),AND(Z97="深",OR(Y97="休",Z$17=1,AND(AA97&lt;&gt;"準",AA97&lt;&gt;"深",Y97="")),OR(AA97="休",AND(OR(AA97="準",AA97="深"),OR(AB97="休",Z$17=30,AB$18="×")),Z$17=31,AA$18="×",AA97="")))))),40,0))))</f>
        <v>0</v>
      </c>
      <c r="AA238" s="193">
        <f t="shared" ref="AA238" si="1541">IF(AND($D$1="二交代制",AA$17&gt;=1,AA$17&lt;=28,AA97="当",AB97="明",AC97="休",AD97="当"),10,IF(AND($D$1="三交代制",AA$17&gt;=2,AA$17&lt;=30,OR(AA97="準",AA97="深"),OR(AB97="準",AB97="深"),OR(AC97="準",AC97="深")),20,IF(AND($D$1="二交代制",OR(AA97="当",AA97="明"),NOT(OR(AND(AA97="当",OR(AB97="明",AA$17=31,AB$18="×"),OR(AC97="休",AA$17=30,AA$17=31,AC$18="×")),AND(AA97="明",OR(Z97="当",AA$17=1),OR(AB97="休",AA$17=31,AB$18="×"))))),30,IF(AND($D$1="三交代制",Z97&lt;&gt;"準",Z97&lt;&gt;"深",OR(AA97="準",AA97="深"),(NOT(OR(AND(AA97="準",OR(Z97="日",Z97="休",AA$17=1,AND(AB97&lt;&gt;"準",AB97&lt;&gt;"深",Z97="")),OR(AB97="休",AND(AB97="準",OR(AC97="休",AA$17=30,AC$18="×")),AA$17=31,AB$18="×",AB97="")),AND(AA97="深",OR(Z97="休",AA$17=1,AND(AB97&lt;&gt;"準",AB97&lt;&gt;"深",Z97="")),OR(AB97="休",AND(OR(AB97="準",AB97="深"),OR(AC97="休",AA$17=30,AC$18="×")),AA$17=31,AB$18="×",AB97="")))))),40,0))))</f>
        <v>0</v>
      </c>
      <c r="AB238" s="193">
        <f t="shared" ref="AB238" si="1542">IF(AND($D$1="二交代制",AB$17&gt;=1,AB$17&lt;=28,AB97="当",AC97="明",AD97="休",AE97="当"),10,IF(AND($D$1="三交代制",AB$17&gt;=2,AB$17&lt;=30,OR(AB97="準",AB97="深"),OR(AC97="準",AC97="深"),OR(AD97="準",AD97="深")),20,IF(AND($D$1="二交代制",OR(AB97="当",AB97="明"),NOT(OR(AND(AB97="当",OR(AC97="明",AB$17=31,AC$18="×"),OR(AD97="休",AB$17=30,AB$17=31,AD$18="×")),AND(AB97="明",OR(AA97="当",AB$17=1),OR(AC97="休",AB$17=31,AC$18="×"))))),30,IF(AND($D$1="三交代制",AA97&lt;&gt;"準",AA97&lt;&gt;"深",OR(AB97="準",AB97="深"),(NOT(OR(AND(AB97="準",OR(AA97="日",AA97="休",AB$17=1,AND(AC97&lt;&gt;"準",AC97&lt;&gt;"深",AA97="")),OR(AC97="休",AND(AC97="準",OR(AD97="休",AB$17=30,AD$18="×")),AB$17=31,AC$18="×",AC97="")),AND(AB97="深",OR(AA97="休",AB$17=1,AND(AC97&lt;&gt;"準",AC97&lt;&gt;"深",AA97="")),OR(AC97="休",AND(OR(AC97="準",AC97="深"),OR(AD97="休",AB$17=30,AD$18="×")),AB$17=31,AC$18="×",AC97="")))))),40,0))))</f>
        <v>0</v>
      </c>
      <c r="AC238" s="193">
        <f t="shared" ref="AC238" si="1543">IF(AND($D$1="二交代制",AC$17&gt;=1,AC$17&lt;=28,AC97="当",AD97="明",AE97="休",AF97="当"),10,IF(AND($D$1="三交代制",AC$17&gt;=2,AC$17&lt;=30,OR(AC97="準",AC97="深"),OR(AD97="準",AD97="深"),OR(AE97="準",AE97="深")),20,IF(AND($D$1="二交代制",OR(AC97="当",AC97="明"),NOT(OR(AND(AC97="当",OR(AD97="明",AC$17=31,AD$18="×"),OR(AE97="休",AC$17=30,AC$17=31,AE$18="×")),AND(AC97="明",OR(AB97="当",AC$17=1),OR(AD97="休",AC$17=31,AD$18="×"))))),30,IF(AND($D$1="三交代制",AB97&lt;&gt;"準",AB97&lt;&gt;"深",OR(AC97="準",AC97="深"),(NOT(OR(AND(AC97="準",OR(AB97="日",AB97="休",AC$17=1,AND(AD97&lt;&gt;"準",AD97&lt;&gt;"深",AB97="")),OR(AD97="休",AND(AD97="準",OR(AE97="休",AC$17=30,AE$18="×")),AC$17=31,AD$18="×",AD97="")),AND(AC97="深",OR(AB97="休",AC$17=1,AND(AD97&lt;&gt;"準",AD97&lt;&gt;"深",AB97="")),OR(AD97="休",AND(OR(AD97="準",AD97="深"),OR(AE97="休",AC$17=30,AE$18="×")),AC$17=31,AD$18="×",AD97="")))))),40,0))))</f>
        <v>0</v>
      </c>
      <c r="AD238" s="193">
        <f t="shared" ref="AD238" si="1544">IF(AND($D$1="二交代制",AD$17&gt;=1,AD$17&lt;=28,AD97="当",AE97="明",AF97="休",AG97="当"),10,IF(AND($D$1="三交代制",AD$17&gt;=2,AD$17&lt;=30,OR(AD97="準",AD97="深"),OR(AE97="準",AE97="深"),OR(AF97="準",AF97="深")),20,IF(AND($D$1="二交代制",OR(AD97="当",AD97="明"),NOT(OR(AND(AD97="当",OR(AE97="明",AD$17=31,AE$18="×"),OR(AF97="休",AD$17=30,AD$17=31,AF$18="×")),AND(AD97="明",OR(AC97="当",AD$17=1),OR(AE97="休",AD$17=31,AE$18="×"))))),30,IF(AND($D$1="三交代制",AC97&lt;&gt;"準",AC97&lt;&gt;"深",OR(AD97="準",AD97="深"),(NOT(OR(AND(AD97="準",OR(AC97="日",AC97="休",AD$17=1,AND(AE97&lt;&gt;"準",AE97&lt;&gt;"深",AC97="")),OR(AE97="休",AND(AE97="準",OR(AF97="休",AD$17=30,AF$18="×")),AD$17=31,AE$18="×",AE97="")),AND(AD97="深",OR(AC97="休",AD$17=1,AND(AE97&lt;&gt;"準",AE97&lt;&gt;"深",AC97="")),OR(AE97="休",AND(OR(AE97="準",AE97="深"),OR(AF97="休",AD$17=30,AF$18="×")),AD$17=31,AE$18="×",AE97="")))))),40,0))))</f>
        <v>0</v>
      </c>
      <c r="AE238" s="193">
        <f t="shared" ref="AE238" si="1545">IF(AND($D$1="二交代制",AE$17&gt;=1,AE$17&lt;=28,AE97="当",AF97="明",AG97="休",AH97="当"),10,IF(AND($D$1="三交代制",AE$17&gt;=2,AE$17&lt;=30,OR(AE97="準",AE97="深"),OR(AF97="準",AF97="深"),OR(AG97="準",AG97="深")),20,IF(AND($D$1="二交代制",OR(AE97="当",AE97="明"),NOT(OR(AND(AE97="当",OR(AF97="明",AE$17=31,AF$18="×"),OR(AG97="休",AE$17=30,AE$17=31,AG$18="×")),AND(AE97="明",OR(AD97="当",AE$17=1),OR(AF97="休",AE$17=31,AF$18="×"))))),30,IF(AND($D$1="三交代制",AD97&lt;&gt;"準",AD97&lt;&gt;"深",OR(AE97="準",AE97="深"),(NOT(OR(AND(AE97="準",OR(AD97="日",AD97="休",AE$17=1,AND(AF97&lt;&gt;"準",AF97&lt;&gt;"深",AD97="")),OR(AF97="休",AND(AF97="準",OR(AG97="休",AE$17=30,AG$18="×")),AE$17=31,AF$18="×",AF97="")),AND(AE97="深",OR(AD97="休",AE$17=1,AND(AF97&lt;&gt;"準",AF97&lt;&gt;"深",AD97="")),OR(AF97="休",AND(OR(AF97="準",AF97="深"),OR(AG97="休",AE$17=30,AG$18="×")),AE$17=31,AF$18="×",AF97="")))))),40,0))))</f>
        <v>0</v>
      </c>
      <c r="AF238" s="193">
        <f t="shared" ref="AF238" si="1546">IF(AND($D$1="二交代制",AF$17&gt;=1,AF$17&lt;=28,AF97="当",AG97="明",AH97="休",AI97="当"),10,IF(AND($D$1="三交代制",AF$17&gt;=2,AF$17&lt;=30,OR(AF97="準",AF97="深"),OR(AG97="準",AG97="深"),OR(AH97="準",AH97="深")),20,IF(AND($D$1="二交代制",OR(AF97="当",AF97="明"),NOT(OR(AND(AF97="当",OR(AG97="明",AF$17=31,AG$18="×"),OR(AH97="休",AF$17=30,AF$17=31,AH$18="×")),AND(AF97="明",OR(AE97="当",AF$17=1),OR(AG97="休",AF$17=31,AG$18="×"))))),30,IF(AND($D$1="三交代制",AE97&lt;&gt;"準",AE97&lt;&gt;"深",OR(AF97="準",AF97="深"),(NOT(OR(AND(AF97="準",OR(AE97="日",AE97="休",AF$17=1,AND(AG97&lt;&gt;"準",AG97&lt;&gt;"深",AE97="")),OR(AG97="休",AND(AG97="準",OR(AH97="休",AF$17=30,AH$18="×")),AF$17=31,AG$18="×",AG97="")),AND(AF97="深",OR(AE97="休",AF$17=1,AND(AG97&lt;&gt;"準",AG97&lt;&gt;"深",AE97="")),OR(AG97="休",AND(OR(AG97="準",AG97="深"),OR(AH97="休",AF$17=30,AH$18="×")),AF$17=31,AG$18="×",AG97="")))))),40,0))))</f>
        <v>0</v>
      </c>
      <c r="AG238" s="193">
        <f t="shared" ref="AG238" si="1547">IF(AND($D$1="二交代制",AG$17&gt;=1,AG$17&lt;=28,AG97="当",AH97="明",AI97="休",AJ97="当"),10,IF(AND($D$1="三交代制",AG$17&gt;=2,AG$17&lt;=30,OR(AG97="準",AG97="深"),OR(AH97="準",AH97="深"),OR(AI97="準",AI97="深")),20,IF(AND($D$1="二交代制",OR(AG97="当",AG97="明"),NOT(OR(AND(AG97="当",OR(AH97="明",AG$17=31,AH$18="×"),OR(AI97="休",AG$17=30,AG$17=31,AI$18="×")),AND(AG97="明",OR(AF97="当",AG$17=1),OR(AH97="休",AG$17=31,AH$18="×"))))),30,IF(AND($D$1="三交代制",AF97&lt;&gt;"準",AF97&lt;&gt;"深",OR(AG97="準",AG97="深"),(NOT(OR(AND(AG97="準",OR(AF97="日",AF97="休",AG$17=1,AND(AH97&lt;&gt;"準",AH97&lt;&gt;"深",AF97="")),OR(AH97="休",AND(AH97="準",OR(AI97="休",AG$17=30,AI$18="×")),AG$17=31,AH$18="×",AH97="")),AND(AG97="深",OR(AF97="休",AG$17=1,AND(AH97&lt;&gt;"準",AH97&lt;&gt;"深",AF97="")),OR(AH97="休",AND(OR(AH97="準",AH97="深"),OR(AI97="休",AG$17=30,AI$18="×")),AG$17=31,AH$18="×",AH97="")))))),40,0))))</f>
        <v>0</v>
      </c>
      <c r="AH238" s="193">
        <f t="shared" ref="AH238" si="1548">IF(AND($D$1="二交代制",AH$17&gt;=1,AH$17&lt;=28,AH97="当",AI97="明",AJ97="休",AK97="当"),10,IF(AND($D$1="三交代制",AH$17&gt;=2,AH$17&lt;=30,OR(AH97="準",AH97="深"),OR(AI97="準",AI97="深"),OR(AJ97="準",AJ97="深")),20,IF(AND($D$1="二交代制",OR(AH97="当",AH97="明"),NOT(OR(AND(AH97="当",OR(AI97="明",AH$17=31,AI$18="×"),OR(AJ97="休",AH$17=30,AH$17=31,AJ$18="×")),AND(AH97="明",OR(AG97="当",AH$17=1),OR(AI97="休",AH$17=31,AI$18="×"))))),30,IF(AND($D$1="三交代制",AG97&lt;&gt;"準",AG97&lt;&gt;"深",OR(AH97="準",AH97="深"),(NOT(OR(AND(AH97="準",OR(AG97="日",AG97="休",AH$17=1,AND(AI97&lt;&gt;"準",AI97&lt;&gt;"深",AG97="")),OR(AI97="休",AND(AI97="準",OR(AJ97="休",AH$17=30,AJ$18="×")),AH$17=31,AI$18="×",AI97="")),AND(AH97="深",OR(AG97="休",AH$17=1,AND(AI97&lt;&gt;"準",AI97&lt;&gt;"深",AG97="")),OR(AI97="休",AND(OR(AI97="準",AI97="深"),OR(AJ97="休",AH$17=30,AJ$18="×")),AH$17=31,AI$18="×",AI97="")))))),40,0))))</f>
        <v>0</v>
      </c>
      <c r="AI238" s="193">
        <f t="shared" ref="AI238" si="1549">IF(AND($D$1="二交代制",AI$17&gt;=1,AI$17&lt;=28,AI97="当",AJ97="明",AK97="休",AL97="当"),10,IF(AND($D$1="三交代制",AI$17&gt;=2,AI$17&lt;=30,OR(AI97="準",AI97="深"),OR(AJ97="準",AJ97="深"),OR(AK97="準",AK97="深")),20,IF(AND($D$1="二交代制",OR(AI97="当",AI97="明"),NOT(OR(AND(AI97="当",OR(AJ97="明",AI$17=31,AJ$18="×"),OR(AK97="休",AI$17=30,AI$17=31,AK$18="×")),AND(AI97="明",OR(AH97="当",AI$17=1),OR(AJ97="休",AI$17=31,AJ$18="×"))))),30,IF(AND($D$1="三交代制",AH97&lt;&gt;"準",AH97&lt;&gt;"深",OR(AI97="準",AI97="深"),(NOT(OR(AND(AI97="準",OR(AH97="日",AH97="休",AI$17=1,AND(AJ97&lt;&gt;"準",AJ97&lt;&gt;"深",AH97="")),OR(AJ97="休",AND(AJ97="準",OR(AK97="休",AI$17=30,AK$18="×")),AI$17=31,AJ$18="×",AJ97="")),AND(AI97="深",OR(AH97="休",AI$17=1,AND(AJ97&lt;&gt;"準",AJ97&lt;&gt;"深",AH97="")),OR(AJ97="休",AND(OR(AJ97="準",AJ97="深"),OR(AK97="休",AI$17=30,AK$18="×")),AI$17=31,AJ$18="×",AJ97="")))))),40,0))))</f>
        <v>0</v>
      </c>
      <c r="AJ238" s="193">
        <f t="shared" ref="AJ238" si="1550">IF(AND($D$1="二交代制",AJ$17&gt;=1,AJ$17&lt;=28,AJ97="当",AK97="明",AL97="休",AM97="当"),10,IF(AND($D$1="三交代制",AJ$17&gt;=2,AJ$17&lt;=30,OR(AJ97="準",AJ97="深"),OR(AK97="準",AK97="深"),OR(AL97="準",AL97="深")),20,IF(AND($D$1="二交代制",OR(AJ97="当",AJ97="明"),NOT(OR(AND(AJ97="当",OR(AK97="明",AJ$17=31,AK$18="×"),OR(AL97="休",AJ$17=30,AJ$17=31,AL$18="×")),AND(AJ97="明",OR(AI97="当",AJ$17=1),OR(AK97="休",AJ$17=31,AK$18="×"))))),30,IF(AND($D$1="三交代制",AI97&lt;&gt;"準",AI97&lt;&gt;"深",OR(AJ97="準",AJ97="深"),(NOT(OR(AND(AJ97="準",OR(AI97="日",AI97="休",AJ$17=1,AND(AK97&lt;&gt;"準",AK97&lt;&gt;"深",AI97="")),OR(AK97="休",AND(AK97="準",OR(AL97="休",AJ$17=30,AL$18="×")),AJ$17=31,AK$18="×",AK97="")),AND(AJ97="深",OR(AI97="休",AJ$17=1,AND(AK97&lt;&gt;"準",AK97&lt;&gt;"深",AI97="")),OR(AK97="休",AND(OR(AK97="準",AK97="深"),OR(AL97="休",AJ$17=30,AL$18="×")),AJ$17=31,AK$18="×",AK97="")))))),40,0))))</f>
        <v>0</v>
      </c>
      <c r="AK238" s="193">
        <f t="shared" ref="AK238" si="1551">IF(AND($D$1="二交代制",AK$17&gt;=1,AK$17&lt;=28,AK97="当",AL97="明",AM97="休",AN97="当"),10,IF(AND($D$1="三交代制",AK$17&gt;=2,AK$17&lt;=30,OR(AK97="準",AK97="深"),OR(AL97="準",AL97="深"),OR(AM97="準",AM97="深")),20,IF(AND($D$1="二交代制",OR(AK97="当",AK97="明"),NOT(OR(AND(AK97="当",OR(AL97="明",AK$17=31,AL$18="×"),OR(AM97="休",AK$17=30,AK$17=31,AM$18="×")),AND(AK97="明",OR(AJ97="当",AK$17=1),OR(AL97="休",AK$17=31,AL$18="×"))))),30,IF(AND($D$1="三交代制",AJ97&lt;&gt;"準",AJ97&lt;&gt;"深",OR(AK97="準",AK97="深"),(NOT(OR(AND(AK97="準",OR(AJ97="日",AJ97="休",AK$17=1,AND(AL97&lt;&gt;"準",AL97&lt;&gt;"深",AJ97="")),OR(AL97="休",AND(AL97="準",OR(AM97="休",AK$17=30,AM$18="×")),AK$17=31,AL$18="×",AL97="")),AND(AK97="深",OR(AJ97="休",AK$17=1,AND(AL97&lt;&gt;"準",AL97&lt;&gt;"深",AJ97="")),OR(AL97="休",AND(OR(AL97="準",AL97="深"),OR(AM97="休",AK$17=30,AM$18="×")),AK$17=31,AL$18="×",AL97="")))))),40,0))))</f>
        <v>0</v>
      </c>
      <c r="AL238" s="193">
        <f t="shared" ref="AL238" si="1552">IF(AND($D$1="二交代制",AL$17&gt;=1,AL$17&lt;=28,AL97="当",AM97="明",AN97="休",AO97="当"),10,IF(AND($D$1="三交代制",AL$17&gt;=2,AL$17&lt;=30,OR(AL97="準",AL97="深"),OR(AM97="準",AM97="深"),OR(AN97="準",AN97="深")),20,IF(AND($D$1="二交代制",OR(AL97="当",AL97="明"),NOT(OR(AND(AL97="当",OR(AM97="明",AL$17=31,AM$18="×"),OR(AN97="休",AL$17=30,AL$17=31,AN$18="×")),AND(AL97="明",OR(AK97="当",AL$17=1),OR(AM97="休",AL$17=31,AM$18="×"))))),30,IF(AND($D$1="三交代制",AK97&lt;&gt;"準",AK97&lt;&gt;"深",OR(AL97="準",AL97="深"),(NOT(OR(AND(AL97="準",OR(AK97="日",AK97="休",AL$17=1,AND(AM97&lt;&gt;"準",AM97&lt;&gt;"深",AK97="")),OR(AM97="休",AND(AM97="準",OR(AN97="休",AL$17=30,AN$18="×")),AL$17=31,AM$18="×",AM97="")),AND(AL97="深",OR(AK97="休",AL$17=1,AND(AM97&lt;&gt;"準",AM97&lt;&gt;"深",AK97="")),OR(AM97="休",AND(OR(AM97="準",AM97="深"),OR(AN97="休",AL$17=30,AN$18="×")),AL$17=31,AM$18="×",AM97="")))))),40,0))))</f>
        <v>0</v>
      </c>
      <c r="AM238" s="193">
        <f t="shared" ref="AM238" si="1553">IF(AND($D$1="二交代制",AM$17&gt;=1,AM$17&lt;=28,AM97="当",AN97="明",AO97="休",AP97="当"),10,IF(AND($D$1="三交代制",AM$17&gt;=2,AM$17&lt;=30,OR(AM97="準",AM97="深"),OR(AN97="準",AN97="深"),OR(AO97="準",AO97="深")),20,IF(AND($D$1="二交代制",OR(AM97="当",AM97="明"),NOT(OR(AND(AM97="当",OR(AN97="明",AM$17=31,AN$18="×"),OR(AO97="休",AM$17=30,AM$17=31,AO$18="×")),AND(AM97="明",OR(AL97="当",AM$17=1),OR(AN97="休",AM$17=31,AN$18="×"))))),30,IF(AND($D$1="三交代制",AL97&lt;&gt;"準",AL97&lt;&gt;"深",OR(AM97="準",AM97="深"),(NOT(OR(AND(AM97="準",OR(AL97="日",AL97="休",AM$17=1,AND(AN97&lt;&gt;"準",AN97&lt;&gt;"深",AL97="")),OR(AN97="休",AND(AN97="準",OR(AO97="休",AM$17=30,AO$18="×")),AM$17=31,AN$18="×",AN97="")),AND(AM97="深",OR(AL97="休",AM$17=1,AND(AN97&lt;&gt;"準",AN97&lt;&gt;"深",AL97="")),OR(AN97="休",AND(OR(AN97="準",AN97="深"),OR(AO97="休",AM$17=30,AO$18="×")),AM$17=31,AN$18="×",AN97="")))))),40,0))))</f>
        <v>0</v>
      </c>
      <c r="AN238" s="193">
        <f t="shared" ref="AN238" si="1554">IF(AND($D$1="二交代制",AN$17&gt;=1,AN$17&lt;=28,AN97="当",AO97="明",AP97="休",AQ97="当"),10,IF(AND($D$1="三交代制",AN$17&gt;=2,AN$17&lt;=30,OR(AN97="準",AN97="深"),OR(AO97="準",AO97="深"),OR(AP97="準",AP97="深")),20,IF(AND($D$1="二交代制",OR(AN97="当",AN97="明"),NOT(OR(AND(AN97="当",OR(AO97="明",AN$17=31,AO$18="×"),OR(AP97="休",AN$17=30,AN$17=31,AP$18="×")),AND(AN97="明",OR(AM97="当",AN$17=1),OR(AO97="休",AN$17=31,AO$18="×"))))),30,IF(AND($D$1="三交代制",AM97&lt;&gt;"準",AM97&lt;&gt;"深",OR(AN97="準",AN97="深"),(NOT(OR(AND(AN97="準",OR(AM97="日",AM97="休",AN$17=1,AND(AO97&lt;&gt;"準",AO97&lt;&gt;"深",AM97="")),OR(AO97="休",AND(AO97="準",OR(AP97="休",AN$17=30,AP$18="×")),AN$17=31,AO$18="×",AO97="")),AND(AN97="深",OR(AM97="休",AN$17=1,AND(AO97&lt;&gt;"準",AO97&lt;&gt;"深",AM97="")),OR(AO97="休",AND(OR(AO97="準",AO97="深"),OR(AP97="休",AN$17=30,AP$18="×")),AN$17=31,AO$18="×",AO97="")))))),40,0))))</f>
        <v>0</v>
      </c>
      <c r="AO238" s="193">
        <f t="shared" ref="AO238" si="1555">IF(AND($D$1="二交代制",AO$17&gt;=1,AO$17&lt;=28,AO97="当",AP97="明",AQ97="休",AR97="当"),10,IF(AND($D$1="三交代制",AO$17&gt;=2,AO$17&lt;=30,OR(AO97="準",AO97="深"),OR(AP97="準",AP97="深"),OR(AQ97="準",AQ97="深")),20,IF(AND($D$1="二交代制",OR(AO97="当",AO97="明"),NOT(OR(AND(AO97="当",OR(AP97="明",AO$17=31,AP$18="×"),OR(AQ97="休",AO$17=30,AO$17=31,AQ$18="×")),AND(AO97="明",OR(AN97="当",AO$17=1),OR(AP97="休",AO$17=31,AP$18="×"))))),30,IF(AND($D$1="三交代制",AN97&lt;&gt;"準",AN97&lt;&gt;"深",OR(AO97="準",AO97="深"),(NOT(OR(AND(AO97="準",OR(AN97="日",AN97="休",AO$17=1,AND(AP97&lt;&gt;"準",AP97&lt;&gt;"深",AN97="")),OR(AP97="休",AND(AP97="準",OR(AQ97="休",AO$17=30,AQ$18="×")),AO$17=31,AP$18="×",AP97="")),AND(AO97="深",OR(AN97="休",AO$17=1,AND(AP97&lt;&gt;"準",AP97&lt;&gt;"深",AN97="")),OR(AP97="休",AND(OR(AP97="準",AP97="深"),OR(AQ97="休",AO$17=30,AQ$18="×")),AO$17=31,AP$18="×",AP97="")))))),40,0))))</f>
        <v>0</v>
      </c>
    </row>
    <row r="239" spans="4:41" x14ac:dyDescent="0.4">
      <c r="D239" s="104"/>
      <c r="E239" s="104"/>
      <c r="F239" s="104"/>
      <c r="G239" s="104"/>
      <c r="H239" s="104"/>
      <c r="I239" s="307"/>
      <c r="J239" s="202"/>
      <c r="K239" s="193"/>
      <c r="L239" s="193"/>
      <c r="M239" s="193"/>
      <c r="N239" s="193"/>
      <c r="O239" s="193"/>
      <c r="P239" s="193"/>
      <c r="Q239" s="193"/>
      <c r="R239" s="193"/>
      <c r="S239" s="193"/>
      <c r="T239" s="193"/>
      <c r="U239" s="193"/>
      <c r="V239" s="193"/>
      <c r="W239" s="193"/>
      <c r="X239" s="193"/>
      <c r="Y239" s="193"/>
      <c r="Z239" s="193"/>
      <c r="AA239" s="193"/>
      <c r="AB239" s="193"/>
      <c r="AC239" s="193"/>
      <c r="AD239" s="193"/>
      <c r="AE239" s="193"/>
      <c r="AF239" s="193"/>
      <c r="AG239" s="193"/>
      <c r="AH239" s="193"/>
      <c r="AI239" s="193"/>
      <c r="AJ239" s="193"/>
      <c r="AK239" s="193"/>
      <c r="AL239" s="193"/>
      <c r="AM239" s="193"/>
      <c r="AN239" s="193"/>
      <c r="AO239" s="193"/>
    </row>
    <row r="240" spans="4:41" x14ac:dyDescent="0.4">
      <c r="D240" s="104"/>
      <c r="E240" s="104"/>
      <c r="F240" s="104"/>
      <c r="G240" s="104"/>
      <c r="H240" s="104"/>
      <c r="I240" s="307"/>
      <c r="J240" s="201" t="str">
        <f t="shared" ref="J240" si="1556">E99</f>
        <v>植木</v>
      </c>
      <c r="K240" s="193">
        <f t="shared" ref="K240" si="1557">IF(AND($D$1="二交代制",K$17&gt;=1,K$17&lt;=28,K99="当",L99="明",M99="休",N99="当"),10,IF(AND($D$1="三交代制",K$17&gt;=2,K$17&lt;=30,OR(K99="準",K99="深"),OR(L99="準",L99="深"),OR(M99="準",M99="深")),20,IF(AND($D$1="二交代制",OR(K99="当",K99="明"),NOT(OR(AND(K99="当",OR(L99="明",K$17=31,L$18="×"),OR(M99="休",K$17=30,K$17=31,M$18="×")),AND(K99="明",OR(J99="当",K$17=1),OR(L99="休",K$17=31,L$18="×"))))),30,IF(AND($D$1="三交代制",J99&lt;&gt;"準",J99&lt;&gt;"深",OR(K99="準",K99="深"),(NOT(OR(AND(K99="準",OR(J99="日",J99="休",K$17=1,AND(L99&lt;&gt;"準",L99&lt;&gt;"深",J99="")),OR(L99="休",AND(L99="準",OR(M99="休",K$17=30,M$18="×")),K$17=31,L$18="×",L99="")),AND(K99="深",OR(J99="休",K$17=1,AND(L99&lt;&gt;"準",L99&lt;&gt;"深",J99="")),OR(L99="休",AND(OR(L99="準",L99="深"),OR(M99="休",K$17=30,M$18="×")),K$17=31,L$18="×",L99="")))))),40,0))))</f>
        <v>0</v>
      </c>
      <c r="L240" s="193">
        <f t="shared" ref="L240" si="1558">IF(AND($D$1="二交代制",L$17&gt;=1,L$17&lt;=28,L99="当",M99="明",N99="休",O99="当"),10,IF(AND($D$1="三交代制",L$17&gt;=2,L$17&lt;=30,OR(L99="準",L99="深"),OR(M99="準",M99="深"),OR(N99="準",N99="深")),20,IF(AND($D$1="二交代制",OR(L99="当",L99="明"),NOT(OR(AND(L99="当",OR(M99="明",L$17=31,M$18="×"),OR(N99="休",L$17=30,L$17=31,N$18="×")),AND(L99="明",OR(K99="当",L$17=1),OR(M99="休",L$17=31,M$18="×"))))),30,IF(AND($D$1="三交代制",K99&lt;&gt;"準",K99&lt;&gt;"深",OR(L99="準",L99="深"),(NOT(OR(AND(L99="準",OR(K99="日",K99="休",L$17=1,AND(M99&lt;&gt;"準",M99&lt;&gt;"深",K99="")),OR(M99="休",AND(M99="準",OR(N99="休",L$17=30,N$18="×")),L$17=31,M$18="×",M99="")),AND(L99="深",OR(K99="休",L$17=1,AND(M99&lt;&gt;"準",M99&lt;&gt;"深",K99="")),OR(M99="休",AND(OR(M99="準",M99="深"),OR(N99="休",L$17=30,N$18="×")),L$17=31,M$18="×",M99="")))))),40,0))))</f>
        <v>0</v>
      </c>
      <c r="M240" s="193">
        <f t="shared" ref="M240" si="1559">IF(AND($D$1="二交代制",M$17&gt;=1,M$17&lt;=28,M99="当",N99="明",O99="休",P99="当"),10,IF(AND($D$1="三交代制",M$17&gt;=2,M$17&lt;=30,OR(M99="準",M99="深"),OR(N99="準",N99="深"),OR(O99="準",O99="深")),20,IF(AND($D$1="二交代制",OR(M99="当",M99="明"),NOT(OR(AND(M99="当",OR(N99="明",M$17=31,N$18="×"),OR(O99="休",M$17=30,M$17=31,O$18="×")),AND(M99="明",OR(L99="当",M$17=1),OR(N99="休",M$17=31,N$18="×"))))),30,IF(AND($D$1="三交代制",L99&lt;&gt;"準",L99&lt;&gt;"深",OR(M99="準",M99="深"),(NOT(OR(AND(M99="準",OR(L99="日",L99="休",M$17=1,AND(N99&lt;&gt;"準",N99&lt;&gt;"深",L99="")),OR(N99="休",AND(N99="準",OR(O99="休",M$17=30,O$18="×")),M$17=31,N$18="×",N99="")),AND(M99="深",OR(L99="休",M$17=1,AND(N99&lt;&gt;"準",N99&lt;&gt;"深",L99="")),OR(N99="休",AND(OR(N99="準",N99="深"),OR(O99="休",M$17=30,O$18="×")),M$17=31,N$18="×",N99="")))))),40,0))))</f>
        <v>0</v>
      </c>
      <c r="N240" s="193">
        <f t="shared" ref="N240" si="1560">IF(AND($D$1="二交代制",N$17&gt;=1,N$17&lt;=28,N99="当",O99="明",P99="休",Q99="当"),10,IF(AND($D$1="三交代制",N$17&gt;=2,N$17&lt;=30,OR(N99="準",N99="深"),OR(O99="準",O99="深"),OR(P99="準",P99="深")),20,IF(AND($D$1="二交代制",OR(N99="当",N99="明"),NOT(OR(AND(N99="当",OR(O99="明",N$17=31,O$18="×"),OR(P99="休",N$17=30,N$17=31,P$18="×")),AND(N99="明",OR(M99="当",N$17=1),OR(O99="休",N$17=31,O$18="×"))))),30,IF(AND($D$1="三交代制",M99&lt;&gt;"準",M99&lt;&gt;"深",OR(N99="準",N99="深"),(NOT(OR(AND(N99="準",OR(M99="日",M99="休",N$17=1,AND(O99&lt;&gt;"準",O99&lt;&gt;"深",M99="")),OR(O99="休",AND(O99="準",OR(P99="休",N$17=30,P$18="×")),N$17=31,O$18="×",O99="")),AND(N99="深",OR(M99="休",N$17=1,AND(O99&lt;&gt;"準",O99&lt;&gt;"深",M99="")),OR(O99="休",AND(OR(O99="準",O99="深"),OR(P99="休",N$17=30,P$18="×")),N$17=31,O$18="×",O99="")))))),40,0))))</f>
        <v>0</v>
      </c>
      <c r="O240" s="193">
        <f t="shared" ref="O240" si="1561">IF(AND($D$1="二交代制",O$17&gt;=1,O$17&lt;=28,O99="当",P99="明",Q99="休",R99="当"),10,IF(AND($D$1="三交代制",O$17&gt;=2,O$17&lt;=30,OR(O99="準",O99="深"),OR(P99="準",P99="深"),OR(Q99="準",Q99="深")),20,IF(AND($D$1="二交代制",OR(O99="当",O99="明"),NOT(OR(AND(O99="当",OR(P99="明",O$17=31,P$18="×"),OR(Q99="休",O$17=30,O$17=31,Q$18="×")),AND(O99="明",OR(N99="当",O$17=1),OR(P99="休",O$17=31,P$18="×"))))),30,IF(AND($D$1="三交代制",N99&lt;&gt;"準",N99&lt;&gt;"深",OR(O99="準",O99="深"),(NOT(OR(AND(O99="準",OR(N99="日",N99="休",O$17=1,AND(P99&lt;&gt;"準",P99&lt;&gt;"深",N99="")),OR(P99="休",AND(P99="準",OR(Q99="休",O$17=30,Q$18="×")),O$17=31,P$18="×",P99="")),AND(O99="深",OR(N99="休",O$17=1,AND(P99&lt;&gt;"準",P99&lt;&gt;"深",N99="")),OR(P99="休",AND(OR(P99="準",P99="深"),OR(Q99="休",O$17=30,Q$18="×")),O$17=31,P$18="×",P99="")))))),40,0))))</f>
        <v>0</v>
      </c>
      <c r="P240" s="193">
        <f t="shared" ref="P240" si="1562">IF(AND($D$1="二交代制",P$17&gt;=1,P$17&lt;=28,P99="当",Q99="明",R99="休",S99="当"),10,IF(AND($D$1="三交代制",P$17&gt;=2,P$17&lt;=30,OR(P99="準",P99="深"),OR(Q99="準",Q99="深"),OR(R99="準",R99="深")),20,IF(AND($D$1="二交代制",OR(P99="当",P99="明"),NOT(OR(AND(P99="当",OR(Q99="明",P$17=31,Q$18="×"),OR(R99="休",P$17=30,P$17=31,R$18="×")),AND(P99="明",OR(O99="当",P$17=1),OR(Q99="休",P$17=31,Q$18="×"))))),30,IF(AND($D$1="三交代制",O99&lt;&gt;"準",O99&lt;&gt;"深",OR(P99="準",P99="深"),(NOT(OR(AND(P99="準",OR(O99="日",O99="休",P$17=1,AND(Q99&lt;&gt;"準",Q99&lt;&gt;"深",O99="")),OR(Q99="休",AND(Q99="準",OR(R99="休",P$17=30,R$18="×")),P$17=31,Q$18="×",Q99="")),AND(P99="深",OR(O99="休",P$17=1,AND(Q99&lt;&gt;"準",Q99&lt;&gt;"深",O99="")),OR(Q99="休",AND(OR(Q99="準",Q99="深"),OR(R99="休",P$17=30,R$18="×")),P$17=31,Q$18="×",Q99="")))))),40,0))))</f>
        <v>0</v>
      </c>
      <c r="Q240" s="193">
        <f t="shared" ref="Q240" si="1563">IF(AND($D$1="二交代制",Q$17&gt;=1,Q$17&lt;=28,Q99="当",R99="明",S99="休",T99="当"),10,IF(AND($D$1="三交代制",Q$17&gt;=2,Q$17&lt;=30,OR(Q99="準",Q99="深"),OR(R99="準",R99="深"),OR(S99="準",S99="深")),20,IF(AND($D$1="二交代制",OR(Q99="当",Q99="明"),NOT(OR(AND(Q99="当",OR(R99="明",Q$17=31,R$18="×"),OR(S99="休",Q$17=30,Q$17=31,S$18="×")),AND(Q99="明",OR(P99="当",Q$17=1),OR(R99="休",Q$17=31,R$18="×"))))),30,IF(AND($D$1="三交代制",P99&lt;&gt;"準",P99&lt;&gt;"深",OR(Q99="準",Q99="深"),(NOT(OR(AND(Q99="準",OR(P99="日",P99="休",Q$17=1,AND(R99&lt;&gt;"準",R99&lt;&gt;"深",P99="")),OR(R99="休",AND(R99="準",OR(S99="休",Q$17=30,S$18="×")),Q$17=31,R$18="×",R99="")),AND(Q99="深",OR(P99="休",Q$17=1,AND(R99&lt;&gt;"準",R99&lt;&gt;"深",P99="")),OR(R99="休",AND(OR(R99="準",R99="深"),OR(S99="休",Q$17=30,S$18="×")),Q$17=31,R$18="×",R99="")))))),40,0))))</f>
        <v>0</v>
      </c>
      <c r="R240" s="193">
        <f t="shared" ref="R240" si="1564">IF(AND($D$1="二交代制",R$17&gt;=1,R$17&lt;=28,R99="当",S99="明",T99="休",U99="当"),10,IF(AND($D$1="三交代制",R$17&gt;=2,R$17&lt;=30,OR(R99="準",R99="深"),OR(S99="準",S99="深"),OR(T99="準",T99="深")),20,IF(AND($D$1="二交代制",OR(R99="当",R99="明"),NOT(OR(AND(R99="当",OR(S99="明",R$17=31,S$18="×"),OR(T99="休",R$17=30,R$17=31,T$18="×")),AND(R99="明",OR(Q99="当",R$17=1),OR(S99="休",R$17=31,S$18="×"))))),30,IF(AND($D$1="三交代制",Q99&lt;&gt;"準",Q99&lt;&gt;"深",OR(R99="準",R99="深"),(NOT(OR(AND(R99="準",OR(Q99="日",Q99="休",R$17=1,AND(S99&lt;&gt;"準",S99&lt;&gt;"深",Q99="")),OR(S99="休",AND(S99="準",OR(T99="休",R$17=30,T$18="×")),R$17=31,S$18="×",S99="")),AND(R99="深",OR(Q99="休",R$17=1,AND(S99&lt;&gt;"準",S99&lt;&gt;"深",Q99="")),OR(S99="休",AND(OR(S99="準",S99="深"),OR(T99="休",R$17=30,T$18="×")),R$17=31,S$18="×",S99="")))))),40,0))))</f>
        <v>0</v>
      </c>
      <c r="S240" s="193">
        <f t="shared" ref="S240" si="1565">IF(AND($D$1="二交代制",S$17&gt;=1,S$17&lt;=28,S99="当",T99="明",U99="休",V99="当"),10,IF(AND($D$1="三交代制",S$17&gt;=2,S$17&lt;=30,OR(S99="準",S99="深"),OR(T99="準",T99="深"),OR(U99="準",U99="深")),20,IF(AND($D$1="二交代制",OR(S99="当",S99="明"),NOT(OR(AND(S99="当",OR(T99="明",S$17=31,T$18="×"),OR(U99="休",S$17=30,S$17=31,U$18="×")),AND(S99="明",OR(R99="当",S$17=1),OR(T99="休",S$17=31,T$18="×"))))),30,IF(AND($D$1="三交代制",R99&lt;&gt;"準",R99&lt;&gt;"深",OR(S99="準",S99="深"),(NOT(OR(AND(S99="準",OR(R99="日",R99="休",S$17=1,AND(T99&lt;&gt;"準",T99&lt;&gt;"深",R99="")),OR(T99="休",AND(T99="準",OR(U99="休",S$17=30,U$18="×")),S$17=31,T$18="×",T99="")),AND(S99="深",OR(R99="休",S$17=1,AND(T99&lt;&gt;"準",T99&lt;&gt;"深",R99="")),OR(T99="休",AND(OR(T99="準",T99="深"),OR(U99="休",S$17=30,U$18="×")),S$17=31,T$18="×",T99="")))))),40,0))))</f>
        <v>0</v>
      </c>
      <c r="T240" s="193">
        <f t="shared" ref="T240" si="1566">IF(AND($D$1="二交代制",T$17&gt;=1,T$17&lt;=28,T99="当",U99="明",V99="休",W99="当"),10,IF(AND($D$1="三交代制",T$17&gt;=2,T$17&lt;=30,OR(T99="準",T99="深"),OR(U99="準",U99="深"),OR(V99="準",V99="深")),20,IF(AND($D$1="二交代制",OR(T99="当",T99="明"),NOT(OR(AND(T99="当",OR(U99="明",T$17=31,U$18="×"),OR(V99="休",T$17=30,T$17=31,V$18="×")),AND(T99="明",OR(S99="当",T$17=1),OR(U99="休",T$17=31,U$18="×"))))),30,IF(AND($D$1="三交代制",S99&lt;&gt;"準",S99&lt;&gt;"深",OR(T99="準",T99="深"),(NOT(OR(AND(T99="準",OR(S99="日",S99="休",T$17=1,AND(U99&lt;&gt;"準",U99&lt;&gt;"深",S99="")),OR(U99="休",AND(U99="準",OR(V99="休",T$17=30,V$18="×")),T$17=31,U$18="×",U99="")),AND(T99="深",OR(S99="休",T$17=1,AND(U99&lt;&gt;"準",U99&lt;&gt;"深",S99="")),OR(U99="休",AND(OR(U99="準",U99="深"),OR(V99="休",T$17=30,V$18="×")),T$17=31,U$18="×",U99="")))))),40,0))))</f>
        <v>0</v>
      </c>
      <c r="U240" s="193">
        <f t="shared" ref="U240" si="1567">IF(AND($D$1="二交代制",U$17&gt;=1,U$17&lt;=28,U99="当",V99="明",W99="休",X99="当"),10,IF(AND($D$1="三交代制",U$17&gt;=2,U$17&lt;=30,OR(U99="準",U99="深"),OR(V99="準",V99="深"),OR(W99="準",W99="深")),20,IF(AND($D$1="二交代制",OR(U99="当",U99="明"),NOT(OR(AND(U99="当",OR(V99="明",U$17=31,V$18="×"),OR(W99="休",U$17=30,U$17=31,W$18="×")),AND(U99="明",OR(T99="当",U$17=1),OR(V99="休",U$17=31,V$18="×"))))),30,IF(AND($D$1="三交代制",T99&lt;&gt;"準",T99&lt;&gt;"深",OR(U99="準",U99="深"),(NOT(OR(AND(U99="準",OR(T99="日",T99="休",U$17=1,AND(V99&lt;&gt;"準",V99&lt;&gt;"深",T99="")),OR(V99="休",AND(V99="準",OR(W99="休",U$17=30,W$18="×")),U$17=31,V$18="×",V99="")),AND(U99="深",OR(T99="休",U$17=1,AND(V99&lt;&gt;"準",V99&lt;&gt;"深",T99="")),OR(V99="休",AND(OR(V99="準",V99="深"),OR(W99="休",U$17=30,W$18="×")),U$17=31,V$18="×",V99="")))))),40,0))))</f>
        <v>0</v>
      </c>
      <c r="V240" s="193">
        <f t="shared" ref="V240" si="1568">IF(AND($D$1="二交代制",V$17&gt;=1,V$17&lt;=28,V99="当",W99="明",X99="休",Y99="当"),10,IF(AND($D$1="三交代制",V$17&gt;=2,V$17&lt;=30,OR(V99="準",V99="深"),OR(W99="準",W99="深"),OR(X99="準",X99="深")),20,IF(AND($D$1="二交代制",OR(V99="当",V99="明"),NOT(OR(AND(V99="当",OR(W99="明",V$17=31,W$18="×"),OR(X99="休",V$17=30,V$17=31,X$18="×")),AND(V99="明",OR(U99="当",V$17=1),OR(W99="休",V$17=31,W$18="×"))))),30,IF(AND($D$1="三交代制",U99&lt;&gt;"準",U99&lt;&gt;"深",OR(V99="準",V99="深"),(NOT(OR(AND(V99="準",OR(U99="日",U99="休",V$17=1,AND(W99&lt;&gt;"準",W99&lt;&gt;"深",U99="")),OR(W99="休",AND(W99="準",OR(X99="休",V$17=30,X$18="×")),V$17=31,W$18="×",W99="")),AND(V99="深",OR(U99="休",V$17=1,AND(W99&lt;&gt;"準",W99&lt;&gt;"深",U99="")),OR(W99="休",AND(OR(W99="準",W99="深"),OR(X99="休",V$17=30,X$18="×")),V$17=31,W$18="×",W99="")))))),40,0))))</f>
        <v>0</v>
      </c>
      <c r="W240" s="193">
        <f t="shared" ref="W240" si="1569">IF(AND($D$1="二交代制",W$17&gt;=1,W$17&lt;=28,W99="当",X99="明",Y99="休",Z99="当"),10,IF(AND($D$1="三交代制",W$17&gt;=2,W$17&lt;=30,OR(W99="準",W99="深"),OR(X99="準",X99="深"),OR(Y99="準",Y99="深")),20,IF(AND($D$1="二交代制",OR(W99="当",W99="明"),NOT(OR(AND(W99="当",OR(X99="明",W$17=31,X$18="×"),OR(Y99="休",W$17=30,W$17=31,Y$18="×")),AND(W99="明",OR(V99="当",W$17=1),OR(X99="休",W$17=31,X$18="×"))))),30,IF(AND($D$1="三交代制",V99&lt;&gt;"準",V99&lt;&gt;"深",OR(W99="準",W99="深"),(NOT(OR(AND(W99="準",OR(V99="日",V99="休",W$17=1,AND(X99&lt;&gt;"準",X99&lt;&gt;"深",V99="")),OR(X99="休",AND(X99="準",OR(Y99="休",W$17=30,Y$18="×")),W$17=31,X$18="×",X99="")),AND(W99="深",OR(V99="休",W$17=1,AND(X99&lt;&gt;"準",X99&lt;&gt;"深",V99="")),OR(X99="休",AND(OR(X99="準",X99="深"),OR(Y99="休",W$17=30,Y$18="×")),W$17=31,X$18="×",X99="")))))),40,0))))</f>
        <v>0</v>
      </c>
      <c r="X240" s="193">
        <f t="shared" ref="X240" si="1570">IF(AND($D$1="二交代制",X$17&gt;=1,X$17&lt;=28,X99="当",Y99="明",Z99="休",AA99="当"),10,IF(AND($D$1="三交代制",X$17&gt;=2,X$17&lt;=30,OR(X99="準",X99="深"),OR(Y99="準",Y99="深"),OR(Z99="準",Z99="深")),20,IF(AND($D$1="二交代制",OR(X99="当",X99="明"),NOT(OR(AND(X99="当",OR(Y99="明",X$17=31,Y$18="×"),OR(Z99="休",X$17=30,X$17=31,Z$18="×")),AND(X99="明",OR(W99="当",X$17=1),OR(Y99="休",X$17=31,Y$18="×"))))),30,IF(AND($D$1="三交代制",W99&lt;&gt;"準",W99&lt;&gt;"深",OR(X99="準",X99="深"),(NOT(OR(AND(X99="準",OR(W99="日",W99="休",X$17=1,AND(Y99&lt;&gt;"準",Y99&lt;&gt;"深",W99="")),OR(Y99="休",AND(Y99="準",OR(Z99="休",X$17=30,Z$18="×")),X$17=31,Y$18="×",Y99="")),AND(X99="深",OR(W99="休",X$17=1,AND(Y99&lt;&gt;"準",Y99&lt;&gt;"深",W99="")),OR(Y99="休",AND(OR(Y99="準",Y99="深"),OR(Z99="休",X$17=30,Z$18="×")),X$17=31,Y$18="×",Y99="")))))),40,0))))</f>
        <v>0</v>
      </c>
      <c r="Y240" s="193">
        <f t="shared" ref="Y240" si="1571">IF(AND($D$1="二交代制",Y$17&gt;=1,Y$17&lt;=28,Y99="当",Z99="明",AA99="休",AB99="当"),10,IF(AND($D$1="三交代制",Y$17&gt;=2,Y$17&lt;=30,OR(Y99="準",Y99="深"),OR(Z99="準",Z99="深"),OR(AA99="準",AA99="深")),20,IF(AND($D$1="二交代制",OR(Y99="当",Y99="明"),NOT(OR(AND(Y99="当",OR(Z99="明",Y$17=31,Z$18="×"),OR(AA99="休",Y$17=30,Y$17=31,AA$18="×")),AND(Y99="明",OR(X99="当",Y$17=1),OR(Z99="休",Y$17=31,Z$18="×"))))),30,IF(AND($D$1="三交代制",X99&lt;&gt;"準",X99&lt;&gt;"深",OR(Y99="準",Y99="深"),(NOT(OR(AND(Y99="準",OR(X99="日",X99="休",Y$17=1,AND(Z99&lt;&gt;"準",Z99&lt;&gt;"深",X99="")),OR(Z99="休",AND(Z99="準",OR(AA99="休",Y$17=30,AA$18="×")),Y$17=31,Z$18="×",Z99="")),AND(Y99="深",OR(X99="休",Y$17=1,AND(Z99&lt;&gt;"準",Z99&lt;&gt;"深",X99="")),OR(Z99="休",AND(OR(Z99="準",Z99="深"),OR(AA99="休",Y$17=30,AA$18="×")),Y$17=31,Z$18="×",Z99="")))))),40,0))))</f>
        <v>0</v>
      </c>
      <c r="Z240" s="193">
        <f t="shared" ref="Z240" si="1572">IF(AND($D$1="二交代制",Z$17&gt;=1,Z$17&lt;=28,Z99="当",AA99="明",AB99="休",AC99="当"),10,IF(AND($D$1="三交代制",Z$17&gt;=2,Z$17&lt;=30,OR(Z99="準",Z99="深"),OR(AA99="準",AA99="深"),OR(AB99="準",AB99="深")),20,IF(AND($D$1="二交代制",OR(Z99="当",Z99="明"),NOT(OR(AND(Z99="当",OR(AA99="明",Z$17=31,AA$18="×"),OR(AB99="休",Z$17=30,Z$17=31,AB$18="×")),AND(Z99="明",OR(Y99="当",Z$17=1),OR(AA99="休",Z$17=31,AA$18="×"))))),30,IF(AND($D$1="三交代制",Y99&lt;&gt;"準",Y99&lt;&gt;"深",OR(Z99="準",Z99="深"),(NOT(OR(AND(Z99="準",OR(Y99="日",Y99="休",Z$17=1,AND(AA99&lt;&gt;"準",AA99&lt;&gt;"深",Y99="")),OR(AA99="休",AND(AA99="準",OR(AB99="休",Z$17=30,AB$18="×")),Z$17=31,AA$18="×",AA99="")),AND(Z99="深",OR(Y99="休",Z$17=1,AND(AA99&lt;&gt;"準",AA99&lt;&gt;"深",Y99="")),OR(AA99="休",AND(OR(AA99="準",AA99="深"),OR(AB99="休",Z$17=30,AB$18="×")),Z$17=31,AA$18="×",AA99="")))))),40,0))))</f>
        <v>0</v>
      </c>
      <c r="AA240" s="193">
        <f t="shared" ref="AA240" si="1573">IF(AND($D$1="二交代制",AA$17&gt;=1,AA$17&lt;=28,AA99="当",AB99="明",AC99="休",AD99="当"),10,IF(AND($D$1="三交代制",AA$17&gt;=2,AA$17&lt;=30,OR(AA99="準",AA99="深"),OR(AB99="準",AB99="深"),OR(AC99="準",AC99="深")),20,IF(AND($D$1="二交代制",OR(AA99="当",AA99="明"),NOT(OR(AND(AA99="当",OR(AB99="明",AA$17=31,AB$18="×"),OR(AC99="休",AA$17=30,AA$17=31,AC$18="×")),AND(AA99="明",OR(Z99="当",AA$17=1),OR(AB99="休",AA$17=31,AB$18="×"))))),30,IF(AND($D$1="三交代制",Z99&lt;&gt;"準",Z99&lt;&gt;"深",OR(AA99="準",AA99="深"),(NOT(OR(AND(AA99="準",OR(Z99="日",Z99="休",AA$17=1,AND(AB99&lt;&gt;"準",AB99&lt;&gt;"深",Z99="")),OR(AB99="休",AND(AB99="準",OR(AC99="休",AA$17=30,AC$18="×")),AA$17=31,AB$18="×",AB99="")),AND(AA99="深",OR(Z99="休",AA$17=1,AND(AB99&lt;&gt;"準",AB99&lt;&gt;"深",Z99="")),OR(AB99="休",AND(OR(AB99="準",AB99="深"),OR(AC99="休",AA$17=30,AC$18="×")),AA$17=31,AB$18="×",AB99="")))))),40,0))))</f>
        <v>0</v>
      </c>
      <c r="AB240" s="193">
        <f t="shared" ref="AB240" si="1574">IF(AND($D$1="二交代制",AB$17&gt;=1,AB$17&lt;=28,AB99="当",AC99="明",AD99="休",AE99="当"),10,IF(AND($D$1="三交代制",AB$17&gt;=2,AB$17&lt;=30,OR(AB99="準",AB99="深"),OR(AC99="準",AC99="深"),OR(AD99="準",AD99="深")),20,IF(AND($D$1="二交代制",OR(AB99="当",AB99="明"),NOT(OR(AND(AB99="当",OR(AC99="明",AB$17=31,AC$18="×"),OR(AD99="休",AB$17=30,AB$17=31,AD$18="×")),AND(AB99="明",OR(AA99="当",AB$17=1),OR(AC99="休",AB$17=31,AC$18="×"))))),30,IF(AND($D$1="三交代制",AA99&lt;&gt;"準",AA99&lt;&gt;"深",OR(AB99="準",AB99="深"),(NOT(OR(AND(AB99="準",OR(AA99="日",AA99="休",AB$17=1,AND(AC99&lt;&gt;"準",AC99&lt;&gt;"深",AA99="")),OR(AC99="休",AND(AC99="準",OR(AD99="休",AB$17=30,AD$18="×")),AB$17=31,AC$18="×",AC99="")),AND(AB99="深",OR(AA99="休",AB$17=1,AND(AC99&lt;&gt;"準",AC99&lt;&gt;"深",AA99="")),OR(AC99="休",AND(OR(AC99="準",AC99="深"),OR(AD99="休",AB$17=30,AD$18="×")),AB$17=31,AC$18="×",AC99="")))))),40,0))))</f>
        <v>0</v>
      </c>
      <c r="AC240" s="193">
        <f t="shared" ref="AC240" si="1575">IF(AND($D$1="二交代制",AC$17&gt;=1,AC$17&lt;=28,AC99="当",AD99="明",AE99="休",AF99="当"),10,IF(AND($D$1="三交代制",AC$17&gt;=2,AC$17&lt;=30,OR(AC99="準",AC99="深"),OR(AD99="準",AD99="深"),OR(AE99="準",AE99="深")),20,IF(AND($D$1="二交代制",OR(AC99="当",AC99="明"),NOT(OR(AND(AC99="当",OR(AD99="明",AC$17=31,AD$18="×"),OR(AE99="休",AC$17=30,AC$17=31,AE$18="×")),AND(AC99="明",OR(AB99="当",AC$17=1),OR(AD99="休",AC$17=31,AD$18="×"))))),30,IF(AND($D$1="三交代制",AB99&lt;&gt;"準",AB99&lt;&gt;"深",OR(AC99="準",AC99="深"),(NOT(OR(AND(AC99="準",OR(AB99="日",AB99="休",AC$17=1,AND(AD99&lt;&gt;"準",AD99&lt;&gt;"深",AB99="")),OR(AD99="休",AND(AD99="準",OR(AE99="休",AC$17=30,AE$18="×")),AC$17=31,AD$18="×",AD99="")),AND(AC99="深",OR(AB99="休",AC$17=1,AND(AD99&lt;&gt;"準",AD99&lt;&gt;"深",AB99="")),OR(AD99="休",AND(OR(AD99="準",AD99="深"),OR(AE99="休",AC$17=30,AE$18="×")),AC$17=31,AD$18="×",AD99="")))))),40,0))))</f>
        <v>0</v>
      </c>
      <c r="AD240" s="193">
        <f t="shared" ref="AD240" si="1576">IF(AND($D$1="二交代制",AD$17&gt;=1,AD$17&lt;=28,AD99="当",AE99="明",AF99="休",AG99="当"),10,IF(AND($D$1="三交代制",AD$17&gt;=2,AD$17&lt;=30,OR(AD99="準",AD99="深"),OR(AE99="準",AE99="深"),OR(AF99="準",AF99="深")),20,IF(AND($D$1="二交代制",OR(AD99="当",AD99="明"),NOT(OR(AND(AD99="当",OR(AE99="明",AD$17=31,AE$18="×"),OR(AF99="休",AD$17=30,AD$17=31,AF$18="×")),AND(AD99="明",OR(AC99="当",AD$17=1),OR(AE99="休",AD$17=31,AE$18="×"))))),30,IF(AND($D$1="三交代制",AC99&lt;&gt;"準",AC99&lt;&gt;"深",OR(AD99="準",AD99="深"),(NOT(OR(AND(AD99="準",OR(AC99="日",AC99="休",AD$17=1,AND(AE99&lt;&gt;"準",AE99&lt;&gt;"深",AC99="")),OR(AE99="休",AND(AE99="準",OR(AF99="休",AD$17=30,AF$18="×")),AD$17=31,AE$18="×",AE99="")),AND(AD99="深",OR(AC99="休",AD$17=1,AND(AE99&lt;&gt;"準",AE99&lt;&gt;"深",AC99="")),OR(AE99="休",AND(OR(AE99="準",AE99="深"),OR(AF99="休",AD$17=30,AF$18="×")),AD$17=31,AE$18="×",AE99="")))))),40,0))))</f>
        <v>0</v>
      </c>
      <c r="AE240" s="193">
        <f t="shared" ref="AE240" si="1577">IF(AND($D$1="二交代制",AE$17&gt;=1,AE$17&lt;=28,AE99="当",AF99="明",AG99="休",AH99="当"),10,IF(AND($D$1="三交代制",AE$17&gt;=2,AE$17&lt;=30,OR(AE99="準",AE99="深"),OR(AF99="準",AF99="深"),OR(AG99="準",AG99="深")),20,IF(AND($D$1="二交代制",OR(AE99="当",AE99="明"),NOT(OR(AND(AE99="当",OR(AF99="明",AE$17=31,AF$18="×"),OR(AG99="休",AE$17=30,AE$17=31,AG$18="×")),AND(AE99="明",OR(AD99="当",AE$17=1),OR(AF99="休",AE$17=31,AF$18="×"))))),30,IF(AND($D$1="三交代制",AD99&lt;&gt;"準",AD99&lt;&gt;"深",OR(AE99="準",AE99="深"),(NOT(OR(AND(AE99="準",OR(AD99="日",AD99="休",AE$17=1,AND(AF99&lt;&gt;"準",AF99&lt;&gt;"深",AD99="")),OR(AF99="休",AND(AF99="準",OR(AG99="休",AE$17=30,AG$18="×")),AE$17=31,AF$18="×",AF99="")),AND(AE99="深",OR(AD99="休",AE$17=1,AND(AF99&lt;&gt;"準",AF99&lt;&gt;"深",AD99="")),OR(AF99="休",AND(OR(AF99="準",AF99="深"),OR(AG99="休",AE$17=30,AG$18="×")),AE$17=31,AF$18="×",AF99="")))))),40,0))))</f>
        <v>0</v>
      </c>
      <c r="AF240" s="193">
        <f t="shared" ref="AF240" si="1578">IF(AND($D$1="二交代制",AF$17&gt;=1,AF$17&lt;=28,AF99="当",AG99="明",AH99="休",AI99="当"),10,IF(AND($D$1="三交代制",AF$17&gt;=2,AF$17&lt;=30,OR(AF99="準",AF99="深"),OR(AG99="準",AG99="深"),OR(AH99="準",AH99="深")),20,IF(AND($D$1="二交代制",OR(AF99="当",AF99="明"),NOT(OR(AND(AF99="当",OR(AG99="明",AF$17=31,AG$18="×"),OR(AH99="休",AF$17=30,AF$17=31,AH$18="×")),AND(AF99="明",OR(AE99="当",AF$17=1),OR(AG99="休",AF$17=31,AG$18="×"))))),30,IF(AND($D$1="三交代制",AE99&lt;&gt;"準",AE99&lt;&gt;"深",OR(AF99="準",AF99="深"),(NOT(OR(AND(AF99="準",OR(AE99="日",AE99="休",AF$17=1,AND(AG99&lt;&gt;"準",AG99&lt;&gt;"深",AE99="")),OR(AG99="休",AND(AG99="準",OR(AH99="休",AF$17=30,AH$18="×")),AF$17=31,AG$18="×",AG99="")),AND(AF99="深",OR(AE99="休",AF$17=1,AND(AG99&lt;&gt;"準",AG99&lt;&gt;"深",AE99="")),OR(AG99="休",AND(OR(AG99="準",AG99="深"),OR(AH99="休",AF$17=30,AH$18="×")),AF$17=31,AG$18="×",AG99="")))))),40,0))))</f>
        <v>0</v>
      </c>
      <c r="AG240" s="193">
        <f t="shared" ref="AG240" si="1579">IF(AND($D$1="二交代制",AG$17&gt;=1,AG$17&lt;=28,AG99="当",AH99="明",AI99="休",AJ99="当"),10,IF(AND($D$1="三交代制",AG$17&gt;=2,AG$17&lt;=30,OR(AG99="準",AG99="深"),OR(AH99="準",AH99="深"),OR(AI99="準",AI99="深")),20,IF(AND($D$1="二交代制",OR(AG99="当",AG99="明"),NOT(OR(AND(AG99="当",OR(AH99="明",AG$17=31,AH$18="×"),OR(AI99="休",AG$17=30,AG$17=31,AI$18="×")),AND(AG99="明",OR(AF99="当",AG$17=1),OR(AH99="休",AG$17=31,AH$18="×"))))),30,IF(AND($D$1="三交代制",AF99&lt;&gt;"準",AF99&lt;&gt;"深",OR(AG99="準",AG99="深"),(NOT(OR(AND(AG99="準",OR(AF99="日",AF99="休",AG$17=1,AND(AH99&lt;&gt;"準",AH99&lt;&gt;"深",AF99="")),OR(AH99="休",AND(AH99="準",OR(AI99="休",AG$17=30,AI$18="×")),AG$17=31,AH$18="×",AH99="")),AND(AG99="深",OR(AF99="休",AG$17=1,AND(AH99&lt;&gt;"準",AH99&lt;&gt;"深",AF99="")),OR(AH99="休",AND(OR(AH99="準",AH99="深"),OR(AI99="休",AG$17=30,AI$18="×")),AG$17=31,AH$18="×",AH99="")))))),40,0))))</f>
        <v>0</v>
      </c>
      <c r="AH240" s="193">
        <f t="shared" ref="AH240" si="1580">IF(AND($D$1="二交代制",AH$17&gt;=1,AH$17&lt;=28,AH99="当",AI99="明",AJ99="休",AK99="当"),10,IF(AND($D$1="三交代制",AH$17&gt;=2,AH$17&lt;=30,OR(AH99="準",AH99="深"),OR(AI99="準",AI99="深"),OR(AJ99="準",AJ99="深")),20,IF(AND($D$1="二交代制",OR(AH99="当",AH99="明"),NOT(OR(AND(AH99="当",OR(AI99="明",AH$17=31,AI$18="×"),OR(AJ99="休",AH$17=30,AH$17=31,AJ$18="×")),AND(AH99="明",OR(AG99="当",AH$17=1),OR(AI99="休",AH$17=31,AI$18="×"))))),30,IF(AND($D$1="三交代制",AG99&lt;&gt;"準",AG99&lt;&gt;"深",OR(AH99="準",AH99="深"),(NOT(OR(AND(AH99="準",OR(AG99="日",AG99="休",AH$17=1,AND(AI99&lt;&gt;"準",AI99&lt;&gt;"深",AG99="")),OR(AI99="休",AND(AI99="準",OR(AJ99="休",AH$17=30,AJ$18="×")),AH$17=31,AI$18="×",AI99="")),AND(AH99="深",OR(AG99="休",AH$17=1,AND(AI99&lt;&gt;"準",AI99&lt;&gt;"深",AG99="")),OR(AI99="休",AND(OR(AI99="準",AI99="深"),OR(AJ99="休",AH$17=30,AJ$18="×")),AH$17=31,AI$18="×",AI99="")))))),40,0))))</f>
        <v>0</v>
      </c>
      <c r="AI240" s="193">
        <f t="shared" ref="AI240" si="1581">IF(AND($D$1="二交代制",AI$17&gt;=1,AI$17&lt;=28,AI99="当",AJ99="明",AK99="休",AL99="当"),10,IF(AND($D$1="三交代制",AI$17&gt;=2,AI$17&lt;=30,OR(AI99="準",AI99="深"),OR(AJ99="準",AJ99="深"),OR(AK99="準",AK99="深")),20,IF(AND($D$1="二交代制",OR(AI99="当",AI99="明"),NOT(OR(AND(AI99="当",OR(AJ99="明",AI$17=31,AJ$18="×"),OR(AK99="休",AI$17=30,AI$17=31,AK$18="×")),AND(AI99="明",OR(AH99="当",AI$17=1),OR(AJ99="休",AI$17=31,AJ$18="×"))))),30,IF(AND($D$1="三交代制",AH99&lt;&gt;"準",AH99&lt;&gt;"深",OR(AI99="準",AI99="深"),(NOT(OR(AND(AI99="準",OR(AH99="日",AH99="休",AI$17=1,AND(AJ99&lt;&gt;"準",AJ99&lt;&gt;"深",AH99="")),OR(AJ99="休",AND(AJ99="準",OR(AK99="休",AI$17=30,AK$18="×")),AI$17=31,AJ$18="×",AJ99="")),AND(AI99="深",OR(AH99="休",AI$17=1,AND(AJ99&lt;&gt;"準",AJ99&lt;&gt;"深",AH99="")),OR(AJ99="休",AND(OR(AJ99="準",AJ99="深"),OR(AK99="休",AI$17=30,AK$18="×")),AI$17=31,AJ$18="×",AJ99="")))))),40,0))))</f>
        <v>0</v>
      </c>
      <c r="AJ240" s="193">
        <f t="shared" ref="AJ240" si="1582">IF(AND($D$1="二交代制",AJ$17&gt;=1,AJ$17&lt;=28,AJ99="当",AK99="明",AL99="休",AM99="当"),10,IF(AND($D$1="三交代制",AJ$17&gt;=2,AJ$17&lt;=30,OR(AJ99="準",AJ99="深"),OR(AK99="準",AK99="深"),OR(AL99="準",AL99="深")),20,IF(AND($D$1="二交代制",OR(AJ99="当",AJ99="明"),NOT(OR(AND(AJ99="当",OR(AK99="明",AJ$17=31,AK$18="×"),OR(AL99="休",AJ$17=30,AJ$17=31,AL$18="×")),AND(AJ99="明",OR(AI99="当",AJ$17=1),OR(AK99="休",AJ$17=31,AK$18="×"))))),30,IF(AND($D$1="三交代制",AI99&lt;&gt;"準",AI99&lt;&gt;"深",OR(AJ99="準",AJ99="深"),(NOT(OR(AND(AJ99="準",OR(AI99="日",AI99="休",AJ$17=1,AND(AK99&lt;&gt;"準",AK99&lt;&gt;"深",AI99="")),OR(AK99="休",AND(AK99="準",OR(AL99="休",AJ$17=30,AL$18="×")),AJ$17=31,AK$18="×",AK99="")),AND(AJ99="深",OR(AI99="休",AJ$17=1,AND(AK99&lt;&gt;"準",AK99&lt;&gt;"深",AI99="")),OR(AK99="休",AND(OR(AK99="準",AK99="深"),OR(AL99="休",AJ$17=30,AL$18="×")),AJ$17=31,AK$18="×",AK99="")))))),40,0))))</f>
        <v>0</v>
      </c>
      <c r="AK240" s="193">
        <f t="shared" ref="AK240" si="1583">IF(AND($D$1="二交代制",AK$17&gt;=1,AK$17&lt;=28,AK99="当",AL99="明",AM99="休",AN99="当"),10,IF(AND($D$1="三交代制",AK$17&gt;=2,AK$17&lt;=30,OR(AK99="準",AK99="深"),OR(AL99="準",AL99="深"),OR(AM99="準",AM99="深")),20,IF(AND($D$1="二交代制",OR(AK99="当",AK99="明"),NOT(OR(AND(AK99="当",OR(AL99="明",AK$17=31,AL$18="×"),OR(AM99="休",AK$17=30,AK$17=31,AM$18="×")),AND(AK99="明",OR(AJ99="当",AK$17=1),OR(AL99="休",AK$17=31,AL$18="×"))))),30,IF(AND($D$1="三交代制",AJ99&lt;&gt;"準",AJ99&lt;&gt;"深",OR(AK99="準",AK99="深"),(NOT(OR(AND(AK99="準",OR(AJ99="日",AJ99="休",AK$17=1,AND(AL99&lt;&gt;"準",AL99&lt;&gt;"深",AJ99="")),OR(AL99="休",AND(AL99="準",OR(AM99="休",AK$17=30,AM$18="×")),AK$17=31,AL$18="×",AL99="")),AND(AK99="深",OR(AJ99="休",AK$17=1,AND(AL99&lt;&gt;"準",AL99&lt;&gt;"深",AJ99="")),OR(AL99="休",AND(OR(AL99="準",AL99="深"),OR(AM99="休",AK$17=30,AM$18="×")),AK$17=31,AL$18="×",AL99="")))))),40,0))))</f>
        <v>0</v>
      </c>
      <c r="AL240" s="193">
        <f t="shared" ref="AL240" si="1584">IF(AND($D$1="二交代制",AL$17&gt;=1,AL$17&lt;=28,AL99="当",AM99="明",AN99="休",AO99="当"),10,IF(AND($D$1="三交代制",AL$17&gt;=2,AL$17&lt;=30,OR(AL99="準",AL99="深"),OR(AM99="準",AM99="深"),OR(AN99="準",AN99="深")),20,IF(AND($D$1="二交代制",OR(AL99="当",AL99="明"),NOT(OR(AND(AL99="当",OR(AM99="明",AL$17=31,AM$18="×"),OR(AN99="休",AL$17=30,AL$17=31,AN$18="×")),AND(AL99="明",OR(AK99="当",AL$17=1),OR(AM99="休",AL$17=31,AM$18="×"))))),30,IF(AND($D$1="三交代制",AK99&lt;&gt;"準",AK99&lt;&gt;"深",OR(AL99="準",AL99="深"),(NOT(OR(AND(AL99="準",OR(AK99="日",AK99="休",AL$17=1,AND(AM99&lt;&gt;"準",AM99&lt;&gt;"深",AK99="")),OR(AM99="休",AND(AM99="準",OR(AN99="休",AL$17=30,AN$18="×")),AL$17=31,AM$18="×",AM99="")),AND(AL99="深",OR(AK99="休",AL$17=1,AND(AM99&lt;&gt;"準",AM99&lt;&gt;"深",AK99="")),OR(AM99="休",AND(OR(AM99="準",AM99="深"),OR(AN99="休",AL$17=30,AN$18="×")),AL$17=31,AM$18="×",AM99="")))))),40,0))))</f>
        <v>0</v>
      </c>
      <c r="AM240" s="193">
        <f t="shared" ref="AM240" si="1585">IF(AND($D$1="二交代制",AM$17&gt;=1,AM$17&lt;=28,AM99="当",AN99="明",AO99="休",AP99="当"),10,IF(AND($D$1="三交代制",AM$17&gt;=2,AM$17&lt;=30,OR(AM99="準",AM99="深"),OR(AN99="準",AN99="深"),OR(AO99="準",AO99="深")),20,IF(AND($D$1="二交代制",OR(AM99="当",AM99="明"),NOT(OR(AND(AM99="当",OR(AN99="明",AM$17=31,AN$18="×"),OR(AO99="休",AM$17=30,AM$17=31,AO$18="×")),AND(AM99="明",OR(AL99="当",AM$17=1),OR(AN99="休",AM$17=31,AN$18="×"))))),30,IF(AND($D$1="三交代制",AL99&lt;&gt;"準",AL99&lt;&gt;"深",OR(AM99="準",AM99="深"),(NOT(OR(AND(AM99="準",OR(AL99="日",AL99="休",AM$17=1,AND(AN99&lt;&gt;"準",AN99&lt;&gt;"深",AL99="")),OR(AN99="休",AND(AN99="準",OR(AO99="休",AM$17=30,AO$18="×")),AM$17=31,AN$18="×",AN99="")),AND(AM99="深",OR(AL99="休",AM$17=1,AND(AN99&lt;&gt;"準",AN99&lt;&gt;"深",AL99="")),OR(AN99="休",AND(OR(AN99="準",AN99="深"),OR(AO99="休",AM$17=30,AO$18="×")),AM$17=31,AN$18="×",AN99="")))))),40,0))))</f>
        <v>0</v>
      </c>
      <c r="AN240" s="193">
        <f t="shared" ref="AN240" si="1586">IF(AND($D$1="二交代制",AN$17&gt;=1,AN$17&lt;=28,AN99="当",AO99="明",AP99="休",AQ99="当"),10,IF(AND($D$1="三交代制",AN$17&gt;=2,AN$17&lt;=30,OR(AN99="準",AN99="深"),OR(AO99="準",AO99="深"),OR(AP99="準",AP99="深")),20,IF(AND($D$1="二交代制",OR(AN99="当",AN99="明"),NOT(OR(AND(AN99="当",OR(AO99="明",AN$17=31,AO$18="×"),OR(AP99="休",AN$17=30,AN$17=31,AP$18="×")),AND(AN99="明",OR(AM99="当",AN$17=1),OR(AO99="休",AN$17=31,AO$18="×"))))),30,IF(AND($D$1="三交代制",AM99&lt;&gt;"準",AM99&lt;&gt;"深",OR(AN99="準",AN99="深"),(NOT(OR(AND(AN99="準",OR(AM99="日",AM99="休",AN$17=1,AND(AO99&lt;&gt;"準",AO99&lt;&gt;"深",AM99="")),OR(AO99="休",AND(AO99="準",OR(AP99="休",AN$17=30,AP$18="×")),AN$17=31,AO$18="×",AO99="")),AND(AN99="深",OR(AM99="休",AN$17=1,AND(AO99&lt;&gt;"準",AO99&lt;&gt;"深",AM99="")),OR(AO99="休",AND(OR(AO99="準",AO99="深"),OR(AP99="休",AN$17=30,AP$18="×")),AN$17=31,AO$18="×",AO99="")))))),40,0))))</f>
        <v>0</v>
      </c>
      <c r="AO240" s="193">
        <f t="shared" ref="AO240" si="1587">IF(AND($D$1="二交代制",AO$17&gt;=1,AO$17&lt;=28,AO99="当",AP99="明",AQ99="休",AR99="当"),10,IF(AND($D$1="三交代制",AO$17&gt;=2,AO$17&lt;=30,OR(AO99="準",AO99="深"),OR(AP99="準",AP99="深"),OR(AQ99="準",AQ99="深")),20,IF(AND($D$1="二交代制",OR(AO99="当",AO99="明"),NOT(OR(AND(AO99="当",OR(AP99="明",AO$17=31,AP$18="×"),OR(AQ99="休",AO$17=30,AO$17=31,AQ$18="×")),AND(AO99="明",OR(AN99="当",AO$17=1),OR(AP99="休",AO$17=31,AP$18="×"))))),30,IF(AND($D$1="三交代制",AN99&lt;&gt;"準",AN99&lt;&gt;"深",OR(AO99="準",AO99="深"),(NOT(OR(AND(AO99="準",OR(AN99="日",AN99="休",AO$17=1,AND(AP99&lt;&gt;"準",AP99&lt;&gt;"深",AN99="")),OR(AP99="休",AND(AP99="準",OR(AQ99="休",AO$17=30,AQ$18="×")),AO$17=31,AP$18="×",AP99="")),AND(AO99="深",OR(AN99="休",AO$17=1,AND(AP99&lt;&gt;"準",AP99&lt;&gt;"深",AN99="")),OR(AP99="休",AND(OR(AP99="準",AP99="深"),OR(AQ99="休",AO$17=30,AQ$18="×")),AO$17=31,AP$18="×",AP99="")))))),40,0))))</f>
        <v>0</v>
      </c>
    </row>
    <row r="241" spans="4:41" x14ac:dyDescent="0.4">
      <c r="D241" s="104"/>
      <c r="E241" s="104"/>
      <c r="F241" s="104"/>
      <c r="G241" s="104"/>
      <c r="H241" s="104"/>
      <c r="I241" s="307"/>
      <c r="J241" s="202"/>
      <c r="K241" s="193"/>
      <c r="L241" s="193"/>
      <c r="M241" s="193"/>
      <c r="N241" s="193"/>
      <c r="O241" s="193"/>
      <c r="P241" s="193"/>
      <c r="Q241" s="193"/>
      <c r="R241" s="193"/>
      <c r="S241" s="193"/>
      <c r="T241" s="193"/>
      <c r="U241" s="193"/>
      <c r="V241" s="193"/>
      <c r="W241" s="193"/>
      <c r="X241" s="193"/>
      <c r="Y241" s="193"/>
      <c r="Z241" s="193"/>
      <c r="AA241" s="193"/>
      <c r="AB241" s="193"/>
      <c r="AC241" s="193"/>
      <c r="AD241" s="193"/>
      <c r="AE241" s="193"/>
      <c r="AF241" s="193"/>
      <c r="AG241" s="193"/>
      <c r="AH241" s="193"/>
      <c r="AI241" s="193"/>
      <c r="AJ241" s="193"/>
      <c r="AK241" s="193"/>
      <c r="AL241" s="193"/>
      <c r="AM241" s="193"/>
      <c r="AN241" s="193"/>
      <c r="AO241" s="193"/>
    </row>
    <row r="242" spans="4:41" x14ac:dyDescent="0.4">
      <c r="D242" s="104"/>
      <c r="E242" s="104"/>
      <c r="F242" s="104"/>
      <c r="G242" s="104"/>
      <c r="H242" s="104"/>
      <c r="I242" s="307"/>
      <c r="J242" s="201" t="str">
        <f t="shared" ref="J242" si="1588">E101</f>
        <v>萩原</v>
      </c>
      <c r="K242" s="193">
        <f t="shared" ref="K242" si="1589">IF(AND($D$1="二交代制",K$17&gt;=1,K$17&lt;=28,K101="当",L101="明",M101="休",N101="当"),10,IF(AND($D$1="三交代制",K$17&gt;=2,K$17&lt;=30,OR(K101="準",K101="深"),OR(L101="準",L101="深"),OR(M101="準",M101="深")),20,IF(AND($D$1="二交代制",OR(K101="当",K101="明"),NOT(OR(AND(K101="当",OR(L101="明",K$17=31,L$18="×"),OR(M101="休",K$17=30,K$17=31,M$18="×")),AND(K101="明",OR(J101="当",K$17=1),OR(L101="休",K$17=31,L$18="×"))))),30,IF(AND($D$1="三交代制",J101&lt;&gt;"準",J101&lt;&gt;"深",OR(K101="準",K101="深"),(NOT(OR(AND(K101="準",OR(J101="日",J101="休",K$17=1,AND(L101&lt;&gt;"準",L101&lt;&gt;"深",J101="")),OR(L101="休",AND(L101="準",OR(M101="休",K$17=30,M$18="×")),K$17=31,L$18="×",L101="")),AND(K101="深",OR(J101="休",K$17=1,AND(L101&lt;&gt;"準",L101&lt;&gt;"深",J101="")),OR(L101="休",AND(OR(L101="準",L101="深"),OR(M101="休",K$17=30,M$18="×")),K$17=31,L$18="×",L101="")))))),40,0))))</f>
        <v>0</v>
      </c>
      <c r="L242" s="193">
        <f t="shared" ref="L242" si="1590">IF(AND($D$1="二交代制",L$17&gt;=1,L$17&lt;=28,L101="当",M101="明",N101="休",O101="当"),10,IF(AND($D$1="三交代制",L$17&gt;=2,L$17&lt;=30,OR(L101="準",L101="深"),OR(M101="準",M101="深"),OR(N101="準",N101="深")),20,IF(AND($D$1="二交代制",OR(L101="当",L101="明"),NOT(OR(AND(L101="当",OR(M101="明",L$17=31,M$18="×"),OR(N101="休",L$17=30,L$17=31,N$18="×")),AND(L101="明",OR(K101="当",L$17=1),OR(M101="休",L$17=31,M$18="×"))))),30,IF(AND($D$1="三交代制",K101&lt;&gt;"準",K101&lt;&gt;"深",OR(L101="準",L101="深"),(NOT(OR(AND(L101="準",OR(K101="日",K101="休",L$17=1,AND(M101&lt;&gt;"準",M101&lt;&gt;"深",K101="")),OR(M101="休",AND(M101="準",OR(N101="休",L$17=30,N$18="×")),L$17=31,M$18="×",M101="")),AND(L101="深",OR(K101="休",L$17=1,AND(M101&lt;&gt;"準",M101&lt;&gt;"深",K101="")),OR(M101="休",AND(OR(M101="準",M101="深"),OR(N101="休",L$17=30,N$18="×")),L$17=31,M$18="×",M101="")))))),40,0))))</f>
        <v>0</v>
      </c>
      <c r="M242" s="193">
        <f t="shared" ref="M242" si="1591">IF(AND($D$1="二交代制",M$17&gt;=1,M$17&lt;=28,M101="当",N101="明",O101="休",P101="当"),10,IF(AND($D$1="三交代制",M$17&gt;=2,M$17&lt;=30,OR(M101="準",M101="深"),OR(N101="準",N101="深"),OR(O101="準",O101="深")),20,IF(AND($D$1="二交代制",OR(M101="当",M101="明"),NOT(OR(AND(M101="当",OR(N101="明",M$17=31,N$18="×"),OR(O101="休",M$17=30,M$17=31,O$18="×")),AND(M101="明",OR(L101="当",M$17=1),OR(N101="休",M$17=31,N$18="×"))))),30,IF(AND($D$1="三交代制",L101&lt;&gt;"準",L101&lt;&gt;"深",OR(M101="準",M101="深"),(NOT(OR(AND(M101="準",OR(L101="日",L101="休",M$17=1,AND(N101&lt;&gt;"準",N101&lt;&gt;"深",L101="")),OR(N101="休",AND(N101="準",OR(O101="休",M$17=30,O$18="×")),M$17=31,N$18="×",N101="")),AND(M101="深",OR(L101="休",M$17=1,AND(N101&lt;&gt;"準",N101&lt;&gt;"深",L101="")),OR(N101="休",AND(OR(N101="準",N101="深"),OR(O101="休",M$17=30,O$18="×")),M$17=31,N$18="×",N101="")))))),40,0))))</f>
        <v>0</v>
      </c>
      <c r="N242" s="193">
        <f t="shared" ref="N242" si="1592">IF(AND($D$1="二交代制",N$17&gt;=1,N$17&lt;=28,N101="当",O101="明",P101="休",Q101="当"),10,IF(AND($D$1="三交代制",N$17&gt;=2,N$17&lt;=30,OR(N101="準",N101="深"),OR(O101="準",O101="深"),OR(P101="準",P101="深")),20,IF(AND($D$1="二交代制",OR(N101="当",N101="明"),NOT(OR(AND(N101="当",OR(O101="明",N$17=31,O$18="×"),OR(P101="休",N$17=30,N$17=31,P$18="×")),AND(N101="明",OR(M101="当",N$17=1),OR(O101="休",N$17=31,O$18="×"))))),30,IF(AND($D$1="三交代制",M101&lt;&gt;"準",M101&lt;&gt;"深",OR(N101="準",N101="深"),(NOT(OR(AND(N101="準",OR(M101="日",M101="休",N$17=1,AND(O101&lt;&gt;"準",O101&lt;&gt;"深",M101="")),OR(O101="休",AND(O101="準",OR(P101="休",N$17=30,P$18="×")),N$17=31,O$18="×",O101="")),AND(N101="深",OR(M101="休",N$17=1,AND(O101&lt;&gt;"準",O101&lt;&gt;"深",M101="")),OR(O101="休",AND(OR(O101="準",O101="深"),OR(P101="休",N$17=30,P$18="×")),N$17=31,O$18="×",O101="")))))),40,0))))</f>
        <v>0</v>
      </c>
      <c r="O242" s="193">
        <f t="shared" ref="O242" si="1593">IF(AND($D$1="二交代制",O$17&gt;=1,O$17&lt;=28,O101="当",P101="明",Q101="休",R101="当"),10,IF(AND($D$1="三交代制",O$17&gt;=2,O$17&lt;=30,OR(O101="準",O101="深"),OR(P101="準",P101="深"),OR(Q101="準",Q101="深")),20,IF(AND($D$1="二交代制",OR(O101="当",O101="明"),NOT(OR(AND(O101="当",OR(P101="明",O$17=31,P$18="×"),OR(Q101="休",O$17=30,O$17=31,Q$18="×")),AND(O101="明",OR(N101="当",O$17=1),OR(P101="休",O$17=31,P$18="×"))))),30,IF(AND($D$1="三交代制",N101&lt;&gt;"準",N101&lt;&gt;"深",OR(O101="準",O101="深"),(NOT(OR(AND(O101="準",OR(N101="日",N101="休",O$17=1,AND(P101&lt;&gt;"準",P101&lt;&gt;"深",N101="")),OR(P101="休",AND(P101="準",OR(Q101="休",O$17=30,Q$18="×")),O$17=31,P$18="×",P101="")),AND(O101="深",OR(N101="休",O$17=1,AND(P101&lt;&gt;"準",P101&lt;&gt;"深",N101="")),OR(P101="休",AND(OR(P101="準",P101="深"),OR(Q101="休",O$17=30,Q$18="×")),O$17=31,P$18="×",P101="")))))),40,0))))</f>
        <v>0</v>
      </c>
      <c r="P242" s="193">
        <f t="shared" ref="P242" si="1594">IF(AND($D$1="二交代制",P$17&gt;=1,P$17&lt;=28,P101="当",Q101="明",R101="休",S101="当"),10,IF(AND($D$1="三交代制",P$17&gt;=2,P$17&lt;=30,OR(P101="準",P101="深"),OR(Q101="準",Q101="深"),OR(R101="準",R101="深")),20,IF(AND($D$1="二交代制",OR(P101="当",P101="明"),NOT(OR(AND(P101="当",OR(Q101="明",P$17=31,Q$18="×"),OR(R101="休",P$17=30,P$17=31,R$18="×")),AND(P101="明",OR(O101="当",P$17=1),OR(Q101="休",P$17=31,Q$18="×"))))),30,IF(AND($D$1="三交代制",O101&lt;&gt;"準",O101&lt;&gt;"深",OR(P101="準",P101="深"),(NOT(OR(AND(P101="準",OR(O101="日",O101="休",P$17=1,AND(Q101&lt;&gt;"準",Q101&lt;&gt;"深",O101="")),OR(Q101="休",AND(Q101="準",OR(R101="休",P$17=30,R$18="×")),P$17=31,Q$18="×",Q101="")),AND(P101="深",OR(O101="休",P$17=1,AND(Q101&lt;&gt;"準",Q101&lt;&gt;"深",O101="")),OR(Q101="休",AND(OR(Q101="準",Q101="深"),OR(R101="休",P$17=30,R$18="×")),P$17=31,Q$18="×",Q101="")))))),40,0))))</f>
        <v>0</v>
      </c>
      <c r="Q242" s="193">
        <f t="shared" ref="Q242" si="1595">IF(AND($D$1="二交代制",Q$17&gt;=1,Q$17&lt;=28,Q101="当",R101="明",S101="休",T101="当"),10,IF(AND($D$1="三交代制",Q$17&gt;=2,Q$17&lt;=30,OR(Q101="準",Q101="深"),OR(R101="準",R101="深"),OR(S101="準",S101="深")),20,IF(AND($D$1="二交代制",OR(Q101="当",Q101="明"),NOT(OR(AND(Q101="当",OR(R101="明",Q$17=31,R$18="×"),OR(S101="休",Q$17=30,Q$17=31,S$18="×")),AND(Q101="明",OR(P101="当",Q$17=1),OR(R101="休",Q$17=31,R$18="×"))))),30,IF(AND($D$1="三交代制",P101&lt;&gt;"準",P101&lt;&gt;"深",OR(Q101="準",Q101="深"),(NOT(OR(AND(Q101="準",OR(P101="日",P101="休",Q$17=1,AND(R101&lt;&gt;"準",R101&lt;&gt;"深",P101="")),OR(R101="休",AND(R101="準",OR(S101="休",Q$17=30,S$18="×")),Q$17=31,R$18="×",R101="")),AND(Q101="深",OR(P101="休",Q$17=1,AND(R101&lt;&gt;"準",R101&lt;&gt;"深",P101="")),OR(R101="休",AND(OR(R101="準",R101="深"),OR(S101="休",Q$17=30,S$18="×")),Q$17=31,R$18="×",R101="")))))),40,0))))</f>
        <v>0</v>
      </c>
      <c r="R242" s="193">
        <f t="shared" ref="R242" si="1596">IF(AND($D$1="二交代制",R$17&gt;=1,R$17&lt;=28,R101="当",S101="明",T101="休",U101="当"),10,IF(AND($D$1="三交代制",R$17&gt;=2,R$17&lt;=30,OR(R101="準",R101="深"),OR(S101="準",S101="深"),OR(T101="準",T101="深")),20,IF(AND($D$1="二交代制",OR(R101="当",R101="明"),NOT(OR(AND(R101="当",OR(S101="明",R$17=31,S$18="×"),OR(T101="休",R$17=30,R$17=31,T$18="×")),AND(R101="明",OR(Q101="当",R$17=1),OR(S101="休",R$17=31,S$18="×"))))),30,IF(AND($D$1="三交代制",Q101&lt;&gt;"準",Q101&lt;&gt;"深",OR(R101="準",R101="深"),(NOT(OR(AND(R101="準",OR(Q101="日",Q101="休",R$17=1,AND(S101&lt;&gt;"準",S101&lt;&gt;"深",Q101="")),OR(S101="休",AND(S101="準",OR(T101="休",R$17=30,T$18="×")),R$17=31,S$18="×",S101="")),AND(R101="深",OR(Q101="休",R$17=1,AND(S101&lt;&gt;"準",S101&lt;&gt;"深",Q101="")),OR(S101="休",AND(OR(S101="準",S101="深"),OR(T101="休",R$17=30,T$18="×")),R$17=31,S$18="×",S101="")))))),40,0))))</f>
        <v>0</v>
      </c>
      <c r="S242" s="193">
        <f t="shared" ref="S242" si="1597">IF(AND($D$1="二交代制",S$17&gt;=1,S$17&lt;=28,S101="当",T101="明",U101="休",V101="当"),10,IF(AND($D$1="三交代制",S$17&gt;=2,S$17&lt;=30,OR(S101="準",S101="深"),OR(T101="準",T101="深"),OR(U101="準",U101="深")),20,IF(AND($D$1="二交代制",OR(S101="当",S101="明"),NOT(OR(AND(S101="当",OR(T101="明",S$17=31,T$18="×"),OR(U101="休",S$17=30,S$17=31,U$18="×")),AND(S101="明",OR(R101="当",S$17=1),OR(T101="休",S$17=31,T$18="×"))))),30,IF(AND($D$1="三交代制",R101&lt;&gt;"準",R101&lt;&gt;"深",OR(S101="準",S101="深"),(NOT(OR(AND(S101="準",OR(R101="日",R101="休",S$17=1,AND(T101&lt;&gt;"準",T101&lt;&gt;"深",R101="")),OR(T101="休",AND(T101="準",OR(U101="休",S$17=30,U$18="×")),S$17=31,T$18="×",T101="")),AND(S101="深",OR(R101="休",S$17=1,AND(T101&lt;&gt;"準",T101&lt;&gt;"深",R101="")),OR(T101="休",AND(OR(T101="準",T101="深"),OR(U101="休",S$17=30,U$18="×")),S$17=31,T$18="×",T101="")))))),40,0))))</f>
        <v>0</v>
      </c>
      <c r="T242" s="193">
        <f t="shared" ref="T242" si="1598">IF(AND($D$1="二交代制",T$17&gt;=1,T$17&lt;=28,T101="当",U101="明",V101="休",W101="当"),10,IF(AND($D$1="三交代制",T$17&gt;=2,T$17&lt;=30,OR(T101="準",T101="深"),OR(U101="準",U101="深"),OR(V101="準",V101="深")),20,IF(AND($D$1="二交代制",OR(T101="当",T101="明"),NOT(OR(AND(T101="当",OR(U101="明",T$17=31,U$18="×"),OR(V101="休",T$17=30,T$17=31,V$18="×")),AND(T101="明",OR(S101="当",T$17=1),OR(U101="休",T$17=31,U$18="×"))))),30,IF(AND($D$1="三交代制",S101&lt;&gt;"準",S101&lt;&gt;"深",OR(T101="準",T101="深"),(NOT(OR(AND(T101="準",OR(S101="日",S101="休",T$17=1,AND(U101&lt;&gt;"準",U101&lt;&gt;"深",S101="")),OR(U101="休",AND(U101="準",OR(V101="休",T$17=30,V$18="×")),T$17=31,U$18="×",U101="")),AND(T101="深",OR(S101="休",T$17=1,AND(U101&lt;&gt;"準",U101&lt;&gt;"深",S101="")),OR(U101="休",AND(OR(U101="準",U101="深"),OR(V101="休",T$17=30,V$18="×")),T$17=31,U$18="×",U101="")))))),40,0))))</f>
        <v>0</v>
      </c>
      <c r="U242" s="193">
        <f t="shared" ref="U242" si="1599">IF(AND($D$1="二交代制",U$17&gt;=1,U$17&lt;=28,U101="当",V101="明",W101="休",X101="当"),10,IF(AND($D$1="三交代制",U$17&gt;=2,U$17&lt;=30,OR(U101="準",U101="深"),OR(V101="準",V101="深"),OR(W101="準",W101="深")),20,IF(AND($D$1="二交代制",OR(U101="当",U101="明"),NOT(OR(AND(U101="当",OR(V101="明",U$17=31,V$18="×"),OR(W101="休",U$17=30,U$17=31,W$18="×")),AND(U101="明",OR(T101="当",U$17=1),OR(V101="休",U$17=31,V$18="×"))))),30,IF(AND($D$1="三交代制",T101&lt;&gt;"準",T101&lt;&gt;"深",OR(U101="準",U101="深"),(NOT(OR(AND(U101="準",OR(T101="日",T101="休",U$17=1,AND(V101&lt;&gt;"準",V101&lt;&gt;"深",T101="")),OR(V101="休",AND(V101="準",OR(W101="休",U$17=30,W$18="×")),U$17=31,V$18="×",V101="")),AND(U101="深",OR(T101="休",U$17=1,AND(V101&lt;&gt;"準",V101&lt;&gt;"深",T101="")),OR(V101="休",AND(OR(V101="準",V101="深"),OR(W101="休",U$17=30,W$18="×")),U$17=31,V$18="×",V101="")))))),40,0))))</f>
        <v>0</v>
      </c>
      <c r="V242" s="193">
        <f t="shared" ref="V242" si="1600">IF(AND($D$1="二交代制",V$17&gt;=1,V$17&lt;=28,V101="当",W101="明",X101="休",Y101="当"),10,IF(AND($D$1="三交代制",V$17&gt;=2,V$17&lt;=30,OR(V101="準",V101="深"),OR(W101="準",W101="深"),OR(X101="準",X101="深")),20,IF(AND($D$1="二交代制",OR(V101="当",V101="明"),NOT(OR(AND(V101="当",OR(W101="明",V$17=31,W$18="×"),OR(X101="休",V$17=30,V$17=31,X$18="×")),AND(V101="明",OR(U101="当",V$17=1),OR(W101="休",V$17=31,W$18="×"))))),30,IF(AND($D$1="三交代制",U101&lt;&gt;"準",U101&lt;&gt;"深",OR(V101="準",V101="深"),(NOT(OR(AND(V101="準",OR(U101="日",U101="休",V$17=1,AND(W101&lt;&gt;"準",W101&lt;&gt;"深",U101="")),OR(W101="休",AND(W101="準",OR(X101="休",V$17=30,X$18="×")),V$17=31,W$18="×",W101="")),AND(V101="深",OR(U101="休",V$17=1,AND(W101&lt;&gt;"準",W101&lt;&gt;"深",U101="")),OR(W101="休",AND(OR(W101="準",W101="深"),OR(X101="休",V$17=30,X$18="×")),V$17=31,W$18="×",W101="")))))),40,0))))</f>
        <v>0</v>
      </c>
      <c r="W242" s="193">
        <f t="shared" ref="W242" si="1601">IF(AND($D$1="二交代制",W$17&gt;=1,W$17&lt;=28,W101="当",X101="明",Y101="休",Z101="当"),10,IF(AND($D$1="三交代制",W$17&gt;=2,W$17&lt;=30,OR(W101="準",W101="深"),OR(X101="準",X101="深"),OR(Y101="準",Y101="深")),20,IF(AND($D$1="二交代制",OR(W101="当",W101="明"),NOT(OR(AND(W101="当",OR(X101="明",W$17=31,X$18="×"),OR(Y101="休",W$17=30,W$17=31,Y$18="×")),AND(W101="明",OR(V101="当",W$17=1),OR(X101="休",W$17=31,X$18="×"))))),30,IF(AND($D$1="三交代制",V101&lt;&gt;"準",V101&lt;&gt;"深",OR(W101="準",W101="深"),(NOT(OR(AND(W101="準",OR(V101="日",V101="休",W$17=1,AND(X101&lt;&gt;"準",X101&lt;&gt;"深",V101="")),OR(X101="休",AND(X101="準",OR(Y101="休",W$17=30,Y$18="×")),W$17=31,X$18="×",X101="")),AND(W101="深",OR(V101="休",W$17=1,AND(X101&lt;&gt;"準",X101&lt;&gt;"深",V101="")),OR(X101="休",AND(OR(X101="準",X101="深"),OR(Y101="休",W$17=30,Y$18="×")),W$17=31,X$18="×",X101="")))))),40,0))))</f>
        <v>0</v>
      </c>
      <c r="X242" s="193">
        <f t="shared" ref="X242" si="1602">IF(AND($D$1="二交代制",X$17&gt;=1,X$17&lt;=28,X101="当",Y101="明",Z101="休",AA101="当"),10,IF(AND($D$1="三交代制",X$17&gt;=2,X$17&lt;=30,OR(X101="準",X101="深"),OR(Y101="準",Y101="深"),OR(Z101="準",Z101="深")),20,IF(AND($D$1="二交代制",OR(X101="当",X101="明"),NOT(OR(AND(X101="当",OR(Y101="明",X$17=31,Y$18="×"),OR(Z101="休",X$17=30,X$17=31,Z$18="×")),AND(X101="明",OR(W101="当",X$17=1),OR(Y101="休",X$17=31,Y$18="×"))))),30,IF(AND($D$1="三交代制",W101&lt;&gt;"準",W101&lt;&gt;"深",OR(X101="準",X101="深"),(NOT(OR(AND(X101="準",OR(W101="日",W101="休",X$17=1,AND(Y101&lt;&gt;"準",Y101&lt;&gt;"深",W101="")),OR(Y101="休",AND(Y101="準",OR(Z101="休",X$17=30,Z$18="×")),X$17=31,Y$18="×",Y101="")),AND(X101="深",OR(W101="休",X$17=1,AND(Y101&lt;&gt;"準",Y101&lt;&gt;"深",W101="")),OR(Y101="休",AND(OR(Y101="準",Y101="深"),OR(Z101="休",X$17=30,Z$18="×")),X$17=31,Y$18="×",Y101="")))))),40,0))))</f>
        <v>0</v>
      </c>
      <c r="Y242" s="193">
        <f t="shared" ref="Y242" si="1603">IF(AND($D$1="二交代制",Y$17&gt;=1,Y$17&lt;=28,Y101="当",Z101="明",AA101="休",AB101="当"),10,IF(AND($D$1="三交代制",Y$17&gt;=2,Y$17&lt;=30,OR(Y101="準",Y101="深"),OR(Z101="準",Z101="深"),OR(AA101="準",AA101="深")),20,IF(AND($D$1="二交代制",OR(Y101="当",Y101="明"),NOT(OR(AND(Y101="当",OR(Z101="明",Y$17=31,Z$18="×"),OR(AA101="休",Y$17=30,Y$17=31,AA$18="×")),AND(Y101="明",OR(X101="当",Y$17=1),OR(Z101="休",Y$17=31,Z$18="×"))))),30,IF(AND($D$1="三交代制",X101&lt;&gt;"準",X101&lt;&gt;"深",OR(Y101="準",Y101="深"),(NOT(OR(AND(Y101="準",OR(X101="日",X101="休",Y$17=1,AND(Z101&lt;&gt;"準",Z101&lt;&gt;"深",X101="")),OR(Z101="休",AND(Z101="準",OR(AA101="休",Y$17=30,AA$18="×")),Y$17=31,Z$18="×",Z101="")),AND(Y101="深",OR(X101="休",Y$17=1,AND(Z101&lt;&gt;"準",Z101&lt;&gt;"深",X101="")),OR(Z101="休",AND(OR(Z101="準",Z101="深"),OR(AA101="休",Y$17=30,AA$18="×")),Y$17=31,Z$18="×",Z101="")))))),40,0))))</f>
        <v>0</v>
      </c>
      <c r="Z242" s="193">
        <f t="shared" ref="Z242" si="1604">IF(AND($D$1="二交代制",Z$17&gt;=1,Z$17&lt;=28,Z101="当",AA101="明",AB101="休",AC101="当"),10,IF(AND($D$1="三交代制",Z$17&gt;=2,Z$17&lt;=30,OR(Z101="準",Z101="深"),OR(AA101="準",AA101="深"),OR(AB101="準",AB101="深")),20,IF(AND($D$1="二交代制",OR(Z101="当",Z101="明"),NOT(OR(AND(Z101="当",OR(AA101="明",Z$17=31,AA$18="×"),OR(AB101="休",Z$17=30,Z$17=31,AB$18="×")),AND(Z101="明",OR(Y101="当",Z$17=1),OR(AA101="休",Z$17=31,AA$18="×"))))),30,IF(AND($D$1="三交代制",Y101&lt;&gt;"準",Y101&lt;&gt;"深",OR(Z101="準",Z101="深"),(NOT(OR(AND(Z101="準",OR(Y101="日",Y101="休",Z$17=1,AND(AA101&lt;&gt;"準",AA101&lt;&gt;"深",Y101="")),OR(AA101="休",AND(AA101="準",OR(AB101="休",Z$17=30,AB$18="×")),Z$17=31,AA$18="×",AA101="")),AND(Z101="深",OR(Y101="休",Z$17=1,AND(AA101&lt;&gt;"準",AA101&lt;&gt;"深",Y101="")),OR(AA101="休",AND(OR(AA101="準",AA101="深"),OR(AB101="休",Z$17=30,AB$18="×")),Z$17=31,AA$18="×",AA101="")))))),40,0))))</f>
        <v>0</v>
      </c>
      <c r="AA242" s="193">
        <f t="shared" ref="AA242" si="1605">IF(AND($D$1="二交代制",AA$17&gt;=1,AA$17&lt;=28,AA101="当",AB101="明",AC101="休",AD101="当"),10,IF(AND($D$1="三交代制",AA$17&gt;=2,AA$17&lt;=30,OR(AA101="準",AA101="深"),OR(AB101="準",AB101="深"),OR(AC101="準",AC101="深")),20,IF(AND($D$1="二交代制",OR(AA101="当",AA101="明"),NOT(OR(AND(AA101="当",OR(AB101="明",AA$17=31,AB$18="×"),OR(AC101="休",AA$17=30,AA$17=31,AC$18="×")),AND(AA101="明",OR(Z101="当",AA$17=1),OR(AB101="休",AA$17=31,AB$18="×"))))),30,IF(AND($D$1="三交代制",Z101&lt;&gt;"準",Z101&lt;&gt;"深",OR(AA101="準",AA101="深"),(NOT(OR(AND(AA101="準",OR(Z101="日",Z101="休",AA$17=1,AND(AB101&lt;&gt;"準",AB101&lt;&gt;"深",Z101="")),OR(AB101="休",AND(AB101="準",OR(AC101="休",AA$17=30,AC$18="×")),AA$17=31,AB$18="×",AB101="")),AND(AA101="深",OR(Z101="休",AA$17=1,AND(AB101&lt;&gt;"準",AB101&lt;&gt;"深",Z101="")),OR(AB101="休",AND(OR(AB101="準",AB101="深"),OR(AC101="休",AA$17=30,AC$18="×")),AA$17=31,AB$18="×",AB101="")))))),40,0))))</f>
        <v>0</v>
      </c>
      <c r="AB242" s="193">
        <f t="shared" ref="AB242" si="1606">IF(AND($D$1="二交代制",AB$17&gt;=1,AB$17&lt;=28,AB101="当",AC101="明",AD101="休",AE101="当"),10,IF(AND($D$1="三交代制",AB$17&gt;=2,AB$17&lt;=30,OR(AB101="準",AB101="深"),OR(AC101="準",AC101="深"),OR(AD101="準",AD101="深")),20,IF(AND($D$1="二交代制",OR(AB101="当",AB101="明"),NOT(OR(AND(AB101="当",OR(AC101="明",AB$17=31,AC$18="×"),OR(AD101="休",AB$17=30,AB$17=31,AD$18="×")),AND(AB101="明",OR(AA101="当",AB$17=1),OR(AC101="休",AB$17=31,AC$18="×"))))),30,IF(AND($D$1="三交代制",AA101&lt;&gt;"準",AA101&lt;&gt;"深",OR(AB101="準",AB101="深"),(NOT(OR(AND(AB101="準",OR(AA101="日",AA101="休",AB$17=1,AND(AC101&lt;&gt;"準",AC101&lt;&gt;"深",AA101="")),OR(AC101="休",AND(AC101="準",OR(AD101="休",AB$17=30,AD$18="×")),AB$17=31,AC$18="×",AC101="")),AND(AB101="深",OR(AA101="休",AB$17=1,AND(AC101&lt;&gt;"準",AC101&lt;&gt;"深",AA101="")),OR(AC101="休",AND(OR(AC101="準",AC101="深"),OR(AD101="休",AB$17=30,AD$18="×")),AB$17=31,AC$18="×",AC101="")))))),40,0))))</f>
        <v>0</v>
      </c>
      <c r="AC242" s="193">
        <f t="shared" ref="AC242" si="1607">IF(AND($D$1="二交代制",AC$17&gt;=1,AC$17&lt;=28,AC101="当",AD101="明",AE101="休",AF101="当"),10,IF(AND($D$1="三交代制",AC$17&gt;=2,AC$17&lt;=30,OR(AC101="準",AC101="深"),OR(AD101="準",AD101="深"),OR(AE101="準",AE101="深")),20,IF(AND($D$1="二交代制",OR(AC101="当",AC101="明"),NOT(OR(AND(AC101="当",OR(AD101="明",AC$17=31,AD$18="×"),OR(AE101="休",AC$17=30,AC$17=31,AE$18="×")),AND(AC101="明",OR(AB101="当",AC$17=1),OR(AD101="休",AC$17=31,AD$18="×"))))),30,IF(AND($D$1="三交代制",AB101&lt;&gt;"準",AB101&lt;&gt;"深",OR(AC101="準",AC101="深"),(NOT(OR(AND(AC101="準",OR(AB101="日",AB101="休",AC$17=1,AND(AD101&lt;&gt;"準",AD101&lt;&gt;"深",AB101="")),OR(AD101="休",AND(AD101="準",OR(AE101="休",AC$17=30,AE$18="×")),AC$17=31,AD$18="×",AD101="")),AND(AC101="深",OR(AB101="休",AC$17=1,AND(AD101&lt;&gt;"準",AD101&lt;&gt;"深",AB101="")),OR(AD101="休",AND(OR(AD101="準",AD101="深"),OR(AE101="休",AC$17=30,AE$18="×")),AC$17=31,AD$18="×",AD101="")))))),40,0))))</f>
        <v>0</v>
      </c>
      <c r="AD242" s="193">
        <f t="shared" ref="AD242" si="1608">IF(AND($D$1="二交代制",AD$17&gt;=1,AD$17&lt;=28,AD101="当",AE101="明",AF101="休",AG101="当"),10,IF(AND($D$1="三交代制",AD$17&gt;=2,AD$17&lt;=30,OR(AD101="準",AD101="深"),OR(AE101="準",AE101="深"),OR(AF101="準",AF101="深")),20,IF(AND($D$1="二交代制",OR(AD101="当",AD101="明"),NOT(OR(AND(AD101="当",OR(AE101="明",AD$17=31,AE$18="×"),OR(AF101="休",AD$17=30,AD$17=31,AF$18="×")),AND(AD101="明",OR(AC101="当",AD$17=1),OR(AE101="休",AD$17=31,AE$18="×"))))),30,IF(AND($D$1="三交代制",AC101&lt;&gt;"準",AC101&lt;&gt;"深",OR(AD101="準",AD101="深"),(NOT(OR(AND(AD101="準",OR(AC101="日",AC101="休",AD$17=1,AND(AE101&lt;&gt;"準",AE101&lt;&gt;"深",AC101="")),OR(AE101="休",AND(AE101="準",OR(AF101="休",AD$17=30,AF$18="×")),AD$17=31,AE$18="×",AE101="")),AND(AD101="深",OR(AC101="休",AD$17=1,AND(AE101&lt;&gt;"準",AE101&lt;&gt;"深",AC101="")),OR(AE101="休",AND(OR(AE101="準",AE101="深"),OR(AF101="休",AD$17=30,AF$18="×")),AD$17=31,AE$18="×",AE101="")))))),40,0))))</f>
        <v>0</v>
      </c>
      <c r="AE242" s="193">
        <f t="shared" ref="AE242" si="1609">IF(AND($D$1="二交代制",AE$17&gt;=1,AE$17&lt;=28,AE101="当",AF101="明",AG101="休",AH101="当"),10,IF(AND($D$1="三交代制",AE$17&gt;=2,AE$17&lt;=30,OR(AE101="準",AE101="深"),OR(AF101="準",AF101="深"),OR(AG101="準",AG101="深")),20,IF(AND($D$1="二交代制",OR(AE101="当",AE101="明"),NOT(OR(AND(AE101="当",OR(AF101="明",AE$17=31,AF$18="×"),OR(AG101="休",AE$17=30,AE$17=31,AG$18="×")),AND(AE101="明",OR(AD101="当",AE$17=1),OR(AF101="休",AE$17=31,AF$18="×"))))),30,IF(AND($D$1="三交代制",AD101&lt;&gt;"準",AD101&lt;&gt;"深",OR(AE101="準",AE101="深"),(NOT(OR(AND(AE101="準",OR(AD101="日",AD101="休",AE$17=1,AND(AF101&lt;&gt;"準",AF101&lt;&gt;"深",AD101="")),OR(AF101="休",AND(AF101="準",OR(AG101="休",AE$17=30,AG$18="×")),AE$17=31,AF$18="×",AF101="")),AND(AE101="深",OR(AD101="休",AE$17=1,AND(AF101&lt;&gt;"準",AF101&lt;&gt;"深",AD101="")),OR(AF101="休",AND(OR(AF101="準",AF101="深"),OR(AG101="休",AE$17=30,AG$18="×")),AE$17=31,AF$18="×",AF101="")))))),40,0))))</f>
        <v>0</v>
      </c>
      <c r="AF242" s="193">
        <f t="shared" ref="AF242" si="1610">IF(AND($D$1="二交代制",AF$17&gt;=1,AF$17&lt;=28,AF101="当",AG101="明",AH101="休",AI101="当"),10,IF(AND($D$1="三交代制",AF$17&gt;=2,AF$17&lt;=30,OR(AF101="準",AF101="深"),OR(AG101="準",AG101="深"),OR(AH101="準",AH101="深")),20,IF(AND($D$1="二交代制",OR(AF101="当",AF101="明"),NOT(OR(AND(AF101="当",OR(AG101="明",AF$17=31,AG$18="×"),OR(AH101="休",AF$17=30,AF$17=31,AH$18="×")),AND(AF101="明",OR(AE101="当",AF$17=1),OR(AG101="休",AF$17=31,AG$18="×"))))),30,IF(AND($D$1="三交代制",AE101&lt;&gt;"準",AE101&lt;&gt;"深",OR(AF101="準",AF101="深"),(NOT(OR(AND(AF101="準",OR(AE101="日",AE101="休",AF$17=1,AND(AG101&lt;&gt;"準",AG101&lt;&gt;"深",AE101="")),OR(AG101="休",AND(AG101="準",OR(AH101="休",AF$17=30,AH$18="×")),AF$17=31,AG$18="×",AG101="")),AND(AF101="深",OR(AE101="休",AF$17=1,AND(AG101&lt;&gt;"準",AG101&lt;&gt;"深",AE101="")),OR(AG101="休",AND(OR(AG101="準",AG101="深"),OR(AH101="休",AF$17=30,AH$18="×")),AF$17=31,AG$18="×",AG101="")))))),40,0))))</f>
        <v>0</v>
      </c>
      <c r="AG242" s="193">
        <f t="shared" ref="AG242" si="1611">IF(AND($D$1="二交代制",AG$17&gt;=1,AG$17&lt;=28,AG101="当",AH101="明",AI101="休",AJ101="当"),10,IF(AND($D$1="三交代制",AG$17&gt;=2,AG$17&lt;=30,OR(AG101="準",AG101="深"),OR(AH101="準",AH101="深"),OR(AI101="準",AI101="深")),20,IF(AND($D$1="二交代制",OR(AG101="当",AG101="明"),NOT(OR(AND(AG101="当",OR(AH101="明",AG$17=31,AH$18="×"),OR(AI101="休",AG$17=30,AG$17=31,AI$18="×")),AND(AG101="明",OR(AF101="当",AG$17=1),OR(AH101="休",AG$17=31,AH$18="×"))))),30,IF(AND($D$1="三交代制",AF101&lt;&gt;"準",AF101&lt;&gt;"深",OR(AG101="準",AG101="深"),(NOT(OR(AND(AG101="準",OR(AF101="日",AF101="休",AG$17=1,AND(AH101&lt;&gt;"準",AH101&lt;&gt;"深",AF101="")),OR(AH101="休",AND(AH101="準",OR(AI101="休",AG$17=30,AI$18="×")),AG$17=31,AH$18="×",AH101="")),AND(AG101="深",OR(AF101="休",AG$17=1,AND(AH101&lt;&gt;"準",AH101&lt;&gt;"深",AF101="")),OR(AH101="休",AND(OR(AH101="準",AH101="深"),OR(AI101="休",AG$17=30,AI$18="×")),AG$17=31,AH$18="×",AH101="")))))),40,0))))</f>
        <v>0</v>
      </c>
      <c r="AH242" s="193">
        <f t="shared" ref="AH242" si="1612">IF(AND($D$1="二交代制",AH$17&gt;=1,AH$17&lt;=28,AH101="当",AI101="明",AJ101="休",AK101="当"),10,IF(AND($D$1="三交代制",AH$17&gt;=2,AH$17&lt;=30,OR(AH101="準",AH101="深"),OR(AI101="準",AI101="深"),OR(AJ101="準",AJ101="深")),20,IF(AND($D$1="二交代制",OR(AH101="当",AH101="明"),NOT(OR(AND(AH101="当",OR(AI101="明",AH$17=31,AI$18="×"),OR(AJ101="休",AH$17=30,AH$17=31,AJ$18="×")),AND(AH101="明",OR(AG101="当",AH$17=1),OR(AI101="休",AH$17=31,AI$18="×"))))),30,IF(AND($D$1="三交代制",AG101&lt;&gt;"準",AG101&lt;&gt;"深",OR(AH101="準",AH101="深"),(NOT(OR(AND(AH101="準",OR(AG101="日",AG101="休",AH$17=1,AND(AI101&lt;&gt;"準",AI101&lt;&gt;"深",AG101="")),OR(AI101="休",AND(AI101="準",OR(AJ101="休",AH$17=30,AJ$18="×")),AH$17=31,AI$18="×",AI101="")),AND(AH101="深",OR(AG101="休",AH$17=1,AND(AI101&lt;&gt;"準",AI101&lt;&gt;"深",AG101="")),OR(AI101="休",AND(OR(AI101="準",AI101="深"),OR(AJ101="休",AH$17=30,AJ$18="×")),AH$17=31,AI$18="×",AI101="")))))),40,0))))</f>
        <v>0</v>
      </c>
      <c r="AI242" s="193">
        <f t="shared" ref="AI242" si="1613">IF(AND($D$1="二交代制",AI$17&gt;=1,AI$17&lt;=28,AI101="当",AJ101="明",AK101="休",AL101="当"),10,IF(AND($D$1="三交代制",AI$17&gt;=2,AI$17&lt;=30,OR(AI101="準",AI101="深"),OR(AJ101="準",AJ101="深"),OR(AK101="準",AK101="深")),20,IF(AND($D$1="二交代制",OR(AI101="当",AI101="明"),NOT(OR(AND(AI101="当",OR(AJ101="明",AI$17=31,AJ$18="×"),OR(AK101="休",AI$17=30,AI$17=31,AK$18="×")),AND(AI101="明",OR(AH101="当",AI$17=1),OR(AJ101="休",AI$17=31,AJ$18="×"))))),30,IF(AND($D$1="三交代制",AH101&lt;&gt;"準",AH101&lt;&gt;"深",OR(AI101="準",AI101="深"),(NOT(OR(AND(AI101="準",OR(AH101="日",AH101="休",AI$17=1,AND(AJ101&lt;&gt;"準",AJ101&lt;&gt;"深",AH101="")),OR(AJ101="休",AND(AJ101="準",OR(AK101="休",AI$17=30,AK$18="×")),AI$17=31,AJ$18="×",AJ101="")),AND(AI101="深",OR(AH101="休",AI$17=1,AND(AJ101&lt;&gt;"準",AJ101&lt;&gt;"深",AH101="")),OR(AJ101="休",AND(OR(AJ101="準",AJ101="深"),OR(AK101="休",AI$17=30,AK$18="×")),AI$17=31,AJ$18="×",AJ101="")))))),40,0))))</f>
        <v>0</v>
      </c>
      <c r="AJ242" s="193">
        <f t="shared" ref="AJ242" si="1614">IF(AND($D$1="二交代制",AJ$17&gt;=1,AJ$17&lt;=28,AJ101="当",AK101="明",AL101="休",AM101="当"),10,IF(AND($D$1="三交代制",AJ$17&gt;=2,AJ$17&lt;=30,OR(AJ101="準",AJ101="深"),OR(AK101="準",AK101="深"),OR(AL101="準",AL101="深")),20,IF(AND($D$1="二交代制",OR(AJ101="当",AJ101="明"),NOT(OR(AND(AJ101="当",OR(AK101="明",AJ$17=31,AK$18="×"),OR(AL101="休",AJ$17=30,AJ$17=31,AL$18="×")),AND(AJ101="明",OR(AI101="当",AJ$17=1),OR(AK101="休",AJ$17=31,AK$18="×"))))),30,IF(AND($D$1="三交代制",AI101&lt;&gt;"準",AI101&lt;&gt;"深",OR(AJ101="準",AJ101="深"),(NOT(OR(AND(AJ101="準",OR(AI101="日",AI101="休",AJ$17=1,AND(AK101&lt;&gt;"準",AK101&lt;&gt;"深",AI101="")),OR(AK101="休",AND(AK101="準",OR(AL101="休",AJ$17=30,AL$18="×")),AJ$17=31,AK$18="×",AK101="")),AND(AJ101="深",OR(AI101="休",AJ$17=1,AND(AK101&lt;&gt;"準",AK101&lt;&gt;"深",AI101="")),OR(AK101="休",AND(OR(AK101="準",AK101="深"),OR(AL101="休",AJ$17=30,AL$18="×")),AJ$17=31,AK$18="×",AK101="")))))),40,0))))</f>
        <v>0</v>
      </c>
      <c r="AK242" s="193">
        <f t="shared" ref="AK242" si="1615">IF(AND($D$1="二交代制",AK$17&gt;=1,AK$17&lt;=28,AK101="当",AL101="明",AM101="休",AN101="当"),10,IF(AND($D$1="三交代制",AK$17&gt;=2,AK$17&lt;=30,OR(AK101="準",AK101="深"),OR(AL101="準",AL101="深"),OR(AM101="準",AM101="深")),20,IF(AND($D$1="二交代制",OR(AK101="当",AK101="明"),NOT(OR(AND(AK101="当",OR(AL101="明",AK$17=31,AL$18="×"),OR(AM101="休",AK$17=30,AK$17=31,AM$18="×")),AND(AK101="明",OR(AJ101="当",AK$17=1),OR(AL101="休",AK$17=31,AL$18="×"))))),30,IF(AND($D$1="三交代制",AJ101&lt;&gt;"準",AJ101&lt;&gt;"深",OR(AK101="準",AK101="深"),(NOT(OR(AND(AK101="準",OR(AJ101="日",AJ101="休",AK$17=1,AND(AL101&lt;&gt;"準",AL101&lt;&gt;"深",AJ101="")),OR(AL101="休",AND(AL101="準",OR(AM101="休",AK$17=30,AM$18="×")),AK$17=31,AL$18="×",AL101="")),AND(AK101="深",OR(AJ101="休",AK$17=1,AND(AL101&lt;&gt;"準",AL101&lt;&gt;"深",AJ101="")),OR(AL101="休",AND(OR(AL101="準",AL101="深"),OR(AM101="休",AK$17=30,AM$18="×")),AK$17=31,AL$18="×",AL101="")))))),40,0))))</f>
        <v>0</v>
      </c>
      <c r="AL242" s="193">
        <f t="shared" ref="AL242" si="1616">IF(AND($D$1="二交代制",AL$17&gt;=1,AL$17&lt;=28,AL101="当",AM101="明",AN101="休",AO101="当"),10,IF(AND($D$1="三交代制",AL$17&gt;=2,AL$17&lt;=30,OR(AL101="準",AL101="深"),OR(AM101="準",AM101="深"),OR(AN101="準",AN101="深")),20,IF(AND($D$1="二交代制",OR(AL101="当",AL101="明"),NOT(OR(AND(AL101="当",OR(AM101="明",AL$17=31,AM$18="×"),OR(AN101="休",AL$17=30,AL$17=31,AN$18="×")),AND(AL101="明",OR(AK101="当",AL$17=1),OR(AM101="休",AL$17=31,AM$18="×"))))),30,IF(AND($D$1="三交代制",AK101&lt;&gt;"準",AK101&lt;&gt;"深",OR(AL101="準",AL101="深"),(NOT(OR(AND(AL101="準",OR(AK101="日",AK101="休",AL$17=1,AND(AM101&lt;&gt;"準",AM101&lt;&gt;"深",AK101="")),OR(AM101="休",AND(AM101="準",OR(AN101="休",AL$17=30,AN$18="×")),AL$17=31,AM$18="×",AM101="")),AND(AL101="深",OR(AK101="休",AL$17=1,AND(AM101&lt;&gt;"準",AM101&lt;&gt;"深",AK101="")),OR(AM101="休",AND(OR(AM101="準",AM101="深"),OR(AN101="休",AL$17=30,AN$18="×")),AL$17=31,AM$18="×",AM101="")))))),40,0))))</f>
        <v>0</v>
      </c>
      <c r="AM242" s="193">
        <f t="shared" ref="AM242" si="1617">IF(AND($D$1="二交代制",AM$17&gt;=1,AM$17&lt;=28,AM101="当",AN101="明",AO101="休",AP101="当"),10,IF(AND($D$1="三交代制",AM$17&gt;=2,AM$17&lt;=30,OR(AM101="準",AM101="深"),OR(AN101="準",AN101="深"),OR(AO101="準",AO101="深")),20,IF(AND($D$1="二交代制",OR(AM101="当",AM101="明"),NOT(OR(AND(AM101="当",OR(AN101="明",AM$17=31,AN$18="×"),OR(AO101="休",AM$17=30,AM$17=31,AO$18="×")),AND(AM101="明",OR(AL101="当",AM$17=1),OR(AN101="休",AM$17=31,AN$18="×"))))),30,IF(AND($D$1="三交代制",AL101&lt;&gt;"準",AL101&lt;&gt;"深",OR(AM101="準",AM101="深"),(NOT(OR(AND(AM101="準",OR(AL101="日",AL101="休",AM$17=1,AND(AN101&lt;&gt;"準",AN101&lt;&gt;"深",AL101="")),OR(AN101="休",AND(AN101="準",OR(AO101="休",AM$17=30,AO$18="×")),AM$17=31,AN$18="×",AN101="")),AND(AM101="深",OR(AL101="休",AM$17=1,AND(AN101&lt;&gt;"準",AN101&lt;&gt;"深",AL101="")),OR(AN101="休",AND(OR(AN101="準",AN101="深"),OR(AO101="休",AM$17=30,AO$18="×")),AM$17=31,AN$18="×",AN101="")))))),40,0))))</f>
        <v>0</v>
      </c>
      <c r="AN242" s="193">
        <f t="shared" ref="AN242" si="1618">IF(AND($D$1="二交代制",AN$17&gt;=1,AN$17&lt;=28,AN101="当",AO101="明",AP101="休",AQ101="当"),10,IF(AND($D$1="三交代制",AN$17&gt;=2,AN$17&lt;=30,OR(AN101="準",AN101="深"),OR(AO101="準",AO101="深"),OR(AP101="準",AP101="深")),20,IF(AND($D$1="二交代制",OR(AN101="当",AN101="明"),NOT(OR(AND(AN101="当",OR(AO101="明",AN$17=31,AO$18="×"),OR(AP101="休",AN$17=30,AN$17=31,AP$18="×")),AND(AN101="明",OR(AM101="当",AN$17=1),OR(AO101="休",AN$17=31,AO$18="×"))))),30,IF(AND($D$1="三交代制",AM101&lt;&gt;"準",AM101&lt;&gt;"深",OR(AN101="準",AN101="深"),(NOT(OR(AND(AN101="準",OR(AM101="日",AM101="休",AN$17=1,AND(AO101&lt;&gt;"準",AO101&lt;&gt;"深",AM101="")),OR(AO101="休",AND(AO101="準",OR(AP101="休",AN$17=30,AP$18="×")),AN$17=31,AO$18="×",AO101="")),AND(AN101="深",OR(AM101="休",AN$17=1,AND(AO101&lt;&gt;"準",AO101&lt;&gt;"深",AM101="")),OR(AO101="休",AND(OR(AO101="準",AO101="深"),OR(AP101="休",AN$17=30,AP$18="×")),AN$17=31,AO$18="×",AO101="")))))),40,0))))</f>
        <v>0</v>
      </c>
      <c r="AO242" s="193">
        <f t="shared" ref="AO242" si="1619">IF(AND($D$1="二交代制",AO$17&gt;=1,AO$17&lt;=28,AO101="当",AP101="明",AQ101="休",AR101="当"),10,IF(AND($D$1="三交代制",AO$17&gt;=2,AO$17&lt;=30,OR(AO101="準",AO101="深"),OR(AP101="準",AP101="深"),OR(AQ101="準",AQ101="深")),20,IF(AND($D$1="二交代制",OR(AO101="当",AO101="明"),NOT(OR(AND(AO101="当",OR(AP101="明",AO$17=31,AP$18="×"),OR(AQ101="休",AO$17=30,AO$17=31,AQ$18="×")),AND(AO101="明",OR(AN101="当",AO$17=1),OR(AP101="休",AO$17=31,AP$18="×"))))),30,IF(AND($D$1="三交代制",AN101&lt;&gt;"準",AN101&lt;&gt;"深",OR(AO101="準",AO101="深"),(NOT(OR(AND(AO101="準",OR(AN101="日",AN101="休",AO$17=1,AND(AP101&lt;&gt;"準",AP101&lt;&gt;"深",AN101="")),OR(AP101="休",AND(AP101="準",OR(AQ101="休",AO$17=30,AQ$18="×")),AO$17=31,AP$18="×",AP101="")),AND(AO101="深",OR(AN101="休",AO$17=1,AND(AP101&lt;&gt;"準",AP101&lt;&gt;"深",AN101="")),OR(AP101="休",AND(OR(AP101="準",AP101="深"),OR(AQ101="休",AO$17=30,AQ$18="×")),AO$17=31,AP$18="×",AP101="")))))),40,0))))</f>
        <v>0</v>
      </c>
    </row>
    <row r="243" spans="4:41" x14ac:dyDescent="0.4">
      <c r="D243" s="104"/>
      <c r="E243" s="104"/>
      <c r="F243" s="104"/>
      <c r="G243" s="104"/>
      <c r="H243" s="104"/>
      <c r="I243" s="307"/>
      <c r="J243" s="202"/>
      <c r="K243" s="193"/>
      <c r="L243" s="193"/>
      <c r="M243" s="193"/>
      <c r="N243" s="193"/>
      <c r="O243" s="193"/>
      <c r="P243" s="193"/>
      <c r="Q243" s="193"/>
      <c r="R243" s="193"/>
      <c r="S243" s="193"/>
      <c r="T243" s="193"/>
      <c r="U243" s="193"/>
      <c r="V243" s="193"/>
      <c r="W243" s="193"/>
      <c r="X243" s="193"/>
      <c r="Y243" s="193"/>
      <c r="Z243" s="193"/>
      <c r="AA243" s="193"/>
      <c r="AB243" s="193"/>
      <c r="AC243" s="193"/>
      <c r="AD243" s="193"/>
      <c r="AE243" s="193"/>
      <c r="AF243" s="193"/>
      <c r="AG243" s="193"/>
      <c r="AH243" s="193"/>
      <c r="AI243" s="193"/>
      <c r="AJ243" s="193"/>
      <c r="AK243" s="193"/>
      <c r="AL243" s="193"/>
      <c r="AM243" s="193"/>
      <c r="AN243" s="193"/>
      <c r="AO243" s="193"/>
    </row>
    <row r="244" spans="4:41" x14ac:dyDescent="0.4">
      <c r="D244" s="104"/>
      <c r="E244" s="104"/>
      <c r="F244" s="104"/>
      <c r="G244" s="104"/>
      <c r="H244" s="104"/>
      <c r="I244" s="307"/>
      <c r="J244" s="201" t="str">
        <f t="shared" ref="J244" si="1620">E103</f>
        <v>大崎</v>
      </c>
      <c r="K244" s="193">
        <f t="shared" ref="K244" si="1621">IF(AND($D$1="二交代制",K$17&gt;=1,K$17&lt;=28,K103="当",L103="明",M103="休",N103="当"),10,IF(AND($D$1="三交代制",K$17&gt;=2,K$17&lt;=30,OR(K103="準",K103="深"),OR(L103="準",L103="深"),OR(M103="準",M103="深")),20,IF(AND($D$1="二交代制",OR(K103="当",K103="明"),NOT(OR(AND(K103="当",OR(L103="明",K$17=31,L$18="×"),OR(M103="休",K$17=30,K$17=31,M$18="×")),AND(K103="明",OR(J103="当",K$17=1),OR(L103="休",K$17=31,L$18="×"))))),30,IF(AND($D$1="三交代制",J103&lt;&gt;"準",J103&lt;&gt;"深",OR(K103="準",K103="深"),(NOT(OR(AND(K103="準",OR(J103="日",J103="休",K$17=1,AND(L103&lt;&gt;"準",L103&lt;&gt;"深",J103="")),OR(L103="休",AND(L103="準",OR(M103="休",K$17=30,M$18="×")),K$17=31,L$18="×",L103="")),AND(K103="深",OR(J103="休",K$17=1,AND(L103&lt;&gt;"準",L103&lt;&gt;"深",J103="")),OR(L103="休",AND(OR(L103="準",L103="深"),OR(M103="休",K$17=30,M$18="×")),K$17=31,L$18="×",L103="")))))),40,0))))</f>
        <v>0</v>
      </c>
      <c r="L244" s="193">
        <f t="shared" ref="L244" si="1622">IF(AND($D$1="二交代制",L$17&gt;=1,L$17&lt;=28,L103="当",M103="明",N103="休",O103="当"),10,IF(AND($D$1="三交代制",L$17&gt;=2,L$17&lt;=30,OR(L103="準",L103="深"),OR(M103="準",M103="深"),OR(N103="準",N103="深")),20,IF(AND($D$1="二交代制",OR(L103="当",L103="明"),NOT(OR(AND(L103="当",OR(M103="明",L$17=31,M$18="×"),OR(N103="休",L$17=30,L$17=31,N$18="×")),AND(L103="明",OR(K103="当",L$17=1),OR(M103="休",L$17=31,M$18="×"))))),30,IF(AND($D$1="三交代制",K103&lt;&gt;"準",K103&lt;&gt;"深",OR(L103="準",L103="深"),(NOT(OR(AND(L103="準",OR(K103="日",K103="休",L$17=1,AND(M103&lt;&gt;"準",M103&lt;&gt;"深",K103="")),OR(M103="休",AND(M103="準",OR(N103="休",L$17=30,N$18="×")),L$17=31,M$18="×",M103="")),AND(L103="深",OR(K103="休",L$17=1,AND(M103&lt;&gt;"準",M103&lt;&gt;"深",K103="")),OR(M103="休",AND(OR(M103="準",M103="深"),OR(N103="休",L$17=30,N$18="×")),L$17=31,M$18="×",M103="")))))),40,0))))</f>
        <v>0</v>
      </c>
      <c r="M244" s="193">
        <f t="shared" ref="M244" si="1623">IF(AND($D$1="二交代制",M$17&gt;=1,M$17&lt;=28,M103="当",N103="明",O103="休",P103="当"),10,IF(AND($D$1="三交代制",M$17&gt;=2,M$17&lt;=30,OR(M103="準",M103="深"),OR(N103="準",N103="深"),OR(O103="準",O103="深")),20,IF(AND($D$1="二交代制",OR(M103="当",M103="明"),NOT(OR(AND(M103="当",OR(N103="明",M$17=31,N$18="×"),OR(O103="休",M$17=30,M$17=31,O$18="×")),AND(M103="明",OR(L103="当",M$17=1),OR(N103="休",M$17=31,N$18="×"))))),30,IF(AND($D$1="三交代制",L103&lt;&gt;"準",L103&lt;&gt;"深",OR(M103="準",M103="深"),(NOT(OR(AND(M103="準",OR(L103="日",L103="休",M$17=1,AND(N103&lt;&gt;"準",N103&lt;&gt;"深",L103="")),OR(N103="休",AND(N103="準",OR(O103="休",M$17=30,O$18="×")),M$17=31,N$18="×",N103="")),AND(M103="深",OR(L103="休",M$17=1,AND(N103&lt;&gt;"準",N103&lt;&gt;"深",L103="")),OR(N103="休",AND(OR(N103="準",N103="深"),OR(O103="休",M$17=30,O$18="×")),M$17=31,N$18="×",N103="")))))),40,0))))</f>
        <v>0</v>
      </c>
      <c r="N244" s="193">
        <f t="shared" ref="N244" si="1624">IF(AND($D$1="二交代制",N$17&gt;=1,N$17&lt;=28,N103="当",O103="明",P103="休",Q103="当"),10,IF(AND($D$1="三交代制",N$17&gt;=2,N$17&lt;=30,OR(N103="準",N103="深"),OR(O103="準",O103="深"),OR(P103="準",P103="深")),20,IF(AND($D$1="二交代制",OR(N103="当",N103="明"),NOT(OR(AND(N103="当",OR(O103="明",N$17=31,O$18="×"),OR(P103="休",N$17=30,N$17=31,P$18="×")),AND(N103="明",OR(M103="当",N$17=1),OR(O103="休",N$17=31,O$18="×"))))),30,IF(AND($D$1="三交代制",M103&lt;&gt;"準",M103&lt;&gt;"深",OR(N103="準",N103="深"),(NOT(OR(AND(N103="準",OR(M103="日",M103="休",N$17=1,AND(O103&lt;&gt;"準",O103&lt;&gt;"深",M103="")),OR(O103="休",AND(O103="準",OR(P103="休",N$17=30,P$18="×")),N$17=31,O$18="×",O103="")),AND(N103="深",OR(M103="休",N$17=1,AND(O103&lt;&gt;"準",O103&lt;&gt;"深",M103="")),OR(O103="休",AND(OR(O103="準",O103="深"),OR(P103="休",N$17=30,P$18="×")),N$17=31,O$18="×",O103="")))))),40,0))))</f>
        <v>0</v>
      </c>
      <c r="O244" s="193">
        <f t="shared" ref="O244" si="1625">IF(AND($D$1="二交代制",O$17&gt;=1,O$17&lt;=28,O103="当",P103="明",Q103="休",R103="当"),10,IF(AND($D$1="三交代制",O$17&gt;=2,O$17&lt;=30,OR(O103="準",O103="深"),OR(P103="準",P103="深"),OR(Q103="準",Q103="深")),20,IF(AND($D$1="二交代制",OR(O103="当",O103="明"),NOT(OR(AND(O103="当",OR(P103="明",O$17=31,P$18="×"),OR(Q103="休",O$17=30,O$17=31,Q$18="×")),AND(O103="明",OR(N103="当",O$17=1),OR(P103="休",O$17=31,P$18="×"))))),30,IF(AND($D$1="三交代制",N103&lt;&gt;"準",N103&lt;&gt;"深",OR(O103="準",O103="深"),(NOT(OR(AND(O103="準",OR(N103="日",N103="休",O$17=1,AND(P103&lt;&gt;"準",P103&lt;&gt;"深",N103="")),OR(P103="休",AND(P103="準",OR(Q103="休",O$17=30,Q$18="×")),O$17=31,P$18="×",P103="")),AND(O103="深",OR(N103="休",O$17=1,AND(P103&lt;&gt;"準",P103&lt;&gt;"深",N103="")),OR(P103="休",AND(OR(P103="準",P103="深"),OR(Q103="休",O$17=30,Q$18="×")),O$17=31,P$18="×",P103="")))))),40,0))))</f>
        <v>0</v>
      </c>
      <c r="P244" s="193">
        <f t="shared" ref="P244" si="1626">IF(AND($D$1="二交代制",P$17&gt;=1,P$17&lt;=28,P103="当",Q103="明",R103="休",S103="当"),10,IF(AND($D$1="三交代制",P$17&gt;=2,P$17&lt;=30,OR(P103="準",P103="深"),OR(Q103="準",Q103="深"),OR(R103="準",R103="深")),20,IF(AND($D$1="二交代制",OR(P103="当",P103="明"),NOT(OR(AND(P103="当",OR(Q103="明",P$17=31,Q$18="×"),OR(R103="休",P$17=30,P$17=31,R$18="×")),AND(P103="明",OR(O103="当",P$17=1),OR(Q103="休",P$17=31,Q$18="×"))))),30,IF(AND($D$1="三交代制",O103&lt;&gt;"準",O103&lt;&gt;"深",OR(P103="準",P103="深"),(NOT(OR(AND(P103="準",OR(O103="日",O103="休",P$17=1,AND(Q103&lt;&gt;"準",Q103&lt;&gt;"深",O103="")),OR(Q103="休",AND(Q103="準",OR(R103="休",P$17=30,R$18="×")),P$17=31,Q$18="×",Q103="")),AND(P103="深",OR(O103="休",P$17=1,AND(Q103&lt;&gt;"準",Q103&lt;&gt;"深",O103="")),OR(Q103="休",AND(OR(Q103="準",Q103="深"),OR(R103="休",P$17=30,R$18="×")),P$17=31,Q$18="×",Q103="")))))),40,0))))</f>
        <v>0</v>
      </c>
      <c r="Q244" s="193">
        <f t="shared" ref="Q244" si="1627">IF(AND($D$1="二交代制",Q$17&gt;=1,Q$17&lt;=28,Q103="当",R103="明",S103="休",T103="当"),10,IF(AND($D$1="三交代制",Q$17&gt;=2,Q$17&lt;=30,OR(Q103="準",Q103="深"),OR(R103="準",R103="深"),OR(S103="準",S103="深")),20,IF(AND($D$1="二交代制",OR(Q103="当",Q103="明"),NOT(OR(AND(Q103="当",OR(R103="明",Q$17=31,R$18="×"),OR(S103="休",Q$17=30,Q$17=31,S$18="×")),AND(Q103="明",OR(P103="当",Q$17=1),OR(R103="休",Q$17=31,R$18="×"))))),30,IF(AND($D$1="三交代制",P103&lt;&gt;"準",P103&lt;&gt;"深",OR(Q103="準",Q103="深"),(NOT(OR(AND(Q103="準",OR(P103="日",P103="休",Q$17=1,AND(R103&lt;&gt;"準",R103&lt;&gt;"深",P103="")),OR(R103="休",AND(R103="準",OR(S103="休",Q$17=30,S$18="×")),Q$17=31,R$18="×",R103="")),AND(Q103="深",OR(P103="休",Q$17=1,AND(R103&lt;&gt;"準",R103&lt;&gt;"深",P103="")),OR(R103="休",AND(OR(R103="準",R103="深"),OR(S103="休",Q$17=30,S$18="×")),Q$17=31,R$18="×",R103="")))))),40,0))))</f>
        <v>0</v>
      </c>
      <c r="R244" s="193">
        <f t="shared" ref="R244" si="1628">IF(AND($D$1="二交代制",R$17&gt;=1,R$17&lt;=28,R103="当",S103="明",T103="休",U103="当"),10,IF(AND($D$1="三交代制",R$17&gt;=2,R$17&lt;=30,OR(R103="準",R103="深"),OR(S103="準",S103="深"),OR(T103="準",T103="深")),20,IF(AND($D$1="二交代制",OR(R103="当",R103="明"),NOT(OR(AND(R103="当",OR(S103="明",R$17=31,S$18="×"),OR(T103="休",R$17=30,R$17=31,T$18="×")),AND(R103="明",OR(Q103="当",R$17=1),OR(S103="休",R$17=31,S$18="×"))))),30,IF(AND($D$1="三交代制",Q103&lt;&gt;"準",Q103&lt;&gt;"深",OR(R103="準",R103="深"),(NOT(OR(AND(R103="準",OR(Q103="日",Q103="休",R$17=1,AND(S103&lt;&gt;"準",S103&lt;&gt;"深",Q103="")),OR(S103="休",AND(S103="準",OR(T103="休",R$17=30,T$18="×")),R$17=31,S$18="×",S103="")),AND(R103="深",OR(Q103="休",R$17=1,AND(S103&lt;&gt;"準",S103&lt;&gt;"深",Q103="")),OR(S103="休",AND(OR(S103="準",S103="深"),OR(T103="休",R$17=30,T$18="×")),R$17=31,S$18="×",S103="")))))),40,0))))</f>
        <v>0</v>
      </c>
      <c r="S244" s="193">
        <f t="shared" ref="S244" si="1629">IF(AND($D$1="二交代制",S$17&gt;=1,S$17&lt;=28,S103="当",T103="明",U103="休",V103="当"),10,IF(AND($D$1="三交代制",S$17&gt;=2,S$17&lt;=30,OR(S103="準",S103="深"),OR(T103="準",T103="深"),OR(U103="準",U103="深")),20,IF(AND($D$1="二交代制",OR(S103="当",S103="明"),NOT(OR(AND(S103="当",OR(T103="明",S$17=31,T$18="×"),OR(U103="休",S$17=30,S$17=31,U$18="×")),AND(S103="明",OR(R103="当",S$17=1),OR(T103="休",S$17=31,T$18="×"))))),30,IF(AND($D$1="三交代制",R103&lt;&gt;"準",R103&lt;&gt;"深",OR(S103="準",S103="深"),(NOT(OR(AND(S103="準",OR(R103="日",R103="休",S$17=1,AND(T103&lt;&gt;"準",T103&lt;&gt;"深",R103="")),OR(T103="休",AND(T103="準",OR(U103="休",S$17=30,U$18="×")),S$17=31,T$18="×",T103="")),AND(S103="深",OR(R103="休",S$17=1,AND(T103&lt;&gt;"準",T103&lt;&gt;"深",R103="")),OR(T103="休",AND(OR(T103="準",T103="深"),OR(U103="休",S$17=30,U$18="×")),S$17=31,T$18="×",T103="")))))),40,0))))</f>
        <v>0</v>
      </c>
      <c r="T244" s="193">
        <f t="shared" ref="T244" si="1630">IF(AND($D$1="二交代制",T$17&gt;=1,T$17&lt;=28,T103="当",U103="明",V103="休",W103="当"),10,IF(AND($D$1="三交代制",T$17&gt;=2,T$17&lt;=30,OR(T103="準",T103="深"),OR(U103="準",U103="深"),OR(V103="準",V103="深")),20,IF(AND($D$1="二交代制",OR(T103="当",T103="明"),NOT(OR(AND(T103="当",OR(U103="明",T$17=31,U$18="×"),OR(V103="休",T$17=30,T$17=31,V$18="×")),AND(T103="明",OR(S103="当",T$17=1),OR(U103="休",T$17=31,U$18="×"))))),30,IF(AND($D$1="三交代制",S103&lt;&gt;"準",S103&lt;&gt;"深",OR(T103="準",T103="深"),(NOT(OR(AND(T103="準",OR(S103="日",S103="休",T$17=1,AND(U103&lt;&gt;"準",U103&lt;&gt;"深",S103="")),OR(U103="休",AND(U103="準",OR(V103="休",T$17=30,V$18="×")),T$17=31,U$18="×",U103="")),AND(T103="深",OR(S103="休",T$17=1,AND(U103&lt;&gt;"準",U103&lt;&gt;"深",S103="")),OR(U103="休",AND(OR(U103="準",U103="深"),OR(V103="休",T$17=30,V$18="×")),T$17=31,U$18="×",U103="")))))),40,0))))</f>
        <v>0</v>
      </c>
      <c r="U244" s="193">
        <f t="shared" ref="U244" si="1631">IF(AND($D$1="二交代制",U$17&gt;=1,U$17&lt;=28,U103="当",V103="明",W103="休",X103="当"),10,IF(AND($D$1="三交代制",U$17&gt;=2,U$17&lt;=30,OR(U103="準",U103="深"),OR(V103="準",V103="深"),OR(W103="準",W103="深")),20,IF(AND($D$1="二交代制",OR(U103="当",U103="明"),NOT(OR(AND(U103="当",OR(V103="明",U$17=31,V$18="×"),OR(W103="休",U$17=30,U$17=31,W$18="×")),AND(U103="明",OR(T103="当",U$17=1),OR(V103="休",U$17=31,V$18="×"))))),30,IF(AND($D$1="三交代制",T103&lt;&gt;"準",T103&lt;&gt;"深",OR(U103="準",U103="深"),(NOT(OR(AND(U103="準",OR(T103="日",T103="休",U$17=1,AND(V103&lt;&gt;"準",V103&lt;&gt;"深",T103="")),OR(V103="休",AND(V103="準",OR(W103="休",U$17=30,W$18="×")),U$17=31,V$18="×",V103="")),AND(U103="深",OR(T103="休",U$17=1,AND(V103&lt;&gt;"準",V103&lt;&gt;"深",T103="")),OR(V103="休",AND(OR(V103="準",V103="深"),OR(W103="休",U$17=30,W$18="×")),U$17=31,V$18="×",V103="")))))),40,0))))</f>
        <v>0</v>
      </c>
      <c r="V244" s="193">
        <f t="shared" ref="V244" si="1632">IF(AND($D$1="二交代制",V$17&gt;=1,V$17&lt;=28,V103="当",W103="明",X103="休",Y103="当"),10,IF(AND($D$1="三交代制",V$17&gt;=2,V$17&lt;=30,OR(V103="準",V103="深"),OR(W103="準",W103="深"),OR(X103="準",X103="深")),20,IF(AND($D$1="二交代制",OR(V103="当",V103="明"),NOT(OR(AND(V103="当",OR(W103="明",V$17=31,W$18="×"),OR(X103="休",V$17=30,V$17=31,X$18="×")),AND(V103="明",OR(U103="当",V$17=1),OR(W103="休",V$17=31,W$18="×"))))),30,IF(AND($D$1="三交代制",U103&lt;&gt;"準",U103&lt;&gt;"深",OR(V103="準",V103="深"),(NOT(OR(AND(V103="準",OR(U103="日",U103="休",V$17=1,AND(W103&lt;&gt;"準",W103&lt;&gt;"深",U103="")),OR(W103="休",AND(W103="準",OR(X103="休",V$17=30,X$18="×")),V$17=31,W$18="×",W103="")),AND(V103="深",OR(U103="休",V$17=1,AND(W103&lt;&gt;"準",W103&lt;&gt;"深",U103="")),OR(W103="休",AND(OR(W103="準",W103="深"),OR(X103="休",V$17=30,X$18="×")),V$17=31,W$18="×",W103="")))))),40,0))))</f>
        <v>0</v>
      </c>
      <c r="W244" s="193">
        <f t="shared" ref="W244" si="1633">IF(AND($D$1="二交代制",W$17&gt;=1,W$17&lt;=28,W103="当",X103="明",Y103="休",Z103="当"),10,IF(AND($D$1="三交代制",W$17&gt;=2,W$17&lt;=30,OR(W103="準",W103="深"),OR(X103="準",X103="深"),OR(Y103="準",Y103="深")),20,IF(AND($D$1="二交代制",OR(W103="当",W103="明"),NOT(OR(AND(W103="当",OR(X103="明",W$17=31,X$18="×"),OR(Y103="休",W$17=30,W$17=31,Y$18="×")),AND(W103="明",OR(V103="当",W$17=1),OR(X103="休",W$17=31,X$18="×"))))),30,IF(AND($D$1="三交代制",V103&lt;&gt;"準",V103&lt;&gt;"深",OR(W103="準",W103="深"),(NOT(OR(AND(W103="準",OR(V103="日",V103="休",W$17=1,AND(X103&lt;&gt;"準",X103&lt;&gt;"深",V103="")),OR(X103="休",AND(X103="準",OR(Y103="休",W$17=30,Y$18="×")),W$17=31,X$18="×",X103="")),AND(W103="深",OR(V103="休",W$17=1,AND(X103&lt;&gt;"準",X103&lt;&gt;"深",V103="")),OR(X103="休",AND(OR(X103="準",X103="深"),OR(Y103="休",W$17=30,Y$18="×")),W$17=31,X$18="×",X103="")))))),40,0))))</f>
        <v>0</v>
      </c>
      <c r="X244" s="193">
        <f t="shared" ref="X244" si="1634">IF(AND($D$1="二交代制",X$17&gt;=1,X$17&lt;=28,X103="当",Y103="明",Z103="休",AA103="当"),10,IF(AND($D$1="三交代制",X$17&gt;=2,X$17&lt;=30,OR(X103="準",X103="深"),OR(Y103="準",Y103="深"),OR(Z103="準",Z103="深")),20,IF(AND($D$1="二交代制",OR(X103="当",X103="明"),NOT(OR(AND(X103="当",OR(Y103="明",X$17=31,Y$18="×"),OR(Z103="休",X$17=30,X$17=31,Z$18="×")),AND(X103="明",OR(W103="当",X$17=1),OR(Y103="休",X$17=31,Y$18="×"))))),30,IF(AND($D$1="三交代制",W103&lt;&gt;"準",W103&lt;&gt;"深",OR(X103="準",X103="深"),(NOT(OR(AND(X103="準",OR(W103="日",W103="休",X$17=1,AND(Y103&lt;&gt;"準",Y103&lt;&gt;"深",W103="")),OR(Y103="休",AND(Y103="準",OR(Z103="休",X$17=30,Z$18="×")),X$17=31,Y$18="×",Y103="")),AND(X103="深",OR(W103="休",X$17=1,AND(Y103&lt;&gt;"準",Y103&lt;&gt;"深",W103="")),OR(Y103="休",AND(OR(Y103="準",Y103="深"),OR(Z103="休",X$17=30,Z$18="×")),X$17=31,Y$18="×",Y103="")))))),40,0))))</f>
        <v>0</v>
      </c>
      <c r="Y244" s="193">
        <f t="shared" ref="Y244" si="1635">IF(AND($D$1="二交代制",Y$17&gt;=1,Y$17&lt;=28,Y103="当",Z103="明",AA103="休",AB103="当"),10,IF(AND($D$1="三交代制",Y$17&gt;=2,Y$17&lt;=30,OR(Y103="準",Y103="深"),OR(Z103="準",Z103="深"),OR(AA103="準",AA103="深")),20,IF(AND($D$1="二交代制",OR(Y103="当",Y103="明"),NOT(OR(AND(Y103="当",OR(Z103="明",Y$17=31,Z$18="×"),OR(AA103="休",Y$17=30,Y$17=31,AA$18="×")),AND(Y103="明",OR(X103="当",Y$17=1),OR(Z103="休",Y$17=31,Z$18="×"))))),30,IF(AND($D$1="三交代制",X103&lt;&gt;"準",X103&lt;&gt;"深",OR(Y103="準",Y103="深"),(NOT(OR(AND(Y103="準",OR(X103="日",X103="休",Y$17=1,AND(Z103&lt;&gt;"準",Z103&lt;&gt;"深",X103="")),OR(Z103="休",AND(Z103="準",OR(AA103="休",Y$17=30,AA$18="×")),Y$17=31,Z$18="×",Z103="")),AND(Y103="深",OR(X103="休",Y$17=1,AND(Z103&lt;&gt;"準",Z103&lt;&gt;"深",X103="")),OR(Z103="休",AND(OR(Z103="準",Z103="深"),OR(AA103="休",Y$17=30,AA$18="×")),Y$17=31,Z$18="×",Z103="")))))),40,0))))</f>
        <v>0</v>
      </c>
      <c r="Z244" s="193">
        <f t="shared" ref="Z244" si="1636">IF(AND($D$1="二交代制",Z$17&gt;=1,Z$17&lt;=28,Z103="当",AA103="明",AB103="休",AC103="当"),10,IF(AND($D$1="三交代制",Z$17&gt;=2,Z$17&lt;=30,OR(Z103="準",Z103="深"),OR(AA103="準",AA103="深"),OR(AB103="準",AB103="深")),20,IF(AND($D$1="二交代制",OR(Z103="当",Z103="明"),NOT(OR(AND(Z103="当",OR(AA103="明",Z$17=31,AA$18="×"),OR(AB103="休",Z$17=30,Z$17=31,AB$18="×")),AND(Z103="明",OR(Y103="当",Z$17=1),OR(AA103="休",Z$17=31,AA$18="×"))))),30,IF(AND($D$1="三交代制",Y103&lt;&gt;"準",Y103&lt;&gt;"深",OR(Z103="準",Z103="深"),(NOT(OR(AND(Z103="準",OR(Y103="日",Y103="休",Z$17=1,AND(AA103&lt;&gt;"準",AA103&lt;&gt;"深",Y103="")),OR(AA103="休",AND(AA103="準",OR(AB103="休",Z$17=30,AB$18="×")),Z$17=31,AA$18="×",AA103="")),AND(Z103="深",OR(Y103="休",Z$17=1,AND(AA103&lt;&gt;"準",AA103&lt;&gt;"深",Y103="")),OR(AA103="休",AND(OR(AA103="準",AA103="深"),OR(AB103="休",Z$17=30,AB$18="×")),Z$17=31,AA$18="×",AA103="")))))),40,0))))</f>
        <v>0</v>
      </c>
      <c r="AA244" s="193">
        <f t="shared" ref="AA244" si="1637">IF(AND($D$1="二交代制",AA$17&gt;=1,AA$17&lt;=28,AA103="当",AB103="明",AC103="休",AD103="当"),10,IF(AND($D$1="三交代制",AA$17&gt;=2,AA$17&lt;=30,OR(AA103="準",AA103="深"),OR(AB103="準",AB103="深"),OR(AC103="準",AC103="深")),20,IF(AND($D$1="二交代制",OR(AA103="当",AA103="明"),NOT(OR(AND(AA103="当",OR(AB103="明",AA$17=31,AB$18="×"),OR(AC103="休",AA$17=30,AA$17=31,AC$18="×")),AND(AA103="明",OR(Z103="当",AA$17=1),OR(AB103="休",AA$17=31,AB$18="×"))))),30,IF(AND($D$1="三交代制",Z103&lt;&gt;"準",Z103&lt;&gt;"深",OR(AA103="準",AA103="深"),(NOT(OR(AND(AA103="準",OR(Z103="日",Z103="休",AA$17=1,AND(AB103&lt;&gt;"準",AB103&lt;&gt;"深",Z103="")),OR(AB103="休",AND(AB103="準",OR(AC103="休",AA$17=30,AC$18="×")),AA$17=31,AB$18="×",AB103="")),AND(AA103="深",OR(Z103="休",AA$17=1,AND(AB103&lt;&gt;"準",AB103&lt;&gt;"深",Z103="")),OR(AB103="休",AND(OR(AB103="準",AB103="深"),OR(AC103="休",AA$17=30,AC$18="×")),AA$17=31,AB$18="×",AB103="")))))),40,0))))</f>
        <v>0</v>
      </c>
      <c r="AB244" s="193">
        <f t="shared" ref="AB244" si="1638">IF(AND($D$1="二交代制",AB$17&gt;=1,AB$17&lt;=28,AB103="当",AC103="明",AD103="休",AE103="当"),10,IF(AND($D$1="三交代制",AB$17&gt;=2,AB$17&lt;=30,OR(AB103="準",AB103="深"),OR(AC103="準",AC103="深"),OR(AD103="準",AD103="深")),20,IF(AND($D$1="二交代制",OR(AB103="当",AB103="明"),NOT(OR(AND(AB103="当",OR(AC103="明",AB$17=31,AC$18="×"),OR(AD103="休",AB$17=30,AB$17=31,AD$18="×")),AND(AB103="明",OR(AA103="当",AB$17=1),OR(AC103="休",AB$17=31,AC$18="×"))))),30,IF(AND($D$1="三交代制",AA103&lt;&gt;"準",AA103&lt;&gt;"深",OR(AB103="準",AB103="深"),(NOT(OR(AND(AB103="準",OR(AA103="日",AA103="休",AB$17=1,AND(AC103&lt;&gt;"準",AC103&lt;&gt;"深",AA103="")),OR(AC103="休",AND(AC103="準",OR(AD103="休",AB$17=30,AD$18="×")),AB$17=31,AC$18="×",AC103="")),AND(AB103="深",OR(AA103="休",AB$17=1,AND(AC103&lt;&gt;"準",AC103&lt;&gt;"深",AA103="")),OR(AC103="休",AND(OR(AC103="準",AC103="深"),OR(AD103="休",AB$17=30,AD$18="×")),AB$17=31,AC$18="×",AC103="")))))),40,0))))</f>
        <v>0</v>
      </c>
      <c r="AC244" s="193">
        <f t="shared" ref="AC244" si="1639">IF(AND($D$1="二交代制",AC$17&gt;=1,AC$17&lt;=28,AC103="当",AD103="明",AE103="休",AF103="当"),10,IF(AND($D$1="三交代制",AC$17&gt;=2,AC$17&lt;=30,OR(AC103="準",AC103="深"),OR(AD103="準",AD103="深"),OR(AE103="準",AE103="深")),20,IF(AND($D$1="二交代制",OR(AC103="当",AC103="明"),NOT(OR(AND(AC103="当",OR(AD103="明",AC$17=31,AD$18="×"),OR(AE103="休",AC$17=30,AC$17=31,AE$18="×")),AND(AC103="明",OR(AB103="当",AC$17=1),OR(AD103="休",AC$17=31,AD$18="×"))))),30,IF(AND($D$1="三交代制",AB103&lt;&gt;"準",AB103&lt;&gt;"深",OR(AC103="準",AC103="深"),(NOT(OR(AND(AC103="準",OR(AB103="日",AB103="休",AC$17=1,AND(AD103&lt;&gt;"準",AD103&lt;&gt;"深",AB103="")),OR(AD103="休",AND(AD103="準",OR(AE103="休",AC$17=30,AE$18="×")),AC$17=31,AD$18="×",AD103="")),AND(AC103="深",OR(AB103="休",AC$17=1,AND(AD103&lt;&gt;"準",AD103&lt;&gt;"深",AB103="")),OR(AD103="休",AND(OR(AD103="準",AD103="深"),OR(AE103="休",AC$17=30,AE$18="×")),AC$17=31,AD$18="×",AD103="")))))),40,0))))</f>
        <v>0</v>
      </c>
      <c r="AD244" s="193">
        <f t="shared" ref="AD244" si="1640">IF(AND($D$1="二交代制",AD$17&gt;=1,AD$17&lt;=28,AD103="当",AE103="明",AF103="休",AG103="当"),10,IF(AND($D$1="三交代制",AD$17&gt;=2,AD$17&lt;=30,OR(AD103="準",AD103="深"),OR(AE103="準",AE103="深"),OR(AF103="準",AF103="深")),20,IF(AND($D$1="二交代制",OR(AD103="当",AD103="明"),NOT(OR(AND(AD103="当",OR(AE103="明",AD$17=31,AE$18="×"),OR(AF103="休",AD$17=30,AD$17=31,AF$18="×")),AND(AD103="明",OR(AC103="当",AD$17=1),OR(AE103="休",AD$17=31,AE$18="×"))))),30,IF(AND($D$1="三交代制",AC103&lt;&gt;"準",AC103&lt;&gt;"深",OR(AD103="準",AD103="深"),(NOT(OR(AND(AD103="準",OR(AC103="日",AC103="休",AD$17=1,AND(AE103&lt;&gt;"準",AE103&lt;&gt;"深",AC103="")),OR(AE103="休",AND(AE103="準",OR(AF103="休",AD$17=30,AF$18="×")),AD$17=31,AE$18="×",AE103="")),AND(AD103="深",OR(AC103="休",AD$17=1,AND(AE103&lt;&gt;"準",AE103&lt;&gt;"深",AC103="")),OR(AE103="休",AND(OR(AE103="準",AE103="深"),OR(AF103="休",AD$17=30,AF$18="×")),AD$17=31,AE$18="×",AE103="")))))),40,0))))</f>
        <v>0</v>
      </c>
      <c r="AE244" s="193">
        <f t="shared" ref="AE244" si="1641">IF(AND($D$1="二交代制",AE$17&gt;=1,AE$17&lt;=28,AE103="当",AF103="明",AG103="休",AH103="当"),10,IF(AND($D$1="三交代制",AE$17&gt;=2,AE$17&lt;=30,OR(AE103="準",AE103="深"),OR(AF103="準",AF103="深"),OR(AG103="準",AG103="深")),20,IF(AND($D$1="二交代制",OR(AE103="当",AE103="明"),NOT(OR(AND(AE103="当",OR(AF103="明",AE$17=31,AF$18="×"),OR(AG103="休",AE$17=30,AE$17=31,AG$18="×")),AND(AE103="明",OR(AD103="当",AE$17=1),OR(AF103="休",AE$17=31,AF$18="×"))))),30,IF(AND($D$1="三交代制",AD103&lt;&gt;"準",AD103&lt;&gt;"深",OR(AE103="準",AE103="深"),(NOT(OR(AND(AE103="準",OR(AD103="日",AD103="休",AE$17=1,AND(AF103&lt;&gt;"準",AF103&lt;&gt;"深",AD103="")),OR(AF103="休",AND(AF103="準",OR(AG103="休",AE$17=30,AG$18="×")),AE$17=31,AF$18="×",AF103="")),AND(AE103="深",OR(AD103="休",AE$17=1,AND(AF103&lt;&gt;"準",AF103&lt;&gt;"深",AD103="")),OR(AF103="休",AND(OR(AF103="準",AF103="深"),OR(AG103="休",AE$17=30,AG$18="×")),AE$17=31,AF$18="×",AF103="")))))),40,0))))</f>
        <v>0</v>
      </c>
      <c r="AF244" s="193">
        <f t="shared" ref="AF244" si="1642">IF(AND($D$1="二交代制",AF$17&gt;=1,AF$17&lt;=28,AF103="当",AG103="明",AH103="休",AI103="当"),10,IF(AND($D$1="三交代制",AF$17&gt;=2,AF$17&lt;=30,OR(AF103="準",AF103="深"),OR(AG103="準",AG103="深"),OR(AH103="準",AH103="深")),20,IF(AND($D$1="二交代制",OR(AF103="当",AF103="明"),NOT(OR(AND(AF103="当",OR(AG103="明",AF$17=31,AG$18="×"),OR(AH103="休",AF$17=30,AF$17=31,AH$18="×")),AND(AF103="明",OR(AE103="当",AF$17=1),OR(AG103="休",AF$17=31,AG$18="×"))))),30,IF(AND($D$1="三交代制",AE103&lt;&gt;"準",AE103&lt;&gt;"深",OR(AF103="準",AF103="深"),(NOT(OR(AND(AF103="準",OR(AE103="日",AE103="休",AF$17=1,AND(AG103&lt;&gt;"準",AG103&lt;&gt;"深",AE103="")),OR(AG103="休",AND(AG103="準",OR(AH103="休",AF$17=30,AH$18="×")),AF$17=31,AG$18="×",AG103="")),AND(AF103="深",OR(AE103="休",AF$17=1,AND(AG103&lt;&gt;"準",AG103&lt;&gt;"深",AE103="")),OR(AG103="休",AND(OR(AG103="準",AG103="深"),OR(AH103="休",AF$17=30,AH$18="×")),AF$17=31,AG$18="×",AG103="")))))),40,0))))</f>
        <v>0</v>
      </c>
      <c r="AG244" s="193">
        <f t="shared" ref="AG244" si="1643">IF(AND($D$1="二交代制",AG$17&gt;=1,AG$17&lt;=28,AG103="当",AH103="明",AI103="休",AJ103="当"),10,IF(AND($D$1="三交代制",AG$17&gt;=2,AG$17&lt;=30,OR(AG103="準",AG103="深"),OR(AH103="準",AH103="深"),OR(AI103="準",AI103="深")),20,IF(AND($D$1="二交代制",OR(AG103="当",AG103="明"),NOT(OR(AND(AG103="当",OR(AH103="明",AG$17=31,AH$18="×"),OR(AI103="休",AG$17=30,AG$17=31,AI$18="×")),AND(AG103="明",OR(AF103="当",AG$17=1),OR(AH103="休",AG$17=31,AH$18="×"))))),30,IF(AND($D$1="三交代制",AF103&lt;&gt;"準",AF103&lt;&gt;"深",OR(AG103="準",AG103="深"),(NOT(OR(AND(AG103="準",OR(AF103="日",AF103="休",AG$17=1,AND(AH103&lt;&gt;"準",AH103&lt;&gt;"深",AF103="")),OR(AH103="休",AND(AH103="準",OR(AI103="休",AG$17=30,AI$18="×")),AG$17=31,AH$18="×",AH103="")),AND(AG103="深",OR(AF103="休",AG$17=1,AND(AH103&lt;&gt;"準",AH103&lt;&gt;"深",AF103="")),OR(AH103="休",AND(OR(AH103="準",AH103="深"),OR(AI103="休",AG$17=30,AI$18="×")),AG$17=31,AH$18="×",AH103="")))))),40,0))))</f>
        <v>0</v>
      </c>
      <c r="AH244" s="193">
        <f t="shared" ref="AH244" si="1644">IF(AND($D$1="二交代制",AH$17&gt;=1,AH$17&lt;=28,AH103="当",AI103="明",AJ103="休",AK103="当"),10,IF(AND($D$1="三交代制",AH$17&gt;=2,AH$17&lt;=30,OR(AH103="準",AH103="深"),OR(AI103="準",AI103="深"),OR(AJ103="準",AJ103="深")),20,IF(AND($D$1="二交代制",OR(AH103="当",AH103="明"),NOT(OR(AND(AH103="当",OR(AI103="明",AH$17=31,AI$18="×"),OR(AJ103="休",AH$17=30,AH$17=31,AJ$18="×")),AND(AH103="明",OR(AG103="当",AH$17=1),OR(AI103="休",AH$17=31,AI$18="×"))))),30,IF(AND($D$1="三交代制",AG103&lt;&gt;"準",AG103&lt;&gt;"深",OR(AH103="準",AH103="深"),(NOT(OR(AND(AH103="準",OR(AG103="日",AG103="休",AH$17=1,AND(AI103&lt;&gt;"準",AI103&lt;&gt;"深",AG103="")),OR(AI103="休",AND(AI103="準",OR(AJ103="休",AH$17=30,AJ$18="×")),AH$17=31,AI$18="×",AI103="")),AND(AH103="深",OR(AG103="休",AH$17=1,AND(AI103&lt;&gt;"準",AI103&lt;&gt;"深",AG103="")),OR(AI103="休",AND(OR(AI103="準",AI103="深"),OR(AJ103="休",AH$17=30,AJ$18="×")),AH$17=31,AI$18="×",AI103="")))))),40,0))))</f>
        <v>0</v>
      </c>
      <c r="AI244" s="193">
        <f t="shared" ref="AI244" si="1645">IF(AND($D$1="二交代制",AI$17&gt;=1,AI$17&lt;=28,AI103="当",AJ103="明",AK103="休",AL103="当"),10,IF(AND($D$1="三交代制",AI$17&gt;=2,AI$17&lt;=30,OR(AI103="準",AI103="深"),OR(AJ103="準",AJ103="深"),OR(AK103="準",AK103="深")),20,IF(AND($D$1="二交代制",OR(AI103="当",AI103="明"),NOT(OR(AND(AI103="当",OR(AJ103="明",AI$17=31,AJ$18="×"),OR(AK103="休",AI$17=30,AI$17=31,AK$18="×")),AND(AI103="明",OR(AH103="当",AI$17=1),OR(AJ103="休",AI$17=31,AJ$18="×"))))),30,IF(AND($D$1="三交代制",AH103&lt;&gt;"準",AH103&lt;&gt;"深",OR(AI103="準",AI103="深"),(NOT(OR(AND(AI103="準",OR(AH103="日",AH103="休",AI$17=1,AND(AJ103&lt;&gt;"準",AJ103&lt;&gt;"深",AH103="")),OR(AJ103="休",AND(AJ103="準",OR(AK103="休",AI$17=30,AK$18="×")),AI$17=31,AJ$18="×",AJ103="")),AND(AI103="深",OR(AH103="休",AI$17=1,AND(AJ103&lt;&gt;"準",AJ103&lt;&gt;"深",AH103="")),OR(AJ103="休",AND(OR(AJ103="準",AJ103="深"),OR(AK103="休",AI$17=30,AK$18="×")),AI$17=31,AJ$18="×",AJ103="")))))),40,0))))</f>
        <v>0</v>
      </c>
      <c r="AJ244" s="193">
        <f t="shared" ref="AJ244" si="1646">IF(AND($D$1="二交代制",AJ$17&gt;=1,AJ$17&lt;=28,AJ103="当",AK103="明",AL103="休",AM103="当"),10,IF(AND($D$1="三交代制",AJ$17&gt;=2,AJ$17&lt;=30,OR(AJ103="準",AJ103="深"),OR(AK103="準",AK103="深"),OR(AL103="準",AL103="深")),20,IF(AND($D$1="二交代制",OR(AJ103="当",AJ103="明"),NOT(OR(AND(AJ103="当",OR(AK103="明",AJ$17=31,AK$18="×"),OR(AL103="休",AJ$17=30,AJ$17=31,AL$18="×")),AND(AJ103="明",OR(AI103="当",AJ$17=1),OR(AK103="休",AJ$17=31,AK$18="×"))))),30,IF(AND($D$1="三交代制",AI103&lt;&gt;"準",AI103&lt;&gt;"深",OR(AJ103="準",AJ103="深"),(NOT(OR(AND(AJ103="準",OR(AI103="日",AI103="休",AJ$17=1,AND(AK103&lt;&gt;"準",AK103&lt;&gt;"深",AI103="")),OR(AK103="休",AND(AK103="準",OR(AL103="休",AJ$17=30,AL$18="×")),AJ$17=31,AK$18="×",AK103="")),AND(AJ103="深",OR(AI103="休",AJ$17=1,AND(AK103&lt;&gt;"準",AK103&lt;&gt;"深",AI103="")),OR(AK103="休",AND(OR(AK103="準",AK103="深"),OR(AL103="休",AJ$17=30,AL$18="×")),AJ$17=31,AK$18="×",AK103="")))))),40,0))))</f>
        <v>0</v>
      </c>
      <c r="AK244" s="193">
        <f t="shared" ref="AK244" si="1647">IF(AND($D$1="二交代制",AK$17&gt;=1,AK$17&lt;=28,AK103="当",AL103="明",AM103="休",AN103="当"),10,IF(AND($D$1="三交代制",AK$17&gt;=2,AK$17&lt;=30,OR(AK103="準",AK103="深"),OR(AL103="準",AL103="深"),OR(AM103="準",AM103="深")),20,IF(AND($D$1="二交代制",OR(AK103="当",AK103="明"),NOT(OR(AND(AK103="当",OR(AL103="明",AK$17=31,AL$18="×"),OR(AM103="休",AK$17=30,AK$17=31,AM$18="×")),AND(AK103="明",OR(AJ103="当",AK$17=1),OR(AL103="休",AK$17=31,AL$18="×"))))),30,IF(AND($D$1="三交代制",AJ103&lt;&gt;"準",AJ103&lt;&gt;"深",OR(AK103="準",AK103="深"),(NOT(OR(AND(AK103="準",OR(AJ103="日",AJ103="休",AK$17=1,AND(AL103&lt;&gt;"準",AL103&lt;&gt;"深",AJ103="")),OR(AL103="休",AND(AL103="準",OR(AM103="休",AK$17=30,AM$18="×")),AK$17=31,AL$18="×",AL103="")),AND(AK103="深",OR(AJ103="休",AK$17=1,AND(AL103&lt;&gt;"準",AL103&lt;&gt;"深",AJ103="")),OR(AL103="休",AND(OR(AL103="準",AL103="深"),OR(AM103="休",AK$17=30,AM$18="×")),AK$17=31,AL$18="×",AL103="")))))),40,0))))</f>
        <v>0</v>
      </c>
      <c r="AL244" s="193">
        <f t="shared" ref="AL244" si="1648">IF(AND($D$1="二交代制",AL$17&gt;=1,AL$17&lt;=28,AL103="当",AM103="明",AN103="休",AO103="当"),10,IF(AND($D$1="三交代制",AL$17&gt;=2,AL$17&lt;=30,OR(AL103="準",AL103="深"),OR(AM103="準",AM103="深"),OR(AN103="準",AN103="深")),20,IF(AND($D$1="二交代制",OR(AL103="当",AL103="明"),NOT(OR(AND(AL103="当",OR(AM103="明",AL$17=31,AM$18="×"),OR(AN103="休",AL$17=30,AL$17=31,AN$18="×")),AND(AL103="明",OR(AK103="当",AL$17=1),OR(AM103="休",AL$17=31,AM$18="×"))))),30,IF(AND($D$1="三交代制",AK103&lt;&gt;"準",AK103&lt;&gt;"深",OR(AL103="準",AL103="深"),(NOT(OR(AND(AL103="準",OR(AK103="日",AK103="休",AL$17=1,AND(AM103&lt;&gt;"準",AM103&lt;&gt;"深",AK103="")),OR(AM103="休",AND(AM103="準",OR(AN103="休",AL$17=30,AN$18="×")),AL$17=31,AM$18="×",AM103="")),AND(AL103="深",OR(AK103="休",AL$17=1,AND(AM103&lt;&gt;"準",AM103&lt;&gt;"深",AK103="")),OR(AM103="休",AND(OR(AM103="準",AM103="深"),OR(AN103="休",AL$17=30,AN$18="×")),AL$17=31,AM$18="×",AM103="")))))),40,0))))</f>
        <v>0</v>
      </c>
      <c r="AM244" s="193">
        <f t="shared" ref="AM244" si="1649">IF(AND($D$1="二交代制",AM$17&gt;=1,AM$17&lt;=28,AM103="当",AN103="明",AO103="休",AP103="当"),10,IF(AND($D$1="三交代制",AM$17&gt;=2,AM$17&lt;=30,OR(AM103="準",AM103="深"),OR(AN103="準",AN103="深"),OR(AO103="準",AO103="深")),20,IF(AND($D$1="二交代制",OR(AM103="当",AM103="明"),NOT(OR(AND(AM103="当",OR(AN103="明",AM$17=31,AN$18="×"),OR(AO103="休",AM$17=30,AM$17=31,AO$18="×")),AND(AM103="明",OR(AL103="当",AM$17=1),OR(AN103="休",AM$17=31,AN$18="×"))))),30,IF(AND($D$1="三交代制",AL103&lt;&gt;"準",AL103&lt;&gt;"深",OR(AM103="準",AM103="深"),(NOT(OR(AND(AM103="準",OR(AL103="日",AL103="休",AM$17=1,AND(AN103&lt;&gt;"準",AN103&lt;&gt;"深",AL103="")),OR(AN103="休",AND(AN103="準",OR(AO103="休",AM$17=30,AO$18="×")),AM$17=31,AN$18="×",AN103="")),AND(AM103="深",OR(AL103="休",AM$17=1,AND(AN103&lt;&gt;"準",AN103&lt;&gt;"深",AL103="")),OR(AN103="休",AND(OR(AN103="準",AN103="深"),OR(AO103="休",AM$17=30,AO$18="×")),AM$17=31,AN$18="×",AN103="")))))),40,0))))</f>
        <v>0</v>
      </c>
      <c r="AN244" s="193">
        <f t="shared" ref="AN244" si="1650">IF(AND($D$1="二交代制",AN$17&gt;=1,AN$17&lt;=28,AN103="当",AO103="明",AP103="休",AQ103="当"),10,IF(AND($D$1="三交代制",AN$17&gt;=2,AN$17&lt;=30,OR(AN103="準",AN103="深"),OR(AO103="準",AO103="深"),OR(AP103="準",AP103="深")),20,IF(AND($D$1="二交代制",OR(AN103="当",AN103="明"),NOT(OR(AND(AN103="当",OR(AO103="明",AN$17=31,AO$18="×"),OR(AP103="休",AN$17=30,AN$17=31,AP$18="×")),AND(AN103="明",OR(AM103="当",AN$17=1),OR(AO103="休",AN$17=31,AO$18="×"))))),30,IF(AND($D$1="三交代制",AM103&lt;&gt;"準",AM103&lt;&gt;"深",OR(AN103="準",AN103="深"),(NOT(OR(AND(AN103="準",OR(AM103="日",AM103="休",AN$17=1,AND(AO103&lt;&gt;"準",AO103&lt;&gt;"深",AM103="")),OR(AO103="休",AND(AO103="準",OR(AP103="休",AN$17=30,AP$18="×")),AN$17=31,AO$18="×",AO103="")),AND(AN103="深",OR(AM103="休",AN$17=1,AND(AO103&lt;&gt;"準",AO103&lt;&gt;"深",AM103="")),OR(AO103="休",AND(OR(AO103="準",AO103="深"),OR(AP103="休",AN$17=30,AP$18="×")),AN$17=31,AO$18="×",AO103="")))))),40,0))))</f>
        <v>0</v>
      </c>
      <c r="AO244" s="193">
        <f t="shared" ref="AO244" si="1651">IF(AND($D$1="二交代制",AO$17&gt;=1,AO$17&lt;=28,AO103="当",AP103="明",AQ103="休",AR103="当"),10,IF(AND($D$1="三交代制",AO$17&gt;=2,AO$17&lt;=30,OR(AO103="準",AO103="深"),OR(AP103="準",AP103="深"),OR(AQ103="準",AQ103="深")),20,IF(AND($D$1="二交代制",OR(AO103="当",AO103="明"),NOT(OR(AND(AO103="当",OR(AP103="明",AO$17=31,AP$18="×"),OR(AQ103="休",AO$17=30,AO$17=31,AQ$18="×")),AND(AO103="明",OR(AN103="当",AO$17=1),OR(AP103="休",AO$17=31,AP$18="×"))))),30,IF(AND($D$1="三交代制",AN103&lt;&gt;"準",AN103&lt;&gt;"深",OR(AO103="準",AO103="深"),(NOT(OR(AND(AO103="準",OR(AN103="日",AN103="休",AO$17=1,AND(AP103&lt;&gt;"準",AP103&lt;&gt;"深",AN103="")),OR(AP103="休",AND(AP103="準",OR(AQ103="休",AO$17=30,AQ$18="×")),AO$17=31,AP$18="×",AP103="")),AND(AO103="深",OR(AN103="休",AO$17=1,AND(AP103&lt;&gt;"準",AP103&lt;&gt;"深",AN103="")),OR(AP103="休",AND(OR(AP103="準",AP103="深"),OR(AQ103="休",AO$17=30,AQ$18="×")),AO$17=31,AP$18="×",AP103="")))))),40,0))))</f>
        <v>0</v>
      </c>
    </row>
    <row r="245" spans="4:41" x14ac:dyDescent="0.4">
      <c r="D245" s="104"/>
      <c r="E245" s="104"/>
      <c r="F245" s="104"/>
      <c r="G245" s="104"/>
      <c r="H245" s="104"/>
      <c r="I245" s="307"/>
      <c r="J245" s="202"/>
      <c r="K245" s="193"/>
      <c r="L245" s="193"/>
      <c r="M245" s="193"/>
      <c r="N245" s="193"/>
      <c r="O245" s="193"/>
      <c r="P245" s="193"/>
      <c r="Q245" s="193"/>
      <c r="R245" s="193"/>
      <c r="S245" s="193"/>
      <c r="T245" s="193"/>
      <c r="U245" s="193"/>
      <c r="V245" s="193"/>
      <c r="W245" s="193"/>
      <c r="X245" s="193"/>
      <c r="Y245" s="193"/>
      <c r="Z245" s="193"/>
      <c r="AA245" s="193"/>
      <c r="AB245" s="193"/>
      <c r="AC245" s="193"/>
      <c r="AD245" s="193"/>
      <c r="AE245" s="193"/>
      <c r="AF245" s="193"/>
      <c r="AG245" s="193"/>
      <c r="AH245" s="193"/>
      <c r="AI245" s="193"/>
      <c r="AJ245" s="193"/>
      <c r="AK245" s="193"/>
      <c r="AL245" s="193"/>
      <c r="AM245" s="193"/>
      <c r="AN245" s="193"/>
      <c r="AO245" s="193"/>
    </row>
    <row r="246" spans="4:41" x14ac:dyDescent="0.4">
      <c r="D246" s="104"/>
      <c r="E246" s="104"/>
      <c r="F246" s="104"/>
      <c r="G246" s="104"/>
      <c r="H246" s="104"/>
      <c r="I246" s="307"/>
      <c r="J246" s="201" t="str">
        <f t="shared" ref="J246" si="1652">E105</f>
        <v>白川</v>
      </c>
      <c r="K246" s="193">
        <f t="shared" ref="K246" si="1653">IF(AND($D$1="二交代制",K$17&gt;=1,K$17&lt;=28,K105="当",L105="明",M105="休",N105="当"),10,IF(AND($D$1="三交代制",K$17&gt;=2,K$17&lt;=30,OR(K105="準",K105="深"),OR(L105="準",L105="深"),OR(M105="準",M105="深")),20,IF(AND($D$1="二交代制",OR(K105="当",K105="明"),NOT(OR(AND(K105="当",OR(L105="明",K$17=31,L$18="×"),OR(M105="休",K$17=30,K$17=31,M$18="×")),AND(K105="明",OR(J105="当",K$17=1),OR(L105="休",K$17=31,L$18="×"))))),30,IF(AND($D$1="三交代制",J105&lt;&gt;"準",J105&lt;&gt;"深",OR(K105="準",K105="深"),(NOT(OR(AND(K105="準",OR(J105="日",J105="休",K$17=1,AND(L105&lt;&gt;"準",L105&lt;&gt;"深",J105="")),OR(L105="休",AND(L105="準",OR(M105="休",K$17=30,M$18="×")),K$17=31,L$18="×",L105="")),AND(K105="深",OR(J105="休",K$17=1,AND(L105&lt;&gt;"準",L105&lt;&gt;"深",J105="")),OR(L105="休",AND(OR(L105="準",L105="深"),OR(M105="休",K$17=30,M$18="×")),K$17=31,L$18="×",L105="")))))),40,0))))</f>
        <v>0</v>
      </c>
      <c r="L246" s="193">
        <f t="shared" ref="L246" si="1654">IF(AND($D$1="二交代制",L$17&gt;=1,L$17&lt;=28,L105="当",M105="明",N105="休",O105="当"),10,IF(AND($D$1="三交代制",L$17&gt;=2,L$17&lt;=30,OR(L105="準",L105="深"),OR(M105="準",M105="深"),OR(N105="準",N105="深")),20,IF(AND($D$1="二交代制",OR(L105="当",L105="明"),NOT(OR(AND(L105="当",OR(M105="明",L$17=31,M$18="×"),OR(N105="休",L$17=30,L$17=31,N$18="×")),AND(L105="明",OR(K105="当",L$17=1),OR(M105="休",L$17=31,M$18="×"))))),30,IF(AND($D$1="三交代制",K105&lt;&gt;"準",K105&lt;&gt;"深",OR(L105="準",L105="深"),(NOT(OR(AND(L105="準",OR(K105="日",K105="休",L$17=1,AND(M105&lt;&gt;"準",M105&lt;&gt;"深",K105="")),OR(M105="休",AND(M105="準",OR(N105="休",L$17=30,N$18="×")),L$17=31,M$18="×",M105="")),AND(L105="深",OR(K105="休",L$17=1,AND(M105&lt;&gt;"準",M105&lt;&gt;"深",K105="")),OR(M105="休",AND(OR(M105="準",M105="深"),OR(N105="休",L$17=30,N$18="×")),L$17=31,M$18="×",M105="")))))),40,0))))</f>
        <v>0</v>
      </c>
      <c r="M246" s="193">
        <f t="shared" ref="M246" si="1655">IF(AND($D$1="二交代制",M$17&gt;=1,M$17&lt;=28,M105="当",N105="明",O105="休",P105="当"),10,IF(AND($D$1="三交代制",M$17&gt;=2,M$17&lt;=30,OR(M105="準",M105="深"),OR(N105="準",N105="深"),OR(O105="準",O105="深")),20,IF(AND($D$1="二交代制",OR(M105="当",M105="明"),NOT(OR(AND(M105="当",OR(N105="明",M$17=31,N$18="×"),OR(O105="休",M$17=30,M$17=31,O$18="×")),AND(M105="明",OR(L105="当",M$17=1),OR(N105="休",M$17=31,N$18="×"))))),30,IF(AND($D$1="三交代制",L105&lt;&gt;"準",L105&lt;&gt;"深",OR(M105="準",M105="深"),(NOT(OR(AND(M105="準",OR(L105="日",L105="休",M$17=1,AND(N105&lt;&gt;"準",N105&lt;&gt;"深",L105="")),OR(N105="休",AND(N105="準",OR(O105="休",M$17=30,O$18="×")),M$17=31,N$18="×",N105="")),AND(M105="深",OR(L105="休",M$17=1,AND(N105&lt;&gt;"準",N105&lt;&gt;"深",L105="")),OR(N105="休",AND(OR(N105="準",N105="深"),OR(O105="休",M$17=30,O$18="×")),M$17=31,N$18="×",N105="")))))),40,0))))</f>
        <v>0</v>
      </c>
      <c r="N246" s="193">
        <f t="shared" ref="N246" si="1656">IF(AND($D$1="二交代制",N$17&gt;=1,N$17&lt;=28,N105="当",O105="明",P105="休",Q105="当"),10,IF(AND($D$1="三交代制",N$17&gt;=2,N$17&lt;=30,OR(N105="準",N105="深"),OR(O105="準",O105="深"),OR(P105="準",P105="深")),20,IF(AND($D$1="二交代制",OR(N105="当",N105="明"),NOT(OR(AND(N105="当",OR(O105="明",N$17=31,O$18="×"),OR(P105="休",N$17=30,N$17=31,P$18="×")),AND(N105="明",OR(M105="当",N$17=1),OR(O105="休",N$17=31,O$18="×"))))),30,IF(AND($D$1="三交代制",M105&lt;&gt;"準",M105&lt;&gt;"深",OR(N105="準",N105="深"),(NOT(OR(AND(N105="準",OR(M105="日",M105="休",N$17=1,AND(O105&lt;&gt;"準",O105&lt;&gt;"深",M105="")),OR(O105="休",AND(O105="準",OR(P105="休",N$17=30,P$18="×")),N$17=31,O$18="×",O105="")),AND(N105="深",OR(M105="休",N$17=1,AND(O105&lt;&gt;"準",O105&lt;&gt;"深",M105="")),OR(O105="休",AND(OR(O105="準",O105="深"),OR(P105="休",N$17=30,P$18="×")),N$17=31,O$18="×",O105="")))))),40,0))))</f>
        <v>0</v>
      </c>
      <c r="O246" s="193">
        <f t="shared" ref="O246" si="1657">IF(AND($D$1="二交代制",O$17&gt;=1,O$17&lt;=28,O105="当",P105="明",Q105="休",R105="当"),10,IF(AND($D$1="三交代制",O$17&gt;=2,O$17&lt;=30,OR(O105="準",O105="深"),OR(P105="準",P105="深"),OR(Q105="準",Q105="深")),20,IF(AND($D$1="二交代制",OR(O105="当",O105="明"),NOT(OR(AND(O105="当",OR(P105="明",O$17=31,P$18="×"),OR(Q105="休",O$17=30,O$17=31,Q$18="×")),AND(O105="明",OR(N105="当",O$17=1),OR(P105="休",O$17=31,P$18="×"))))),30,IF(AND($D$1="三交代制",N105&lt;&gt;"準",N105&lt;&gt;"深",OR(O105="準",O105="深"),(NOT(OR(AND(O105="準",OR(N105="日",N105="休",O$17=1,AND(P105&lt;&gt;"準",P105&lt;&gt;"深",N105="")),OR(P105="休",AND(P105="準",OR(Q105="休",O$17=30,Q$18="×")),O$17=31,P$18="×",P105="")),AND(O105="深",OR(N105="休",O$17=1,AND(P105&lt;&gt;"準",P105&lt;&gt;"深",N105="")),OR(P105="休",AND(OR(P105="準",P105="深"),OR(Q105="休",O$17=30,Q$18="×")),O$17=31,P$18="×",P105="")))))),40,0))))</f>
        <v>0</v>
      </c>
      <c r="P246" s="193">
        <f t="shared" ref="P246" si="1658">IF(AND($D$1="二交代制",P$17&gt;=1,P$17&lt;=28,P105="当",Q105="明",R105="休",S105="当"),10,IF(AND($D$1="三交代制",P$17&gt;=2,P$17&lt;=30,OR(P105="準",P105="深"),OR(Q105="準",Q105="深"),OR(R105="準",R105="深")),20,IF(AND($D$1="二交代制",OR(P105="当",P105="明"),NOT(OR(AND(P105="当",OR(Q105="明",P$17=31,Q$18="×"),OR(R105="休",P$17=30,P$17=31,R$18="×")),AND(P105="明",OR(O105="当",P$17=1),OR(Q105="休",P$17=31,Q$18="×"))))),30,IF(AND($D$1="三交代制",O105&lt;&gt;"準",O105&lt;&gt;"深",OR(P105="準",P105="深"),(NOT(OR(AND(P105="準",OR(O105="日",O105="休",P$17=1,AND(Q105&lt;&gt;"準",Q105&lt;&gt;"深",O105="")),OR(Q105="休",AND(Q105="準",OR(R105="休",P$17=30,R$18="×")),P$17=31,Q$18="×",Q105="")),AND(P105="深",OR(O105="休",P$17=1,AND(Q105&lt;&gt;"準",Q105&lt;&gt;"深",O105="")),OR(Q105="休",AND(OR(Q105="準",Q105="深"),OR(R105="休",P$17=30,R$18="×")),P$17=31,Q$18="×",Q105="")))))),40,0))))</f>
        <v>0</v>
      </c>
      <c r="Q246" s="193">
        <f t="shared" ref="Q246" si="1659">IF(AND($D$1="二交代制",Q$17&gt;=1,Q$17&lt;=28,Q105="当",R105="明",S105="休",T105="当"),10,IF(AND($D$1="三交代制",Q$17&gt;=2,Q$17&lt;=30,OR(Q105="準",Q105="深"),OR(R105="準",R105="深"),OR(S105="準",S105="深")),20,IF(AND($D$1="二交代制",OR(Q105="当",Q105="明"),NOT(OR(AND(Q105="当",OR(R105="明",Q$17=31,R$18="×"),OR(S105="休",Q$17=30,Q$17=31,S$18="×")),AND(Q105="明",OR(P105="当",Q$17=1),OR(R105="休",Q$17=31,R$18="×"))))),30,IF(AND($D$1="三交代制",P105&lt;&gt;"準",P105&lt;&gt;"深",OR(Q105="準",Q105="深"),(NOT(OR(AND(Q105="準",OR(P105="日",P105="休",Q$17=1,AND(R105&lt;&gt;"準",R105&lt;&gt;"深",P105="")),OR(R105="休",AND(R105="準",OR(S105="休",Q$17=30,S$18="×")),Q$17=31,R$18="×",R105="")),AND(Q105="深",OR(P105="休",Q$17=1,AND(R105&lt;&gt;"準",R105&lt;&gt;"深",P105="")),OR(R105="休",AND(OR(R105="準",R105="深"),OR(S105="休",Q$17=30,S$18="×")),Q$17=31,R$18="×",R105="")))))),40,0))))</f>
        <v>0</v>
      </c>
      <c r="R246" s="193">
        <f t="shared" ref="R246" si="1660">IF(AND($D$1="二交代制",R$17&gt;=1,R$17&lt;=28,R105="当",S105="明",T105="休",U105="当"),10,IF(AND($D$1="三交代制",R$17&gt;=2,R$17&lt;=30,OR(R105="準",R105="深"),OR(S105="準",S105="深"),OR(T105="準",T105="深")),20,IF(AND($D$1="二交代制",OR(R105="当",R105="明"),NOT(OR(AND(R105="当",OR(S105="明",R$17=31,S$18="×"),OR(T105="休",R$17=30,R$17=31,T$18="×")),AND(R105="明",OR(Q105="当",R$17=1),OR(S105="休",R$17=31,S$18="×"))))),30,IF(AND($D$1="三交代制",Q105&lt;&gt;"準",Q105&lt;&gt;"深",OR(R105="準",R105="深"),(NOT(OR(AND(R105="準",OR(Q105="日",Q105="休",R$17=1,AND(S105&lt;&gt;"準",S105&lt;&gt;"深",Q105="")),OR(S105="休",AND(S105="準",OR(T105="休",R$17=30,T$18="×")),R$17=31,S$18="×",S105="")),AND(R105="深",OR(Q105="休",R$17=1,AND(S105&lt;&gt;"準",S105&lt;&gt;"深",Q105="")),OR(S105="休",AND(OR(S105="準",S105="深"),OR(T105="休",R$17=30,T$18="×")),R$17=31,S$18="×",S105="")))))),40,0))))</f>
        <v>0</v>
      </c>
      <c r="S246" s="193">
        <f t="shared" ref="S246" si="1661">IF(AND($D$1="二交代制",S$17&gt;=1,S$17&lt;=28,S105="当",T105="明",U105="休",V105="当"),10,IF(AND($D$1="三交代制",S$17&gt;=2,S$17&lt;=30,OR(S105="準",S105="深"),OR(T105="準",T105="深"),OR(U105="準",U105="深")),20,IF(AND($D$1="二交代制",OR(S105="当",S105="明"),NOT(OR(AND(S105="当",OR(T105="明",S$17=31,T$18="×"),OR(U105="休",S$17=30,S$17=31,U$18="×")),AND(S105="明",OR(R105="当",S$17=1),OR(T105="休",S$17=31,T$18="×"))))),30,IF(AND($D$1="三交代制",R105&lt;&gt;"準",R105&lt;&gt;"深",OR(S105="準",S105="深"),(NOT(OR(AND(S105="準",OR(R105="日",R105="休",S$17=1,AND(T105&lt;&gt;"準",T105&lt;&gt;"深",R105="")),OR(T105="休",AND(T105="準",OR(U105="休",S$17=30,U$18="×")),S$17=31,T$18="×",T105="")),AND(S105="深",OR(R105="休",S$17=1,AND(T105&lt;&gt;"準",T105&lt;&gt;"深",R105="")),OR(T105="休",AND(OR(T105="準",T105="深"),OR(U105="休",S$17=30,U$18="×")),S$17=31,T$18="×",T105="")))))),40,0))))</f>
        <v>0</v>
      </c>
      <c r="T246" s="193">
        <f t="shared" ref="T246" si="1662">IF(AND($D$1="二交代制",T$17&gt;=1,T$17&lt;=28,T105="当",U105="明",V105="休",W105="当"),10,IF(AND($D$1="三交代制",T$17&gt;=2,T$17&lt;=30,OR(T105="準",T105="深"),OR(U105="準",U105="深"),OR(V105="準",V105="深")),20,IF(AND($D$1="二交代制",OR(T105="当",T105="明"),NOT(OR(AND(T105="当",OR(U105="明",T$17=31,U$18="×"),OR(V105="休",T$17=30,T$17=31,V$18="×")),AND(T105="明",OR(S105="当",T$17=1),OR(U105="休",T$17=31,U$18="×"))))),30,IF(AND($D$1="三交代制",S105&lt;&gt;"準",S105&lt;&gt;"深",OR(T105="準",T105="深"),(NOT(OR(AND(T105="準",OR(S105="日",S105="休",T$17=1,AND(U105&lt;&gt;"準",U105&lt;&gt;"深",S105="")),OR(U105="休",AND(U105="準",OR(V105="休",T$17=30,V$18="×")),T$17=31,U$18="×",U105="")),AND(T105="深",OR(S105="休",T$17=1,AND(U105&lt;&gt;"準",U105&lt;&gt;"深",S105="")),OR(U105="休",AND(OR(U105="準",U105="深"),OR(V105="休",T$17=30,V$18="×")),T$17=31,U$18="×",U105="")))))),40,0))))</f>
        <v>0</v>
      </c>
      <c r="U246" s="193">
        <f t="shared" ref="U246" si="1663">IF(AND($D$1="二交代制",U$17&gt;=1,U$17&lt;=28,U105="当",V105="明",W105="休",X105="当"),10,IF(AND($D$1="三交代制",U$17&gt;=2,U$17&lt;=30,OR(U105="準",U105="深"),OR(V105="準",V105="深"),OR(W105="準",W105="深")),20,IF(AND($D$1="二交代制",OR(U105="当",U105="明"),NOT(OR(AND(U105="当",OR(V105="明",U$17=31,V$18="×"),OR(W105="休",U$17=30,U$17=31,W$18="×")),AND(U105="明",OR(T105="当",U$17=1),OR(V105="休",U$17=31,V$18="×"))))),30,IF(AND($D$1="三交代制",T105&lt;&gt;"準",T105&lt;&gt;"深",OR(U105="準",U105="深"),(NOT(OR(AND(U105="準",OR(T105="日",T105="休",U$17=1,AND(V105&lt;&gt;"準",V105&lt;&gt;"深",T105="")),OR(V105="休",AND(V105="準",OR(W105="休",U$17=30,W$18="×")),U$17=31,V$18="×",V105="")),AND(U105="深",OR(T105="休",U$17=1,AND(V105&lt;&gt;"準",V105&lt;&gt;"深",T105="")),OR(V105="休",AND(OR(V105="準",V105="深"),OR(W105="休",U$17=30,W$18="×")),U$17=31,V$18="×",V105="")))))),40,0))))</f>
        <v>0</v>
      </c>
      <c r="V246" s="193">
        <f t="shared" ref="V246" si="1664">IF(AND($D$1="二交代制",V$17&gt;=1,V$17&lt;=28,V105="当",W105="明",X105="休",Y105="当"),10,IF(AND($D$1="三交代制",V$17&gt;=2,V$17&lt;=30,OR(V105="準",V105="深"),OR(W105="準",W105="深"),OR(X105="準",X105="深")),20,IF(AND($D$1="二交代制",OR(V105="当",V105="明"),NOT(OR(AND(V105="当",OR(W105="明",V$17=31,W$18="×"),OR(X105="休",V$17=30,V$17=31,X$18="×")),AND(V105="明",OR(U105="当",V$17=1),OR(W105="休",V$17=31,W$18="×"))))),30,IF(AND($D$1="三交代制",U105&lt;&gt;"準",U105&lt;&gt;"深",OR(V105="準",V105="深"),(NOT(OR(AND(V105="準",OR(U105="日",U105="休",V$17=1,AND(W105&lt;&gt;"準",W105&lt;&gt;"深",U105="")),OR(W105="休",AND(W105="準",OR(X105="休",V$17=30,X$18="×")),V$17=31,W$18="×",W105="")),AND(V105="深",OR(U105="休",V$17=1,AND(W105&lt;&gt;"準",W105&lt;&gt;"深",U105="")),OR(W105="休",AND(OR(W105="準",W105="深"),OR(X105="休",V$17=30,X$18="×")),V$17=31,W$18="×",W105="")))))),40,0))))</f>
        <v>0</v>
      </c>
      <c r="W246" s="193">
        <f t="shared" ref="W246" si="1665">IF(AND($D$1="二交代制",W$17&gt;=1,W$17&lt;=28,W105="当",X105="明",Y105="休",Z105="当"),10,IF(AND($D$1="三交代制",W$17&gt;=2,W$17&lt;=30,OR(W105="準",W105="深"),OR(X105="準",X105="深"),OR(Y105="準",Y105="深")),20,IF(AND($D$1="二交代制",OR(W105="当",W105="明"),NOT(OR(AND(W105="当",OR(X105="明",W$17=31,X$18="×"),OR(Y105="休",W$17=30,W$17=31,Y$18="×")),AND(W105="明",OR(V105="当",W$17=1),OR(X105="休",W$17=31,X$18="×"))))),30,IF(AND($D$1="三交代制",V105&lt;&gt;"準",V105&lt;&gt;"深",OR(W105="準",W105="深"),(NOT(OR(AND(W105="準",OR(V105="日",V105="休",W$17=1,AND(X105&lt;&gt;"準",X105&lt;&gt;"深",V105="")),OR(X105="休",AND(X105="準",OR(Y105="休",W$17=30,Y$18="×")),W$17=31,X$18="×",X105="")),AND(W105="深",OR(V105="休",W$17=1,AND(X105&lt;&gt;"準",X105&lt;&gt;"深",V105="")),OR(X105="休",AND(OR(X105="準",X105="深"),OR(Y105="休",W$17=30,Y$18="×")),W$17=31,X$18="×",X105="")))))),40,0))))</f>
        <v>0</v>
      </c>
      <c r="X246" s="193">
        <f t="shared" ref="X246" si="1666">IF(AND($D$1="二交代制",X$17&gt;=1,X$17&lt;=28,X105="当",Y105="明",Z105="休",AA105="当"),10,IF(AND($D$1="三交代制",X$17&gt;=2,X$17&lt;=30,OR(X105="準",X105="深"),OR(Y105="準",Y105="深"),OR(Z105="準",Z105="深")),20,IF(AND($D$1="二交代制",OR(X105="当",X105="明"),NOT(OR(AND(X105="当",OR(Y105="明",X$17=31,Y$18="×"),OR(Z105="休",X$17=30,X$17=31,Z$18="×")),AND(X105="明",OR(W105="当",X$17=1),OR(Y105="休",X$17=31,Y$18="×"))))),30,IF(AND($D$1="三交代制",W105&lt;&gt;"準",W105&lt;&gt;"深",OR(X105="準",X105="深"),(NOT(OR(AND(X105="準",OR(W105="日",W105="休",X$17=1,AND(Y105&lt;&gt;"準",Y105&lt;&gt;"深",W105="")),OR(Y105="休",AND(Y105="準",OR(Z105="休",X$17=30,Z$18="×")),X$17=31,Y$18="×",Y105="")),AND(X105="深",OR(W105="休",X$17=1,AND(Y105&lt;&gt;"準",Y105&lt;&gt;"深",W105="")),OR(Y105="休",AND(OR(Y105="準",Y105="深"),OR(Z105="休",X$17=30,Z$18="×")),X$17=31,Y$18="×",Y105="")))))),40,0))))</f>
        <v>0</v>
      </c>
      <c r="Y246" s="193">
        <f t="shared" ref="Y246" si="1667">IF(AND($D$1="二交代制",Y$17&gt;=1,Y$17&lt;=28,Y105="当",Z105="明",AA105="休",AB105="当"),10,IF(AND($D$1="三交代制",Y$17&gt;=2,Y$17&lt;=30,OR(Y105="準",Y105="深"),OR(Z105="準",Z105="深"),OR(AA105="準",AA105="深")),20,IF(AND($D$1="二交代制",OR(Y105="当",Y105="明"),NOT(OR(AND(Y105="当",OR(Z105="明",Y$17=31,Z$18="×"),OR(AA105="休",Y$17=30,Y$17=31,AA$18="×")),AND(Y105="明",OR(X105="当",Y$17=1),OR(Z105="休",Y$17=31,Z$18="×"))))),30,IF(AND($D$1="三交代制",X105&lt;&gt;"準",X105&lt;&gt;"深",OR(Y105="準",Y105="深"),(NOT(OR(AND(Y105="準",OR(X105="日",X105="休",Y$17=1,AND(Z105&lt;&gt;"準",Z105&lt;&gt;"深",X105="")),OR(Z105="休",AND(Z105="準",OR(AA105="休",Y$17=30,AA$18="×")),Y$17=31,Z$18="×",Z105="")),AND(Y105="深",OR(X105="休",Y$17=1,AND(Z105&lt;&gt;"準",Z105&lt;&gt;"深",X105="")),OR(Z105="休",AND(OR(Z105="準",Z105="深"),OR(AA105="休",Y$17=30,AA$18="×")),Y$17=31,Z$18="×",Z105="")))))),40,0))))</f>
        <v>0</v>
      </c>
      <c r="Z246" s="193">
        <f t="shared" ref="Z246" si="1668">IF(AND($D$1="二交代制",Z$17&gt;=1,Z$17&lt;=28,Z105="当",AA105="明",AB105="休",AC105="当"),10,IF(AND($D$1="三交代制",Z$17&gt;=2,Z$17&lt;=30,OR(Z105="準",Z105="深"),OR(AA105="準",AA105="深"),OR(AB105="準",AB105="深")),20,IF(AND($D$1="二交代制",OR(Z105="当",Z105="明"),NOT(OR(AND(Z105="当",OR(AA105="明",Z$17=31,AA$18="×"),OR(AB105="休",Z$17=30,Z$17=31,AB$18="×")),AND(Z105="明",OR(Y105="当",Z$17=1),OR(AA105="休",Z$17=31,AA$18="×"))))),30,IF(AND($D$1="三交代制",Y105&lt;&gt;"準",Y105&lt;&gt;"深",OR(Z105="準",Z105="深"),(NOT(OR(AND(Z105="準",OR(Y105="日",Y105="休",Z$17=1,AND(AA105&lt;&gt;"準",AA105&lt;&gt;"深",Y105="")),OR(AA105="休",AND(AA105="準",OR(AB105="休",Z$17=30,AB$18="×")),Z$17=31,AA$18="×",AA105="")),AND(Z105="深",OR(Y105="休",Z$17=1,AND(AA105&lt;&gt;"準",AA105&lt;&gt;"深",Y105="")),OR(AA105="休",AND(OR(AA105="準",AA105="深"),OR(AB105="休",Z$17=30,AB$18="×")),Z$17=31,AA$18="×",AA105="")))))),40,0))))</f>
        <v>0</v>
      </c>
      <c r="AA246" s="193">
        <f t="shared" ref="AA246" si="1669">IF(AND($D$1="二交代制",AA$17&gt;=1,AA$17&lt;=28,AA105="当",AB105="明",AC105="休",AD105="当"),10,IF(AND($D$1="三交代制",AA$17&gt;=2,AA$17&lt;=30,OR(AA105="準",AA105="深"),OR(AB105="準",AB105="深"),OR(AC105="準",AC105="深")),20,IF(AND($D$1="二交代制",OR(AA105="当",AA105="明"),NOT(OR(AND(AA105="当",OR(AB105="明",AA$17=31,AB$18="×"),OR(AC105="休",AA$17=30,AA$17=31,AC$18="×")),AND(AA105="明",OR(Z105="当",AA$17=1),OR(AB105="休",AA$17=31,AB$18="×"))))),30,IF(AND($D$1="三交代制",Z105&lt;&gt;"準",Z105&lt;&gt;"深",OR(AA105="準",AA105="深"),(NOT(OR(AND(AA105="準",OR(Z105="日",Z105="休",AA$17=1,AND(AB105&lt;&gt;"準",AB105&lt;&gt;"深",Z105="")),OR(AB105="休",AND(AB105="準",OR(AC105="休",AA$17=30,AC$18="×")),AA$17=31,AB$18="×",AB105="")),AND(AA105="深",OR(Z105="休",AA$17=1,AND(AB105&lt;&gt;"準",AB105&lt;&gt;"深",Z105="")),OR(AB105="休",AND(OR(AB105="準",AB105="深"),OR(AC105="休",AA$17=30,AC$18="×")),AA$17=31,AB$18="×",AB105="")))))),40,0))))</f>
        <v>0</v>
      </c>
      <c r="AB246" s="193">
        <f t="shared" ref="AB246" si="1670">IF(AND($D$1="二交代制",AB$17&gt;=1,AB$17&lt;=28,AB105="当",AC105="明",AD105="休",AE105="当"),10,IF(AND($D$1="三交代制",AB$17&gt;=2,AB$17&lt;=30,OR(AB105="準",AB105="深"),OR(AC105="準",AC105="深"),OR(AD105="準",AD105="深")),20,IF(AND($D$1="二交代制",OR(AB105="当",AB105="明"),NOT(OR(AND(AB105="当",OR(AC105="明",AB$17=31,AC$18="×"),OR(AD105="休",AB$17=30,AB$17=31,AD$18="×")),AND(AB105="明",OR(AA105="当",AB$17=1),OR(AC105="休",AB$17=31,AC$18="×"))))),30,IF(AND($D$1="三交代制",AA105&lt;&gt;"準",AA105&lt;&gt;"深",OR(AB105="準",AB105="深"),(NOT(OR(AND(AB105="準",OR(AA105="日",AA105="休",AB$17=1,AND(AC105&lt;&gt;"準",AC105&lt;&gt;"深",AA105="")),OR(AC105="休",AND(AC105="準",OR(AD105="休",AB$17=30,AD$18="×")),AB$17=31,AC$18="×",AC105="")),AND(AB105="深",OR(AA105="休",AB$17=1,AND(AC105&lt;&gt;"準",AC105&lt;&gt;"深",AA105="")),OR(AC105="休",AND(OR(AC105="準",AC105="深"),OR(AD105="休",AB$17=30,AD$18="×")),AB$17=31,AC$18="×",AC105="")))))),40,0))))</f>
        <v>0</v>
      </c>
      <c r="AC246" s="193">
        <f t="shared" ref="AC246" si="1671">IF(AND($D$1="二交代制",AC$17&gt;=1,AC$17&lt;=28,AC105="当",AD105="明",AE105="休",AF105="当"),10,IF(AND($D$1="三交代制",AC$17&gt;=2,AC$17&lt;=30,OR(AC105="準",AC105="深"),OR(AD105="準",AD105="深"),OR(AE105="準",AE105="深")),20,IF(AND($D$1="二交代制",OR(AC105="当",AC105="明"),NOT(OR(AND(AC105="当",OR(AD105="明",AC$17=31,AD$18="×"),OR(AE105="休",AC$17=30,AC$17=31,AE$18="×")),AND(AC105="明",OR(AB105="当",AC$17=1),OR(AD105="休",AC$17=31,AD$18="×"))))),30,IF(AND($D$1="三交代制",AB105&lt;&gt;"準",AB105&lt;&gt;"深",OR(AC105="準",AC105="深"),(NOT(OR(AND(AC105="準",OR(AB105="日",AB105="休",AC$17=1,AND(AD105&lt;&gt;"準",AD105&lt;&gt;"深",AB105="")),OR(AD105="休",AND(AD105="準",OR(AE105="休",AC$17=30,AE$18="×")),AC$17=31,AD$18="×",AD105="")),AND(AC105="深",OR(AB105="休",AC$17=1,AND(AD105&lt;&gt;"準",AD105&lt;&gt;"深",AB105="")),OR(AD105="休",AND(OR(AD105="準",AD105="深"),OR(AE105="休",AC$17=30,AE$18="×")),AC$17=31,AD$18="×",AD105="")))))),40,0))))</f>
        <v>0</v>
      </c>
      <c r="AD246" s="193">
        <f t="shared" ref="AD246" si="1672">IF(AND($D$1="二交代制",AD$17&gt;=1,AD$17&lt;=28,AD105="当",AE105="明",AF105="休",AG105="当"),10,IF(AND($D$1="三交代制",AD$17&gt;=2,AD$17&lt;=30,OR(AD105="準",AD105="深"),OR(AE105="準",AE105="深"),OR(AF105="準",AF105="深")),20,IF(AND($D$1="二交代制",OR(AD105="当",AD105="明"),NOT(OR(AND(AD105="当",OR(AE105="明",AD$17=31,AE$18="×"),OR(AF105="休",AD$17=30,AD$17=31,AF$18="×")),AND(AD105="明",OR(AC105="当",AD$17=1),OR(AE105="休",AD$17=31,AE$18="×"))))),30,IF(AND($D$1="三交代制",AC105&lt;&gt;"準",AC105&lt;&gt;"深",OR(AD105="準",AD105="深"),(NOT(OR(AND(AD105="準",OR(AC105="日",AC105="休",AD$17=1,AND(AE105&lt;&gt;"準",AE105&lt;&gt;"深",AC105="")),OR(AE105="休",AND(AE105="準",OR(AF105="休",AD$17=30,AF$18="×")),AD$17=31,AE$18="×",AE105="")),AND(AD105="深",OR(AC105="休",AD$17=1,AND(AE105&lt;&gt;"準",AE105&lt;&gt;"深",AC105="")),OR(AE105="休",AND(OR(AE105="準",AE105="深"),OR(AF105="休",AD$17=30,AF$18="×")),AD$17=31,AE$18="×",AE105="")))))),40,0))))</f>
        <v>0</v>
      </c>
      <c r="AE246" s="193">
        <f t="shared" ref="AE246" si="1673">IF(AND($D$1="二交代制",AE$17&gt;=1,AE$17&lt;=28,AE105="当",AF105="明",AG105="休",AH105="当"),10,IF(AND($D$1="三交代制",AE$17&gt;=2,AE$17&lt;=30,OR(AE105="準",AE105="深"),OR(AF105="準",AF105="深"),OR(AG105="準",AG105="深")),20,IF(AND($D$1="二交代制",OR(AE105="当",AE105="明"),NOT(OR(AND(AE105="当",OR(AF105="明",AE$17=31,AF$18="×"),OR(AG105="休",AE$17=30,AE$17=31,AG$18="×")),AND(AE105="明",OR(AD105="当",AE$17=1),OR(AF105="休",AE$17=31,AF$18="×"))))),30,IF(AND($D$1="三交代制",AD105&lt;&gt;"準",AD105&lt;&gt;"深",OR(AE105="準",AE105="深"),(NOT(OR(AND(AE105="準",OR(AD105="日",AD105="休",AE$17=1,AND(AF105&lt;&gt;"準",AF105&lt;&gt;"深",AD105="")),OR(AF105="休",AND(AF105="準",OR(AG105="休",AE$17=30,AG$18="×")),AE$17=31,AF$18="×",AF105="")),AND(AE105="深",OR(AD105="休",AE$17=1,AND(AF105&lt;&gt;"準",AF105&lt;&gt;"深",AD105="")),OR(AF105="休",AND(OR(AF105="準",AF105="深"),OR(AG105="休",AE$17=30,AG$18="×")),AE$17=31,AF$18="×",AF105="")))))),40,0))))</f>
        <v>0</v>
      </c>
      <c r="AF246" s="193">
        <f t="shared" ref="AF246" si="1674">IF(AND($D$1="二交代制",AF$17&gt;=1,AF$17&lt;=28,AF105="当",AG105="明",AH105="休",AI105="当"),10,IF(AND($D$1="三交代制",AF$17&gt;=2,AF$17&lt;=30,OR(AF105="準",AF105="深"),OR(AG105="準",AG105="深"),OR(AH105="準",AH105="深")),20,IF(AND($D$1="二交代制",OR(AF105="当",AF105="明"),NOT(OR(AND(AF105="当",OR(AG105="明",AF$17=31,AG$18="×"),OR(AH105="休",AF$17=30,AF$17=31,AH$18="×")),AND(AF105="明",OR(AE105="当",AF$17=1),OR(AG105="休",AF$17=31,AG$18="×"))))),30,IF(AND($D$1="三交代制",AE105&lt;&gt;"準",AE105&lt;&gt;"深",OR(AF105="準",AF105="深"),(NOT(OR(AND(AF105="準",OR(AE105="日",AE105="休",AF$17=1,AND(AG105&lt;&gt;"準",AG105&lt;&gt;"深",AE105="")),OR(AG105="休",AND(AG105="準",OR(AH105="休",AF$17=30,AH$18="×")),AF$17=31,AG$18="×",AG105="")),AND(AF105="深",OR(AE105="休",AF$17=1,AND(AG105&lt;&gt;"準",AG105&lt;&gt;"深",AE105="")),OR(AG105="休",AND(OR(AG105="準",AG105="深"),OR(AH105="休",AF$17=30,AH$18="×")),AF$17=31,AG$18="×",AG105="")))))),40,0))))</f>
        <v>0</v>
      </c>
      <c r="AG246" s="193">
        <f t="shared" ref="AG246" si="1675">IF(AND($D$1="二交代制",AG$17&gt;=1,AG$17&lt;=28,AG105="当",AH105="明",AI105="休",AJ105="当"),10,IF(AND($D$1="三交代制",AG$17&gt;=2,AG$17&lt;=30,OR(AG105="準",AG105="深"),OR(AH105="準",AH105="深"),OR(AI105="準",AI105="深")),20,IF(AND($D$1="二交代制",OR(AG105="当",AG105="明"),NOT(OR(AND(AG105="当",OR(AH105="明",AG$17=31,AH$18="×"),OR(AI105="休",AG$17=30,AG$17=31,AI$18="×")),AND(AG105="明",OR(AF105="当",AG$17=1),OR(AH105="休",AG$17=31,AH$18="×"))))),30,IF(AND($D$1="三交代制",AF105&lt;&gt;"準",AF105&lt;&gt;"深",OR(AG105="準",AG105="深"),(NOT(OR(AND(AG105="準",OR(AF105="日",AF105="休",AG$17=1,AND(AH105&lt;&gt;"準",AH105&lt;&gt;"深",AF105="")),OR(AH105="休",AND(AH105="準",OR(AI105="休",AG$17=30,AI$18="×")),AG$17=31,AH$18="×",AH105="")),AND(AG105="深",OR(AF105="休",AG$17=1,AND(AH105&lt;&gt;"準",AH105&lt;&gt;"深",AF105="")),OR(AH105="休",AND(OR(AH105="準",AH105="深"),OR(AI105="休",AG$17=30,AI$18="×")),AG$17=31,AH$18="×",AH105="")))))),40,0))))</f>
        <v>0</v>
      </c>
      <c r="AH246" s="193">
        <f t="shared" ref="AH246" si="1676">IF(AND($D$1="二交代制",AH$17&gt;=1,AH$17&lt;=28,AH105="当",AI105="明",AJ105="休",AK105="当"),10,IF(AND($D$1="三交代制",AH$17&gt;=2,AH$17&lt;=30,OR(AH105="準",AH105="深"),OR(AI105="準",AI105="深"),OR(AJ105="準",AJ105="深")),20,IF(AND($D$1="二交代制",OR(AH105="当",AH105="明"),NOT(OR(AND(AH105="当",OR(AI105="明",AH$17=31,AI$18="×"),OR(AJ105="休",AH$17=30,AH$17=31,AJ$18="×")),AND(AH105="明",OR(AG105="当",AH$17=1),OR(AI105="休",AH$17=31,AI$18="×"))))),30,IF(AND($D$1="三交代制",AG105&lt;&gt;"準",AG105&lt;&gt;"深",OR(AH105="準",AH105="深"),(NOT(OR(AND(AH105="準",OR(AG105="日",AG105="休",AH$17=1,AND(AI105&lt;&gt;"準",AI105&lt;&gt;"深",AG105="")),OR(AI105="休",AND(AI105="準",OR(AJ105="休",AH$17=30,AJ$18="×")),AH$17=31,AI$18="×",AI105="")),AND(AH105="深",OR(AG105="休",AH$17=1,AND(AI105&lt;&gt;"準",AI105&lt;&gt;"深",AG105="")),OR(AI105="休",AND(OR(AI105="準",AI105="深"),OR(AJ105="休",AH$17=30,AJ$18="×")),AH$17=31,AI$18="×",AI105="")))))),40,0))))</f>
        <v>0</v>
      </c>
      <c r="AI246" s="193">
        <f t="shared" ref="AI246" si="1677">IF(AND($D$1="二交代制",AI$17&gt;=1,AI$17&lt;=28,AI105="当",AJ105="明",AK105="休",AL105="当"),10,IF(AND($D$1="三交代制",AI$17&gt;=2,AI$17&lt;=30,OR(AI105="準",AI105="深"),OR(AJ105="準",AJ105="深"),OR(AK105="準",AK105="深")),20,IF(AND($D$1="二交代制",OR(AI105="当",AI105="明"),NOT(OR(AND(AI105="当",OR(AJ105="明",AI$17=31,AJ$18="×"),OR(AK105="休",AI$17=30,AI$17=31,AK$18="×")),AND(AI105="明",OR(AH105="当",AI$17=1),OR(AJ105="休",AI$17=31,AJ$18="×"))))),30,IF(AND($D$1="三交代制",AH105&lt;&gt;"準",AH105&lt;&gt;"深",OR(AI105="準",AI105="深"),(NOT(OR(AND(AI105="準",OR(AH105="日",AH105="休",AI$17=1,AND(AJ105&lt;&gt;"準",AJ105&lt;&gt;"深",AH105="")),OR(AJ105="休",AND(AJ105="準",OR(AK105="休",AI$17=30,AK$18="×")),AI$17=31,AJ$18="×",AJ105="")),AND(AI105="深",OR(AH105="休",AI$17=1,AND(AJ105&lt;&gt;"準",AJ105&lt;&gt;"深",AH105="")),OR(AJ105="休",AND(OR(AJ105="準",AJ105="深"),OR(AK105="休",AI$17=30,AK$18="×")),AI$17=31,AJ$18="×",AJ105="")))))),40,0))))</f>
        <v>0</v>
      </c>
      <c r="AJ246" s="193">
        <f t="shared" ref="AJ246" si="1678">IF(AND($D$1="二交代制",AJ$17&gt;=1,AJ$17&lt;=28,AJ105="当",AK105="明",AL105="休",AM105="当"),10,IF(AND($D$1="三交代制",AJ$17&gt;=2,AJ$17&lt;=30,OR(AJ105="準",AJ105="深"),OR(AK105="準",AK105="深"),OR(AL105="準",AL105="深")),20,IF(AND($D$1="二交代制",OR(AJ105="当",AJ105="明"),NOT(OR(AND(AJ105="当",OR(AK105="明",AJ$17=31,AK$18="×"),OR(AL105="休",AJ$17=30,AJ$17=31,AL$18="×")),AND(AJ105="明",OR(AI105="当",AJ$17=1),OR(AK105="休",AJ$17=31,AK$18="×"))))),30,IF(AND($D$1="三交代制",AI105&lt;&gt;"準",AI105&lt;&gt;"深",OR(AJ105="準",AJ105="深"),(NOT(OR(AND(AJ105="準",OR(AI105="日",AI105="休",AJ$17=1,AND(AK105&lt;&gt;"準",AK105&lt;&gt;"深",AI105="")),OR(AK105="休",AND(AK105="準",OR(AL105="休",AJ$17=30,AL$18="×")),AJ$17=31,AK$18="×",AK105="")),AND(AJ105="深",OR(AI105="休",AJ$17=1,AND(AK105&lt;&gt;"準",AK105&lt;&gt;"深",AI105="")),OR(AK105="休",AND(OR(AK105="準",AK105="深"),OR(AL105="休",AJ$17=30,AL$18="×")),AJ$17=31,AK$18="×",AK105="")))))),40,0))))</f>
        <v>0</v>
      </c>
      <c r="AK246" s="193">
        <f t="shared" ref="AK246" si="1679">IF(AND($D$1="二交代制",AK$17&gt;=1,AK$17&lt;=28,AK105="当",AL105="明",AM105="休",AN105="当"),10,IF(AND($D$1="三交代制",AK$17&gt;=2,AK$17&lt;=30,OR(AK105="準",AK105="深"),OR(AL105="準",AL105="深"),OR(AM105="準",AM105="深")),20,IF(AND($D$1="二交代制",OR(AK105="当",AK105="明"),NOT(OR(AND(AK105="当",OR(AL105="明",AK$17=31,AL$18="×"),OR(AM105="休",AK$17=30,AK$17=31,AM$18="×")),AND(AK105="明",OR(AJ105="当",AK$17=1),OR(AL105="休",AK$17=31,AL$18="×"))))),30,IF(AND($D$1="三交代制",AJ105&lt;&gt;"準",AJ105&lt;&gt;"深",OR(AK105="準",AK105="深"),(NOT(OR(AND(AK105="準",OR(AJ105="日",AJ105="休",AK$17=1,AND(AL105&lt;&gt;"準",AL105&lt;&gt;"深",AJ105="")),OR(AL105="休",AND(AL105="準",OR(AM105="休",AK$17=30,AM$18="×")),AK$17=31,AL$18="×",AL105="")),AND(AK105="深",OR(AJ105="休",AK$17=1,AND(AL105&lt;&gt;"準",AL105&lt;&gt;"深",AJ105="")),OR(AL105="休",AND(OR(AL105="準",AL105="深"),OR(AM105="休",AK$17=30,AM$18="×")),AK$17=31,AL$18="×",AL105="")))))),40,0))))</f>
        <v>0</v>
      </c>
      <c r="AL246" s="193">
        <f t="shared" ref="AL246" si="1680">IF(AND($D$1="二交代制",AL$17&gt;=1,AL$17&lt;=28,AL105="当",AM105="明",AN105="休",AO105="当"),10,IF(AND($D$1="三交代制",AL$17&gt;=2,AL$17&lt;=30,OR(AL105="準",AL105="深"),OR(AM105="準",AM105="深"),OR(AN105="準",AN105="深")),20,IF(AND($D$1="二交代制",OR(AL105="当",AL105="明"),NOT(OR(AND(AL105="当",OR(AM105="明",AL$17=31,AM$18="×"),OR(AN105="休",AL$17=30,AL$17=31,AN$18="×")),AND(AL105="明",OR(AK105="当",AL$17=1),OR(AM105="休",AL$17=31,AM$18="×"))))),30,IF(AND($D$1="三交代制",AK105&lt;&gt;"準",AK105&lt;&gt;"深",OR(AL105="準",AL105="深"),(NOT(OR(AND(AL105="準",OR(AK105="日",AK105="休",AL$17=1,AND(AM105&lt;&gt;"準",AM105&lt;&gt;"深",AK105="")),OR(AM105="休",AND(AM105="準",OR(AN105="休",AL$17=30,AN$18="×")),AL$17=31,AM$18="×",AM105="")),AND(AL105="深",OR(AK105="休",AL$17=1,AND(AM105&lt;&gt;"準",AM105&lt;&gt;"深",AK105="")),OR(AM105="休",AND(OR(AM105="準",AM105="深"),OR(AN105="休",AL$17=30,AN$18="×")),AL$17=31,AM$18="×",AM105="")))))),40,0))))</f>
        <v>0</v>
      </c>
      <c r="AM246" s="193">
        <f t="shared" ref="AM246" si="1681">IF(AND($D$1="二交代制",AM$17&gt;=1,AM$17&lt;=28,AM105="当",AN105="明",AO105="休",AP105="当"),10,IF(AND($D$1="三交代制",AM$17&gt;=2,AM$17&lt;=30,OR(AM105="準",AM105="深"),OR(AN105="準",AN105="深"),OR(AO105="準",AO105="深")),20,IF(AND($D$1="二交代制",OR(AM105="当",AM105="明"),NOT(OR(AND(AM105="当",OR(AN105="明",AM$17=31,AN$18="×"),OR(AO105="休",AM$17=30,AM$17=31,AO$18="×")),AND(AM105="明",OR(AL105="当",AM$17=1),OR(AN105="休",AM$17=31,AN$18="×"))))),30,IF(AND($D$1="三交代制",AL105&lt;&gt;"準",AL105&lt;&gt;"深",OR(AM105="準",AM105="深"),(NOT(OR(AND(AM105="準",OR(AL105="日",AL105="休",AM$17=1,AND(AN105&lt;&gt;"準",AN105&lt;&gt;"深",AL105="")),OR(AN105="休",AND(AN105="準",OR(AO105="休",AM$17=30,AO$18="×")),AM$17=31,AN$18="×",AN105="")),AND(AM105="深",OR(AL105="休",AM$17=1,AND(AN105&lt;&gt;"準",AN105&lt;&gt;"深",AL105="")),OR(AN105="休",AND(OR(AN105="準",AN105="深"),OR(AO105="休",AM$17=30,AO$18="×")),AM$17=31,AN$18="×",AN105="")))))),40,0))))</f>
        <v>0</v>
      </c>
      <c r="AN246" s="193">
        <f t="shared" ref="AN246" si="1682">IF(AND($D$1="二交代制",AN$17&gt;=1,AN$17&lt;=28,AN105="当",AO105="明",AP105="休",AQ105="当"),10,IF(AND($D$1="三交代制",AN$17&gt;=2,AN$17&lt;=30,OR(AN105="準",AN105="深"),OR(AO105="準",AO105="深"),OR(AP105="準",AP105="深")),20,IF(AND($D$1="二交代制",OR(AN105="当",AN105="明"),NOT(OR(AND(AN105="当",OR(AO105="明",AN$17=31,AO$18="×"),OR(AP105="休",AN$17=30,AN$17=31,AP$18="×")),AND(AN105="明",OR(AM105="当",AN$17=1),OR(AO105="休",AN$17=31,AO$18="×"))))),30,IF(AND($D$1="三交代制",AM105&lt;&gt;"準",AM105&lt;&gt;"深",OR(AN105="準",AN105="深"),(NOT(OR(AND(AN105="準",OR(AM105="日",AM105="休",AN$17=1,AND(AO105&lt;&gt;"準",AO105&lt;&gt;"深",AM105="")),OR(AO105="休",AND(AO105="準",OR(AP105="休",AN$17=30,AP$18="×")),AN$17=31,AO$18="×",AO105="")),AND(AN105="深",OR(AM105="休",AN$17=1,AND(AO105&lt;&gt;"準",AO105&lt;&gt;"深",AM105="")),OR(AO105="休",AND(OR(AO105="準",AO105="深"),OR(AP105="休",AN$17=30,AP$18="×")),AN$17=31,AO$18="×",AO105="")))))),40,0))))</f>
        <v>0</v>
      </c>
      <c r="AO246" s="193">
        <f t="shared" ref="AO246" si="1683">IF(AND($D$1="二交代制",AO$17&gt;=1,AO$17&lt;=28,AO105="当",AP105="明",AQ105="休",AR105="当"),10,IF(AND($D$1="三交代制",AO$17&gt;=2,AO$17&lt;=30,OR(AO105="準",AO105="深"),OR(AP105="準",AP105="深"),OR(AQ105="準",AQ105="深")),20,IF(AND($D$1="二交代制",OR(AO105="当",AO105="明"),NOT(OR(AND(AO105="当",OR(AP105="明",AO$17=31,AP$18="×"),OR(AQ105="休",AO$17=30,AO$17=31,AQ$18="×")),AND(AO105="明",OR(AN105="当",AO$17=1),OR(AP105="休",AO$17=31,AP$18="×"))))),30,IF(AND($D$1="三交代制",AN105&lt;&gt;"準",AN105&lt;&gt;"深",OR(AO105="準",AO105="深"),(NOT(OR(AND(AO105="準",OR(AN105="日",AN105="休",AO$17=1,AND(AP105&lt;&gt;"準",AP105&lt;&gt;"深",AN105="")),OR(AP105="休",AND(AP105="準",OR(AQ105="休",AO$17=30,AQ$18="×")),AO$17=31,AP$18="×",AP105="")),AND(AO105="深",OR(AN105="休",AO$17=1,AND(AP105&lt;&gt;"準",AP105&lt;&gt;"深",AN105="")),OR(AP105="休",AND(OR(AP105="準",AP105="深"),OR(AQ105="休",AO$17=30,AQ$18="×")),AO$17=31,AP$18="×",AP105="")))))),40,0))))</f>
        <v>0</v>
      </c>
    </row>
    <row r="247" spans="4:41" x14ac:dyDescent="0.4">
      <c r="D247" s="104"/>
      <c r="E247" s="104"/>
      <c r="F247" s="104"/>
      <c r="G247" s="104"/>
      <c r="H247" s="104"/>
      <c r="I247" s="307"/>
      <c r="J247" s="202"/>
      <c r="K247" s="193"/>
      <c r="L247" s="193"/>
      <c r="M247" s="193"/>
      <c r="N247" s="193"/>
      <c r="O247" s="193"/>
      <c r="P247" s="193"/>
      <c r="Q247" s="193"/>
      <c r="R247" s="193"/>
      <c r="S247" s="193"/>
      <c r="T247" s="193"/>
      <c r="U247" s="193"/>
      <c r="V247" s="193"/>
      <c r="W247" s="193"/>
      <c r="X247" s="193"/>
      <c r="Y247" s="193"/>
      <c r="Z247" s="193"/>
      <c r="AA247" s="193"/>
      <c r="AB247" s="193"/>
      <c r="AC247" s="193"/>
      <c r="AD247" s="193"/>
      <c r="AE247" s="193"/>
      <c r="AF247" s="193"/>
      <c r="AG247" s="193"/>
      <c r="AH247" s="193"/>
      <c r="AI247" s="193"/>
      <c r="AJ247" s="193"/>
      <c r="AK247" s="193"/>
      <c r="AL247" s="193"/>
      <c r="AM247" s="193"/>
      <c r="AN247" s="193"/>
      <c r="AO247" s="193"/>
    </row>
    <row r="248" spans="4:41" x14ac:dyDescent="0.4">
      <c r="D248" s="104"/>
      <c r="E248" s="104"/>
      <c r="F248" s="104"/>
      <c r="G248" s="104"/>
      <c r="H248" s="104"/>
      <c r="I248" s="307"/>
      <c r="J248" s="201" t="str">
        <f t="shared" ref="J248" si="1684">E107</f>
        <v>皆川</v>
      </c>
      <c r="K248" s="193">
        <f t="shared" ref="K248" si="1685">IF(AND($D$1="二交代制",K$17&gt;=1,K$17&lt;=28,K107="当",L107="明",M107="休",N107="当"),10,IF(AND($D$1="三交代制",K$17&gt;=2,K$17&lt;=30,OR(K107="準",K107="深"),OR(L107="準",L107="深"),OR(M107="準",M107="深")),20,IF(AND($D$1="二交代制",OR(K107="当",K107="明"),NOT(OR(AND(K107="当",OR(L107="明",K$17=31,L$18="×"),OR(M107="休",K$17=30,K$17=31,M$18="×")),AND(K107="明",OR(J107="当",K$17=1),OR(L107="休",K$17=31,L$18="×"))))),30,IF(AND($D$1="三交代制",J107&lt;&gt;"準",J107&lt;&gt;"深",OR(K107="準",K107="深"),(NOT(OR(AND(K107="準",OR(J107="日",J107="休",K$17=1,AND(L107&lt;&gt;"準",L107&lt;&gt;"深",J107="")),OR(L107="休",AND(L107="準",OR(M107="休",K$17=30,M$18="×")),K$17=31,L$18="×",L107="")),AND(K107="深",OR(J107="休",K$17=1,AND(L107&lt;&gt;"準",L107&lt;&gt;"深",J107="")),OR(L107="休",AND(OR(L107="準",L107="深"),OR(M107="休",K$17=30,M$18="×")),K$17=31,L$18="×",L107="")))))),40,0))))</f>
        <v>0</v>
      </c>
      <c r="L248" s="193">
        <f t="shared" ref="L248" si="1686">IF(AND($D$1="二交代制",L$17&gt;=1,L$17&lt;=28,L107="当",M107="明",N107="休",O107="当"),10,IF(AND($D$1="三交代制",L$17&gt;=2,L$17&lt;=30,OR(L107="準",L107="深"),OR(M107="準",M107="深"),OR(N107="準",N107="深")),20,IF(AND($D$1="二交代制",OR(L107="当",L107="明"),NOT(OR(AND(L107="当",OR(M107="明",L$17=31,M$18="×"),OR(N107="休",L$17=30,L$17=31,N$18="×")),AND(L107="明",OR(K107="当",L$17=1),OR(M107="休",L$17=31,M$18="×"))))),30,IF(AND($D$1="三交代制",K107&lt;&gt;"準",K107&lt;&gt;"深",OR(L107="準",L107="深"),(NOT(OR(AND(L107="準",OR(K107="日",K107="休",L$17=1,AND(M107&lt;&gt;"準",M107&lt;&gt;"深",K107="")),OR(M107="休",AND(M107="準",OR(N107="休",L$17=30,N$18="×")),L$17=31,M$18="×",M107="")),AND(L107="深",OR(K107="休",L$17=1,AND(M107&lt;&gt;"準",M107&lt;&gt;"深",K107="")),OR(M107="休",AND(OR(M107="準",M107="深"),OR(N107="休",L$17=30,N$18="×")),L$17=31,M$18="×",M107="")))))),40,0))))</f>
        <v>0</v>
      </c>
      <c r="M248" s="193">
        <f t="shared" ref="M248" si="1687">IF(AND($D$1="二交代制",M$17&gt;=1,M$17&lt;=28,M107="当",N107="明",O107="休",P107="当"),10,IF(AND($D$1="三交代制",M$17&gt;=2,M$17&lt;=30,OR(M107="準",M107="深"),OR(N107="準",N107="深"),OR(O107="準",O107="深")),20,IF(AND($D$1="二交代制",OR(M107="当",M107="明"),NOT(OR(AND(M107="当",OR(N107="明",M$17=31,N$18="×"),OR(O107="休",M$17=30,M$17=31,O$18="×")),AND(M107="明",OR(L107="当",M$17=1),OR(N107="休",M$17=31,N$18="×"))))),30,IF(AND($D$1="三交代制",L107&lt;&gt;"準",L107&lt;&gt;"深",OR(M107="準",M107="深"),(NOT(OR(AND(M107="準",OR(L107="日",L107="休",M$17=1,AND(N107&lt;&gt;"準",N107&lt;&gt;"深",L107="")),OR(N107="休",AND(N107="準",OR(O107="休",M$17=30,O$18="×")),M$17=31,N$18="×",N107="")),AND(M107="深",OR(L107="休",M$17=1,AND(N107&lt;&gt;"準",N107&lt;&gt;"深",L107="")),OR(N107="休",AND(OR(N107="準",N107="深"),OR(O107="休",M$17=30,O$18="×")),M$17=31,N$18="×",N107="")))))),40,0))))</f>
        <v>0</v>
      </c>
      <c r="N248" s="193">
        <f t="shared" ref="N248" si="1688">IF(AND($D$1="二交代制",N$17&gt;=1,N$17&lt;=28,N107="当",O107="明",P107="休",Q107="当"),10,IF(AND($D$1="三交代制",N$17&gt;=2,N$17&lt;=30,OR(N107="準",N107="深"),OR(O107="準",O107="深"),OR(P107="準",P107="深")),20,IF(AND($D$1="二交代制",OR(N107="当",N107="明"),NOT(OR(AND(N107="当",OR(O107="明",N$17=31,O$18="×"),OR(P107="休",N$17=30,N$17=31,P$18="×")),AND(N107="明",OR(M107="当",N$17=1),OR(O107="休",N$17=31,O$18="×"))))),30,IF(AND($D$1="三交代制",M107&lt;&gt;"準",M107&lt;&gt;"深",OR(N107="準",N107="深"),(NOT(OR(AND(N107="準",OR(M107="日",M107="休",N$17=1,AND(O107&lt;&gt;"準",O107&lt;&gt;"深",M107="")),OR(O107="休",AND(O107="準",OR(P107="休",N$17=30,P$18="×")),N$17=31,O$18="×",O107="")),AND(N107="深",OR(M107="休",N$17=1,AND(O107&lt;&gt;"準",O107&lt;&gt;"深",M107="")),OR(O107="休",AND(OR(O107="準",O107="深"),OR(P107="休",N$17=30,P$18="×")),N$17=31,O$18="×",O107="")))))),40,0))))</f>
        <v>0</v>
      </c>
      <c r="O248" s="193">
        <f t="shared" ref="O248" si="1689">IF(AND($D$1="二交代制",O$17&gt;=1,O$17&lt;=28,O107="当",P107="明",Q107="休",R107="当"),10,IF(AND($D$1="三交代制",O$17&gt;=2,O$17&lt;=30,OR(O107="準",O107="深"),OR(P107="準",P107="深"),OR(Q107="準",Q107="深")),20,IF(AND($D$1="二交代制",OR(O107="当",O107="明"),NOT(OR(AND(O107="当",OR(P107="明",O$17=31,P$18="×"),OR(Q107="休",O$17=30,O$17=31,Q$18="×")),AND(O107="明",OR(N107="当",O$17=1),OR(P107="休",O$17=31,P$18="×"))))),30,IF(AND($D$1="三交代制",N107&lt;&gt;"準",N107&lt;&gt;"深",OR(O107="準",O107="深"),(NOT(OR(AND(O107="準",OR(N107="日",N107="休",O$17=1,AND(P107&lt;&gt;"準",P107&lt;&gt;"深",N107="")),OR(P107="休",AND(P107="準",OR(Q107="休",O$17=30,Q$18="×")),O$17=31,P$18="×",P107="")),AND(O107="深",OR(N107="休",O$17=1,AND(P107&lt;&gt;"準",P107&lt;&gt;"深",N107="")),OR(P107="休",AND(OR(P107="準",P107="深"),OR(Q107="休",O$17=30,Q$18="×")),O$17=31,P$18="×",P107="")))))),40,0))))</f>
        <v>0</v>
      </c>
      <c r="P248" s="193">
        <f t="shared" ref="P248" si="1690">IF(AND($D$1="二交代制",P$17&gt;=1,P$17&lt;=28,P107="当",Q107="明",R107="休",S107="当"),10,IF(AND($D$1="三交代制",P$17&gt;=2,P$17&lt;=30,OR(P107="準",P107="深"),OR(Q107="準",Q107="深"),OR(R107="準",R107="深")),20,IF(AND($D$1="二交代制",OR(P107="当",P107="明"),NOT(OR(AND(P107="当",OR(Q107="明",P$17=31,Q$18="×"),OR(R107="休",P$17=30,P$17=31,R$18="×")),AND(P107="明",OR(O107="当",P$17=1),OR(Q107="休",P$17=31,Q$18="×"))))),30,IF(AND($D$1="三交代制",O107&lt;&gt;"準",O107&lt;&gt;"深",OR(P107="準",P107="深"),(NOT(OR(AND(P107="準",OR(O107="日",O107="休",P$17=1,AND(Q107&lt;&gt;"準",Q107&lt;&gt;"深",O107="")),OR(Q107="休",AND(Q107="準",OR(R107="休",P$17=30,R$18="×")),P$17=31,Q$18="×",Q107="")),AND(P107="深",OR(O107="休",P$17=1,AND(Q107&lt;&gt;"準",Q107&lt;&gt;"深",O107="")),OR(Q107="休",AND(OR(Q107="準",Q107="深"),OR(R107="休",P$17=30,R$18="×")),P$17=31,Q$18="×",Q107="")))))),40,0))))</f>
        <v>0</v>
      </c>
      <c r="Q248" s="193">
        <f t="shared" ref="Q248" si="1691">IF(AND($D$1="二交代制",Q$17&gt;=1,Q$17&lt;=28,Q107="当",R107="明",S107="休",T107="当"),10,IF(AND($D$1="三交代制",Q$17&gt;=2,Q$17&lt;=30,OR(Q107="準",Q107="深"),OR(R107="準",R107="深"),OR(S107="準",S107="深")),20,IF(AND($D$1="二交代制",OR(Q107="当",Q107="明"),NOT(OR(AND(Q107="当",OR(R107="明",Q$17=31,R$18="×"),OR(S107="休",Q$17=30,Q$17=31,S$18="×")),AND(Q107="明",OR(P107="当",Q$17=1),OR(R107="休",Q$17=31,R$18="×"))))),30,IF(AND($D$1="三交代制",P107&lt;&gt;"準",P107&lt;&gt;"深",OR(Q107="準",Q107="深"),(NOT(OR(AND(Q107="準",OR(P107="日",P107="休",Q$17=1,AND(R107&lt;&gt;"準",R107&lt;&gt;"深",P107="")),OR(R107="休",AND(R107="準",OR(S107="休",Q$17=30,S$18="×")),Q$17=31,R$18="×",R107="")),AND(Q107="深",OR(P107="休",Q$17=1,AND(R107&lt;&gt;"準",R107&lt;&gt;"深",P107="")),OR(R107="休",AND(OR(R107="準",R107="深"),OR(S107="休",Q$17=30,S$18="×")),Q$17=31,R$18="×",R107="")))))),40,0))))</f>
        <v>0</v>
      </c>
      <c r="R248" s="193">
        <f t="shared" ref="R248" si="1692">IF(AND($D$1="二交代制",R$17&gt;=1,R$17&lt;=28,R107="当",S107="明",T107="休",U107="当"),10,IF(AND($D$1="三交代制",R$17&gt;=2,R$17&lt;=30,OR(R107="準",R107="深"),OR(S107="準",S107="深"),OR(T107="準",T107="深")),20,IF(AND($D$1="二交代制",OR(R107="当",R107="明"),NOT(OR(AND(R107="当",OR(S107="明",R$17=31,S$18="×"),OR(T107="休",R$17=30,R$17=31,T$18="×")),AND(R107="明",OR(Q107="当",R$17=1),OR(S107="休",R$17=31,S$18="×"))))),30,IF(AND($D$1="三交代制",Q107&lt;&gt;"準",Q107&lt;&gt;"深",OR(R107="準",R107="深"),(NOT(OR(AND(R107="準",OR(Q107="日",Q107="休",R$17=1,AND(S107&lt;&gt;"準",S107&lt;&gt;"深",Q107="")),OR(S107="休",AND(S107="準",OR(T107="休",R$17=30,T$18="×")),R$17=31,S$18="×",S107="")),AND(R107="深",OR(Q107="休",R$17=1,AND(S107&lt;&gt;"準",S107&lt;&gt;"深",Q107="")),OR(S107="休",AND(OR(S107="準",S107="深"),OR(T107="休",R$17=30,T$18="×")),R$17=31,S$18="×",S107="")))))),40,0))))</f>
        <v>0</v>
      </c>
      <c r="S248" s="193">
        <f t="shared" ref="S248" si="1693">IF(AND($D$1="二交代制",S$17&gt;=1,S$17&lt;=28,S107="当",T107="明",U107="休",V107="当"),10,IF(AND($D$1="三交代制",S$17&gt;=2,S$17&lt;=30,OR(S107="準",S107="深"),OR(T107="準",T107="深"),OR(U107="準",U107="深")),20,IF(AND($D$1="二交代制",OR(S107="当",S107="明"),NOT(OR(AND(S107="当",OR(T107="明",S$17=31,T$18="×"),OR(U107="休",S$17=30,S$17=31,U$18="×")),AND(S107="明",OR(R107="当",S$17=1),OR(T107="休",S$17=31,T$18="×"))))),30,IF(AND($D$1="三交代制",R107&lt;&gt;"準",R107&lt;&gt;"深",OR(S107="準",S107="深"),(NOT(OR(AND(S107="準",OR(R107="日",R107="休",S$17=1,AND(T107&lt;&gt;"準",T107&lt;&gt;"深",R107="")),OR(T107="休",AND(T107="準",OR(U107="休",S$17=30,U$18="×")),S$17=31,T$18="×",T107="")),AND(S107="深",OR(R107="休",S$17=1,AND(T107&lt;&gt;"準",T107&lt;&gt;"深",R107="")),OR(T107="休",AND(OR(T107="準",T107="深"),OR(U107="休",S$17=30,U$18="×")),S$17=31,T$18="×",T107="")))))),40,0))))</f>
        <v>0</v>
      </c>
      <c r="T248" s="193">
        <f t="shared" ref="T248" si="1694">IF(AND($D$1="二交代制",T$17&gt;=1,T$17&lt;=28,T107="当",U107="明",V107="休",W107="当"),10,IF(AND($D$1="三交代制",T$17&gt;=2,T$17&lt;=30,OR(T107="準",T107="深"),OR(U107="準",U107="深"),OR(V107="準",V107="深")),20,IF(AND($D$1="二交代制",OR(T107="当",T107="明"),NOT(OR(AND(T107="当",OR(U107="明",T$17=31,U$18="×"),OR(V107="休",T$17=30,T$17=31,V$18="×")),AND(T107="明",OR(S107="当",T$17=1),OR(U107="休",T$17=31,U$18="×"))))),30,IF(AND($D$1="三交代制",S107&lt;&gt;"準",S107&lt;&gt;"深",OR(T107="準",T107="深"),(NOT(OR(AND(T107="準",OR(S107="日",S107="休",T$17=1,AND(U107&lt;&gt;"準",U107&lt;&gt;"深",S107="")),OR(U107="休",AND(U107="準",OR(V107="休",T$17=30,V$18="×")),T$17=31,U$18="×",U107="")),AND(T107="深",OR(S107="休",T$17=1,AND(U107&lt;&gt;"準",U107&lt;&gt;"深",S107="")),OR(U107="休",AND(OR(U107="準",U107="深"),OR(V107="休",T$17=30,V$18="×")),T$17=31,U$18="×",U107="")))))),40,0))))</f>
        <v>0</v>
      </c>
      <c r="U248" s="193">
        <f t="shared" ref="U248" si="1695">IF(AND($D$1="二交代制",U$17&gt;=1,U$17&lt;=28,U107="当",V107="明",W107="休",X107="当"),10,IF(AND($D$1="三交代制",U$17&gt;=2,U$17&lt;=30,OR(U107="準",U107="深"),OR(V107="準",V107="深"),OR(W107="準",W107="深")),20,IF(AND($D$1="二交代制",OR(U107="当",U107="明"),NOT(OR(AND(U107="当",OR(V107="明",U$17=31,V$18="×"),OR(W107="休",U$17=30,U$17=31,W$18="×")),AND(U107="明",OR(T107="当",U$17=1),OR(V107="休",U$17=31,V$18="×"))))),30,IF(AND($D$1="三交代制",T107&lt;&gt;"準",T107&lt;&gt;"深",OR(U107="準",U107="深"),(NOT(OR(AND(U107="準",OR(T107="日",T107="休",U$17=1,AND(V107&lt;&gt;"準",V107&lt;&gt;"深",T107="")),OR(V107="休",AND(V107="準",OR(W107="休",U$17=30,W$18="×")),U$17=31,V$18="×",V107="")),AND(U107="深",OR(T107="休",U$17=1,AND(V107&lt;&gt;"準",V107&lt;&gt;"深",T107="")),OR(V107="休",AND(OR(V107="準",V107="深"),OR(W107="休",U$17=30,W$18="×")),U$17=31,V$18="×",V107="")))))),40,0))))</f>
        <v>0</v>
      </c>
      <c r="V248" s="193">
        <f t="shared" ref="V248" si="1696">IF(AND($D$1="二交代制",V$17&gt;=1,V$17&lt;=28,V107="当",W107="明",X107="休",Y107="当"),10,IF(AND($D$1="三交代制",V$17&gt;=2,V$17&lt;=30,OR(V107="準",V107="深"),OR(W107="準",W107="深"),OR(X107="準",X107="深")),20,IF(AND($D$1="二交代制",OR(V107="当",V107="明"),NOT(OR(AND(V107="当",OR(W107="明",V$17=31,W$18="×"),OR(X107="休",V$17=30,V$17=31,X$18="×")),AND(V107="明",OR(U107="当",V$17=1),OR(W107="休",V$17=31,W$18="×"))))),30,IF(AND($D$1="三交代制",U107&lt;&gt;"準",U107&lt;&gt;"深",OR(V107="準",V107="深"),(NOT(OR(AND(V107="準",OR(U107="日",U107="休",V$17=1,AND(W107&lt;&gt;"準",W107&lt;&gt;"深",U107="")),OR(W107="休",AND(W107="準",OR(X107="休",V$17=30,X$18="×")),V$17=31,W$18="×",W107="")),AND(V107="深",OR(U107="休",V$17=1,AND(W107&lt;&gt;"準",W107&lt;&gt;"深",U107="")),OR(W107="休",AND(OR(W107="準",W107="深"),OR(X107="休",V$17=30,X$18="×")),V$17=31,W$18="×",W107="")))))),40,0))))</f>
        <v>0</v>
      </c>
      <c r="W248" s="193">
        <f t="shared" ref="W248" si="1697">IF(AND($D$1="二交代制",W$17&gt;=1,W$17&lt;=28,W107="当",X107="明",Y107="休",Z107="当"),10,IF(AND($D$1="三交代制",W$17&gt;=2,W$17&lt;=30,OR(W107="準",W107="深"),OR(X107="準",X107="深"),OR(Y107="準",Y107="深")),20,IF(AND($D$1="二交代制",OR(W107="当",W107="明"),NOT(OR(AND(W107="当",OR(X107="明",W$17=31,X$18="×"),OR(Y107="休",W$17=30,W$17=31,Y$18="×")),AND(W107="明",OR(V107="当",W$17=1),OR(X107="休",W$17=31,X$18="×"))))),30,IF(AND($D$1="三交代制",V107&lt;&gt;"準",V107&lt;&gt;"深",OR(W107="準",W107="深"),(NOT(OR(AND(W107="準",OR(V107="日",V107="休",W$17=1,AND(X107&lt;&gt;"準",X107&lt;&gt;"深",V107="")),OR(X107="休",AND(X107="準",OR(Y107="休",W$17=30,Y$18="×")),W$17=31,X$18="×",X107="")),AND(W107="深",OR(V107="休",W$17=1,AND(X107&lt;&gt;"準",X107&lt;&gt;"深",V107="")),OR(X107="休",AND(OR(X107="準",X107="深"),OR(Y107="休",W$17=30,Y$18="×")),W$17=31,X$18="×",X107="")))))),40,0))))</f>
        <v>0</v>
      </c>
      <c r="X248" s="193">
        <f t="shared" ref="X248" si="1698">IF(AND($D$1="二交代制",X$17&gt;=1,X$17&lt;=28,X107="当",Y107="明",Z107="休",AA107="当"),10,IF(AND($D$1="三交代制",X$17&gt;=2,X$17&lt;=30,OR(X107="準",X107="深"),OR(Y107="準",Y107="深"),OR(Z107="準",Z107="深")),20,IF(AND($D$1="二交代制",OR(X107="当",X107="明"),NOT(OR(AND(X107="当",OR(Y107="明",X$17=31,Y$18="×"),OR(Z107="休",X$17=30,X$17=31,Z$18="×")),AND(X107="明",OR(W107="当",X$17=1),OR(Y107="休",X$17=31,Y$18="×"))))),30,IF(AND($D$1="三交代制",W107&lt;&gt;"準",W107&lt;&gt;"深",OR(X107="準",X107="深"),(NOT(OR(AND(X107="準",OR(W107="日",W107="休",X$17=1,AND(Y107&lt;&gt;"準",Y107&lt;&gt;"深",W107="")),OR(Y107="休",AND(Y107="準",OR(Z107="休",X$17=30,Z$18="×")),X$17=31,Y$18="×",Y107="")),AND(X107="深",OR(W107="休",X$17=1,AND(Y107&lt;&gt;"準",Y107&lt;&gt;"深",W107="")),OR(Y107="休",AND(OR(Y107="準",Y107="深"),OR(Z107="休",X$17=30,Z$18="×")),X$17=31,Y$18="×",Y107="")))))),40,0))))</f>
        <v>0</v>
      </c>
      <c r="Y248" s="193">
        <f t="shared" ref="Y248" si="1699">IF(AND($D$1="二交代制",Y$17&gt;=1,Y$17&lt;=28,Y107="当",Z107="明",AA107="休",AB107="当"),10,IF(AND($D$1="三交代制",Y$17&gt;=2,Y$17&lt;=30,OR(Y107="準",Y107="深"),OR(Z107="準",Z107="深"),OR(AA107="準",AA107="深")),20,IF(AND($D$1="二交代制",OR(Y107="当",Y107="明"),NOT(OR(AND(Y107="当",OR(Z107="明",Y$17=31,Z$18="×"),OR(AA107="休",Y$17=30,Y$17=31,AA$18="×")),AND(Y107="明",OR(X107="当",Y$17=1),OR(Z107="休",Y$17=31,Z$18="×"))))),30,IF(AND($D$1="三交代制",X107&lt;&gt;"準",X107&lt;&gt;"深",OR(Y107="準",Y107="深"),(NOT(OR(AND(Y107="準",OR(X107="日",X107="休",Y$17=1,AND(Z107&lt;&gt;"準",Z107&lt;&gt;"深",X107="")),OR(Z107="休",AND(Z107="準",OR(AA107="休",Y$17=30,AA$18="×")),Y$17=31,Z$18="×",Z107="")),AND(Y107="深",OR(X107="休",Y$17=1,AND(Z107&lt;&gt;"準",Z107&lt;&gt;"深",X107="")),OR(Z107="休",AND(OR(Z107="準",Z107="深"),OR(AA107="休",Y$17=30,AA$18="×")),Y$17=31,Z$18="×",Z107="")))))),40,0))))</f>
        <v>0</v>
      </c>
      <c r="Z248" s="193">
        <f t="shared" ref="Z248" si="1700">IF(AND($D$1="二交代制",Z$17&gt;=1,Z$17&lt;=28,Z107="当",AA107="明",AB107="休",AC107="当"),10,IF(AND($D$1="三交代制",Z$17&gt;=2,Z$17&lt;=30,OR(Z107="準",Z107="深"),OR(AA107="準",AA107="深"),OR(AB107="準",AB107="深")),20,IF(AND($D$1="二交代制",OR(Z107="当",Z107="明"),NOT(OR(AND(Z107="当",OR(AA107="明",Z$17=31,AA$18="×"),OR(AB107="休",Z$17=30,Z$17=31,AB$18="×")),AND(Z107="明",OR(Y107="当",Z$17=1),OR(AA107="休",Z$17=31,AA$18="×"))))),30,IF(AND($D$1="三交代制",Y107&lt;&gt;"準",Y107&lt;&gt;"深",OR(Z107="準",Z107="深"),(NOT(OR(AND(Z107="準",OR(Y107="日",Y107="休",Z$17=1,AND(AA107&lt;&gt;"準",AA107&lt;&gt;"深",Y107="")),OR(AA107="休",AND(AA107="準",OR(AB107="休",Z$17=30,AB$18="×")),Z$17=31,AA$18="×",AA107="")),AND(Z107="深",OR(Y107="休",Z$17=1,AND(AA107&lt;&gt;"準",AA107&lt;&gt;"深",Y107="")),OR(AA107="休",AND(OR(AA107="準",AA107="深"),OR(AB107="休",Z$17=30,AB$18="×")),Z$17=31,AA$18="×",AA107="")))))),40,0))))</f>
        <v>0</v>
      </c>
      <c r="AA248" s="193">
        <f t="shared" ref="AA248" si="1701">IF(AND($D$1="二交代制",AA$17&gt;=1,AA$17&lt;=28,AA107="当",AB107="明",AC107="休",AD107="当"),10,IF(AND($D$1="三交代制",AA$17&gt;=2,AA$17&lt;=30,OR(AA107="準",AA107="深"),OR(AB107="準",AB107="深"),OR(AC107="準",AC107="深")),20,IF(AND($D$1="二交代制",OR(AA107="当",AA107="明"),NOT(OR(AND(AA107="当",OR(AB107="明",AA$17=31,AB$18="×"),OR(AC107="休",AA$17=30,AA$17=31,AC$18="×")),AND(AA107="明",OR(Z107="当",AA$17=1),OR(AB107="休",AA$17=31,AB$18="×"))))),30,IF(AND($D$1="三交代制",Z107&lt;&gt;"準",Z107&lt;&gt;"深",OR(AA107="準",AA107="深"),(NOT(OR(AND(AA107="準",OR(Z107="日",Z107="休",AA$17=1,AND(AB107&lt;&gt;"準",AB107&lt;&gt;"深",Z107="")),OR(AB107="休",AND(AB107="準",OR(AC107="休",AA$17=30,AC$18="×")),AA$17=31,AB$18="×",AB107="")),AND(AA107="深",OR(Z107="休",AA$17=1,AND(AB107&lt;&gt;"準",AB107&lt;&gt;"深",Z107="")),OR(AB107="休",AND(OR(AB107="準",AB107="深"),OR(AC107="休",AA$17=30,AC$18="×")),AA$17=31,AB$18="×",AB107="")))))),40,0))))</f>
        <v>0</v>
      </c>
      <c r="AB248" s="193">
        <f t="shared" ref="AB248" si="1702">IF(AND($D$1="二交代制",AB$17&gt;=1,AB$17&lt;=28,AB107="当",AC107="明",AD107="休",AE107="当"),10,IF(AND($D$1="三交代制",AB$17&gt;=2,AB$17&lt;=30,OR(AB107="準",AB107="深"),OR(AC107="準",AC107="深"),OR(AD107="準",AD107="深")),20,IF(AND($D$1="二交代制",OR(AB107="当",AB107="明"),NOT(OR(AND(AB107="当",OR(AC107="明",AB$17=31,AC$18="×"),OR(AD107="休",AB$17=30,AB$17=31,AD$18="×")),AND(AB107="明",OR(AA107="当",AB$17=1),OR(AC107="休",AB$17=31,AC$18="×"))))),30,IF(AND($D$1="三交代制",AA107&lt;&gt;"準",AA107&lt;&gt;"深",OR(AB107="準",AB107="深"),(NOT(OR(AND(AB107="準",OR(AA107="日",AA107="休",AB$17=1,AND(AC107&lt;&gt;"準",AC107&lt;&gt;"深",AA107="")),OR(AC107="休",AND(AC107="準",OR(AD107="休",AB$17=30,AD$18="×")),AB$17=31,AC$18="×",AC107="")),AND(AB107="深",OR(AA107="休",AB$17=1,AND(AC107&lt;&gt;"準",AC107&lt;&gt;"深",AA107="")),OR(AC107="休",AND(OR(AC107="準",AC107="深"),OR(AD107="休",AB$17=30,AD$18="×")),AB$17=31,AC$18="×",AC107="")))))),40,0))))</f>
        <v>0</v>
      </c>
      <c r="AC248" s="193">
        <f t="shared" ref="AC248" si="1703">IF(AND($D$1="二交代制",AC$17&gt;=1,AC$17&lt;=28,AC107="当",AD107="明",AE107="休",AF107="当"),10,IF(AND($D$1="三交代制",AC$17&gt;=2,AC$17&lt;=30,OR(AC107="準",AC107="深"),OR(AD107="準",AD107="深"),OR(AE107="準",AE107="深")),20,IF(AND($D$1="二交代制",OR(AC107="当",AC107="明"),NOT(OR(AND(AC107="当",OR(AD107="明",AC$17=31,AD$18="×"),OR(AE107="休",AC$17=30,AC$17=31,AE$18="×")),AND(AC107="明",OR(AB107="当",AC$17=1),OR(AD107="休",AC$17=31,AD$18="×"))))),30,IF(AND($D$1="三交代制",AB107&lt;&gt;"準",AB107&lt;&gt;"深",OR(AC107="準",AC107="深"),(NOT(OR(AND(AC107="準",OR(AB107="日",AB107="休",AC$17=1,AND(AD107&lt;&gt;"準",AD107&lt;&gt;"深",AB107="")),OR(AD107="休",AND(AD107="準",OR(AE107="休",AC$17=30,AE$18="×")),AC$17=31,AD$18="×",AD107="")),AND(AC107="深",OR(AB107="休",AC$17=1,AND(AD107&lt;&gt;"準",AD107&lt;&gt;"深",AB107="")),OR(AD107="休",AND(OR(AD107="準",AD107="深"),OR(AE107="休",AC$17=30,AE$18="×")),AC$17=31,AD$18="×",AD107="")))))),40,0))))</f>
        <v>0</v>
      </c>
      <c r="AD248" s="193">
        <f t="shared" ref="AD248" si="1704">IF(AND($D$1="二交代制",AD$17&gt;=1,AD$17&lt;=28,AD107="当",AE107="明",AF107="休",AG107="当"),10,IF(AND($D$1="三交代制",AD$17&gt;=2,AD$17&lt;=30,OR(AD107="準",AD107="深"),OR(AE107="準",AE107="深"),OR(AF107="準",AF107="深")),20,IF(AND($D$1="二交代制",OR(AD107="当",AD107="明"),NOT(OR(AND(AD107="当",OR(AE107="明",AD$17=31,AE$18="×"),OR(AF107="休",AD$17=30,AD$17=31,AF$18="×")),AND(AD107="明",OR(AC107="当",AD$17=1),OR(AE107="休",AD$17=31,AE$18="×"))))),30,IF(AND($D$1="三交代制",AC107&lt;&gt;"準",AC107&lt;&gt;"深",OR(AD107="準",AD107="深"),(NOT(OR(AND(AD107="準",OR(AC107="日",AC107="休",AD$17=1,AND(AE107&lt;&gt;"準",AE107&lt;&gt;"深",AC107="")),OR(AE107="休",AND(AE107="準",OR(AF107="休",AD$17=30,AF$18="×")),AD$17=31,AE$18="×",AE107="")),AND(AD107="深",OR(AC107="休",AD$17=1,AND(AE107&lt;&gt;"準",AE107&lt;&gt;"深",AC107="")),OR(AE107="休",AND(OR(AE107="準",AE107="深"),OR(AF107="休",AD$17=30,AF$18="×")),AD$17=31,AE$18="×",AE107="")))))),40,0))))</f>
        <v>0</v>
      </c>
      <c r="AE248" s="193">
        <f t="shared" ref="AE248" si="1705">IF(AND($D$1="二交代制",AE$17&gt;=1,AE$17&lt;=28,AE107="当",AF107="明",AG107="休",AH107="当"),10,IF(AND($D$1="三交代制",AE$17&gt;=2,AE$17&lt;=30,OR(AE107="準",AE107="深"),OR(AF107="準",AF107="深"),OR(AG107="準",AG107="深")),20,IF(AND($D$1="二交代制",OR(AE107="当",AE107="明"),NOT(OR(AND(AE107="当",OR(AF107="明",AE$17=31,AF$18="×"),OR(AG107="休",AE$17=30,AE$17=31,AG$18="×")),AND(AE107="明",OR(AD107="当",AE$17=1),OR(AF107="休",AE$17=31,AF$18="×"))))),30,IF(AND($D$1="三交代制",AD107&lt;&gt;"準",AD107&lt;&gt;"深",OR(AE107="準",AE107="深"),(NOT(OR(AND(AE107="準",OR(AD107="日",AD107="休",AE$17=1,AND(AF107&lt;&gt;"準",AF107&lt;&gt;"深",AD107="")),OR(AF107="休",AND(AF107="準",OR(AG107="休",AE$17=30,AG$18="×")),AE$17=31,AF$18="×",AF107="")),AND(AE107="深",OR(AD107="休",AE$17=1,AND(AF107&lt;&gt;"準",AF107&lt;&gt;"深",AD107="")),OR(AF107="休",AND(OR(AF107="準",AF107="深"),OR(AG107="休",AE$17=30,AG$18="×")),AE$17=31,AF$18="×",AF107="")))))),40,0))))</f>
        <v>0</v>
      </c>
      <c r="AF248" s="193">
        <f t="shared" ref="AF248" si="1706">IF(AND($D$1="二交代制",AF$17&gt;=1,AF$17&lt;=28,AF107="当",AG107="明",AH107="休",AI107="当"),10,IF(AND($D$1="三交代制",AF$17&gt;=2,AF$17&lt;=30,OR(AF107="準",AF107="深"),OR(AG107="準",AG107="深"),OR(AH107="準",AH107="深")),20,IF(AND($D$1="二交代制",OR(AF107="当",AF107="明"),NOT(OR(AND(AF107="当",OR(AG107="明",AF$17=31,AG$18="×"),OR(AH107="休",AF$17=30,AF$17=31,AH$18="×")),AND(AF107="明",OR(AE107="当",AF$17=1),OR(AG107="休",AF$17=31,AG$18="×"))))),30,IF(AND($D$1="三交代制",AE107&lt;&gt;"準",AE107&lt;&gt;"深",OR(AF107="準",AF107="深"),(NOT(OR(AND(AF107="準",OR(AE107="日",AE107="休",AF$17=1,AND(AG107&lt;&gt;"準",AG107&lt;&gt;"深",AE107="")),OR(AG107="休",AND(AG107="準",OR(AH107="休",AF$17=30,AH$18="×")),AF$17=31,AG$18="×",AG107="")),AND(AF107="深",OR(AE107="休",AF$17=1,AND(AG107&lt;&gt;"準",AG107&lt;&gt;"深",AE107="")),OR(AG107="休",AND(OR(AG107="準",AG107="深"),OR(AH107="休",AF$17=30,AH$18="×")),AF$17=31,AG$18="×",AG107="")))))),40,0))))</f>
        <v>0</v>
      </c>
      <c r="AG248" s="193">
        <f t="shared" ref="AG248" si="1707">IF(AND($D$1="二交代制",AG$17&gt;=1,AG$17&lt;=28,AG107="当",AH107="明",AI107="休",AJ107="当"),10,IF(AND($D$1="三交代制",AG$17&gt;=2,AG$17&lt;=30,OR(AG107="準",AG107="深"),OR(AH107="準",AH107="深"),OR(AI107="準",AI107="深")),20,IF(AND($D$1="二交代制",OR(AG107="当",AG107="明"),NOT(OR(AND(AG107="当",OR(AH107="明",AG$17=31,AH$18="×"),OR(AI107="休",AG$17=30,AG$17=31,AI$18="×")),AND(AG107="明",OR(AF107="当",AG$17=1),OR(AH107="休",AG$17=31,AH$18="×"))))),30,IF(AND($D$1="三交代制",AF107&lt;&gt;"準",AF107&lt;&gt;"深",OR(AG107="準",AG107="深"),(NOT(OR(AND(AG107="準",OR(AF107="日",AF107="休",AG$17=1,AND(AH107&lt;&gt;"準",AH107&lt;&gt;"深",AF107="")),OR(AH107="休",AND(AH107="準",OR(AI107="休",AG$17=30,AI$18="×")),AG$17=31,AH$18="×",AH107="")),AND(AG107="深",OR(AF107="休",AG$17=1,AND(AH107&lt;&gt;"準",AH107&lt;&gt;"深",AF107="")),OR(AH107="休",AND(OR(AH107="準",AH107="深"),OR(AI107="休",AG$17=30,AI$18="×")),AG$17=31,AH$18="×",AH107="")))))),40,0))))</f>
        <v>0</v>
      </c>
      <c r="AH248" s="193">
        <f t="shared" ref="AH248" si="1708">IF(AND($D$1="二交代制",AH$17&gt;=1,AH$17&lt;=28,AH107="当",AI107="明",AJ107="休",AK107="当"),10,IF(AND($D$1="三交代制",AH$17&gt;=2,AH$17&lt;=30,OR(AH107="準",AH107="深"),OR(AI107="準",AI107="深"),OR(AJ107="準",AJ107="深")),20,IF(AND($D$1="二交代制",OR(AH107="当",AH107="明"),NOT(OR(AND(AH107="当",OR(AI107="明",AH$17=31,AI$18="×"),OR(AJ107="休",AH$17=30,AH$17=31,AJ$18="×")),AND(AH107="明",OR(AG107="当",AH$17=1),OR(AI107="休",AH$17=31,AI$18="×"))))),30,IF(AND($D$1="三交代制",AG107&lt;&gt;"準",AG107&lt;&gt;"深",OR(AH107="準",AH107="深"),(NOT(OR(AND(AH107="準",OR(AG107="日",AG107="休",AH$17=1,AND(AI107&lt;&gt;"準",AI107&lt;&gt;"深",AG107="")),OR(AI107="休",AND(AI107="準",OR(AJ107="休",AH$17=30,AJ$18="×")),AH$17=31,AI$18="×",AI107="")),AND(AH107="深",OR(AG107="休",AH$17=1,AND(AI107&lt;&gt;"準",AI107&lt;&gt;"深",AG107="")),OR(AI107="休",AND(OR(AI107="準",AI107="深"),OR(AJ107="休",AH$17=30,AJ$18="×")),AH$17=31,AI$18="×",AI107="")))))),40,0))))</f>
        <v>0</v>
      </c>
      <c r="AI248" s="193">
        <f t="shared" ref="AI248" si="1709">IF(AND($D$1="二交代制",AI$17&gt;=1,AI$17&lt;=28,AI107="当",AJ107="明",AK107="休",AL107="当"),10,IF(AND($D$1="三交代制",AI$17&gt;=2,AI$17&lt;=30,OR(AI107="準",AI107="深"),OR(AJ107="準",AJ107="深"),OR(AK107="準",AK107="深")),20,IF(AND($D$1="二交代制",OR(AI107="当",AI107="明"),NOT(OR(AND(AI107="当",OR(AJ107="明",AI$17=31,AJ$18="×"),OR(AK107="休",AI$17=30,AI$17=31,AK$18="×")),AND(AI107="明",OR(AH107="当",AI$17=1),OR(AJ107="休",AI$17=31,AJ$18="×"))))),30,IF(AND($D$1="三交代制",AH107&lt;&gt;"準",AH107&lt;&gt;"深",OR(AI107="準",AI107="深"),(NOT(OR(AND(AI107="準",OR(AH107="日",AH107="休",AI$17=1,AND(AJ107&lt;&gt;"準",AJ107&lt;&gt;"深",AH107="")),OR(AJ107="休",AND(AJ107="準",OR(AK107="休",AI$17=30,AK$18="×")),AI$17=31,AJ$18="×",AJ107="")),AND(AI107="深",OR(AH107="休",AI$17=1,AND(AJ107&lt;&gt;"準",AJ107&lt;&gt;"深",AH107="")),OR(AJ107="休",AND(OR(AJ107="準",AJ107="深"),OR(AK107="休",AI$17=30,AK$18="×")),AI$17=31,AJ$18="×",AJ107="")))))),40,0))))</f>
        <v>0</v>
      </c>
      <c r="AJ248" s="193">
        <f t="shared" ref="AJ248" si="1710">IF(AND($D$1="二交代制",AJ$17&gt;=1,AJ$17&lt;=28,AJ107="当",AK107="明",AL107="休",AM107="当"),10,IF(AND($D$1="三交代制",AJ$17&gt;=2,AJ$17&lt;=30,OR(AJ107="準",AJ107="深"),OR(AK107="準",AK107="深"),OR(AL107="準",AL107="深")),20,IF(AND($D$1="二交代制",OR(AJ107="当",AJ107="明"),NOT(OR(AND(AJ107="当",OR(AK107="明",AJ$17=31,AK$18="×"),OR(AL107="休",AJ$17=30,AJ$17=31,AL$18="×")),AND(AJ107="明",OR(AI107="当",AJ$17=1),OR(AK107="休",AJ$17=31,AK$18="×"))))),30,IF(AND($D$1="三交代制",AI107&lt;&gt;"準",AI107&lt;&gt;"深",OR(AJ107="準",AJ107="深"),(NOT(OR(AND(AJ107="準",OR(AI107="日",AI107="休",AJ$17=1,AND(AK107&lt;&gt;"準",AK107&lt;&gt;"深",AI107="")),OR(AK107="休",AND(AK107="準",OR(AL107="休",AJ$17=30,AL$18="×")),AJ$17=31,AK$18="×",AK107="")),AND(AJ107="深",OR(AI107="休",AJ$17=1,AND(AK107&lt;&gt;"準",AK107&lt;&gt;"深",AI107="")),OR(AK107="休",AND(OR(AK107="準",AK107="深"),OR(AL107="休",AJ$17=30,AL$18="×")),AJ$17=31,AK$18="×",AK107="")))))),40,0))))</f>
        <v>0</v>
      </c>
      <c r="AK248" s="193">
        <f t="shared" ref="AK248" si="1711">IF(AND($D$1="二交代制",AK$17&gt;=1,AK$17&lt;=28,AK107="当",AL107="明",AM107="休",AN107="当"),10,IF(AND($D$1="三交代制",AK$17&gt;=2,AK$17&lt;=30,OR(AK107="準",AK107="深"),OR(AL107="準",AL107="深"),OR(AM107="準",AM107="深")),20,IF(AND($D$1="二交代制",OR(AK107="当",AK107="明"),NOT(OR(AND(AK107="当",OR(AL107="明",AK$17=31,AL$18="×"),OR(AM107="休",AK$17=30,AK$17=31,AM$18="×")),AND(AK107="明",OR(AJ107="当",AK$17=1),OR(AL107="休",AK$17=31,AL$18="×"))))),30,IF(AND($D$1="三交代制",AJ107&lt;&gt;"準",AJ107&lt;&gt;"深",OR(AK107="準",AK107="深"),(NOT(OR(AND(AK107="準",OR(AJ107="日",AJ107="休",AK$17=1,AND(AL107&lt;&gt;"準",AL107&lt;&gt;"深",AJ107="")),OR(AL107="休",AND(AL107="準",OR(AM107="休",AK$17=30,AM$18="×")),AK$17=31,AL$18="×",AL107="")),AND(AK107="深",OR(AJ107="休",AK$17=1,AND(AL107&lt;&gt;"準",AL107&lt;&gt;"深",AJ107="")),OR(AL107="休",AND(OR(AL107="準",AL107="深"),OR(AM107="休",AK$17=30,AM$18="×")),AK$17=31,AL$18="×",AL107="")))))),40,0))))</f>
        <v>0</v>
      </c>
      <c r="AL248" s="193">
        <f t="shared" ref="AL248" si="1712">IF(AND($D$1="二交代制",AL$17&gt;=1,AL$17&lt;=28,AL107="当",AM107="明",AN107="休",AO107="当"),10,IF(AND($D$1="三交代制",AL$17&gt;=2,AL$17&lt;=30,OR(AL107="準",AL107="深"),OR(AM107="準",AM107="深"),OR(AN107="準",AN107="深")),20,IF(AND($D$1="二交代制",OR(AL107="当",AL107="明"),NOT(OR(AND(AL107="当",OR(AM107="明",AL$17=31,AM$18="×"),OR(AN107="休",AL$17=30,AL$17=31,AN$18="×")),AND(AL107="明",OR(AK107="当",AL$17=1),OR(AM107="休",AL$17=31,AM$18="×"))))),30,IF(AND($D$1="三交代制",AK107&lt;&gt;"準",AK107&lt;&gt;"深",OR(AL107="準",AL107="深"),(NOT(OR(AND(AL107="準",OR(AK107="日",AK107="休",AL$17=1,AND(AM107&lt;&gt;"準",AM107&lt;&gt;"深",AK107="")),OR(AM107="休",AND(AM107="準",OR(AN107="休",AL$17=30,AN$18="×")),AL$17=31,AM$18="×",AM107="")),AND(AL107="深",OR(AK107="休",AL$17=1,AND(AM107&lt;&gt;"準",AM107&lt;&gt;"深",AK107="")),OR(AM107="休",AND(OR(AM107="準",AM107="深"),OR(AN107="休",AL$17=30,AN$18="×")),AL$17=31,AM$18="×",AM107="")))))),40,0))))</f>
        <v>0</v>
      </c>
      <c r="AM248" s="193">
        <f t="shared" ref="AM248" si="1713">IF(AND($D$1="二交代制",AM$17&gt;=1,AM$17&lt;=28,AM107="当",AN107="明",AO107="休",AP107="当"),10,IF(AND($D$1="三交代制",AM$17&gt;=2,AM$17&lt;=30,OR(AM107="準",AM107="深"),OR(AN107="準",AN107="深"),OR(AO107="準",AO107="深")),20,IF(AND($D$1="二交代制",OR(AM107="当",AM107="明"),NOT(OR(AND(AM107="当",OR(AN107="明",AM$17=31,AN$18="×"),OR(AO107="休",AM$17=30,AM$17=31,AO$18="×")),AND(AM107="明",OR(AL107="当",AM$17=1),OR(AN107="休",AM$17=31,AN$18="×"))))),30,IF(AND($D$1="三交代制",AL107&lt;&gt;"準",AL107&lt;&gt;"深",OR(AM107="準",AM107="深"),(NOT(OR(AND(AM107="準",OR(AL107="日",AL107="休",AM$17=1,AND(AN107&lt;&gt;"準",AN107&lt;&gt;"深",AL107="")),OR(AN107="休",AND(AN107="準",OR(AO107="休",AM$17=30,AO$18="×")),AM$17=31,AN$18="×",AN107="")),AND(AM107="深",OR(AL107="休",AM$17=1,AND(AN107&lt;&gt;"準",AN107&lt;&gt;"深",AL107="")),OR(AN107="休",AND(OR(AN107="準",AN107="深"),OR(AO107="休",AM$17=30,AO$18="×")),AM$17=31,AN$18="×",AN107="")))))),40,0))))</f>
        <v>0</v>
      </c>
      <c r="AN248" s="193">
        <f t="shared" ref="AN248" si="1714">IF(AND($D$1="二交代制",AN$17&gt;=1,AN$17&lt;=28,AN107="当",AO107="明",AP107="休",AQ107="当"),10,IF(AND($D$1="三交代制",AN$17&gt;=2,AN$17&lt;=30,OR(AN107="準",AN107="深"),OR(AO107="準",AO107="深"),OR(AP107="準",AP107="深")),20,IF(AND($D$1="二交代制",OR(AN107="当",AN107="明"),NOT(OR(AND(AN107="当",OR(AO107="明",AN$17=31,AO$18="×"),OR(AP107="休",AN$17=30,AN$17=31,AP$18="×")),AND(AN107="明",OR(AM107="当",AN$17=1),OR(AO107="休",AN$17=31,AO$18="×"))))),30,IF(AND($D$1="三交代制",AM107&lt;&gt;"準",AM107&lt;&gt;"深",OR(AN107="準",AN107="深"),(NOT(OR(AND(AN107="準",OR(AM107="日",AM107="休",AN$17=1,AND(AO107&lt;&gt;"準",AO107&lt;&gt;"深",AM107="")),OR(AO107="休",AND(AO107="準",OR(AP107="休",AN$17=30,AP$18="×")),AN$17=31,AO$18="×",AO107="")),AND(AN107="深",OR(AM107="休",AN$17=1,AND(AO107&lt;&gt;"準",AO107&lt;&gt;"深",AM107="")),OR(AO107="休",AND(OR(AO107="準",AO107="深"),OR(AP107="休",AN$17=30,AP$18="×")),AN$17=31,AO$18="×",AO107="")))))),40,0))))</f>
        <v>0</v>
      </c>
      <c r="AO248" s="193">
        <f t="shared" ref="AO248" si="1715">IF(AND($D$1="二交代制",AO$17&gt;=1,AO$17&lt;=28,AO107="当",AP107="明",AQ107="休",AR107="当"),10,IF(AND($D$1="三交代制",AO$17&gt;=2,AO$17&lt;=30,OR(AO107="準",AO107="深"),OR(AP107="準",AP107="深"),OR(AQ107="準",AQ107="深")),20,IF(AND($D$1="二交代制",OR(AO107="当",AO107="明"),NOT(OR(AND(AO107="当",OR(AP107="明",AO$17=31,AP$18="×"),OR(AQ107="休",AO$17=30,AO$17=31,AQ$18="×")),AND(AO107="明",OR(AN107="当",AO$17=1),OR(AP107="休",AO$17=31,AP$18="×"))))),30,IF(AND($D$1="三交代制",AN107&lt;&gt;"準",AN107&lt;&gt;"深",OR(AO107="準",AO107="深"),(NOT(OR(AND(AO107="準",OR(AN107="日",AN107="休",AO$17=1,AND(AP107&lt;&gt;"準",AP107&lt;&gt;"深",AN107="")),OR(AP107="休",AND(AP107="準",OR(AQ107="休",AO$17=30,AQ$18="×")),AO$17=31,AP$18="×",AP107="")),AND(AO107="深",OR(AN107="休",AO$17=1,AND(AP107&lt;&gt;"準",AP107&lt;&gt;"深",AN107="")),OR(AP107="休",AND(OR(AP107="準",AP107="深"),OR(AQ107="休",AO$17=30,AQ$18="×")),AO$17=31,AP$18="×",AP107="")))))),40,0))))</f>
        <v>0</v>
      </c>
    </row>
    <row r="249" spans="4:41" x14ac:dyDescent="0.4">
      <c r="D249" s="104"/>
      <c r="E249" s="104"/>
      <c r="F249" s="104"/>
      <c r="G249" s="104"/>
      <c r="H249" s="104"/>
      <c r="I249" s="307"/>
      <c r="J249" s="202"/>
      <c r="K249" s="193"/>
      <c r="L249" s="193"/>
      <c r="M249" s="193"/>
      <c r="N249" s="193"/>
      <c r="O249" s="193"/>
      <c r="P249" s="193"/>
      <c r="Q249" s="193"/>
      <c r="R249" s="193"/>
      <c r="S249" s="193"/>
      <c r="T249" s="193"/>
      <c r="U249" s="193"/>
      <c r="V249" s="193"/>
      <c r="W249" s="193"/>
      <c r="X249" s="193"/>
      <c r="Y249" s="193"/>
      <c r="Z249" s="193"/>
      <c r="AA249" s="193"/>
      <c r="AB249" s="193"/>
      <c r="AC249" s="193"/>
      <c r="AD249" s="193"/>
      <c r="AE249" s="193"/>
      <c r="AF249" s="193"/>
      <c r="AG249" s="193"/>
      <c r="AH249" s="193"/>
      <c r="AI249" s="193"/>
      <c r="AJ249" s="193"/>
      <c r="AK249" s="193"/>
      <c r="AL249" s="193"/>
      <c r="AM249" s="193"/>
      <c r="AN249" s="193"/>
      <c r="AO249" s="193"/>
    </row>
    <row r="250" spans="4:41" x14ac:dyDescent="0.4">
      <c r="D250" s="104"/>
      <c r="E250" s="104"/>
      <c r="F250" s="104"/>
      <c r="G250" s="104"/>
      <c r="H250" s="104"/>
      <c r="I250" s="307"/>
      <c r="J250" s="201" t="str">
        <f t="shared" ref="J250" si="1716">E109</f>
        <v>中本</v>
      </c>
      <c r="K250" s="193">
        <f t="shared" ref="K250" si="1717">IF(AND($D$1="二交代制",K$17&gt;=1,K$17&lt;=28,K109="当",L109="明",M109="休",N109="当"),10,IF(AND($D$1="三交代制",K$17&gt;=2,K$17&lt;=30,OR(K109="準",K109="深"),OR(L109="準",L109="深"),OR(M109="準",M109="深")),20,IF(AND($D$1="二交代制",OR(K109="当",K109="明"),NOT(OR(AND(K109="当",OR(L109="明",K$17=31,L$18="×"),OR(M109="休",K$17=30,K$17=31,M$18="×")),AND(K109="明",OR(J109="当",K$17=1),OR(L109="休",K$17=31,L$18="×"))))),30,IF(AND($D$1="三交代制",J109&lt;&gt;"準",J109&lt;&gt;"深",OR(K109="準",K109="深"),(NOT(OR(AND(K109="準",OR(J109="日",J109="休",K$17=1,AND(L109&lt;&gt;"準",L109&lt;&gt;"深",J109="")),OR(L109="休",AND(L109="準",OR(M109="休",K$17=30,M$18="×")),K$17=31,L$18="×",L109="")),AND(K109="深",OR(J109="休",K$17=1,AND(L109&lt;&gt;"準",L109&lt;&gt;"深",J109="")),OR(L109="休",AND(OR(L109="準",L109="深"),OR(M109="休",K$17=30,M$18="×")),K$17=31,L$18="×",L109="")))))),40,0))))</f>
        <v>0</v>
      </c>
      <c r="L250" s="193">
        <f t="shared" ref="L250" si="1718">IF(AND($D$1="二交代制",L$17&gt;=1,L$17&lt;=28,L109="当",M109="明",N109="休",O109="当"),10,IF(AND($D$1="三交代制",L$17&gt;=2,L$17&lt;=30,OR(L109="準",L109="深"),OR(M109="準",M109="深"),OR(N109="準",N109="深")),20,IF(AND($D$1="二交代制",OR(L109="当",L109="明"),NOT(OR(AND(L109="当",OR(M109="明",L$17=31,M$18="×"),OR(N109="休",L$17=30,L$17=31,N$18="×")),AND(L109="明",OR(K109="当",L$17=1),OR(M109="休",L$17=31,M$18="×"))))),30,IF(AND($D$1="三交代制",K109&lt;&gt;"準",K109&lt;&gt;"深",OR(L109="準",L109="深"),(NOT(OR(AND(L109="準",OR(K109="日",K109="休",L$17=1,AND(M109&lt;&gt;"準",M109&lt;&gt;"深",K109="")),OR(M109="休",AND(M109="準",OR(N109="休",L$17=30,N$18="×")),L$17=31,M$18="×",M109="")),AND(L109="深",OR(K109="休",L$17=1,AND(M109&lt;&gt;"準",M109&lt;&gt;"深",K109="")),OR(M109="休",AND(OR(M109="準",M109="深"),OR(N109="休",L$17=30,N$18="×")),L$17=31,M$18="×",M109="")))))),40,0))))</f>
        <v>0</v>
      </c>
      <c r="M250" s="193">
        <f t="shared" ref="M250" si="1719">IF(AND($D$1="二交代制",M$17&gt;=1,M$17&lt;=28,M109="当",N109="明",O109="休",P109="当"),10,IF(AND($D$1="三交代制",M$17&gt;=2,M$17&lt;=30,OR(M109="準",M109="深"),OR(N109="準",N109="深"),OR(O109="準",O109="深")),20,IF(AND($D$1="二交代制",OR(M109="当",M109="明"),NOT(OR(AND(M109="当",OR(N109="明",M$17=31,N$18="×"),OR(O109="休",M$17=30,M$17=31,O$18="×")),AND(M109="明",OR(L109="当",M$17=1),OR(N109="休",M$17=31,N$18="×"))))),30,IF(AND($D$1="三交代制",L109&lt;&gt;"準",L109&lt;&gt;"深",OR(M109="準",M109="深"),(NOT(OR(AND(M109="準",OR(L109="日",L109="休",M$17=1,AND(N109&lt;&gt;"準",N109&lt;&gt;"深",L109="")),OR(N109="休",AND(N109="準",OR(O109="休",M$17=30,O$18="×")),M$17=31,N$18="×",N109="")),AND(M109="深",OR(L109="休",M$17=1,AND(N109&lt;&gt;"準",N109&lt;&gt;"深",L109="")),OR(N109="休",AND(OR(N109="準",N109="深"),OR(O109="休",M$17=30,O$18="×")),M$17=31,N$18="×",N109="")))))),40,0))))</f>
        <v>0</v>
      </c>
      <c r="N250" s="193">
        <f t="shared" ref="N250" si="1720">IF(AND($D$1="二交代制",N$17&gt;=1,N$17&lt;=28,N109="当",O109="明",P109="休",Q109="当"),10,IF(AND($D$1="三交代制",N$17&gt;=2,N$17&lt;=30,OR(N109="準",N109="深"),OR(O109="準",O109="深"),OR(P109="準",P109="深")),20,IF(AND($D$1="二交代制",OR(N109="当",N109="明"),NOT(OR(AND(N109="当",OR(O109="明",N$17=31,O$18="×"),OR(P109="休",N$17=30,N$17=31,P$18="×")),AND(N109="明",OR(M109="当",N$17=1),OR(O109="休",N$17=31,O$18="×"))))),30,IF(AND($D$1="三交代制",M109&lt;&gt;"準",M109&lt;&gt;"深",OR(N109="準",N109="深"),(NOT(OR(AND(N109="準",OR(M109="日",M109="休",N$17=1,AND(O109&lt;&gt;"準",O109&lt;&gt;"深",M109="")),OR(O109="休",AND(O109="準",OR(P109="休",N$17=30,P$18="×")),N$17=31,O$18="×",O109="")),AND(N109="深",OR(M109="休",N$17=1,AND(O109&lt;&gt;"準",O109&lt;&gt;"深",M109="")),OR(O109="休",AND(OR(O109="準",O109="深"),OR(P109="休",N$17=30,P$18="×")),N$17=31,O$18="×",O109="")))))),40,0))))</f>
        <v>0</v>
      </c>
      <c r="O250" s="193">
        <f t="shared" ref="O250" si="1721">IF(AND($D$1="二交代制",O$17&gt;=1,O$17&lt;=28,O109="当",P109="明",Q109="休",R109="当"),10,IF(AND($D$1="三交代制",O$17&gt;=2,O$17&lt;=30,OR(O109="準",O109="深"),OR(P109="準",P109="深"),OR(Q109="準",Q109="深")),20,IF(AND($D$1="二交代制",OR(O109="当",O109="明"),NOT(OR(AND(O109="当",OR(P109="明",O$17=31,P$18="×"),OR(Q109="休",O$17=30,O$17=31,Q$18="×")),AND(O109="明",OR(N109="当",O$17=1),OR(P109="休",O$17=31,P$18="×"))))),30,IF(AND($D$1="三交代制",N109&lt;&gt;"準",N109&lt;&gt;"深",OR(O109="準",O109="深"),(NOT(OR(AND(O109="準",OR(N109="日",N109="休",O$17=1,AND(P109&lt;&gt;"準",P109&lt;&gt;"深",N109="")),OR(P109="休",AND(P109="準",OR(Q109="休",O$17=30,Q$18="×")),O$17=31,P$18="×",P109="")),AND(O109="深",OR(N109="休",O$17=1,AND(P109&lt;&gt;"準",P109&lt;&gt;"深",N109="")),OR(P109="休",AND(OR(P109="準",P109="深"),OR(Q109="休",O$17=30,Q$18="×")),O$17=31,P$18="×",P109="")))))),40,0))))</f>
        <v>0</v>
      </c>
      <c r="P250" s="193">
        <f t="shared" ref="P250" si="1722">IF(AND($D$1="二交代制",P$17&gt;=1,P$17&lt;=28,P109="当",Q109="明",R109="休",S109="当"),10,IF(AND($D$1="三交代制",P$17&gt;=2,P$17&lt;=30,OR(P109="準",P109="深"),OR(Q109="準",Q109="深"),OR(R109="準",R109="深")),20,IF(AND($D$1="二交代制",OR(P109="当",P109="明"),NOT(OR(AND(P109="当",OR(Q109="明",P$17=31,Q$18="×"),OR(R109="休",P$17=30,P$17=31,R$18="×")),AND(P109="明",OR(O109="当",P$17=1),OR(Q109="休",P$17=31,Q$18="×"))))),30,IF(AND($D$1="三交代制",O109&lt;&gt;"準",O109&lt;&gt;"深",OR(P109="準",P109="深"),(NOT(OR(AND(P109="準",OR(O109="日",O109="休",P$17=1,AND(Q109&lt;&gt;"準",Q109&lt;&gt;"深",O109="")),OR(Q109="休",AND(Q109="準",OR(R109="休",P$17=30,R$18="×")),P$17=31,Q$18="×",Q109="")),AND(P109="深",OR(O109="休",P$17=1,AND(Q109&lt;&gt;"準",Q109&lt;&gt;"深",O109="")),OR(Q109="休",AND(OR(Q109="準",Q109="深"),OR(R109="休",P$17=30,R$18="×")),P$17=31,Q$18="×",Q109="")))))),40,0))))</f>
        <v>0</v>
      </c>
      <c r="Q250" s="193">
        <f t="shared" ref="Q250" si="1723">IF(AND($D$1="二交代制",Q$17&gt;=1,Q$17&lt;=28,Q109="当",R109="明",S109="休",T109="当"),10,IF(AND($D$1="三交代制",Q$17&gt;=2,Q$17&lt;=30,OR(Q109="準",Q109="深"),OR(R109="準",R109="深"),OR(S109="準",S109="深")),20,IF(AND($D$1="二交代制",OR(Q109="当",Q109="明"),NOT(OR(AND(Q109="当",OR(R109="明",Q$17=31,R$18="×"),OR(S109="休",Q$17=30,Q$17=31,S$18="×")),AND(Q109="明",OR(P109="当",Q$17=1),OR(R109="休",Q$17=31,R$18="×"))))),30,IF(AND($D$1="三交代制",P109&lt;&gt;"準",P109&lt;&gt;"深",OR(Q109="準",Q109="深"),(NOT(OR(AND(Q109="準",OR(P109="日",P109="休",Q$17=1,AND(R109&lt;&gt;"準",R109&lt;&gt;"深",P109="")),OR(R109="休",AND(R109="準",OR(S109="休",Q$17=30,S$18="×")),Q$17=31,R$18="×",R109="")),AND(Q109="深",OR(P109="休",Q$17=1,AND(R109&lt;&gt;"準",R109&lt;&gt;"深",P109="")),OR(R109="休",AND(OR(R109="準",R109="深"),OR(S109="休",Q$17=30,S$18="×")),Q$17=31,R$18="×",R109="")))))),40,0))))</f>
        <v>0</v>
      </c>
      <c r="R250" s="193">
        <f t="shared" ref="R250" si="1724">IF(AND($D$1="二交代制",R$17&gt;=1,R$17&lt;=28,R109="当",S109="明",T109="休",U109="当"),10,IF(AND($D$1="三交代制",R$17&gt;=2,R$17&lt;=30,OR(R109="準",R109="深"),OR(S109="準",S109="深"),OR(T109="準",T109="深")),20,IF(AND($D$1="二交代制",OR(R109="当",R109="明"),NOT(OR(AND(R109="当",OR(S109="明",R$17=31,S$18="×"),OR(T109="休",R$17=30,R$17=31,T$18="×")),AND(R109="明",OR(Q109="当",R$17=1),OR(S109="休",R$17=31,S$18="×"))))),30,IF(AND($D$1="三交代制",Q109&lt;&gt;"準",Q109&lt;&gt;"深",OR(R109="準",R109="深"),(NOT(OR(AND(R109="準",OR(Q109="日",Q109="休",R$17=1,AND(S109&lt;&gt;"準",S109&lt;&gt;"深",Q109="")),OR(S109="休",AND(S109="準",OR(T109="休",R$17=30,T$18="×")),R$17=31,S$18="×",S109="")),AND(R109="深",OR(Q109="休",R$17=1,AND(S109&lt;&gt;"準",S109&lt;&gt;"深",Q109="")),OR(S109="休",AND(OR(S109="準",S109="深"),OR(T109="休",R$17=30,T$18="×")),R$17=31,S$18="×",S109="")))))),40,0))))</f>
        <v>0</v>
      </c>
      <c r="S250" s="193">
        <f t="shared" ref="S250" si="1725">IF(AND($D$1="二交代制",S$17&gt;=1,S$17&lt;=28,S109="当",T109="明",U109="休",V109="当"),10,IF(AND($D$1="三交代制",S$17&gt;=2,S$17&lt;=30,OR(S109="準",S109="深"),OR(T109="準",T109="深"),OR(U109="準",U109="深")),20,IF(AND($D$1="二交代制",OR(S109="当",S109="明"),NOT(OR(AND(S109="当",OR(T109="明",S$17=31,T$18="×"),OR(U109="休",S$17=30,S$17=31,U$18="×")),AND(S109="明",OR(R109="当",S$17=1),OR(T109="休",S$17=31,T$18="×"))))),30,IF(AND($D$1="三交代制",R109&lt;&gt;"準",R109&lt;&gt;"深",OR(S109="準",S109="深"),(NOT(OR(AND(S109="準",OR(R109="日",R109="休",S$17=1,AND(T109&lt;&gt;"準",T109&lt;&gt;"深",R109="")),OR(T109="休",AND(T109="準",OR(U109="休",S$17=30,U$18="×")),S$17=31,T$18="×",T109="")),AND(S109="深",OR(R109="休",S$17=1,AND(T109&lt;&gt;"準",T109&lt;&gt;"深",R109="")),OR(T109="休",AND(OR(T109="準",T109="深"),OR(U109="休",S$17=30,U$18="×")),S$17=31,T$18="×",T109="")))))),40,0))))</f>
        <v>0</v>
      </c>
      <c r="T250" s="193">
        <f t="shared" ref="T250" si="1726">IF(AND($D$1="二交代制",T$17&gt;=1,T$17&lt;=28,T109="当",U109="明",V109="休",W109="当"),10,IF(AND($D$1="三交代制",T$17&gt;=2,T$17&lt;=30,OR(T109="準",T109="深"),OR(U109="準",U109="深"),OR(V109="準",V109="深")),20,IF(AND($D$1="二交代制",OR(T109="当",T109="明"),NOT(OR(AND(T109="当",OR(U109="明",T$17=31,U$18="×"),OR(V109="休",T$17=30,T$17=31,V$18="×")),AND(T109="明",OR(S109="当",T$17=1),OR(U109="休",T$17=31,U$18="×"))))),30,IF(AND($D$1="三交代制",S109&lt;&gt;"準",S109&lt;&gt;"深",OR(T109="準",T109="深"),(NOT(OR(AND(T109="準",OR(S109="日",S109="休",T$17=1,AND(U109&lt;&gt;"準",U109&lt;&gt;"深",S109="")),OR(U109="休",AND(U109="準",OR(V109="休",T$17=30,V$18="×")),T$17=31,U$18="×",U109="")),AND(T109="深",OR(S109="休",T$17=1,AND(U109&lt;&gt;"準",U109&lt;&gt;"深",S109="")),OR(U109="休",AND(OR(U109="準",U109="深"),OR(V109="休",T$17=30,V$18="×")),T$17=31,U$18="×",U109="")))))),40,0))))</f>
        <v>0</v>
      </c>
      <c r="U250" s="193">
        <f t="shared" ref="U250" si="1727">IF(AND($D$1="二交代制",U$17&gt;=1,U$17&lt;=28,U109="当",V109="明",W109="休",X109="当"),10,IF(AND($D$1="三交代制",U$17&gt;=2,U$17&lt;=30,OR(U109="準",U109="深"),OR(V109="準",V109="深"),OR(W109="準",W109="深")),20,IF(AND($D$1="二交代制",OR(U109="当",U109="明"),NOT(OR(AND(U109="当",OR(V109="明",U$17=31,V$18="×"),OR(W109="休",U$17=30,U$17=31,W$18="×")),AND(U109="明",OR(T109="当",U$17=1),OR(V109="休",U$17=31,V$18="×"))))),30,IF(AND($D$1="三交代制",T109&lt;&gt;"準",T109&lt;&gt;"深",OR(U109="準",U109="深"),(NOT(OR(AND(U109="準",OR(T109="日",T109="休",U$17=1,AND(V109&lt;&gt;"準",V109&lt;&gt;"深",T109="")),OR(V109="休",AND(V109="準",OR(W109="休",U$17=30,W$18="×")),U$17=31,V$18="×",V109="")),AND(U109="深",OR(T109="休",U$17=1,AND(V109&lt;&gt;"準",V109&lt;&gt;"深",T109="")),OR(V109="休",AND(OR(V109="準",V109="深"),OR(W109="休",U$17=30,W$18="×")),U$17=31,V$18="×",V109="")))))),40,0))))</f>
        <v>0</v>
      </c>
      <c r="V250" s="193">
        <f t="shared" ref="V250" si="1728">IF(AND($D$1="二交代制",V$17&gt;=1,V$17&lt;=28,V109="当",W109="明",X109="休",Y109="当"),10,IF(AND($D$1="三交代制",V$17&gt;=2,V$17&lt;=30,OR(V109="準",V109="深"),OR(W109="準",W109="深"),OR(X109="準",X109="深")),20,IF(AND($D$1="二交代制",OR(V109="当",V109="明"),NOT(OR(AND(V109="当",OR(W109="明",V$17=31,W$18="×"),OR(X109="休",V$17=30,V$17=31,X$18="×")),AND(V109="明",OR(U109="当",V$17=1),OR(W109="休",V$17=31,W$18="×"))))),30,IF(AND($D$1="三交代制",U109&lt;&gt;"準",U109&lt;&gt;"深",OR(V109="準",V109="深"),(NOT(OR(AND(V109="準",OR(U109="日",U109="休",V$17=1,AND(W109&lt;&gt;"準",W109&lt;&gt;"深",U109="")),OR(W109="休",AND(W109="準",OR(X109="休",V$17=30,X$18="×")),V$17=31,W$18="×",W109="")),AND(V109="深",OR(U109="休",V$17=1,AND(W109&lt;&gt;"準",W109&lt;&gt;"深",U109="")),OR(W109="休",AND(OR(W109="準",W109="深"),OR(X109="休",V$17=30,X$18="×")),V$17=31,W$18="×",W109="")))))),40,0))))</f>
        <v>0</v>
      </c>
      <c r="W250" s="193">
        <f t="shared" ref="W250" si="1729">IF(AND($D$1="二交代制",W$17&gt;=1,W$17&lt;=28,W109="当",X109="明",Y109="休",Z109="当"),10,IF(AND($D$1="三交代制",W$17&gt;=2,W$17&lt;=30,OR(W109="準",W109="深"),OR(X109="準",X109="深"),OR(Y109="準",Y109="深")),20,IF(AND($D$1="二交代制",OR(W109="当",W109="明"),NOT(OR(AND(W109="当",OR(X109="明",W$17=31,X$18="×"),OR(Y109="休",W$17=30,W$17=31,Y$18="×")),AND(W109="明",OR(V109="当",W$17=1),OR(X109="休",W$17=31,X$18="×"))))),30,IF(AND($D$1="三交代制",V109&lt;&gt;"準",V109&lt;&gt;"深",OR(W109="準",W109="深"),(NOT(OR(AND(W109="準",OR(V109="日",V109="休",W$17=1,AND(X109&lt;&gt;"準",X109&lt;&gt;"深",V109="")),OR(X109="休",AND(X109="準",OR(Y109="休",W$17=30,Y$18="×")),W$17=31,X$18="×",X109="")),AND(W109="深",OR(V109="休",W$17=1,AND(X109&lt;&gt;"準",X109&lt;&gt;"深",V109="")),OR(X109="休",AND(OR(X109="準",X109="深"),OR(Y109="休",W$17=30,Y$18="×")),W$17=31,X$18="×",X109="")))))),40,0))))</f>
        <v>0</v>
      </c>
      <c r="X250" s="193">
        <f t="shared" ref="X250" si="1730">IF(AND($D$1="二交代制",X$17&gt;=1,X$17&lt;=28,X109="当",Y109="明",Z109="休",AA109="当"),10,IF(AND($D$1="三交代制",X$17&gt;=2,X$17&lt;=30,OR(X109="準",X109="深"),OR(Y109="準",Y109="深"),OR(Z109="準",Z109="深")),20,IF(AND($D$1="二交代制",OR(X109="当",X109="明"),NOT(OR(AND(X109="当",OR(Y109="明",X$17=31,Y$18="×"),OR(Z109="休",X$17=30,X$17=31,Z$18="×")),AND(X109="明",OR(W109="当",X$17=1),OR(Y109="休",X$17=31,Y$18="×"))))),30,IF(AND($D$1="三交代制",W109&lt;&gt;"準",W109&lt;&gt;"深",OR(X109="準",X109="深"),(NOT(OR(AND(X109="準",OR(W109="日",W109="休",X$17=1,AND(Y109&lt;&gt;"準",Y109&lt;&gt;"深",W109="")),OR(Y109="休",AND(Y109="準",OR(Z109="休",X$17=30,Z$18="×")),X$17=31,Y$18="×",Y109="")),AND(X109="深",OR(W109="休",X$17=1,AND(Y109&lt;&gt;"準",Y109&lt;&gt;"深",W109="")),OR(Y109="休",AND(OR(Y109="準",Y109="深"),OR(Z109="休",X$17=30,Z$18="×")),X$17=31,Y$18="×",Y109="")))))),40,0))))</f>
        <v>0</v>
      </c>
      <c r="Y250" s="193">
        <f t="shared" ref="Y250" si="1731">IF(AND($D$1="二交代制",Y$17&gt;=1,Y$17&lt;=28,Y109="当",Z109="明",AA109="休",AB109="当"),10,IF(AND($D$1="三交代制",Y$17&gt;=2,Y$17&lt;=30,OR(Y109="準",Y109="深"),OR(Z109="準",Z109="深"),OR(AA109="準",AA109="深")),20,IF(AND($D$1="二交代制",OR(Y109="当",Y109="明"),NOT(OR(AND(Y109="当",OR(Z109="明",Y$17=31,Z$18="×"),OR(AA109="休",Y$17=30,Y$17=31,AA$18="×")),AND(Y109="明",OR(X109="当",Y$17=1),OR(Z109="休",Y$17=31,Z$18="×"))))),30,IF(AND($D$1="三交代制",X109&lt;&gt;"準",X109&lt;&gt;"深",OR(Y109="準",Y109="深"),(NOT(OR(AND(Y109="準",OR(X109="日",X109="休",Y$17=1,AND(Z109&lt;&gt;"準",Z109&lt;&gt;"深",X109="")),OR(Z109="休",AND(Z109="準",OR(AA109="休",Y$17=30,AA$18="×")),Y$17=31,Z$18="×",Z109="")),AND(Y109="深",OR(X109="休",Y$17=1,AND(Z109&lt;&gt;"準",Z109&lt;&gt;"深",X109="")),OR(Z109="休",AND(OR(Z109="準",Z109="深"),OR(AA109="休",Y$17=30,AA$18="×")),Y$17=31,Z$18="×",Z109="")))))),40,0))))</f>
        <v>0</v>
      </c>
      <c r="Z250" s="193">
        <f t="shared" ref="Z250" si="1732">IF(AND($D$1="二交代制",Z$17&gt;=1,Z$17&lt;=28,Z109="当",AA109="明",AB109="休",AC109="当"),10,IF(AND($D$1="三交代制",Z$17&gt;=2,Z$17&lt;=30,OR(Z109="準",Z109="深"),OR(AA109="準",AA109="深"),OR(AB109="準",AB109="深")),20,IF(AND($D$1="二交代制",OR(Z109="当",Z109="明"),NOT(OR(AND(Z109="当",OR(AA109="明",Z$17=31,AA$18="×"),OR(AB109="休",Z$17=30,Z$17=31,AB$18="×")),AND(Z109="明",OR(Y109="当",Z$17=1),OR(AA109="休",Z$17=31,AA$18="×"))))),30,IF(AND($D$1="三交代制",Y109&lt;&gt;"準",Y109&lt;&gt;"深",OR(Z109="準",Z109="深"),(NOT(OR(AND(Z109="準",OR(Y109="日",Y109="休",Z$17=1,AND(AA109&lt;&gt;"準",AA109&lt;&gt;"深",Y109="")),OR(AA109="休",AND(AA109="準",OR(AB109="休",Z$17=30,AB$18="×")),Z$17=31,AA$18="×",AA109="")),AND(Z109="深",OR(Y109="休",Z$17=1,AND(AA109&lt;&gt;"準",AA109&lt;&gt;"深",Y109="")),OR(AA109="休",AND(OR(AA109="準",AA109="深"),OR(AB109="休",Z$17=30,AB$18="×")),Z$17=31,AA$18="×",AA109="")))))),40,0))))</f>
        <v>0</v>
      </c>
      <c r="AA250" s="193">
        <f t="shared" ref="AA250" si="1733">IF(AND($D$1="二交代制",AA$17&gt;=1,AA$17&lt;=28,AA109="当",AB109="明",AC109="休",AD109="当"),10,IF(AND($D$1="三交代制",AA$17&gt;=2,AA$17&lt;=30,OR(AA109="準",AA109="深"),OR(AB109="準",AB109="深"),OR(AC109="準",AC109="深")),20,IF(AND($D$1="二交代制",OR(AA109="当",AA109="明"),NOT(OR(AND(AA109="当",OR(AB109="明",AA$17=31,AB$18="×"),OR(AC109="休",AA$17=30,AA$17=31,AC$18="×")),AND(AA109="明",OR(Z109="当",AA$17=1),OR(AB109="休",AA$17=31,AB$18="×"))))),30,IF(AND($D$1="三交代制",Z109&lt;&gt;"準",Z109&lt;&gt;"深",OR(AA109="準",AA109="深"),(NOT(OR(AND(AA109="準",OR(Z109="日",Z109="休",AA$17=1,AND(AB109&lt;&gt;"準",AB109&lt;&gt;"深",Z109="")),OR(AB109="休",AND(AB109="準",OR(AC109="休",AA$17=30,AC$18="×")),AA$17=31,AB$18="×",AB109="")),AND(AA109="深",OR(Z109="休",AA$17=1,AND(AB109&lt;&gt;"準",AB109&lt;&gt;"深",Z109="")),OR(AB109="休",AND(OR(AB109="準",AB109="深"),OR(AC109="休",AA$17=30,AC$18="×")),AA$17=31,AB$18="×",AB109="")))))),40,0))))</f>
        <v>0</v>
      </c>
      <c r="AB250" s="193">
        <f t="shared" ref="AB250" si="1734">IF(AND($D$1="二交代制",AB$17&gt;=1,AB$17&lt;=28,AB109="当",AC109="明",AD109="休",AE109="当"),10,IF(AND($D$1="三交代制",AB$17&gt;=2,AB$17&lt;=30,OR(AB109="準",AB109="深"),OR(AC109="準",AC109="深"),OR(AD109="準",AD109="深")),20,IF(AND($D$1="二交代制",OR(AB109="当",AB109="明"),NOT(OR(AND(AB109="当",OR(AC109="明",AB$17=31,AC$18="×"),OR(AD109="休",AB$17=30,AB$17=31,AD$18="×")),AND(AB109="明",OR(AA109="当",AB$17=1),OR(AC109="休",AB$17=31,AC$18="×"))))),30,IF(AND($D$1="三交代制",AA109&lt;&gt;"準",AA109&lt;&gt;"深",OR(AB109="準",AB109="深"),(NOT(OR(AND(AB109="準",OR(AA109="日",AA109="休",AB$17=1,AND(AC109&lt;&gt;"準",AC109&lt;&gt;"深",AA109="")),OR(AC109="休",AND(AC109="準",OR(AD109="休",AB$17=30,AD$18="×")),AB$17=31,AC$18="×",AC109="")),AND(AB109="深",OR(AA109="休",AB$17=1,AND(AC109&lt;&gt;"準",AC109&lt;&gt;"深",AA109="")),OR(AC109="休",AND(OR(AC109="準",AC109="深"),OR(AD109="休",AB$17=30,AD$18="×")),AB$17=31,AC$18="×",AC109="")))))),40,0))))</f>
        <v>0</v>
      </c>
      <c r="AC250" s="193">
        <f t="shared" ref="AC250" si="1735">IF(AND($D$1="二交代制",AC$17&gt;=1,AC$17&lt;=28,AC109="当",AD109="明",AE109="休",AF109="当"),10,IF(AND($D$1="三交代制",AC$17&gt;=2,AC$17&lt;=30,OR(AC109="準",AC109="深"),OR(AD109="準",AD109="深"),OR(AE109="準",AE109="深")),20,IF(AND($D$1="二交代制",OR(AC109="当",AC109="明"),NOT(OR(AND(AC109="当",OR(AD109="明",AC$17=31,AD$18="×"),OR(AE109="休",AC$17=30,AC$17=31,AE$18="×")),AND(AC109="明",OR(AB109="当",AC$17=1),OR(AD109="休",AC$17=31,AD$18="×"))))),30,IF(AND($D$1="三交代制",AB109&lt;&gt;"準",AB109&lt;&gt;"深",OR(AC109="準",AC109="深"),(NOT(OR(AND(AC109="準",OR(AB109="日",AB109="休",AC$17=1,AND(AD109&lt;&gt;"準",AD109&lt;&gt;"深",AB109="")),OR(AD109="休",AND(AD109="準",OR(AE109="休",AC$17=30,AE$18="×")),AC$17=31,AD$18="×",AD109="")),AND(AC109="深",OR(AB109="休",AC$17=1,AND(AD109&lt;&gt;"準",AD109&lt;&gt;"深",AB109="")),OR(AD109="休",AND(OR(AD109="準",AD109="深"),OR(AE109="休",AC$17=30,AE$18="×")),AC$17=31,AD$18="×",AD109="")))))),40,0))))</f>
        <v>0</v>
      </c>
      <c r="AD250" s="193">
        <f t="shared" ref="AD250" si="1736">IF(AND($D$1="二交代制",AD$17&gt;=1,AD$17&lt;=28,AD109="当",AE109="明",AF109="休",AG109="当"),10,IF(AND($D$1="三交代制",AD$17&gt;=2,AD$17&lt;=30,OR(AD109="準",AD109="深"),OR(AE109="準",AE109="深"),OR(AF109="準",AF109="深")),20,IF(AND($D$1="二交代制",OR(AD109="当",AD109="明"),NOT(OR(AND(AD109="当",OR(AE109="明",AD$17=31,AE$18="×"),OR(AF109="休",AD$17=30,AD$17=31,AF$18="×")),AND(AD109="明",OR(AC109="当",AD$17=1),OR(AE109="休",AD$17=31,AE$18="×"))))),30,IF(AND($D$1="三交代制",AC109&lt;&gt;"準",AC109&lt;&gt;"深",OR(AD109="準",AD109="深"),(NOT(OR(AND(AD109="準",OR(AC109="日",AC109="休",AD$17=1,AND(AE109&lt;&gt;"準",AE109&lt;&gt;"深",AC109="")),OR(AE109="休",AND(AE109="準",OR(AF109="休",AD$17=30,AF$18="×")),AD$17=31,AE$18="×",AE109="")),AND(AD109="深",OR(AC109="休",AD$17=1,AND(AE109&lt;&gt;"準",AE109&lt;&gt;"深",AC109="")),OR(AE109="休",AND(OR(AE109="準",AE109="深"),OR(AF109="休",AD$17=30,AF$18="×")),AD$17=31,AE$18="×",AE109="")))))),40,0))))</f>
        <v>0</v>
      </c>
      <c r="AE250" s="193">
        <f t="shared" ref="AE250" si="1737">IF(AND($D$1="二交代制",AE$17&gt;=1,AE$17&lt;=28,AE109="当",AF109="明",AG109="休",AH109="当"),10,IF(AND($D$1="三交代制",AE$17&gt;=2,AE$17&lt;=30,OR(AE109="準",AE109="深"),OR(AF109="準",AF109="深"),OR(AG109="準",AG109="深")),20,IF(AND($D$1="二交代制",OR(AE109="当",AE109="明"),NOT(OR(AND(AE109="当",OR(AF109="明",AE$17=31,AF$18="×"),OR(AG109="休",AE$17=30,AE$17=31,AG$18="×")),AND(AE109="明",OR(AD109="当",AE$17=1),OR(AF109="休",AE$17=31,AF$18="×"))))),30,IF(AND($D$1="三交代制",AD109&lt;&gt;"準",AD109&lt;&gt;"深",OR(AE109="準",AE109="深"),(NOT(OR(AND(AE109="準",OR(AD109="日",AD109="休",AE$17=1,AND(AF109&lt;&gt;"準",AF109&lt;&gt;"深",AD109="")),OR(AF109="休",AND(AF109="準",OR(AG109="休",AE$17=30,AG$18="×")),AE$17=31,AF$18="×",AF109="")),AND(AE109="深",OR(AD109="休",AE$17=1,AND(AF109&lt;&gt;"準",AF109&lt;&gt;"深",AD109="")),OR(AF109="休",AND(OR(AF109="準",AF109="深"),OR(AG109="休",AE$17=30,AG$18="×")),AE$17=31,AF$18="×",AF109="")))))),40,0))))</f>
        <v>0</v>
      </c>
      <c r="AF250" s="193">
        <f t="shared" ref="AF250" si="1738">IF(AND($D$1="二交代制",AF$17&gt;=1,AF$17&lt;=28,AF109="当",AG109="明",AH109="休",AI109="当"),10,IF(AND($D$1="三交代制",AF$17&gt;=2,AF$17&lt;=30,OR(AF109="準",AF109="深"),OR(AG109="準",AG109="深"),OR(AH109="準",AH109="深")),20,IF(AND($D$1="二交代制",OR(AF109="当",AF109="明"),NOT(OR(AND(AF109="当",OR(AG109="明",AF$17=31,AG$18="×"),OR(AH109="休",AF$17=30,AF$17=31,AH$18="×")),AND(AF109="明",OR(AE109="当",AF$17=1),OR(AG109="休",AF$17=31,AG$18="×"))))),30,IF(AND($D$1="三交代制",AE109&lt;&gt;"準",AE109&lt;&gt;"深",OR(AF109="準",AF109="深"),(NOT(OR(AND(AF109="準",OR(AE109="日",AE109="休",AF$17=1,AND(AG109&lt;&gt;"準",AG109&lt;&gt;"深",AE109="")),OR(AG109="休",AND(AG109="準",OR(AH109="休",AF$17=30,AH$18="×")),AF$17=31,AG$18="×",AG109="")),AND(AF109="深",OR(AE109="休",AF$17=1,AND(AG109&lt;&gt;"準",AG109&lt;&gt;"深",AE109="")),OR(AG109="休",AND(OR(AG109="準",AG109="深"),OR(AH109="休",AF$17=30,AH$18="×")),AF$17=31,AG$18="×",AG109="")))))),40,0))))</f>
        <v>0</v>
      </c>
      <c r="AG250" s="193">
        <f t="shared" ref="AG250" si="1739">IF(AND($D$1="二交代制",AG$17&gt;=1,AG$17&lt;=28,AG109="当",AH109="明",AI109="休",AJ109="当"),10,IF(AND($D$1="三交代制",AG$17&gt;=2,AG$17&lt;=30,OR(AG109="準",AG109="深"),OR(AH109="準",AH109="深"),OR(AI109="準",AI109="深")),20,IF(AND($D$1="二交代制",OR(AG109="当",AG109="明"),NOT(OR(AND(AG109="当",OR(AH109="明",AG$17=31,AH$18="×"),OR(AI109="休",AG$17=30,AG$17=31,AI$18="×")),AND(AG109="明",OR(AF109="当",AG$17=1),OR(AH109="休",AG$17=31,AH$18="×"))))),30,IF(AND($D$1="三交代制",AF109&lt;&gt;"準",AF109&lt;&gt;"深",OR(AG109="準",AG109="深"),(NOT(OR(AND(AG109="準",OR(AF109="日",AF109="休",AG$17=1,AND(AH109&lt;&gt;"準",AH109&lt;&gt;"深",AF109="")),OR(AH109="休",AND(AH109="準",OR(AI109="休",AG$17=30,AI$18="×")),AG$17=31,AH$18="×",AH109="")),AND(AG109="深",OR(AF109="休",AG$17=1,AND(AH109&lt;&gt;"準",AH109&lt;&gt;"深",AF109="")),OR(AH109="休",AND(OR(AH109="準",AH109="深"),OR(AI109="休",AG$17=30,AI$18="×")),AG$17=31,AH$18="×",AH109="")))))),40,0))))</f>
        <v>0</v>
      </c>
      <c r="AH250" s="193">
        <f t="shared" ref="AH250" si="1740">IF(AND($D$1="二交代制",AH$17&gt;=1,AH$17&lt;=28,AH109="当",AI109="明",AJ109="休",AK109="当"),10,IF(AND($D$1="三交代制",AH$17&gt;=2,AH$17&lt;=30,OR(AH109="準",AH109="深"),OR(AI109="準",AI109="深"),OR(AJ109="準",AJ109="深")),20,IF(AND($D$1="二交代制",OR(AH109="当",AH109="明"),NOT(OR(AND(AH109="当",OR(AI109="明",AH$17=31,AI$18="×"),OR(AJ109="休",AH$17=30,AH$17=31,AJ$18="×")),AND(AH109="明",OR(AG109="当",AH$17=1),OR(AI109="休",AH$17=31,AI$18="×"))))),30,IF(AND($D$1="三交代制",AG109&lt;&gt;"準",AG109&lt;&gt;"深",OR(AH109="準",AH109="深"),(NOT(OR(AND(AH109="準",OR(AG109="日",AG109="休",AH$17=1,AND(AI109&lt;&gt;"準",AI109&lt;&gt;"深",AG109="")),OR(AI109="休",AND(AI109="準",OR(AJ109="休",AH$17=30,AJ$18="×")),AH$17=31,AI$18="×",AI109="")),AND(AH109="深",OR(AG109="休",AH$17=1,AND(AI109&lt;&gt;"準",AI109&lt;&gt;"深",AG109="")),OR(AI109="休",AND(OR(AI109="準",AI109="深"),OR(AJ109="休",AH$17=30,AJ$18="×")),AH$17=31,AI$18="×",AI109="")))))),40,0))))</f>
        <v>0</v>
      </c>
      <c r="AI250" s="193">
        <f t="shared" ref="AI250" si="1741">IF(AND($D$1="二交代制",AI$17&gt;=1,AI$17&lt;=28,AI109="当",AJ109="明",AK109="休",AL109="当"),10,IF(AND($D$1="三交代制",AI$17&gt;=2,AI$17&lt;=30,OR(AI109="準",AI109="深"),OR(AJ109="準",AJ109="深"),OR(AK109="準",AK109="深")),20,IF(AND($D$1="二交代制",OR(AI109="当",AI109="明"),NOT(OR(AND(AI109="当",OR(AJ109="明",AI$17=31,AJ$18="×"),OR(AK109="休",AI$17=30,AI$17=31,AK$18="×")),AND(AI109="明",OR(AH109="当",AI$17=1),OR(AJ109="休",AI$17=31,AJ$18="×"))))),30,IF(AND($D$1="三交代制",AH109&lt;&gt;"準",AH109&lt;&gt;"深",OR(AI109="準",AI109="深"),(NOT(OR(AND(AI109="準",OR(AH109="日",AH109="休",AI$17=1,AND(AJ109&lt;&gt;"準",AJ109&lt;&gt;"深",AH109="")),OR(AJ109="休",AND(AJ109="準",OR(AK109="休",AI$17=30,AK$18="×")),AI$17=31,AJ$18="×",AJ109="")),AND(AI109="深",OR(AH109="休",AI$17=1,AND(AJ109&lt;&gt;"準",AJ109&lt;&gt;"深",AH109="")),OR(AJ109="休",AND(OR(AJ109="準",AJ109="深"),OR(AK109="休",AI$17=30,AK$18="×")),AI$17=31,AJ$18="×",AJ109="")))))),40,0))))</f>
        <v>0</v>
      </c>
      <c r="AJ250" s="193">
        <f t="shared" ref="AJ250" si="1742">IF(AND($D$1="二交代制",AJ$17&gt;=1,AJ$17&lt;=28,AJ109="当",AK109="明",AL109="休",AM109="当"),10,IF(AND($D$1="三交代制",AJ$17&gt;=2,AJ$17&lt;=30,OR(AJ109="準",AJ109="深"),OR(AK109="準",AK109="深"),OR(AL109="準",AL109="深")),20,IF(AND($D$1="二交代制",OR(AJ109="当",AJ109="明"),NOT(OR(AND(AJ109="当",OR(AK109="明",AJ$17=31,AK$18="×"),OR(AL109="休",AJ$17=30,AJ$17=31,AL$18="×")),AND(AJ109="明",OR(AI109="当",AJ$17=1),OR(AK109="休",AJ$17=31,AK$18="×"))))),30,IF(AND($D$1="三交代制",AI109&lt;&gt;"準",AI109&lt;&gt;"深",OR(AJ109="準",AJ109="深"),(NOT(OR(AND(AJ109="準",OR(AI109="日",AI109="休",AJ$17=1,AND(AK109&lt;&gt;"準",AK109&lt;&gt;"深",AI109="")),OR(AK109="休",AND(AK109="準",OR(AL109="休",AJ$17=30,AL$18="×")),AJ$17=31,AK$18="×",AK109="")),AND(AJ109="深",OR(AI109="休",AJ$17=1,AND(AK109&lt;&gt;"準",AK109&lt;&gt;"深",AI109="")),OR(AK109="休",AND(OR(AK109="準",AK109="深"),OR(AL109="休",AJ$17=30,AL$18="×")),AJ$17=31,AK$18="×",AK109="")))))),40,0))))</f>
        <v>0</v>
      </c>
      <c r="AK250" s="193">
        <f t="shared" ref="AK250" si="1743">IF(AND($D$1="二交代制",AK$17&gt;=1,AK$17&lt;=28,AK109="当",AL109="明",AM109="休",AN109="当"),10,IF(AND($D$1="三交代制",AK$17&gt;=2,AK$17&lt;=30,OR(AK109="準",AK109="深"),OR(AL109="準",AL109="深"),OR(AM109="準",AM109="深")),20,IF(AND($D$1="二交代制",OR(AK109="当",AK109="明"),NOT(OR(AND(AK109="当",OR(AL109="明",AK$17=31,AL$18="×"),OR(AM109="休",AK$17=30,AK$17=31,AM$18="×")),AND(AK109="明",OR(AJ109="当",AK$17=1),OR(AL109="休",AK$17=31,AL$18="×"))))),30,IF(AND($D$1="三交代制",AJ109&lt;&gt;"準",AJ109&lt;&gt;"深",OR(AK109="準",AK109="深"),(NOT(OR(AND(AK109="準",OR(AJ109="日",AJ109="休",AK$17=1,AND(AL109&lt;&gt;"準",AL109&lt;&gt;"深",AJ109="")),OR(AL109="休",AND(AL109="準",OR(AM109="休",AK$17=30,AM$18="×")),AK$17=31,AL$18="×",AL109="")),AND(AK109="深",OR(AJ109="休",AK$17=1,AND(AL109&lt;&gt;"準",AL109&lt;&gt;"深",AJ109="")),OR(AL109="休",AND(OR(AL109="準",AL109="深"),OR(AM109="休",AK$17=30,AM$18="×")),AK$17=31,AL$18="×",AL109="")))))),40,0))))</f>
        <v>0</v>
      </c>
      <c r="AL250" s="193">
        <f t="shared" ref="AL250" si="1744">IF(AND($D$1="二交代制",AL$17&gt;=1,AL$17&lt;=28,AL109="当",AM109="明",AN109="休",AO109="当"),10,IF(AND($D$1="三交代制",AL$17&gt;=2,AL$17&lt;=30,OR(AL109="準",AL109="深"),OR(AM109="準",AM109="深"),OR(AN109="準",AN109="深")),20,IF(AND($D$1="二交代制",OR(AL109="当",AL109="明"),NOT(OR(AND(AL109="当",OR(AM109="明",AL$17=31,AM$18="×"),OR(AN109="休",AL$17=30,AL$17=31,AN$18="×")),AND(AL109="明",OR(AK109="当",AL$17=1),OR(AM109="休",AL$17=31,AM$18="×"))))),30,IF(AND($D$1="三交代制",AK109&lt;&gt;"準",AK109&lt;&gt;"深",OR(AL109="準",AL109="深"),(NOT(OR(AND(AL109="準",OR(AK109="日",AK109="休",AL$17=1,AND(AM109&lt;&gt;"準",AM109&lt;&gt;"深",AK109="")),OR(AM109="休",AND(AM109="準",OR(AN109="休",AL$17=30,AN$18="×")),AL$17=31,AM$18="×",AM109="")),AND(AL109="深",OR(AK109="休",AL$17=1,AND(AM109&lt;&gt;"準",AM109&lt;&gt;"深",AK109="")),OR(AM109="休",AND(OR(AM109="準",AM109="深"),OR(AN109="休",AL$17=30,AN$18="×")),AL$17=31,AM$18="×",AM109="")))))),40,0))))</f>
        <v>0</v>
      </c>
      <c r="AM250" s="193">
        <f t="shared" ref="AM250" si="1745">IF(AND($D$1="二交代制",AM$17&gt;=1,AM$17&lt;=28,AM109="当",AN109="明",AO109="休",AP109="当"),10,IF(AND($D$1="三交代制",AM$17&gt;=2,AM$17&lt;=30,OR(AM109="準",AM109="深"),OR(AN109="準",AN109="深"),OR(AO109="準",AO109="深")),20,IF(AND($D$1="二交代制",OR(AM109="当",AM109="明"),NOT(OR(AND(AM109="当",OR(AN109="明",AM$17=31,AN$18="×"),OR(AO109="休",AM$17=30,AM$17=31,AO$18="×")),AND(AM109="明",OR(AL109="当",AM$17=1),OR(AN109="休",AM$17=31,AN$18="×"))))),30,IF(AND($D$1="三交代制",AL109&lt;&gt;"準",AL109&lt;&gt;"深",OR(AM109="準",AM109="深"),(NOT(OR(AND(AM109="準",OR(AL109="日",AL109="休",AM$17=1,AND(AN109&lt;&gt;"準",AN109&lt;&gt;"深",AL109="")),OR(AN109="休",AND(AN109="準",OR(AO109="休",AM$17=30,AO$18="×")),AM$17=31,AN$18="×",AN109="")),AND(AM109="深",OR(AL109="休",AM$17=1,AND(AN109&lt;&gt;"準",AN109&lt;&gt;"深",AL109="")),OR(AN109="休",AND(OR(AN109="準",AN109="深"),OR(AO109="休",AM$17=30,AO$18="×")),AM$17=31,AN$18="×",AN109="")))))),40,0))))</f>
        <v>0</v>
      </c>
      <c r="AN250" s="193">
        <f t="shared" ref="AN250" si="1746">IF(AND($D$1="二交代制",AN$17&gt;=1,AN$17&lt;=28,AN109="当",AO109="明",AP109="休",AQ109="当"),10,IF(AND($D$1="三交代制",AN$17&gt;=2,AN$17&lt;=30,OR(AN109="準",AN109="深"),OR(AO109="準",AO109="深"),OR(AP109="準",AP109="深")),20,IF(AND($D$1="二交代制",OR(AN109="当",AN109="明"),NOT(OR(AND(AN109="当",OR(AO109="明",AN$17=31,AO$18="×"),OR(AP109="休",AN$17=30,AN$17=31,AP$18="×")),AND(AN109="明",OR(AM109="当",AN$17=1),OR(AO109="休",AN$17=31,AO$18="×"))))),30,IF(AND($D$1="三交代制",AM109&lt;&gt;"準",AM109&lt;&gt;"深",OR(AN109="準",AN109="深"),(NOT(OR(AND(AN109="準",OR(AM109="日",AM109="休",AN$17=1,AND(AO109&lt;&gt;"準",AO109&lt;&gt;"深",AM109="")),OR(AO109="休",AND(AO109="準",OR(AP109="休",AN$17=30,AP$18="×")),AN$17=31,AO$18="×",AO109="")),AND(AN109="深",OR(AM109="休",AN$17=1,AND(AO109&lt;&gt;"準",AO109&lt;&gt;"深",AM109="")),OR(AO109="休",AND(OR(AO109="準",AO109="深"),OR(AP109="休",AN$17=30,AP$18="×")),AN$17=31,AO$18="×",AO109="")))))),40,0))))</f>
        <v>0</v>
      </c>
      <c r="AO250" s="193">
        <f t="shared" ref="AO250" si="1747">IF(AND($D$1="二交代制",AO$17&gt;=1,AO$17&lt;=28,AO109="当",AP109="明",AQ109="休",AR109="当"),10,IF(AND($D$1="三交代制",AO$17&gt;=2,AO$17&lt;=30,OR(AO109="準",AO109="深"),OR(AP109="準",AP109="深"),OR(AQ109="準",AQ109="深")),20,IF(AND($D$1="二交代制",OR(AO109="当",AO109="明"),NOT(OR(AND(AO109="当",OR(AP109="明",AO$17=31,AP$18="×"),OR(AQ109="休",AO$17=30,AO$17=31,AQ$18="×")),AND(AO109="明",OR(AN109="当",AO$17=1),OR(AP109="休",AO$17=31,AP$18="×"))))),30,IF(AND($D$1="三交代制",AN109&lt;&gt;"準",AN109&lt;&gt;"深",OR(AO109="準",AO109="深"),(NOT(OR(AND(AO109="準",OR(AN109="日",AN109="休",AO$17=1,AND(AP109&lt;&gt;"準",AP109&lt;&gt;"深",AN109="")),OR(AP109="休",AND(AP109="準",OR(AQ109="休",AO$17=30,AQ$18="×")),AO$17=31,AP$18="×",AP109="")),AND(AO109="深",OR(AN109="休",AO$17=1,AND(AP109&lt;&gt;"準",AP109&lt;&gt;"深",AN109="")),OR(AP109="休",AND(OR(AP109="準",AP109="深"),OR(AQ109="休",AO$17=30,AQ$18="×")),AO$17=31,AP$18="×",AP109="")))))),40,0))))</f>
        <v>0</v>
      </c>
    </row>
    <row r="251" spans="4:41" x14ac:dyDescent="0.4">
      <c r="D251" s="104"/>
      <c r="E251" s="104"/>
      <c r="F251" s="104"/>
      <c r="G251" s="104"/>
      <c r="H251" s="104"/>
      <c r="I251" s="307"/>
      <c r="J251" s="202"/>
      <c r="K251" s="193"/>
      <c r="L251" s="193"/>
      <c r="M251" s="193"/>
      <c r="N251" s="193"/>
      <c r="O251" s="193"/>
      <c r="P251" s="193"/>
      <c r="Q251" s="193"/>
      <c r="R251" s="193"/>
      <c r="S251" s="193"/>
      <c r="T251" s="193"/>
      <c r="U251" s="193"/>
      <c r="V251" s="193"/>
      <c r="W251" s="193"/>
      <c r="X251" s="193"/>
      <c r="Y251" s="193"/>
      <c r="Z251" s="193"/>
      <c r="AA251" s="193"/>
      <c r="AB251" s="193"/>
      <c r="AC251" s="193"/>
      <c r="AD251" s="193"/>
      <c r="AE251" s="193"/>
      <c r="AF251" s="193"/>
      <c r="AG251" s="193"/>
      <c r="AH251" s="193"/>
      <c r="AI251" s="193"/>
      <c r="AJ251" s="193"/>
      <c r="AK251" s="193"/>
      <c r="AL251" s="193"/>
      <c r="AM251" s="193"/>
      <c r="AN251" s="193"/>
      <c r="AO251" s="193"/>
    </row>
    <row r="252" spans="4:41" x14ac:dyDescent="0.4">
      <c r="D252" s="104"/>
      <c r="E252" s="104"/>
      <c r="F252" s="104"/>
      <c r="G252" s="104"/>
      <c r="H252" s="104"/>
      <c r="I252" s="307"/>
      <c r="J252" s="201" t="str">
        <f t="shared" ref="J252" si="1748">E111</f>
        <v>岸田</v>
      </c>
      <c r="K252" s="193">
        <f t="shared" ref="K252" si="1749">IF(AND($D$1="二交代制",K$17&gt;=1,K$17&lt;=28,K111="当",L111="明",M111="休",N111="当"),10,IF(AND($D$1="三交代制",K$17&gt;=2,K$17&lt;=30,OR(K111="準",K111="深"),OR(L111="準",L111="深"),OR(M111="準",M111="深")),20,IF(AND($D$1="二交代制",OR(K111="当",K111="明"),NOT(OR(AND(K111="当",OR(L111="明",K$17=31,L$18="×"),OR(M111="休",K$17=30,K$17=31,M$18="×")),AND(K111="明",OR(J111="当",K$17=1),OR(L111="休",K$17=31,L$18="×"))))),30,IF(AND($D$1="三交代制",J111&lt;&gt;"準",J111&lt;&gt;"深",OR(K111="準",K111="深"),(NOT(OR(AND(K111="準",OR(J111="日",J111="休",K$17=1,AND(L111&lt;&gt;"準",L111&lt;&gt;"深",J111="")),OR(L111="休",AND(L111="準",OR(M111="休",K$17=30,M$18="×")),K$17=31,L$18="×",L111="")),AND(K111="深",OR(J111="休",K$17=1,AND(L111&lt;&gt;"準",L111&lt;&gt;"深",J111="")),OR(L111="休",AND(OR(L111="準",L111="深"),OR(M111="休",K$17=30,M$18="×")),K$17=31,L$18="×",L111="")))))),40,0))))</f>
        <v>0</v>
      </c>
      <c r="L252" s="193">
        <f t="shared" ref="L252" si="1750">IF(AND($D$1="二交代制",L$17&gt;=1,L$17&lt;=28,L111="当",M111="明",N111="休",O111="当"),10,IF(AND($D$1="三交代制",L$17&gt;=2,L$17&lt;=30,OR(L111="準",L111="深"),OR(M111="準",M111="深"),OR(N111="準",N111="深")),20,IF(AND($D$1="二交代制",OR(L111="当",L111="明"),NOT(OR(AND(L111="当",OR(M111="明",L$17=31,M$18="×"),OR(N111="休",L$17=30,L$17=31,N$18="×")),AND(L111="明",OR(K111="当",L$17=1),OR(M111="休",L$17=31,M$18="×"))))),30,IF(AND($D$1="三交代制",K111&lt;&gt;"準",K111&lt;&gt;"深",OR(L111="準",L111="深"),(NOT(OR(AND(L111="準",OR(K111="日",K111="休",L$17=1,AND(M111&lt;&gt;"準",M111&lt;&gt;"深",K111="")),OR(M111="休",AND(M111="準",OR(N111="休",L$17=30,N$18="×")),L$17=31,M$18="×",M111="")),AND(L111="深",OR(K111="休",L$17=1,AND(M111&lt;&gt;"準",M111&lt;&gt;"深",K111="")),OR(M111="休",AND(OR(M111="準",M111="深"),OR(N111="休",L$17=30,N$18="×")),L$17=31,M$18="×",M111="")))))),40,0))))</f>
        <v>0</v>
      </c>
      <c r="M252" s="193">
        <f t="shared" ref="M252" si="1751">IF(AND($D$1="二交代制",M$17&gt;=1,M$17&lt;=28,M111="当",N111="明",O111="休",P111="当"),10,IF(AND($D$1="三交代制",M$17&gt;=2,M$17&lt;=30,OR(M111="準",M111="深"),OR(N111="準",N111="深"),OR(O111="準",O111="深")),20,IF(AND($D$1="二交代制",OR(M111="当",M111="明"),NOT(OR(AND(M111="当",OR(N111="明",M$17=31,N$18="×"),OR(O111="休",M$17=30,M$17=31,O$18="×")),AND(M111="明",OR(L111="当",M$17=1),OR(N111="休",M$17=31,N$18="×"))))),30,IF(AND($D$1="三交代制",L111&lt;&gt;"準",L111&lt;&gt;"深",OR(M111="準",M111="深"),(NOT(OR(AND(M111="準",OR(L111="日",L111="休",M$17=1,AND(N111&lt;&gt;"準",N111&lt;&gt;"深",L111="")),OR(N111="休",AND(N111="準",OR(O111="休",M$17=30,O$18="×")),M$17=31,N$18="×",N111="")),AND(M111="深",OR(L111="休",M$17=1,AND(N111&lt;&gt;"準",N111&lt;&gt;"深",L111="")),OR(N111="休",AND(OR(N111="準",N111="深"),OR(O111="休",M$17=30,O$18="×")),M$17=31,N$18="×",N111="")))))),40,0))))</f>
        <v>0</v>
      </c>
      <c r="N252" s="193">
        <f t="shared" ref="N252" si="1752">IF(AND($D$1="二交代制",N$17&gt;=1,N$17&lt;=28,N111="当",O111="明",P111="休",Q111="当"),10,IF(AND($D$1="三交代制",N$17&gt;=2,N$17&lt;=30,OR(N111="準",N111="深"),OR(O111="準",O111="深"),OR(P111="準",P111="深")),20,IF(AND($D$1="二交代制",OR(N111="当",N111="明"),NOT(OR(AND(N111="当",OR(O111="明",N$17=31,O$18="×"),OR(P111="休",N$17=30,N$17=31,P$18="×")),AND(N111="明",OR(M111="当",N$17=1),OR(O111="休",N$17=31,O$18="×"))))),30,IF(AND($D$1="三交代制",M111&lt;&gt;"準",M111&lt;&gt;"深",OR(N111="準",N111="深"),(NOT(OR(AND(N111="準",OR(M111="日",M111="休",N$17=1,AND(O111&lt;&gt;"準",O111&lt;&gt;"深",M111="")),OR(O111="休",AND(O111="準",OR(P111="休",N$17=30,P$18="×")),N$17=31,O$18="×",O111="")),AND(N111="深",OR(M111="休",N$17=1,AND(O111&lt;&gt;"準",O111&lt;&gt;"深",M111="")),OR(O111="休",AND(OR(O111="準",O111="深"),OR(P111="休",N$17=30,P$18="×")),N$17=31,O$18="×",O111="")))))),40,0))))</f>
        <v>0</v>
      </c>
      <c r="O252" s="193">
        <f t="shared" ref="O252" si="1753">IF(AND($D$1="二交代制",O$17&gt;=1,O$17&lt;=28,O111="当",P111="明",Q111="休",R111="当"),10,IF(AND($D$1="三交代制",O$17&gt;=2,O$17&lt;=30,OR(O111="準",O111="深"),OR(P111="準",P111="深"),OR(Q111="準",Q111="深")),20,IF(AND($D$1="二交代制",OR(O111="当",O111="明"),NOT(OR(AND(O111="当",OR(P111="明",O$17=31,P$18="×"),OR(Q111="休",O$17=30,O$17=31,Q$18="×")),AND(O111="明",OR(N111="当",O$17=1),OR(P111="休",O$17=31,P$18="×"))))),30,IF(AND($D$1="三交代制",N111&lt;&gt;"準",N111&lt;&gt;"深",OR(O111="準",O111="深"),(NOT(OR(AND(O111="準",OR(N111="日",N111="休",O$17=1,AND(P111&lt;&gt;"準",P111&lt;&gt;"深",N111="")),OR(P111="休",AND(P111="準",OR(Q111="休",O$17=30,Q$18="×")),O$17=31,P$18="×",P111="")),AND(O111="深",OR(N111="休",O$17=1,AND(P111&lt;&gt;"準",P111&lt;&gt;"深",N111="")),OR(P111="休",AND(OR(P111="準",P111="深"),OR(Q111="休",O$17=30,Q$18="×")),O$17=31,P$18="×",P111="")))))),40,0))))</f>
        <v>0</v>
      </c>
      <c r="P252" s="193">
        <f t="shared" ref="P252" si="1754">IF(AND($D$1="二交代制",P$17&gt;=1,P$17&lt;=28,P111="当",Q111="明",R111="休",S111="当"),10,IF(AND($D$1="三交代制",P$17&gt;=2,P$17&lt;=30,OR(P111="準",P111="深"),OR(Q111="準",Q111="深"),OR(R111="準",R111="深")),20,IF(AND($D$1="二交代制",OR(P111="当",P111="明"),NOT(OR(AND(P111="当",OR(Q111="明",P$17=31,Q$18="×"),OR(R111="休",P$17=30,P$17=31,R$18="×")),AND(P111="明",OR(O111="当",P$17=1),OR(Q111="休",P$17=31,Q$18="×"))))),30,IF(AND($D$1="三交代制",O111&lt;&gt;"準",O111&lt;&gt;"深",OR(P111="準",P111="深"),(NOT(OR(AND(P111="準",OR(O111="日",O111="休",P$17=1,AND(Q111&lt;&gt;"準",Q111&lt;&gt;"深",O111="")),OR(Q111="休",AND(Q111="準",OR(R111="休",P$17=30,R$18="×")),P$17=31,Q$18="×",Q111="")),AND(P111="深",OR(O111="休",P$17=1,AND(Q111&lt;&gt;"準",Q111&lt;&gt;"深",O111="")),OR(Q111="休",AND(OR(Q111="準",Q111="深"),OR(R111="休",P$17=30,R$18="×")),P$17=31,Q$18="×",Q111="")))))),40,0))))</f>
        <v>0</v>
      </c>
      <c r="Q252" s="193">
        <f t="shared" ref="Q252" si="1755">IF(AND($D$1="二交代制",Q$17&gt;=1,Q$17&lt;=28,Q111="当",R111="明",S111="休",T111="当"),10,IF(AND($D$1="三交代制",Q$17&gt;=2,Q$17&lt;=30,OR(Q111="準",Q111="深"),OR(R111="準",R111="深"),OR(S111="準",S111="深")),20,IF(AND($D$1="二交代制",OR(Q111="当",Q111="明"),NOT(OR(AND(Q111="当",OR(R111="明",Q$17=31,R$18="×"),OR(S111="休",Q$17=30,Q$17=31,S$18="×")),AND(Q111="明",OR(P111="当",Q$17=1),OR(R111="休",Q$17=31,R$18="×"))))),30,IF(AND($D$1="三交代制",P111&lt;&gt;"準",P111&lt;&gt;"深",OR(Q111="準",Q111="深"),(NOT(OR(AND(Q111="準",OR(P111="日",P111="休",Q$17=1,AND(R111&lt;&gt;"準",R111&lt;&gt;"深",P111="")),OR(R111="休",AND(R111="準",OR(S111="休",Q$17=30,S$18="×")),Q$17=31,R$18="×",R111="")),AND(Q111="深",OR(P111="休",Q$17=1,AND(R111&lt;&gt;"準",R111&lt;&gt;"深",P111="")),OR(R111="休",AND(OR(R111="準",R111="深"),OR(S111="休",Q$17=30,S$18="×")),Q$17=31,R$18="×",R111="")))))),40,0))))</f>
        <v>0</v>
      </c>
      <c r="R252" s="193">
        <f t="shared" ref="R252" si="1756">IF(AND($D$1="二交代制",R$17&gt;=1,R$17&lt;=28,R111="当",S111="明",T111="休",U111="当"),10,IF(AND($D$1="三交代制",R$17&gt;=2,R$17&lt;=30,OR(R111="準",R111="深"),OR(S111="準",S111="深"),OR(T111="準",T111="深")),20,IF(AND($D$1="二交代制",OR(R111="当",R111="明"),NOT(OR(AND(R111="当",OR(S111="明",R$17=31,S$18="×"),OR(T111="休",R$17=30,R$17=31,T$18="×")),AND(R111="明",OR(Q111="当",R$17=1),OR(S111="休",R$17=31,S$18="×"))))),30,IF(AND($D$1="三交代制",Q111&lt;&gt;"準",Q111&lt;&gt;"深",OR(R111="準",R111="深"),(NOT(OR(AND(R111="準",OR(Q111="日",Q111="休",R$17=1,AND(S111&lt;&gt;"準",S111&lt;&gt;"深",Q111="")),OR(S111="休",AND(S111="準",OR(T111="休",R$17=30,T$18="×")),R$17=31,S$18="×",S111="")),AND(R111="深",OR(Q111="休",R$17=1,AND(S111&lt;&gt;"準",S111&lt;&gt;"深",Q111="")),OR(S111="休",AND(OR(S111="準",S111="深"),OR(T111="休",R$17=30,T$18="×")),R$17=31,S$18="×",S111="")))))),40,0))))</f>
        <v>0</v>
      </c>
      <c r="S252" s="193">
        <f t="shared" ref="S252" si="1757">IF(AND($D$1="二交代制",S$17&gt;=1,S$17&lt;=28,S111="当",T111="明",U111="休",V111="当"),10,IF(AND($D$1="三交代制",S$17&gt;=2,S$17&lt;=30,OR(S111="準",S111="深"),OR(T111="準",T111="深"),OR(U111="準",U111="深")),20,IF(AND($D$1="二交代制",OR(S111="当",S111="明"),NOT(OR(AND(S111="当",OR(T111="明",S$17=31,T$18="×"),OR(U111="休",S$17=30,S$17=31,U$18="×")),AND(S111="明",OR(R111="当",S$17=1),OR(T111="休",S$17=31,T$18="×"))))),30,IF(AND($D$1="三交代制",R111&lt;&gt;"準",R111&lt;&gt;"深",OR(S111="準",S111="深"),(NOT(OR(AND(S111="準",OR(R111="日",R111="休",S$17=1,AND(T111&lt;&gt;"準",T111&lt;&gt;"深",R111="")),OR(T111="休",AND(T111="準",OR(U111="休",S$17=30,U$18="×")),S$17=31,T$18="×",T111="")),AND(S111="深",OR(R111="休",S$17=1,AND(T111&lt;&gt;"準",T111&lt;&gt;"深",R111="")),OR(T111="休",AND(OR(T111="準",T111="深"),OR(U111="休",S$17=30,U$18="×")),S$17=31,T$18="×",T111="")))))),40,0))))</f>
        <v>0</v>
      </c>
      <c r="T252" s="193">
        <f t="shared" ref="T252" si="1758">IF(AND($D$1="二交代制",T$17&gt;=1,T$17&lt;=28,T111="当",U111="明",V111="休",W111="当"),10,IF(AND($D$1="三交代制",T$17&gt;=2,T$17&lt;=30,OR(T111="準",T111="深"),OR(U111="準",U111="深"),OR(V111="準",V111="深")),20,IF(AND($D$1="二交代制",OR(T111="当",T111="明"),NOT(OR(AND(T111="当",OR(U111="明",T$17=31,U$18="×"),OR(V111="休",T$17=30,T$17=31,V$18="×")),AND(T111="明",OR(S111="当",T$17=1),OR(U111="休",T$17=31,U$18="×"))))),30,IF(AND($D$1="三交代制",S111&lt;&gt;"準",S111&lt;&gt;"深",OR(T111="準",T111="深"),(NOT(OR(AND(T111="準",OR(S111="日",S111="休",T$17=1,AND(U111&lt;&gt;"準",U111&lt;&gt;"深",S111="")),OR(U111="休",AND(U111="準",OR(V111="休",T$17=30,V$18="×")),T$17=31,U$18="×",U111="")),AND(T111="深",OR(S111="休",T$17=1,AND(U111&lt;&gt;"準",U111&lt;&gt;"深",S111="")),OR(U111="休",AND(OR(U111="準",U111="深"),OR(V111="休",T$17=30,V$18="×")),T$17=31,U$18="×",U111="")))))),40,0))))</f>
        <v>0</v>
      </c>
      <c r="U252" s="193">
        <f t="shared" ref="U252" si="1759">IF(AND($D$1="二交代制",U$17&gt;=1,U$17&lt;=28,U111="当",V111="明",W111="休",X111="当"),10,IF(AND($D$1="三交代制",U$17&gt;=2,U$17&lt;=30,OR(U111="準",U111="深"),OR(V111="準",V111="深"),OR(W111="準",W111="深")),20,IF(AND($D$1="二交代制",OR(U111="当",U111="明"),NOT(OR(AND(U111="当",OR(V111="明",U$17=31,V$18="×"),OR(W111="休",U$17=30,U$17=31,W$18="×")),AND(U111="明",OR(T111="当",U$17=1),OR(V111="休",U$17=31,V$18="×"))))),30,IF(AND($D$1="三交代制",T111&lt;&gt;"準",T111&lt;&gt;"深",OR(U111="準",U111="深"),(NOT(OR(AND(U111="準",OR(T111="日",T111="休",U$17=1,AND(V111&lt;&gt;"準",V111&lt;&gt;"深",T111="")),OR(V111="休",AND(V111="準",OR(W111="休",U$17=30,W$18="×")),U$17=31,V$18="×",V111="")),AND(U111="深",OR(T111="休",U$17=1,AND(V111&lt;&gt;"準",V111&lt;&gt;"深",T111="")),OR(V111="休",AND(OR(V111="準",V111="深"),OR(W111="休",U$17=30,W$18="×")),U$17=31,V$18="×",V111="")))))),40,0))))</f>
        <v>0</v>
      </c>
      <c r="V252" s="193">
        <f t="shared" ref="V252" si="1760">IF(AND($D$1="二交代制",V$17&gt;=1,V$17&lt;=28,V111="当",W111="明",X111="休",Y111="当"),10,IF(AND($D$1="三交代制",V$17&gt;=2,V$17&lt;=30,OR(V111="準",V111="深"),OR(W111="準",W111="深"),OR(X111="準",X111="深")),20,IF(AND($D$1="二交代制",OR(V111="当",V111="明"),NOT(OR(AND(V111="当",OR(W111="明",V$17=31,W$18="×"),OR(X111="休",V$17=30,V$17=31,X$18="×")),AND(V111="明",OR(U111="当",V$17=1),OR(W111="休",V$17=31,W$18="×"))))),30,IF(AND($D$1="三交代制",U111&lt;&gt;"準",U111&lt;&gt;"深",OR(V111="準",V111="深"),(NOT(OR(AND(V111="準",OR(U111="日",U111="休",V$17=1,AND(W111&lt;&gt;"準",W111&lt;&gt;"深",U111="")),OR(W111="休",AND(W111="準",OR(X111="休",V$17=30,X$18="×")),V$17=31,W$18="×",W111="")),AND(V111="深",OR(U111="休",V$17=1,AND(W111&lt;&gt;"準",W111&lt;&gt;"深",U111="")),OR(W111="休",AND(OR(W111="準",W111="深"),OR(X111="休",V$17=30,X$18="×")),V$17=31,W$18="×",W111="")))))),40,0))))</f>
        <v>0</v>
      </c>
      <c r="W252" s="193">
        <f t="shared" ref="W252" si="1761">IF(AND($D$1="二交代制",W$17&gt;=1,W$17&lt;=28,W111="当",X111="明",Y111="休",Z111="当"),10,IF(AND($D$1="三交代制",W$17&gt;=2,W$17&lt;=30,OR(W111="準",W111="深"),OR(X111="準",X111="深"),OR(Y111="準",Y111="深")),20,IF(AND($D$1="二交代制",OR(W111="当",W111="明"),NOT(OR(AND(W111="当",OR(X111="明",W$17=31,X$18="×"),OR(Y111="休",W$17=30,W$17=31,Y$18="×")),AND(W111="明",OR(V111="当",W$17=1),OR(X111="休",W$17=31,X$18="×"))))),30,IF(AND($D$1="三交代制",V111&lt;&gt;"準",V111&lt;&gt;"深",OR(W111="準",W111="深"),(NOT(OR(AND(W111="準",OR(V111="日",V111="休",W$17=1,AND(X111&lt;&gt;"準",X111&lt;&gt;"深",V111="")),OR(X111="休",AND(X111="準",OR(Y111="休",W$17=30,Y$18="×")),W$17=31,X$18="×",X111="")),AND(W111="深",OR(V111="休",W$17=1,AND(X111&lt;&gt;"準",X111&lt;&gt;"深",V111="")),OR(X111="休",AND(OR(X111="準",X111="深"),OR(Y111="休",W$17=30,Y$18="×")),W$17=31,X$18="×",X111="")))))),40,0))))</f>
        <v>0</v>
      </c>
      <c r="X252" s="193">
        <f t="shared" ref="X252" si="1762">IF(AND($D$1="二交代制",X$17&gt;=1,X$17&lt;=28,X111="当",Y111="明",Z111="休",AA111="当"),10,IF(AND($D$1="三交代制",X$17&gt;=2,X$17&lt;=30,OR(X111="準",X111="深"),OR(Y111="準",Y111="深"),OR(Z111="準",Z111="深")),20,IF(AND($D$1="二交代制",OR(X111="当",X111="明"),NOT(OR(AND(X111="当",OR(Y111="明",X$17=31,Y$18="×"),OR(Z111="休",X$17=30,X$17=31,Z$18="×")),AND(X111="明",OR(W111="当",X$17=1),OR(Y111="休",X$17=31,Y$18="×"))))),30,IF(AND($D$1="三交代制",W111&lt;&gt;"準",W111&lt;&gt;"深",OR(X111="準",X111="深"),(NOT(OR(AND(X111="準",OR(W111="日",W111="休",X$17=1,AND(Y111&lt;&gt;"準",Y111&lt;&gt;"深",W111="")),OR(Y111="休",AND(Y111="準",OR(Z111="休",X$17=30,Z$18="×")),X$17=31,Y$18="×",Y111="")),AND(X111="深",OR(W111="休",X$17=1,AND(Y111&lt;&gt;"準",Y111&lt;&gt;"深",W111="")),OR(Y111="休",AND(OR(Y111="準",Y111="深"),OR(Z111="休",X$17=30,Z$18="×")),X$17=31,Y$18="×",Y111="")))))),40,0))))</f>
        <v>0</v>
      </c>
      <c r="Y252" s="193">
        <f t="shared" ref="Y252" si="1763">IF(AND($D$1="二交代制",Y$17&gt;=1,Y$17&lt;=28,Y111="当",Z111="明",AA111="休",AB111="当"),10,IF(AND($D$1="三交代制",Y$17&gt;=2,Y$17&lt;=30,OR(Y111="準",Y111="深"),OR(Z111="準",Z111="深"),OR(AA111="準",AA111="深")),20,IF(AND($D$1="二交代制",OR(Y111="当",Y111="明"),NOT(OR(AND(Y111="当",OR(Z111="明",Y$17=31,Z$18="×"),OR(AA111="休",Y$17=30,Y$17=31,AA$18="×")),AND(Y111="明",OR(X111="当",Y$17=1),OR(Z111="休",Y$17=31,Z$18="×"))))),30,IF(AND($D$1="三交代制",X111&lt;&gt;"準",X111&lt;&gt;"深",OR(Y111="準",Y111="深"),(NOT(OR(AND(Y111="準",OR(X111="日",X111="休",Y$17=1,AND(Z111&lt;&gt;"準",Z111&lt;&gt;"深",X111="")),OR(Z111="休",AND(Z111="準",OR(AA111="休",Y$17=30,AA$18="×")),Y$17=31,Z$18="×",Z111="")),AND(Y111="深",OR(X111="休",Y$17=1,AND(Z111&lt;&gt;"準",Z111&lt;&gt;"深",X111="")),OR(Z111="休",AND(OR(Z111="準",Z111="深"),OR(AA111="休",Y$17=30,AA$18="×")),Y$17=31,Z$18="×",Z111="")))))),40,0))))</f>
        <v>0</v>
      </c>
      <c r="Z252" s="193">
        <f t="shared" ref="Z252" si="1764">IF(AND($D$1="二交代制",Z$17&gt;=1,Z$17&lt;=28,Z111="当",AA111="明",AB111="休",AC111="当"),10,IF(AND($D$1="三交代制",Z$17&gt;=2,Z$17&lt;=30,OR(Z111="準",Z111="深"),OR(AA111="準",AA111="深"),OR(AB111="準",AB111="深")),20,IF(AND($D$1="二交代制",OR(Z111="当",Z111="明"),NOT(OR(AND(Z111="当",OR(AA111="明",Z$17=31,AA$18="×"),OR(AB111="休",Z$17=30,Z$17=31,AB$18="×")),AND(Z111="明",OR(Y111="当",Z$17=1),OR(AA111="休",Z$17=31,AA$18="×"))))),30,IF(AND($D$1="三交代制",Y111&lt;&gt;"準",Y111&lt;&gt;"深",OR(Z111="準",Z111="深"),(NOT(OR(AND(Z111="準",OR(Y111="日",Y111="休",Z$17=1,AND(AA111&lt;&gt;"準",AA111&lt;&gt;"深",Y111="")),OR(AA111="休",AND(AA111="準",OR(AB111="休",Z$17=30,AB$18="×")),Z$17=31,AA$18="×",AA111="")),AND(Z111="深",OR(Y111="休",Z$17=1,AND(AA111&lt;&gt;"準",AA111&lt;&gt;"深",Y111="")),OR(AA111="休",AND(OR(AA111="準",AA111="深"),OR(AB111="休",Z$17=30,AB$18="×")),Z$17=31,AA$18="×",AA111="")))))),40,0))))</f>
        <v>0</v>
      </c>
      <c r="AA252" s="193">
        <f t="shared" ref="AA252" si="1765">IF(AND($D$1="二交代制",AA$17&gt;=1,AA$17&lt;=28,AA111="当",AB111="明",AC111="休",AD111="当"),10,IF(AND($D$1="三交代制",AA$17&gt;=2,AA$17&lt;=30,OR(AA111="準",AA111="深"),OR(AB111="準",AB111="深"),OR(AC111="準",AC111="深")),20,IF(AND($D$1="二交代制",OR(AA111="当",AA111="明"),NOT(OR(AND(AA111="当",OR(AB111="明",AA$17=31,AB$18="×"),OR(AC111="休",AA$17=30,AA$17=31,AC$18="×")),AND(AA111="明",OR(Z111="当",AA$17=1),OR(AB111="休",AA$17=31,AB$18="×"))))),30,IF(AND($D$1="三交代制",Z111&lt;&gt;"準",Z111&lt;&gt;"深",OR(AA111="準",AA111="深"),(NOT(OR(AND(AA111="準",OR(Z111="日",Z111="休",AA$17=1,AND(AB111&lt;&gt;"準",AB111&lt;&gt;"深",Z111="")),OR(AB111="休",AND(AB111="準",OR(AC111="休",AA$17=30,AC$18="×")),AA$17=31,AB$18="×",AB111="")),AND(AA111="深",OR(Z111="休",AA$17=1,AND(AB111&lt;&gt;"準",AB111&lt;&gt;"深",Z111="")),OR(AB111="休",AND(OR(AB111="準",AB111="深"),OR(AC111="休",AA$17=30,AC$18="×")),AA$17=31,AB$18="×",AB111="")))))),40,0))))</f>
        <v>0</v>
      </c>
      <c r="AB252" s="193">
        <f t="shared" ref="AB252" si="1766">IF(AND($D$1="二交代制",AB$17&gt;=1,AB$17&lt;=28,AB111="当",AC111="明",AD111="休",AE111="当"),10,IF(AND($D$1="三交代制",AB$17&gt;=2,AB$17&lt;=30,OR(AB111="準",AB111="深"),OR(AC111="準",AC111="深"),OR(AD111="準",AD111="深")),20,IF(AND($D$1="二交代制",OR(AB111="当",AB111="明"),NOT(OR(AND(AB111="当",OR(AC111="明",AB$17=31,AC$18="×"),OR(AD111="休",AB$17=30,AB$17=31,AD$18="×")),AND(AB111="明",OR(AA111="当",AB$17=1),OR(AC111="休",AB$17=31,AC$18="×"))))),30,IF(AND($D$1="三交代制",AA111&lt;&gt;"準",AA111&lt;&gt;"深",OR(AB111="準",AB111="深"),(NOT(OR(AND(AB111="準",OR(AA111="日",AA111="休",AB$17=1,AND(AC111&lt;&gt;"準",AC111&lt;&gt;"深",AA111="")),OR(AC111="休",AND(AC111="準",OR(AD111="休",AB$17=30,AD$18="×")),AB$17=31,AC$18="×",AC111="")),AND(AB111="深",OR(AA111="休",AB$17=1,AND(AC111&lt;&gt;"準",AC111&lt;&gt;"深",AA111="")),OR(AC111="休",AND(OR(AC111="準",AC111="深"),OR(AD111="休",AB$17=30,AD$18="×")),AB$17=31,AC$18="×",AC111="")))))),40,0))))</f>
        <v>0</v>
      </c>
      <c r="AC252" s="193">
        <f t="shared" ref="AC252" si="1767">IF(AND($D$1="二交代制",AC$17&gt;=1,AC$17&lt;=28,AC111="当",AD111="明",AE111="休",AF111="当"),10,IF(AND($D$1="三交代制",AC$17&gt;=2,AC$17&lt;=30,OR(AC111="準",AC111="深"),OR(AD111="準",AD111="深"),OR(AE111="準",AE111="深")),20,IF(AND($D$1="二交代制",OR(AC111="当",AC111="明"),NOT(OR(AND(AC111="当",OR(AD111="明",AC$17=31,AD$18="×"),OR(AE111="休",AC$17=30,AC$17=31,AE$18="×")),AND(AC111="明",OR(AB111="当",AC$17=1),OR(AD111="休",AC$17=31,AD$18="×"))))),30,IF(AND($D$1="三交代制",AB111&lt;&gt;"準",AB111&lt;&gt;"深",OR(AC111="準",AC111="深"),(NOT(OR(AND(AC111="準",OR(AB111="日",AB111="休",AC$17=1,AND(AD111&lt;&gt;"準",AD111&lt;&gt;"深",AB111="")),OR(AD111="休",AND(AD111="準",OR(AE111="休",AC$17=30,AE$18="×")),AC$17=31,AD$18="×",AD111="")),AND(AC111="深",OR(AB111="休",AC$17=1,AND(AD111&lt;&gt;"準",AD111&lt;&gt;"深",AB111="")),OR(AD111="休",AND(OR(AD111="準",AD111="深"),OR(AE111="休",AC$17=30,AE$18="×")),AC$17=31,AD$18="×",AD111="")))))),40,0))))</f>
        <v>0</v>
      </c>
      <c r="AD252" s="193">
        <f t="shared" ref="AD252" si="1768">IF(AND($D$1="二交代制",AD$17&gt;=1,AD$17&lt;=28,AD111="当",AE111="明",AF111="休",AG111="当"),10,IF(AND($D$1="三交代制",AD$17&gt;=2,AD$17&lt;=30,OR(AD111="準",AD111="深"),OR(AE111="準",AE111="深"),OR(AF111="準",AF111="深")),20,IF(AND($D$1="二交代制",OR(AD111="当",AD111="明"),NOT(OR(AND(AD111="当",OR(AE111="明",AD$17=31,AE$18="×"),OR(AF111="休",AD$17=30,AD$17=31,AF$18="×")),AND(AD111="明",OR(AC111="当",AD$17=1),OR(AE111="休",AD$17=31,AE$18="×"))))),30,IF(AND($D$1="三交代制",AC111&lt;&gt;"準",AC111&lt;&gt;"深",OR(AD111="準",AD111="深"),(NOT(OR(AND(AD111="準",OR(AC111="日",AC111="休",AD$17=1,AND(AE111&lt;&gt;"準",AE111&lt;&gt;"深",AC111="")),OR(AE111="休",AND(AE111="準",OR(AF111="休",AD$17=30,AF$18="×")),AD$17=31,AE$18="×",AE111="")),AND(AD111="深",OR(AC111="休",AD$17=1,AND(AE111&lt;&gt;"準",AE111&lt;&gt;"深",AC111="")),OR(AE111="休",AND(OR(AE111="準",AE111="深"),OR(AF111="休",AD$17=30,AF$18="×")),AD$17=31,AE$18="×",AE111="")))))),40,0))))</f>
        <v>0</v>
      </c>
      <c r="AE252" s="193">
        <f t="shared" ref="AE252" si="1769">IF(AND($D$1="二交代制",AE$17&gt;=1,AE$17&lt;=28,AE111="当",AF111="明",AG111="休",AH111="当"),10,IF(AND($D$1="三交代制",AE$17&gt;=2,AE$17&lt;=30,OR(AE111="準",AE111="深"),OR(AF111="準",AF111="深"),OR(AG111="準",AG111="深")),20,IF(AND($D$1="二交代制",OR(AE111="当",AE111="明"),NOT(OR(AND(AE111="当",OR(AF111="明",AE$17=31,AF$18="×"),OR(AG111="休",AE$17=30,AE$17=31,AG$18="×")),AND(AE111="明",OR(AD111="当",AE$17=1),OR(AF111="休",AE$17=31,AF$18="×"))))),30,IF(AND($D$1="三交代制",AD111&lt;&gt;"準",AD111&lt;&gt;"深",OR(AE111="準",AE111="深"),(NOT(OR(AND(AE111="準",OR(AD111="日",AD111="休",AE$17=1,AND(AF111&lt;&gt;"準",AF111&lt;&gt;"深",AD111="")),OR(AF111="休",AND(AF111="準",OR(AG111="休",AE$17=30,AG$18="×")),AE$17=31,AF$18="×",AF111="")),AND(AE111="深",OR(AD111="休",AE$17=1,AND(AF111&lt;&gt;"準",AF111&lt;&gt;"深",AD111="")),OR(AF111="休",AND(OR(AF111="準",AF111="深"),OR(AG111="休",AE$17=30,AG$18="×")),AE$17=31,AF$18="×",AF111="")))))),40,0))))</f>
        <v>0</v>
      </c>
      <c r="AF252" s="193">
        <f t="shared" ref="AF252" si="1770">IF(AND($D$1="二交代制",AF$17&gt;=1,AF$17&lt;=28,AF111="当",AG111="明",AH111="休",AI111="当"),10,IF(AND($D$1="三交代制",AF$17&gt;=2,AF$17&lt;=30,OR(AF111="準",AF111="深"),OR(AG111="準",AG111="深"),OR(AH111="準",AH111="深")),20,IF(AND($D$1="二交代制",OR(AF111="当",AF111="明"),NOT(OR(AND(AF111="当",OR(AG111="明",AF$17=31,AG$18="×"),OR(AH111="休",AF$17=30,AF$17=31,AH$18="×")),AND(AF111="明",OR(AE111="当",AF$17=1),OR(AG111="休",AF$17=31,AG$18="×"))))),30,IF(AND($D$1="三交代制",AE111&lt;&gt;"準",AE111&lt;&gt;"深",OR(AF111="準",AF111="深"),(NOT(OR(AND(AF111="準",OR(AE111="日",AE111="休",AF$17=1,AND(AG111&lt;&gt;"準",AG111&lt;&gt;"深",AE111="")),OR(AG111="休",AND(AG111="準",OR(AH111="休",AF$17=30,AH$18="×")),AF$17=31,AG$18="×",AG111="")),AND(AF111="深",OR(AE111="休",AF$17=1,AND(AG111&lt;&gt;"準",AG111&lt;&gt;"深",AE111="")),OR(AG111="休",AND(OR(AG111="準",AG111="深"),OR(AH111="休",AF$17=30,AH$18="×")),AF$17=31,AG$18="×",AG111="")))))),40,0))))</f>
        <v>0</v>
      </c>
      <c r="AG252" s="193">
        <f t="shared" ref="AG252" si="1771">IF(AND($D$1="二交代制",AG$17&gt;=1,AG$17&lt;=28,AG111="当",AH111="明",AI111="休",AJ111="当"),10,IF(AND($D$1="三交代制",AG$17&gt;=2,AG$17&lt;=30,OR(AG111="準",AG111="深"),OR(AH111="準",AH111="深"),OR(AI111="準",AI111="深")),20,IF(AND($D$1="二交代制",OR(AG111="当",AG111="明"),NOT(OR(AND(AG111="当",OR(AH111="明",AG$17=31,AH$18="×"),OR(AI111="休",AG$17=30,AG$17=31,AI$18="×")),AND(AG111="明",OR(AF111="当",AG$17=1),OR(AH111="休",AG$17=31,AH$18="×"))))),30,IF(AND($D$1="三交代制",AF111&lt;&gt;"準",AF111&lt;&gt;"深",OR(AG111="準",AG111="深"),(NOT(OR(AND(AG111="準",OR(AF111="日",AF111="休",AG$17=1,AND(AH111&lt;&gt;"準",AH111&lt;&gt;"深",AF111="")),OR(AH111="休",AND(AH111="準",OR(AI111="休",AG$17=30,AI$18="×")),AG$17=31,AH$18="×",AH111="")),AND(AG111="深",OR(AF111="休",AG$17=1,AND(AH111&lt;&gt;"準",AH111&lt;&gt;"深",AF111="")),OR(AH111="休",AND(OR(AH111="準",AH111="深"),OR(AI111="休",AG$17=30,AI$18="×")),AG$17=31,AH$18="×",AH111="")))))),40,0))))</f>
        <v>0</v>
      </c>
      <c r="AH252" s="193">
        <f t="shared" ref="AH252" si="1772">IF(AND($D$1="二交代制",AH$17&gt;=1,AH$17&lt;=28,AH111="当",AI111="明",AJ111="休",AK111="当"),10,IF(AND($D$1="三交代制",AH$17&gt;=2,AH$17&lt;=30,OR(AH111="準",AH111="深"),OR(AI111="準",AI111="深"),OR(AJ111="準",AJ111="深")),20,IF(AND($D$1="二交代制",OR(AH111="当",AH111="明"),NOT(OR(AND(AH111="当",OR(AI111="明",AH$17=31,AI$18="×"),OR(AJ111="休",AH$17=30,AH$17=31,AJ$18="×")),AND(AH111="明",OR(AG111="当",AH$17=1),OR(AI111="休",AH$17=31,AI$18="×"))))),30,IF(AND($D$1="三交代制",AG111&lt;&gt;"準",AG111&lt;&gt;"深",OR(AH111="準",AH111="深"),(NOT(OR(AND(AH111="準",OR(AG111="日",AG111="休",AH$17=1,AND(AI111&lt;&gt;"準",AI111&lt;&gt;"深",AG111="")),OR(AI111="休",AND(AI111="準",OR(AJ111="休",AH$17=30,AJ$18="×")),AH$17=31,AI$18="×",AI111="")),AND(AH111="深",OR(AG111="休",AH$17=1,AND(AI111&lt;&gt;"準",AI111&lt;&gt;"深",AG111="")),OR(AI111="休",AND(OR(AI111="準",AI111="深"),OR(AJ111="休",AH$17=30,AJ$18="×")),AH$17=31,AI$18="×",AI111="")))))),40,0))))</f>
        <v>0</v>
      </c>
      <c r="AI252" s="193">
        <f t="shared" ref="AI252" si="1773">IF(AND($D$1="二交代制",AI$17&gt;=1,AI$17&lt;=28,AI111="当",AJ111="明",AK111="休",AL111="当"),10,IF(AND($D$1="三交代制",AI$17&gt;=2,AI$17&lt;=30,OR(AI111="準",AI111="深"),OR(AJ111="準",AJ111="深"),OR(AK111="準",AK111="深")),20,IF(AND($D$1="二交代制",OR(AI111="当",AI111="明"),NOT(OR(AND(AI111="当",OR(AJ111="明",AI$17=31,AJ$18="×"),OR(AK111="休",AI$17=30,AI$17=31,AK$18="×")),AND(AI111="明",OR(AH111="当",AI$17=1),OR(AJ111="休",AI$17=31,AJ$18="×"))))),30,IF(AND($D$1="三交代制",AH111&lt;&gt;"準",AH111&lt;&gt;"深",OR(AI111="準",AI111="深"),(NOT(OR(AND(AI111="準",OR(AH111="日",AH111="休",AI$17=1,AND(AJ111&lt;&gt;"準",AJ111&lt;&gt;"深",AH111="")),OR(AJ111="休",AND(AJ111="準",OR(AK111="休",AI$17=30,AK$18="×")),AI$17=31,AJ$18="×",AJ111="")),AND(AI111="深",OR(AH111="休",AI$17=1,AND(AJ111&lt;&gt;"準",AJ111&lt;&gt;"深",AH111="")),OR(AJ111="休",AND(OR(AJ111="準",AJ111="深"),OR(AK111="休",AI$17=30,AK$18="×")),AI$17=31,AJ$18="×",AJ111="")))))),40,0))))</f>
        <v>0</v>
      </c>
      <c r="AJ252" s="193">
        <f t="shared" ref="AJ252" si="1774">IF(AND($D$1="二交代制",AJ$17&gt;=1,AJ$17&lt;=28,AJ111="当",AK111="明",AL111="休",AM111="当"),10,IF(AND($D$1="三交代制",AJ$17&gt;=2,AJ$17&lt;=30,OR(AJ111="準",AJ111="深"),OR(AK111="準",AK111="深"),OR(AL111="準",AL111="深")),20,IF(AND($D$1="二交代制",OR(AJ111="当",AJ111="明"),NOT(OR(AND(AJ111="当",OR(AK111="明",AJ$17=31,AK$18="×"),OR(AL111="休",AJ$17=30,AJ$17=31,AL$18="×")),AND(AJ111="明",OR(AI111="当",AJ$17=1),OR(AK111="休",AJ$17=31,AK$18="×"))))),30,IF(AND($D$1="三交代制",AI111&lt;&gt;"準",AI111&lt;&gt;"深",OR(AJ111="準",AJ111="深"),(NOT(OR(AND(AJ111="準",OR(AI111="日",AI111="休",AJ$17=1,AND(AK111&lt;&gt;"準",AK111&lt;&gt;"深",AI111="")),OR(AK111="休",AND(AK111="準",OR(AL111="休",AJ$17=30,AL$18="×")),AJ$17=31,AK$18="×",AK111="")),AND(AJ111="深",OR(AI111="休",AJ$17=1,AND(AK111&lt;&gt;"準",AK111&lt;&gt;"深",AI111="")),OR(AK111="休",AND(OR(AK111="準",AK111="深"),OR(AL111="休",AJ$17=30,AL$18="×")),AJ$17=31,AK$18="×",AK111="")))))),40,0))))</f>
        <v>0</v>
      </c>
      <c r="AK252" s="193">
        <f t="shared" ref="AK252" si="1775">IF(AND($D$1="二交代制",AK$17&gt;=1,AK$17&lt;=28,AK111="当",AL111="明",AM111="休",AN111="当"),10,IF(AND($D$1="三交代制",AK$17&gt;=2,AK$17&lt;=30,OR(AK111="準",AK111="深"),OR(AL111="準",AL111="深"),OR(AM111="準",AM111="深")),20,IF(AND($D$1="二交代制",OR(AK111="当",AK111="明"),NOT(OR(AND(AK111="当",OR(AL111="明",AK$17=31,AL$18="×"),OR(AM111="休",AK$17=30,AK$17=31,AM$18="×")),AND(AK111="明",OR(AJ111="当",AK$17=1),OR(AL111="休",AK$17=31,AL$18="×"))))),30,IF(AND($D$1="三交代制",AJ111&lt;&gt;"準",AJ111&lt;&gt;"深",OR(AK111="準",AK111="深"),(NOT(OR(AND(AK111="準",OR(AJ111="日",AJ111="休",AK$17=1,AND(AL111&lt;&gt;"準",AL111&lt;&gt;"深",AJ111="")),OR(AL111="休",AND(AL111="準",OR(AM111="休",AK$17=30,AM$18="×")),AK$17=31,AL$18="×",AL111="")),AND(AK111="深",OR(AJ111="休",AK$17=1,AND(AL111&lt;&gt;"準",AL111&lt;&gt;"深",AJ111="")),OR(AL111="休",AND(OR(AL111="準",AL111="深"),OR(AM111="休",AK$17=30,AM$18="×")),AK$17=31,AL$18="×",AL111="")))))),40,0))))</f>
        <v>0</v>
      </c>
      <c r="AL252" s="193">
        <f t="shared" ref="AL252" si="1776">IF(AND($D$1="二交代制",AL$17&gt;=1,AL$17&lt;=28,AL111="当",AM111="明",AN111="休",AO111="当"),10,IF(AND($D$1="三交代制",AL$17&gt;=2,AL$17&lt;=30,OR(AL111="準",AL111="深"),OR(AM111="準",AM111="深"),OR(AN111="準",AN111="深")),20,IF(AND($D$1="二交代制",OR(AL111="当",AL111="明"),NOT(OR(AND(AL111="当",OR(AM111="明",AL$17=31,AM$18="×"),OR(AN111="休",AL$17=30,AL$17=31,AN$18="×")),AND(AL111="明",OR(AK111="当",AL$17=1),OR(AM111="休",AL$17=31,AM$18="×"))))),30,IF(AND($D$1="三交代制",AK111&lt;&gt;"準",AK111&lt;&gt;"深",OR(AL111="準",AL111="深"),(NOT(OR(AND(AL111="準",OR(AK111="日",AK111="休",AL$17=1,AND(AM111&lt;&gt;"準",AM111&lt;&gt;"深",AK111="")),OR(AM111="休",AND(AM111="準",OR(AN111="休",AL$17=30,AN$18="×")),AL$17=31,AM$18="×",AM111="")),AND(AL111="深",OR(AK111="休",AL$17=1,AND(AM111&lt;&gt;"準",AM111&lt;&gt;"深",AK111="")),OR(AM111="休",AND(OR(AM111="準",AM111="深"),OR(AN111="休",AL$17=30,AN$18="×")),AL$17=31,AM$18="×",AM111="")))))),40,0))))</f>
        <v>0</v>
      </c>
      <c r="AM252" s="193">
        <f t="shared" ref="AM252" si="1777">IF(AND($D$1="二交代制",AM$17&gt;=1,AM$17&lt;=28,AM111="当",AN111="明",AO111="休",AP111="当"),10,IF(AND($D$1="三交代制",AM$17&gt;=2,AM$17&lt;=30,OR(AM111="準",AM111="深"),OR(AN111="準",AN111="深"),OR(AO111="準",AO111="深")),20,IF(AND($D$1="二交代制",OR(AM111="当",AM111="明"),NOT(OR(AND(AM111="当",OR(AN111="明",AM$17=31,AN$18="×"),OR(AO111="休",AM$17=30,AM$17=31,AO$18="×")),AND(AM111="明",OR(AL111="当",AM$17=1),OR(AN111="休",AM$17=31,AN$18="×"))))),30,IF(AND($D$1="三交代制",AL111&lt;&gt;"準",AL111&lt;&gt;"深",OR(AM111="準",AM111="深"),(NOT(OR(AND(AM111="準",OR(AL111="日",AL111="休",AM$17=1,AND(AN111&lt;&gt;"準",AN111&lt;&gt;"深",AL111="")),OR(AN111="休",AND(AN111="準",OR(AO111="休",AM$17=30,AO$18="×")),AM$17=31,AN$18="×",AN111="")),AND(AM111="深",OR(AL111="休",AM$17=1,AND(AN111&lt;&gt;"準",AN111&lt;&gt;"深",AL111="")),OR(AN111="休",AND(OR(AN111="準",AN111="深"),OR(AO111="休",AM$17=30,AO$18="×")),AM$17=31,AN$18="×",AN111="")))))),40,0))))</f>
        <v>0</v>
      </c>
      <c r="AN252" s="193">
        <f t="shared" ref="AN252" si="1778">IF(AND($D$1="二交代制",AN$17&gt;=1,AN$17&lt;=28,AN111="当",AO111="明",AP111="休",AQ111="当"),10,IF(AND($D$1="三交代制",AN$17&gt;=2,AN$17&lt;=30,OR(AN111="準",AN111="深"),OR(AO111="準",AO111="深"),OR(AP111="準",AP111="深")),20,IF(AND($D$1="二交代制",OR(AN111="当",AN111="明"),NOT(OR(AND(AN111="当",OR(AO111="明",AN$17=31,AO$18="×"),OR(AP111="休",AN$17=30,AN$17=31,AP$18="×")),AND(AN111="明",OR(AM111="当",AN$17=1),OR(AO111="休",AN$17=31,AO$18="×"))))),30,IF(AND($D$1="三交代制",AM111&lt;&gt;"準",AM111&lt;&gt;"深",OR(AN111="準",AN111="深"),(NOT(OR(AND(AN111="準",OR(AM111="日",AM111="休",AN$17=1,AND(AO111&lt;&gt;"準",AO111&lt;&gt;"深",AM111="")),OR(AO111="休",AND(AO111="準",OR(AP111="休",AN$17=30,AP$18="×")),AN$17=31,AO$18="×",AO111="")),AND(AN111="深",OR(AM111="休",AN$17=1,AND(AO111&lt;&gt;"準",AO111&lt;&gt;"深",AM111="")),OR(AO111="休",AND(OR(AO111="準",AO111="深"),OR(AP111="休",AN$17=30,AP$18="×")),AN$17=31,AO$18="×",AO111="")))))),40,0))))</f>
        <v>0</v>
      </c>
      <c r="AO252" s="193">
        <f t="shared" ref="AO252" si="1779">IF(AND($D$1="二交代制",AO$17&gt;=1,AO$17&lt;=28,AO111="当",AP111="明",AQ111="休",AR111="当"),10,IF(AND($D$1="三交代制",AO$17&gt;=2,AO$17&lt;=30,OR(AO111="準",AO111="深"),OR(AP111="準",AP111="深"),OR(AQ111="準",AQ111="深")),20,IF(AND($D$1="二交代制",OR(AO111="当",AO111="明"),NOT(OR(AND(AO111="当",OR(AP111="明",AO$17=31,AP$18="×"),OR(AQ111="休",AO$17=30,AO$17=31,AQ$18="×")),AND(AO111="明",OR(AN111="当",AO$17=1),OR(AP111="休",AO$17=31,AP$18="×"))))),30,IF(AND($D$1="三交代制",AN111&lt;&gt;"準",AN111&lt;&gt;"深",OR(AO111="準",AO111="深"),(NOT(OR(AND(AO111="準",OR(AN111="日",AN111="休",AO$17=1,AND(AP111&lt;&gt;"準",AP111&lt;&gt;"深",AN111="")),OR(AP111="休",AND(AP111="準",OR(AQ111="休",AO$17=30,AQ$18="×")),AO$17=31,AP$18="×",AP111="")),AND(AO111="深",OR(AN111="休",AO$17=1,AND(AP111&lt;&gt;"準",AP111&lt;&gt;"深",AN111="")),OR(AP111="休",AND(OR(AP111="準",AP111="深"),OR(AQ111="休",AO$17=30,AQ$18="×")),AO$17=31,AP$18="×",AP111="")))))),40,0))))</f>
        <v>0</v>
      </c>
    </row>
    <row r="253" spans="4:41" x14ac:dyDescent="0.4">
      <c r="D253" s="104"/>
      <c r="E253" s="104"/>
      <c r="F253" s="104"/>
      <c r="G253" s="104"/>
      <c r="H253" s="104"/>
      <c r="I253" s="307"/>
      <c r="J253" s="202"/>
      <c r="K253" s="193"/>
      <c r="L253" s="193"/>
      <c r="M253" s="193"/>
      <c r="N253" s="193"/>
      <c r="O253" s="193"/>
      <c r="P253" s="193"/>
      <c r="Q253" s="193"/>
      <c r="R253" s="193"/>
      <c r="S253" s="193"/>
      <c r="T253" s="193"/>
      <c r="U253" s="193"/>
      <c r="V253" s="193"/>
      <c r="W253" s="193"/>
      <c r="X253" s="193"/>
      <c r="Y253" s="193"/>
      <c r="Z253" s="193"/>
      <c r="AA253" s="193"/>
      <c r="AB253" s="193"/>
      <c r="AC253" s="193"/>
      <c r="AD253" s="193"/>
      <c r="AE253" s="193"/>
      <c r="AF253" s="193"/>
      <c r="AG253" s="193"/>
      <c r="AH253" s="193"/>
      <c r="AI253" s="193"/>
      <c r="AJ253" s="193"/>
      <c r="AK253" s="193"/>
      <c r="AL253" s="193"/>
      <c r="AM253" s="193"/>
      <c r="AN253" s="193"/>
      <c r="AO253" s="193"/>
    </row>
    <row r="254" spans="4:41" x14ac:dyDescent="0.4">
      <c r="D254" s="104"/>
      <c r="E254" s="104"/>
      <c r="F254" s="104"/>
      <c r="G254" s="104"/>
      <c r="H254" s="104"/>
      <c r="I254" s="307"/>
      <c r="J254" s="201" t="str">
        <f t="shared" ref="J254" si="1780">E113</f>
        <v>三谷</v>
      </c>
      <c r="K254" s="193">
        <f t="shared" ref="K254" si="1781">IF(AND($D$1="二交代制",K$17&gt;=1,K$17&lt;=28,K113="当",L113="明",M113="休",N113="当"),10,IF(AND($D$1="三交代制",K$17&gt;=2,K$17&lt;=30,OR(K113="準",K113="深"),OR(L113="準",L113="深"),OR(M113="準",M113="深")),20,IF(AND($D$1="二交代制",OR(K113="当",K113="明"),NOT(OR(AND(K113="当",OR(L113="明",K$17=31,L$18="×"),OR(M113="休",K$17=30,K$17=31,M$18="×")),AND(K113="明",OR(J113="当",K$17=1),OR(L113="休",K$17=31,L$18="×"))))),30,IF(AND($D$1="三交代制",J113&lt;&gt;"準",J113&lt;&gt;"深",OR(K113="準",K113="深"),(NOT(OR(AND(K113="準",OR(J113="日",J113="休",K$17=1,AND(L113&lt;&gt;"準",L113&lt;&gt;"深",J113="")),OR(L113="休",AND(L113="準",OR(M113="休",K$17=30,M$18="×")),K$17=31,L$18="×",L113="")),AND(K113="深",OR(J113="休",K$17=1,AND(L113&lt;&gt;"準",L113&lt;&gt;"深",J113="")),OR(L113="休",AND(OR(L113="準",L113="深"),OR(M113="休",K$17=30,M$18="×")),K$17=31,L$18="×",L113="")))))),40,0))))</f>
        <v>0</v>
      </c>
      <c r="L254" s="193">
        <f t="shared" ref="L254" si="1782">IF(AND($D$1="二交代制",L$17&gt;=1,L$17&lt;=28,L113="当",M113="明",N113="休",O113="当"),10,IF(AND($D$1="三交代制",L$17&gt;=2,L$17&lt;=30,OR(L113="準",L113="深"),OR(M113="準",M113="深"),OR(N113="準",N113="深")),20,IF(AND($D$1="二交代制",OR(L113="当",L113="明"),NOT(OR(AND(L113="当",OR(M113="明",L$17=31,M$18="×"),OR(N113="休",L$17=30,L$17=31,N$18="×")),AND(L113="明",OR(K113="当",L$17=1),OR(M113="休",L$17=31,M$18="×"))))),30,IF(AND($D$1="三交代制",K113&lt;&gt;"準",K113&lt;&gt;"深",OR(L113="準",L113="深"),(NOT(OR(AND(L113="準",OR(K113="日",K113="休",L$17=1,AND(M113&lt;&gt;"準",M113&lt;&gt;"深",K113="")),OR(M113="休",AND(M113="準",OR(N113="休",L$17=30,N$18="×")),L$17=31,M$18="×",M113="")),AND(L113="深",OR(K113="休",L$17=1,AND(M113&lt;&gt;"準",M113&lt;&gt;"深",K113="")),OR(M113="休",AND(OR(M113="準",M113="深"),OR(N113="休",L$17=30,N$18="×")),L$17=31,M$18="×",M113="")))))),40,0))))</f>
        <v>0</v>
      </c>
      <c r="M254" s="193">
        <f t="shared" ref="M254" si="1783">IF(AND($D$1="二交代制",M$17&gt;=1,M$17&lt;=28,M113="当",N113="明",O113="休",P113="当"),10,IF(AND($D$1="三交代制",M$17&gt;=2,M$17&lt;=30,OR(M113="準",M113="深"),OR(N113="準",N113="深"),OR(O113="準",O113="深")),20,IF(AND($D$1="二交代制",OR(M113="当",M113="明"),NOT(OR(AND(M113="当",OR(N113="明",M$17=31,N$18="×"),OR(O113="休",M$17=30,M$17=31,O$18="×")),AND(M113="明",OR(L113="当",M$17=1),OR(N113="休",M$17=31,N$18="×"))))),30,IF(AND($D$1="三交代制",L113&lt;&gt;"準",L113&lt;&gt;"深",OR(M113="準",M113="深"),(NOT(OR(AND(M113="準",OR(L113="日",L113="休",M$17=1,AND(N113&lt;&gt;"準",N113&lt;&gt;"深",L113="")),OR(N113="休",AND(N113="準",OR(O113="休",M$17=30,O$18="×")),M$17=31,N$18="×",N113="")),AND(M113="深",OR(L113="休",M$17=1,AND(N113&lt;&gt;"準",N113&lt;&gt;"深",L113="")),OR(N113="休",AND(OR(N113="準",N113="深"),OR(O113="休",M$17=30,O$18="×")),M$17=31,N$18="×",N113="")))))),40,0))))</f>
        <v>0</v>
      </c>
      <c r="N254" s="193">
        <f t="shared" ref="N254" si="1784">IF(AND($D$1="二交代制",N$17&gt;=1,N$17&lt;=28,N113="当",O113="明",P113="休",Q113="当"),10,IF(AND($D$1="三交代制",N$17&gt;=2,N$17&lt;=30,OR(N113="準",N113="深"),OR(O113="準",O113="深"),OR(P113="準",P113="深")),20,IF(AND($D$1="二交代制",OR(N113="当",N113="明"),NOT(OR(AND(N113="当",OR(O113="明",N$17=31,O$18="×"),OR(P113="休",N$17=30,N$17=31,P$18="×")),AND(N113="明",OR(M113="当",N$17=1),OR(O113="休",N$17=31,O$18="×"))))),30,IF(AND($D$1="三交代制",M113&lt;&gt;"準",M113&lt;&gt;"深",OR(N113="準",N113="深"),(NOT(OR(AND(N113="準",OR(M113="日",M113="休",N$17=1,AND(O113&lt;&gt;"準",O113&lt;&gt;"深",M113="")),OR(O113="休",AND(O113="準",OR(P113="休",N$17=30,P$18="×")),N$17=31,O$18="×",O113="")),AND(N113="深",OR(M113="休",N$17=1,AND(O113&lt;&gt;"準",O113&lt;&gt;"深",M113="")),OR(O113="休",AND(OR(O113="準",O113="深"),OR(P113="休",N$17=30,P$18="×")),N$17=31,O$18="×",O113="")))))),40,0))))</f>
        <v>0</v>
      </c>
      <c r="O254" s="193">
        <f t="shared" ref="O254" si="1785">IF(AND($D$1="二交代制",O$17&gt;=1,O$17&lt;=28,O113="当",P113="明",Q113="休",R113="当"),10,IF(AND($D$1="三交代制",O$17&gt;=2,O$17&lt;=30,OR(O113="準",O113="深"),OR(P113="準",P113="深"),OR(Q113="準",Q113="深")),20,IF(AND($D$1="二交代制",OR(O113="当",O113="明"),NOT(OR(AND(O113="当",OR(P113="明",O$17=31,P$18="×"),OR(Q113="休",O$17=30,O$17=31,Q$18="×")),AND(O113="明",OR(N113="当",O$17=1),OR(P113="休",O$17=31,P$18="×"))))),30,IF(AND($D$1="三交代制",N113&lt;&gt;"準",N113&lt;&gt;"深",OR(O113="準",O113="深"),(NOT(OR(AND(O113="準",OR(N113="日",N113="休",O$17=1,AND(P113&lt;&gt;"準",P113&lt;&gt;"深",N113="")),OR(P113="休",AND(P113="準",OR(Q113="休",O$17=30,Q$18="×")),O$17=31,P$18="×",P113="")),AND(O113="深",OR(N113="休",O$17=1,AND(P113&lt;&gt;"準",P113&lt;&gt;"深",N113="")),OR(P113="休",AND(OR(P113="準",P113="深"),OR(Q113="休",O$17=30,Q$18="×")),O$17=31,P$18="×",P113="")))))),40,0))))</f>
        <v>0</v>
      </c>
      <c r="P254" s="193">
        <f t="shared" ref="P254" si="1786">IF(AND($D$1="二交代制",P$17&gt;=1,P$17&lt;=28,P113="当",Q113="明",R113="休",S113="当"),10,IF(AND($D$1="三交代制",P$17&gt;=2,P$17&lt;=30,OR(P113="準",P113="深"),OR(Q113="準",Q113="深"),OR(R113="準",R113="深")),20,IF(AND($D$1="二交代制",OR(P113="当",P113="明"),NOT(OR(AND(P113="当",OR(Q113="明",P$17=31,Q$18="×"),OR(R113="休",P$17=30,P$17=31,R$18="×")),AND(P113="明",OR(O113="当",P$17=1),OR(Q113="休",P$17=31,Q$18="×"))))),30,IF(AND($D$1="三交代制",O113&lt;&gt;"準",O113&lt;&gt;"深",OR(P113="準",P113="深"),(NOT(OR(AND(P113="準",OR(O113="日",O113="休",P$17=1,AND(Q113&lt;&gt;"準",Q113&lt;&gt;"深",O113="")),OR(Q113="休",AND(Q113="準",OR(R113="休",P$17=30,R$18="×")),P$17=31,Q$18="×",Q113="")),AND(P113="深",OR(O113="休",P$17=1,AND(Q113&lt;&gt;"準",Q113&lt;&gt;"深",O113="")),OR(Q113="休",AND(OR(Q113="準",Q113="深"),OR(R113="休",P$17=30,R$18="×")),P$17=31,Q$18="×",Q113="")))))),40,0))))</f>
        <v>0</v>
      </c>
      <c r="Q254" s="193">
        <f t="shared" ref="Q254" si="1787">IF(AND($D$1="二交代制",Q$17&gt;=1,Q$17&lt;=28,Q113="当",R113="明",S113="休",T113="当"),10,IF(AND($D$1="三交代制",Q$17&gt;=2,Q$17&lt;=30,OR(Q113="準",Q113="深"),OR(R113="準",R113="深"),OR(S113="準",S113="深")),20,IF(AND($D$1="二交代制",OR(Q113="当",Q113="明"),NOT(OR(AND(Q113="当",OR(R113="明",Q$17=31,R$18="×"),OR(S113="休",Q$17=30,Q$17=31,S$18="×")),AND(Q113="明",OR(P113="当",Q$17=1),OR(R113="休",Q$17=31,R$18="×"))))),30,IF(AND($D$1="三交代制",P113&lt;&gt;"準",P113&lt;&gt;"深",OR(Q113="準",Q113="深"),(NOT(OR(AND(Q113="準",OR(P113="日",P113="休",Q$17=1,AND(R113&lt;&gt;"準",R113&lt;&gt;"深",P113="")),OR(R113="休",AND(R113="準",OR(S113="休",Q$17=30,S$18="×")),Q$17=31,R$18="×",R113="")),AND(Q113="深",OR(P113="休",Q$17=1,AND(R113&lt;&gt;"準",R113&lt;&gt;"深",P113="")),OR(R113="休",AND(OR(R113="準",R113="深"),OR(S113="休",Q$17=30,S$18="×")),Q$17=31,R$18="×",R113="")))))),40,0))))</f>
        <v>0</v>
      </c>
      <c r="R254" s="193">
        <f t="shared" ref="R254" si="1788">IF(AND($D$1="二交代制",R$17&gt;=1,R$17&lt;=28,R113="当",S113="明",T113="休",U113="当"),10,IF(AND($D$1="三交代制",R$17&gt;=2,R$17&lt;=30,OR(R113="準",R113="深"),OR(S113="準",S113="深"),OR(T113="準",T113="深")),20,IF(AND($D$1="二交代制",OR(R113="当",R113="明"),NOT(OR(AND(R113="当",OR(S113="明",R$17=31,S$18="×"),OR(T113="休",R$17=30,R$17=31,T$18="×")),AND(R113="明",OR(Q113="当",R$17=1),OR(S113="休",R$17=31,S$18="×"))))),30,IF(AND($D$1="三交代制",Q113&lt;&gt;"準",Q113&lt;&gt;"深",OR(R113="準",R113="深"),(NOT(OR(AND(R113="準",OR(Q113="日",Q113="休",R$17=1,AND(S113&lt;&gt;"準",S113&lt;&gt;"深",Q113="")),OR(S113="休",AND(S113="準",OR(T113="休",R$17=30,T$18="×")),R$17=31,S$18="×",S113="")),AND(R113="深",OR(Q113="休",R$17=1,AND(S113&lt;&gt;"準",S113&lt;&gt;"深",Q113="")),OR(S113="休",AND(OR(S113="準",S113="深"),OR(T113="休",R$17=30,T$18="×")),R$17=31,S$18="×",S113="")))))),40,0))))</f>
        <v>0</v>
      </c>
      <c r="S254" s="193">
        <f t="shared" ref="S254" si="1789">IF(AND($D$1="二交代制",S$17&gt;=1,S$17&lt;=28,S113="当",T113="明",U113="休",V113="当"),10,IF(AND($D$1="三交代制",S$17&gt;=2,S$17&lt;=30,OR(S113="準",S113="深"),OR(T113="準",T113="深"),OR(U113="準",U113="深")),20,IF(AND($D$1="二交代制",OR(S113="当",S113="明"),NOT(OR(AND(S113="当",OR(T113="明",S$17=31,T$18="×"),OR(U113="休",S$17=30,S$17=31,U$18="×")),AND(S113="明",OR(R113="当",S$17=1),OR(T113="休",S$17=31,T$18="×"))))),30,IF(AND($D$1="三交代制",R113&lt;&gt;"準",R113&lt;&gt;"深",OR(S113="準",S113="深"),(NOT(OR(AND(S113="準",OR(R113="日",R113="休",S$17=1,AND(T113&lt;&gt;"準",T113&lt;&gt;"深",R113="")),OR(T113="休",AND(T113="準",OR(U113="休",S$17=30,U$18="×")),S$17=31,T$18="×",T113="")),AND(S113="深",OR(R113="休",S$17=1,AND(T113&lt;&gt;"準",T113&lt;&gt;"深",R113="")),OR(T113="休",AND(OR(T113="準",T113="深"),OR(U113="休",S$17=30,U$18="×")),S$17=31,T$18="×",T113="")))))),40,0))))</f>
        <v>0</v>
      </c>
      <c r="T254" s="193">
        <f t="shared" ref="T254" si="1790">IF(AND($D$1="二交代制",T$17&gt;=1,T$17&lt;=28,T113="当",U113="明",V113="休",W113="当"),10,IF(AND($D$1="三交代制",T$17&gt;=2,T$17&lt;=30,OR(T113="準",T113="深"),OR(U113="準",U113="深"),OR(V113="準",V113="深")),20,IF(AND($D$1="二交代制",OR(T113="当",T113="明"),NOT(OR(AND(T113="当",OR(U113="明",T$17=31,U$18="×"),OR(V113="休",T$17=30,T$17=31,V$18="×")),AND(T113="明",OR(S113="当",T$17=1),OR(U113="休",T$17=31,U$18="×"))))),30,IF(AND($D$1="三交代制",S113&lt;&gt;"準",S113&lt;&gt;"深",OR(T113="準",T113="深"),(NOT(OR(AND(T113="準",OR(S113="日",S113="休",T$17=1,AND(U113&lt;&gt;"準",U113&lt;&gt;"深",S113="")),OR(U113="休",AND(U113="準",OR(V113="休",T$17=30,V$18="×")),T$17=31,U$18="×",U113="")),AND(T113="深",OR(S113="休",T$17=1,AND(U113&lt;&gt;"準",U113&lt;&gt;"深",S113="")),OR(U113="休",AND(OR(U113="準",U113="深"),OR(V113="休",T$17=30,V$18="×")),T$17=31,U$18="×",U113="")))))),40,0))))</f>
        <v>0</v>
      </c>
      <c r="U254" s="193">
        <f t="shared" ref="U254" si="1791">IF(AND($D$1="二交代制",U$17&gt;=1,U$17&lt;=28,U113="当",V113="明",W113="休",X113="当"),10,IF(AND($D$1="三交代制",U$17&gt;=2,U$17&lt;=30,OR(U113="準",U113="深"),OR(V113="準",V113="深"),OR(W113="準",W113="深")),20,IF(AND($D$1="二交代制",OR(U113="当",U113="明"),NOT(OR(AND(U113="当",OR(V113="明",U$17=31,V$18="×"),OR(W113="休",U$17=30,U$17=31,W$18="×")),AND(U113="明",OR(T113="当",U$17=1),OR(V113="休",U$17=31,V$18="×"))))),30,IF(AND($D$1="三交代制",T113&lt;&gt;"準",T113&lt;&gt;"深",OR(U113="準",U113="深"),(NOT(OR(AND(U113="準",OR(T113="日",T113="休",U$17=1,AND(V113&lt;&gt;"準",V113&lt;&gt;"深",T113="")),OR(V113="休",AND(V113="準",OR(W113="休",U$17=30,W$18="×")),U$17=31,V$18="×",V113="")),AND(U113="深",OR(T113="休",U$17=1,AND(V113&lt;&gt;"準",V113&lt;&gt;"深",T113="")),OR(V113="休",AND(OR(V113="準",V113="深"),OR(W113="休",U$17=30,W$18="×")),U$17=31,V$18="×",V113="")))))),40,0))))</f>
        <v>0</v>
      </c>
      <c r="V254" s="193">
        <f t="shared" ref="V254" si="1792">IF(AND($D$1="二交代制",V$17&gt;=1,V$17&lt;=28,V113="当",W113="明",X113="休",Y113="当"),10,IF(AND($D$1="三交代制",V$17&gt;=2,V$17&lt;=30,OR(V113="準",V113="深"),OR(W113="準",W113="深"),OR(X113="準",X113="深")),20,IF(AND($D$1="二交代制",OR(V113="当",V113="明"),NOT(OR(AND(V113="当",OR(W113="明",V$17=31,W$18="×"),OR(X113="休",V$17=30,V$17=31,X$18="×")),AND(V113="明",OR(U113="当",V$17=1),OR(W113="休",V$17=31,W$18="×"))))),30,IF(AND($D$1="三交代制",U113&lt;&gt;"準",U113&lt;&gt;"深",OR(V113="準",V113="深"),(NOT(OR(AND(V113="準",OR(U113="日",U113="休",V$17=1,AND(W113&lt;&gt;"準",W113&lt;&gt;"深",U113="")),OR(W113="休",AND(W113="準",OR(X113="休",V$17=30,X$18="×")),V$17=31,W$18="×",W113="")),AND(V113="深",OR(U113="休",V$17=1,AND(W113&lt;&gt;"準",W113&lt;&gt;"深",U113="")),OR(W113="休",AND(OR(W113="準",W113="深"),OR(X113="休",V$17=30,X$18="×")),V$17=31,W$18="×",W113="")))))),40,0))))</f>
        <v>0</v>
      </c>
      <c r="W254" s="193">
        <f t="shared" ref="W254" si="1793">IF(AND($D$1="二交代制",W$17&gt;=1,W$17&lt;=28,W113="当",X113="明",Y113="休",Z113="当"),10,IF(AND($D$1="三交代制",W$17&gt;=2,W$17&lt;=30,OR(W113="準",W113="深"),OR(X113="準",X113="深"),OR(Y113="準",Y113="深")),20,IF(AND($D$1="二交代制",OR(W113="当",W113="明"),NOT(OR(AND(W113="当",OR(X113="明",W$17=31,X$18="×"),OR(Y113="休",W$17=30,W$17=31,Y$18="×")),AND(W113="明",OR(V113="当",W$17=1),OR(X113="休",W$17=31,X$18="×"))))),30,IF(AND($D$1="三交代制",V113&lt;&gt;"準",V113&lt;&gt;"深",OR(W113="準",W113="深"),(NOT(OR(AND(W113="準",OR(V113="日",V113="休",W$17=1,AND(X113&lt;&gt;"準",X113&lt;&gt;"深",V113="")),OR(X113="休",AND(X113="準",OR(Y113="休",W$17=30,Y$18="×")),W$17=31,X$18="×",X113="")),AND(W113="深",OR(V113="休",W$17=1,AND(X113&lt;&gt;"準",X113&lt;&gt;"深",V113="")),OR(X113="休",AND(OR(X113="準",X113="深"),OR(Y113="休",W$17=30,Y$18="×")),W$17=31,X$18="×",X113="")))))),40,0))))</f>
        <v>0</v>
      </c>
      <c r="X254" s="193">
        <f t="shared" ref="X254" si="1794">IF(AND($D$1="二交代制",X$17&gt;=1,X$17&lt;=28,X113="当",Y113="明",Z113="休",AA113="当"),10,IF(AND($D$1="三交代制",X$17&gt;=2,X$17&lt;=30,OR(X113="準",X113="深"),OR(Y113="準",Y113="深"),OR(Z113="準",Z113="深")),20,IF(AND($D$1="二交代制",OR(X113="当",X113="明"),NOT(OR(AND(X113="当",OR(Y113="明",X$17=31,Y$18="×"),OR(Z113="休",X$17=30,X$17=31,Z$18="×")),AND(X113="明",OR(W113="当",X$17=1),OR(Y113="休",X$17=31,Y$18="×"))))),30,IF(AND($D$1="三交代制",W113&lt;&gt;"準",W113&lt;&gt;"深",OR(X113="準",X113="深"),(NOT(OR(AND(X113="準",OR(W113="日",W113="休",X$17=1,AND(Y113&lt;&gt;"準",Y113&lt;&gt;"深",W113="")),OR(Y113="休",AND(Y113="準",OR(Z113="休",X$17=30,Z$18="×")),X$17=31,Y$18="×",Y113="")),AND(X113="深",OR(W113="休",X$17=1,AND(Y113&lt;&gt;"準",Y113&lt;&gt;"深",W113="")),OR(Y113="休",AND(OR(Y113="準",Y113="深"),OR(Z113="休",X$17=30,Z$18="×")),X$17=31,Y$18="×",Y113="")))))),40,0))))</f>
        <v>0</v>
      </c>
      <c r="Y254" s="193">
        <f t="shared" ref="Y254" si="1795">IF(AND($D$1="二交代制",Y$17&gt;=1,Y$17&lt;=28,Y113="当",Z113="明",AA113="休",AB113="当"),10,IF(AND($D$1="三交代制",Y$17&gt;=2,Y$17&lt;=30,OR(Y113="準",Y113="深"),OR(Z113="準",Z113="深"),OR(AA113="準",AA113="深")),20,IF(AND($D$1="二交代制",OR(Y113="当",Y113="明"),NOT(OR(AND(Y113="当",OR(Z113="明",Y$17=31,Z$18="×"),OR(AA113="休",Y$17=30,Y$17=31,AA$18="×")),AND(Y113="明",OR(X113="当",Y$17=1),OR(Z113="休",Y$17=31,Z$18="×"))))),30,IF(AND($D$1="三交代制",X113&lt;&gt;"準",X113&lt;&gt;"深",OR(Y113="準",Y113="深"),(NOT(OR(AND(Y113="準",OR(X113="日",X113="休",Y$17=1,AND(Z113&lt;&gt;"準",Z113&lt;&gt;"深",X113="")),OR(Z113="休",AND(Z113="準",OR(AA113="休",Y$17=30,AA$18="×")),Y$17=31,Z$18="×",Z113="")),AND(Y113="深",OR(X113="休",Y$17=1,AND(Z113&lt;&gt;"準",Z113&lt;&gt;"深",X113="")),OR(Z113="休",AND(OR(Z113="準",Z113="深"),OR(AA113="休",Y$17=30,AA$18="×")),Y$17=31,Z$18="×",Z113="")))))),40,0))))</f>
        <v>0</v>
      </c>
      <c r="Z254" s="193">
        <f t="shared" ref="Z254" si="1796">IF(AND($D$1="二交代制",Z$17&gt;=1,Z$17&lt;=28,Z113="当",AA113="明",AB113="休",AC113="当"),10,IF(AND($D$1="三交代制",Z$17&gt;=2,Z$17&lt;=30,OR(Z113="準",Z113="深"),OR(AA113="準",AA113="深"),OR(AB113="準",AB113="深")),20,IF(AND($D$1="二交代制",OR(Z113="当",Z113="明"),NOT(OR(AND(Z113="当",OR(AA113="明",Z$17=31,AA$18="×"),OR(AB113="休",Z$17=30,Z$17=31,AB$18="×")),AND(Z113="明",OR(Y113="当",Z$17=1),OR(AA113="休",Z$17=31,AA$18="×"))))),30,IF(AND($D$1="三交代制",Y113&lt;&gt;"準",Y113&lt;&gt;"深",OR(Z113="準",Z113="深"),(NOT(OR(AND(Z113="準",OR(Y113="日",Y113="休",Z$17=1,AND(AA113&lt;&gt;"準",AA113&lt;&gt;"深",Y113="")),OR(AA113="休",AND(AA113="準",OR(AB113="休",Z$17=30,AB$18="×")),Z$17=31,AA$18="×",AA113="")),AND(Z113="深",OR(Y113="休",Z$17=1,AND(AA113&lt;&gt;"準",AA113&lt;&gt;"深",Y113="")),OR(AA113="休",AND(OR(AA113="準",AA113="深"),OR(AB113="休",Z$17=30,AB$18="×")),Z$17=31,AA$18="×",AA113="")))))),40,0))))</f>
        <v>0</v>
      </c>
      <c r="AA254" s="193">
        <f t="shared" ref="AA254" si="1797">IF(AND($D$1="二交代制",AA$17&gt;=1,AA$17&lt;=28,AA113="当",AB113="明",AC113="休",AD113="当"),10,IF(AND($D$1="三交代制",AA$17&gt;=2,AA$17&lt;=30,OR(AA113="準",AA113="深"),OR(AB113="準",AB113="深"),OR(AC113="準",AC113="深")),20,IF(AND($D$1="二交代制",OR(AA113="当",AA113="明"),NOT(OR(AND(AA113="当",OR(AB113="明",AA$17=31,AB$18="×"),OR(AC113="休",AA$17=30,AA$17=31,AC$18="×")),AND(AA113="明",OR(Z113="当",AA$17=1),OR(AB113="休",AA$17=31,AB$18="×"))))),30,IF(AND($D$1="三交代制",Z113&lt;&gt;"準",Z113&lt;&gt;"深",OR(AA113="準",AA113="深"),(NOT(OR(AND(AA113="準",OR(Z113="日",Z113="休",AA$17=1,AND(AB113&lt;&gt;"準",AB113&lt;&gt;"深",Z113="")),OR(AB113="休",AND(AB113="準",OR(AC113="休",AA$17=30,AC$18="×")),AA$17=31,AB$18="×",AB113="")),AND(AA113="深",OR(Z113="休",AA$17=1,AND(AB113&lt;&gt;"準",AB113&lt;&gt;"深",Z113="")),OR(AB113="休",AND(OR(AB113="準",AB113="深"),OR(AC113="休",AA$17=30,AC$18="×")),AA$17=31,AB$18="×",AB113="")))))),40,0))))</f>
        <v>0</v>
      </c>
      <c r="AB254" s="193">
        <f t="shared" ref="AB254" si="1798">IF(AND($D$1="二交代制",AB$17&gt;=1,AB$17&lt;=28,AB113="当",AC113="明",AD113="休",AE113="当"),10,IF(AND($D$1="三交代制",AB$17&gt;=2,AB$17&lt;=30,OR(AB113="準",AB113="深"),OR(AC113="準",AC113="深"),OR(AD113="準",AD113="深")),20,IF(AND($D$1="二交代制",OR(AB113="当",AB113="明"),NOT(OR(AND(AB113="当",OR(AC113="明",AB$17=31,AC$18="×"),OR(AD113="休",AB$17=30,AB$17=31,AD$18="×")),AND(AB113="明",OR(AA113="当",AB$17=1),OR(AC113="休",AB$17=31,AC$18="×"))))),30,IF(AND($D$1="三交代制",AA113&lt;&gt;"準",AA113&lt;&gt;"深",OR(AB113="準",AB113="深"),(NOT(OR(AND(AB113="準",OR(AA113="日",AA113="休",AB$17=1,AND(AC113&lt;&gt;"準",AC113&lt;&gt;"深",AA113="")),OR(AC113="休",AND(AC113="準",OR(AD113="休",AB$17=30,AD$18="×")),AB$17=31,AC$18="×",AC113="")),AND(AB113="深",OR(AA113="休",AB$17=1,AND(AC113&lt;&gt;"準",AC113&lt;&gt;"深",AA113="")),OR(AC113="休",AND(OR(AC113="準",AC113="深"),OR(AD113="休",AB$17=30,AD$18="×")),AB$17=31,AC$18="×",AC113="")))))),40,0))))</f>
        <v>0</v>
      </c>
      <c r="AC254" s="193">
        <f t="shared" ref="AC254" si="1799">IF(AND($D$1="二交代制",AC$17&gt;=1,AC$17&lt;=28,AC113="当",AD113="明",AE113="休",AF113="当"),10,IF(AND($D$1="三交代制",AC$17&gt;=2,AC$17&lt;=30,OR(AC113="準",AC113="深"),OR(AD113="準",AD113="深"),OR(AE113="準",AE113="深")),20,IF(AND($D$1="二交代制",OR(AC113="当",AC113="明"),NOT(OR(AND(AC113="当",OR(AD113="明",AC$17=31,AD$18="×"),OR(AE113="休",AC$17=30,AC$17=31,AE$18="×")),AND(AC113="明",OR(AB113="当",AC$17=1),OR(AD113="休",AC$17=31,AD$18="×"))))),30,IF(AND($D$1="三交代制",AB113&lt;&gt;"準",AB113&lt;&gt;"深",OR(AC113="準",AC113="深"),(NOT(OR(AND(AC113="準",OR(AB113="日",AB113="休",AC$17=1,AND(AD113&lt;&gt;"準",AD113&lt;&gt;"深",AB113="")),OR(AD113="休",AND(AD113="準",OR(AE113="休",AC$17=30,AE$18="×")),AC$17=31,AD$18="×",AD113="")),AND(AC113="深",OR(AB113="休",AC$17=1,AND(AD113&lt;&gt;"準",AD113&lt;&gt;"深",AB113="")),OR(AD113="休",AND(OR(AD113="準",AD113="深"),OR(AE113="休",AC$17=30,AE$18="×")),AC$17=31,AD$18="×",AD113="")))))),40,0))))</f>
        <v>0</v>
      </c>
      <c r="AD254" s="193">
        <f t="shared" ref="AD254" si="1800">IF(AND($D$1="二交代制",AD$17&gt;=1,AD$17&lt;=28,AD113="当",AE113="明",AF113="休",AG113="当"),10,IF(AND($D$1="三交代制",AD$17&gt;=2,AD$17&lt;=30,OR(AD113="準",AD113="深"),OR(AE113="準",AE113="深"),OR(AF113="準",AF113="深")),20,IF(AND($D$1="二交代制",OR(AD113="当",AD113="明"),NOT(OR(AND(AD113="当",OR(AE113="明",AD$17=31,AE$18="×"),OR(AF113="休",AD$17=30,AD$17=31,AF$18="×")),AND(AD113="明",OR(AC113="当",AD$17=1),OR(AE113="休",AD$17=31,AE$18="×"))))),30,IF(AND($D$1="三交代制",AC113&lt;&gt;"準",AC113&lt;&gt;"深",OR(AD113="準",AD113="深"),(NOT(OR(AND(AD113="準",OR(AC113="日",AC113="休",AD$17=1,AND(AE113&lt;&gt;"準",AE113&lt;&gt;"深",AC113="")),OR(AE113="休",AND(AE113="準",OR(AF113="休",AD$17=30,AF$18="×")),AD$17=31,AE$18="×",AE113="")),AND(AD113="深",OR(AC113="休",AD$17=1,AND(AE113&lt;&gt;"準",AE113&lt;&gt;"深",AC113="")),OR(AE113="休",AND(OR(AE113="準",AE113="深"),OR(AF113="休",AD$17=30,AF$18="×")),AD$17=31,AE$18="×",AE113="")))))),40,0))))</f>
        <v>0</v>
      </c>
      <c r="AE254" s="193">
        <f t="shared" ref="AE254" si="1801">IF(AND($D$1="二交代制",AE$17&gt;=1,AE$17&lt;=28,AE113="当",AF113="明",AG113="休",AH113="当"),10,IF(AND($D$1="三交代制",AE$17&gt;=2,AE$17&lt;=30,OR(AE113="準",AE113="深"),OR(AF113="準",AF113="深"),OR(AG113="準",AG113="深")),20,IF(AND($D$1="二交代制",OR(AE113="当",AE113="明"),NOT(OR(AND(AE113="当",OR(AF113="明",AE$17=31,AF$18="×"),OR(AG113="休",AE$17=30,AE$17=31,AG$18="×")),AND(AE113="明",OR(AD113="当",AE$17=1),OR(AF113="休",AE$17=31,AF$18="×"))))),30,IF(AND($D$1="三交代制",AD113&lt;&gt;"準",AD113&lt;&gt;"深",OR(AE113="準",AE113="深"),(NOT(OR(AND(AE113="準",OR(AD113="日",AD113="休",AE$17=1,AND(AF113&lt;&gt;"準",AF113&lt;&gt;"深",AD113="")),OR(AF113="休",AND(AF113="準",OR(AG113="休",AE$17=30,AG$18="×")),AE$17=31,AF$18="×",AF113="")),AND(AE113="深",OR(AD113="休",AE$17=1,AND(AF113&lt;&gt;"準",AF113&lt;&gt;"深",AD113="")),OR(AF113="休",AND(OR(AF113="準",AF113="深"),OR(AG113="休",AE$17=30,AG$18="×")),AE$17=31,AF$18="×",AF113="")))))),40,0))))</f>
        <v>0</v>
      </c>
      <c r="AF254" s="193">
        <f t="shared" ref="AF254" si="1802">IF(AND($D$1="二交代制",AF$17&gt;=1,AF$17&lt;=28,AF113="当",AG113="明",AH113="休",AI113="当"),10,IF(AND($D$1="三交代制",AF$17&gt;=2,AF$17&lt;=30,OR(AF113="準",AF113="深"),OR(AG113="準",AG113="深"),OR(AH113="準",AH113="深")),20,IF(AND($D$1="二交代制",OR(AF113="当",AF113="明"),NOT(OR(AND(AF113="当",OR(AG113="明",AF$17=31,AG$18="×"),OR(AH113="休",AF$17=30,AF$17=31,AH$18="×")),AND(AF113="明",OR(AE113="当",AF$17=1),OR(AG113="休",AF$17=31,AG$18="×"))))),30,IF(AND($D$1="三交代制",AE113&lt;&gt;"準",AE113&lt;&gt;"深",OR(AF113="準",AF113="深"),(NOT(OR(AND(AF113="準",OR(AE113="日",AE113="休",AF$17=1,AND(AG113&lt;&gt;"準",AG113&lt;&gt;"深",AE113="")),OR(AG113="休",AND(AG113="準",OR(AH113="休",AF$17=30,AH$18="×")),AF$17=31,AG$18="×",AG113="")),AND(AF113="深",OR(AE113="休",AF$17=1,AND(AG113&lt;&gt;"準",AG113&lt;&gt;"深",AE113="")),OR(AG113="休",AND(OR(AG113="準",AG113="深"),OR(AH113="休",AF$17=30,AH$18="×")),AF$17=31,AG$18="×",AG113="")))))),40,0))))</f>
        <v>0</v>
      </c>
      <c r="AG254" s="193">
        <f t="shared" ref="AG254" si="1803">IF(AND($D$1="二交代制",AG$17&gt;=1,AG$17&lt;=28,AG113="当",AH113="明",AI113="休",AJ113="当"),10,IF(AND($D$1="三交代制",AG$17&gt;=2,AG$17&lt;=30,OR(AG113="準",AG113="深"),OR(AH113="準",AH113="深"),OR(AI113="準",AI113="深")),20,IF(AND($D$1="二交代制",OR(AG113="当",AG113="明"),NOT(OR(AND(AG113="当",OR(AH113="明",AG$17=31,AH$18="×"),OR(AI113="休",AG$17=30,AG$17=31,AI$18="×")),AND(AG113="明",OR(AF113="当",AG$17=1),OR(AH113="休",AG$17=31,AH$18="×"))))),30,IF(AND($D$1="三交代制",AF113&lt;&gt;"準",AF113&lt;&gt;"深",OR(AG113="準",AG113="深"),(NOT(OR(AND(AG113="準",OR(AF113="日",AF113="休",AG$17=1,AND(AH113&lt;&gt;"準",AH113&lt;&gt;"深",AF113="")),OR(AH113="休",AND(AH113="準",OR(AI113="休",AG$17=30,AI$18="×")),AG$17=31,AH$18="×",AH113="")),AND(AG113="深",OR(AF113="休",AG$17=1,AND(AH113&lt;&gt;"準",AH113&lt;&gt;"深",AF113="")),OR(AH113="休",AND(OR(AH113="準",AH113="深"),OR(AI113="休",AG$17=30,AI$18="×")),AG$17=31,AH$18="×",AH113="")))))),40,0))))</f>
        <v>0</v>
      </c>
      <c r="AH254" s="193">
        <f t="shared" ref="AH254" si="1804">IF(AND($D$1="二交代制",AH$17&gt;=1,AH$17&lt;=28,AH113="当",AI113="明",AJ113="休",AK113="当"),10,IF(AND($D$1="三交代制",AH$17&gt;=2,AH$17&lt;=30,OR(AH113="準",AH113="深"),OR(AI113="準",AI113="深"),OR(AJ113="準",AJ113="深")),20,IF(AND($D$1="二交代制",OR(AH113="当",AH113="明"),NOT(OR(AND(AH113="当",OR(AI113="明",AH$17=31,AI$18="×"),OR(AJ113="休",AH$17=30,AH$17=31,AJ$18="×")),AND(AH113="明",OR(AG113="当",AH$17=1),OR(AI113="休",AH$17=31,AI$18="×"))))),30,IF(AND($D$1="三交代制",AG113&lt;&gt;"準",AG113&lt;&gt;"深",OR(AH113="準",AH113="深"),(NOT(OR(AND(AH113="準",OR(AG113="日",AG113="休",AH$17=1,AND(AI113&lt;&gt;"準",AI113&lt;&gt;"深",AG113="")),OR(AI113="休",AND(AI113="準",OR(AJ113="休",AH$17=30,AJ$18="×")),AH$17=31,AI$18="×",AI113="")),AND(AH113="深",OR(AG113="休",AH$17=1,AND(AI113&lt;&gt;"準",AI113&lt;&gt;"深",AG113="")),OR(AI113="休",AND(OR(AI113="準",AI113="深"),OR(AJ113="休",AH$17=30,AJ$18="×")),AH$17=31,AI$18="×",AI113="")))))),40,0))))</f>
        <v>0</v>
      </c>
      <c r="AI254" s="193">
        <f t="shared" ref="AI254" si="1805">IF(AND($D$1="二交代制",AI$17&gt;=1,AI$17&lt;=28,AI113="当",AJ113="明",AK113="休",AL113="当"),10,IF(AND($D$1="三交代制",AI$17&gt;=2,AI$17&lt;=30,OR(AI113="準",AI113="深"),OR(AJ113="準",AJ113="深"),OR(AK113="準",AK113="深")),20,IF(AND($D$1="二交代制",OR(AI113="当",AI113="明"),NOT(OR(AND(AI113="当",OR(AJ113="明",AI$17=31,AJ$18="×"),OR(AK113="休",AI$17=30,AI$17=31,AK$18="×")),AND(AI113="明",OR(AH113="当",AI$17=1),OR(AJ113="休",AI$17=31,AJ$18="×"))))),30,IF(AND($D$1="三交代制",AH113&lt;&gt;"準",AH113&lt;&gt;"深",OR(AI113="準",AI113="深"),(NOT(OR(AND(AI113="準",OR(AH113="日",AH113="休",AI$17=1,AND(AJ113&lt;&gt;"準",AJ113&lt;&gt;"深",AH113="")),OR(AJ113="休",AND(AJ113="準",OR(AK113="休",AI$17=30,AK$18="×")),AI$17=31,AJ$18="×",AJ113="")),AND(AI113="深",OR(AH113="休",AI$17=1,AND(AJ113&lt;&gt;"準",AJ113&lt;&gt;"深",AH113="")),OR(AJ113="休",AND(OR(AJ113="準",AJ113="深"),OR(AK113="休",AI$17=30,AK$18="×")),AI$17=31,AJ$18="×",AJ113="")))))),40,0))))</f>
        <v>0</v>
      </c>
      <c r="AJ254" s="193">
        <f t="shared" ref="AJ254" si="1806">IF(AND($D$1="二交代制",AJ$17&gt;=1,AJ$17&lt;=28,AJ113="当",AK113="明",AL113="休",AM113="当"),10,IF(AND($D$1="三交代制",AJ$17&gt;=2,AJ$17&lt;=30,OR(AJ113="準",AJ113="深"),OR(AK113="準",AK113="深"),OR(AL113="準",AL113="深")),20,IF(AND($D$1="二交代制",OR(AJ113="当",AJ113="明"),NOT(OR(AND(AJ113="当",OR(AK113="明",AJ$17=31,AK$18="×"),OR(AL113="休",AJ$17=30,AJ$17=31,AL$18="×")),AND(AJ113="明",OR(AI113="当",AJ$17=1),OR(AK113="休",AJ$17=31,AK$18="×"))))),30,IF(AND($D$1="三交代制",AI113&lt;&gt;"準",AI113&lt;&gt;"深",OR(AJ113="準",AJ113="深"),(NOT(OR(AND(AJ113="準",OR(AI113="日",AI113="休",AJ$17=1,AND(AK113&lt;&gt;"準",AK113&lt;&gt;"深",AI113="")),OR(AK113="休",AND(AK113="準",OR(AL113="休",AJ$17=30,AL$18="×")),AJ$17=31,AK$18="×",AK113="")),AND(AJ113="深",OR(AI113="休",AJ$17=1,AND(AK113&lt;&gt;"準",AK113&lt;&gt;"深",AI113="")),OR(AK113="休",AND(OR(AK113="準",AK113="深"),OR(AL113="休",AJ$17=30,AL$18="×")),AJ$17=31,AK$18="×",AK113="")))))),40,0))))</f>
        <v>0</v>
      </c>
      <c r="AK254" s="193">
        <f t="shared" ref="AK254" si="1807">IF(AND($D$1="二交代制",AK$17&gt;=1,AK$17&lt;=28,AK113="当",AL113="明",AM113="休",AN113="当"),10,IF(AND($D$1="三交代制",AK$17&gt;=2,AK$17&lt;=30,OR(AK113="準",AK113="深"),OR(AL113="準",AL113="深"),OR(AM113="準",AM113="深")),20,IF(AND($D$1="二交代制",OR(AK113="当",AK113="明"),NOT(OR(AND(AK113="当",OR(AL113="明",AK$17=31,AL$18="×"),OR(AM113="休",AK$17=30,AK$17=31,AM$18="×")),AND(AK113="明",OR(AJ113="当",AK$17=1),OR(AL113="休",AK$17=31,AL$18="×"))))),30,IF(AND($D$1="三交代制",AJ113&lt;&gt;"準",AJ113&lt;&gt;"深",OR(AK113="準",AK113="深"),(NOT(OR(AND(AK113="準",OR(AJ113="日",AJ113="休",AK$17=1,AND(AL113&lt;&gt;"準",AL113&lt;&gt;"深",AJ113="")),OR(AL113="休",AND(AL113="準",OR(AM113="休",AK$17=30,AM$18="×")),AK$17=31,AL$18="×",AL113="")),AND(AK113="深",OR(AJ113="休",AK$17=1,AND(AL113&lt;&gt;"準",AL113&lt;&gt;"深",AJ113="")),OR(AL113="休",AND(OR(AL113="準",AL113="深"),OR(AM113="休",AK$17=30,AM$18="×")),AK$17=31,AL$18="×",AL113="")))))),40,0))))</f>
        <v>0</v>
      </c>
      <c r="AL254" s="193">
        <f t="shared" ref="AL254" si="1808">IF(AND($D$1="二交代制",AL$17&gt;=1,AL$17&lt;=28,AL113="当",AM113="明",AN113="休",AO113="当"),10,IF(AND($D$1="三交代制",AL$17&gt;=2,AL$17&lt;=30,OR(AL113="準",AL113="深"),OR(AM113="準",AM113="深"),OR(AN113="準",AN113="深")),20,IF(AND($D$1="二交代制",OR(AL113="当",AL113="明"),NOT(OR(AND(AL113="当",OR(AM113="明",AL$17=31,AM$18="×"),OR(AN113="休",AL$17=30,AL$17=31,AN$18="×")),AND(AL113="明",OR(AK113="当",AL$17=1),OR(AM113="休",AL$17=31,AM$18="×"))))),30,IF(AND($D$1="三交代制",AK113&lt;&gt;"準",AK113&lt;&gt;"深",OR(AL113="準",AL113="深"),(NOT(OR(AND(AL113="準",OR(AK113="日",AK113="休",AL$17=1,AND(AM113&lt;&gt;"準",AM113&lt;&gt;"深",AK113="")),OR(AM113="休",AND(AM113="準",OR(AN113="休",AL$17=30,AN$18="×")),AL$17=31,AM$18="×",AM113="")),AND(AL113="深",OR(AK113="休",AL$17=1,AND(AM113&lt;&gt;"準",AM113&lt;&gt;"深",AK113="")),OR(AM113="休",AND(OR(AM113="準",AM113="深"),OR(AN113="休",AL$17=30,AN$18="×")),AL$17=31,AM$18="×",AM113="")))))),40,0))))</f>
        <v>0</v>
      </c>
      <c r="AM254" s="193">
        <f t="shared" ref="AM254" si="1809">IF(AND($D$1="二交代制",AM$17&gt;=1,AM$17&lt;=28,AM113="当",AN113="明",AO113="休",AP113="当"),10,IF(AND($D$1="三交代制",AM$17&gt;=2,AM$17&lt;=30,OR(AM113="準",AM113="深"),OR(AN113="準",AN113="深"),OR(AO113="準",AO113="深")),20,IF(AND($D$1="二交代制",OR(AM113="当",AM113="明"),NOT(OR(AND(AM113="当",OR(AN113="明",AM$17=31,AN$18="×"),OR(AO113="休",AM$17=30,AM$17=31,AO$18="×")),AND(AM113="明",OR(AL113="当",AM$17=1),OR(AN113="休",AM$17=31,AN$18="×"))))),30,IF(AND($D$1="三交代制",AL113&lt;&gt;"準",AL113&lt;&gt;"深",OR(AM113="準",AM113="深"),(NOT(OR(AND(AM113="準",OR(AL113="日",AL113="休",AM$17=1,AND(AN113&lt;&gt;"準",AN113&lt;&gt;"深",AL113="")),OR(AN113="休",AND(AN113="準",OR(AO113="休",AM$17=30,AO$18="×")),AM$17=31,AN$18="×",AN113="")),AND(AM113="深",OR(AL113="休",AM$17=1,AND(AN113&lt;&gt;"準",AN113&lt;&gt;"深",AL113="")),OR(AN113="休",AND(OR(AN113="準",AN113="深"),OR(AO113="休",AM$17=30,AO$18="×")),AM$17=31,AN$18="×",AN113="")))))),40,0))))</f>
        <v>0</v>
      </c>
      <c r="AN254" s="193">
        <f t="shared" ref="AN254" si="1810">IF(AND($D$1="二交代制",AN$17&gt;=1,AN$17&lt;=28,AN113="当",AO113="明",AP113="休",AQ113="当"),10,IF(AND($D$1="三交代制",AN$17&gt;=2,AN$17&lt;=30,OR(AN113="準",AN113="深"),OR(AO113="準",AO113="深"),OR(AP113="準",AP113="深")),20,IF(AND($D$1="二交代制",OR(AN113="当",AN113="明"),NOT(OR(AND(AN113="当",OR(AO113="明",AN$17=31,AO$18="×"),OR(AP113="休",AN$17=30,AN$17=31,AP$18="×")),AND(AN113="明",OR(AM113="当",AN$17=1),OR(AO113="休",AN$17=31,AO$18="×"))))),30,IF(AND($D$1="三交代制",AM113&lt;&gt;"準",AM113&lt;&gt;"深",OR(AN113="準",AN113="深"),(NOT(OR(AND(AN113="準",OR(AM113="日",AM113="休",AN$17=1,AND(AO113&lt;&gt;"準",AO113&lt;&gt;"深",AM113="")),OR(AO113="休",AND(AO113="準",OR(AP113="休",AN$17=30,AP$18="×")),AN$17=31,AO$18="×",AO113="")),AND(AN113="深",OR(AM113="休",AN$17=1,AND(AO113&lt;&gt;"準",AO113&lt;&gt;"深",AM113="")),OR(AO113="休",AND(OR(AO113="準",AO113="深"),OR(AP113="休",AN$17=30,AP$18="×")),AN$17=31,AO$18="×",AO113="")))))),40,0))))</f>
        <v>0</v>
      </c>
      <c r="AO254" s="193">
        <f t="shared" ref="AO254" si="1811">IF(AND($D$1="二交代制",AO$17&gt;=1,AO$17&lt;=28,AO113="当",AP113="明",AQ113="休",AR113="当"),10,IF(AND($D$1="三交代制",AO$17&gt;=2,AO$17&lt;=30,OR(AO113="準",AO113="深"),OR(AP113="準",AP113="深"),OR(AQ113="準",AQ113="深")),20,IF(AND($D$1="二交代制",OR(AO113="当",AO113="明"),NOT(OR(AND(AO113="当",OR(AP113="明",AO$17=31,AP$18="×"),OR(AQ113="休",AO$17=30,AO$17=31,AQ$18="×")),AND(AO113="明",OR(AN113="当",AO$17=1),OR(AP113="休",AO$17=31,AP$18="×"))))),30,IF(AND($D$1="三交代制",AN113&lt;&gt;"準",AN113&lt;&gt;"深",OR(AO113="準",AO113="深"),(NOT(OR(AND(AO113="準",OR(AN113="日",AN113="休",AO$17=1,AND(AP113&lt;&gt;"準",AP113&lt;&gt;"深",AN113="")),OR(AP113="休",AND(AP113="準",OR(AQ113="休",AO$17=30,AQ$18="×")),AO$17=31,AP$18="×",AP113="")),AND(AO113="深",OR(AN113="休",AO$17=1,AND(AP113&lt;&gt;"準",AP113&lt;&gt;"深",AN113="")),OR(AP113="休",AND(OR(AP113="準",AP113="深"),OR(AQ113="休",AO$17=30,AQ$18="×")),AO$17=31,AP$18="×",AP113="")))))),40,0))))</f>
        <v>0</v>
      </c>
    </row>
    <row r="255" spans="4:41" x14ac:dyDescent="0.4">
      <c r="D255" s="104"/>
      <c r="E255" s="104"/>
      <c r="F255" s="104"/>
      <c r="G255" s="104"/>
      <c r="H255" s="104"/>
      <c r="I255" s="307"/>
      <c r="J255" s="202"/>
      <c r="K255" s="193"/>
      <c r="L255" s="193"/>
      <c r="M255" s="193"/>
      <c r="N255" s="193"/>
      <c r="O255" s="193"/>
      <c r="P255" s="193"/>
      <c r="Q255" s="193"/>
      <c r="R255" s="193"/>
      <c r="S255" s="193"/>
      <c r="T255" s="193"/>
      <c r="U255" s="193"/>
      <c r="V255" s="193"/>
      <c r="W255" s="193"/>
      <c r="X255" s="193"/>
      <c r="Y255" s="193"/>
      <c r="Z255" s="193"/>
      <c r="AA255" s="193"/>
      <c r="AB255" s="193"/>
      <c r="AC255" s="193"/>
      <c r="AD255" s="193"/>
      <c r="AE255" s="193"/>
      <c r="AF255" s="193"/>
      <c r="AG255" s="193"/>
      <c r="AH255" s="193"/>
      <c r="AI255" s="193"/>
      <c r="AJ255" s="193"/>
      <c r="AK255" s="193"/>
      <c r="AL255" s="193"/>
      <c r="AM255" s="193"/>
      <c r="AN255" s="193"/>
      <c r="AO255" s="193"/>
    </row>
    <row r="256" spans="4:41" x14ac:dyDescent="0.4">
      <c r="D256" s="104"/>
      <c r="E256" s="104"/>
      <c r="F256" s="104"/>
      <c r="G256" s="104"/>
      <c r="H256" s="104"/>
      <c r="I256" s="307"/>
      <c r="J256" s="201" t="str">
        <f t="shared" ref="J256" si="1812">E115</f>
        <v>福山</v>
      </c>
      <c r="K256" s="193">
        <f t="shared" ref="K256" si="1813">IF(AND($D$1="二交代制",K$17&gt;=1,K$17&lt;=28,K115="当",L115="明",M115="休",N115="当"),10,IF(AND($D$1="三交代制",K$17&gt;=2,K$17&lt;=30,OR(K115="準",K115="深"),OR(L115="準",L115="深"),OR(M115="準",M115="深")),20,IF(AND($D$1="二交代制",OR(K115="当",K115="明"),NOT(OR(AND(K115="当",OR(L115="明",K$17=31,L$18="×"),OR(M115="休",K$17=30,K$17=31,M$18="×")),AND(K115="明",OR(J115="当",K$17=1),OR(L115="休",K$17=31,L$18="×"))))),30,IF(AND($D$1="三交代制",J115&lt;&gt;"準",J115&lt;&gt;"深",OR(K115="準",K115="深"),(NOT(OR(AND(K115="準",OR(J115="日",J115="休",K$17=1,AND(L115&lt;&gt;"準",L115&lt;&gt;"深",J115="")),OR(L115="休",AND(L115="準",OR(M115="休",K$17=30,M$18="×")),K$17=31,L$18="×",L115="")),AND(K115="深",OR(J115="休",K$17=1,AND(L115&lt;&gt;"準",L115&lt;&gt;"深",J115="")),OR(L115="休",AND(OR(L115="準",L115="深"),OR(M115="休",K$17=30,M$18="×")),K$17=31,L$18="×",L115="")))))),40,0))))</f>
        <v>0</v>
      </c>
      <c r="L256" s="193">
        <f t="shared" ref="L256" si="1814">IF(AND($D$1="二交代制",L$17&gt;=1,L$17&lt;=28,L115="当",M115="明",N115="休",O115="当"),10,IF(AND($D$1="三交代制",L$17&gt;=2,L$17&lt;=30,OR(L115="準",L115="深"),OR(M115="準",M115="深"),OR(N115="準",N115="深")),20,IF(AND($D$1="二交代制",OR(L115="当",L115="明"),NOT(OR(AND(L115="当",OR(M115="明",L$17=31,M$18="×"),OR(N115="休",L$17=30,L$17=31,N$18="×")),AND(L115="明",OR(K115="当",L$17=1),OR(M115="休",L$17=31,M$18="×"))))),30,IF(AND($D$1="三交代制",K115&lt;&gt;"準",K115&lt;&gt;"深",OR(L115="準",L115="深"),(NOT(OR(AND(L115="準",OR(K115="日",K115="休",L$17=1,AND(M115&lt;&gt;"準",M115&lt;&gt;"深",K115="")),OR(M115="休",AND(M115="準",OR(N115="休",L$17=30,N$18="×")),L$17=31,M$18="×",M115="")),AND(L115="深",OR(K115="休",L$17=1,AND(M115&lt;&gt;"準",M115&lt;&gt;"深",K115="")),OR(M115="休",AND(OR(M115="準",M115="深"),OR(N115="休",L$17=30,N$18="×")),L$17=31,M$18="×",M115="")))))),40,0))))</f>
        <v>0</v>
      </c>
      <c r="M256" s="193">
        <f t="shared" ref="M256" si="1815">IF(AND($D$1="二交代制",M$17&gt;=1,M$17&lt;=28,M115="当",N115="明",O115="休",P115="当"),10,IF(AND($D$1="三交代制",M$17&gt;=2,M$17&lt;=30,OR(M115="準",M115="深"),OR(N115="準",N115="深"),OR(O115="準",O115="深")),20,IF(AND($D$1="二交代制",OR(M115="当",M115="明"),NOT(OR(AND(M115="当",OR(N115="明",M$17=31,N$18="×"),OR(O115="休",M$17=30,M$17=31,O$18="×")),AND(M115="明",OR(L115="当",M$17=1),OR(N115="休",M$17=31,N$18="×"))))),30,IF(AND($D$1="三交代制",L115&lt;&gt;"準",L115&lt;&gt;"深",OR(M115="準",M115="深"),(NOT(OR(AND(M115="準",OR(L115="日",L115="休",M$17=1,AND(N115&lt;&gt;"準",N115&lt;&gt;"深",L115="")),OR(N115="休",AND(N115="準",OR(O115="休",M$17=30,O$18="×")),M$17=31,N$18="×",N115="")),AND(M115="深",OR(L115="休",M$17=1,AND(N115&lt;&gt;"準",N115&lt;&gt;"深",L115="")),OR(N115="休",AND(OR(N115="準",N115="深"),OR(O115="休",M$17=30,O$18="×")),M$17=31,N$18="×",N115="")))))),40,0))))</f>
        <v>0</v>
      </c>
      <c r="N256" s="193">
        <f t="shared" ref="N256" si="1816">IF(AND($D$1="二交代制",N$17&gt;=1,N$17&lt;=28,N115="当",O115="明",P115="休",Q115="当"),10,IF(AND($D$1="三交代制",N$17&gt;=2,N$17&lt;=30,OR(N115="準",N115="深"),OR(O115="準",O115="深"),OR(P115="準",P115="深")),20,IF(AND($D$1="二交代制",OR(N115="当",N115="明"),NOT(OR(AND(N115="当",OR(O115="明",N$17=31,O$18="×"),OR(P115="休",N$17=30,N$17=31,P$18="×")),AND(N115="明",OR(M115="当",N$17=1),OR(O115="休",N$17=31,O$18="×"))))),30,IF(AND($D$1="三交代制",M115&lt;&gt;"準",M115&lt;&gt;"深",OR(N115="準",N115="深"),(NOT(OR(AND(N115="準",OR(M115="日",M115="休",N$17=1,AND(O115&lt;&gt;"準",O115&lt;&gt;"深",M115="")),OR(O115="休",AND(O115="準",OR(P115="休",N$17=30,P$18="×")),N$17=31,O$18="×",O115="")),AND(N115="深",OR(M115="休",N$17=1,AND(O115&lt;&gt;"準",O115&lt;&gt;"深",M115="")),OR(O115="休",AND(OR(O115="準",O115="深"),OR(P115="休",N$17=30,P$18="×")),N$17=31,O$18="×",O115="")))))),40,0))))</f>
        <v>0</v>
      </c>
      <c r="O256" s="193">
        <f t="shared" ref="O256" si="1817">IF(AND($D$1="二交代制",O$17&gt;=1,O$17&lt;=28,O115="当",P115="明",Q115="休",R115="当"),10,IF(AND($D$1="三交代制",O$17&gt;=2,O$17&lt;=30,OR(O115="準",O115="深"),OR(P115="準",P115="深"),OR(Q115="準",Q115="深")),20,IF(AND($D$1="二交代制",OR(O115="当",O115="明"),NOT(OR(AND(O115="当",OR(P115="明",O$17=31,P$18="×"),OR(Q115="休",O$17=30,O$17=31,Q$18="×")),AND(O115="明",OR(N115="当",O$17=1),OR(P115="休",O$17=31,P$18="×"))))),30,IF(AND($D$1="三交代制",N115&lt;&gt;"準",N115&lt;&gt;"深",OR(O115="準",O115="深"),(NOT(OR(AND(O115="準",OR(N115="日",N115="休",O$17=1,AND(P115&lt;&gt;"準",P115&lt;&gt;"深",N115="")),OR(P115="休",AND(P115="準",OR(Q115="休",O$17=30,Q$18="×")),O$17=31,P$18="×",P115="")),AND(O115="深",OR(N115="休",O$17=1,AND(P115&lt;&gt;"準",P115&lt;&gt;"深",N115="")),OR(P115="休",AND(OR(P115="準",P115="深"),OR(Q115="休",O$17=30,Q$18="×")),O$17=31,P$18="×",P115="")))))),40,0))))</f>
        <v>0</v>
      </c>
      <c r="P256" s="193">
        <f t="shared" ref="P256" si="1818">IF(AND($D$1="二交代制",P$17&gt;=1,P$17&lt;=28,P115="当",Q115="明",R115="休",S115="当"),10,IF(AND($D$1="三交代制",P$17&gt;=2,P$17&lt;=30,OR(P115="準",P115="深"),OR(Q115="準",Q115="深"),OR(R115="準",R115="深")),20,IF(AND($D$1="二交代制",OR(P115="当",P115="明"),NOT(OR(AND(P115="当",OR(Q115="明",P$17=31,Q$18="×"),OR(R115="休",P$17=30,P$17=31,R$18="×")),AND(P115="明",OR(O115="当",P$17=1),OR(Q115="休",P$17=31,Q$18="×"))))),30,IF(AND($D$1="三交代制",O115&lt;&gt;"準",O115&lt;&gt;"深",OR(P115="準",P115="深"),(NOT(OR(AND(P115="準",OR(O115="日",O115="休",P$17=1,AND(Q115&lt;&gt;"準",Q115&lt;&gt;"深",O115="")),OR(Q115="休",AND(Q115="準",OR(R115="休",P$17=30,R$18="×")),P$17=31,Q$18="×",Q115="")),AND(P115="深",OR(O115="休",P$17=1,AND(Q115&lt;&gt;"準",Q115&lt;&gt;"深",O115="")),OR(Q115="休",AND(OR(Q115="準",Q115="深"),OR(R115="休",P$17=30,R$18="×")),P$17=31,Q$18="×",Q115="")))))),40,0))))</f>
        <v>0</v>
      </c>
      <c r="Q256" s="193">
        <f t="shared" ref="Q256" si="1819">IF(AND($D$1="二交代制",Q$17&gt;=1,Q$17&lt;=28,Q115="当",R115="明",S115="休",T115="当"),10,IF(AND($D$1="三交代制",Q$17&gt;=2,Q$17&lt;=30,OR(Q115="準",Q115="深"),OR(R115="準",R115="深"),OR(S115="準",S115="深")),20,IF(AND($D$1="二交代制",OR(Q115="当",Q115="明"),NOT(OR(AND(Q115="当",OR(R115="明",Q$17=31,R$18="×"),OR(S115="休",Q$17=30,Q$17=31,S$18="×")),AND(Q115="明",OR(P115="当",Q$17=1),OR(R115="休",Q$17=31,R$18="×"))))),30,IF(AND($D$1="三交代制",P115&lt;&gt;"準",P115&lt;&gt;"深",OR(Q115="準",Q115="深"),(NOT(OR(AND(Q115="準",OR(P115="日",P115="休",Q$17=1,AND(R115&lt;&gt;"準",R115&lt;&gt;"深",P115="")),OR(R115="休",AND(R115="準",OR(S115="休",Q$17=30,S$18="×")),Q$17=31,R$18="×",R115="")),AND(Q115="深",OR(P115="休",Q$17=1,AND(R115&lt;&gt;"準",R115&lt;&gt;"深",P115="")),OR(R115="休",AND(OR(R115="準",R115="深"),OR(S115="休",Q$17=30,S$18="×")),Q$17=31,R$18="×",R115="")))))),40,0))))</f>
        <v>0</v>
      </c>
      <c r="R256" s="193">
        <f t="shared" ref="R256" si="1820">IF(AND($D$1="二交代制",R$17&gt;=1,R$17&lt;=28,R115="当",S115="明",T115="休",U115="当"),10,IF(AND($D$1="三交代制",R$17&gt;=2,R$17&lt;=30,OR(R115="準",R115="深"),OR(S115="準",S115="深"),OR(T115="準",T115="深")),20,IF(AND($D$1="二交代制",OR(R115="当",R115="明"),NOT(OR(AND(R115="当",OR(S115="明",R$17=31,S$18="×"),OR(T115="休",R$17=30,R$17=31,T$18="×")),AND(R115="明",OR(Q115="当",R$17=1),OR(S115="休",R$17=31,S$18="×"))))),30,IF(AND($D$1="三交代制",Q115&lt;&gt;"準",Q115&lt;&gt;"深",OR(R115="準",R115="深"),(NOT(OR(AND(R115="準",OR(Q115="日",Q115="休",R$17=1,AND(S115&lt;&gt;"準",S115&lt;&gt;"深",Q115="")),OR(S115="休",AND(S115="準",OR(T115="休",R$17=30,T$18="×")),R$17=31,S$18="×",S115="")),AND(R115="深",OR(Q115="休",R$17=1,AND(S115&lt;&gt;"準",S115&lt;&gt;"深",Q115="")),OR(S115="休",AND(OR(S115="準",S115="深"),OR(T115="休",R$17=30,T$18="×")),R$17=31,S$18="×",S115="")))))),40,0))))</f>
        <v>0</v>
      </c>
      <c r="S256" s="193">
        <f t="shared" ref="S256" si="1821">IF(AND($D$1="二交代制",S$17&gt;=1,S$17&lt;=28,S115="当",T115="明",U115="休",V115="当"),10,IF(AND($D$1="三交代制",S$17&gt;=2,S$17&lt;=30,OR(S115="準",S115="深"),OR(T115="準",T115="深"),OR(U115="準",U115="深")),20,IF(AND($D$1="二交代制",OR(S115="当",S115="明"),NOT(OR(AND(S115="当",OR(T115="明",S$17=31,T$18="×"),OR(U115="休",S$17=30,S$17=31,U$18="×")),AND(S115="明",OR(R115="当",S$17=1),OR(T115="休",S$17=31,T$18="×"))))),30,IF(AND($D$1="三交代制",R115&lt;&gt;"準",R115&lt;&gt;"深",OR(S115="準",S115="深"),(NOT(OR(AND(S115="準",OR(R115="日",R115="休",S$17=1,AND(T115&lt;&gt;"準",T115&lt;&gt;"深",R115="")),OR(T115="休",AND(T115="準",OR(U115="休",S$17=30,U$18="×")),S$17=31,T$18="×",T115="")),AND(S115="深",OR(R115="休",S$17=1,AND(T115&lt;&gt;"準",T115&lt;&gt;"深",R115="")),OR(T115="休",AND(OR(T115="準",T115="深"),OR(U115="休",S$17=30,U$18="×")),S$17=31,T$18="×",T115="")))))),40,0))))</f>
        <v>0</v>
      </c>
      <c r="T256" s="193">
        <f t="shared" ref="T256" si="1822">IF(AND($D$1="二交代制",T$17&gt;=1,T$17&lt;=28,T115="当",U115="明",V115="休",W115="当"),10,IF(AND($D$1="三交代制",T$17&gt;=2,T$17&lt;=30,OR(T115="準",T115="深"),OR(U115="準",U115="深"),OR(V115="準",V115="深")),20,IF(AND($D$1="二交代制",OR(T115="当",T115="明"),NOT(OR(AND(T115="当",OR(U115="明",T$17=31,U$18="×"),OR(V115="休",T$17=30,T$17=31,V$18="×")),AND(T115="明",OR(S115="当",T$17=1),OR(U115="休",T$17=31,U$18="×"))))),30,IF(AND($D$1="三交代制",S115&lt;&gt;"準",S115&lt;&gt;"深",OR(T115="準",T115="深"),(NOT(OR(AND(T115="準",OR(S115="日",S115="休",T$17=1,AND(U115&lt;&gt;"準",U115&lt;&gt;"深",S115="")),OR(U115="休",AND(U115="準",OR(V115="休",T$17=30,V$18="×")),T$17=31,U$18="×",U115="")),AND(T115="深",OR(S115="休",T$17=1,AND(U115&lt;&gt;"準",U115&lt;&gt;"深",S115="")),OR(U115="休",AND(OR(U115="準",U115="深"),OR(V115="休",T$17=30,V$18="×")),T$17=31,U$18="×",U115="")))))),40,0))))</f>
        <v>0</v>
      </c>
      <c r="U256" s="193">
        <f t="shared" ref="U256" si="1823">IF(AND($D$1="二交代制",U$17&gt;=1,U$17&lt;=28,U115="当",V115="明",W115="休",X115="当"),10,IF(AND($D$1="三交代制",U$17&gt;=2,U$17&lt;=30,OR(U115="準",U115="深"),OR(V115="準",V115="深"),OR(W115="準",W115="深")),20,IF(AND($D$1="二交代制",OR(U115="当",U115="明"),NOT(OR(AND(U115="当",OR(V115="明",U$17=31,V$18="×"),OR(W115="休",U$17=30,U$17=31,W$18="×")),AND(U115="明",OR(T115="当",U$17=1),OR(V115="休",U$17=31,V$18="×"))))),30,IF(AND($D$1="三交代制",T115&lt;&gt;"準",T115&lt;&gt;"深",OR(U115="準",U115="深"),(NOT(OR(AND(U115="準",OR(T115="日",T115="休",U$17=1,AND(V115&lt;&gt;"準",V115&lt;&gt;"深",T115="")),OR(V115="休",AND(V115="準",OR(W115="休",U$17=30,W$18="×")),U$17=31,V$18="×",V115="")),AND(U115="深",OR(T115="休",U$17=1,AND(V115&lt;&gt;"準",V115&lt;&gt;"深",T115="")),OR(V115="休",AND(OR(V115="準",V115="深"),OR(W115="休",U$17=30,W$18="×")),U$17=31,V$18="×",V115="")))))),40,0))))</f>
        <v>0</v>
      </c>
      <c r="V256" s="193">
        <f t="shared" ref="V256" si="1824">IF(AND($D$1="二交代制",V$17&gt;=1,V$17&lt;=28,V115="当",W115="明",X115="休",Y115="当"),10,IF(AND($D$1="三交代制",V$17&gt;=2,V$17&lt;=30,OR(V115="準",V115="深"),OR(W115="準",W115="深"),OR(X115="準",X115="深")),20,IF(AND($D$1="二交代制",OR(V115="当",V115="明"),NOT(OR(AND(V115="当",OR(W115="明",V$17=31,W$18="×"),OR(X115="休",V$17=30,V$17=31,X$18="×")),AND(V115="明",OR(U115="当",V$17=1),OR(W115="休",V$17=31,W$18="×"))))),30,IF(AND($D$1="三交代制",U115&lt;&gt;"準",U115&lt;&gt;"深",OR(V115="準",V115="深"),(NOT(OR(AND(V115="準",OR(U115="日",U115="休",V$17=1,AND(W115&lt;&gt;"準",W115&lt;&gt;"深",U115="")),OR(W115="休",AND(W115="準",OR(X115="休",V$17=30,X$18="×")),V$17=31,W$18="×",W115="")),AND(V115="深",OR(U115="休",V$17=1,AND(W115&lt;&gt;"準",W115&lt;&gt;"深",U115="")),OR(W115="休",AND(OR(W115="準",W115="深"),OR(X115="休",V$17=30,X$18="×")),V$17=31,W$18="×",W115="")))))),40,0))))</f>
        <v>0</v>
      </c>
      <c r="W256" s="193">
        <f t="shared" ref="W256" si="1825">IF(AND($D$1="二交代制",W$17&gt;=1,W$17&lt;=28,W115="当",X115="明",Y115="休",Z115="当"),10,IF(AND($D$1="三交代制",W$17&gt;=2,W$17&lt;=30,OR(W115="準",W115="深"),OR(X115="準",X115="深"),OR(Y115="準",Y115="深")),20,IF(AND($D$1="二交代制",OR(W115="当",W115="明"),NOT(OR(AND(W115="当",OR(X115="明",W$17=31,X$18="×"),OR(Y115="休",W$17=30,W$17=31,Y$18="×")),AND(W115="明",OR(V115="当",W$17=1),OR(X115="休",W$17=31,X$18="×"))))),30,IF(AND($D$1="三交代制",V115&lt;&gt;"準",V115&lt;&gt;"深",OR(W115="準",W115="深"),(NOT(OR(AND(W115="準",OR(V115="日",V115="休",W$17=1,AND(X115&lt;&gt;"準",X115&lt;&gt;"深",V115="")),OR(X115="休",AND(X115="準",OR(Y115="休",W$17=30,Y$18="×")),W$17=31,X$18="×",X115="")),AND(W115="深",OR(V115="休",W$17=1,AND(X115&lt;&gt;"準",X115&lt;&gt;"深",V115="")),OR(X115="休",AND(OR(X115="準",X115="深"),OR(Y115="休",W$17=30,Y$18="×")),W$17=31,X$18="×",X115="")))))),40,0))))</f>
        <v>0</v>
      </c>
      <c r="X256" s="193">
        <f t="shared" ref="X256" si="1826">IF(AND($D$1="二交代制",X$17&gt;=1,X$17&lt;=28,X115="当",Y115="明",Z115="休",AA115="当"),10,IF(AND($D$1="三交代制",X$17&gt;=2,X$17&lt;=30,OR(X115="準",X115="深"),OR(Y115="準",Y115="深"),OR(Z115="準",Z115="深")),20,IF(AND($D$1="二交代制",OR(X115="当",X115="明"),NOT(OR(AND(X115="当",OR(Y115="明",X$17=31,Y$18="×"),OR(Z115="休",X$17=30,X$17=31,Z$18="×")),AND(X115="明",OR(W115="当",X$17=1),OR(Y115="休",X$17=31,Y$18="×"))))),30,IF(AND($D$1="三交代制",W115&lt;&gt;"準",W115&lt;&gt;"深",OR(X115="準",X115="深"),(NOT(OR(AND(X115="準",OR(W115="日",W115="休",X$17=1,AND(Y115&lt;&gt;"準",Y115&lt;&gt;"深",W115="")),OR(Y115="休",AND(Y115="準",OR(Z115="休",X$17=30,Z$18="×")),X$17=31,Y$18="×",Y115="")),AND(X115="深",OR(W115="休",X$17=1,AND(Y115&lt;&gt;"準",Y115&lt;&gt;"深",W115="")),OR(Y115="休",AND(OR(Y115="準",Y115="深"),OR(Z115="休",X$17=30,Z$18="×")),X$17=31,Y$18="×",Y115="")))))),40,0))))</f>
        <v>0</v>
      </c>
      <c r="Y256" s="193">
        <f t="shared" ref="Y256" si="1827">IF(AND($D$1="二交代制",Y$17&gt;=1,Y$17&lt;=28,Y115="当",Z115="明",AA115="休",AB115="当"),10,IF(AND($D$1="三交代制",Y$17&gt;=2,Y$17&lt;=30,OR(Y115="準",Y115="深"),OR(Z115="準",Z115="深"),OR(AA115="準",AA115="深")),20,IF(AND($D$1="二交代制",OR(Y115="当",Y115="明"),NOT(OR(AND(Y115="当",OR(Z115="明",Y$17=31,Z$18="×"),OR(AA115="休",Y$17=30,Y$17=31,AA$18="×")),AND(Y115="明",OR(X115="当",Y$17=1),OR(Z115="休",Y$17=31,Z$18="×"))))),30,IF(AND($D$1="三交代制",X115&lt;&gt;"準",X115&lt;&gt;"深",OR(Y115="準",Y115="深"),(NOT(OR(AND(Y115="準",OR(X115="日",X115="休",Y$17=1,AND(Z115&lt;&gt;"準",Z115&lt;&gt;"深",X115="")),OR(Z115="休",AND(Z115="準",OR(AA115="休",Y$17=30,AA$18="×")),Y$17=31,Z$18="×",Z115="")),AND(Y115="深",OR(X115="休",Y$17=1,AND(Z115&lt;&gt;"準",Z115&lt;&gt;"深",X115="")),OR(Z115="休",AND(OR(Z115="準",Z115="深"),OR(AA115="休",Y$17=30,AA$18="×")),Y$17=31,Z$18="×",Z115="")))))),40,0))))</f>
        <v>0</v>
      </c>
      <c r="Z256" s="193">
        <f t="shared" ref="Z256" si="1828">IF(AND($D$1="二交代制",Z$17&gt;=1,Z$17&lt;=28,Z115="当",AA115="明",AB115="休",AC115="当"),10,IF(AND($D$1="三交代制",Z$17&gt;=2,Z$17&lt;=30,OR(Z115="準",Z115="深"),OR(AA115="準",AA115="深"),OR(AB115="準",AB115="深")),20,IF(AND($D$1="二交代制",OR(Z115="当",Z115="明"),NOT(OR(AND(Z115="当",OR(AA115="明",Z$17=31,AA$18="×"),OR(AB115="休",Z$17=30,Z$17=31,AB$18="×")),AND(Z115="明",OR(Y115="当",Z$17=1),OR(AA115="休",Z$17=31,AA$18="×"))))),30,IF(AND($D$1="三交代制",Y115&lt;&gt;"準",Y115&lt;&gt;"深",OR(Z115="準",Z115="深"),(NOT(OR(AND(Z115="準",OR(Y115="日",Y115="休",Z$17=1,AND(AA115&lt;&gt;"準",AA115&lt;&gt;"深",Y115="")),OR(AA115="休",AND(AA115="準",OR(AB115="休",Z$17=30,AB$18="×")),Z$17=31,AA$18="×",AA115="")),AND(Z115="深",OR(Y115="休",Z$17=1,AND(AA115&lt;&gt;"準",AA115&lt;&gt;"深",Y115="")),OR(AA115="休",AND(OR(AA115="準",AA115="深"),OR(AB115="休",Z$17=30,AB$18="×")),Z$17=31,AA$18="×",AA115="")))))),40,0))))</f>
        <v>0</v>
      </c>
      <c r="AA256" s="193">
        <f t="shared" ref="AA256" si="1829">IF(AND($D$1="二交代制",AA$17&gt;=1,AA$17&lt;=28,AA115="当",AB115="明",AC115="休",AD115="当"),10,IF(AND($D$1="三交代制",AA$17&gt;=2,AA$17&lt;=30,OR(AA115="準",AA115="深"),OR(AB115="準",AB115="深"),OR(AC115="準",AC115="深")),20,IF(AND($D$1="二交代制",OR(AA115="当",AA115="明"),NOT(OR(AND(AA115="当",OR(AB115="明",AA$17=31,AB$18="×"),OR(AC115="休",AA$17=30,AA$17=31,AC$18="×")),AND(AA115="明",OR(Z115="当",AA$17=1),OR(AB115="休",AA$17=31,AB$18="×"))))),30,IF(AND($D$1="三交代制",Z115&lt;&gt;"準",Z115&lt;&gt;"深",OR(AA115="準",AA115="深"),(NOT(OR(AND(AA115="準",OR(Z115="日",Z115="休",AA$17=1,AND(AB115&lt;&gt;"準",AB115&lt;&gt;"深",Z115="")),OR(AB115="休",AND(AB115="準",OR(AC115="休",AA$17=30,AC$18="×")),AA$17=31,AB$18="×",AB115="")),AND(AA115="深",OR(Z115="休",AA$17=1,AND(AB115&lt;&gt;"準",AB115&lt;&gt;"深",Z115="")),OR(AB115="休",AND(OR(AB115="準",AB115="深"),OR(AC115="休",AA$17=30,AC$18="×")),AA$17=31,AB$18="×",AB115="")))))),40,0))))</f>
        <v>0</v>
      </c>
      <c r="AB256" s="193">
        <f t="shared" ref="AB256" si="1830">IF(AND($D$1="二交代制",AB$17&gt;=1,AB$17&lt;=28,AB115="当",AC115="明",AD115="休",AE115="当"),10,IF(AND($D$1="三交代制",AB$17&gt;=2,AB$17&lt;=30,OR(AB115="準",AB115="深"),OR(AC115="準",AC115="深"),OR(AD115="準",AD115="深")),20,IF(AND($D$1="二交代制",OR(AB115="当",AB115="明"),NOT(OR(AND(AB115="当",OR(AC115="明",AB$17=31,AC$18="×"),OR(AD115="休",AB$17=30,AB$17=31,AD$18="×")),AND(AB115="明",OR(AA115="当",AB$17=1),OR(AC115="休",AB$17=31,AC$18="×"))))),30,IF(AND($D$1="三交代制",AA115&lt;&gt;"準",AA115&lt;&gt;"深",OR(AB115="準",AB115="深"),(NOT(OR(AND(AB115="準",OR(AA115="日",AA115="休",AB$17=1,AND(AC115&lt;&gt;"準",AC115&lt;&gt;"深",AA115="")),OR(AC115="休",AND(AC115="準",OR(AD115="休",AB$17=30,AD$18="×")),AB$17=31,AC$18="×",AC115="")),AND(AB115="深",OR(AA115="休",AB$17=1,AND(AC115&lt;&gt;"準",AC115&lt;&gt;"深",AA115="")),OR(AC115="休",AND(OR(AC115="準",AC115="深"),OR(AD115="休",AB$17=30,AD$18="×")),AB$17=31,AC$18="×",AC115="")))))),40,0))))</f>
        <v>0</v>
      </c>
      <c r="AC256" s="193">
        <f t="shared" ref="AC256" si="1831">IF(AND($D$1="二交代制",AC$17&gt;=1,AC$17&lt;=28,AC115="当",AD115="明",AE115="休",AF115="当"),10,IF(AND($D$1="三交代制",AC$17&gt;=2,AC$17&lt;=30,OR(AC115="準",AC115="深"),OR(AD115="準",AD115="深"),OR(AE115="準",AE115="深")),20,IF(AND($D$1="二交代制",OR(AC115="当",AC115="明"),NOT(OR(AND(AC115="当",OR(AD115="明",AC$17=31,AD$18="×"),OR(AE115="休",AC$17=30,AC$17=31,AE$18="×")),AND(AC115="明",OR(AB115="当",AC$17=1),OR(AD115="休",AC$17=31,AD$18="×"))))),30,IF(AND($D$1="三交代制",AB115&lt;&gt;"準",AB115&lt;&gt;"深",OR(AC115="準",AC115="深"),(NOT(OR(AND(AC115="準",OR(AB115="日",AB115="休",AC$17=1,AND(AD115&lt;&gt;"準",AD115&lt;&gt;"深",AB115="")),OR(AD115="休",AND(AD115="準",OR(AE115="休",AC$17=30,AE$18="×")),AC$17=31,AD$18="×",AD115="")),AND(AC115="深",OR(AB115="休",AC$17=1,AND(AD115&lt;&gt;"準",AD115&lt;&gt;"深",AB115="")),OR(AD115="休",AND(OR(AD115="準",AD115="深"),OR(AE115="休",AC$17=30,AE$18="×")),AC$17=31,AD$18="×",AD115="")))))),40,0))))</f>
        <v>0</v>
      </c>
      <c r="AD256" s="193">
        <f t="shared" ref="AD256" si="1832">IF(AND($D$1="二交代制",AD$17&gt;=1,AD$17&lt;=28,AD115="当",AE115="明",AF115="休",AG115="当"),10,IF(AND($D$1="三交代制",AD$17&gt;=2,AD$17&lt;=30,OR(AD115="準",AD115="深"),OR(AE115="準",AE115="深"),OR(AF115="準",AF115="深")),20,IF(AND($D$1="二交代制",OR(AD115="当",AD115="明"),NOT(OR(AND(AD115="当",OR(AE115="明",AD$17=31,AE$18="×"),OR(AF115="休",AD$17=30,AD$17=31,AF$18="×")),AND(AD115="明",OR(AC115="当",AD$17=1),OR(AE115="休",AD$17=31,AE$18="×"))))),30,IF(AND($D$1="三交代制",AC115&lt;&gt;"準",AC115&lt;&gt;"深",OR(AD115="準",AD115="深"),(NOT(OR(AND(AD115="準",OR(AC115="日",AC115="休",AD$17=1,AND(AE115&lt;&gt;"準",AE115&lt;&gt;"深",AC115="")),OR(AE115="休",AND(AE115="準",OR(AF115="休",AD$17=30,AF$18="×")),AD$17=31,AE$18="×",AE115="")),AND(AD115="深",OR(AC115="休",AD$17=1,AND(AE115&lt;&gt;"準",AE115&lt;&gt;"深",AC115="")),OR(AE115="休",AND(OR(AE115="準",AE115="深"),OR(AF115="休",AD$17=30,AF$18="×")),AD$17=31,AE$18="×",AE115="")))))),40,0))))</f>
        <v>0</v>
      </c>
      <c r="AE256" s="193">
        <f t="shared" ref="AE256" si="1833">IF(AND($D$1="二交代制",AE$17&gt;=1,AE$17&lt;=28,AE115="当",AF115="明",AG115="休",AH115="当"),10,IF(AND($D$1="三交代制",AE$17&gt;=2,AE$17&lt;=30,OR(AE115="準",AE115="深"),OR(AF115="準",AF115="深"),OR(AG115="準",AG115="深")),20,IF(AND($D$1="二交代制",OR(AE115="当",AE115="明"),NOT(OR(AND(AE115="当",OR(AF115="明",AE$17=31,AF$18="×"),OR(AG115="休",AE$17=30,AE$17=31,AG$18="×")),AND(AE115="明",OR(AD115="当",AE$17=1),OR(AF115="休",AE$17=31,AF$18="×"))))),30,IF(AND($D$1="三交代制",AD115&lt;&gt;"準",AD115&lt;&gt;"深",OR(AE115="準",AE115="深"),(NOT(OR(AND(AE115="準",OR(AD115="日",AD115="休",AE$17=1,AND(AF115&lt;&gt;"準",AF115&lt;&gt;"深",AD115="")),OR(AF115="休",AND(AF115="準",OR(AG115="休",AE$17=30,AG$18="×")),AE$17=31,AF$18="×",AF115="")),AND(AE115="深",OR(AD115="休",AE$17=1,AND(AF115&lt;&gt;"準",AF115&lt;&gt;"深",AD115="")),OR(AF115="休",AND(OR(AF115="準",AF115="深"),OR(AG115="休",AE$17=30,AG$18="×")),AE$17=31,AF$18="×",AF115="")))))),40,0))))</f>
        <v>0</v>
      </c>
      <c r="AF256" s="193">
        <f t="shared" ref="AF256" si="1834">IF(AND($D$1="二交代制",AF$17&gt;=1,AF$17&lt;=28,AF115="当",AG115="明",AH115="休",AI115="当"),10,IF(AND($D$1="三交代制",AF$17&gt;=2,AF$17&lt;=30,OR(AF115="準",AF115="深"),OR(AG115="準",AG115="深"),OR(AH115="準",AH115="深")),20,IF(AND($D$1="二交代制",OR(AF115="当",AF115="明"),NOT(OR(AND(AF115="当",OR(AG115="明",AF$17=31,AG$18="×"),OR(AH115="休",AF$17=30,AF$17=31,AH$18="×")),AND(AF115="明",OR(AE115="当",AF$17=1),OR(AG115="休",AF$17=31,AG$18="×"))))),30,IF(AND($D$1="三交代制",AE115&lt;&gt;"準",AE115&lt;&gt;"深",OR(AF115="準",AF115="深"),(NOT(OR(AND(AF115="準",OR(AE115="日",AE115="休",AF$17=1,AND(AG115&lt;&gt;"準",AG115&lt;&gt;"深",AE115="")),OR(AG115="休",AND(AG115="準",OR(AH115="休",AF$17=30,AH$18="×")),AF$17=31,AG$18="×",AG115="")),AND(AF115="深",OR(AE115="休",AF$17=1,AND(AG115&lt;&gt;"準",AG115&lt;&gt;"深",AE115="")),OR(AG115="休",AND(OR(AG115="準",AG115="深"),OR(AH115="休",AF$17=30,AH$18="×")),AF$17=31,AG$18="×",AG115="")))))),40,0))))</f>
        <v>0</v>
      </c>
      <c r="AG256" s="193">
        <f t="shared" ref="AG256" si="1835">IF(AND($D$1="二交代制",AG$17&gt;=1,AG$17&lt;=28,AG115="当",AH115="明",AI115="休",AJ115="当"),10,IF(AND($D$1="三交代制",AG$17&gt;=2,AG$17&lt;=30,OR(AG115="準",AG115="深"),OR(AH115="準",AH115="深"),OR(AI115="準",AI115="深")),20,IF(AND($D$1="二交代制",OR(AG115="当",AG115="明"),NOT(OR(AND(AG115="当",OR(AH115="明",AG$17=31,AH$18="×"),OR(AI115="休",AG$17=30,AG$17=31,AI$18="×")),AND(AG115="明",OR(AF115="当",AG$17=1),OR(AH115="休",AG$17=31,AH$18="×"))))),30,IF(AND($D$1="三交代制",AF115&lt;&gt;"準",AF115&lt;&gt;"深",OR(AG115="準",AG115="深"),(NOT(OR(AND(AG115="準",OR(AF115="日",AF115="休",AG$17=1,AND(AH115&lt;&gt;"準",AH115&lt;&gt;"深",AF115="")),OR(AH115="休",AND(AH115="準",OR(AI115="休",AG$17=30,AI$18="×")),AG$17=31,AH$18="×",AH115="")),AND(AG115="深",OR(AF115="休",AG$17=1,AND(AH115&lt;&gt;"準",AH115&lt;&gt;"深",AF115="")),OR(AH115="休",AND(OR(AH115="準",AH115="深"),OR(AI115="休",AG$17=30,AI$18="×")),AG$17=31,AH$18="×",AH115="")))))),40,0))))</f>
        <v>0</v>
      </c>
      <c r="AH256" s="193">
        <f t="shared" ref="AH256" si="1836">IF(AND($D$1="二交代制",AH$17&gt;=1,AH$17&lt;=28,AH115="当",AI115="明",AJ115="休",AK115="当"),10,IF(AND($D$1="三交代制",AH$17&gt;=2,AH$17&lt;=30,OR(AH115="準",AH115="深"),OR(AI115="準",AI115="深"),OR(AJ115="準",AJ115="深")),20,IF(AND($D$1="二交代制",OR(AH115="当",AH115="明"),NOT(OR(AND(AH115="当",OR(AI115="明",AH$17=31,AI$18="×"),OR(AJ115="休",AH$17=30,AH$17=31,AJ$18="×")),AND(AH115="明",OR(AG115="当",AH$17=1),OR(AI115="休",AH$17=31,AI$18="×"))))),30,IF(AND($D$1="三交代制",AG115&lt;&gt;"準",AG115&lt;&gt;"深",OR(AH115="準",AH115="深"),(NOT(OR(AND(AH115="準",OR(AG115="日",AG115="休",AH$17=1,AND(AI115&lt;&gt;"準",AI115&lt;&gt;"深",AG115="")),OR(AI115="休",AND(AI115="準",OR(AJ115="休",AH$17=30,AJ$18="×")),AH$17=31,AI$18="×",AI115="")),AND(AH115="深",OR(AG115="休",AH$17=1,AND(AI115&lt;&gt;"準",AI115&lt;&gt;"深",AG115="")),OR(AI115="休",AND(OR(AI115="準",AI115="深"),OR(AJ115="休",AH$17=30,AJ$18="×")),AH$17=31,AI$18="×",AI115="")))))),40,0))))</f>
        <v>0</v>
      </c>
      <c r="AI256" s="193">
        <f t="shared" ref="AI256" si="1837">IF(AND($D$1="二交代制",AI$17&gt;=1,AI$17&lt;=28,AI115="当",AJ115="明",AK115="休",AL115="当"),10,IF(AND($D$1="三交代制",AI$17&gt;=2,AI$17&lt;=30,OR(AI115="準",AI115="深"),OR(AJ115="準",AJ115="深"),OR(AK115="準",AK115="深")),20,IF(AND($D$1="二交代制",OR(AI115="当",AI115="明"),NOT(OR(AND(AI115="当",OR(AJ115="明",AI$17=31,AJ$18="×"),OR(AK115="休",AI$17=30,AI$17=31,AK$18="×")),AND(AI115="明",OR(AH115="当",AI$17=1),OR(AJ115="休",AI$17=31,AJ$18="×"))))),30,IF(AND($D$1="三交代制",AH115&lt;&gt;"準",AH115&lt;&gt;"深",OR(AI115="準",AI115="深"),(NOT(OR(AND(AI115="準",OR(AH115="日",AH115="休",AI$17=1,AND(AJ115&lt;&gt;"準",AJ115&lt;&gt;"深",AH115="")),OR(AJ115="休",AND(AJ115="準",OR(AK115="休",AI$17=30,AK$18="×")),AI$17=31,AJ$18="×",AJ115="")),AND(AI115="深",OR(AH115="休",AI$17=1,AND(AJ115&lt;&gt;"準",AJ115&lt;&gt;"深",AH115="")),OR(AJ115="休",AND(OR(AJ115="準",AJ115="深"),OR(AK115="休",AI$17=30,AK$18="×")),AI$17=31,AJ$18="×",AJ115="")))))),40,0))))</f>
        <v>0</v>
      </c>
      <c r="AJ256" s="193">
        <f t="shared" ref="AJ256" si="1838">IF(AND($D$1="二交代制",AJ$17&gt;=1,AJ$17&lt;=28,AJ115="当",AK115="明",AL115="休",AM115="当"),10,IF(AND($D$1="三交代制",AJ$17&gt;=2,AJ$17&lt;=30,OR(AJ115="準",AJ115="深"),OR(AK115="準",AK115="深"),OR(AL115="準",AL115="深")),20,IF(AND($D$1="二交代制",OR(AJ115="当",AJ115="明"),NOT(OR(AND(AJ115="当",OR(AK115="明",AJ$17=31,AK$18="×"),OR(AL115="休",AJ$17=30,AJ$17=31,AL$18="×")),AND(AJ115="明",OR(AI115="当",AJ$17=1),OR(AK115="休",AJ$17=31,AK$18="×"))))),30,IF(AND($D$1="三交代制",AI115&lt;&gt;"準",AI115&lt;&gt;"深",OR(AJ115="準",AJ115="深"),(NOT(OR(AND(AJ115="準",OR(AI115="日",AI115="休",AJ$17=1,AND(AK115&lt;&gt;"準",AK115&lt;&gt;"深",AI115="")),OR(AK115="休",AND(AK115="準",OR(AL115="休",AJ$17=30,AL$18="×")),AJ$17=31,AK$18="×",AK115="")),AND(AJ115="深",OR(AI115="休",AJ$17=1,AND(AK115&lt;&gt;"準",AK115&lt;&gt;"深",AI115="")),OR(AK115="休",AND(OR(AK115="準",AK115="深"),OR(AL115="休",AJ$17=30,AL$18="×")),AJ$17=31,AK$18="×",AK115="")))))),40,0))))</f>
        <v>0</v>
      </c>
      <c r="AK256" s="193">
        <f t="shared" ref="AK256" si="1839">IF(AND($D$1="二交代制",AK$17&gt;=1,AK$17&lt;=28,AK115="当",AL115="明",AM115="休",AN115="当"),10,IF(AND($D$1="三交代制",AK$17&gt;=2,AK$17&lt;=30,OR(AK115="準",AK115="深"),OR(AL115="準",AL115="深"),OR(AM115="準",AM115="深")),20,IF(AND($D$1="二交代制",OR(AK115="当",AK115="明"),NOT(OR(AND(AK115="当",OR(AL115="明",AK$17=31,AL$18="×"),OR(AM115="休",AK$17=30,AK$17=31,AM$18="×")),AND(AK115="明",OR(AJ115="当",AK$17=1),OR(AL115="休",AK$17=31,AL$18="×"))))),30,IF(AND($D$1="三交代制",AJ115&lt;&gt;"準",AJ115&lt;&gt;"深",OR(AK115="準",AK115="深"),(NOT(OR(AND(AK115="準",OR(AJ115="日",AJ115="休",AK$17=1,AND(AL115&lt;&gt;"準",AL115&lt;&gt;"深",AJ115="")),OR(AL115="休",AND(AL115="準",OR(AM115="休",AK$17=30,AM$18="×")),AK$17=31,AL$18="×",AL115="")),AND(AK115="深",OR(AJ115="休",AK$17=1,AND(AL115&lt;&gt;"準",AL115&lt;&gt;"深",AJ115="")),OR(AL115="休",AND(OR(AL115="準",AL115="深"),OR(AM115="休",AK$17=30,AM$18="×")),AK$17=31,AL$18="×",AL115="")))))),40,0))))</f>
        <v>0</v>
      </c>
      <c r="AL256" s="193">
        <f t="shared" ref="AL256" si="1840">IF(AND($D$1="二交代制",AL$17&gt;=1,AL$17&lt;=28,AL115="当",AM115="明",AN115="休",AO115="当"),10,IF(AND($D$1="三交代制",AL$17&gt;=2,AL$17&lt;=30,OR(AL115="準",AL115="深"),OR(AM115="準",AM115="深"),OR(AN115="準",AN115="深")),20,IF(AND($D$1="二交代制",OR(AL115="当",AL115="明"),NOT(OR(AND(AL115="当",OR(AM115="明",AL$17=31,AM$18="×"),OR(AN115="休",AL$17=30,AL$17=31,AN$18="×")),AND(AL115="明",OR(AK115="当",AL$17=1),OR(AM115="休",AL$17=31,AM$18="×"))))),30,IF(AND($D$1="三交代制",AK115&lt;&gt;"準",AK115&lt;&gt;"深",OR(AL115="準",AL115="深"),(NOT(OR(AND(AL115="準",OR(AK115="日",AK115="休",AL$17=1,AND(AM115&lt;&gt;"準",AM115&lt;&gt;"深",AK115="")),OR(AM115="休",AND(AM115="準",OR(AN115="休",AL$17=30,AN$18="×")),AL$17=31,AM$18="×",AM115="")),AND(AL115="深",OR(AK115="休",AL$17=1,AND(AM115&lt;&gt;"準",AM115&lt;&gt;"深",AK115="")),OR(AM115="休",AND(OR(AM115="準",AM115="深"),OR(AN115="休",AL$17=30,AN$18="×")),AL$17=31,AM$18="×",AM115="")))))),40,0))))</f>
        <v>0</v>
      </c>
      <c r="AM256" s="193">
        <f t="shared" ref="AM256" si="1841">IF(AND($D$1="二交代制",AM$17&gt;=1,AM$17&lt;=28,AM115="当",AN115="明",AO115="休",AP115="当"),10,IF(AND($D$1="三交代制",AM$17&gt;=2,AM$17&lt;=30,OR(AM115="準",AM115="深"),OR(AN115="準",AN115="深"),OR(AO115="準",AO115="深")),20,IF(AND($D$1="二交代制",OR(AM115="当",AM115="明"),NOT(OR(AND(AM115="当",OR(AN115="明",AM$17=31,AN$18="×"),OR(AO115="休",AM$17=30,AM$17=31,AO$18="×")),AND(AM115="明",OR(AL115="当",AM$17=1),OR(AN115="休",AM$17=31,AN$18="×"))))),30,IF(AND($D$1="三交代制",AL115&lt;&gt;"準",AL115&lt;&gt;"深",OR(AM115="準",AM115="深"),(NOT(OR(AND(AM115="準",OR(AL115="日",AL115="休",AM$17=1,AND(AN115&lt;&gt;"準",AN115&lt;&gt;"深",AL115="")),OR(AN115="休",AND(AN115="準",OR(AO115="休",AM$17=30,AO$18="×")),AM$17=31,AN$18="×",AN115="")),AND(AM115="深",OR(AL115="休",AM$17=1,AND(AN115&lt;&gt;"準",AN115&lt;&gt;"深",AL115="")),OR(AN115="休",AND(OR(AN115="準",AN115="深"),OR(AO115="休",AM$17=30,AO$18="×")),AM$17=31,AN$18="×",AN115="")))))),40,0))))</f>
        <v>0</v>
      </c>
      <c r="AN256" s="193">
        <f t="shared" ref="AN256" si="1842">IF(AND($D$1="二交代制",AN$17&gt;=1,AN$17&lt;=28,AN115="当",AO115="明",AP115="休",AQ115="当"),10,IF(AND($D$1="三交代制",AN$17&gt;=2,AN$17&lt;=30,OR(AN115="準",AN115="深"),OR(AO115="準",AO115="深"),OR(AP115="準",AP115="深")),20,IF(AND($D$1="二交代制",OR(AN115="当",AN115="明"),NOT(OR(AND(AN115="当",OR(AO115="明",AN$17=31,AO$18="×"),OR(AP115="休",AN$17=30,AN$17=31,AP$18="×")),AND(AN115="明",OR(AM115="当",AN$17=1),OR(AO115="休",AN$17=31,AO$18="×"))))),30,IF(AND($D$1="三交代制",AM115&lt;&gt;"準",AM115&lt;&gt;"深",OR(AN115="準",AN115="深"),(NOT(OR(AND(AN115="準",OR(AM115="日",AM115="休",AN$17=1,AND(AO115&lt;&gt;"準",AO115&lt;&gt;"深",AM115="")),OR(AO115="休",AND(AO115="準",OR(AP115="休",AN$17=30,AP$18="×")),AN$17=31,AO$18="×",AO115="")),AND(AN115="深",OR(AM115="休",AN$17=1,AND(AO115&lt;&gt;"準",AO115&lt;&gt;"深",AM115="")),OR(AO115="休",AND(OR(AO115="準",AO115="深"),OR(AP115="休",AN$17=30,AP$18="×")),AN$17=31,AO$18="×",AO115="")))))),40,0))))</f>
        <v>0</v>
      </c>
      <c r="AO256" s="193">
        <f t="shared" ref="AO256" si="1843">IF(AND($D$1="二交代制",AO$17&gt;=1,AO$17&lt;=28,AO115="当",AP115="明",AQ115="休",AR115="当"),10,IF(AND($D$1="三交代制",AO$17&gt;=2,AO$17&lt;=30,OR(AO115="準",AO115="深"),OR(AP115="準",AP115="深"),OR(AQ115="準",AQ115="深")),20,IF(AND($D$1="二交代制",OR(AO115="当",AO115="明"),NOT(OR(AND(AO115="当",OR(AP115="明",AO$17=31,AP$18="×"),OR(AQ115="休",AO$17=30,AO$17=31,AQ$18="×")),AND(AO115="明",OR(AN115="当",AO$17=1),OR(AP115="休",AO$17=31,AP$18="×"))))),30,IF(AND($D$1="三交代制",AN115&lt;&gt;"準",AN115&lt;&gt;"深",OR(AO115="準",AO115="深"),(NOT(OR(AND(AO115="準",OR(AN115="日",AN115="休",AO$17=1,AND(AP115&lt;&gt;"準",AP115&lt;&gt;"深",AN115="")),OR(AP115="休",AND(AP115="準",OR(AQ115="休",AO$17=30,AQ$18="×")),AO$17=31,AP$18="×",AP115="")),AND(AO115="深",OR(AN115="休",AO$17=1,AND(AP115&lt;&gt;"準",AP115&lt;&gt;"深",AN115="")),OR(AP115="休",AND(OR(AP115="準",AP115="深"),OR(AQ115="休",AO$17=30,AQ$18="×")),AO$17=31,AP$18="×",AP115="")))))),40,0))))</f>
        <v>0</v>
      </c>
    </row>
    <row r="257" spans="4:41" x14ac:dyDescent="0.4">
      <c r="D257" s="104"/>
      <c r="E257" s="104"/>
      <c r="F257" s="104"/>
      <c r="G257" s="104"/>
      <c r="H257" s="104"/>
      <c r="I257" s="307"/>
      <c r="J257" s="202"/>
      <c r="K257" s="193"/>
      <c r="L257" s="193"/>
      <c r="M257" s="193"/>
      <c r="N257" s="193"/>
      <c r="O257" s="193"/>
      <c r="P257" s="193"/>
      <c r="Q257" s="193"/>
      <c r="R257" s="193"/>
      <c r="S257" s="193"/>
      <c r="T257" s="193"/>
      <c r="U257" s="193"/>
      <c r="V257" s="193"/>
      <c r="W257" s="193"/>
      <c r="X257" s="193"/>
      <c r="Y257" s="193"/>
      <c r="Z257" s="193"/>
      <c r="AA257" s="193"/>
      <c r="AB257" s="193"/>
      <c r="AC257" s="193"/>
      <c r="AD257" s="193"/>
      <c r="AE257" s="193"/>
      <c r="AF257" s="193"/>
      <c r="AG257" s="193"/>
      <c r="AH257" s="193"/>
      <c r="AI257" s="193"/>
      <c r="AJ257" s="193"/>
      <c r="AK257" s="193"/>
      <c r="AL257" s="193"/>
      <c r="AM257" s="193"/>
      <c r="AN257" s="193"/>
      <c r="AO257" s="193"/>
    </row>
    <row r="258" spans="4:41" x14ac:dyDescent="0.4">
      <c r="D258" s="104"/>
      <c r="E258" s="104"/>
      <c r="F258" s="104"/>
      <c r="G258" s="104"/>
      <c r="H258" s="104"/>
      <c r="I258" s="307"/>
      <c r="J258" s="201" t="str">
        <f t="shared" ref="J258" si="1844">E117</f>
        <v>平林</v>
      </c>
      <c r="K258" s="193">
        <f t="shared" ref="K258" si="1845">IF(AND($D$1="二交代制",K$17&gt;=1,K$17&lt;=28,K117="当",L117="明",M117="休",N117="当"),10,IF(AND($D$1="三交代制",K$17&gt;=2,K$17&lt;=30,OR(K117="準",K117="深"),OR(L117="準",L117="深"),OR(M117="準",M117="深")),20,IF(AND($D$1="二交代制",OR(K117="当",K117="明"),NOT(OR(AND(K117="当",OR(L117="明",K$17=31,L$18="×"),OR(M117="休",K$17=30,K$17=31,M$18="×")),AND(K117="明",OR(J117="当",K$17=1),OR(L117="休",K$17=31,L$18="×"))))),30,IF(AND($D$1="三交代制",J117&lt;&gt;"準",J117&lt;&gt;"深",OR(K117="準",K117="深"),(NOT(OR(AND(K117="準",OR(J117="日",J117="休",K$17=1,AND(L117&lt;&gt;"準",L117&lt;&gt;"深",J117="")),OR(L117="休",AND(L117="準",OR(M117="休",K$17=30,M$18="×")),K$17=31,L$18="×",L117="")),AND(K117="深",OR(J117="休",K$17=1,AND(L117&lt;&gt;"準",L117&lt;&gt;"深",J117="")),OR(L117="休",AND(OR(L117="準",L117="深"),OR(M117="休",K$17=30,M$18="×")),K$17=31,L$18="×",L117="")))))),40,0))))</f>
        <v>0</v>
      </c>
      <c r="L258" s="193">
        <f t="shared" ref="L258" si="1846">IF(AND($D$1="二交代制",L$17&gt;=1,L$17&lt;=28,L117="当",M117="明",N117="休",O117="当"),10,IF(AND($D$1="三交代制",L$17&gt;=2,L$17&lt;=30,OR(L117="準",L117="深"),OR(M117="準",M117="深"),OR(N117="準",N117="深")),20,IF(AND($D$1="二交代制",OR(L117="当",L117="明"),NOT(OR(AND(L117="当",OR(M117="明",L$17=31,M$18="×"),OR(N117="休",L$17=30,L$17=31,N$18="×")),AND(L117="明",OR(K117="当",L$17=1),OR(M117="休",L$17=31,M$18="×"))))),30,IF(AND($D$1="三交代制",K117&lt;&gt;"準",K117&lt;&gt;"深",OR(L117="準",L117="深"),(NOT(OR(AND(L117="準",OR(K117="日",K117="休",L$17=1,AND(M117&lt;&gt;"準",M117&lt;&gt;"深",K117="")),OR(M117="休",AND(M117="準",OR(N117="休",L$17=30,N$18="×")),L$17=31,M$18="×",M117="")),AND(L117="深",OR(K117="休",L$17=1,AND(M117&lt;&gt;"準",M117&lt;&gt;"深",K117="")),OR(M117="休",AND(OR(M117="準",M117="深"),OR(N117="休",L$17=30,N$18="×")),L$17=31,M$18="×",M117="")))))),40,0))))</f>
        <v>0</v>
      </c>
      <c r="M258" s="193">
        <f t="shared" ref="M258" si="1847">IF(AND($D$1="二交代制",M$17&gt;=1,M$17&lt;=28,M117="当",N117="明",O117="休",P117="当"),10,IF(AND($D$1="三交代制",M$17&gt;=2,M$17&lt;=30,OR(M117="準",M117="深"),OR(N117="準",N117="深"),OR(O117="準",O117="深")),20,IF(AND($D$1="二交代制",OR(M117="当",M117="明"),NOT(OR(AND(M117="当",OR(N117="明",M$17=31,N$18="×"),OR(O117="休",M$17=30,M$17=31,O$18="×")),AND(M117="明",OR(L117="当",M$17=1),OR(N117="休",M$17=31,N$18="×"))))),30,IF(AND($D$1="三交代制",L117&lt;&gt;"準",L117&lt;&gt;"深",OR(M117="準",M117="深"),(NOT(OR(AND(M117="準",OR(L117="日",L117="休",M$17=1,AND(N117&lt;&gt;"準",N117&lt;&gt;"深",L117="")),OR(N117="休",AND(N117="準",OR(O117="休",M$17=30,O$18="×")),M$17=31,N$18="×",N117="")),AND(M117="深",OR(L117="休",M$17=1,AND(N117&lt;&gt;"準",N117&lt;&gt;"深",L117="")),OR(N117="休",AND(OR(N117="準",N117="深"),OR(O117="休",M$17=30,O$18="×")),M$17=31,N$18="×",N117="")))))),40,0))))</f>
        <v>0</v>
      </c>
      <c r="N258" s="193">
        <f t="shared" ref="N258" si="1848">IF(AND($D$1="二交代制",N$17&gt;=1,N$17&lt;=28,N117="当",O117="明",P117="休",Q117="当"),10,IF(AND($D$1="三交代制",N$17&gt;=2,N$17&lt;=30,OR(N117="準",N117="深"),OR(O117="準",O117="深"),OR(P117="準",P117="深")),20,IF(AND($D$1="二交代制",OR(N117="当",N117="明"),NOT(OR(AND(N117="当",OR(O117="明",N$17=31,O$18="×"),OR(P117="休",N$17=30,N$17=31,P$18="×")),AND(N117="明",OR(M117="当",N$17=1),OR(O117="休",N$17=31,O$18="×"))))),30,IF(AND($D$1="三交代制",M117&lt;&gt;"準",M117&lt;&gt;"深",OR(N117="準",N117="深"),(NOT(OR(AND(N117="準",OR(M117="日",M117="休",N$17=1,AND(O117&lt;&gt;"準",O117&lt;&gt;"深",M117="")),OR(O117="休",AND(O117="準",OR(P117="休",N$17=30,P$18="×")),N$17=31,O$18="×",O117="")),AND(N117="深",OR(M117="休",N$17=1,AND(O117&lt;&gt;"準",O117&lt;&gt;"深",M117="")),OR(O117="休",AND(OR(O117="準",O117="深"),OR(P117="休",N$17=30,P$18="×")),N$17=31,O$18="×",O117="")))))),40,0))))</f>
        <v>0</v>
      </c>
      <c r="O258" s="193">
        <f t="shared" ref="O258" si="1849">IF(AND($D$1="二交代制",O$17&gt;=1,O$17&lt;=28,O117="当",P117="明",Q117="休",R117="当"),10,IF(AND($D$1="三交代制",O$17&gt;=2,O$17&lt;=30,OR(O117="準",O117="深"),OR(P117="準",P117="深"),OR(Q117="準",Q117="深")),20,IF(AND($D$1="二交代制",OR(O117="当",O117="明"),NOT(OR(AND(O117="当",OR(P117="明",O$17=31,P$18="×"),OR(Q117="休",O$17=30,O$17=31,Q$18="×")),AND(O117="明",OR(N117="当",O$17=1),OR(P117="休",O$17=31,P$18="×"))))),30,IF(AND($D$1="三交代制",N117&lt;&gt;"準",N117&lt;&gt;"深",OR(O117="準",O117="深"),(NOT(OR(AND(O117="準",OR(N117="日",N117="休",O$17=1,AND(P117&lt;&gt;"準",P117&lt;&gt;"深",N117="")),OR(P117="休",AND(P117="準",OR(Q117="休",O$17=30,Q$18="×")),O$17=31,P$18="×",P117="")),AND(O117="深",OR(N117="休",O$17=1,AND(P117&lt;&gt;"準",P117&lt;&gt;"深",N117="")),OR(P117="休",AND(OR(P117="準",P117="深"),OR(Q117="休",O$17=30,Q$18="×")),O$17=31,P$18="×",P117="")))))),40,0))))</f>
        <v>0</v>
      </c>
      <c r="P258" s="193">
        <f t="shared" ref="P258" si="1850">IF(AND($D$1="二交代制",P$17&gt;=1,P$17&lt;=28,P117="当",Q117="明",R117="休",S117="当"),10,IF(AND($D$1="三交代制",P$17&gt;=2,P$17&lt;=30,OR(P117="準",P117="深"),OR(Q117="準",Q117="深"),OR(R117="準",R117="深")),20,IF(AND($D$1="二交代制",OR(P117="当",P117="明"),NOT(OR(AND(P117="当",OR(Q117="明",P$17=31,Q$18="×"),OR(R117="休",P$17=30,P$17=31,R$18="×")),AND(P117="明",OR(O117="当",P$17=1),OR(Q117="休",P$17=31,Q$18="×"))))),30,IF(AND($D$1="三交代制",O117&lt;&gt;"準",O117&lt;&gt;"深",OR(P117="準",P117="深"),(NOT(OR(AND(P117="準",OR(O117="日",O117="休",P$17=1,AND(Q117&lt;&gt;"準",Q117&lt;&gt;"深",O117="")),OR(Q117="休",AND(Q117="準",OR(R117="休",P$17=30,R$18="×")),P$17=31,Q$18="×",Q117="")),AND(P117="深",OR(O117="休",P$17=1,AND(Q117&lt;&gt;"準",Q117&lt;&gt;"深",O117="")),OR(Q117="休",AND(OR(Q117="準",Q117="深"),OR(R117="休",P$17=30,R$18="×")),P$17=31,Q$18="×",Q117="")))))),40,0))))</f>
        <v>0</v>
      </c>
      <c r="Q258" s="193">
        <f t="shared" ref="Q258" si="1851">IF(AND($D$1="二交代制",Q$17&gt;=1,Q$17&lt;=28,Q117="当",R117="明",S117="休",T117="当"),10,IF(AND($D$1="三交代制",Q$17&gt;=2,Q$17&lt;=30,OR(Q117="準",Q117="深"),OR(R117="準",R117="深"),OR(S117="準",S117="深")),20,IF(AND($D$1="二交代制",OR(Q117="当",Q117="明"),NOT(OR(AND(Q117="当",OR(R117="明",Q$17=31,R$18="×"),OR(S117="休",Q$17=30,Q$17=31,S$18="×")),AND(Q117="明",OR(P117="当",Q$17=1),OR(R117="休",Q$17=31,R$18="×"))))),30,IF(AND($D$1="三交代制",P117&lt;&gt;"準",P117&lt;&gt;"深",OR(Q117="準",Q117="深"),(NOT(OR(AND(Q117="準",OR(P117="日",P117="休",Q$17=1,AND(R117&lt;&gt;"準",R117&lt;&gt;"深",P117="")),OR(R117="休",AND(R117="準",OR(S117="休",Q$17=30,S$18="×")),Q$17=31,R$18="×",R117="")),AND(Q117="深",OR(P117="休",Q$17=1,AND(R117&lt;&gt;"準",R117&lt;&gt;"深",P117="")),OR(R117="休",AND(OR(R117="準",R117="深"),OR(S117="休",Q$17=30,S$18="×")),Q$17=31,R$18="×",R117="")))))),40,0))))</f>
        <v>0</v>
      </c>
      <c r="R258" s="193">
        <f t="shared" ref="R258" si="1852">IF(AND($D$1="二交代制",R$17&gt;=1,R$17&lt;=28,R117="当",S117="明",T117="休",U117="当"),10,IF(AND($D$1="三交代制",R$17&gt;=2,R$17&lt;=30,OR(R117="準",R117="深"),OR(S117="準",S117="深"),OR(T117="準",T117="深")),20,IF(AND($D$1="二交代制",OR(R117="当",R117="明"),NOT(OR(AND(R117="当",OR(S117="明",R$17=31,S$18="×"),OR(T117="休",R$17=30,R$17=31,T$18="×")),AND(R117="明",OR(Q117="当",R$17=1),OR(S117="休",R$17=31,S$18="×"))))),30,IF(AND($D$1="三交代制",Q117&lt;&gt;"準",Q117&lt;&gt;"深",OR(R117="準",R117="深"),(NOT(OR(AND(R117="準",OR(Q117="日",Q117="休",R$17=1,AND(S117&lt;&gt;"準",S117&lt;&gt;"深",Q117="")),OR(S117="休",AND(S117="準",OR(T117="休",R$17=30,T$18="×")),R$17=31,S$18="×",S117="")),AND(R117="深",OR(Q117="休",R$17=1,AND(S117&lt;&gt;"準",S117&lt;&gt;"深",Q117="")),OR(S117="休",AND(OR(S117="準",S117="深"),OR(T117="休",R$17=30,T$18="×")),R$17=31,S$18="×",S117="")))))),40,0))))</f>
        <v>0</v>
      </c>
      <c r="S258" s="193">
        <f t="shared" ref="S258" si="1853">IF(AND($D$1="二交代制",S$17&gt;=1,S$17&lt;=28,S117="当",T117="明",U117="休",V117="当"),10,IF(AND($D$1="三交代制",S$17&gt;=2,S$17&lt;=30,OR(S117="準",S117="深"),OR(T117="準",T117="深"),OR(U117="準",U117="深")),20,IF(AND($D$1="二交代制",OR(S117="当",S117="明"),NOT(OR(AND(S117="当",OR(T117="明",S$17=31,T$18="×"),OR(U117="休",S$17=30,S$17=31,U$18="×")),AND(S117="明",OR(R117="当",S$17=1),OR(T117="休",S$17=31,T$18="×"))))),30,IF(AND($D$1="三交代制",R117&lt;&gt;"準",R117&lt;&gt;"深",OR(S117="準",S117="深"),(NOT(OR(AND(S117="準",OR(R117="日",R117="休",S$17=1,AND(T117&lt;&gt;"準",T117&lt;&gt;"深",R117="")),OR(T117="休",AND(T117="準",OR(U117="休",S$17=30,U$18="×")),S$17=31,T$18="×",T117="")),AND(S117="深",OR(R117="休",S$17=1,AND(T117&lt;&gt;"準",T117&lt;&gt;"深",R117="")),OR(T117="休",AND(OR(T117="準",T117="深"),OR(U117="休",S$17=30,U$18="×")),S$17=31,T$18="×",T117="")))))),40,0))))</f>
        <v>0</v>
      </c>
      <c r="T258" s="193">
        <f t="shared" ref="T258" si="1854">IF(AND($D$1="二交代制",T$17&gt;=1,T$17&lt;=28,T117="当",U117="明",V117="休",W117="当"),10,IF(AND($D$1="三交代制",T$17&gt;=2,T$17&lt;=30,OR(T117="準",T117="深"),OR(U117="準",U117="深"),OR(V117="準",V117="深")),20,IF(AND($D$1="二交代制",OR(T117="当",T117="明"),NOT(OR(AND(T117="当",OR(U117="明",T$17=31,U$18="×"),OR(V117="休",T$17=30,T$17=31,V$18="×")),AND(T117="明",OR(S117="当",T$17=1),OR(U117="休",T$17=31,U$18="×"))))),30,IF(AND($D$1="三交代制",S117&lt;&gt;"準",S117&lt;&gt;"深",OR(T117="準",T117="深"),(NOT(OR(AND(T117="準",OR(S117="日",S117="休",T$17=1,AND(U117&lt;&gt;"準",U117&lt;&gt;"深",S117="")),OR(U117="休",AND(U117="準",OR(V117="休",T$17=30,V$18="×")),T$17=31,U$18="×",U117="")),AND(T117="深",OR(S117="休",T$17=1,AND(U117&lt;&gt;"準",U117&lt;&gt;"深",S117="")),OR(U117="休",AND(OR(U117="準",U117="深"),OR(V117="休",T$17=30,V$18="×")),T$17=31,U$18="×",U117="")))))),40,0))))</f>
        <v>0</v>
      </c>
      <c r="U258" s="193">
        <f t="shared" ref="U258" si="1855">IF(AND($D$1="二交代制",U$17&gt;=1,U$17&lt;=28,U117="当",V117="明",W117="休",X117="当"),10,IF(AND($D$1="三交代制",U$17&gt;=2,U$17&lt;=30,OR(U117="準",U117="深"),OR(V117="準",V117="深"),OR(W117="準",W117="深")),20,IF(AND($D$1="二交代制",OR(U117="当",U117="明"),NOT(OR(AND(U117="当",OR(V117="明",U$17=31,V$18="×"),OR(W117="休",U$17=30,U$17=31,W$18="×")),AND(U117="明",OR(T117="当",U$17=1),OR(V117="休",U$17=31,V$18="×"))))),30,IF(AND($D$1="三交代制",T117&lt;&gt;"準",T117&lt;&gt;"深",OR(U117="準",U117="深"),(NOT(OR(AND(U117="準",OR(T117="日",T117="休",U$17=1,AND(V117&lt;&gt;"準",V117&lt;&gt;"深",T117="")),OR(V117="休",AND(V117="準",OR(W117="休",U$17=30,W$18="×")),U$17=31,V$18="×",V117="")),AND(U117="深",OR(T117="休",U$17=1,AND(V117&lt;&gt;"準",V117&lt;&gt;"深",T117="")),OR(V117="休",AND(OR(V117="準",V117="深"),OR(W117="休",U$17=30,W$18="×")),U$17=31,V$18="×",V117="")))))),40,0))))</f>
        <v>0</v>
      </c>
      <c r="V258" s="193">
        <f t="shared" ref="V258" si="1856">IF(AND($D$1="二交代制",V$17&gt;=1,V$17&lt;=28,V117="当",W117="明",X117="休",Y117="当"),10,IF(AND($D$1="三交代制",V$17&gt;=2,V$17&lt;=30,OR(V117="準",V117="深"),OR(W117="準",W117="深"),OR(X117="準",X117="深")),20,IF(AND($D$1="二交代制",OR(V117="当",V117="明"),NOT(OR(AND(V117="当",OR(W117="明",V$17=31,W$18="×"),OR(X117="休",V$17=30,V$17=31,X$18="×")),AND(V117="明",OR(U117="当",V$17=1),OR(W117="休",V$17=31,W$18="×"))))),30,IF(AND($D$1="三交代制",U117&lt;&gt;"準",U117&lt;&gt;"深",OR(V117="準",V117="深"),(NOT(OR(AND(V117="準",OR(U117="日",U117="休",V$17=1,AND(W117&lt;&gt;"準",W117&lt;&gt;"深",U117="")),OR(W117="休",AND(W117="準",OR(X117="休",V$17=30,X$18="×")),V$17=31,W$18="×",W117="")),AND(V117="深",OR(U117="休",V$17=1,AND(W117&lt;&gt;"準",W117&lt;&gt;"深",U117="")),OR(W117="休",AND(OR(W117="準",W117="深"),OR(X117="休",V$17=30,X$18="×")),V$17=31,W$18="×",W117="")))))),40,0))))</f>
        <v>0</v>
      </c>
      <c r="W258" s="193">
        <f t="shared" ref="W258" si="1857">IF(AND($D$1="二交代制",W$17&gt;=1,W$17&lt;=28,W117="当",X117="明",Y117="休",Z117="当"),10,IF(AND($D$1="三交代制",W$17&gt;=2,W$17&lt;=30,OR(W117="準",W117="深"),OR(X117="準",X117="深"),OR(Y117="準",Y117="深")),20,IF(AND($D$1="二交代制",OR(W117="当",W117="明"),NOT(OR(AND(W117="当",OR(X117="明",W$17=31,X$18="×"),OR(Y117="休",W$17=30,W$17=31,Y$18="×")),AND(W117="明",OR(V117="当",W$17=1),OR(X117="休",W$17=31,X$18="×"))))),30,IF(AND($D$1="三交代制",V117&lt;&gt;"準",V117&lt;&gt;"深",OR(W117="準",W117="深"),(NOT(OR(AND(W117="準",OR(V117="日",V117="休",W$17=1,AND(X117&lt;&gt;"準",X117&lt;&gt;"深",V117="")),OR(X117="休",AND(X117="準",OR(Y117="休",W$17=30,Y$18="×")),W$17=31,X$18="×",X117="")),AND(W117="深",OR(V117="休",W$17=1,AND(X117&lt;&gt;"準",X117&lt;&gt;"深",V117="")),OR(X117="休",AND(OR(X117="準",X117="深"),OR(Y117="休",W$17=30,Y$18="×")),W$17=31,X$18="×",X117="")))))),40,0))))</f>
        <v>0</v>
      </c>
      <c r="X258" s="193">
        <f t="shared" ref="X258" si="1858">IF(AND($D$1="二交代制",X$17&gt;=1,X$17&lt;=28,X117="当",Y117="明",Z117="休",AA117="当"),10,IF(AND($D$1="三交代制",X$17&gt;=2,X$17&lt;=30,OR(X117="準",X117="深"),OR(Y117="準",Y117="深"),OR(Z117="準",Z117="深")),20,IF(AND($D$1="二交代制",OR(X117="当",X117="明"),NOT(OR(AND(X117="当",OR(Y117="明",X$17=31,Y$18="×"),OR(Z117="休",X$17=30,X$17=31,Z$18="×")),AND(X117="明",OR(W117="当",X$17=1),OR(Y117="休",X$17=31,Y$18="×"))))),30,IF(AND($D$1="三交代制",W117&lt;&gt;"準",W117&lt;&gt;"深",OR(X117="準",X117="深"),(NOT(OR(AND(X117="準",OR(W117="日",W117="休",X$17=1,AND(Y117&lt;&gt;"準",Y117&lt;&gt;"深",W117="")),OR(Y117="休",AND(Y117="準",OR(Z117="休",X$17=30,Z$18="×")),X$17=31,Y$18="×",Y117="")),AND(X117="深",OR(W117="休",X$17=1,AND(Y117&lt;&gt;"準",Y117&lt;&gt;"深",W117="")),OR(Y117="休",AND(OR(Y117="準",Y117="深"),OR(Z117="休",X$17=30,Z$18="×")),X$17=31,Y$18="×",Y117="")))))),40,0))))</f>
        <v>0</v>
      </c>
      <c r="Y258" s="193">
        <f t="shared" ref="Y258" si="1859">IF(AND($D$1="二交代制",Y$17&gt;=1,Y$17&lt;=28,Y117="当",Z117="明",AA117="休",AB117="当"),10,IF(AND($D$1="三交代制",Y$17&gt;=2,Y$17&lt;=30,OR(Y117="準",Y117="深"),OR(Z117="準",Z117="深"),OR(AA117="準",AA117="深")),20,IF(AND($D$1="二交代制",OR(Y117="当",Y117="明"),NOT(OR(AND(Y117="当",OR(Z117="明",Y$17=31,Z$18="×"),OR(AA117="休",Y$17=30,Y$17=31,AA$18="×")),AND(Y117="明",OR(X117="当",Y$17=1),OR(Z117="休",Y$17=31,Z$18="×"))))),30,IF(AND($D$1="三交代制",X117&lt;&gt;"準",X117&lt;&gt;"深",OR(Y117="準",Y117="深"),(NOT(OR(AND(Y117="準",OR(X117="日",X117="休",Y$17=1,AND(Z117&lt;&gt;"準",Z117&lt;&gt;"深",X117="")),OR(Z117="休",AND(Z117="準",OR(AA117="休",Y$17=30,AA$18="×")),Y$17=31,Z$18="×",Z117="")),AND(Y117="深",OR(X117="休",Y$17=1,AND(Z117&lt;&gt;"準",Z117&lt;&gt;"深",X117="")),OR(Z117="休",AND(OR(Z117="準",Z117="深"),OR(AA117="休",Y$17=30,AA$18="×")),Y$17=31,Z$18="×",Z117="")))))),40,0))))</f>
        <v>0</v>
      </c>
      <c r="Z258" s="193">
        <f t="shared" ref="Z258" si="1860">IF(AND($D$1="二交代制",Z$17&gt;=1,Z$17&lt;=28,Z117="当",AA117="明",AB117="休",AC117="当"),10,IF(AND($D$1="三交代制",Z$17&gt;=2,Z$17&lt;=30,OR(Z117="準",Z117="深"),OR(AA117="準",AA117="深"),OR(AB117="準",AB117="深")),20,IF(AND($D$1="二交代制",OR(Z117="当",Z117="明"),NOT(OR(AND(Z117="当",OR(AA117="明",Z$17=31,AA$18="×"),OR(AB117="休",Z$17=30,Z$17=31,AB$18="×")),AND(Z117="明",OR(Y117="当",Z$17=1),OR(AA117="休",Z$17=31,AA$18="×"))))),30,IF(AND($D$1="三交代制",Y117&lt;&gt;"準",Y117&lt;&gt;"深",OR(Z117="準",Z117="深"),(NOT(OR(AND(Z117="準",OR(Y117="日",Y117="休",Z$17=1,AND(AA117&lt;&gt;"準",AA117&lt;&gt;"深",Y117="")),OR(AA117="休",AND(AA117="準",OR(AB117="休",Z$17=30,AB$18="×")),Z$17=31,AA$18="×",AA117="")),AND(Z117="深",OR(Y117="休",Z$17=1,AND(AA117&lt;&gt;"準",AA117&lt;&gt;"深",Y117="")),OR(AA117="休",AND(OR(AA117="準",AA117="深"),OR(AB117="休",Z$17=30,AB$18="×")),Z$17=31,AA$18="×",AA117="")))))),40,0))))</f>
        <v>0</v>
      </c>
      <c r="AA258" s="193">
        <f t="shared" ref="AA258" si="1861">IF(AND($D$1="二交代制",AA$17&gt;=1,AA$17&lt;=28,AA117="当",AB117="明",AC117="休",AD117="当"),10,IF(AND($D$1="三交代制",AA$17&gt;=2,AA$17&lt;=30,OR(AA117="準",AA117="深"),OR(AB117="準",AB117="深"),OR(AC117="準",AC117="深")),20,IF(AND($D$1="二交代制",OR(AA117="当",AA117="明"),NOT(OR(AND(AA117="当",OR(AB117="明",AA$17=31,AB$18="×"),OR(AC117="休",AA$17=30,AA$17=31,AC$18="×")),AND(AA117="明",OR(Z117="当",AA$17=1),OR(AB117="休",AA$17=31,AB$18="×"))))),30,IF(AND($D$1="三交代制",Z117&lt;&gt;"準",Z117&lt;&gt;"深",OR(AA117="準",AA117="深"),(NOT(OR(AND(AA117="準",OR(Z117="日",Z117="休",AA$17=1,AND(AB117&lt;&gt;"準",AB117&lt;&gt;"深",Z117="")),OR(AB117="休",AND(AB117="準",OR(AC117="休",AA$17=30,AC$18="×")),AA$17=31,AB$18="×",AB117="")),AND(AA117="深",OR(Z117="休",AA$17=1,AND(AB117&lt;&gt;"準",AB117&lt;&gt;"深",Z117="")),OR(AB117="休",AND(OR(AB117="準",AB117="深"),OR(AC117="休",AA$17=30,AC$18="×")),AA$17=31,AB$18="×",AB117="")))))),40,0))))</f>
        <v>0</v>
      </c>
      <c r="AB258" s="193">
        <f t="shared" ref="AB258" si="1862">IF(AND($D$1="二交代制",AB$17&gt;=1,AB$17&lt;=28,AB117="当",AC117="明",AD117="休",AE117="当"),10,IF(AND($D$1="三交代制",AB$17&gt;=2,AB$17&lt;=30,OR(AB117="準",AB117="深"),OR(AC117="準",AC117="深"),OR(AD117="準",AD117="深")),20,IF(AND($D$1="二交代制",OR(AB117="当",AB117="明"),NOT(OR(AND(AB117="当",OR(AC117="明",AB$17=31,AC$18="×"),OR(AD117="休",AB$17=30,AB$17=31,AD$18="×")),AND(AB117="明",OR(AA117="当",AB$17=1),OR(AC117="休",AB$17=31,AC$18="×"))))),30,IF(AND($D$1="三交代制",AA117&lt;&gt;"準",AA117&lt;&gt;"深",OR(AB117="準",AB117="深"),(NOT(OR(AND(AB117="準",OR(AA117="日",AA117="休",AB$17=1,AND(AC117&lt;&gt;"準",AC117&lt;&gt;"深",AA117="")),OR(AC117="休",AND(AC117="準",OR(AD117="休",AB$17=30,AD$18="×")),AB$17=31,AC$18="×",AC117="")),AND(AB117="深",OR(AA117="休",AB$17=1,AND(AC117&lt;&gt;"準",AC117&lt;&gt;"深",AA117="")),OR(AC117="休",AND(OR(AC117="準",AC117="深"),OR(AD117="休",AB$17=30,AD$18="×")),AB$17=31,AC$18="×",AC117="")))))),40,0))))</f>
        <v>0</v>
      </c>
      <c r="AC258" s="193">
        <f t="shared" ref="AC258" si="1863">IF(AND($D$1="二交代制",AC$17&gt;=1,AC$17&lt;=28,AC117="当",AD117="明",AE117="休",AF117="当"),10,IF(AND($D$1="三交代制",AC$17&gt;=2,AC$17&lt;=30,OR(AC117="準",AC117="深"),OR(AD117="準",AD117="深"),OR(AE117="準",AE117="深")),20,IF(AND($D$1="二交代制",OR(AC117="当",AC117="明"),NOT(OR(AND(AC117="当",OR(AD117="明",AC$17=31,AD$18="×"),OR(AE117="休",AC$17=30,AC$17=31,AE$18="×")),AND(AC117="明",OR(AB117="当",AC$17=1),OR(AD117="休",AC$17=31,AD$18="×"))))),30,IF(AND($D$1="三交代制",AB117&lt;&gt;"準",AB117&lt;&gt;"深",OR(AC117="準",AC117="深"),(NOT(OR(AND(AC117="準",OR(AB117="日",AB117="休",AC$17=1,AND(AD117&lt;&gt;"準",AD117&lt;&gt;"深",AB117="")),OR(AD117="休",AND(AD117="準",OR(AE117="休",AC$17=30,AE$18="×")),AC$17=31,AD$18="×",AD117="")),AND(AC117="深",OR(AB117="休",AC$17=1,AND(AD117&lt;&gt;"準",AD117&lt;&gt;"深",AB117="")),OR(AD117="休",AND(OR(AD117="準",AD117="深"),OR(AE117="休",AC$17=30,AE$18="×")),AC$17=31,AD$18="×",AD117="")))))),40,0))))</f>
        <v>0</v>
      </c>
      <c r="AD258" s="193">
        <f t="shared" ref="AD258" si="1864">IF(AND($D$1="二交代制",AD$17&gt;=1,AD$17&lt;=28,AD117="当",AE117="明",AF117="休",AG117="当"),10,IF(AND($D$1="三交代制",AD$17&gt;=2,AD$17&lt;=30,OR(AD117="準",AD117="深"),OR(AE117="準",AE117="深"),OR(AF117="準",AF117="深")),20,IF(AND($D$1="二交代制",OR(AD117="当",AD117="明"),NOT(OR(AND(AD117="当",OR(AE117="明",AD$17=31,AE$18="×"),OR(AF117="休",AD$17=30,AD$17=31,AF$18="×")),AND(AD117="明",OR(AC117="当",AD$17=1),OR(AE117="休",AD$17=31,AE$18="×"))))),30,IF(AND($D$1="三交代制",AC117&lt;&gt;"準",AC117&lt;&gt;"深",OR(AD117="準",AD117="深"),(NOT(OR(AND(AD117="準",OR(AC117="日",AC117="休",AD$17=1,AND(AE117&lt;&gt;"準",AE117&lt;&gt;"深",AC117="")),OR(AE117="休",AND(AE117="準",OR(AF117="休",AD$17=30,AF$18="×")),AD$17=31,AE$18="×",AE117="")),AND(AD117="深",OR(AC117="休",AD$17=1,AND(AE117&lt;&gt;"準",AE117&lt;&gt;"深",AC117="")),OR(AE117="休",AND(OR(AE117="準",AE117="深"),OR(AF117="休",AD$17=30,AF$18="×")),AD$17=31,AE$18="×",AE117="")))))),40,0))))</f>
        <v>0</v>
      </c>
      <c r="AE258" s="193">
        <f t="shared" ref="AE258" si="1865">IF(AND($D$1="二交代制",AE$17&gt;=1,AE$17&lt;=28,AE117="当",AF117="明",AG117="休",AH117="当"),10,IF(AND($D$1="三交代制",AE$17&gt;=2,AE$17&lt;=30,OR(AE117="準",AE117="深"),OR(AF117="準",AF117="深"),OR(AG117="準",AG117="深")),20,IF(AND($D$1="二交代制",OR(AE117="当",AE117="明"),NOT(OR(AND(AE117="当",OR(AF117="明",AE$17=31,AF$18="×"),OR(AG117="休",AE$17=30,AE$17=31,AG$18="×")),AND(AE117="明",OR(AD117="当",AE$17=1),OR(AF117="休",AE$17=31,AF$18="×"))))),30,IF(AND($D$1="三交代制",AD117&lt;&gt;"準",AD117&lt;&gt;"深",OR(AE117="準",AE117="深"),(NOT(OR(AND(AE117="準",OR(AD117="日",AD117="休",AE$17=1,AND(AF117&lt;&gt;"準",AF117&lt;&gt;"深",AD117="")),OR(AF117="休",AND(AF117="準",OR(AG117="休",AE$17=30,AG$18="×")),AE$17=31,AF$18="×",AF117="")),AND(AE117="深",OR(AD117="休",AE$17=1,AND(AF117&lt;&gt;"準",AF117&lt;&gt;"深",AD117="")),OR(AF117="休",AND(OR(AF117="準",AF117="深"),OR(AG117="休",AE$17=30,AG$18="×")),AE$17=31,AF$18="×",AF117="")))))),40,0))))</f>
        <v>0</v>
      </c>
      <c r="AF258" s="193">
        <f t="shared" ref="AF258" si="1866">IF(AND($D$1="二交代制",AF$17&gt;=1,AF$17&lt;=28,AF117="当",AG117="明",AH117="休",AI117="当"),10,IF(AND($D$1="三交代制",AF$17&gt;=2,AF$17&lt;=30,OR(AF117="準",AF117="深"),OR(AG117="準",AG117="深"),OR(AH117="準",AH117="深")),20,IF(AND($D$1="二交代制",OR(AF117="当",AF117="明"),NOT(OR(AND(AF117="当",OR(AG117="明",AF$17=31,AG$18="×"),OR(AH117="休",AF$17=30,AF$17=31,AH$18="×")),AND(AF117="明",OR(AE117="当",AF$17=1),OR(AG117="休",AF$17=31,AG$18="×"))))),30,IF(AND($D$1="三交代制",AE117&lt;&gt;"準",AE117&lt;&gt;"深",OR(AF117="準",AF117="深"),(NOT(OR(AND(AF117="準",OR(AE117="日",AE117="休",AF$17=1,AND(AG117&lt;&gt;"準",AG117&lt;&gt;"深",AE117="")),OR(AG117="休",AND(AG117="準",OR(AH117="休",AF$17=30,AH$18="×")),AF$17=31,AG$18="×",AG117="")),AND(AF117="深",OR(AE117="休",AF$17=1,AND(AG117&lt;&gt;"準",AG117&lt;&gt;"深",AE117="")),OR(AG117="休",AND(OR(AG117="準",AG117="深"),OR(AH117="休",AF$17=30,AH$18="×")),AF$17=31,AG$18="×",AG117="")))))),40,0))))</f>
        <v>0</v>
      </c>
      <c r="AG258" s="193">
        <f t="shared" ref="AG258" si="1867">IF(AND($D$1="二交代制",AG$17&gt;=1,AG$17&lt;=28,AG117="当",AH117="明",AI117="休",AJ117="当"),10,IF(AND($D$1="三交代制",AG$17&gt;=2,AG$17&lt;=30,OR(AG117="準",AG117="深"),OR(AH117="準",AH117="深"),OR(AI117="準",AI117="深")),20,IF(AND($D$1="二交代制",OR(AG117="当",AG117="明"),NOT(OR(AND(AG117="当",OR(AH117="明",AG$17=31,AH$18="×"),OR(AI117="休",AG$17=30,AG$17=31,AI$18="×")),AND(AG117="明",OR(AF117="当",AG$17=1),OR(AH117="休",AG$17=31,AH$18="×"))))),30,IF(AND($D$1="三交代制",AF117&lt;&gt;"準",AF117&lt;&gt;"深",OR(AG117="準",AG117="深"),(NOT(OR(AND(AG117="準",OR(AF117="日",AF117="休",AG$17=1,AND(AH117&lt;&gt;"準",AH117&lt;&gt;"深",AF117="")),OR(AH117="休",AND(AH117="準",OR(AI117="休",AG$17=30,AI$18="×")),AG$17=31,AH$18="×",AH117="")),AND(AG117="深",OR(AF117="休",AG$17=1,AND(AH117&lt;&gt;"準",AH117&lt;&gt;"深",AF117="")),OR(AH117="休",AND(OR(AH117="準",AH117="深"),OR(AI117="休",AG$17=30,AI$18="×")),AG$17=31,AH$18="×",AH117="")))))),40,0))))</f>
        <v>0</v>
      </c>
      <c r="AH258" s="193">
        <f t="shared" ref="AH258" si="1868">IF(AND($D$1="二交代制",AH$17&gt;=1,AH$17&lt;=28,AH117="当",AI117="明",AJ117="休",AK117="当"),10,IF(AND($D$1="三交代制",AH$17&gt;=2,AH$17&lt;=30,OR(AH117="準",AH117="深"),OR(AI117="準",AI117="深"),OR(AJ117="準",AJ117="深")),20,IF(AND($D$1="二交代制",OR(AH117="当",AH117="明"),NOT(OR(AND(AH117="当",OR(AI117="明",AH$17=31,AI$18="×"),OR(AJ117="休",AH$17=30,AH$17=31,AJ$18="×")),AND(AH117="明",OR(AG117="当",AH$17=1),OR(AI117="休",AH$17=31,AI$18="×"))))),30,IF(AND($D$1="三交代制",AG117&lt;&gt;"準",AG117&lt;&gt;"深",OR(AH117="準",AH117="深"),(NOT(OR(AND(AH117="準",OR(AG117="日",AG117="休",AH$17=1,AND(AI117&lt;&gt;"準",AI117&lt;&gt;"深",AG117="")),OR(AI117="休",AND(AI117="準",OR(AJ117="休",AH$17=30,AJ$18="×")),AH$17=31,AI$18="×",AI117="")),AND(AH117="深",OR(AG117="休",AH$17=1,AND(AI117&lt;&gt;"準",AI117&lt;&gt;"深",AG117="")),OR(AI117="休",AND(OR(AI117="準",AI117="深"),OR(AJ117="休",AH$17=30,AJ$18="×")),AH$17=31,AI$18="×",AI117="")))))),40,0))))</f>
        <v>0</v>
      </c>
      <c r="AI258" s="193">
        <f t="shared" ref="AI258" si="1869">IF(AND($D$1="二交代制",AI$17&gt;=1,AI$17&lt;=28,AI117="当",AJ117="明",AK117="休",AL117="当"),10,IF(AND($D$1="三交代制",AI$17&gt;=2,AI$17&lt;=30,OR(AI117="準",AI117="深"),OR(AJ117="準",AJ117="深"),OR(AK117="準",AK117="深")),20,IF(AND($D$1="二交代制",OR(AI117="当",AI117="明"),NOT(OR(AND(AI117="当",OR(AJ117="明",AI$17=31,AJ$18="×"),OR(AK117="休",AI$17=30,AI$17=31,AK$18="×")),AND(AI117="明",OR(AH117="当",AI$17=1),OR(AJ117="休",AI$17=31,AJ$18="×"))))),30,IF(AND($D$1="三交代制",AH117&lt;&gt;"準",AH117&lt;&gt;"深",OR(AI117="準",AI117="深"),(NOT(OR(AND(AI117="準",OR(AH117="日",AH117="休",AI$17=1,AND(AJ117&lt;&gt;"準",AJ117&lt;&gt;"深",AH117="")),OR(AJ117="休",AND(AJ117="準",OR(AK117="休",AI$17=30,AK$18="×")),AI$17=31,AJ$18="×",AJ117="")),AND(AI117="深",OR(AH117="休",AI$17=1,AND(AJ117&lt;&gt;"準",AJ117&lt;&gt;"深",AH117="")),OR(AJ117="休",AND(OR(AJ117="準",AJ117="深"),OR(AK117="休",AI$17=30,AK$18="×")),AI$17=31,AJ$18="×",AJ117="")))))),40,0))))</f>
        <v>0</v>
      </c>
      <c r="AJ258" s="193">
        <f t="shared" ref="AJ258" si="1870">IF(AND($D$1="二交代制",AJ$17&gt;=1,AJ$17&lt;=28,AJ117="当",AK117="明",AL117="休",AM117="当"),10,IF(AND($D$1="三交代制",AJ$17&gt;=2,AJ$17&lt;=30,OR(AJ117="準",AJ117="深"),OR(AK117="準",AK117="深"),OR(AL117="準",AL117="深")),20,IF(AND($D$1="二交代制",OR(AJ117="当",AJ117="明"),NOT(OR(AND(AJ117="当",OR(AK117="明",AJ$17=31,AK$18="×"),OR(AL117="休",AJ$17=30,AJ$17=31,AL$18="×")),AND(AJ117="明",OR(AI117="当",AJ$17=1),OR(AK117="休",AJ$17=31,AK$18="×"))))),30,IF(AND($D$1="三交代制",AI117&lt;&gt;"準",AI117&lt;&gt;"深",OR(AJ117="準",AJ117="深"),(NOT(OR(AND(AJ117="準",OR(AI117="日",AI117="休",AJ$17=1,AND(AK117&lt;&gt;"準",AK117&lt;&gt;"深",AI117="")),OR(AK117="休",AND(AK117="準",OR(AL117="休",AJ$17=30,AL$18="×")),AJ$17=31,AK$18="×",AK117="")),AND(AJ117="深",OR(AI117="休",AJ$17=1,AND(AK117&lt;&gt;"準",AK117&lt;&gt;"深",AI117="")),OR(AK117="休",AND(OR(AK117="準",AK117="深"),OR(AL117="休",AJ$17=30,AL$18="×")),AJ$17=31,AK$18="×",AK117="")))))),40,0))))</f>
        <v>0</v>
      </c>
      <c r="AK258" s="193">
        <f t="shared" ref="AK258" si="1871">IF(AND($D$1="二交代制",AK$17&gt;=1,AK$17&lt;=28,AK117="当",AL117="明",AM117="休",AN117="当"),10,IF(AND($D$1="三交代制",AK$17&gt;=2,AK$17&lt;=30,OR(AK117="準",AK117="深"),OR(AL117="準",AL117="深"),OR(AM117="準",AM117="深")),20,IF(AND($D$1="二交代制",OR(AK117="当",AK117="明"),NOT(OR(AND(AK117="当",OR(AL117="明",AK$17=31,AL$18="×"),OR(AM117="休",AK$17=30,AK$17=31,AM$18="×")),AND(AK117="明",OR(AJ117="当",AK$17=1),OR(AL117="休",AK$17=31,AL$18="×"))))),30,IF(AND($D$1="三交代制",AJ117&lt;&gt;"準",AJ117&lt;&gt;"深",OR(AK117="準",AK117="深"),(NOT(OR(AND(AK117="準",OR(AJ117="日",AJ117="休",AK$17=1,AND(AL117&lt;&gt;"準",AL117&lt;&gt;"深",AJ117="")),OR(AL117="休",AND(AL117="準",OR(AM117="休",AK$17=30,AM$18="×")),AK$17=31,AL$18="×",AL117="")),AND(AK117="深",OR(AJ117="休",AK$17=1,AND(AL117&lt;&gt;"準",AL117&lt;&gt;"深",AJ117="")),OR(AL117="休",AND(OR(AL117="準",AL117="深"),OR(AM117="休",AK$17=30,AM$18="×")),AK$17=31,AL$18="×",AL117="")))))),40,0))))</f>
        <v>0</v>
      </c>
      <c r="AL258" s="193">
        <f t="shared" ref="AL258" si="1872">IF(AND($D$1="二交代制",AL$17&gt;=1,AL$17&lt;=28,AL117="当",AM117="明",AN117="休",AO117="当"),10,IF(AND($D$1="三交代制",AL$17&gt;=2,AL$17&lt;=30,OR(AL117="準",AL117="深"),OR(AM117="準",AM117="深"),OR(AN117="準",AN117="深")),20,IF(AND($D$1="二交代制",OR(AL117="当",AL117="明"),NOT(OR(AND(AL117="当",OR(AM117="明",AL$17=31,AM$18="×"),OR(AN117="休",AL$17=30,AL$17=31,AN$18="×")),AND(AL117="明",OR(AK117="当",AL$17=1),OR(AM117="休",AL$17=31,AM$18="×"))))),30,IF(AND($D$1="三交代制",AK117&lt;&gt;"準",AK117&lt;&gt;"深",OR(AL117="準",AL117="深"),(NOT(OR(AND(AL117="準",OR(AK117="日",AK117="休",AL$17=1,AND(AM117&lt;&gt;"準",AM117&lt;&gt;"深",AK117="")),OR(AM117="休",AND(AM117="準",OR(AN117="休",AL$17=30,AN$18="×")),AL$17=31,AM$18="×",AM117="")),AND(AL117="深",OR(AK117="休",AL$17=1,AND(AM117&lt;&gt;"準",AM117&lt;&gt;"深",AK117="")),OR(AM117="休",AND(OR(AM117="準",AM117="深"),OR(AN117="休",AL$17=30,AN$18="×")),AL$17=31,AM$18="×",AM117="")))))),40,0))))</f>
        <v>0</v>
      </c>
      <c r="AM258" s="193">
        <f t="shared" ref="AM258" si="1873">IF(AND($D$1="二交代制",AM$17&gt;=1,AM$17&lt;=28,AM117="当",AN117="明",AO117="休",AP117="当"),10,IF(AND($D$1="三交代制",AM$17&gt;=2,AM$17&lt;=30,OR(AM117="準",AM117="深"),OR(AN117="準",AN117="深"),OR(AO117="準",AO117="深")),20,IF(AND($D$1="二交代制",OR(AM117="当",AM117="明"),NOT(OR(AND(AM117="当",OR(AN117="明",AM$17=31,AN$18="×"),OR(AO117="休",AM$17=30,AM$17=31,AO$18="×")),AND(AM117="明",OR(AL117="当",AM$17=1),OR(AN117="休",AM$17=31,AN$18="×"))))),30,IF(AND($D$1="三交代制",AL117&lt;&gt;"準",AL117&lt;&gt;"深",OR(AM117="準",AM117="深"),(NOT(OR(AND(AM117="準",OR(AL117="日",AL117="休",AM$17=1,AND(AN117&lt;&gt;"準",AN117&lt;&gt;"深",AL117="")),OR(AN117="休",AND(AN117="準",OR(AO117="休",AM$17=30,AO$18="×")),AM$17=31,AN$18="×",AN117="")),AND(AM117="深",OR(AL117="休",AM$17=1,AND(AN117&lt;&gt;"準",AN117&lt;&gt;"深",AL117="")),OR(AN117="休",AND(OR(AN117="準",AN117="深"),OR(AO117="休",AM$17=30,AO$18="×")),AM$17=31,AN$18="×",AN117="")))))),40,0))))</f>
        <v>0</v>
      </c>
      <c r="AN258" s="193">
        <f t="shared" ref="AN258" si="1874">IF(AND($D$1="二交代制",AN$17&gt;=1,AN$17&lt;=28,AN117="当",AO117="明",AP117="休",AQ117="当"),10,IF(AND($D$1="三交代制",AN$17&gt;=2,AN$17&lt;=30,OR(AN117="準",AN117="深"),OR(AO117="準",AO117="深"),OR(AP117="準",AP117="深")),20,IF(AND($D$1="二交代制",OR(AN117="当",AN117="明"),NOT(OR(AND(AN117="当",OR(AO117="明",AN$17=31,AO$18="×"),OR(AP117="休",AN$17=30,AN$17=31,AP$18="×")),AND(AN117="明",OR(AM117="当",AN$17=1),OR(AO117="休",AN$17=31,AO$18="×"))))),30,IF(AND($D$1="三交代制",AM117&lt;&gt;"準",AM117&lt;&gt;"深",OR(AN117="準",AN117="深"),(NOT(OR(AND(AN117="準",OR(AM117="日",AM117="休",AN$17=1,AND(AO117&lt;&gt;"準",AO117&lt;&gt;"深",AM117="")),OR(AO117="休",AND(AO117="準",OR(AP117="休",AN$17=30,AP$18="×")),AN$17=31,AO$18="×",AO117="")),AND(AN117="深",OR(AM117="休",AN$17=1,AND(AO117&lt;&gt;"準",AO117&lt;&gt;"深",AM117="")),OR(AO117="休",AND(OR(AO117="準",AO117="深"),OR(AP117="休",AN$17=30,AP$18="×")),AN$17=31,AO$18="×",AO117="")))))),40,0))))</f>
        <v>0</v>
      </c>
      <c r="AO258" s="193">
        <f t="shared" ref="AO258" si="1875">IF(AND($D$1="二交代制",AO$17&gt;=1,AO$17&lt;=28,AO117="当",AP117="明",AQ117="休",AR117="当"),10,IF(AND($D$1="三交代制",AO$17&gt;=2,AO$17&lt;=30,OR(AO117="準",AO117="深"),OR(AP117="準",AP117="深"),OR(AQ117="準",AQ117="深")),20,IF(AND($D$1="二交代制",OR(AO117="当",AO117="明"),NOT(OR(AND(AO117="当",OR(AP117="明",AO$17=31,AP$18="×"),OR(AQ117="休",AO$17=30,AO$17=31,AQ$18="×")),AND(AO117="明",OR(AN117="当",AO$17=1),OR(AP117="休",AO$17=31,AP$18="×"))))),30,IF(AND($D$1="三交代制",AN117&lt;&gt;"準",AN117&lt;&gt;"深",OR(AO117="準",AO117="深"),(NOT(OR(AND(AO117="準",OR(AN117="日",AN117="休",AO$17=1,AND(AP117&lt;&gt;"準",AP117&lt;&gt;"深",AN117="")),OR(AP117="休",AND(AP117="準",OR(AQ117="休",AO$17=30,AQ$18="×")),AO$17=31,AP$18="×",AP117="")),AND(AO117="深",OR(AN117="休",AO$17=1,AND(AP117&lt;&gt;"準",AP117&lt;&gt;"深",AN117="")),OR(AP117="休",AND(OR(AP117="準",AP117="深"),OR(AQ117="休",AO$17=30,AQ$18="×")),AO$17=31,AP$18="×",AP117="")))))),40,0))))</f>
        <v>0</v>
      </c>
    </row>
    <row r="259" spans="4:41" x14ac:dyDescent="0.4">
      <c r="D259" s="104"/>
      <c r="E259" s="104"/>
      <c r="F259" s="104"/>
      <c r="G259" s="104"/>
      <c r="H259" s="104"/>
      <c r="I259" s="307"/>
      <c r="J259" s="202"/>
      <c r="K259" s="193"/>
      <c r="L259" s="193"/>
      <c r="M259" s="193"/>
      <c r="N259" s="193"/>
      <c r="O259" s="193"/>
      <c r="P259" s="193"/>
      <c r="Q259" s="193"/>
      <c r="R259" s="193"/>
      <c r="S259" s="193"/>
      <c r="T259" s="193"/>
      <c r="U259" s="193"/>
      <c r="V259" s="193"/>
      <c r="W259" s="193"/>
      <c r="X259" s="193"/>
      <c r="Y259" s="193"/>
      <c r="Z259" s="193"/>
      <c r="AA259" s="193"/>
      <c r="AB259" s="193"/>
      <c r="AC259" s="193"/>
      <c r="AD259" s="193"/>
      <c r="AE259" s="193"/>
      <c r="AF259" s="193"/>
      <c r="AG259" s="193"/>
      <c r="AH259" s="193"/>
      <c r="AI259" s="193"/>
      <c r="AJ259" s="193"/>
      <c r="AK259" s="193"/>
      <c r="AL259" s="193"/>
      <c r="AM259" s="193"/>
      <c r="AN259" s="193"/>
      <c r="AO259" s="193"/>
    </row>
    <row r="260" spans="4:41" x14ac:dyDescent="0.4">
      <c r="D260" s="104"/>
      <c r="E260" s="104"/>
      <c r="F260" s="104"/>
      <c r="G260" s="104"/>
      <c r="H260" s="104"/>
      <c r="I260" s="307"/>
      <c r="J260" s="201" t="str">
        <f t="shared" ref="J260" si="1876">E119</f>
        <v/>
      </c>
      <c r="K260" s="193">
        <f t="shared" ref="K260" si="1877">IF(AND($D$1="二交代制",K$17&gt;=1,K$17&lt;=28,K119="当",L119="明",M119="休",N119="当"),10,IF(AND($D$1="三交代制",K$17&gt;=2,K$17&lt;=30,OR(K119="準",K119="深"),OR(L119="準",L119="深"),OR(M119="準",M119="深")),20,IF(AND($D$1="二交代制",OR(K119="当",K119="明"),NOT(OR(AND(K119="当",OR(L119="明",K$17=31,L$18="×"),OR(M119="休",K$17=30,K$17=31,M$18="×")),AND(K119="明",OR(J119="当",K$17=1),OR(L119="休",K$17=31,L$18="×"))))),30,IF(AND($D$1="三交代制",J119&lt;&gt;"準",J119&lt;&gt;"深",OR(K119="準",K119="深"),(NOT(OR(AND(K119="準",OR(J119="日",J119="休",K$17=1,AND(L119&lt;&gt;"準",L119&lt;&gt;"深",J119="")),OR(L119="休",AND(L119="準",OR(M119="休",K$17=30,M$18="×")),K$17=31,L$18="×",L119="")),AND(K119="深",OR(J119="休",K$17=1,AND(L119&lt;&gt;"準",L119&lt;&gt;"深",J119="")),OR(L119="休",AND(OR(L119="準",L119="深"),OR(M119="休",K$17=30,M$18="×")),K$17=31,L$18="×",L119="")))))),40,0))))</f>
        <v>0</v>
      </c>
      <c r="L260" s="193">
        <f t="shared" ref="L260" si="1878">IF(AND($D$1="二交代制",L$17&gt;=1,L$17&lt;=28,L119="当",M119="明",N119="休",O119="当"),10,IF(AND($D$1="三交代制",L$17&gt;=2,L$17&lt;=30,OR(L119="準",L119="深"),OR(M119="準",M119="深"),OR(N119="準",N119="深")),20,IF(AND($D$1="二交代制",OR(L119="当",L119="明"),NOT(OR(AND(L119="当",OR(M119="明",L$17=31,M$18="×"),OR(N119="休",L$17=30,L$17=31,N$18="×")),AND(L119="明",OR(K119="当",L$17=1),OR(M119="休",L$17=31,M$18="×"))))),30,IF(AND($D$1="三交代制",K119&lt;&gt;"準",K119&lt;&gt;"深",OR(L119="準",L119="深"),(NOT(OR(AND(L119="準",OR(K119="日",K119="休",L$17=1,AND(M119&lt;&gt;"準",M119&lt;&gt;"深",K119="")),OR(M119="休",AND(M119="準",OR(N119="休",L$17=30,N$18="×")),L$17=31,M$18="×",M119="")),AND(L119="深",OR(K119="休",L$17=1,AND(M119&lt;&gt;"準",M119&lt;&gt;"深",K119="")),OR(M119="休",AND(OR(M119="準",M119="深"),OR(N119="休",L$17=30,N$18="×")),L$17=31,M$18="×",M119="")))))),40,0))))</f>
        <v>0</v>
      </c>
      <c r="M260" s="193">
        <f t="shared" ref="M260" si="1879">IF(AND($D$1="二交代制",M$17&gt;=1,M$17&lt;=28,M119="当",N119="明",O119="休",P119="当"),10,IF(AND($D$1="三交代制",M$17&gt;=2,M$17&lt;=30,OR(M119="準",M119="深"),OR(N119="準",N119="深"),OR(O119="準",O119="深")),20,IF(AND($D$1="二交代制",OR(M119="当",M119="明"),NOT(OR(AND(M119="当",OR(N119="明",M$17=31,N$18="×"),OR(O119="休",M$17=30,M$17=31,O$18="×")),AND(M119="明",OR(L119="当",M$17=1),OR(N119="休",M$17=31,N$18="×"))))),30,IF(AND($D$1="三交代制",L119&lt;&gt;"準",L119&lt;&gt;"深",OR(M119="準",M119="深"),(NOT(OR(AND(M119="準",OR(L119="日",L119="休",M$17=1,AND(N119&lt;&gt;"準",N119&lt;&gt;"深",L119="")),OR(N119="休",AND(N119="準",OR(O119="休",M$17=30,O$18="×")),M$17=31,N$18="×",N119="")),AND(M119="深",OR(L119="休",M$17=1,AND(N119&lt;&gt;"準",N119&lt;&gt;"深",L119="")),OR(N119="休",AND(OR(N119="準",N119="深"),OR(O119="休",M$17=30,O$18="×")),M$17=31,N$18="×",N119="")))))),40,0))))</f>
        <v>0</v>
      </c>
      <c r="N260" s="193">
        <f t="shared" ref="N260" si="1880">IF(AND($D$1="二交代制",N$17&gt;=1,N$17&lt;=28,N119="当",O119="明",P119="休",Q119="当"),10,IF(AND($D$1="三交代制",N$17&gt;=2,N$17&lt;=30,OR(N119="準",N119="深"),OR(O119="準",O119="深"),OR(P119="準",P119="深")),20,IF(AND($D$1="二交代制",OR(N119="当",N119="明"),NOT(OR(AND(N119="当",OR(O119="明",N$17=31,O$18="×"),OR(P119="休",N$17=30,N$17=31,P$18="×")),AND(N119="明",OR(M119="当",N$17=1),OR(O119="休",N$17=31,O$18="×"))))),30,IF(AND($D$1="三交代制",M119&lt;&gt;"準",M119&lt;&gt;"深",OR(N119="準",N119="深"),(NOT(OR(AND(N119="準",OR(M119="日",M119="休",N$17=1,AND(O119&lt;&gt;"準",O119&lt;&gt;"深",M119="")),OR(O119="休",AND(O119="準",OR(P119="休",N$17=30,P$18="×")),N$17=31,O$18="×",O119="")),AND(N119="深",OR(M119="休",N$17=1,AND(O119&lt;&gt;"準",O119&lt;&gt;"深",M119="")),OR(O119="休",AND(OR(O119="準",O119="深"),OR(P119="休",N$17=30,P$18="×")),N$17=31,O$18="×",O119="")))))),40,0))))</f>
        <v>0</v>
      </c>
      <c r="O260" s="193">
        <f t="shared" ref="O260" si="1881">IF(AND($D$1="二交代制",O$17&gt;=1,O$17&lt;=28,O119="当",P119="明",Q119="休",R119="当"),10,IF(AND($D$1="三交代制",O$17&gt;=2,O$17&lt;=30,OR(O119="準",O119="深"),OR(P119="準",P119="深"),OR(Q119="準",Q119="深")),20,IF(AND($D$1="二交代制",OR(O119="当",O119="明"),NOT(OR(AND(O119="当",OR(P119="明",O$17=31,P$18="×"),OR(Q119="休",O$17=30,O$17=31,Q$18="×")),AND(O119="明",OR(N119="当",O$17=1),OR(P119="休",O$17=31,P$18="×"))))),30,IF(AND($D$1="三交代制",N119&lt;&gt;"準",N119&lt;&gt;"深",OR(O119="準",O119="深"),(NOT(OR(AND(O119="準",OR(N119="日",N119="休",O$17=1,AND(P119&lt;&gt;"準",P119&lt;&gt;"深",N119="")),OR(P119="休",AND(P119="準",OR(Q119="休",O$17=30,Q$18="×")),O$17=31,P$18="×",P119="")),AND(O119="深",OR(N119="休",O$17=1,AND(P119&lt;&gt;"準",P119&lt;&gt;"深",N119="")),OR(P119="休",AND(OR(P119="準",P119="深"),OR(Q119="休",O$17=30,Q$18="×")),O$17=31,P$18="×",P119="")))))),40,0))))</f>
        <v>0</v>
      </c>
      <c r="P260" s="193">
        <f t="shared" ref="P260" si="1882">IF(AND($D$1="二交代制",P$17&gt;=1,P$17&lt;=28,P119="当",Q119="明",R119="休",S119="当"),10,IF(AND($D$1="三交代制",P$17&gt;=2,P$17&lt;=30,OR(P119="準",P119="深"),OR(Q119="準",Q119="深"),OR(R119="準",R119="深")),20,IF(AND($D$1="二交代制",OR(P119="当",P119="明"),NOT(OR(AND(P119="当",OR(Q119="明",P$17=31,Q$18="×"),OR(R119="休",P$17=30,P$17=31,R$18="×")),AND(P119="明",OR(O119="当",P$17=1),OR(Q119="休",P$17=31,Q$18="×"))))),30,IF(AND($D$1="三交代制",O119&lt;&gt;"準",O119&lt;&gt;"深",OR(P119="準",P119="深"),(NOT(OR(AND(P119="準",OR(O119="日",O119="休",P$17=1,AND(Q119&lt;&gt;"準",Q119&lt;&gt;"深",O119="")),OR(Q119="休",AND(Q119="準",OR(R119="休",P$17=30,R$18="×")),P$17=31,Q$18="×",Q119="")),AND(P119="深",OR(O119="休",P$17=1,AND(Q119&lt;&gt;"準",Q119&lt;&gt;"深",O119="")),OR(Q119="休",AND(OR(Q119="準",Q119="深"),OR(R119="休",P$17=30,R$18="×")),P$17=31,Q$18="×",Q119="")))))),40,0))))</f>
        <v>0</v>
      </c>
      <c r="Q260" s="193">
        <f t="shared" ref="Q260" si="1883">IF(AND($D$1="二交代制",Q$17&gt;=1,Q$17&lt;=28,Q119="当",R119="明",S119="休",T119="当"),10,IF(AND($D$1="三交代制",Q$17&gt;=2,Q$17&lt;=30,OR(Q119="準",Q119="深"),OR(R119="準",R119="深"),OR(S119="準",S119="深")),20,IF(AND($D$1="二交代制",OR(Q119="当",Q119="明"),NOT(OR(AND(Q119="当",OR(R119="明",Q$17=31,R$18="×"),OR(S119="休",Q$17=30,Q$17=31,S$18="×")),AND(Q119="明",OR(P119="当",Q$17=1),OR(R119="休",Q$17=31,R$18="×"))))),30,IF(AND($D$1="三交代制",P119&lt;&gt;"準",P119&lt;&gt;"深",OR(Q119="準",Q119="深"),(NOT(OR(AND(Q119="準",OR(P119="日",P119="休",Q$17=1,AND(R119&lt;&gt;"準",R119&lt;&gt;"深",P119="")),OR(R119="休",AND(R119="準",OR(S119="休",Q$17=30,S$18="×")),Q$17=31,R$18="×",R119="")),AND(Q119="深",OR(P119="休",Q$17=1,AND(R119&lt;&gt;"準",R119&lt;&gt;"深",P119="")),OR(R119="休",AND(OR(R119="準",R119="深"),OR(S119="休",Q$17=30,S$18="×")),Q$17=31,R$18="×",R119="")))))),40,0))))</f>
        <v>0</v>
      </c>
      <c r="R260" s="193">
        <f t="shared" ref="R260" si="1884">IF(AND($D$1="二交代制",R$17&gt;=1,R$17&lt;=28,R119="当",S119="明",T119="休",U119="当"),10,IF(AND($D$1="三交代制",R$17&gt;=2,R$17&lt;=30,OR(R119="準",R119="深"),OR(S119="準",S119="深"),OR(T119="準",T119="深")),20,IF(AND($D$1="二交代制",OR(R119="当",R119="明"),NOT(OR(AND(R119="当",OR(S119="明",R$17=31,S$18="×"),OR(T119="休",R$17=30,R$17=31,T$18="×")),AND(R119="明",OR(Q119="当",R$17=1),OR(S119="休",R$17=31,S$18="×"))))),30,IF(AND($D$1="三交代制",Q119&lt;&gt;"準",Q119&lt;&gt;"深",OR(R119="準",R119="深"),(NOT(OR(AND(R119="準",OR(Q119="日",Q119="休",R$17=1,AND(S119&lt;&gt;"準",S119&lt;&gt;"深",Q119="")),OR(S119="休",AND(S119="準",OR(T119="休",R$17=30,T$18="×")),R$17=31,S$18="×",S119="")),AND(R119="深",OR(Q119="休",R$17=1,AND(S119&lt;&gt;"準",S119&lt;&gt;"深",Q119="")),OR(S119="休",AND(OR(S119="準",S119="深"),OR(T119="休",R$17=30,T$18="×")),R$17=31,S$18="×",S119="")))))),40,0))))</f>
        <v>0</v>
      </c>
      <c r="S260" s="193">
        <f t="shared" ref="S260" si="1885">IF(AND($D$1="二交代制",S$17&gt;=1,S$17&lt;=28,S119="当",T119="明",U119="休",V119="当"),10,IF(AND($D$1="三交代制",S$17&gt;=2,S$17&lt;=30,OR(S119="準",S119="深"),OR(T119="準",T119="深"),OR(U119="準",U119="深")),20,IF(AND($D$1="二交代制",OR(S119="当",S119="明"),NOT(OR(AND(S119="当",OR(T119="明",S$17=31,T$18="×"),OR(U119="休",S$17=30,S$17=31,U$18="×")),AND(S119="明",OR(R119="当",S$17=1),OR(T119="休",S$17=31,T$18="×"))))),30,IF(AND($D$1="三交代制",R119&lt;&gt;"準",R119&lt;&gt;"深",OR(S119="準",S119="深"),(NOT(OR(AND(S119="準",OR(R119="日",R119="休",S$17=1,AND(T119&lt;&gt;"準",T119&lt;&gt;"深",R119="")),OR(T119="休",AND(T119="準",OR(U119="休",S$17=30,U$18="×")),S$17=31,T$18="×",T119="")),AND(S119="深",OR(R119="休",S$17=1,AND(T119&lt;&gt;"準",T119&lt;&gt;"深",R119="")),OR(T119="休",AND(OR(T119="準",T119="深"),OR(U119="休",S$17=30,U$18="×")),S$17=31,T$18="×",T119="")))))),40,0))))</f>
        <v>0</v>
      </c>
      <c r="T260" s="193">
        <f t="shared" ref="T260" si="1886">IF(AND($D$1="二交代制",T$17&gt;=1,T$17&lt;=28,T119="当",U119="明",V119="休",W119="当"),10,IF(AND($D$1="三交代制",T$17&gt;=2,T$17&lt;=30,OR(T119="準",T119="深"),OR(U119="準",U119="深"),OR(V119="準",V119="深")),20,IF(AND($D$1="二交代制",OR(T119="当",T119="明"),NOT(OR(AND(T119="当",OR(U119="明",T$17=31,U$18="×"),OR(V119="休",T$17=30,T$17=31,V$18="×")),AND(T119="明",OR(S119="当",T$17=1),OR(U119="休",T$17=31,U$18="×"))))),30,IF(AND($D$1="三交代制",S119&lt;&gt;"準",S119&lt;&gt;"深",OR(T119="準",T119="深"),(NOT(OR(AND(T119="準",OR(S119="日",S119="休",T$17=1,AND(U119&lt;&gt;"準",U119&lt;&gt;"深",S119="")),OR(U119="休",AND(U119="準",OR(V119="休",T$17=30,V$18="×")),T$17=31,U$18="×",U119="")),AND(T119="深",OR(S119="休",T$17=1,AND(U119&lt;&gt;"準",U119&lt;&gt;"深",S119="")),OR(U119="休",AND(OR(U119="準",U119="深"),OR(V119="休",T$17=30,V$18="×")),T$17=31,U$18="×",U119="")))))),40,0))))</f>
        <v>0</v>
      </c>
      <c r="U260" s="193">
        <f t="shared" ref="U260" si="1887">IF(AND($D$1="二交代制",U$17&gt;=1,U$17&lt;=28,U119="当",V119="明",W119="休",X119="当"),10,IF(AND($D$1="三交代制",U$17&gt;=2,U$17&lt;=30,OR(U119="準",U119="深"),OR(V119="準",V119="深"),OR(W119="準",W119="深")),20,IF(AND($D$1="二交代制",OR(U119="当",U119="明"),NOT(OR(AND(U119="当",OR(V119="明",U$17=31,V$18="×"),OR(W119="休",U$17=30,U$17=31,W$18="×")),AND(U119="明",OR(T119="当",U$17=1),OR(V119="休",U$17=31,V$18="×"))))),30,IF(AND($D$1="三交代制",T119&lt;&gt;"準",T119&lt;&gt;"深",OR(U119="準",U119="深"),(NOT(OR(AND(U119="準",OR(T119="日",T119="休",U$17=1,AND(V119&lt;&gt;"準",V119&lt;&gt;"深",T119="")),OR(V119="休",AND(V119="準",OR(W119="休",U$17=30,W$18="×")),U$17=31,V$18="×",V119="")),AND(U119="深",OR(T119="休",U$17=1,AND(V119&lt;&gt;"準",V119&lt;&gt;"深",T119="")),OR(V119="休",AND(OR(V119="準",V119="深"),OR(W119="休",U$17=30,W$18="×")),U$17=31,V$18="×",V119="")))))),40,0))))</f>
        <v>0</v>
      </c>
      <c r="V260" s="193">
        <f t="shared" ref="V260" si="1888">IF(AND($D$1="二交代制",V$17&gt;=1,V$17&lt;=28,V119="当",W119="明",X119="休",Y119="当"),10,IF(AND($D$1="三交代制",V$17&gt;=2,V$17&lt;=30,OR(V119="準",V119="深"),OR(W119="準",W119="深"),OR(X119="準",X119="深")),20,IF(AND($D$1="二交代制",OR(V119="当",V119="明"),NOT(OR(AND(V119="当",OR(W119="明",V$17=31,W$18="×"),OR(X119="休",V$17=30,V$17=31,X$18="×")),AND(V119="明",OR(U119="当",V$17=1),OR(W119="休",V$17=31,W$18="×"))))),30,IF(AND($D$1="三交代制",U119&lt;&gt;"準",U119&lt;&gt;"深",OR(V119="準",V119="深"),(NOT(OR(AND(V119="準",OR(U119="日",U119="休",V$17=1,AND(W119&lt;&gt;"準",W119&lt;&gt;"深",U119="")),OR(W119="休",AND(W119="準",OR(X119="休",V$17=30,X$18="×")),V$17=31,W$18="×",W119="")),AND(V119="深",OR(U119="休",V$17=1,AND(W119&lt;&gt;"準",W119&lt;&gt;"深",U119="")),OR(W119="休",AND(OR(W119="準",W119="深"),OR(X119="休",V$17=30,X$18="×")),V$17=31,W$18="×",W119="")))))),40,0))))</f>
        <v>0</v>
      </c>
      <c r="W260" s="193">
        <f t="shared" ref="W260" si="1889">IF(AND($D$1="二交代制",W$17&gt;=1,W$17&lt;=28,W119="当",X119="明",Y119="休",Z119="当"),10,IF(AND($D$1="三交代制",W$17&gt;=2,W$17&lt;=30,OR(W119="準",W119="深"),OR(X119="準",X119="深"),OR(Y119="準",Y119="深")),20,IF(AND($D$1="二交代制",OR(W119="当",W119="明"),NOT(OR(AND(W119="当",OR(X119="明",W$17=31,X$18="×"),OR(Y119="休",W$17=30,W$17=31,Y$18="×")),AND(W119="明",OR(V119="当",W$17=1),OR(X119="休",W$17=31,X$18="×"))))),30,IF(AND($D$1="三交代制",V119&lt;&gt;"準",V119&lt;&gt;"深",OR(W119="準",W119="深"),(NOT(OR(AND(W119="準",OR(V119="日",V119="休",W$17=1,AND(X119&lt;&gt;"準",X119&lt;&gt;"深",V119="")),OR(X119="休",AND(X119="準",OR(Y119="休",W$17=30,Y$18="×")),W$17=31,X$18="×",X119="")),AND(W119="深",OR(V119="休",W$17=1,AND(X119&lt;&gt;"準",X119&lt;&gt;"深",V119="")),OR(X119="休",AND(OR(X119="準",X119="深"),OR(Y119="休",W$17=30,Y$18="×")),W$17=31,X$18="×",X119="")))))),40,0))))</f>
        <v>0</v>
      </c>
      <c r="X260" s="193">
        <f t="shared" ref="X260" si="1890">IF(AND($D$1="二交代制",X$17&gt;=1,X$17&lt;=28,X119="当",Y119="明",Z119="休",AA119="当"),10,IF(AND($D$1="三交代制",X$17&gt;=2,X$17&lt;=30,OR(X119="準",X119="深"),OR(Y119="準",Y119="深"),OR(Z119="準",Z119="深")),20,IF(AND($D$1="二交代制",OR(X119="当",X119="明"),NOT(OR(AND(X119="当",OR(Y119="明",X$17=31,Y$18="×"),OR(Z119="休",X$17=30,X$17=31,Z$18="×")),AND(X119="明",OR(W119="当",X$17=1),OR(Y119="休",X$17=31,Y$18="×"))))),30,IF(AND($D$1="三交代制",W119&lt;&gt;"準",W119&lt;&gt;"深",OR(X119="準",X119="深"),(NOT(OR(AND(X119="準",OR(W119="日",W119="休",X$17=1,AND(Y119&lt;&gt;"準",Y119&lt;&gt;"深",W119="")),OR(Y119="休",AND(Y119="準",OR(Z119="休",X$17=30,Z$18="×")),X$17=31,Y$18="×",Y119="")),AND(X119="深",OR(W119="休",X$17=1,AND(Y119&lt;&gt;"準",Y119&lt;&gt;"深",W119="")),OR(Y119="休",AND(OR(Y119="準",Y119="深"),OR(Z119="休",X$17=30,Z$18="×")),X$17=31,Y$18="×",Y119="")))))),40,0))))</f>
        <v>0</v>
      </c>
      <c r="Y260" s="193">
        <f t="shared" ref="Y260" si="1891">IF(AND($D$1="二交代制",Y$17&gt;=1,Y$17&lt;=28,Y119="当",Z119="明",AA119="休",AB119="当"),10,IF(AND($D$1="三交代制",Y$17&gt;=2,Y$17&lt;=30,OR(Y119="準",Y119="深"),OR(Z119="準",Z119="深"),OR(AA119="準",AA119="深")),20,IF(AND($D$1="二交代制",OR(Y119="当",Y119="明"),NOT(OR(AND(Y119="当",OR(Z119="明",Y$17=31,Z$18="×"),OR(AA119="休",Y$17=30,Y$17=31,AA$18="×")),AND(Y119="明",OR(X119="当",Y$17=1),OR(Z119="休",Y$17=31,Z$18="×"))))),30,IF(AND($D$1="三交代制",X119&lt;&gt;"準",X119&lt;&gt;"深",OR(Y119="準",Y119="深"),(NOT(OR(AND(Y119="準",OR(X119="日",X119="休",Y$17=1,AND(Z119&lt;&gt;"準",Z119&lt;&gt;"深",X119="")),OR(Z119="休",AND(Z119="準",OR(AA119="休",Y$17=30,AA$18="×")),Y$17=31,Z$18="×",Z119="")),AND(Y119="深",OR(X119="休",Y$17=1,AND(Z119&lt;&gt;"準",Z119&lt;&gt;"深",X119="")),OR(Z119="休",AND(OR(Z119="準",Z119="深"),OR(AA119="休",Y$17=30,AA$18="×")),Y$17=31,Z$18="×",Z119="")))))),40,0))))</f>
        <v>0</v>
      </c>
      <c r="Z260" s="193">
        <f t="shared" ref="Z260" si="1892">IF(AND($D$1="二交代制",Z$17&gt;=1,Z$17&lt;=28,Z119="当",AA119="明",AB119="休",AC119="当"),10,IF(AND($D$1="三交代制",Z$17&gt;=2,Z$17&lt;=30,OR(Z119="準",Z119="深"),OR(AA119="準",AA119="深"),OR(AB119="準",AB119="深")),20,IF(AND($D$1="二交代制",OR(Z119="当",Z119="明"),NOT(OR(AND(Z119="当",OR(AA119="明",Z$17=31,AA$18="×"),OR(AB119="休",Z$17=30,Z$17=31,AB$18="×")),AND(Z119="明",OR(Y119="当",Z$17=1),OR(AA119="休",Z$17=31,AA$18="×"))))),30,IF(AND($D$1="三交代制",Y119&lt;&gt;"準",Y119&lt;&gt;"深",OR(Z119="準",Z119="深"),(NOT(OR(AND(Z119="準",OR(Y119="日",Y119="休",Z$17=1,AND(AA119&lt;&gt;"準",AA119&lt;&gt;"深",Y119="")),OR(AA119="休",AND(AA119="準",OR(AB119="休",Z$17=30,AB$18="×")),Z$17=31,AA$18="×",AA119="")),AND(Z119="深",OR(Y119="休",Z$17=1,AND(AA119&lt;&gt;"準",AA119&lt;&gt;"深",Y119="")),OR(AA119="休",AND(OR(AA119="準",AA119="深"),OR(AB119="休",Z$17=30,AB$18="×")),Z$17=31,AA$18="×",AA119="")))))),40,0))))</f>
        <v>0</v>
      </c>
      <c r="AA260" s="193">
        <f t="shared" ref="AA260" si="1893">IF(AND($D$1="二交代制",AA$17&gt;=1,AA$17&lt;=28,AA119="当",AB119="明",AC119="休",AD119="当"),10,IF(AND($D$1="三交代制",AA$17&gt;=2,AA$17&lt;=30,OR(AA119="準",AA119="深"),OR(AB119="準",AB119="深"),OR(AC119="準",AC119="深")),20,IF(AND($D$1="二交代制",OR(AA119="当",AA119="明"),NOT(OR(AND(AA119="当",OR(AB119="明",AA$17=31,AB$18="×"),OR(AC119="休",AA$17=30,AA$17=31,AC$18="×")),AND(AA119="明",OR(Z119="当",AA$17=1),OR(AB119="休",AA$17=31,AB$18="×"))))),30,IF(AND($D$1="三交代制",Z119&lt;&gt;"準",Z119&lt;&gt;"深",OR(AA119="準",AA119="深"),(NOT(OR(AND(AA119="準",OR(Z119="日",Z119="休",AA$17=1,AND(AB119&lt;&gt;"準",AB119&lt;&gt;"深",Z119="")),OR(AB119="休",AND(AB119="準",OR(AC119="休",AA$17=30,AC$18="×")),AA$17=31,AB$18="×",AB119="")),AND(AA119="深",OR(Z119="休",AA$17=1,AND(AB119&lt;&gt;"準",AB119&lt;&gt;"深",Z119="")),OR(AB119="休",AND(OR(AB119="準",AB119="深"),OR(AC119="休",AA$17=30,AC$18="×")),AA$17=31,AB$18="×",AB119="")))))),40,0))))</f>
        <v>0</v>
      </c>
      <c r="AB260" s="193">
        <f t="shared" ref="AB260" si="1894">IF(AND($D$1="二交代制",AB$17&gt;=1,AB$17&lt;=28,AB119="当",AC119="明",AD119="休",AE119="当"),10,IF(AND($D$1="三交代制",AB$17&gt;=2,AB$17&lt;=30,OR(AB119="準",AB119="深"),OR(AC119="準",AC119="深"),OR(AD119="準",AD119="深")),20,IF(AND($D$1="二交代制",OR(AB119="当",AB119="明"),NOT(OR(AND(AB119="当",OR(AC119="明",AB$17=31,AC$18="×"),OR(AD119="休",AB$17=30,AB$17=31,AD$18="×")),AND(AB119="明",OR(AA119="当",AB$17=1),OR(AC119="休",AB$17=31,AC$18="×"))))),30,IF(AND($D$1="三交代制",AA119&lt;&gt;"準",AA119&lt;&gt;"深",OR(AB119="準",AB119="深"),(NOT(OR(AND(AB119="準",OR(AA119="日",AA119="休",AB$17=1,AND(AC119&lt;&gt;"準",AC119&lt;&gt;"深",AA119="")),OR(AC119="休",AND(AC119="準",OR(AD119="休",AB$17=30,AD$18="×")),AB$17=31,AC$18="×",AC119="")),AND(AB119="深",OR(AA119="休",AB$17=1,AND(AC119&lt;&gt;"準",AC119&lt;&gt;"深",AA119="")),OR(AC119="休",AND(OR(AC119="準",AC119="深"),OR(AD119="休",AB$17=30,AD$18="×")),AB$17=31,AC$18="×",AC119="")))))),40,0))))</f>
        <v>0</v>
      </c>
      <c r="AC260" s="193">
        <f t="shared" ref="AC260" si="1895">IF(AND($D$1="二交代制",AC$17&gt;=1,AC$17&lt;=28,AC119="当",AD119="明",AE119="休",AF119="当"),10,IF(AND($D$1="三交代制",AC$17&gt;=2,AC$17&lt;=30,OR(AC119="準",AC119="深"),OR(AD119="準",AD119="深"),OR(AE119="準",AE119="深")),20,IF(AND($D$1="二交代制",OR(AC119="当",AC119="明"),NOT(OR(AND(AC119="当",OR(AD119="明",AC$17=31,AD$18="×"),OR(AE119="休",AC$17=30,AC$17=31,AE$18="×")),AND(AC119="明",OR(AB119="当",AC$17=1),OR(AD119="休",AC$17=31,AD$18="×"))))),30,IF(AND($D$1="三交代制",AB119&lt;&gt;"準",AB119&lt;&gt;"深",OR(AC119="準",AC119="深"),(NOT(OR(AND(AC119="準",OR(AB119="日",AB119="休",AC$17=1,AND(AD119&lt;&gt;"準",AD119&lt;&gt;"深",AB119="")),OR(AD119="休",AND(AD119="準",OR(AE119="休",AC$17=30,AE$18="×")),AC$17=31,AD$18="×",AD119="")),AND(AC119="深",OR(AB119="休",AC$17=1,AND(AD119&lt;&gt;"準",AD119&lt;&gt;"深",AB119="")),OR(AD119="休",AND(OR(AD119="準",AD119="深"),OR(AE119="休",AC$17=30,AE$18="×")),AC$17=31,AD$18="×",AD119="")))))),40,0))))</f>
        <v>0</v>
      </c>
      <c r="AD260" s="193">
        <f t="shared" ref="AD260" si="1896">IF(AND($D$1="二交代制",AD$17&gt;=1,AD$17&lt;=28,AD119="当",AE119="明",AF119="休",AG119="当"),10,IF(AND($D$1="三交代制",AD$17&gt;=2,AD$17&lt;=30,OR(AD119="準",AD119="深"),OR(AE119="準",AE119="深"),OR(AF119="準",AF119="深")),20,IF(AND($D$1="二交代制",OR(AD119="当",AD119="明"),NOT(OR(AND(AD119="当",OR(AE119="明",AD$17=31,AE$18="×"),OR(AF119="休",AD$17=30,AD$17=31,AF$18="×")),AND(AD119="明",OR(AC119="当",AD$17=1),OR(AE119="休",AD$17=31,AE$18="×"))))),30,IF(AND($D$1="三交代制",AC119&lt;&gt;"準",AC119&lt;&gt;"深",OR(AD119="準",AD119="深"),(NOT(OR(AND(AD119="準",OR(AC119="日",AC119="休",AD$17=1,AND(AE119&lt;&gt;"準",AE119&lt;&gt;"深",AC119="")),OR(AE119="休",AND(AE119="準",OR(AF119="休",AD$17=30,AF$18="×")),AD$17=31,AE$18="×",AE119="")),AND(AD119="深",OR(AC119="休",AD$17=1,AND(AE119&lt;&gt;"準",AE119&lt;&gt;"深",AC119="")),OR(AE119="休",AND(OR(AE119="準",AE119="深"),OR(AF119="休",AD$17=30,AF$18="×")),AD$17=31,AE$18="×",AE119="")))))),40,0))))</f>
        <v>0</v>
      </c>
      <c r="AE260" s="193">
        <f t="shared" ref="AE260" si="1897">IF(AND($D$1="二交代制",AE$17&gt;=1,AE$17&lt;=28,AE119="当",AF119="明",AG119="休",AH119="当"),10,IF(AND($D$1="三交代制",AE$17&gt;=2,AE$17&lt;=30,OR(AE119="準",AE119="深"),OR(AF119="準",AF119="深"),OR(AG119="準",AG119="深")),20,IF(AND($D$1="二交代制",OR(AE119="当",AE119="明"),NOT(OR(AND(AE119="当",OR(AF119="明",AE$17=31,AF$18="×"),OR(AG119="休",AE$17=30,AE$17=31,AG$18="×")),AND(AE119="明",OR(AD119="当",AE$17=1),OR(AF119="休",AE$17=31,AF$18="×"))))),30,IF(AND($D$1="三交代制",AD119&lt;&gt;"準",AD119&lt;&gt;"深",OR(AE119="準",AE119="深"),(NOT(OR(AND(AE119="準",OR(AD119="日",AD119="休",AE$17=1,AND(AF119&lt;&gt;"準",AF119&lt;&gt;"深",AD119="")),OR(AF119="休",AND(AF119="準",OR(AG119="休",AE$17=30,AG$18="×")),AE$17=31,AF$18="×",AF119="")),AND(AE119="深",OR(AD119="休",AE$17=1,AND(AF119&lt;&gt;"準",AF119&lt;&gt;"深",AD119="")),OR(AF119="休",AND(OR(AF119="準",AF119="深"),OR(AG119="休",AE$17=30,AG$18="×")),AE$17=31,AF$18="×",AF119="")))))),40,0))))</f>
        <v>0</v>
      </c>
      <c r="AF260" s="193">
        <f t="shared" ref="AF260" si="1898">IF(AND($D$1="二交代制",AF$17&gt;=1,AF$17&lt;=28,AF119="当",AG119="明",AH119="休",AI119="当"),10,IF(AND($D$1="三交代制",AF$17&gt;=2,AF$17&lt;=30,OR(AF119="準",AF119="深"),OR(AG119="準",AG119="深"),OR(AH119="準",AH119="深")),20,IF(AND($D$1="二交代制",OR(AF119="当",AF119="明"),NOT(OR(AND(AF119="当",OR(AG119="明",AF$17=31,AG$18="×"),OR(AH119="休",AF$17=30,AF$17=31,AH$18="×")),AND(AF119="明",OR(AE119="当",AF$17=1),OR(AG119="休",AF$17=31,AG$18="×"))))),30,IF(AND($D$1="三交代制",AE119&lt;&gt;"準",AE119&lt;&gt;"深",OR(AF119="準",AF119="深"),(NOT(OR(AND(AF119="準",OR(AE119="日",AE119="休",AF$17=1,AND(AG119&lt;&gt;"準",AG119&lt;&gt;"深",AE119="")),OR(AG119="休",AND(AG119="準",OR(AH119="休",AF$17=30,AH$18="×")),AF$17=31,AG$18="×",AG119="")),AND(AF119="深",OR(AE119="休",AF$17=1,AND(AG119&lt;&gt;"準",AG119&lt;&gt;"深",AE119="")),OR(AG119="休",AND(OR(AG119="準",AG119="深"),OR(AH119="休",AF$17=30,AH$18="×")),AF$17=31,AG$18="×",AG119="")))))),40,0))))</f>
        <v>0</v>
      </c>
      <c r="AG260" s="193">
        <f t="shared" ref="AG260" si="1899">IF(AND($D$1="二交代制",AG$17&gt;=1,AG$17&lt;=28,AG119="当",AH119="明",AI119="休",AJ119="当"),10,IF(AND($D$1="三交代制",AG$17&gt;=2,AG$17&lt;=30,OR(AG119="準",AG119="深"),OR(AH119="準",AH119="深"),OR(AI119="準",AI119="深")),20,IF(AND($D$1="二交代制",OR(AG119="当",AG119="明"),NOT(OR(AND(AG119="当",OR(AH119="明",AG$17=31,AH$18="×"),OR(AI119="休",AG$17=30,AG$17=31,AI$18="×")),AND(AG119="明",OR(AF119="当",AG$17=1),OR(AH119="休",AG$17=31,AH$18="×"))))),30,IF(AND($D$1="三交代制",AF119&lt;&gt;"準",AF119&lt;&gt;"深",OR(AG119="準",AG119="深"),(NOT(OR(AND(AG119="準",OR(AF119="日",AF119="休",AG$17=1,AND(AH119&lt;&gt;"準",AH119&lt;&gt;"深",AF119="")),OR(AH119="休",AND(AH119="準",OR(AI119="休",AG$17=30,AI$18="×")),AG$17=31,AH$18="×",AH119="")),AND(AG119="深",OR(AF119="休",AG$17=1,AND(AH119&lt;&gt;"準",AH119&lt;&gt;"深",AF119="")),OR(AH119="休",AND(OR(AH119="準",AH119="深"),OR(AI119="休",AG$17=30,AI$18="×")),AG$17=31,AH$18="×",AH119="")))))),40,0))))</f>
        <v>0</v>
      </c>
      <c r="AH260" s="193">
        <f t="shared" ref="AH260" si="1900">IF(AND($D$1="二交代制",AH$17&gt;=1,AH$17&lt;=28,AH119="当",AI119="明",AJ119="休",AK119="当"),10,IF(AND($D$1="三交代制",AH$17&gt;=2,AH$17&lt;=30,OR(AH119="準",AH119="深"),OR(AI119="準",AI119="深"),OR(AJ119="準",AJ119="深")),20,IF(AND($D$1="二交代制",OR(AH119="当",AH119="明"),NOT(OR(AND(AH119="当",OR(AI119="明",AH$17=31,AI$18="×"),OR(AJ119="休",AH$17=30,AH$17=31,AJ$18="×")),AND(AH119="明",OR(AG119="当",AH$17=1),OR(AI119="休",AH$17=31,AI$18="×"))))),30,IF(AND($D$1="三交代制",AG119&lt;&gt;"準",AG119&lt;&gt;"深",OR(AH119="準",AH119="深"),(NOT(OR(AND(AH119="準",OR(AG119="日",AG119="休",AH$17=1,AND(AI119&lt;&gt;"準",AI119&lt;&gt;"深",AG119="")),OR(AI119="休",AND(AI119="準",OR(AJ119="休",AH$17=30,AJ$18="×")),AH$17=31,AI$18="×",AI119="")),AND(AH119="深",OR(AG119="休",AH$17=1,AND(AI119&lt;&gt;"準",AI119&lt;&gt;"深",AG119="")),OR(AI119="休",AND(OR(AI119="準",AI119="深"),OR(AJ119="休",AH$17=30,AJ$18="×")),AH$17=31,AI$18="×",AI119="")))))),40,0))))</f>
        <v>0</v>
      </c>
      <c r="AI260" s="193">
        <f t="shared" ref="AI260" si="1901">IF(AND($D$1="二交代制",AI$17&gt;=1,AI$17&lt;=28,AI119="当",AJ119="明",AK119="休",AL119="当"),10,IF(AND($D$1="三交代制",AI$17&gt;=2,AI$17&lt;=30,OR(AI119="準",AI119="深"),OR(AJ119="準",AJ119="深"),OR(AK119="準",AK119="深")),20,IF(AND($D$1="二交代制",OR(AI119="当",AI119="明"),NOT(OR(AND(AI119="当",OR(AJ119="明",AI$17=31,AJ$18="×"),OR(AK119="休",AI$17=30,AI$17=31,AK$18="×")),AND(AI119="明",OR(AH119="当",AI$17=1),OR(AJ119="休",AI$17=31,AJ$18="×"))))),30,IF(AND($D$1="三交代制",AH119&lt;&gt;"準",AH119&lt;&gt;"深",OR(AI119="準",AI119="深"),(NOT(OR(AND(AI119="準",OR(AH119="日",AH119="休",AI$17=1,AND(AJ119&lt;&gt;"準",AJ119&lt;&gt;"深",AH119="")),OR(AJ119="休",AND(AJ119="準",OR(AK119="休",AI$17=30,AK$18="×")),AI$17=31,AJ$18="×",AJ119="")),AND(AI119="深",OR(AH119="休",AI$17=1,AND(AJ119&lt;&gt;"準",AJ119&lt;&gt;"深",AH119="")),OR(AJ119="休",AND(OR(AJ119="準",AJ119="深"),OR(AK119="休",AI$17=30,AK$18="×")),AI$17=31,AJ$18="×",AJ119="")))))),40,0))))</f>
        <v>0</v>
      </c>
      <c r="AJ260" s="193">
        <f t="shared" ref="AJ260" si="1902">IF(AND($D$1="二交代制",AJ$17&gt;=1,AJ$17&lt;=28,AJ119="当",AK119="明",AL119="休",AM119="当"),10,IF(AND($D$1="三交代制",AJ$17&gt;=2,AJ$17&lt;=30,OR(AJ119="準",AJ119="深"),OR(AK119="準",AK119="深"),OR(AL119="準",AL119="深")),20,IF(AND($D$1="二交代制",OR(AJ119="当",AJ119="明"),NOT(OR(AND(AJ119="当",OR(AK119="明",AJ$17=31,AK$18="×"),OR(AL119="休",AJ$17=30,AJ$17=31,AL$18="×")),AND(AJ119="明",OR(AI119="当",AJ$17=1),OR(AK119="休",AJ$17=31,AK$18="×"))))),30,IF(AND($D$1="三交代制",AI119&lt;&gt;"準",AI119&lt;&gt;"深",OR(AJ119="準",AJ119="深"),(NOT(OR(AND(AJ119="準",OR(AI119="日",AI119="休",AJ$17=1,AND(AK119&lt;&gt;"準",AK119&lt;&gt;"深",AI119="")),OR(AK119="休",AND(AK119="準",OR(AL119="休",AJ$17=30,AL$18="×")),AJ$17=31,AK$18="×",AK119="")),AND(AJ119="深",OR(AI119="休",AJ$17=1,AND(AK119&lt;&gt;"準",AK119&lt;&gt;"深",AI119="")),OR(AK119="休",AND(OR(AK119="準",AK119="深"),OR(AL119="休",AJ$17=30,AL$18="×")),AJ$17=31,AK$18="×",AK119="")))))),40,0))))</f>
        <v>0</v>
      </c>
      <c r="AK260" s="193">
        <f t="shared" ref="AK260" si="1903">IF(AND($D$1="二交代制",AK$17&gt;=1,AK$17&lt;=28,AK119="当",AL119="明",AM119="休",AN119="当"),10,IF(AND($D$1="三交代制",AK$17&gt;=2,AK$17&lt;=30,OR(AK119="準",AK119="深"),OR(AL119="準",AL119="深"),OR(AM119="準",AM119="深")),20,IF(AND($D$1="二交代制",OR(AK119="当",AK119="明"),NOT(OR(AND(AK119="当",OR(AL119="明",AK$17=31,AL$18="×"),OR(AM119="休",AK$17=30,AK$17=31,AM$18="×")),AND(AK119="明",OR(AJ119="当",AK$17=1),OR(AL119="休",AK$17=31,AL$18="×"))))),30,IF(AND($D$1="三交代制",AJ119&lt;&gt;"準",AJ119&lt;&gt;"深",OR(AK119="準",AK119="深"),(NOT(OR(AND(AK119="準",OR(AJ119="日",AJ119="休",AK$17=1,AND(AL119&lt;&gt;"準",AL119&lt;&gt;"深",AJ119="")),OR(AL119="休",AND(AL119="準",OR(AM119="休",AK$17=30,AM$18="×")),AK$17=31,AL$18="×",AL119="")),AND(AK119="深",OR(AJ119="休",AK$17=1,AND(AL119&lt;&gt;"準",AL119&lt;&gt;"深",AJ119="")),OR(AL119="休",AND(OR(AL119="準",AL119="深"),OR(AM119="休",AK$17=30,AM$18="×")),AK$17=31,AL$18="×",AL119="")))))),40,0))))</f>
        <v>0</v>
      </c>
      <c r="AL260" s="193">
        <f t="shared" ref="AL260" si="1904">IF(AND($D$1="二交代制",AL$17&gt;=1,AL$17&lt;=28,AL119="当",AM119="明",AN119="休",AO119="当"),10,IF(AND($D$1="三交代制",AL$17&gt;=2,AL$17&lt;=30,OR(AL119="準",AL119="深"),OR(AM119="準",AM119="深"),OR(AN119="準",AN119="深")),20,IF(AND($D$1="二交代制",OR(AL119="当",AL119="明"),NOT(OR(AND(AL119="当",OR(AM119="明",AL$17=31,AM$18="×"),OR(AN119="休",AL$17=30,AL$17=31,AN$18="×")),AND(AL119="明",OR(AK119="当",AL$17=1),OR(AM119="休",AL$17=31,AM$18="×"))))),30,IF(AND($D$1="三交代制",AK119&lt;&gt;"準",AK119&lt;&gt;"深",OR(AL119="準",AL119="深"),(NOT(OR(AND(AL119="準",OR(AK119="日",AK119="休",AL$17=1,AND(AM119&lt;&gt;"準",AM119&lt;&gt;"深",AK119="")),OR(AM119="休",AND(AM119="準",OR(AN119="休",AL$17=30,AN$18="×")),AL$17=31,AM$18="×",AM119="")),AND(AL119="深",OR(AK119="休",AL$17=1,AND(AM119&lt;&gt;"準",AM119&lt;&gt;"深",AK119="")),OR(AM119="休",AND(OR(AM119="準",AM119="深"),OR(AN119="休",AL$17=30,AN$18="×")),AL$17=31,AM$18="×",AM119="")))))),40,0))))</f>
        <v>0</v>
      </c>
      <c r="AM260" s="193">
        <f t="shared" ref="AM260" si="1905">IF(AND($D$1="二交代制",AM$17&gt;=1,AM$17&lt;=28,AM119="当",AN119="明",AO119="休",AP119="当"),10,IF(AND($D$1="三交代制",AM$17&gt;=2,AM$17&lt;=30,OR(AM119="準",AM119="深"),OR(AN119="準",AN119="深"),OR(AO119="準",AO119="深")),20,IF(AND($D$1="二交代制",OR(AM119="当",AM119="明"),NOT(OR(AND(AM119="当",OR(AN119="明",AM$17=31,AN$18="×"),OR(AO119="休",AM$17=30,AM$17=31,AO$18="×")),AND(AM119="明",OR(AL119="当",AM$17=1),OR(AN119="休",AM$17=31,AN$18="×"))))),30,IF(AND($D$1="三交代制",AL119&lt;&gt;"準",AL119&lt;&gt;"深",OR(AM119="準",AM119="深"),(NOT(OR(AND(AM119="準",OR(AL119="日",AL119="休",AM$17=1,AND(AN119&lt;&gt;"準",AN119&lt;&gt;"深",AL119="")),OR(AN119="休",AND(AN119="準",OR(AO119="休",AM$17=30,AO$18="×")),AM$17=31,AN$18="×",AN119="")),AND(AM119="深",OR(AL119="休",AM$17=1,AND(AN119&lt;&gt;"準",AN119&lt;&gt;"深",AL119="")),OR(AN119="休",AND(OR(AN119="準",AN119="深"),OR(AO119="休",AM$17=30,AO$18="×")),AM$17=31,AN$18="×",AN119="")))))),40,0))))</f>
        <v>0</v>
      </c>
      <c r="AN260" s="193">
        <f t="shared" ref="AN260" si="1906">IF(AND($D$1="二交代制",AN$17&gt;=1,AN$17&lt;=28,AN119="当",AO119="明",AP119="休",AQ119="当"),10,IF(AND($D$1="三交代制",AN$17&gt;=2,AN$17&lt;=30,OR(AN119="準",AN119="深"),OR(AO119="準",AO119="深"),OR(AP119="準",AP119="深")),20,IF(AND($D$1="二交代制",OR(AN119="当",AN119="明"),NOT(OR(AND(AN119="当",OR(AO119="明",AN$17=31,AO$18="×"),OR(AP119="休",AN$17=30,AN$17=31,AP$18="×")),AND(AN119="明",OR(AM119="当",AN$17=1),OR(AO119="休",AN$17=31,AO$18="×"))))),30,IF(AND($D$1="三交代制",AM119&lt;&gt;"準",AM119&lt;&gt;"深",OR(AN119="準",AN119="深"),(NOT(OR(AND(AN119="準",OR(AM119="日",AM119="休",AN$17=1,AND(AO119&lt;&gt;"準",AO119&lt;&gt;"深",AM119="")),OR(AO119="休",AND(AO119="準",OR(AP119="休",AN$17=30,AP$18="×")),AN$17=31,AO$18="×",AO119="")),AND(AN119="深",OR(AM119="休",AN$17=1,AND(AO119&lt;&gt;"準",AO119&lt;&gt;"深",AM119="")),OR(AO119="休",AND(OR(AO119="準",AO119="深"),OR(AP119="休",AN$17=30,AP$18="×")),AN$17=31,AO$18="×",AO119="")))))),40,0))))</f>
        <v>0</v>
      </c>
      <c r="AO260" s="193">
        <f t="shared" ref="AO260" si="1907">IF(AND($D$1="二交代制",AO$17&gt;=1,AO$17&lt;=28,AO119="当",AP119="明",AQ119="休",AR119="当"),10,IF(AND($D$1="三交代制",AO$17&gt;=2,AO$17&lt;=30,OR(AO119="準",AO119="深"),OR(AP119="準",AP119="深"),OR(AQ119="準",AQ119="深")),20,IF(AND($D$1="二交代制",OR(AO119="当",AO119="明"),NOT(OR(AND(AO119="当",OR(AP119="明",AO$17=31,AP$18="×"),OR(AQ119="休",AO$17=30,AO$17=31,AQ$18="×")),AND(AO119="明",OR(AN119="当",AO$17=1),OR(AP119="休",AO$17=31,AP$18="×"))))),30,IF(AND($D$1="三交代制",AN119&lt;&gt;"準",AN119&lt;&gt;"深",OR(AO119="準",AO119="深"),(NOT(OR(AND(AO119="準",OR(AN119="日",AN119="休",AO$17=1,AND(AP119&lt;&gt;"準",AP119&lt;&gt;"深",AN119="")),OR(AP119="休",AND(AP119="準",OR(AQ119="休",AO$17=30,AQ$18="×")),AO$17=31,AP$18="×",AP119="")),AND(AO119="深",OR(AN119="休",AO$17=1,AND(AP119&lt;&gt;"準",AP119&lt;&gt;"深",AN119="")),OR(AP119="休",AND(OR(AP119="準",AP119="深"),OR(AQ119="休",AO$17=30,AQ$18="×")),AO$17=31,AP$18="×",AP119="")))))),40,0))))</f>
        <v>0</v>
      </c>
    </row>
    <row r="261" spans="4:41" x14ac:dyDescent="0.4">
      <c r="D261" s="104"/>
      <c r="E261" s="104"/>
      <c r="F261" s="104"/>
      <c r="G261" s="104"/>
      <c r="H261" s="104"/>
      <c r="I261" s="307"/>
      <c r="J261" s="202"/>
      <c r="K261" s="193"/>
      <c r="L261" s="193"/>
      <c r="M261" s="193"/>
      <c r="N261" s="193"/>
      <c r="O261" s="193"/>
      <c r="P261" s="193"/>
      <c r="Q261" s="193"/>
      <c r="R261" s="193"/>
      <c r="S261" s="193"/>
      <c r="T261" s="193"/>
      <c r="U261" s="193"/>
      <c r="V261" s="193"/>
      <c r="W261" s="193"/>
      <c r="X261" s="193"/>
      <c r="Y261" s="193"/>
      <c r="Z261" s="193"/>
      <c r="AA261" s="193"/>
      <c r="AB261" s="193"/>
      <c r="AC261" s="193"/>
      <c r="AD261" s="193"/>
      <c r="AE261" s="193"/>
      <c r="AF261" s="193"/>
      <c r="AG261" s="193"/>
      <c r="AH261" s="193"/>
      <c r="AI261" s="193"/>
      <c r="AJ261" s="193"/>
      <c r="AK261" s="193"/>
      <c r="AL261" s="193"/>
      <c r="AM261" s="193"/>
      <c r="AN261" s="193"/>
      <c r="AO261" s="193"/>
    </row>
    <row r="262" spans="4:41" x14ac:dyDescent="0.4">
      <c r="D262" s="104"/>
      <c r="E262" s="104"/>
      <c r="F262" s="104"/>
      <c r="G262" s="104"/>
      <c r="H262" s="104"/>
      <c r="I262" s="307"/>
      <c r="J262" s="201" t="str">
        <f t="shared" ref="J262" si="1908">E121</f>
        <v/>
      </c>
      <c r="K262" s="193">
        <f t="shared" ref="K262" si="1909">IF(AND($D$1="二交代制",K$17&gt;=1,K$17&lt;=28,K121="当",L121="明",M121="休",N121="当"),10,IF(AND($D$1="三交代制",K$17&gt;=2,K$17&lt;=30,OR(K121="準",K121="深"),OR(L121="準",L121="深"),OR(M121="準",M121="深")),20,IF(AND($D$1="二交代制",OR(K121="当",K121="明"),NOT(OR(AND(K121="当",OR(L121="明",K$17=31,L$18="×"),OR(M121="休",K$17=30,K$17=31,M$18="×")),AND(K121="明",OR(J121="当",K$17=1),OR(L121="休",K$17=31,L$18="×"))))),30,IF(AND($D$1="三交代制",J121&lt;&gt;"準",J121&lt;&gt;"深",OR(K121="準",K121="深"),(NOT(OR(AND(K121="準",OR(J121="日",J121="休",K$17=1,AND(L121&lt;&gt;"準",L121&lt;&gt;"深",J121="")),OR(L121="休",AND(L121="準",OR(M121="休",K$17=30,M$18="×")),K$17=31,L$18="×",L121="")),AND(K121="深",OR(J121="休",K$17=1,AND(L121&lt;&gt;"準",L121&lt;&gt;"深",J121="")),OR(L121="休",AND(OR(L121="準",L121="深"),OR(M121="休",K$17=30,M$18="×")),K$17=31,L$18="×",L121="")))))),40,0))))</f>
        <v>0</v>
      </c>
      <c r="L262" s="193">
        <f t="shared" ref="L262" si="1910">IF(AND($D$1="二交代制",L$17&gt;=1,L$17&lt;=28,L121="当",M121="明",N121="休",O121="当"),10,IF(AND($D$1="三交代制",L$17&gt;=2,L$17&lt;=30,OR(L121="準",L121="深"),OR(M121="準",M121="深"),OR(N121="準",N121="深")),20,IF(AND($D$1="二交代制",OR(L121="当",L121="明"),NOT(OR(AND(L121="当",OR(M121="明",L$17=31,M$18="×"),OR(N121="休",L$17=30,L$17=31,N$18="×")),AND(L121="明",OR(K121="当",L$17=1),OR(M121="休",L$17=31,M$18="×"))))),30,IF(AND($D$1="三交代制",K121&lt;&gt;"準",K121&lt;&gt;"深",OR(L121="準",L121="深"),(NOT(OR(AND(L121="準",OR(K121="日",K121="休",L$17=1,AND(M121&lt;&gt;"準",M121&lt;&gt;"深",K121="")),OR(M121="休",AND(M121="準",OR(N121="休",L$17=30,N$18="×")),L$17=31,M$18="×",M121="")),AND(L121="深",OR(K121="休",L$17=1,AND(M121&lt;&gt;"準",M121&lt;&gt;"深",K121="")),OR(M121="休",AND(OR(M121="準",M121="深"),OR(N121="休",L$17=30,N$18="×")),L$17=31,M$18="×",M121="")))))),40,0))))</f>
        <v>0</v>
      </c>
      <c r="M262" s="193">
        <f t="shared" ref="M262" si="1911">IF(AND($D$1="二交代制",M$17&gt;=1,M$17&lt;=28,M121="当",N121="明",O121="休",P121="当"),10,IF(AND($D$1="三交代制",M$17&gt;=2,M$17&lt;=30,OR(M121="準",M121="深"),OR(N121="準",N121="深"),OR(O121="準",O121="深")),20,IF(AND($D$1="二交代制",OR(M121="当",M121="明"),NOT(OR(AND(M121="当",OR(N121="明",M$17=31,N$18="×"),OR(O121="休",M$17=30,M$17=31,O$18="×")),AND(M121="明",OR(L121="当",M$17=1),OR(N121="休",M$17=31,N$18="×"))))),30,IF(AND($D$1="三交代制",L121&lt;&gt;"準",L121&lt;&gt;"深",OR(M121="準",M121="深"),(NOT(OR(AND(M121="準",OR(L121="日",L121="休",M$17=1,AND(N121&lt;&gt;"準",N121&lt;&gt;"深",L121="")),OR(N121="休",AND(N121="準",OR(O121="休",M$17=30,O$18="×")),M$17=31,N$18="×",N121="")),AND(M121="深",OR(L121="休",M$17=1,AND(N121&lt;&gt;"準",N121&lt;&gt;"深",L121="")),OR(N121="休",AND(OR(N121="準",N121="深"),OR(O121="休",M$17=30,O$18="×")),M$17=31,N$18="×",N121="")))))),40,0))))</f>
        <v>0</v>
      </c>
      <c r="N262" s="193">
        <f t="shared" ref="N262" si="1912">IF(AND($D$1="二交代制",N$17&gt;=1,N$17&lt;=28,N121="当",O121="明",P121="休",Q121="当"),10,IF(AND($D$1="三交代制",N$17&gt;=2,N$17&lt;=30,OR(N121="準",N121="深"),OR(O121="準",O121="深"),OR(P121="準",P121="深")),20,IF(AND($D$1="二交代制",OR(N121="当",N121="明"),NOT(OR(AND(N121="当",OR(O121="明",N$17=31,O$18="×"),OR(P121="休",N$17=30,N$17=31,P$18="×")),AND(N121="明",OR(M121="当",N$17=1),OR(O121="休",N$17=31,O$18="×"))))),30,IF(AND($D$1="三交代制",M121&lt;&gt;"準",M121&lt;&gt;"深",OR(N121="準",N121="深"),(NOT(OR(AND(N121="準",OR(M121="日",M121="休",N$17=1,AND(O121&lt;&gt;"準",O121&lt;&gt;"深",M121="")),OR(O121="休",AND(O121="準",OR(P121="休",N$17=30,P$18="×")),N$17=31,O$18="×",O121="")),AND(N121="深",OR(M121="休",N$17=1,AND(O121&lt;&gt;"準",O121&lt;&gt;"深",M121="")),OR(O121="休",AND(OR(O121="準",O121="深"),OR(P121="休",N$17=30,P$18="×")),N$17=31,O$18="×",O121="")))))),40,0))))</f>
        <v>0</v>
      </c>
      <c r="O262" s="193">
        <f t="shared" ref="O262" si="1913">IF(AND($D$1="二交代制",O$17&gt;=1,O$17&lt;=28,O121="当",P121="明",Q121="休",R121="当"),10,IF(AND($D$1="三交代制",O$17&gt;=2,O$17&lt;=30,OR(O121="準",O121="深"),OR(P121="準",P121="深"),OR(Q121="準",Q121="深")),20,IF(AND($D$1="二交代制",OR(O121="当",O121="明"),NOT(OR(AND(O121="当",OR(P121="明",O$17=31,P$18="×"),OR(Q121="休",O$17=30,O$17=31,Q$18="×")),AND(O121="明",OR(N121="当",O$17=1),OR(P121="休",O$17=31,P$18="×"))))),30,IF(AND($D$1="三交代制",N121&lt;&gt;"準",N121&lt;&gt;"深",OR(O121="準",O121="深"),(NOT(OR(AND(O121="準",OR(N121="日",N121="休",O$17=1,AND(P121&lt;&gt;"準",P121&lt;&gt;"深",N121="")),OR(P121="休",AND(P121="準",OR(Q121="休",O$17=30,Q$18="×")),O$17=31,P$18="×",P121="")),AND(O121="深",OR(N121="休",O$17=1,AND(P121&lt;&gt;"準",P121&lt;&gt;"深",N121="")),OR(P121="休",AND(OR(P121="準",P121="深"),OR(Q121="休",O$17=30,Q$18="×")),O$17=31,P$18="×",P121="")))))),40,0))))</f>
        <v>0</v>
      </c>
      <c r="P262" s="193">
        <f t="shared" ref="P262" si="1914">IF(AND($D$1="二交代制",P$17&gt;=1,P$17&lt;=28,P121="当",Q121="明",R121="休",S121="当"),10,IF(AND($D$1="三交代制",P$17&gt;=2,P$17&lt;=30,OR(P121="準",P121="深"),OR(Q121="準",Q121="深"),OR(R121="準",R121="深")),20,IF(AND($D$1="二交代制",OR(P121="当",P121="明"),NOT(OR(AND(P121="当",OR(Q121="明",P$17=31,Q$18="×"),OR(R121="休",P$17=30,P$17=31,R$18="×")),AND(P121="明",OR(O121="当",P$17=1),OR(Q121="休",P$17=31,Q$18="×"))))),30,IF(AND($D$1="三交代制",O121&lt;&gt;"準",O121&lt;&gt;"深",OR(P121="準",P121="深"),(NOT(OR(AND(P121="準",OR(O121="日",O121="休",P$17=1,AND(Q121&lt;&gt;"準",Q121&lt;&gt;"深",O121="")),OR(Q121="休",AND(Q121="準",OR(R121="休",P$17=30,R$18="×")),P$17=31,Q$18="×",Q121="")),AND(P121="深",OR(O121="休",P$17=1,AND(Q121&lt;&gt;"準",Q121&lt;&gt;"深",O121="")),OR(Q121="休",AND(OR(Q121="準",Q121="深"),OR(R121="休",P$17=30,R$18="×")),P$17=31,Q$18="×",Q121="")))))),40,0))))</f>
        <v>0</v>
      </c>
      <c r="Q262" s="193">
        <f t="shared" ref="Q262" si="1915">IF(AND($D$1="二交代制",Q$17&gt;=1,Q$17&lt;=28,Q121="当",R121="明",S121="休",T121="当"),10,IF(AND($D$1="三交代制",Q$17&gt;=2,Q$17&lt;=30,OR(Q121="準",Q121="深"),OR(R121="準",R121="深"),OR(S121="準",S121="深")),20,IF(AND($D$1="二交代制",OR(Q121="当",Q121="明"),NOT(OR(AND(Q121="当",OR(R121="明",Q$17=31,R$18="×"),OR(S121="休",Q$17=30,Q$17=31,S$18="×")),AND(Q121="明",OR(P121="当",Q$17=1),OR(R121="休",Q$17=31,R$18="×"))))),30,IF(AND($D$1="三交代制",P121&lt;&gt;"準",P121&lt;&gt;"深",OR(Q121="準",Q121="深"),(NOT(OR(AND(Q121="準",OR(P121="日",P121="休",Q$17=1,AND(R121&lt;&gt;"準",R121&lt;&gt;"深",P121="")),OR(R121="休",AND(R121="準",OR(S121="休",Q$17=30,S$18="×")),Q$17=31,R$18="×",R121="")),AND(Q121="深",OR(P121="休",Q$17=1,AND(R121&lt;&gt;"準",R121&lt;&gt;"深",P121="")),OR(R121="休",AND(OR(R121="準",R121="深"),OR(S121="休",Q$17=30,S$18="×")),Q$17=31,R$18="×",R121="")))))),40,0))))</f>
        <v>0</v>
      </c>
      <c r="R262" s="193">
        <f t="shared" ref="R262" si="1916">IF(AND($D$1="二交代制",R$17&gt;=1,R$17&lt;=28,R121="当",S121="明",T121="休",U121="当"),10,IF(AND($D$1="三交代制",R$17&gt;=2,R$17&lt;=30,OR(R121="準",R121="深"),OR(S121="準",S121="深"),OR(T121="準",T121="深")),20,IF(AND($D$1="二交代制",OR(R121="当",R121="明"),NOT(OR(AND(R121="当",OR(S121="明",R$17=31,S$18="×"),OR(T121="休",R$17=30,R$17=31,T$18="×")),AND(R121="明",OR(Q121="当",R$17=1),OR(S121="休",R$17=31,S$18="×"))))),30,IF(AND($D$1="三交代制",Q121&lt;&gt;"準",Q121&lt;&gt;"深",OR(R121="準",R121="深"),(NOT(OR(AND(R121="準",OR(Q121="日",Q121="休",R$17=1,AND(S121&lt;&gt;"準",S121&lt;&gt;"深",Q121="")),OR(S121="休",AND(S121="準",OR(T121="休",R$17=30,T$18="×")),R$17=31,S$18="×",S121="")),AND(R121="深",OR(Q121="休",R$17=1,AND(S121&lt;&gt;"準",S121&lt;&gt;"深",Q121="")),OR(S121="休",AND(OR(S121="準",S121="深"),OR(T121="休",R$17=30,T$18="×")),R$17=31,S$18="×",S121="")))))),40,0))))</f>
        <v>0</v>
      </c>
      <c r="S262" s="193">
        <f t="shared" ref="S262" si="1917">IF(AND($D$1="二交代制",S$17&gt;=1,S$17&lt;=28,S121="当",T121="明",U121="休",V121="当"),10,IF(AND($D$1="三交代制",S$17&gt;=2,S$17&lt;=30,OR(S121="準",S121="深"),OR(T121="準",T121="深"),OR(U121="準",U121="深")),20,IF(AND($D$1="二交代制",OR(S121="当",S121="明"),NOT(OR(AND(S121="当",OR(T121="明",S$17=31,T$18="×"),OR(U121="休",S$17=30,S$17=31,U$18="×")),AND(S121="明",OR(R121="当",S$17=1),OR(T121="休",S$17=31,T$18="×"))))),30,IF(AND($D$1="三交代制",R121&lt;&gt;"準",R121&lt;&gt;"深",OR(S121="準",S121="深"),(NOT(OR(AND(S121="準",OR(R121="日",R121="休",S$17=1,AND(T121&lt;&gt;"準",T121&lt;&gt;"深",R121="")),OR(T121="休",AND(T121="準",OR(U121="休",S$17=30,U$18="×")),S$17=31,T$18="×",T121="")),AND(S121="深",OR(R121="休",S$17=1,AND(T121&lt;&gt;"準",T121&lt;&gt;"深",R121="")),OR(T121="休",AND(OR(T121="準",T121="深"),OR(U121="休",S$17=30,U$18="×")),S$17=31,T$18="×",T121="")))))),40,0))))</f>
        <v>0</v>
      </c>
      <c r="T262" s="193">
        <f t="shared" ref="T262" si="1918">IF(AND($D$1="二交代制",T$17&gt;=1,T$17&lt;=28,T121="当",U121="明",V121="休",W121="当"),10,IF(AND($D$1="三交代制",T$17&gt;=2,T$17&lt;=30,OR(T121="準",T121="深"),OR(U121="準",U121="深"),OR(V121="準",V121="深")),20,IF(AND($D$1="二交代制",OR(T121="当",T121="明"),NOT(OR(AND(T121="当",OR(U121="明",T$17=31,U$18="×"),OR(V121="休",T$17=30,T$17=31,V$18="×")),AND(T121="明",OR(S121="当",T$17=1),OR(U121="休",T$17=31,U$18="×"))))),30,IF(AND($D$1="三交代制",S121&lt;&gt;"準",S121&lt;&gt;"深",OR(T121="準",T121="深"),(NOT(OR(AND(T121="準",OR(S121="日",S121="休",T$17=1,AND(U121&lt;&gt;"準",U121&lt;&gt;"深",S121="")),OR(U121="休",AND(U121="準",OR(V121="休",T$17=30,V$18="×")),T$17=31,U$18="×",U121="")),AND(T121="深",OR(S121="休",T$17=1,AND(U121&lt;&gt;"準",U121&lt;&gt;"深",S121="")),OR(U121="休",AND(OR(U121="準",U121="深"),OR(V121="休",T$17=30,V$18="×")),T$17=31,U$18="×",U121="")))))),40,0))))</f>
        <v>0</v>
      </c>
      <c r="U262" s="193">
        <f t="shared" ref="U262" si="1919">IF(AND($D$1="二交代制",U$17&gt;=1,U$17&lt;=28,U121="当",V121="明",W121="休",X121="当"),10,IF(AND($D$1="三交代制",U$17&gt;=2,U$17&lt;=30,OR(U121="準",U121="深"),OR(V121="準",V121="深"),OR(W121="準",W121="深")),20,IF(AND($D$1="二交代制",OR(U121="当",U121="明"),NOT(OR(AND(U121="当",OR(V121="明",U$17=31,V$18="×"),OR(W121="休",U$17=30,U$17=31,W$18="×")),AND(U121="明",OR(T121="当",U$17=1),OR(V121="休",U$17=31,V$18="×"))))),30,IF(AND($D$1="三交代制",T121&lt;&gt;"準",T121&lt;&gt;"深",OR(U121="準",U121="深"),(NOT(OR(AND(U121="準",OR(T121="日",T121="休",U$17=1,AND(V121&lt;&gt;"準",V121&lt;&gt;"深",T121="")),OR(V121="休",AND(V121="準",OR(W121="休",U$17=30,W$18="×")),U$17=31,V$18="×",V121="")),AND(U121="深",OR(T121="休",U$17=1,AND(V121&lt;&gt;"準",V121&lt;&gt;"深",T121="")),OR(V121="休",AND(OR(V121="準",V121="深"),OR(W121="休",U$17=30,W$18="×")),U$17=31,V$18="×",V121="")))))),40,0))))</f>
        <v>0</v>
      </c>
      <c r="V262" s="193">
        <f t="shared" ref="V262" si="1920">IF(AND($D$1="二交代制",V$17&gt;=1,V$17&lt;=28,V121="当",W121="明",X121="休",Y121="当"),10,IF(AND($D$1="三交代制",V$17&gt;=2,V$17&lt;=30,OR(V121="準",V121="深"),OR(W121="準",W121="深"),OR(X121="準",X121="深")),20,IF(AND($D$1="二交代制",OR(V121="当",V121="明"),NOT(OR(AND(V121="当",OR(W121="明",V$17=31,W$18="×"),OR(X121="休",V$17=30,V$17=31,X$18="×")),AND(V121="明",OR(U121="当",V$17=1),OR(W121="休",V$17=31,W$18="×"))))),30,IF(AND($D$1="三交代制",U121&lt;&gt;"準",U121&lt;&gt;"深",OR(V121="準",V121="深"),(NOT(OR(AND(V121="準",OR(U121="日",U121="休",V$17=1,AND(W121&lt;&gt;"準",W121&lt;&gt;"深",U121="")),OR(W121="休",AND(W121="準",OR(X121="休",V$17=30,X$18="×")),V$17=31,W$18="×",W121="")),AND(V121="深",OR(U121="休",V$17=1,AND(W121&lt;&gt;"準",W121&lt;&gt;"深",U121="")),OR(W121="休",AND(OR(W121="準",W121="深"),OR(X121="休",V$17=30,X$18="×")),V$17=31,W$18="×",W121="")))))),40,0))))</f>
        <v>0</v>
      </c>
      <c r="W262" s="193">
        <f t="shared" ref="W262" si="1921">IF(AND($D$1="二交代制",W$17&gt;=1,W$17&lt;=28,W121="当",X121="明",Y121="休",Z121="当"),10,IF(AND($D$1="三交代制",W$17&gt;=2,W$17&lt;=30,OR(W121="準",W121="深"),OR(X121="準",X121="深"),OR(Y121="準",Y121="深")),20,IF(AND($D$1="二交代制",OR(W121="当",W121="明"),NOT(OR(AND(W121="当",OR(X121="明",W$17=31,X$18="×"),OR(Y121="休",W$17=30,W$17=31,Y$18="×")),AND(W121="明",OR(V121="当",W$17=1),OR(X121="休",W$17=31,X$18="×"))))),30,IF(AND($D$1="三交代制",V121&lt;&gt;"準",V121&lt;&gt;"深",OR(W121="準",W121="深"),(NOT(OR(AND(W121="準",OR(V121="日",V121="休",W$17=1,AND(X121&lt;&gt;"準",X121&lt;&gt;"深",V121="")),OR(X121="休",AND(X121="準",OR(Y121="休",W$17=30,Y$18="×")),W$17=31,X$18="×",X121="")),AND(W121="深",OR(V121="休",W$17=1,AND(X121&lt;&gt;"準",X121&lt;&gt;"深",V121="")),OR(X121="休",AND(OR(X121="準",X121="深"),OR(Y121="休",W$17=30,Y$18="×")),W$17=31,X$18="×",X121="")))))),40,0))))</f>
        <v>0</v>
      </c>
      <c r="X262" s="193">
        <f t="shared" ref="X262" si="1922">IF(AND($D$1="二交代制",X$17&gt;=1,X$17&lt;=28,X121="当",Y121="明",Z121="休",AA121="当"),10,IF(AND($D$1="三交代制",X$17&gt;=2,X$17&lt;=30,OR(X121="準",X121="深"),OR(Y121="準",Y121="深"),OR(Z121="準",Z121="深")),20,IF(AND($D$1="二交代制",OR(X121="当",X121="明"),NOT(OR(AND(X121="当",OR(Y121="明",X$17=31,Y$18="×"),OR(Z121="休",X$17=30,X$17=31,Z$18="×")),AND(X121="明",OR(W121="当",X$17=1),OR(Y121="休",X$17=31,Y$18="×"))))),30,IF(AND($D$1="三交代制",W121&lt;&gt;"準",W121&lt;&gt;"深",OR(X121="準",X121="深"),(NOT(OR(AND(X121="準",OR(W121="日",W121="休",X$17=1,AND(Y121&lt;&gt;"準",Y121&lt;&gt;"深",W121="")),OR(Y121="休",AND(Y121="準",OR(Z121="休",X$17=30,Z$18="×")),X$17=31,Y$18="×",Y121="")),AND(X121="深",OR(W121="休",X$17=1,AND(Y121&lt;&gt;"準",Y121&lt;&gt;"深",W121="")),OR(Y121="休",AND(OR(Y121="準",Y121="深"),OR(Z121="休",X$17=30,Z$18="×")),X$17=31,Y$18="×",Y121="")))))),40,0))))</f>
        <v>0</v>
      </c>
      <c r="Y262" s="193">
        <f t="shared" ref="Y262" si="1923">IF(AND($D$1="二交代制",Y$17&gt;=1,Y$17&lt;=28,Y121="当",Z121="明",AA121="休",AB121="当"),10,IF(AND($D$1="三交代制",Y$17&gt;=2,Y$17&lt;=30,OR(Y121="準",Y121="深"),OR(Z121="準",Z121="深"),OR(AA121="準",AA121="深")),20,IF(AND($D$1="二交代制",OR(Y121="当",Y121="明"),NOT(OR(AND(Y121="当",OR(Z121="明",Y$17=31,Z$18="×"),OR(AA121="休",Y$17=30,Y$17=31,AA$18="×")),AND(Y121="明",OR(X121="当",Y$17=1),OR(Z121="休",Y$17=31,Z$18="×"))))),30,IF(AND($D$1="三交代制",X121&lt;&gt;"準",X121&lt;&gt;"深",OR(Y121="準",Y121="深"),(NOT(OR(AND(Y121="準",OR(X121="日",X121="休",Y$17=1,AND(Z121&lt;&gt;"準",Z121&lt;&gt;"深",X121="")),OR(Z121="休",AND(Z121="準",OR(AA121="休",Y$17=30,AA$18="×")),Y$17=31,Z$18="×",Z121="")),AND(Y121="深",OR(X121="休",Y$17=1,AND(Z121&lt;&gt;"準",Z121&lt;&gt;"深",X121="")),OR(Z121="休",AND(OR(Z121="準",Z121="深"),OR(AA121="休",Y$17=30,AA$18="×")),Y$17=31,Z$18="×",Z121="")))))),40,0))))</f>
        <v>0</v>
      </c>
      <c r="Z262" s="193">
        <f t="shared" ref="Z262" si="1924">IF(AND($D$1="二交代制",Z$17&gt;=1,Z$17&lt;=28,Z121="当",AA121="明",AB121="休",AC121="当"),10,IF(AND($D$1="三交代制",Z$17&gt;=2,Z$17&lt;=30,OR(Z121="準",Z121="深"),OR(AA121="準",AA121="深"),OR(AB121="準",AB121="深")),20,IF(AND($D$1="二交代制",OR(Z121="当",Z121="明"),NOT(OR(AND(Z121="当",OR(AA121="明",Z$17=31,AA$18="×"),OR(AB121="休",Z$17=30,Z$17=31,AB$18="×")),AND(Z121="明",OR(Y121="当",Z$17=1),OR(AA121="休",Z$17=31,AA$18="×"))))),30,IF(AND($D$1="三交代制",Y121&lt;&gt;"準",Y121&lt;&gt;"深",OR(Z121="準",Z121="深"),(NOT(OR(AND(Z121="準",OR(Y121="日",Y121="休",Z$17=1,AND(AA121&lt;&gt;"準",AA121&lt;&gt;"深",Y121="")),OR(AA121="休",AND(AA121="準",OR(AB121="休",Z$17=30,AB$18="×")),Z$17=31,AA$18="×",AA121="")),AND(Z121="深",OR(Y121="休",Z$17=1,AND(AA121&lt;&gt;"準",AA121&lt;&gt;"深",Y121="")),OR(AA121="休",AND(OR(AA121="準",AA121="深"),OR(AB121="休",Z$17=30,AB$18="×")),Z$17=31,AA$18="×",AA121="")))))),40,0))))</f>
        <v>0</v>
      </c>
      <c r="AA262" s="193">
        <f t="shared" ref="AA262" si="1925">IF(AND($D$1="二交代制",AA$17&gt;=1,AA$17&lt;=28,AA121="当",AB121="明",AC121="休",AD121="当"),10,IF(AND($D$1="三交代制",AA$17&gt;=2,AA$17&lt;=30,OR(AA121="準",AA121="深"),OR(AB121="準",AB121="深"),OR(AC121="準",AC121="深")),20,IF(AND($D$1="二交代制",OR(AA121="当",AA121="明"),NOT(OR(AND(AA121="当",OR(AB121="明",AA$17=31,AB$18="×"),OR(AC121="休",AA$17=30,AA$17=31,AC$18="×")),AND(AA121="明",OR(Z121="当",AA$17=1),OR(AB121="休",AA$17=31,AB$18="×"))))),30,IF(AND($D$1="三交代制",Z121&lt;&gt;"準",Z121&lt;&gt;"深",OR(AA121="準",AA121="深"),(NOT(OR(AND(AA121="準",OR(Z121="日",Z121="休",AA$17=1,AND(AB121&lt;&gt;"準",AB121&lt;&gt;"深",Z121="")),OR(AB121="休",AND(AB121="準",OR(AC121="休",AA$17=30,AC$18="×")),AA$17=31,AB$18="×",AB121="")),AND(AA121="深",OR(Z121="休",AA$17=1,AND(AB121&lt;&gt;"準",AB121&lt;&gt;"深",Z121="")),OR(AB121="休",AND(OR(AB121="準",AB121="深"),OR(AC121="休",AA$17=30,AC$18="×")),AA$17=31,AB$18="×",AB121="")))))),40,0))))</f>
        <v>0</v>
      </c>
      <c r="AB262" s="193">
        <f t="shared" ref="AB262" si="1926">IF(AND($D$1="二交代制",AB$17&gt;=1,AB$17&lt;=28,AB121="当",AC121="明",AD121="休",AE121="当"),10,IF(AND($D$1="三交代制",AB$17&gt;=2,AB$17&lt;=30,OR(AB121="準",AB121="深"),OR(AC121="準",AC121="深"),OR(AD121="準",AD121="深")),20,IF(AND($D$1="二交代制",OR(AB121="当",AB121="明"),NOT(OR(AND(AB121="当",OR(AC121="明",AB$17=31,AC$18="×"),OR(AD121="休",AB$17=30,AB$17=31,AD$18="×")),AND(AB121="明",OR(AA121="当",AB$17=1),OR(AC121="休",AB$17=31,AC$18="×"))))),30,IF(AND($D$1="三交代制",AA121&lt;&gt;"準",AA121&lt;&gt;"深",OR(AB121="準",AB121="深"),(NOT(OR(AND(AB121="準",OR(AA121="日",AA121="休",AB$17=1,AND(AC121&lt;&gt;"準",AC121&lt;&gt;"深",AA121="")),OR(AC121="休",AND(AC121="準",OR(AD121="休",AB$17=30,AD$18="×")),AB$17=31,AC$18="×",AC121="")),AND(AB121="深",OR(AA121="休",AB$17=1,AND(AC121&lt;&gt;"準",AC121&lt;&gt;"深",AA121="")),OR(AC121="休",AND(OR(AC121="準",AC121="深"),OR(AD121="休",AB$17=30,AD$18="×")),AB$17=31,AC$18="×",AC121="")))))),40,0))))</f>
        <v>0</v>
      </c>
      <c r="AC262" s="193">
        <f t="shared" ref="AC262" si="1927">IF(AND($D$1="二交代制",AC$17&gt;=1,AC$17&lt;=28,AC121="当",AD121="明",AE121="休",AF121="当"),10,IF(AND($D$1="三交代制",AC$17&gt;=2,AC$17&lt;=30,OR(AC121="準",AC121="深"),OR(AD121="準",AD121="深"),OR(AE121="準",AE121="深")),20,IF(AND($D$1="二交代制",OR(AC121="当",AC121="明"),NOT(OR(AND(AC121="当",OR(AD121="明",AC$17=31,AD$18="×"),OR(AE121="休",AC$17=30,AC$17=31,AE$18="×")),AND(AC121="明",OR(AB121="当",AC$17=1),OR(AD121="休",AC$17=31,AD$18="×"))))),30,IF(AND($D$1="三交代制",AB121&lt;&gt;"準",AB121&lt;&gt;"深",OR(AC121="準",AC121="深"),(NOT(OR(AND(AC121="準",OR(AB121="日",AB121="休",AC$17=1,AND(AD121&lt;&gt;"準",AD121&lt;&gt;"深",AB121="")),OR(AD121="休",AND(AD121="準",OR(AE121="休",AC$17=30,AE$18="×")),AC$17=31,AD$18="×",AD121="")),AND(AC121="深",OR(AB121="休",AC$17=1,AND(AD121&lt;&gt;"準",AD121&lt;&gt;"深",AB121="")),OR(AD121="休",AND(OR(AD121="準",AD121="深"),OR(AE121="休",AC$17=30,AE$18="×")),AC$17=31,AD$18="×",AD121="")))))),40,0))))</f>
        <v>0</v>
      </c>
      <c r="AD262" s="193">
        <f t="shared" ref="AD262" si="1928">IF(AND($D$1="二交代制",AD$17&gt;=1,AD$17&lt;=28,AD121="当",AE121="明",AF121="休",AG121="当"),10,IF(AND($D$1="三交代制",AD$17&gt;=2,AD$17&lt;=30,OR(AD121="準",AD121="深"),OR(AE121="準",AE121="深"),OR(AF121="準",AF121="深")),20,IF(AND($D$1="二交代制",OR(AD121="当",AD121="明"),NOT(OR(AND(AD121="当",OR(AE121="明",AD$17=31,AE$18="×"),OR(AF121="休",AD$17=30,AD$17=31,AF$18="×")),AND(AD121="明",OR(AC121="当",AD$17=1),OR(AE121="休",AD$17=31,AE$18="×"))))),30,IF(AND($D$1="三交代制",AC121&lt;&gt;"準",AC121&lt;&gt;"深",OR(AD121="準",AD121="深"),(NOT(OR(AND(AD121="準",OR(AC121="日",AC121="休",AD$17=1,AND(AE121&lt;&gt;"準",AE121&lt;&gt;"深",AC121="")),OR(AE121="休",AND(AE121="準",OR(AF121="休",AD$17=30,AF$18="×")),AD$17=31,AE$18="×",AE121="")),AND(AD121="深",OR(AC121="休",AD$17=1,AND(AE121&lt;&gt;"準",AE121&lt;&gt;"深",AC121="")),OR(AE121="休",AND(OR(AE121="準",AE121="深"),OR(AF121="休",AD$17=30,AF$18="×")),AD$17=31,AE$18="×",AE121="")))))),40,0))))</f>
        <v>0</v>
      </c>
      <c r="AE262" s="193">
        <f t="shared" ref="AE262" si="1929">IF(AND($D$1="二交代制",AE$17&gt;=1,AE$17&lt;=28,AE121="当",AF121="明",AG121="休",AH121="当"),10,IF(AND($D$1="三交代制",AE$17&gt;=2,AE$17&lt;=30,OR(AE121="準",AE121="深"),OR(AF121="準",AF121="深"),OR(AG121="準",AG121="深")),20,IF(AND($D$1="二交代制",OR(AE121="当",AE121="明"),NOT(OR(AND(AE121="当",OR(AF121="明",AE$17=31,AF$18="×"),OR(AG121="休",AE$17=30,AE$17=31,AG$18="×")),AND(AE121="明",OR(AD121="当",AE$17=1),OR(AF121="休",AE$17=31,AF$18="×"))))),30,IF(AND($D$1="三交代制",AD121&lt;&gt;"準",AD121&lt;&gt;"深",OR(AE121="準",AE121="深"),(NOT(OR(AND(AE121="準",OR(AD121="日",AD121="休",AE$17=1,AND(AF121&lt;&gt;"準",AF121&lt;&gt;"深",AD121="")),OR(AF121="休",AND(AF121="準",OR(AG121="休",AE$17=30,AG$18="×")),AE$17=31,AF$18="×",AF121="")),AND(AE121="深",OR(AD121="休",AE$17=1,AND(AF121&lt;&gt;"準",AF121&lt;&gt;"深",AD121="")),OR(AF121="休",AND(OR(AF121="準",AF121="深"),OR(AG121="休",AE$17=30,AG$18="×")),AE$17=31,AF$18="×",AF121="")))))),40,0))))</f>
        <v>0</v>
      </c>
      <c r="AF262" s="193">
        <f t="shared" ref="AF262" si="1930">IF(AND($D$1="二交代制",AF$17&gt;=1,AF$17&lt;=28,AF121="当",AG121="明",AH121="休",AI121="当"),10,IF(AND($D$1="三交代制",AF$17&gt;=2,AF$17&lt;=30,OR(AF121="準",AF121="深"),OR(AG121="準",AG121="深"),OR(AH121="準",AH121="深")),20,IF(AND($D$1="二交代制",OR(AF121="当",AF121="明"),NOT(OR(AND(AF121="当",OR(AG121="明",AF$17=31,AG$18="×"),OR(AH121="休",AF$17=30,AF$17=31,AH$18="×")),AND(AF121="明",OR(AE121="当",AF$17=1),OR(AG121="休",AF$17=31,AG$18="×"))))),30,IF(AND($D$1="三交代制",AE121&lt;&gt;"準",AE121&lt;&gt;"深",OR(AF121="準",AF121="深"),(NOT(OR(AND(AF121="準",OR(AE121="日",AE121="休",AF$17=1,AND(AG121&lt;&gt;"準",AG121&lt;&gt;"深",AE121="")),OR(AG121="休",AND(AG121="準",OR(AH121="休",AF$17=30,AH$18="×")),AF$17=31,AG$18="×",AG121="")),AND(AF121="深",OR(AE121="休",AF$17=1,AND(AG121&lt;&gt;"準",AG121&lt;&gt;"深",AE121="")),OR(AG121="休",AND(OR(AG121="準",AG121="深"),OR(AH121="休",AF$17=30,AH$18="×")),AF$17=31,AG$18="×",AG121="")))))),40,0))))</f>
        <v>0</v>
      </c>
      <c r="AG262" s="193">
        <f t="shared" ref="AG262" si="1931">IF(AND($D$1="二交代制",AG$17&gt;=1,AG$17&lt;=28,AG121="当",AH121="明",AI121="休",AJ121="当"),10,IF(AND($D$1="三交代制",AG$17&gt;=2,AG$17&lt;=30,OR(AG121="準",AG121="深"),OR(AH121="準",AH121="深"),OR(AI121="準",AI121="深")),20,IF(AND($D$1="二交代制",OR(AG121="当",AG121="明"),NOT(OR(AND(AG121="当",OR(AH121="明",AG$17=31,AH$18="×"),OR(AI121="休",AG$17=30,AG$17=31,AI$18="×")),AND(AG121="明",OR(AF121="当",AG$17=1),OR(AH121="休",AG$17=31,AH$18="×"))))),30,IF(AND($D$1="三交代制",AF121&lt;&gt;"準",AF121&lt;&gt;"深",OR(AG121="準",AG121="深"),(NOT(OR(AND(AG121="準",OR(AF121="日",AF121="休",AG$17=1,AND(AH121&lt;&gt;"準",AH121&lt;&gt;"深",AF121="")),OR(AH121="休",AND(AH121="準",OR(AI121="休",AG$17=30,AI$18="×")),AG$17=31,AH$18="×",AH121="")),AND(AG121="深",OR(AF121="休",AG$17=1,AND(AH121&lt;&gt;"準",AH121&lt;&gt;"深",AF121="")),OR(AH121="休",AND(OR(AH121="準",AH121="深"),OR(AI121="休",AG$17=30,AI$18="×")),AG$17=31,AH$18="×",AH121="")))))),40,0))))</f>
        <v>0</v>
      </c>
      <c r="AH262" s="193">
        <f t="shared" ref="AH262" si="1932">IF(AND($D$1="二交代制",AH$17&gt;=1,AH$17&lt;=28,AH121="当",AI121="明",AJ121="休",AK121="当"),10,IF(AND($D$1="三交代制",AH$17&gt;=2,AH$17&lt;=30,OR(AH121="準",AH121="深"),OR(AI121="準",AI121="深"),OR(AJ121="準",AJ121="深")),20,IF(AND($D$1="二交代制",OR(AH121="当",AH121="明"),NOT(OR(AND(AH121="当",OR(AI121="明",AH$17=31,AI$18="×"),OR(AJ121="休",AH$17=30,AH$17=31,AJ$18="×")),AND(AH121="明",OR(AG121="当",AH$17=1),OR(AI121="休",AH$17=31,AI$18="×"))))),30,IF(AND($D$1="三交代制",AG121&lt;&gt;"準",AG121&lt;&gt;"深",OR(AH121="準",AH121="深"),(NOT(OR(AND(AH121="準",OR(AG121="日",AG121="休",AH$17=1,AND(AI121&lt;&gt;"準",AI121&lt;&gt;"深",AG121="")),OR(AI121="休",AND(AI121="準",OR(AJ121="休",AH$17=30,AJ$18="×")),AH$17=31,AI$18="×",AI121="")),AND(AH121="深",OR(AG121="休",AH$17=1,AND(AI121&lt;&gt;"準",AI121&lt;&gt;"深",AG121="")),OR(AI121="休",AND(OR(AI121="準",AI121="深"),OR(AJ121="休",AH$17=30,AJ$18="×")),AH$17=31,AI$18="×",AI121="")))))),40,0))))</f>
        <v>0</v>
      </c>
      <c r="AI262" s="193">
        <f t="shared" ref="AI262" si="1933">IF(AND($D$1="二交代制",AI$17&gt;=1,AI$17&lt;=28,AI121="当",AJ121="明",AK121="休",AL121="当"),10,IF(AND($D$1="三交代制",AI$17&gt;=2,AI$17&lt;=30,OR(AI121="準",AI121="深"),OR(AJ121="準",AJ121="深"),OR(AK121="準",AK121="深")),20,IF(AND($D$1="二交代制",OR(AI121="当",AI121="明"),NOT(OR(AND(AI121="当",OR(AJ121="明",AI$17=31,AJ$18="×"),OR(AK121="休",AI$17=30,AI$17=31,AK$18="×")),AND(AI121="明",OR(AH121="当",AI$17=1),OR(AJ121="休",AI$17=31,AJ$18="×"))))),30,IF(AND($D$1="三交代制",AH121&lt;&gt;"準",AH121&lt;&gt;"深",OR(AI121="準",AI121="深"),(NOT(OR(AND(AI121="準",OR(AH121="日",AH121="休",AI$17=1,AND(AJ121&lt;&gt;"準",AJ121&lt;&gt;"深",AH121="")),OR(AJ121="休",AND(AJ121="準",OR(AK121="休",AI$17=30,AK$18="×")),AI$17=31,AJ$18="×",AJ121="")),AND(AI121="深",OR(AH121="休",AI$17=1,AND(AJ121&lt;&gt;"準",AJ121&lt;&gt;"深",AH121="")),OR(AJ121="休",AND(OR(AJ121="準",AJ121="深"),OR(AK121="休",AI$17=30,AK$18="×")),AI$17=31,AJ$18="×",AJ121="")))))),40,0))))</f>
        <v>0</v>
      </c>
      <c r="AJ262" s="193">
        <f t="shared" ref="AJ262" si="1934">IF(AND($D$1="二交代制",AJ$17&gt;=1,AJ$17&lt;=28,AJ121="当",AK121="明",AL121="休",AM121="当"),10,IF(AND($D$1="三交代制",AJ$17&gt;=2,AJ$17&lt;=30,OR(AJ121="準",AJ121="深"),OR(AK121="準",AK121="深"),OR(AL121="準",AL121="深")),20,IF(AND($D$1="二交代制",OR(AJ121="当",AJ121="明"),NOT(OR(AND(AJ121="当",OR(AK121="明",AJ$17=31,AK$18="×"),OR(AL121="休",AJ$17=30,AJ$17=31,AL$18="×")),AND(AJ121="明",OR(AI121="当",AJ$17=1),OR(AK121="休",AJ$17=31,AK$18="×"))))),30,IF(AND($D$1="三交代制",AI121&lt;&gt;"準",AI121&lt;&gt;"深",OR(AJ121="準",AJ121="深"),(NOT(OR(AND(AJ121="準",OR(AI121="日",AI121="休",AJ$17=1,AND(AK121&lt;&gt;"準",AK121&lt;&gt;"深",AI121="")),OR(AK121="休",AND(AK121="準",OR(AL121="休",AJ$17=30,AL$18="×")),AJ$17=31,AK$18="×",AK121="")),AND(AJ121="深",OR(AI121="休",AJ$17=1,AND(AK121&lt;&gt;"準",AK121&lt;&gt;"深",AI121="")),OR(AK121="休",AND(OR(AK121="準",AK121="深"),OR(AL121="休",AJ$17=30,AL$18="×")),AJ$17=31,AK$18="×",AK121="")))))),40,0))))</f>
        <v>0</v>
      </c>
      <c r="AK262" s="193">
        <f t="shared" ref="AK262" si="1935">IF(AND($D$1="二交代制",AK$17&gt;=1,AK$17&lt;=28,AK121="当",AL121="明",AM121="休",AN121="当"),10,IF(AND($D$1="三交代制",AK$17&gt;=2,AK$17&lt;=30,OR(AK121="準",AK121="深"),OR(AL121="準",AL121="深"),OR(AM121="準",AM121="深")),20,IF(AND($D$1="二交代制",OR(AK121="当",AK121="明"),NOT(OR(AND(AK121="当",OR(AL121="明",AK$17=31,AL$18="×"),OR(AM121="休",AK$17=30,AK$17=31,AM$18="×")),AND(AK121="明",OR(AJ121="当",AK$17=1),OR(AL121="休",AK$17=31,AL$18="×"))))),30,IF(AND($D$1="三交代制",AJ121&lt;&gt;"準",AJ121&lt;&gt;"深",OR(AK121="準",AK121="深"),(NOT(OR(AND(AK121="準",OR(AJ121="日",AJ121="休",AK$17=1,AND(AL121&lt;&gt;"準",AL121&lt;&gt;"深",AJ121="")),OR(AL121="休",AND(AL121="準",OR(AM121="休",AK$17=30,AM$18="×")),AK$17=31,AL$18="×",AL121="")),AND(AK121="深",OR(AJ121="休",AK$17=1,AND(AL121&lt;&gt;"準",AL121&lt;&gt;"深",AJ121="")),OR(AL121="休",AND(OR(AL121="準",AL121="深"),OR(AM121="休",AK$17=30,AM$18="×")),AK$17=31,AL$18="×",AL121="")))))),40,0))))</f>
        <v>0</v>
      </c>
      <c r="AL262" s="193">
        <f t="shared" ref="AL262" si="1936">IF(AND($D$1="二交代制",AL$17&gt;=1,AL$17&lt;=28,AL121="当",AM121="明",AN121="休",AO121="当"),10,IF(AND($D$1="三交代制",AL$17&gt;=2,AL$17&lt;=30,OR(AL121="準",AL121="深"),OR(AM121="準",AM121="深"),OR(AN121="準",AN121="深")),20,IF(AND($D$1="二交代制",OR(AL121="当",AL121="明"),NOT(OR(AND(AL121="当",OR(AM121="明",AL$17=31,AM$18="×"),OR(AN121="休",AL$17=30,AL$17=31,AN$18="×")),AND(AL121="明",OR(AK121="当",AL$17=1),OR(AM121="休",AL$17=31,AM$18="×"))))),30,IF(AND($D$1="三交代制",AK121&lt;&gt;"準",AK121&lt;&gt;"深",OR(AL121="準",AL121="深"),(NOT(OR(AND(AL121="準",OR(AK121="日",AK121="休",AL$17=1,AND(AM121&lt;&gt;"準",AM121&lt;&gt;"深",AK121="")),OR(AM121="休",AND(AM121="準",OR(AN121="休",AL$17=30,AN$18="×")),AL$17=31,AM$18="×",AM121="")),AND(AL121="深",OR(AK121="休",AL$17=1,AND(AM121&lt;&gt;"準",AM121&lt;&gt;"深",AK121="")),OR(AM121="休",AND(OR(AM121="準",AM121="深"),OR(AN121="休",AL$17=30,AN$18="×")),AL$17=31,AM$18="×",AM121="")))))),40,0))))</f>
        <v>0</v>
      </c>
      <c r="AM262" s="193">
        <f t="shared" ref="AM262" si="1937">IF(AND($D$1="二交代制",AM$17&gt;=1,AM$17&lt;=28,AM121="当",AN121="明",AO121="休",AP121="当"),10,IF(AND($D$1="三交代制",AM$17&gt;=2,AM$17&lt;=30,OR(AM121="準",AM121="深"),OR(AN121="準",AN121="深"),OR(AO121="準",AO121="深")),20,IF(AND($D$1="二交代制",OR(AM121="当",AM121="明"),NOT(OR(AND(AM121="当",OR(AN121="明",AM$17=31,AN$18="×"),OR(AO121="休",AM$17=30,AM$17=31,AO$18="×")),AND(AM121="明",OR(AL121="当",AM$17=1),OR(AN121="休",AM$17=31,AN$18="×"))))),30,IF(AND($D$1="三交代制",AL121&lt;&gt;"準",AL121&lt;&gt;"深",OR(AM121="準",AM121="深"),(NOT(OR(AND(AM121="準",OR(AL121="日",AL121="休",AM$17=1,AND(AN121&lt;&gt;"準",AN121&lt;&gt;"深",AL121="")),OR(AN121="休",AND(AN121="準",OR(AO121="休",AM$17=30,AO$18="×")),AM$17=31,AN$18="×",AN121="")),AND(AM121="深",OR(AL121="休",AM$17=1,AND(AN121&lt;&gt;"準",AN121&lt;&gt;"深",AL121="")),OR(AN121="休",AND(OR(AN121="準",AN121="深"),OR(AO121="休",AM$17=30,AO$18="×")),AM$17=31,AN$18="×",AN121="")))))),40,0))))</f>
        <v>0</v>
      </c>
      <c r="AN262" s="193">
        <f t="shared" ref="AN262" si="1938">IF(AND($D$1="二交代制",AN$17&gt;=1,AN$17&lt;=28,AN121="当",AO121="明",AP121="休",AQ121="当"),10,IF(AND($D$1="三交代制",AN$17&gt;=2,AN$17&lt;=30,OR(AN121="準",AN121="深"),OR(AO121="準",AO121="深"),OR(AP121="準",AP121="深")),20,IF(AND($D$1="二交代制",OR(AN121="当",AN121="明"),NOT(OR(AND(AN121="当",OR(AO121="明",AN$17=31,AO$18="×"),OR(AP121="休",AN$17=30,AN$17=31,AP$18="×")),AND(AN121="明",OR(AM121="当",AN$17=1),OR(AO121="休",AN$17=31,AO$18="×"))))),30,IF(AND($D$1="三交代制",AM121&lt;&gt;"準",AM121&lt;&gt;"深",OR(AN121="準",AN121="深"),(NOT(OR(AND(AN121="準",OR(AM121="日",AM121="休",AN$17=1,AND(AO121&lt;&gt;"準",AO121&lt;&gt;"深",AM121="")),OR(AO121="休",AND(AO121="準",OR(AP121="休",AN$17=30,AP$18="×")),AN$17=31,AO$18="×",AO121="")),AND(AN121="深",OR(AM121="休",AN$17=1,AND(AO121&lt;&gt;"準",AO121&lt;&gt;"深",AM121="")),OR(AO121="休",AND(OR(AO121="準",AO121="深"),OR(AP121="休",AN$17=30,AP$18="×")),AN$17=31,AO$18="×",AO121="")))))),40,0))))</f>
        <v>0</v>
      </c>
      <c r="AO262" s="193">
        <f t="shared" ref="AO262" si="1939">IF(AND($D$1="二交代制",AO$17&gt;=1,AO$17&lt;=28,AO121="当",AP121="明",AQ121="休",AR121="当"),10,IF(AND($D$1="三交代制",AO$17&gt;=2,AO$17&lt;=30,OR(AO121="準",AO121="深"),OR(AP121="準",AP121="深"),OR(AQ121="準",AQ121="深")),20,IF(AND($D$1="二交代制",OR(AO121="当",AO121="明"),NOT(OR(AND(AO121="当",OR(AP121="明",AO$17=31,AP$18="×"),OR(AQ121="休",AO$17=30,AO$17=31,AQ$18="×")),AND(AO121="明",OR(AN121="当",AO$17=1),OR(AP121="休",AO$17=31,AP$18="×"))))),30,IF(AND($D$1="三交代制",AN121&lt;&gt;"準",AN121&lt;&gt;"深",OR(AO121="準",AO121="深"),(NOT(OR(AND(AO121="準",OR(AN121="日",AN121="休",AO$17=1,AND(AP121&lt;&gt;"準",AP121&lt;&gt;"深",AN121="")),OR(AP121="休",AND(AP121="準",OR(AQ121="休",AO$17=30,AQ$18="×")),AO$17=31,AP$18="×",AP121="")),AND(AO121="深",OR(AN121="休",AO$17=1,AND(AP121&lt;&gt;"準",AP121&lt;&gt;"深",AN121="")),OR(AP121="休",AND(OR(AP121="準",AP121="深"),OR(AQ121="休",AO$17=30,AQ$18="×")),AO$17=31,AP$18="×",AP121="")))))),40,0))))</f>
        <v>0</v>
      </c>
    </row>
    <row r="263" spans="4:41" x14ac:dyDescent="0.4">
      <c r="D263" s="104"/>
      <c r="E263" s="104"/>
      <c r="F263" s="104"/>
      <c r="G263" s="104"/>
      <c r="H263" s="104"/>
      <c r="I263" s="307"/>
      <c r="J263" s="202"/>
      <c r="K263" s="193"/>
      <c r="L263" s="193"/>
      <c r="M263" s="193"/>
      <c r="N263" s="193"/>
      <c r="O263" s="193"/>
      <c r="P263" s="193"/>
      <c r="Q263" s="193"/>
      <c r="R263" s="193"/>
      <c r="S263" s="193"/>
      <c r="T263" s="193"/>
      <c r="U263" s="193"/>
      <c r="V263" s="193"/>
      <c r="W263" s="193"/>
      <c r="X263" s="193"/>
      <c r="Y263" s="193"/>
      <c r="Z263" s="193"/>
      <c r="AA263" s="193"/>
      <c r="AB263" s="193"/>
      <c r="AC263" s="193"/>
      <c r="AD263" s="193"/>
      <c r="AE263" s="193"/>
      <c r="AF263" s="193"/>
      <c r="AG263" s="193"/>
      <c r="AH263" s="193"/>
      <c r="AI263" s="193"/>
      <c r="AJ263" s="193"/>
      <c r="AK263" s="193"/>
      <c r="AL263" s="193"/>
      <c r="AM263" s="193"/>
      <c r="AN263" s="193"/>
      <c r="AO263" s="193"/>
    </row>
    <row r="264" spans="4:41" x14ac:dyDescent="0.4">
      <c r="D264" s="104"/>
      <c r="E264" s="104"/>
      <c r="F264" s="104"/>
      <c r="G264" s="104"/>
      <c r="H264" s="104"/>
      <c r="I264" s="307"/>
      <c r="J264" s="201" t="str">
        <f t="shared" ref="J264" si="1940">E123</f>
        <v/>
      </c>
      <c r="K264" s="193">
        <f t="shared" ref="K264" si="1941">IF(AND($D$1="二交代制",K$17&gt;=1,K$17&lt;=28,K123="当",L123="明",M123="休",N123="当"),10,IF(AND($D$1="三交代制",K$17&gt;=2,K$17&lt;=30,OR(K123="準",K123="深"),OR(L123="準",L123="深"),OR(M123="準",M123="深")),20,IF(AND($D$1="二交代制",OR(K123="当",K123="明"),NOT(OR(AND(K123="当",OR(L123="明",K$17=31,L$18="×"),OR(M123="休",K$17=30,K$17=31,M$18="×")),AND(K123="明",OR(J123="当",K$17=1),OR(L123="休",K$17=31,L$18="×"))))),30,IF(AND($D$1="三交代制",J123&lt;&gt;"準",J123&lt;&gt;"深",OR(K123="準",K123="深"),(NOT(OR(AND(K123="準",OR(J123="日",J123="休",K$17=1,AND(L123&lt;&gt;"準",L123&lt;&gt;"深",J123="")),OR(L123="休",AND(L123="準",OR(M123="休",K$17=30,M$18="×")),K$17=31,L$18="×",L123="")),AND(K123="深",OR(J123="休",K$17=1,AND(L123&lt;&gt;"準",L123&lt;&gt;"深",J123="")),OR(L123="休",AND(OR(L123="準",L123="深"),OR(M123="休",K$17=30,M$18="×")),K$17=31,L$18="×",L123="")))))),40,0))))</f>
        <v>0</v>
      </c>
      <c r="L264" s="193">
        <f t="shared" ref="L264" si="1942">IF(AND($D$1="二交代制",L$17&gt;=1,L$17&lt;=28,L123="当",M123="明",N123="休",O123="当"),10,IF(AND($D$1="三交代制",L$17&gt;=2,L$17&lt;=30,OR(L123="準",L123="深"),OR(M123="準",M123="深"),OR(N123="準",N123="深")),20,IF(AND($D$1="二交代制",OR(L123="当",L123="明"),NOT(OR(AND(L123="当",OR(M123="明",L$17=31,M$18="×"),OR(N123="休",L$17=30,L$17=31,N$18="×")),AND(L123="明",OR(K123="当",L$17=1),OR(M123="休",L$17=31,M$18="×"))))),30,IF(AND($D$1="三交代制",K123&lt;&gt;"準",K123&lt;&gt;"深",OR(L123="準",L123="深"),(NOT(OR(AND(L123="準",OR(K123="日",K123="休",L$17=1,AND(M123&lt;&gt;"準",M123&lt;&gt;"深",K123="")),OR(M123="休",AND(M123="準",OR(N123="休",L$17=30,N$18="×")),L$17=31,M$18="×",M123="")),AND(L123="深",OR(K123="休",L$17=1,AND(M123&lt;&gt;"準",M123&lt;&gt;"深",K123="")),OR(M123="休",AND(OR(M123="準",M123="深"),OR(N123="休",L$17=30,N$18="×")),L$17=31,M$18="×",M123="")))))),40,0))))</f>
        <v>0</v>
      </c>
      <c r="M264" s="193">
        <f t="shared" ref="M264" si="1943">IF(AND($D$1="二交代制",M$17&gt;=1,M$17&lt;=28,M123="当",N123="明",O123="休",P123="当"),10,IF(AND($D$1="三交代制",M$17&gt;=2,M$17&lt;=30,OR(M123="準",M123="深"),OR(N123="準",N123="深"),OR(O123="準",O123="深")),20,IF(AND($D$1="二交代制",OR(M123="当",M123="明"),NOT(OR(AND(M123="当",OR(N123="明",M$17=31,N$18="×"),OR(O123="休",M$17=30,M$17=31,O$18="×")),AND(M123="明",OR(L123="当",M$17=1),OR(N123="休",M$17=31,N$18="×"))))),30,IF(AND($D$1="三交代制",L123&lt;&gt;"準",L123&lt;&gt;"深",OR(M123="準",M123="深"),(NOT(OR(AND(M123="準",OR(L123="日",L123="休",M$17=1,AND(N123&lt;&gt;"準",N123&lt;&gt;"深",L123="")),OR(N123="休",AND(N123="準",OR(O123="休",M$17=30,O$18="×")),M$17=31,N$18="×",N123="")),AND(M123="深",OR(L123="休",M$17=1,AND(N123&lt;&gt;"準",N123&lt;&gt;"深",L123="")),OR(N123="休",AND(OR(N123="準",N123="深"),OR(O123="休",M$17=30,O$18="×")),M$17=31,N$18="×",N123="")))))),40,0))))</f>
        <v>0</v>
      </c>
      <c r="N264" s="193">
        <f t="shared" ref="N264" si="1944">IF(AND($D$1="二交代制",N$17&gt;=1,N$17&lt;=28,N123="当",O123="明",P123="休",Q123="当"),10,IF(AND($D$1="三交代制",N$17&gt;=2,N$17&lt;=30,OR(N123="準",N123="深"),OR(O123="準",O123="深"),OR(P123="準",P123="深")),20,IF(AND($D$1="二交代制",OR(N123="当",N123="明"),NOT(OR(AND(N123="当",OR(O123="明",N$17=31,O$18="×"),OR(P123="休",N$17=30,N$17=31,P$18="×")),AND(N123="明",OR(M123="当",N$17=1),OR(O123="休",N$17=31,O$18="×"))))),30,IF(AND($D$1="三交代制",M123&lt;&gt;"準",M123&lt;&gt;"深",OR(N123="準",N123="深"),(NOT(OR(AND(N123="準",OR(M123="日",M123="休",N$17=1,AND(O123&lt;&gt;"準",O123&lt;&gt;"深",M123="")),OR(O123="休",AND(O123="準",OR(P123="休",N$17=30,P$18="×")),N$17=31,O$18="×",O123="")),AND(N123="深",OR(M123="休",N$17=1,AND(O123&lt;&gt;"準",O123&lt;&gt;"深",M123="")),OR(O123="休",AND(OR(O123="準",O123="深"),OR(P123="休",N$17=30,P$18="×")),N$17=31,O$18="×",O123="")))))),40,0))))</f>
        <v>0</v>
      </c>
      <c r="O264" s="193">
        <f t="shared" ref="O264" si="1945">IF(AND($D$1="二交代制",O$17&gt;=1,O$17&lt;=28,O123="当",P123="明",Q123="休",R123="当"),10,IF(AND($D$1="三交代制",O$17&gt;=2,O$17&lt;=30,OR(O123="準",O123="深"),OR(P123="準",P123="深"),OR(Q123="準",Q123="深")),20,IF(AND($D$1="二交代制",OR(O123="当",O123="明"),NOT(OR(AND(O123="当",OR(P123="明",O$17=31,P$18="×"),OR(Q123="休",O$17=30,O$17=31,Q$18="×")),AND(O123="明",OR(N123="当",O$17=1),OR(P123="休",O$17=31,P$18="×"))))),30,IF(AND($D$1="三交代制",N123&lt;&gt;"準",N123&lt;&gt;"深",OR(O123="準",O123="深"),(NOT(OR(AND(O123="準",OR(N123="日",N123="休",O$17=1,AND(P123&lt;&gt;"準",P123&lt;&gt;"深",N123="")),OR(P123="休",AND(P123="準",OR(Q123="休",O$17=30,Q$18="×")),O$17=31,P$18="×",P123="")),AND(O123="深",OR(N123="休",O$17=1,AND(P123&lt;&gt;"準",P123&lt;&gt;"深",N123="")),OR(P123="休",AND(OR(P123="準",P123="深"),OR(Q123="休",O$17=30,Q$18="×")),O$17=31,P$18="×",P123="")))))),40,0))))</f>
        <v>0</v>
      </c>
      <c r="P264" s="193">
        <f t="shared" ref="P264" si="1946">IF(AND($D$1="二交代制",P$17&gt;=1,P$17&lt;=28,P123="当",Q123="明",R123="休",S123="当"),10,IF(AND($D$1="三交代制",P$17&gt;=2,P$17&lt;=30,OR(P123="準",P123="深"),OR(Q123="準",Q123="深"),OR(R123="準",R123="深")),20,IF(AND($D$1="二交代制",OR(P123="当",P123="明"),NOT(OR(AND(P123="当",OR(Q123="明",P$17=31,Q$18="×"),OR(R123="休",P$17=30,P$17=31,R$18="×")),AND(P123="明",OR(O123="当",P$17=1),OR(Q123="休",P$17=31,Q$18="×"))))),30,IF(AND($D$1="三交代制",O123&lt;&gt;"準",O123&lt;&gt;"深",OR(P123="準",P123="深"),(NOT(OR(AND(P123="準",OR(O123="日",O123="休",P$17=1,AND(Q123&lt;&gt;"準",Q123&lt;&gt;"深",O123="")),OR(Q123="休",AND(Q123="準",OR(R123="休",P$17=30,R$18="×")),P$17=31,Q$18="×",Q123="")),AND(P123="深",OR(O123="休",P$17=1,AND(Q123&lt;&gt;"準",Q123&lt;&gt;"深",O123="")),OR(Q123="休",AND(OR(Q123="準",Q123="深"),OR(R123="休",P$17=30,R$18="×")),P$17=31,Q$18="×",Q123="")))))),40,0))))</f>
        <v>0</v>
      </c>
      <c r="Q264" s="193">
        <f t="shared" ref="Q264" si="1947">IF(AND($D$1="二交代制",Q$17&gt;=1,Q$17&lt;=28,Q123="当",R123="明",S123="休",T123="当"),10,IF(AND($D$1="三交代制",Q$17&gt;=2,Q$17&lt;=30,OR(Q123="準",Q123="深"),OR(R123="準",R123="深"),OR(S123="準",S123="深")),20,IF(AND($D$1="二交代制",OR(Q123="当",Q123="明"),NOT(OR(AND(Q123="当",OR(R123="明",Q$17=31,R$18="×"),OR(S123="休",Q$17=30,Q$17=31,S$18="×")),AND(Q123="明",OR(P123="当",Q$17=1),OR(R123="休",Q$17=31,R$18="×"))))),30,IF(AND($D$1="三交代制",P123&lt;&gt;"準",P123&lt;&gt;"深",OR(Q123="準",Q123="深"),(NOT(OR(AND(Q123="準",OR(P123="日",P123="休",Q$17=1,AND(R123&lt;&gt;"準",R123&lt;&gt;"深",P123="")),OR(R123="休",AND(R123="準",OR(S123="休",Q$17=30,S$18="×")),Q$17=31,R$18="×",R123="")),AND(Q123="深",OR(P123="休",Q$17=1,AND(R123&lt;&gt;"準",R123&lt;&gt;"深",P123="")),OR(R123="休",AND(OR(R123="準",R123="深"),OR(S123="休",Q$17=30,S$18="×")),Q$17=31,R$18="×",R123="")))))),40,0))))</f>
        <v>0</v>
      </c>
      <c r="R264" s="193">
        <f t="shared" ref="R264" si="1948">IF(AND($D$1="二交代制",R$17&gt;=1,R$17&lt;=28,R123="当",S123="明",T123="休",U123="当"),10,IF(AND($D$1="三交代制",R$17&gt;=2,R$17&lt;=30,OR(R123="準",R123="深"),OR(S123="準",S123="深"),OR(T123="準",T123="深")),20,IF(AND($D$1="二交代制",OR(R123="当",R123="明"),NOT(OR(AND(R123="当",OR(S123="明",R$17=31,S$18="×"),OR(T123="休",R$17=30,R$17=31,T$18="×")),AND(R123="明",OR(Q123="当",R$17=1),OR(S123="休",R$17=31,S$18="×"))))),30,IF(AND($D$1="三交代制",Q123&lt;&gt;"準",Q123&lt;&gt;"深",OR(R123="準",R123="深"),(NOT(OR(AND(R123="準",OR(Q123="日",Q123="休",R$17=1,AND(S123&lt;&gt;"準",S123&lt;&gt;"深",Q123="")),OR(S123="休",AND(S123="準",OR(T123="休",R$17=30,T$18="×")),R$17=31,S$18="×",S123="")),AND(R123="深",OR(Q123="休",R$17=1,AND(S123&lt;&gt;"準",S123&lt;&gt;"深",Q123="")),OR(S123="休",AND(OR(S123="準",S123="深"),OR(T123="休",R$17=30,T$18="×")),R$17=31,S$18="×",S123="")))))),40,0))))</f>
        <v>0</v>
      </c>
      <c r="S264" s="193">
        <f t="shared" ref="S264" si="1949">IF(AND($D$1="二交代制",S$17&gt;=1,S$17&lt;=28,S123="当",T123="明",U123="休",V123="当"),10,IF(AND($D$1="三交代制",S$17&gt;=2,S$17&lt;=30,OR(S123="準",S123="深"),OR(T123="準",T123="深"),OR(U123="準",U123="深")),20,IF(AND($D$1="二交代制",OR(S123="当",S123="明"),NOT(OR(AND(S123="当",OR(T123="明",S$17=31,T$18="×"),OR(U123="休",S$17=30,S$17=31,U$18="×")),AND(S123="明",OR(R123="当",S$17=1),OR(T123="休",S$17=31,T$18="×"))))),30,IF(AND($D$1="三交代制",R123&lt;&gt;"準",R123&lt;&gt;"深",OR(S123="準",S123="深"),(NOT(OR(AND(S123="準",OR(R123="日",R123="休",S$17=1,AND(T123&lt;&gt;"準",T123&lt;&gt;"深",R123="")),OR(T123="休",AND(T123="準",OR(U123="休",S$17=30,U$18="×")),S$17=31,T$18="×",T123="")),AND(S123="深",OR(R123="休",S$17=1,AND(T123&lt;&gt;"準",T123&lt;&gt;"深",R123="")),OR(T123="休",AND(OR(T123="準",T123="深"),OR(U123="休",S$17=30,U$18="×")),S$17=31,T$18="×",T123="")))))),40,0))))</f>
        <v>0</v>
      </c>
      <c r="T264" s="193">
        <f t="shared" ref="T264" si="1950">IF(AND($D$1="二交代制",T$17&gt;=1,T$17&lt;=28,T123="当",U123="明",V123="休",W123="当"),10,IF(AND($D$1="三交代制",T$17&gt;=2,T$17&lt;=30,OR(T123="準",T123="深"),OR(U123="準",U123="深"),OR(V123="準",V123="深")),20,IF(AND($D$1="二交代制",OR(T123="当",T123="明"),NOT(OR(AND(T123="当",OR(U123="明",T$17=31,U$18="×"),OR(V123="休",T$17=30,T$17=31,V$18="×")),AND(T123="明",OR(S123="当",T$17=1),OR(U123="休",T$17=31,U$18="×"))))),30,IF(AND($D$1="三交代制",S123&lt;&gt;"準",S123&lt;&gt;"深",OR(T123="準",T123="深"),(NOT(OR(AND(T123="準",OR(S123="日",S123="休",T$17=1,AND(U123&lt;&gt;"準",U123&lt;&gt;"深",S123="")),OR(U123="休",AND(U123="準",OR(V123="休",T$17=30,V$18="×")),T$17=31,U$18="×",U123="")),AND(T123="深",OR(S123="休",T$17=1,AND(U123&lt;&gt;"準",U123&lt;&gt;"深",S123="")),OR(U123="休",AND(OR(U123="準",U123="深"),OR(V123="休",T$17=30,V$18="×")),T$17=31,U$18="×",U123="")))))),40,0))))</f>
        <v>0</v>
      </c>
      <c r="U264" s="193">
        <f t="shared" ref="U264" si="1951">IF(AND($D$1="二交代制",U$17&gt;=1,U$17&lt;=28,U123="当",V123="明",W123="休",X123="当"),10,IF(AND($D$1="三交代制",U$17&gt;=2,U$17&lt;=30,OR(U123="準",U123="深"),OR(V123="準",V123="深"),OR(W123="準",W123="深")),20,IF(AND($D$1="二交代制",OR(U123="当",U123="明"),NOT(OR(AND(U123="当",OR(V123="明",U$17=31,V$18="×"),OR(W123="休",U$17=30,U$17=31,W$18="×")),AND(U123="明",OR(T123="当",U$17=1),OR(V123="休",U$17=31,V$18="×"))))),30,IF(AND($D$1="三交代制",T123&lt;&gt;"準",T123&lt;&gt;"深",OR(U123="準",U123="深"),(NOT(OR(AND(U123="準",OR(T123="日",T123="休",U$17=1,AND(V123&lt;&gt;"準",V123&lt;&gt;"深",T123="")),OR(V123="休",AND(V123="準",OR(W123="休",U$17=30,W$18="×")),U$17=31,V$18="×",V123="")),AND(U123="深",OR(T123="休",U$17=1,AND(V123&lt;&gt;"準",V123&lt;&gt;"深",T123="")),OR(V123="休",AND(OR(V123="準",V123="深"),OR(W123="休",U$17=30,W$18="×")),U$17=31,V$18="×",V123="")))))),40,0))))</f>
        <v>0</v>
      </c>
      <c r="V264" s="193">
        <f t="shared" ref="V264" si="1952">IF(AND($D$1="二交代制",V$17&gt;=1,V$17&lt;=28,V123="当",W123="明",X123="休",Y123="当"),10,IF(AND($D$1="三交代制",V$17&gt;=2,V$17&lt;=30,OR(V123="準",V123="深"),OR(W123="準",W123="深"),OR(X123="準",X123="深")),20,IF(AND($D$1="二交代制",OR(V123="当",V123="明"),NOT(OR(AND(V123="当",OR(W123="明",V$17=31,W$18="×"),OR(X123="休",V$17=30,V$17=31,X$18="×")),AND(V123="明",OR(U123="当",V$17=1),OR(W123="休",V$17=31,W$18="×"))))),30,IF(AND($D$1="三交代制",U123&lt;&gt;"準",U123&lt;&gt;"深",OR(V123="準",V123="深"),(NOT(OR(AND(V123="準",OR(U123="日",U123="休",V$17=1,AND(W123&lt;&gt;"準",W123&lt;&gt;"深",U123="")),OR(W123="休",AND(W123="準",OR(X123="休",V$17=30,X$18="×")),V$17=31,W$18="×",W123="")),AND(V123="深",OR(U123="休",V$17=1,AND(W123&lt;&gt;"準",W123&lt;&gt;"深",U123="")),OR(W123="休",AND(OR(W123="準",W123="深"),OR(X123="休",V$17=30,X$18="×")),V$17=31,W$18="×",W123="")))))),40,0))))</f>
        <v>0</v>
      </c>
      <c r="W264" s="193">
        <f t="shared" ref="W264" si="1953">IF(AND($D$1="二交代制",W$17&gt;=1,W$17&lt;=28,W123="当",X123="明",Y123="休",Z123="当"),10,IF(AND($D$1="三交代制",W$17&gt;=2,W$17&lt;=30,OR(W123="準",W123="深"),OR(X123="準",X123="深"),OR(Y123="準",Y123="深")),20,IF(AND($D$1="二交代制",OR(W123="当",W123="明"),NOT(OR(AND(W123="当",OR(X123="明",W$17=31,X$18="×"),OR(Y123="休",W$17=30,W$17=31,Y$18="×")),AND(W123="明",OR(V123="当",W$17=1),OR(X123="休",W$17=31,X$18="×"))))),30,IF(AND($D$1="三交代制",V123&lt;&gt;"準",V123&lt;&gt;"深",OR(W123="準",W123="深"),(NOT(OR(AND(W123="準",OR(V123="日",V123="休",W$17=1,AND(X123&lt;&gt;"準",X123&lt;&gt;"深",V123="")),OR(X123="休",AND(X123="準",OR(Y123="休",W$17=30,Y$18="×")),W$17=31,X$18="×",X123="")),AND(W123="深",OR(V123="休",W$17=1,AND(X123&lt;&gt;"準",X123&lt;&gt;"深",V123="")),OR(X123="休",AND(OR(X123="準",X123="深"),OR(Y123="休",W$17=30,Y$18="×")),W$17=31,X$18="×",X123="")))))),40,0))))</f>
        <v>0</v>
      </c>
      <c r="X264" s="193">
        <f t="shared" ref="X264" si="1954">IF(AND($D$1="二交代制",X$17&gt;=1,X$17&lt;=28,X123="当",Y123="明",Z123="休",AA123="当"),10,IF(AND($D$1="三交代制",X$17&gt;=2,X$17&lt;=30,OR(X123="準",X123="深"),OR(Y123="準",Y123="深"),OR(Z123="準",Z123="深")),20,IF(AND($D$1="二交代制",OR(X123="当",X123="明"),NOT(OR(AND(X123="当",OR(Y123="明",X$17=31,Y$18="×"),OR(Z123="休",X$17=30,X$17=31,Z$18="×")),AND(X123="明",OR(W123="当",X$17=1),OR(Y123="休",X$17=31,Y$18="×"))))),30,IF(AND($D$1="三交代制",W123&lt;&gt;"準",W123&lt;&gt;"深",OR(X123="準",X123="深"),(NOT(OR(AND(X123="準",OR(W123="日",W123="休",X$17=1,AND(Y123&lt;&gt;"準",Y123&lt;&gt;"深",W123="")),OR(Y123="休",AND(Y123="準",OR(Z123="休",X$17=30,Z$18="×")),X$17=31,Y$18="×",Y123="")),AND(X123="深",OR(W123="休",X$17=1,AND(Y123&lt;&gt;"準",Y123&lt;&gt;"深",W123="")),OR(Y123="休",AND(OR(Y123="準",Y123="深"),OR(Z123="休",X$17=30,Z$18="×")),X$17=31,Y$18="×",Y123="")))))),40,0))))</f>
        <v>0</v>
      </c>
      <c r="Y264" s="193">
        <f t="shared" ref="Y264" si="1955">IF(AND($D$1="二交代制",Y$17&gt;=1,Y$17&lt;=28,Y123="当",Z123="明",AA123="休",AB123="当"),10,IF(AND($D$1="三交代制",Y$17&gt;=2,Y$17&lt;=30,OR(Y123="準",Y123="深"),OR(Z123="準",Z123="深"),OR(AA123="準",AA123="深")),20,IF(AND($D$1="二交代制",OR(Y123="当",Y123="明"),NOT(OR(AND(Y123="当",OR(Z123="明",Y$17=31,Z$18="×"),OR(AA123="休",Y$17=30,Y$17=31,AA$18="×")),AND(Y123="明",OR(X123="当",Y$17=1),OR(Z123="休",Y$17=31,Z$18="×"))))),30,IF(AND($D$1="三交代制",X123&lt;&gt;"準",X123&lt;&gt;"深",OR(Y123="準",Y123="深"),(NOT(OR(AND(Y123="準",OR(X123="日",X123="休",Y$17=1,AND(Z123&lt;&gt;"準",Z123&lt;&gt;"深",X123="")),OR(Z123="休",AND(Z123="準",OR(AA123="休",Y$17=30,AA$18="×")),Y$17=31,Z$18="×",Z123="")),AND(Y123="深",OR(X123="休",Y$17=1,AND(Z123&lt;&gt;"準",Z123&lt;&gt;"深",X123="")),OR(Z123="休",AND(OR(Z123="準",Z123="深"),OR(AA123="休",Y$17=30,AA$18="×")),Y$17=31,Z$18="×",Z123="")))))),40,0))))</f>
        <v>0</v>
      </c>
      <c r="Z264" s="193">
        <f t="shared" ref="Z264" si="1956">IF(AND($D$1="二交代制",Z$17&gt;=1,Z$17&lt;=28,Z123="当",AA123="明",AB123="休",AC123="当"),10,IF(AND($D$1="三交代制",Z$17&gt;=2,Z$17&lt;=30,OR(Z123="準",Z123="深"),OR(AA123="準",AA123="深"),OR(AB123="準",AB123="深")),20,IF(AND($D$1="二交代制",OR(Z123="当",Z123="明"),NOT(OR(AND(Z123="当",OR(AA123="明",Z$17=31,AA$18="×"),OR(AB123="休",Z$17=30,Z$17=31,AB$18="×")),AND(Z123="明",OR(Y123="当",Z$17=1),OR(AA123="休",Z$17=31,AA$18="×"))))),30,IF(AND($D$1="三交代制",Y123&lt;&gt;"準",Y123&lt;&gt;"深",OR(Z123="準",Z123="深"),(NOT(OR(AND(Z123="準",OR(Y123="日",Y123="休",Z$17=1,AND(AA123&lt;&gt;"準",AA123&lt;&gt;"深",Y123="")),OR(AA123="休",AND(AA123="準",OR(AB123="休",Z$17=30,AB$18="×")),Z$17=31,AA$18="×",AA123="")),AND(Z123="深",OR(Y123="休",Z$17=1,AND(AA123&lt;&gt;"準",AA123&lt;&gt;"深",Y123="")),OR(AA123="休",AND(OR(AA123="準",AA123="深"),OR(AB123="休",Z$17=30,AB$18="×")),Z$17=31,AA$18="×",AA123="")))))),40,0))))</f>
        <v>0</v>
      </c>
      <c r="AA264" s="193">
        <f t="shared" ref="AA264" si="1957">IF(AND($D$1="二交代制",AA$17&gt;=1,AA$17&lt;=28,AA123="当",AB123="明",AC123="休",AD123="当"),10,IF(AND($D$1="三交代制",AA$17&gt;=2,AA$17&lt;=30,OR(AA123="準",AA123="深"),OR(AB123="準",AB123="深"),OR(AC123="準",AC123="深")),20,IF(AND($D$1="二交代制",OR(AA123="当",AA123="明"),NOT(OR(AND(AA123="当",OR(AB123="明",AA$17=31,AB$18="×"),OR(AC123="休",AA$17=30,AA$17=31,AC$18="×")),AND(AA123="明",OR(Z123="当",AA$17=1),OR(AB123="休",AA$17=31,AB$18="×"))))),30,IF(AND($D$1="三交代制",Z123&lt;&gt;"準",Z123&lt;&gt;"深",OR(AA123="準",AA123="深"),(NOT(OR(AND(AA123="準",OR(Z123="日",Z123="休",AA$17=1,AND(AB123&lt;&gt;"準",AB123&lt;&gt;"深",Z123="")),OR(AB123="休",AND(AB123="準",OR(AC123="休",AA$17=30,AC$18="×")),AA$17=31,AB$18="×",AB123="")),AND(AA123="深",OR(Z123="休",AA$17=1,AND(AB123&lt;&gt;"準",AB123&lt;&gt;"深",Z123="")),OR(AB123="休",AND(OR(AB123="準",AB123="深"),OR(AC123="休",AA$17=30,AC$18="×")),AA$17=31,AB$18="×",AB123="")))))),40,0))))</f>
        <v>0</v>
      </c>
      <c r="AB264" s="193">
        <f t="shared" ref="AB264" si="1958">IF(AND($D$1="二交代制",AB$17&gt;=1,AB$17&lt;=28,AB123="当",AC123="明",AD123="休",AE123="当"),10,IF(AND($D$1="三交代制",AB$17&gt;=2,AB$17&lt;=30,OR(AB123="準",AB123="深"),OR(AC123="準",AC123="深"),OR(AD123="準",AD123="深")),20,IF(AND($D$1="二交代制",OR(AB123="当",AB123="明"),NOT(OR(AND(AB123="当",OR(AC123="明",AB$17=31,AC$18="×"),OR(AD123="休",AB$17=30,AB$17=31,AD$18="×")),AND(AB123="明",OR(AA123="当",AB$17=1),OR(AC123="休",AB$17=31,AC$18="×"))))),30,IF(AND($D$1="三交代制",AA123&lt;&gt;"準",AA123&lt;&gt;"深",OR(AB123="準",AB123="深"),(NOT(OR(AND(AB123="準",OR(AA123="日",AA123="休",AB$17=1,AND(AC123&lt;&gt;"準",AC123&lt;&gt;"深",AA123="")),OR(AC123="休",AND(AC123="準",OR(AD123="休",AB$17=30,AD$18="×")),AB$17=31,AC$18="×",AC123="")),AND(AB123="深",OR(AA123="休",AB$17=1,AND(AC123&lt;&gt;"準",AC123&lt;&gt;"深",AA123="")),OR(AC123="休",AND(OR(AC123="準",AC123="深"),OR(AD123="休",AB$17=30,AD$18="×")),AB$17=31,AC$18="×",AC123="")))))),40,0))))</f>
        <v>0</v>
      </c>
      <c r="AC264" s="193">
        <f t="shared" ref="AC264" si="1959">IF(AND($D$1="二交代制",AC$17&gt;=1,AC$17&lt;=28,AC123="当",AD123="明",AE123="休",AF123="当"),10,IF(AND($D$1="三交代制",AC$17&gt;=2,AC$17&lt;=30,OR(AC123="準",AC123="深"),OR(AD123="準",AD123="深"),OR(AE123="準",AE123="深")),20,IF(AND($D$1="二交代制",OR(AC123="当",AC123="明"),NOT(OR(AND(AC123="当",OR(AD123="明",AC$17=31,AD$18="×"),OR(AE123="休",AC$17=30,AC$17=31,AE$18="×")),AND(AC123="明",OR(AB123="当",AC$17=1),OR(AD123="休",AC$17=31,AD$18="×"))))),30,IF(AND($D$1="三交代制",AB123&lt;&gt;"準",AB123&lt;&gt;"深",OR(AC123="準",AC123="深"),(NOT(OR(AND(AC123="準",OR(AB123="日",AB123="休",AC$17=1,AND(AD123&lt;&gt;"準",AD123&lt;&gt;"深",AB123="")),OR(AD123="休",AND(AD123="準",OR(AE123="休",AC$17=30,AE$18="×")),AC$17=31,AD$18="×",AD123="")),AND(AC123="深",OR(AB123="休",AC$17=1,AND(AD123&lt;&gt;"準",AD123&lt;&gt;"深",AB123="")),OR(AD123="休",AND(OR(AD123="準",AD123="深"),OR(AE123="休",AC$17=30,AE$18="×")),AC$17=31,AD$18="×",AD123="")))))),40,0))))</f>
        <v>0</v>
      </c>
      <c r="AD264" s="193">
        <f t="shared" ref="AD264" si="1960">IF(AND($D$1="二交代制",AD$17&gt;=1,AD$17&lt;=28,AD123="当",AE123="明",AF123="休",AG123="当"),10,IF(AND($D$1="三交代制",AD$17&gt;=2,AD$17&lt;=30,OR(AD123="準",AD123="深"),OR(AE123="準",AE123="深"),OR(AF123="準",AF123="深")),20,IF(AND($D$1="二交代制",OR(AD123="当",AD123="明"),NOT(OR(AND(AD123="当",OR(AE123="明",AD$17=31,AE$18="×"),OR(AF123="休",AD$17=30,AD$17=31,AF$18="×")),AND(AD123="明",OR(AC123="当",AD$17=1),OR(AE123="休",AD$17=31,AE$18="×"))))),30,IF(AND($D$1="三交代制",AC123&lt;&gt;"準",AC123&lt;&gt;"深",OR(AD123="準",AD123="深"),(NOT(OR(AND(AD123="準",OR(AC123="日",AC123="休",AD$17=1,AND(AE123&lt;&gt;"準",AE123&lt;&gt;"深",AC123="")),OR(AE123="休",AND(AE123="準",OR(AF123="休",AD$17=30,AF$18="×")),AD$17=31,AE$18="×",AE123="")),AND(AD123="深",OR(AC123="休",AD$17=1,AND(AE123&lt;&gt;"準",AE123&lt;&gt;"深",AC123="")),OR(AE123="休",AND(OR(AE123="準",AE123="深"),OR(AF123="休",AD$17=30,AF$18="×")),AD$17=31,AE$18="×",AE123="")))))),40,0))))</f>
        <v>0</v>
      </c>
      <c r="AE264" s="193">
        <f t="shared" ref="AE264" si="1961">IF(AND($D$1="二交代制",AE$17&gt;=1,AE$17&lt;=28,AE123="当",AF123="明",AG123="休",AH123="当"),10,IF(AND($D$1="三交代制",AE$17&gt;=2,AE$17&lt;=30,OR(AE123="準",AE123="深"),OR(AF123="準",AF123="深"),OR(AG123="準",AG123="深")),20,IF(AND($D$1="二交代制",OR(AE123="当",AE123="明"),NOT(OR(AND(AE123="当",OR(AF123="明",AE$17=31,AF$18="×"),OR(AG123="休",AE$17=30,AE$17=31,AG$18="×")),AND(AE123="明",OR(AD123="当",AE$17=1),OR(AF123="休",AE$17=31,AF$18="×"))))),30,IF(AND($D$1="三交代制",AD123&lt;&gt;"準",AD123&lt;&gt;"深",OR(AE123="準",AE123="深"),(NOT(OR(AND(AE123="準",OR(AD123="日",AD123="休",AE$17=1,AND(AF123&lt;&gt;"準",AF123&lt;&gt;"深",AD123="")),OR(AF123="休",AND(AF123="準",OR(AG123="休",AE$17=30,AG$18="×")),AE$17=31,AF$18="×",AF123="")),AND(AE123="深",OR(AD123="休",AE$17=1,AND(AF123&lt;&gt;"準",AF123&lt;&gt;"深",AD123="")),OR(AF123="休",AND(OR(AF123="準",AF123="深"),OR(AG123="休",AE$17=30,AG$18="×")),AE$17=31,AF$18="×",AF123="")))))),40,0))))</f>
        <v>0</v>
      </c>
      <c r="AF264" s="193">
        <f t="shared" ref="AF264" si="1962">IF(AND($D$1="二交代制",AF$17&gt;=1,AF$17&lt;=28,AF123="当",AG123="明",AH123="休",AI123="当"),10,IF(AND($D$1="三交代制",AF$17&gt;=2,AF$17&lt;=30,OR(AF123="準",AF123="深"),OR(AG123="準",AG123="深"),OR(AH123="準",AH123="深")),20,IF(AND($D$1="二交代制",OR(AF123="当",AF123="明"),NOT(OR(AND(AF123="当",OR(AG123="明",AF$17=31,AG$18="×"),OR(AH123="休",AF$17=30,AF$17=31,AH$18="×")),AND(AF123="明",OR(AE123="当",AF$17=1),OR(AG123="休",AF$17=31,AG$18="×"))))),30,IF(AND($D$1="三交代制",AE123&lt;&gt;"準",AE123&lt;&gt;"深",OR(AF123="準",AF123="深"),(NOT(OR(AND(AF123="準",OR(AE123="日",AE123="休",AF$17=1,AND(AG123&lt;&gt;"準",AG123&lt;&gt;"深",AE123="")),OR(AG123="休",AND(AG123="準",OR(AH123="休",AF$17=30,AH$18="×")),AF$17=31,AG$18="×",AG123="")),AND(AF123="深",OR(AE123="休",AF$17=1,AND(AG123&lt;&gt;"準",AG123&lt;&gt;"深",AE123="")),OR(AG123="休",AND(OR(AG123="準",AG123="深"),OR(AH123="休",AF$17=30,AH$18="×")),AF$17=31,AG$18="×",AG123="")))))),40,0))))</f>
        <v>0</v>
      </c>
      <c r="AG264" s="193">
        <f t="shared" ref="AG264" si="1963">IF(AND($D$1="二交代制",AG$17&gt;=1,AG$17&lt;=28,AG123="当",AH123="明",AI123="休",AJ123="当"),10,IF(AND($D$1="三交代制",AG$17&gt;=2,AG$17&lt;=30,OR(AG123="準",AG123="深"),OR(AH123="準",AH123="深"),OR(AI123="準",AI123="深")),20,IF(AND($D$1="二交代制",OR(AG123="当",AG123="明"),NOT(OR(AND(AG123="当",OR(AH123="明",AG$17=31,AH$18="×"),OR(AI123="休",AG$17=30,AG$17=31,AI$18="×")),AND(AG123="明",OR(AF123="当",AG$17=1),OR(AH123="休",AG$17=31,AH$18="×"))))),30,IF(AND($D$1="三交代制",AF123&lt;&gt;"準",AF123&lt;&gt;"深",OR(AG123="準",AG123="深"),(NOT(OR(AND(AG123="準",OR(AF123="日",AF123="休",AG$17=1,AND(AH123&lt;&gt;"準",AH123&lt;&gt;"深",AF123="")),OR(AH123="休",AND(AH123="準",OR(AI123="休",AG$17=30,AI$18="×")),AG$17=31,AH$18="×",AH123="")),AND(AG123="深",OR(AF123="休",AG$17=1,AND(AH123&lt;&gt;"準",AH123&lt;&gt;"深",AF123="")),OR(AH123="休",AND(OR(AH123="準",AH123="深"),OR(AI123="休",AG$17=30,AI$18="×")),AG$17=31,AH$18="×",AH123="")))))),40,0))))</f>
        <v>0</v>
      </c>
      <c r="AH264" s="193">
        <f t="shared" ref="AH264" si="1964">IF(AND($D$1="二交代制",AH$17&gt;=1,AH$17&lt;=28,AH123="当",AI123="明",AJ123="休",AK123="当"),10,IF(AND($D$1="三交代制",AH$17&gt;=2,AH$17&lt;=30,OR(AH123="準",AH123="深"),OR(AI123="準",AI123="深"),OR(AJ123="準",AJ123="深")),20,IF(AND($D$1="二交代制",OR(AH123="当",AH123="明"),NOT(OR(AND(AH123="当",OR(AI123="明",AH$17=31,AI$18="×"),OR(AJ123="休",AH$17=30,AH$17=31,AJ$18="×")),AND(AH123="明",OR(AG123="当",AH$17=1),OR(AI123="休",AH$17=31,AI$18="×"))))),30,IF(AND($D$1="三交代制",AG123&lt;&gt;"準",AG123&lt;&gt;"深",OR(AH123="準",AH123="深"),(NOT(OR(AND(AH123="準",OR(AG123="日",AG123="休",AH$17=1,AND(AI123&lt;&gt;"準",AI123&lt;&gt;"深",AG123="")),OR(AI123="休",AND(AI123="準",OR(AJ123="休",AH$17=30,AJ$18="×")),AH$17=31,AI$18="×",AI123="")),AND(AH123="深",OR(AG123="休",AH$17=1,AND(AI123&lt;&gt;"準",AI123&lt;&gt;"深",AG123="")),OR(AI123="休",AND(OR(AI123="準",AI123="深"),OR(AJ123="休",AH$17=30,AJ$18="×")),AH$17=31,AI$18="×",AI123="")))))),40,0))))</f>
        <v>0</v>
      </c>
      <c r="AI264" s="193">
        <f t="shared" ref="AI264" si="1965">IF(AND($D$1="二交代制",AI$17&gt;=1,AI$17&lt;=28,AI123="当",AJ123="明",AK123="休",AL123="当"),10,IF(AND($D$1="三交代制",AI$17&gt;=2,AI$17&lt;=30,OR(AI123="準",AI123="深"),OR(AJ123="準",AJ123="深"),OR(AK123="準",AK123="深")),20,IF(AND($D$1="二交代制",OR(AI123="当",AI123="明"),NOT(OR(AND(AI123="当",OR(AJ123="明",AI$17=31,AJ$18="×"),OR(AK123="休",AI$17=30,AI$17=31,AK$18="×")),AND(AI123="明",OR(AH123="当",AI$17=1),OR(AJ123="休",AI$17=31,AJ$18="×"))))),30,IF(AND($D$1="三交代制",AH123&lt;&gt;"準",AH123&lt;&gt;"深",OR(AI123="準",AI123="深"),(NOT(OR(AND(AI123="準",OR(AH123="日",AH123="休",AI$17=1,AND(AJ123&lt;&gt;"準",AJ123&lt;&gt;"深",AH123="")),OR(AJ123="休",AND(AJ123="準",OR(AK123="休",AI$17=30,AK$18="×")),AI$17=31,AJ$18="×",AJ123="")),AND(AI123="深",OR(AH123="休",AI$17=1,AND(AJ123&lt;&gt;"準",AJ123&lt;&gt;"深",AH123="")),OR(AJ123="休",AND(OR(AJ123="準",AJ123="深"),OR(AK123="休",AI$17=30,AK$18="×")),AI$17=31,AJ$18="×",AJ123="")))))),40,0))))</f>
        <v>0</v>
      </c>
      <c r="AJ264" s="193">
        <f t="shared" ref="AJ264" si="1966">IF(AND($D$1="二交代制",AJ$17&gt;=1,AJ$17&lt;=28,AJ123="当",AK123="明",AL123="休",AM123="当"),10,IF(AND($D$1="三交代制",AJ$17&gt;=2,AJ$17&lt;=30,OR(AJ123="準",AJ123="深"),OR(AK123="準",AK123="深"),OR(AL123="準",AL123="深")),20,IF(AND($D$1="二交代制",OR(AJ123="当",AJ123="明"),NOT(OR(AND(AJ123="当",OR(AK123="明",AJ$17=31,AK$18="×"),OR(AL123="休",AJ$17=30,AJ$17=31,AL$18="×")),AND(AJ123="明",OR(AI123="当",AJ$17=1),OR(AK123="休",AJ$17=31,AK$18="×"))))),30,IF(AND($D$1="三交代制",AI123&lt;&gt;"準",AI123&lt;&gt;"深",OR(AJ123="準",AJ123="深"),(NOT(OR(AND(AJ123="準",OR(AI123="日",AI123="休",AJ$17=1,AND(AK123&lt;&gt;"準",AK123&lt;&gt;"深",AI123="")),OR(AK123="休",AND(AK123="準",OR(AL123="休",AJ$17=30,AL$18="×")),AJ$17=31,AK$18="×",AK123="")),AND(AJ123="深",OR(AI123="休",AJ$17=1,AND(AK123&lt;&gt;"準",AK123&lt;&gt;"深",AI123="")),OR(AK123="休",AND(OR(AK123="準",AK123="深"),OR(AL123="休",AJ$17=30,AL$18="×")),AJ$17=31,AK$18="×",AK123="")))))),40,0))))</f>
        <v>0</v>
      </c>
      <c r="AK264" s="193">
        <f t="shared" ref="AK264" si="1967">IF(AND($D$1="二交代制",AK$17&gt;=1,AK$17&lt;=28,AK123="当",AL123="明",AM123="休",AN123="当"),10,IF(AND($D$1="三交代制",AK$17&gt;=2,AK$17&lt;=30,OR(AK123="準",AK123="深"),OR(AL123="準",AL123="深"),OR(AM123="準",AM123="深")),20,IF(AND($D$1="二交代制",OR(AK123="当",AK123="明"),NOT(OR(AND(AK123="当",OR(AL123="明",AK$17=31,AL$18="×"),OR(AM123="休",AK$17=30,AK$17=31,AM$18="×")),AND(AK123="明",OR(AJ123="当",AK$17=1),OR(AL123="休",AK$17=31,AL$18="×"))))),30,IF(AND($D$1="三交代制",AJ123&lt;&gt;"準",AJ123&lt;&gt;"深",OR(AK123="準",AK123="深"),(NOT(OR(AND(AK123="準",OR(AJ123="日",AJ123="休",AK$17=1,AND(AL123&lt;&gt;"準",AL123&lt;&gt;"深",AJ123="")),OR(AL123="休",AND(AL123="準",OR(AM123="休",AK$17=30,AM$18="×")),AK$17=31,AL$18="×",AL123="")),AND(AK123="深",OR(AJ123="休",AK$17=1,AND(AL123&lt;&gt;"準",AL123&lt;&gt;"深",AJ123="")),OR(AL123="休",AND(OR(AL123="準",AL123="深"),OR(AM123="休",AK$17=30,AM$18="×")),AK$17=31,AL$18="×",AL123="")))))),40,0))))</f>
        <v>0</v>
      </c>
      <c r="AL264" s="193">
        <f t="shared" ref="AL264" si="1968">IF(AND($D$1="二交代制",AL$17&gt;=1,AL$17&lt;=28,AL123="当",AM123="明",AN123="休",AO123="当"),10,IF(AND($D$1="三交代制",AL$17&gt;=2,AL$17&lt;=30,OR(AL123="準",AL123="深"),OR(AM123="準",AM123="深"),OR(AN123="準",AN123="深")),20,IF(AND($D$1="二交代制",OR(AL123="当",AL123="明"),NOT(OR(AND(AL123="当",OR(AM123="明",AL$17=31,AM$18="×"),OR(AN123="休",AL$17=30,AL$17=31,AN$18="×")),AND(AL123="明",OR(AK123="当",AL$17=1),OR(AM123="休",AL$17=31,AM$18="×"))))),30,IF(AND($D$1="三交代制",AK123&lt;&gt;"準",AK123&lt;&gt;"深",OR(AL123="準",AL123="深"),(NOT(OR(AND(AL123="準",OR(AK123="日",AK123="休",AL$17=1,AND(AM123&lt;&gt;"準",AM123&lt;&gt;"深",AK123="")),OR(AM123="休",AND(AM123="準",OR(AN123="休",AL$17=30,AN$18="×")),AL$17=31,AM$18="×",AM123="")),AND(AL123="深",OR(AK123="休",AL$17=1,AND(AM123&lt;&gt;"準",AM123&lt;&gt;"深",AK123="")),OR(AM123="休",AND(OR(AM123="準",AM123="深"),OR(AN123="休",AL$17=30,AN$18="×")),AL$17=31,AM$18="×",AM123="")))))),40,0))))</f>
        <v>0</v>
      </c>
      <c r="AM264" s="193">
        <f t="shared" ref="AM264" si="1969">IF(AND($D$1="二交代制",AM$17&gt;=1,AM$17&lt;=28,AM123="当",AN123="明",AO123="休",AP123="当"),10,IF(AND($D$1="三交代制",AM$17&gt;=2,AM$17&lt;=30,OR(AM123="準",AM123="深"),OR(AN123="準",AN123="深"),OR(AO123="準",AO123="深")),20,IF(AND($D$1="二交代制",OR(AM123="当",AM123="明"),NOT(OR(AND(AM123="当",OR(AN123="明",AM$17=31,AN$18="×"),OR(AO123="休",AM$17=30,AM$17=31,AO$18="×")),AND(AM123="明",OR(AL123="当",AM$17=1),OR(AN123="休",AM$17=31,AN$18="×"))))),30,IF(AND($D$1="三交代制",AL123&lt;&gt;"準",AL123&lt;&gt;"深",OR(AM123="準",AM123="深"),(NOT(OR(AND(AM123="準",OR(AL123="日",AL123="休",AM$17=1,AND(AN123&lt;&gt;"準",AN123&lt;&gt;"深",AL123="")),OR(AN123="休",AND(AN123="準",OR(AO123="休",AM$17=30,AO$18="×")),AM$17=31,AN$18="×",AN123="")),AND(AM123="深",OR(AL123="休",AM$17=1,AND(AN123&lt;&gt;"準",AN123&lt;&gt;"深",AL123="")),OR(AN123="休",AND(OR(AN123="準",AN123="深"),OR(AO123="休",AM$17=30,AO$18="×")),AM$17=31,AN$18="×",AN123="")))))),40,0))))</f>
        <v>0</v>
      </c>
      <c r="AN264" s="193">
        <f t="shared" ref="AN264" si="1970">IF(AND($D$1="二交代制",AN$17&gt;=1,AN$17&lt;=28,AN123="当",AO123="明",AP123="休",AQ123="当"),10,IF(AND($D$1="三交代制",AN$17&gt;=2,AN$17&lt;=30,OR(AN123="準",AN123="深"),OR(AO123="準",AO123="深"),OR(AP123="準",AP123="深")),20,IF(AND($D$1="二交代制",OR(AN123="当",AN123="明"),NOT(OR(AND(AN123="当",OR(AO123="明",AN$17=31,AO$18="×"),OR(AP123="休",AN$17=30,AN$17=31,AP$18="×")),AND(AN123="明",OR(AM123="当",AN$17=1),OR(AO123="休",AN$17=31,AO$18="×"))))),30,IF(AND($D$1="三交代制",AM123&lt;&gt;"準",AM123&lt;&gt;"深",OR(AN123="準",AN123="深"),(NOT(OR(AND(AN123="準",OR(AM123="日",AM123="休",AN$17=1,AND(AO123&lt;&gt;"準",AO123&lt;&gt;"深",AM123="")),OR(AO123="休",AND(AO123="準",OR(AP123="休",AN$17=30,AP$18="×")),AN$17=31,AO$18="×",AO123="")),AND(AN123="深",OR(AM123="休",AN$17=1,AND(AO123&lt;&gt;"準",AO123&lt;&gt;"深",AM123="")),OR(AO123="休",AND(OR(AO123="準",AO123="深"),OR(AP123="休",AN$17=30,AP$18="×")),AN$17=31,AO$18="×",AO123="")))))),40,0))))</f>
        <v>0</v>
      </c>
      <c r="AO264" s="193">
        <f t="shared" ref="AO264" si="1971">IF(AND($D$1="二交代制",AO$17&gt;=1,AO$17&lt;=28,AO123="当",AP123="明",AQ123="休",AR123="当"),10,IF(AND($D$1="三交代制",AO$17&gt;=2,AO$17&lt;=30,OR(AO123="準",AO123="深"),OR(AP123="準",AP123="深"),OR(AQ123="準",AQ123="深")),20,IF(AND($D$1="二交代制",OR(AO123="当",AO123="明"),NOT(OR(AND(AO123="当",OR(AP123="明",AO$17=31,AP$18="×"),OR(AQ123="休",AO$17=30,AO$17=31,AQ$18="×")),AND(AO123="明",OR(AN123="当",AO$17=1),OR(AP123="休",AO$17=31,AP$18="×"))))),30,IF(AND($D$1="三交代制",AN123&lt;&gt;"準",AN123&lt;&gt;"深",OR(AO123="準",AO123="深"),(NOT(OR(AND(AO123="準",OR(AN123="日",AN123="休",AO$17=1,AND(AP123&lt;&gt;"準",AP123&lt;&gt;"深",AN123="")),OR(AP123="休",AND(AP123="準",OR(AQ123="休",AO$17=30,AQ$18="×")),AO$17=31,AP$18="×",AP123="")),AND(AO123="深",OR(AN123="休",AO$17=1,AND(AP123&lt;&gt;"準",AP123&lt;&gt;"深",AN123="")),OR(AP123="休",AND(OR(AP123="準",AP123="深"),OR(AQ123="休",AO$17=30,AQ$18="×")),AO$17=31,AP$18="×",AP123="")))))),40,0))))</f>
        <v>0</v>
      </c>
    </row>
    <row r="265" spans="4:41" x14ac:dyDescent="0.4">
      <c r="D265" s="104"/>
      <c r="E265" s="104"/>
      <c r="F265" s="104"/>
      <c r="G265" s="104"/>
      <c r="H265" s="104"/>
      <c r="I265" s="307"/>
      <c r="J265" s="202"/>
      <c r="K265" s="193"/>
      <c r="L265" s="193"/>
      <c r="M265" s="193"/>
      <c r="N265" s="193"/>
      <c r="O265" s="193"/>
      <c r="P265" s="193"/>
      <c r="Q265" s="193"/>
      <c r="R265" s="193"/>
      <c r="S265" s="193"/>
      <c r="T265" s="193"/>
      <c r="U265" s="193"/>
      <c r="V265" s="193"/>
      <c r="W265" s="193"/>
      <c r="X265" s="193"/>
      <c r="Y265" s="193"/>
      <c r="Z265" s="193"/>
      <c r="AA265" s="193"/>
      <c r="AB265" s="193"/>
      <c r="AC265" s="193"/>
      <c r="AD265" s="193"/>
      <c r="AE265" s="193"/>
      <c r="AF265" s="193"/>
      <c r="AG265" s="193"/>
      <c r="AH265" s="193"/>
      <c r="AI265" s="193"/>
      <c r="AJ265" s="193"/>
      <c r="AK265" s="193"/>
      <c r="AL265" s="193"/>
      <c r="AM265" s="193"/>
      <c r="AN265" s="193"/>
      <c r="AO265" s="193"/>
    </row>
    <row r="266" spans="4:41" x14ac:dyDescent="0.4">
      <c r="D266" s="104"/>
      <c r="E266" s="104"/>
      <c r="F266" s="104"/>
      <c r="G266" s="104"/>
      <c r="H266" s="104"/>
      <c r="I266" s="307"/>
      <c r="J266" s="201" t="str">
        <f t="shared" ref="J266" si="1972">E125</f>
        <v/>
      </c>
      <c r="K266" s="193">
        <f t="shared" ref="K266" si="1973">IF(AND($D$1="二交代制",K$17&gt;=1,K$17&lt;=28,K125="当",L125="明",M125="休",N125="当"),10,IF(AND($D$1="三交代制",K$17&gt;=2,K$17&lt;=30,OR(K125="準",K125="深"),OR(L125="準",L125="深"),OR(M125="準",M125="深")),20,IF(AND($D$1="二交代制",OR(K125="当",K125="明"),NOT(OR(AND(K125="当",OR(L125="明",K$17=31,L$18="×"),OR(M125="休",K$17=30,K$17=31,M$18="×")),AND(K125="明",OR(J125="当",K$17=1),OR(L125="休",K$17=31,L$18="×"))))),30,IF(AND($D$1="三交代制",J125&lt;&gt;"準",J125&lt;&gt;"深",OR(K125="準",K125="深"),(NOT(OR(AND(K125="準",OR(J125="日",J125="休",K$17=1,AND(L125&lt;&gt;"準",L125&lt;&gt;"深",J125="")),OR(L125="休",AND(L125="準",OR(M125="休",K$17=30,M$18="×")),K$17=31,L$18="×",L125="")),AND(K125="深",OR(J125="休",K$17=1,AND(L125&lt;&gt;"準",L125&lt;&gt;"深",J125="")),OR(L125="休",AND(OR(L125="準",L125="深"),OR(M125="休",K$17=30,M$18="×")),K$17=31,L$18="×",L125="")))))),40,0))))</f>
        <v>0</v>
      </c>
      <c r="L266" s="193">
        <f t="shared" ref="L266" si="1974">IF(AND($D$1="二交代制",L$17&gt;=1,L$17&lt;=28,L125="当",M125="明",N125="休",O125="当"),10,IF(AND($D$1="三交代制",L$17&gt;=2,L$17&lt;=30,OR(L125="準",L125="深"),OR(M125="準",M125="深"),OR(N125="準",N125="深")),20,IF(AND($D$1="二交代制",OR(L125="当",L125="明"),NOT(OR(AND(L125="当",OR(M125="明",L$17=31,M$18="×"),OR(N125="休",L$17=30,L$17=31,N$18="×")),AND(L125="明",OR(K125="当",L$17=1),OR(M125="休",L$17=31,M$18="×"))))),30,IF(AND($D$1="三交代制",K125&lt;&gt;"準",K125&lt;&gt;"深",OR(L125="準",L125="深"),(NOT(OR(AND(L125="準",OR(K125="日",K125="休",L$17=1,AND(M125&lt;&gt;"準",M125&lt;&gt;"深",K125="")),OR(M125="休",AND(M125="準",OR(N125="休",L$17=30,N$18="×")),L$17=31,M$18="×",M125="")),AND(L125="深",OR(K125="休",L$17=1,AND(M125&lt;&gt;"準",M125&lt;&gt;"深",K125="")),OR(M125="休",AND(OR(M125="準",M125="深"),OR(N125="休",L$17=30,N$18="×")),L$17=31,M$18="×",M125="")))))),40,0))))</f>
        <v>0</v>
      </c>
      <c r="M266" s="193">
        <f t="shared" ref="M266" si="1975">IF(AND($D$1="二交代制",M$17&gt;=1,M$17&lt;=28,M125="当",N125="明",O125="休",P125="当"),10,IF(AND($D$1="三交代制",M$17&gt;=2,M$17&lt;=30,OR(M125="準",M125="深"),OR(N125="準",N125="深"),OR(O125="準",O125="深")),20,IF(AND($D$1="二交代制",OR(M125="当",M125="明"),NOT(OR(AND(M125="当",OR(N125="明",M$17=31,N$18="×"),OR(O125="休",M$17=30,M$17=31,O$18="×")),AND(M125="明",OR(L125="当",M$17=1),OR(N125="休",M$17=31,N$18="×"))))),30,IF(AND($D$1="三交代制",L125&lt;&gt;"準",L125&lt;&gt;"深",OR(M125="準",M125="深"),(NOT(OR(AND(M125="準",OR(L125="日",L125="休",M$17=1,AND(N125&lt;&gt;"準",N125&lt;&gt;"深",L125="")),OR(N125="休",AND(N125="準",OR(O125="休",M$17=30,O$18="×")),M$17=31,N$18="×",N125="")),AND(M125="深",OR(L125="休",M$17=1,AND(N125&lt;&gt;"準",N125&lt;&gt;"深",L125="")),OR(N125="休",AND(OR(N125="準",N125="深"),OR(O125="休",M$17=30,O$18="×")),M$17=31,N$18="×",N125="")))))),40,0))))</f>
        <v>0</v>
      </c>
      <c r="N266" s="193">
        <f t="shared" ref="N266" si="1976">IF(AND($D$1="二交代制",N$17&gt;=1,N$17&lt;=28,N125="当",O125="明",P125="休",Q125="当"),10,IF(AND($D$1="三交代制",N$17&gt;=2,N$17&lt;=30,OR(N125="準",N125="深"),OR(O125="準",O125="深"),OR(P125="準",P125="深")),20,IF(AND($D$1="二交代制",OR(N125="当",N125="明"),NOT(OR(AND(N125="当",OR(O125="明",N$17=31,O$18="×"),OR(P125="休",N$17=30,N$17=31,P$18="×")),AND(N125="明",OR(M125="当",N$17=1),OR(O125="休",N$17=31,O$18="×"))))),30,IF(AND($D$1="三交代制",M125&lt;&gt;"準",M125&lt;&gt;"深",OR(N125="準",N125="深"),(NOT(OR(AND(N125="準",OR(M125="日",M125="休",N$17=1,AND(O125&lt;&gt;"準",O125&lt;&gt;"深",M125="")),OR(O125="休",AND(O125="準",OR(P125="休",N$17=30,P$18="×")),N$17=31,O$18="×",O125="")),AND(N125="深",OR(M125="休",N$17=1,AND(O125&lt;&gt;"準",O125&lt;&gt;"深",M125="")),OR(O125="休",AND(OR(O125="準",O125="深"),OR(P125="休",N$17=30,P$18="×")),N$17=31,O$18="×",O125="")))))),40,0))))</f>
        <v>0</v>
      </c>
      <c r="O266" s="193">
        <f t="shared" ref="O266" si="1977">IF(AND($D$1="二交代制",O$17&gt;=1,O$17&lt;=28,O125="当",P125="明",Q125="休",R125="当"),10,IF(AND($D$1="三交代制",O$17&gt;=2,O$17&lt;=30,OR(O125="準",O125="深"),OR(P125="準",P125="深"),OR(Q125="準",Q125="深")),20,IF(AND($D$1="二交代制",OR(O125="当",O125="明"),NOT(OR(AND(O125="当",OR(P125="明",O$17=31,P$18="×"),OR(Q125="休",O$17=30,O$17=31,Q$18="×")),AND(O125="明",OR(N125="当",O$17=1),OR(P125="休",O$17=31,P$18="×"))))),30,IF(AND($D$1="三交代制",N125&lt;&gt;"準",N125&lt;&gt;"深",OR(O125="準",O125="深"),(NOT(OR(AND(O125="準",OR(N125="日",N125="休",O$17=1,AND(P125&lt;&gt;"準",P125&lt;&gt;"深",N125="")),OR(P125="休",AND(P125="準",OR(Q125="休",O$17=30,Q$18="×")),O$17=31,P$18="×",P125="")),AND(O125="深",OR(N125="休",O$17=1,AND(P125&lt;&gt;"準",P125&lt;&gt;"深",N125="")),OR(P125="休",AND(OR(P125="準",P125="深"),OR(Q125="休",O$17=30,Q$18="×")),O$17=31,P$18="×",P125="")))))),40,0))))</f>
        <v>0</v>
      </c>
      <c r="P266" s="193">
        <f t="shared" ref="P266" si="1978">IF(AND($D$1="二交代制",P$17&gt;=1,P$17&lt;=28,P125="当",Q125="明",R125="休",S125="当"),10,IF(AND($D$1="三交代制",P$17&gt;=2,P$17&lt;=30,OR(P125="準",P125="深"),OR(Q125="準",Q125="深"),OR(R125="準",R125="深")),20,IF(AND($D$1="二交代制",OR(P125="当",P125="明"),NOT(OR(AND(P125="当",OR(Q125="明",P$17=31,Q$18="×"),OR(R125="休",P$17=30,P$17=31,R$18="×")),AND(P125="明",OR(O125="当",P$17=1),OR(Q125="休",P$17=31,Q$18="×"))))),30,IF(AND($D$1="三交代制",O125&lt;&gt;"準",O125&lt;&gt;"深",OR(P125="準",P125="深"),(NOT(OR(AND(P125="準",OR(O125="日",O125="休",P$17=1,AND(Q125&lt;&gt;"準",Q125&lt;&gt;"深",O125="")),OR(Q125="休",AND(Q125="準",OR(R125="休",P$17=30,R$18="×")),P$17=31,Q$18="×",Q125="")),AND(P125="深",OR(O125="休",P$17=1,AND(Q125&lt;&gt;"準",Q125&lt;&gt;"深",O125="")),OR(Q125="休",AND(OR(Q125="準",Q125="深"),OR(R125="休",P$17=30,R$18="×")),P$17=31,Q$18="×",Q125="")))))),40,0))))</f>
        <v>0</v>
      </c>
      <c r="Q266" s="193">
        <f t="shared" ref="Q266" si="1979">IF(AND($D$1="二交代制",Q$17&gt;=1,Q$17&lt;=28,Q125="当",R125="明",S125="休",T125="当"),10,IF(AND($D$1="三交代制",Q$17&gt;=2,Q$17&lt;=30,OR(Q125="準",Q125="深"),OR(R125="準",R125="深"),OR(S125="準",S125="深")),20,IF(AND($D$1="二交代制",OR(Q125="当",Q125="明"),NOT(OR(AND(Q125="当",OR(R125="明",Q$17=31,R$18="×"),OR(S125="休",Q$17=30,Q$17=31,S$18="×")),AND(Q125="明",OR(P125="当",Q$17=1),OR(R125="休",Q$17=31,R$18="×"))))),30,IF(AND($D$1="三交代制",P125&lt;&gt;"準",P125&lt;&gt;"深",OR(Q125="準",Q125="深"),(NOT(OR(AND(Q125="準",OR(P125="日",P125="休",Q$17=1,AND(R125&lt;&gt;"準",R125&lt;&gt;"深",P125="")),OR(R125="休",AND(R125="準",OR(S125="休",Q$17=30,S$18="×")),Q$17=31,R$18="×",R125="")),AND(Q125="深",OR(P125="休",Q$17=1,AND(R125&lt;&gt;"準",R125&lt;&gt;"深",P125="")),OR(R125="休",AND(OR(R125="準",R125="深"),OR(S125="休",Q$17=30,S$18="×")),Q$17=31,R$18="×",R125="")))))),40,0))))</f>
        <v>0</v>
      </c>
      <c r="R266" s="193">
        <f t="shared" ref="R266" si="1980">IF(AND($D$1="二交代制",R$17&gt;=1,R$17&lt;=28,R125="当",S125="明",T125="休",U125="当"),10,IF(AND($D$1="三交代制",R$17&gt;=2,R$17&lt;=30,OR(R125="準",R125="深"),OR(S125="準",S125="深"),OR(T125="準",T125="深")),20,IF(AND($D$1="二交代制",OR(R125="当",R125="明"),NOT(OR(AND(R125="当",OR(S125="明",R$17=31,S$18="×"),OR(T125="休",R$17=30,R$17=31,T$18="×")),AND(R125="明",OR(Q125="当",R$17=1),OR(S125="休",R$17=31,S$18="×"))))),30,IF(AND($D$1="三交代制",Q125&lt;&gt;"準",Q125&lt;&gt;"深",OR(R125="準",R125="深"),(NOT(OR(AND(R125="準",OR(Q125="日",Q125="休",R$17=1,AND(S125&lt;&gt;"準",S125&lt;&gt;"深",Q125="")),OR(S125="休",AND(S125="準",OR(T125="休",R$17=30,T$18="×")),R$17=31,S$18="×",S125="")),AND(R125="深",OR(Q125="休",R$17=1,AND(S125&lt;&gt;"準",S125&lt;&gt;"深",Q125="")),OR(S125="休",AND(OR(S125="準",S125="深"),OR(T125="休",R$17=30,T$18="×")),R$17=31,S$18="×",S125="")))))),40,0))))</f>
        <v>0</v>
      </c>
      <c r="S266" s="193">
        <f t="shared" ref="S266" si="1981">IF(AND($D$1="二交代制",S$17&gt;=1,S$17&lt;=28,S125="当",T125="明",U125="休",V125="当"),10,IF(AND($D$1="三交代制",S$17&gt;=2,S$17&lt;=30,OR(S125="準",S125="深"),OR(T125="準",T125="深"),OR(U125="準",U125="深")),20,IF(AND($D$1="二交代制",OR(S125="当",S125="明"),NOT(OR(AND(S125="当",OR(T125="明",S$17=31,T$18="×"),OR(U125="休",S$17=30,S$17=31,U$18="×")),AND(S125="明",OR(R125="当",S$17=1),OR(T125="休",S$17=31,T$18="×"))))),30,IF(AND($D$1="三交代制",R125&lt;&gt;"準",R125&lt;&gt;"深",OR(S125="準",S125="深"),(NOT(OR(AND(S125="準",OR(R125="日",R125="休",S$17=1,AND(T125&lt;&gt;"準",T125&lt;&gt;"深",R125="")),OR(T125="休",AND(T125="準",OR(U125="休",S$17=30,U$18="×")),S$17=31,T$18="×",T125="")),AND(S125="深",OR(R125="休",S$17=1,AND(T125&lt;&gt;"準",T125&lt;&gt;"深",R125="")),OR(T125="休",AND(OR(T125="準",T125="深"),OR(U125="休",S$17=30,U$18="×")),S$17=31,T$18="×",T125="")))))),40,0))))</f>
        <v>0</v>
      </c>
      <c r="T266" s="193">
        <f t="shared" ref="T266" si="1982">IF(AND($D$1="二交代制",T$17&gt;=1,T$17&lt;=28,T125="当",U125="明",V125="休",W125="当"),10,IF(AND($D$1="三交代制",T$17&gt;=2,T$17&lt;=30,OR(T125="準",T125="深"),OR(U125="準",U125="深"),OR(V125="準",V125="深")),20,IF(AND($D$1="二交代制",OR(T125="当",T125="明"),NOT(OR(AND(T125="当",OR(U125="明",T$17=31,U$18="×"),OR(V125="休",T$17=30,T$17=31,V$18="×")),AND(T125="明",OR(S125="当",T$17=1),OR(U125="休",T$17=31,U$18="×"))))),30,IF(AND($D$1="三交代制",S125&lt;&gt;"準",S125&lt;&gt;"深",OR(T125="準",T125="深"),(NOT(OR(AND(T125="準",OR(S125="日",S125="休",T$17=1,AND(U125&lt;&gt;"準",U125&lt;&gt;"深",S125="")),OR(U125="休",AND(U125="準",OR(V125="休",T$17=30,V$18="×")),T$17=31,U$18="×",U125="")),AND(T125="深",OR(S125="休",T$17=1,AND(U125&lt;&gt;"準",U125&lt;&gt;"深",S125="")),OR(U125="休",AND(OR(U125="準",U125="深"),OR(V125="休",T$17=30,V$18="×")),T$17=31,U$18="×",U125="")))))),40,0))))</f>
        <v>0</v>
      </c>
      <c r="U266" s="193">
        <f t="shared" ref="U266" si="1983">IF(AND($D$1="二交代制",U$17&gt;=1,U$17&lt;=28,U125="当",V125="明",W125="休",X125="当"),10,IF(AND($D$1="三交代制",U$17&gt;=2,U$17&lt;=30,OR(U125="準",U125="深"),OR(V125="準",V125="深"),OR(W125="準",W125="深")),20,IF(AND($D$1="二交代制",OR(U125="当",U125="明"),NOT(OR(AND(U125="当",OR(V125="明",U$17=31,V$18="×"),OR(W125="休",U$17=30,U$17=31,W$18="×")),AND(U125="明",OR(T125="当",U$17=1),OR(V125="休",U$17=31,V$18="×"))))),30,IF(AND($D$1="三交代制",T125&lt;&gt;"準",T125&lt;&gt;"深",OR(U125="準",U125="深"),(NOT(OR(AND(U125="準",OR(T125="日",T125="休",U$17=1,AND(V125&lt;&gt;"準",V125&lt;&gt;"深",T125="")),OR(V125="休",AND(V125="準",OR(W125="休",U$17=30,W$18="×")),U$17=31,V$18="×",V125="")),AND(U125="深",OR(T125="休",U$17=1,AND(V125&lt;&gt;"準",V125&lt;&gt;"深",T125="")),OR(V125="休",AND(OR(V125="準",V125="深"),OR(W125="休",U$17=30,W$18="×")),U$17=31,V$18="×",V125="")))))),40,0))))</f>
        <v>0</v>
      </c>
      <c r="V266" s="193">
        <f t="shared" ref="V266" si="1984">IF(AND($D$1="二交代制",V$17&gt;=1,V$17&lt;=28,V125="当",W125="明",X125="休",Y125="当"),10,IF(AND($D$1="三交代制",V$17&gt;=2,V$17&lt;=30,OR(V125="準",V125="深"),OR(W125="準",W125="深"),OR(X125="準",X125="深")),20,IF(AND($D$1="二交代制",OR(V125="当",V125="明"),NOT(OR(AND(V125="当",OR(W125="明",V$17=31,W$18="×"),OR(X125="休",V$17=30,V$17=31,X$18="×")),AND(V125="明",OR(U125="当",V$17=1),OR(W125="休",V$17=31,W$18="×"))))),30,IF(AND($D$1="三交代制",U125&lt;&gt;"準",U125&lt;&gt;"深",OR(V125="準",V125="深"),(NOT(OR(AND(V125="準",OR(U125="日",U125="休",V$17=1,AND(W125&lt;&gt;"準",W125&lt;&gt;"深",U125="")),OR(W125="休",AND(W125="準",OR(X125="休",V$17=30,X$18="×")),V$17=31,W$18="×",W125="")),AND(V125="深",OR(U125="休",V$17=1,AND(W125&lt;&gt;"準",W125&lt;&gt;"深",U125="")),OR(W125="休",AND(OR(W125="準",W125="深"),OR(X125="休",V$17=30,X$18="×")),V$17=31,W$18="×",W125="")))))),40,0))))</f>
        <v>0</v>
      </c>
      <c r="W266" s="193">
        <f t="shared" ref="W266" si="1985">IF(AND($D$1="二交代制",W$17&gt;=1,W$17&lt;=28,W125="当",X125="明",Y125="休",Z125="当"),10,IF(AND($D$1="三交代制",W$17&gt;=2,W$17&lt;=30,OR(W125="準",W125="深"),OR(X125="準",X125="深"),OR(Y125="準",Y125="深")),20,IF(AND($D$1="二交代制",OR(W125="当",W125="明"),NOT(OR(AND(W125="当",OR(X125="明",W$17=31,X$18="×"),OR(Y125="休",W$17=30,W$17=31,Y$18="×")),AND(W125="明",OR(V125="当",W$17=1),OR(X125="休",W$17=31,X$18="×"))))),30,IF(AND($D$1="三交代制",V125&lt;&gt;"準",V125&lt;&gt;"深",OR(W125="準",W125="深"),(NOT(OR(AND(W125="準",OR(V125="日",V125="休",W$17=1,AND(X125&lt;&gt;"準",X125&lt;&gt;"深",V125="")),OR(X125="休",AND(X125="準",OR(Y125="休",W$17=30,Y$18="×")),W$17=31,X$18="×",X125="")),AND(W125="深",OR(V125="休",W$17=1,AND(X125&lt;&gt;"準",X125&lt;&gt;"深",V125="")),OR(X125="休",AND(OR(X125="準",X125="深"),OR(Y125="休",W$17=30,Y$18="×")),W$17=31,X$18="×",X125="")))))),40,0))))</f>
        <v>0</v>
      </c>
      <c r="X266" s="193">
        <f t="shared" ref="X266" si="1986">IF(AND($D$1="二交代制",X$17&gt;=1,X$17&lt;=28,X125="当",Y125="明",Z125="休",AA125="当"),10,IF(AND($D$1="三交代制",X$17&gt;=2,X$17&lt;=30,OR(X125="準",X125="深"),OR(Y125="準",Y125="深"),OR(Z125="準",Z125="深")),20,IF(AND($D$1="二交代制",OR(X125="当",X125="明"),NOT(OR(AND(X125="当",OR(Y125="明",X$17=31,Y$18="×"),OR(Z125="休",X$17=30,X$17=31,Z$18="×")),AND(X125="明",OR(W125="当",X$17=1),OR(Y125="休",X$17=31,Y$18="×"))))),30,IF(AND($D$1="三交代制",W125&lt;&gt;"準",W125&lt;&gt;"深",OR(X125="準",X125="深"),(NOT(OR(AND(X125="準",OR(W125="日",W125="休",X$17=1,AND(Y125&lt;&gt;"準",Y125&lt;&gt;"深",W125="")),OR(Y125="休",AND(Y125="準",OR(Z125="休",X$17=30,Z$18="×")),X$17=31,Y$18="×",Y125="")),AND(X125="深",OR(W125="休",X$17=1,AND(Y125&lt;&gt;"準",Y125&lt;&gt;"深",W125="")),OR(Y125="休",AND(OR(Y125="準",Y125="深"),OR(Z125="休",X$17=30,Z$18="×")),X$17=31,Y$18="×",Y125="")))))),40,0))))</f>
        <v>0</v>
      </c>
      <c r="Y266" s="193">
        <f t="shared" ref="Y266" si="1987">IF(AND($D$1="二交代制",Y$17&gt;=1,Y$17&lt;=28,Y125="当",Z125="明",AA125="休",AB125="当"),10,IF(AND($D$1="三交代制",Y$17&gt;=2,Y$17&lt;=30,OR(Y125="準",Y125="深"),OR(Z125="準",Z125="深"),OR(AA125="準",AA125="深")),20,IF(AND($D$1="二交代制",OR(Y125="当",Y125="明"),NOT(OR(AND(Y125="当",OR(Z125="明",Y$17=31,Z$18="×"),OR(AA125="休",Y$17=30,Y$17=31,AA$18="×")),AND(Y125="明",OR(X125="当",Y$17=1),OR(Z125="休",Y$17=31,Z$18="×"))))),30,IF(AND($D$1="三交代制",X125&lt;&gt;"準",X125&lt;&gt;"深",OR(Y125="準",Y125="深"),(NOT(OR(AND(Y125="準",OR(X125="日",X125="休",Y$17=1,AND(Z125&lt;&gt;"準",Z125&lt;&gt;"深",X125="")),OR(Z125="休",AND(Z125="準",OR(AA125="休",Y$17=30,AA$18="×")),Y$17=31,Z$18="×",Z125="")),AND(Y125="深",OR(X125="休",Y$17=1,AND(Z125&lt;&gt;"準",Z125&lt;&gt;"深",X125="")),OR(Z125="休",AND(OR(Z125="準",Z125="深"),OR(AA125="休",Y$17=30,AA$18="×")),Y$17=31,Z$18="×",Z125="")))))),40,0))))</f>
        <v>0</v>
      </c>
      <c r="Z266" s="193">
        <f t="shared" ref="Z266" si="1988">IF(AND($D$1="二交代制",Z$17&gt;=1,Z$17&lt;=28,Z125="当",AA125="明",AB125="休",AC125="当"),10,IF(AND($D$1="三交代制",Z$17&gt;=2,Z$17&lt;=30,OR(Z125="準",Z125="深"),OR(AA125="準",AA125="深"),OR(AB125="準",AB125="深")),20,IF(AND($D$1="二交代制",OR(Z125="当",Z125="明"),NOT(OR(AND(Z125="当",OR(AA125="明",Z$17=31,AA$18="×"),OR(AB125="休",Z$17=30,Z$17=31,AB$18="×")),AND(Z125="明",OR(Y125="当",Z$17=1),OR(AA125="休",Z$17=31,AA$18="×"))))),30,IF(AND($D$1="三交代制",Y125&lt;&gt;"準",Y125&lt;&gt;"深",OR(Z125="準",Z125="深"),(NOT(OR(AND(Z125="準",OR(Y125="日",Y125="休",Z$17=1,AND(AA125&lt;&gt;"準",AA125&lt;&gt;"深",Y125="")),OR(AA125="休",AND(AA125="準",OR(AB125="休",Z$17=30,AB$18="×")),Z$17=31,AA$18="×",AA125="")),AND(Z125="深",OR(Y125="休",Z$17=1,AND(AA125&lt;&gt;"準",AA125&lt;&gt;"深",Y125="")),OR(AA125="休",AND(OR(AA125="準",AA125="深"),OR(AB125="休",Z$17=30,AB$18="×")),Z$17=31,AA$18="×",AA125="")))))),40,0))))</f>
        <v>0</v>
      </c>
      <c r="AA266" s="193">
        <f t="shared" ref="AA266" si="1989">IF(AND($D$1="二交代制",AA$17&gt;=1,AA$17&lt;=28,AA125="当",AB125="明",AC125="休",AD125="当"),10,IF(AND($D$1="三交代制",AA$17&gt;=2,AA$17&lt;=30,OR(AA125="準",AA125="深"),OR(AB125="準",AB125="深"),OR(AC125="準",AC125="深")),20,IF(AND($D$1="二交代制",OR(AA125="当",AA125="明"),NOT(OR(AND(AA125="当",OR(AB125="明",AA$17=31,AB$18="×"),OR(AC125="休",AA$17=30,AA$17=31,AC$18="×")),AND(AA125="明",OR(Z125="当",AA$17=1),OR(AB125="休",AA$17=31,AB$18="×"))))),30,IF(AND($D$1="三交代制",Z125&lt;&gt;"準",Z125&lt;&gt;"深",OR(AA125="準",AA125="深"),(NOT(OR(AND(AA125="準",OR(Z125="日",Z125="休",AA$17=1,AND(AB125&lt;&gt;"準",AB125&lt;&gt;"深",Z125="")),OR(AB125="休",AND(AB125="準",OR(AC125="休",AA$17=30,AC$18="×")),AA$17=31,AB$18="×",AB125="")),AND(AA125="深",OR(Z125="休",AA$17=1,AND(AB125&lt;&gt;"準",AB125&lt;&gt;"深",Z125="")),OR(AB125="休",AND(OR(AB125="準",AB125="深"),OR(AC125="休",AA$17=30,AC$18="×")),AA$17=31,AB$18="×",AB125="")))))),40,0))))</f>
        <v>0</v>
      </c>
      <c r="AB266" s="193">
        <f t="shared" ref="AB266" si="1990">IF(AND($D$1="二交代制",AB$17&gt;=1,AB$17&lt;=28,AB125="当",AC125="明",AD125="休",AE125="当"),10,IF(AND($D$1="三交代制",AB$17&gt;=2,AB$17&lt;=30,OR(AB125="準",AB125="深"),OR(AC125="準",AC125="深"),OR(AD125="準",AD125="深")),20,IF(AND($D$1="二交代制",OR(AB125="当",AB125="明"),NOT(OR(AND(AB125="当",OR(AC125="明",AB$17=31,AC$18="×"),OR(AD125="休",AB$17=30,AB$17=31,AD$18="×")),AND(AB125="明",OR(AA125="当",AB$17=1),OR(AC125="休",AB$17=31,AC$18="×"))))),30,IF(AND($D$1="三交代制",AA125&lt;&gt;"準",AA125&lt;&gt;"深",OR(AB125="準",AB125="深"),(NOT(OR(AND(AB125="準",OR(AA125="日",AA125="休",AB$17=1,AND(AC125&lt;&gt;"準",AC125&lt;&gt;"深",AA125="")),OR(AC125="休",AND(AC125="準",OR(AD125="休",AB$17=30,AD$18="×")),AB$17=31,AC$18="×",AC125="")),AND(AB125="深",OR(AA125="休",AB$17=1,AND(AC125&lt;&gt;"準",AC125&lt;&gt;"深",AA125="")),OR(AC125="休",AND(OR(AC125="準",AC125="深"),OR(AD125="休",AB$17=30,AD$18="×")),AB$17=31,AC$18="×",AC125="")))))),40,0))))</f>
        <v>0</v>
      </c>
      <c r="AC266" s="193">
        <f t="shared" ref="AC266" si="1991">IF(AND($D$1="二交代制",AC$17&gt;=1,AC$17&lt;=28,AC125="当",AD125="明",AE125="休",AF125="当"),10,IF(AND($D$1="三交代制",AC$17&gt;=2,AC$17&lt;=30,OR(AC125="準",AC125="深"),OR(AD125="準",AD125="深"),OR(AE125="準",AE125="深")),20,IF(AND($D$1="二交代制",OR(AC125="当",AC125="明"),NOT(OR(AND(AC125="当",OR(AD125="明",AC$17=31,AD$18="×"),OR(AE125="休",AC$17=30,AC$17=31,AE$18="×")),AND(AC125="明",OR(AB125="当",AC$17=1),OR(AD125="休",AC$17=31,AD$18="×"))))),30,IF(AND($D$1="三交代制",AB125&lt;&gt;"準",AB125&lt;&gt;"深",OR(AC125="準",AC125="深"),(NOT(OR(AND(AC125="準",OR(AB125="日",AB125="休",AC$17=1,AND(AD125&lt;&gt;"準",AD125&lt;&gt;"深",AB125="")),OR(AD125="休",AND(AD125="準",OR(AE125="休",AC$17=30,AE$18="×")),AC$17=31,AD$18="×",AD125="")),AND(AC125="深",OR(AB125="休",AC$17=1,AND(AD125&lt;&gt;"準",AD125&lt;&gt;"深",AB125="")),OR(AD125="休",AND(OR(AD125="準",AD125="深"),OR(AE125="休",AC$17=30,AE$18="×")),AC$17=31,AD$18="×",AD125="")))))),40,0))))</f>
        <v>0</v>
      </c>
      <c r="AD266" s="193">
        <f t="shared" ref="AD266" si="1992">IF(AND($D$1="二交代制",AD$17&gt;=1,AD$17&lt;=28,AD125="当",AE125="明",AF125="休",AG125="当"),10,IF(AND($D$1="三交代制",AD$17&gt;=2,AD$17&lt;=30,OR(AD125="準",AD125="深"),OR(AE125="準",AE125="深"),OR(AF125="準",AF125="深")),20,IF(AND($D$1="二交代制",OR(AD125="当",AD125="明"),NOT(OR(AND(AD125="当",OR(AE125="明",AD$17=31,AE$18="×"),OR(AF125="休",AD$17=30,AD$17=31,AF$18="×")),AND(AD125="明",OR(AC125="当",AD$17=1),OR(AE125="休",AD$17=31,AE$18="×"))))),30,IF(AND($D$1="三交代制",AC125&lt;&gt;"準",AC125&lt;&gt;"深",OR(AD125="準",AD125="深"),(NOT(OR(AND(AD125="準",OR(AC125="日",AC125="休",AD$17=1,AND(AE125&lt;&gt;"準",AE125&lt;&gt;"深",AC125="")),OR(AE125="休",AND(AE125="準",OR(AF125="休",AD$17=30,AF$18="×")),AD$17=31,AE$18="×",AE125="")),AND(AD125="深",OR(AC125="休",AD$17=1,AND(AE125&lt;&gt;"準",AE125&lt;&gt;"深",AC125="")),OR(AE125="休",AND(OR(AE125="準",AE125="深"),OR(AF125="休",AD$17=30,AF$18="×")),AD$17=31,AE$18="×",AE125="")))))),40,0))))</f>
        <v>0</v>
      </c>
      <c r="AE266" s="193">
        <f t="shared" ref="AE266" si="1993">IF(AND($D$1="二交代制",AE$17&gt;=1,AE$17&lt;=28,AE125="当",AF125="明",AG125="休",AH125="当"),10,IF(AND($D$1="三交代制",AE$17&gt;=2,AE$17&lt;=30,OR(AE125="準",AE125="深"),OR(AF125="準",AF125="深"),OR(AG125="準",AG125="深")),20,IF(AND($D$1="二交代制",OR(AE125="当",AE125="明"),NOT(OR(AND(AE125="当",OR(AF125="明",AE$17=31,AF$18="×"),OR(AG125="休",AE$17=30,AE$17=31,AG$18="×")),AND(AE125="明",OR(AD125="当",AE$17=1),OR(AF125="休",AE$17=31,AF$18="×"))))),30,IF(AND($D$1="三交代制",AD125&lt;&gt;"準",AD125&lt;&gt;"深",OR(AE125="準",AE125="深"),(NOT(OR(AND(AE125="準",OR(AD125="日",AD125="休",AE$17=1,AND(AF125&lt;&gt;"準",AF125&lt;&gt;"深",AD125="")),OR(AF125="休",AND(AF125="準",OR(AG125="休",AE$17=30,AG$18="×")),AE$17=31,AF$18="×",AF125="")),AND(AE125="深",OR(AD125="休",AE$17=1,AND(AF125&lt;&gt;"準",AF125&lt;&gt;"深",AD125="")),OR(AF125="休",AND(OR(AF125="準",AF125="深"),OR(AG125="休",AE$17=30,AG$18="×")),AE$17=31,AF$18="×",AF125="")))))),40,0))))</f>
        <v>0</v>
      </c>
      <c r="AF266" s="193">
        <f t="shared" ref="AF266" si="1994">IF(AND($D$1="二交代制",AF$17&gt;=1,AF$17&lt;=28,AF125="当",AG125="明",AH125="休",AI125="当"),10,IF(AND($D$1="三交代制",AF$17&gt;=2,AF$17&lt;=30,OR(AF125="準",AF125="深"),OR(AG125="準",AG125="深"),OR(AH125="準",AH125="深")),20,IF(AND($D$1="二交代制",OR(AF125="当",AF125="明"),NOT(OR(AND(AF125="当",OR(AG125="明",AF$17=31,AG$18="×"),OR(AH125="休",AF$17=30,AF$17=31,AH$18="×")),AND(AF125="明",OR(AE125="当",AF$17=1),OR(AG125="休",AF$17=31,AG$18="×"))))),30,IF(AND($D$1="三交代制",AE125&lt;&gt;"準",AE125&lt;&gt;"深",OR(AF125="準",AF125="深"),(NOT(OR(AND(AF125="準",OR(AE125="日",AE125="休",AF$17=1,AND(AG125&lt;&gt;"準",AG125&lt;&gt;"深",AE125="")),OR(AG125="休",AND(AG125="準",OR(AH125="休",AF$17=30,AH$18="×")),AF$17=31,AG$18="×",AG125="")),AND(AF125="深",OR(AE125="休",AF$17=1,AND(AG125&lt;&gt;"準",AG125&lt;&gt;"深",AE125="")),OR(AG125="休",AND(OR(AG125="準",AG125="深"),OR(AH125="休",AF$17=30,AH$18="×")),AF$17=31,AG$18="×",AG125="")))))),40,0))))</f>
        <v>0</v>
      </c>
      <c r="AG266" s="193">
        <f t="shared" ref="AG266" si="1995">IF(AND($D$1="二交代制",AG$17&gt;=1,AG$17&lt;=28,AG125="当",AH125="明",AI125="休",AJ125="当"),10,IF(AND($D$1="三交代制",AG$17&gt;=2,AG$17&lt;=30,OR(AG125="準",AG125="深"),OR(AH125="準",AH125="深"),OR(AI125="準",AI125="深")),20,IF(AND($D$1="二交代制",OR(AG125="当",AG125="明"),NOT(OR(AND(AG125="当",OR(AH125="明",AG$17=31,AH$18="×"),OR(AI125="休",AG$17=30,AG$17=31,AI$18="×")),AND(AG125="明",OR(AF125="当",AG$17=1),OR(AH125="休",AG$17=31,AH$18="×"))))),30,IF(AND($D$1="三交代制",AF125&lt;&gt;"準",AF125&lt;&gt;"深",OR(AG125="準",AG125="深"),(NOT(OR(AND(AG125="準",OR(AF125="日",AF125="休",AG$17=1,AND(AH125&lt;&gt;"準",AH125&lt;&gt;"深",AF125="")),OR(AH125="休",AND(AH125="準",OR(AI125="休",AG$17=30,AI$18="×")),AG$17=31,AH$18="×",AH125="")),AND(AG125="深",OR(AF125="休",AG$17=1,AND(AH125&lt;&gt;"準",AH125&lt;&gt;"深",AF125="")),OR(AH125="休",AND(OR(AH125="準",AH125="深"),OR(AI125="休",AG$17=30,AI$18="×")),AG$17=31,AH$18="×",AH125="")))))),40,0))))</f>
        <v>0</v>
      </c>
      <c r="AH266" s="193">
        <f t="shared" ref="AH266" si="1996">IF(AND($D$1="二交代制",AH$17&gt;=1,AH$17&lt;=28,AH125="当",AI125="明",AJ125="休",AK125="当"),10,IF(AND($D$1="三交代制",AH$17&gt;=2,AH$17&lt;=30,OR(AH125="準",AH125="深"),OR(AI125="準",AI125="深"),OR(AJ125="準",AJ125="深")),20,IF(AND($D$1="二交代制",OR(AH125="当",AH125="明"),NOT(OR(AND(AH125="当",OR(AI125="明",AH$17=31,AI$18="×"),OR(AJ125="休",AH$17=30,AH$17=31,AJ$18="×")),AND(AH125="明",OR(AG125="当",AH$17=1),OR(AI125="休",AH$17=31,AI$18="×"))))),30,IF(AND($D$1="三交代制",AG125&lt;&gt;"準",AG125&lt;&gt;"深",OR(AH125="準",AH125="深"),(NOT(OR(AND(AH125="準",OR(AG125="日",AG125="休",AH$17=1,AND(AI125&lt;&gt;"準",AI125&lt;&gt;"深",AG125="")),OR(AI125="休",AND(AI125="準",OR(AJ125="休",AH$17=30,AJ$18="×")),AH$17=31,AI$18="×",AI125="")),AND(AH125="深",OR(AG125="休",AH$17=1,AND(AI125&lt;&gt;"準",AI125&lt;&gt;"深",AG125="")),OR(AI125="休",AND(OR(AI125="準",AI125="深"),OR(AJ125="休",AH$17=30,AJ$18="×")),AH$17=31,AI$18="×",AI125="")))))),40,0))))</f>
        <v>0</v>
      </c>
      <c r="AI266" s="193">
        <f t="shared" ref="AI266" si="1997">IF(AND($D$1="二交代制",AI$17&gt;=1,AI$17&lt;=28,AI125="当",AJ125="明",AK125="休",AL125="当"),10,IF(AND($D$1="三交代制",AI$17&gt;=2,AI$17&lt;=30,OR(AI125="準",AI125="深"),OR(AJ125="準",AJ125="深"),OR(AK125="準",AK125="深")),20,IF(AND($D$1="二交代制",OR(AI125="当",AI125="明"),NOT(OR(AND(AI125="当",OR(AJ125="明",AI$17=31,AJ$18="×"),OR(AK125="休",AI$17=30,AI$17=31,AK$18="×")),AND(AI125="明",OR(AH125="当",AI$17=1),OR(AJ125="休",AI$17=31,AJ$18="×"))))),30,IF(AND($D$1="三交代制",AH125&lt;&gt;"準",AH125&lt;&gt;"深",OR(AI125="準",AI125="深"),(NOT(OR(AND(AI125="準",OR(AH125="日",AH125="休",AI$17=1,AND(AJ125&lt;&gt;"準",AJ125&lt;&gt;"深",AH125="")),OR(AJ125="休",AND(AJ125="準",OR(AK125="休",AI$17=30,AK$18="×")),AI$17=31,AJ$18="×",AJ125="")),AND(AI125="深",OR(AH125="休",AI$17=1,AND(AJ125&lt;&gt;"準",AJ125&lt;&gt;"深",AH125="")),OR(AJ125="休",AND(OR(AJ125="準",AJ125="深"),OR(AK125="休",AI$17=30,AK$18="×")),AI$17=31,AJ$18="×",AJ125="")))))),40,0))))</f>
        <v>0</v>
      </c>
      <c r="AJ266" s="193">
        <f t="shared" ref="AJ266" si="1998">IF(AND($D$1="二交代制",AJ$17&gt;=1,AJ$17&lt;=28,AJ125="当",AK125="明",AL125="休",AM125="当"),10,IF(AND($D$1="三交代制",AJ$17&gt;=2,AJ$17&lt;=30,OR(AJ125="準",AJ125="深"),OR(AK125="準",AK125="深"),OR(AL125="準",AL125="深")),20,IF(AND($D$1="二交代制",OR(AJ125="当",AJ125="明"),NOT(OR(AND(AJ125="当",OR(AK125="明",AJ$17=31,AK$18="×"),OR(AL125="休",AJ$17=30,AJ$17=31,AL$18="×")),AND(AJ125="明",OR(AI125="当",AJ$17=1),OR(AK125="休",AJ$17=31,AK$18="×"))))),30,IF(AND($D$1="三交代制",AI125&lt;&gt;"準",AI125&lt;&gt;"深",OR(AJ125="準",AJ125="深"),(NOT(OR(AND(AJ125="準",OR(AI125="日",AI125="休",AJ$17=1,AND(AK125&lt;&gt;"準",AK125&lt;&gt;"深",AI125="")),OR(AK125="休",AND(AK125="準",OR(AL125="休",AJ$17=30,AL$18="×")),AJ$17=31,AK$18="×",AK125="")),AND(AJ125="深",OR(AI125="休",AJ$17=1,AND(AK125&lt;&gt;"準",AK125&lt;&gt;"深",AI125="")),OR(AK125="休",AND(OR(AK125="準",AK125="深"),OR(AL125="休",AJ$17=30,AL$18="×")),AJ$17=31,AK$18="×",AK125="")))))),40,0))))</f>
        <v>0</v>
      </c>
      <c r="AK266" s="193">
        <f t="shared" ref="AK266" si="1999">IF(AND($D$1="二交代制",AK$17&gt;=1,AK$17&lt;=28,AK125="当",AL125="明",AM125="休",AN125="当"),10,IF(AND($D$1="三交代制",AK$17&gt;=2,AK$17&lt;=30,OR(AK125="準",AK125="深"),OR(AL125="準",AL125="深"),OR(AM125="準",AM125="深")),20,IF(AND($D$1="二交代制",OR(AK125="当",AK125="明"),NOT(OR(AND(AK125="当",OR(AL125="明",AK$17=31,AL$18="×"),OR(AM125="休",AK$17=30,AK$17=31,AM$18="×")),AND(AK125="明",OR(AJ125="当",AK$17=1),OR(AL125="休",AK$17=31,AL$18="×"))))),30,IF(AND($D$1="三交代制",AJ125&lt;&gt;"準",AJ125&lt;&gt;"深",OR(AK125="準",AK125="深"),(NOT(OR(AND(AK125="準",OR(AJ125="日",AJ125="休",AK$17=1,AND(AL125&lt;&gt;"準",AL125&lt;&gt;"深",AJ125="")),OR(AL125="休",AND(AL125="準",OR(AM125="休",AK$17=30,AM$18="×")),AK$17=31,AL$18="×",AL125="")),AND(AK125="深",OR(AJ125="休",AK$17=1,AND(AL125&lt;&gt;"準",AL125&lt;&gt;"深",AJ125="")),OR(AL125="休",AND(OR(AL125="準",AL125="深"),OR(AM125="休",AK$17=30,AM$18="×")),AK$17=31,AL$18="×",AL125="")))))),40,0))))</f>
        <v>0</v>
      </c>
      <c r="AL266" s="193">
        <f t="shared" ref="AL266" si="2000">IF(AND($D$1="二交代制",AL$17&gt;=1,AL$17&lt;=28,AL125="当",AM125="明",AN125="休",AO125="当"),10,IF(AND($D$1="三交代制",AL$17&gt;=2,AL$17&lt;=30,OR(AL125="準",AL125="深"),OR(AM125="準",AM125="深"),OR(AN125="準",AN125="深")),20,IF(AND($D$1="二交代制",OR(AL125="当",AL125="明"),NOT(OR(AND(AL125="当",OR(AM125="明",AL$17=31,AM$18="×"),OR(AN125="休",AL$17=30,AL$17=31,AN$18="×")),AND(AL125="明",OR(AK125="当",AL$17=1),OR(AM125="休",AL$17=31,AM$18="×"))))),30,IF(AND($D$1="三交代制",AK125&lt;&gt;"準",AK125&lt;&gt;"深",OR(AL125="準",AL125="深"),(NOT(OR(AND(AL125="準",OR(AK125="日",AK125="休",AL$17=1,AND(AM125&lt;&gt;"準",AM125&lt;&gt;"深",AK125="")),OR(AM125="休",AND(AM125="準",OR(AN125="休",AL$17=30,AN$18="×")),AL$17=31,AM$18="×",AM125="")),AND(AL125="深",OR(AK125="休",AL$17=1,AND(AM125&lt;&gt;"準",AM125&lt;&gt;"深",AK125="")),OR(AM125="休",AND(OR(AM125="準",AM125="深"),OR(AN125="休",AL$17=30,AN$18="×")),AL$17=31,AM$18="×",AM125="")))))),40,0))))</f>
        <v>0</v>
      </c>
      <c r="AM266" s="193">
        <f t="shared" ref="AM266" si="2001">IF(AND($D$1="二交代制",AM$17&gt;=1,AM$17&lt;=28,AM125="当",AN125="明",AO125="休",AP125="当"),10,IF(AND($D$1="三交代制",AM$17&gt;=2,AM$17&lt;=30,OR(AM125="準",AM125="深"),OR(AN125="準",AN125="深"),OR(AO125="準",AO125="深")),20,IF(AND($D$1="二交代制",OR(AM125="当",AM125="明"),NOT(OR(AND(AM125="当",OR(AN125="明",AM$17=31,AN$18="×"),OR(AO125="休",AM$17=30,AM$17=31,AO$18="×")),AND(AM125="明",OR(AL125="当",AM$17=1),OR(AN125="休",AM$17=31,AN$18="×"))))),30,IF(AND($D$1="三交代制",AL125&lt;&gt;"準",AL125&lt;&gt;"深",OR(AM125="準",AM125="深"),(NOT(OR(AND(AM125="準",OR(AL125="日",AL125="休",AM$17=1,AND(AN125&lt;&gt;"準",AN125&lt;&gt;"深",AL125="")),OR(AN125="休",AND(AN125="準",OR(AO125="休",AM$17=30,AO$18="×")),AM$17=31,AN$18="×",AN125="")),AND(AM125="深",OR(AL125="休",AM$17=1,AND(AN125&lt;&gt;"準",AN125&lt;&gt;"深",AL125="")),OR(AN125="休",AND(OR(AN125="準",AN125="深"),OR(AO125="休",AM$17=30,AO$18="×")),AM$17=31,AN$18="×",AN125="")))))),40,0))))</f>
        <v>0</v>
      </c>
      <c r="AN266" s="193">
        <f t="shared" ref="AN266" si="2002">IF(AND($D$1="二交代制",AN$17&gt;=1,AN$17&lt;=28,AN125="当",AO125="明",AP125="休",AQ125="当"),10,IF(AND($D$1="三交代制",AN$17&gt;=2,AN$17&lt;=30,OR(AN125="準",AN125="深"),OR(AO125="準",AO125="深"),OR(AP125="準",AP125="深")),20,IF(AND($D$1="二交代制",OR(AN125="当",AN125="明"),NOT(OR(AND(AN125="当",OR(AO125="明",AN$17=31,AO$18="×"),OR(AP125="休",AN$17=30,AN$17=31,AP$18="×")),AND(AN125="明",OR(AM125="当",AN$17=1),OR(AO125="休",AN$17=31,AO$18="×"))))),30,IF(AND($D$1="三交代制",AM125&lt;&gt;"準",AM125&lt;&gt;"深",OR(AN125="準",AN125="深"),(NOT(OR(AND(AN125="準",OR(AM125="日",AM125="休",AN$17=1,AND(AO125&lt;&gt;"準",AO125&lt;&gt;"深",AM125="")),OR(AO125="休",AND(AO125="準",OR(AP125="休",AN$17=30,AP$18="×")),AN$17=31,AO$18="×",AO125="")),AND(AN125="深",OR(AM125="休",AN$17=1,AND(AO125&lt;&gt;"準",AO125&lt;&gt;"深",AM125="")),OR(AO125="休",AND(OR(AO125="準",AO125="深"),OR(AP125="休",AN$17=30,AP$18="×")),AN$17=31,AO$18="×",AO125="")))))),40,0))))</f>
        <v>0</v>
      </c>
      <c r="AO266" s="193">
        <f t="shared" ref="AO266" si="2003">IF(AND($D$1="二交代制",AO$17&gt;=1,AO$17&lt;=28,AO125="当",AP125="明",AQ125="休",AR125="当"),10,IF(AND($D$1="三交代制",AO$17&gt;=2,AO$17&lt;=30,OR(AO125="準",AO125="深"),OR(AP125="準",AP125="深"),OR(AQ125="準",AQ125="深")),20,IF(AND($D$1="二交代制",OR(AO125="当",AO125="明"),NOT(OR(AND(AO125="当",OR(AP125="明",AO$17=31,AP$18="×"),OR(AQ125="休",AO$17=30,AO$17=31,AQ$18="×")),AND(AO125="明",OR(AN125="当",AO$17=1),OR(AP125="休",AO$17=31,AP$18="×"))))),30,IF(AND($D$1="三交代制",AN125&lt;&gt;"準",AN125&lt;&gt;"深",OR(AO125="準",AO125="深"),(NOT(OR(AND(AO125="準",OR(AN125="日",AN125="休",AO$17=1,AND(AP125&lt;&gt;"準",AP125&lt;&gt;"深",AN125="")),OR(AP125="休",AND(AP125="準",OR(AQ125="休",AO$17=30,AQ$18="×")),AO$17=31,AP$18="×",AP125="")),AND(AO125="深",OR(AN125="休",AO$17=1,AND(AP125&lt;&gt;"準",AP125&lt;&gt;"深",AN125="")),OR(AP125="休",AND(OR(AP125="準",AP125="深"),OR(AQ125="休",AO$17=30,AQ$18="×")),AO$17=31,AP$18="×",AP125="")))))),40,0))))</f>
        <v>0</v>
      </c>
    </row>
    <row r="267" spans="4:41" x14ac:dyDescent="0.4">
      <c r="D267" s="104"/>
      <c r="E267" s="104"/>
      <c r="F267" s="104"/>
      <c r="G267" s="104"/>
      <c r="H267" s="104"/>
      <c r="I267" s="307"/>
      <c r="J267" s="202"/>
      <c r="K267" s="193"/>
      <c r="L267" s="193"/>
      <c r="M267" s="193"/>
      <c r="N267" s="193"/>
      <c r="O267" s="193"/>
      <c r="P267" s="193"/>
      <c r="Q267" s="193"/>
      <c r="R267" s="193"/>
      <c r="S267" s="193"/>
      <c r="T267" s="193"/>
      <c r="U267" s="193"/>
      <c r="V267" s="193"/>
      <c r="W267" s="193"/>
      <c r="X267" s="193"/>
      <c r="Y267" s="193"/>
      <c r="Z267" s="193"/>
      <c r="AA267" s="193"/>
      <c r="AB267" s="193"/>
      <c r="AC267" s="193"/>
      <c r="AD267" s="193"/>
      <c r="AE267" s="193"/>
      <c r="AF267" s="193"/>
      <c r="AG267" s="193"/>
      <c r="AH267" s="193"/>
      <c r="AI267" s="193"/>
      <c r="AJ267" s="193"/>
      <c r="AK267" s="193"/>
      <c r="AL267" s="193"/>
      <c r="AM267" s="193"/>
      <c r="AN267" s="193"/>
      <c r="AO267" s="193"/>
    </row>
    <row r="268" spans="4:41" x14ac:dyDescent="0.4">
      <c r="D268" s="104"/>
      <c r="E268" s="104"/>
      <c r="F268" s="104"/>
      <c r="G268" s="104"/>
      <c r="H268" s="104"/>
      <c r="I268" s="307"/>
      <c r="J268" s="201" t="str">
        <f t="shared" ref="J268" si="2004">E127</f>
        <v/>
      </c>
      <c r="K268" s="193">
        <f t="shared" ref="K268" si="2005">IF(AND($D$1="二交代制",K$17&gt;=1,K$17&lt;=28,K127="当",L127="明",M127="休",N127="当"),10,IF(AND($D$1="三交代制",K$17&gt;=2,K$17&lt;=30,OR(K127="準",K127="深"),OR(L127="準",L127="深"),OR(M127="準",M127="深")),20,IF(AND($D$1="二交代制",OR(K127="当",K127="明"),NOT(OR(AND(K127="当",OR(L127="明",K$17=31,L$18="×"),OR(M127="休",K$17=30,K$17=31,M$18="×")),AND(K127="明",OR(J127="当",K$17=1),OR(L127="休",K$17=31,L$18="×"))))),30,IF(AND($D$1="三交代制",J127&lt;&gt;"準",J127&lt;&gt;"深",OR(K127="準",K127="深"),(NOT(OR(AND(K127="準",OR(J127="日",J127="休",K$17=1,AND(L127&lt;&gt;"準",L127&lt;&gt;"深",J127="")),OR(L127="休",AND(L127="準",OR(M127="休",K$17=30,M$18="×")),K$17=31,L$18="×",L127="")),AND(K127="深",OR(J127="休",K$17=1,AND(L127&lt;&gt;"準",L127&lt;&gt;"深",J127="")),OR(L127="休",AND(OR(L127="準",L127="深"),OR(M127="休",K$17=30,M$18="×")),K$17=31,L$18="×",L127="")))))),40,0))))</f>
        <v>0</v>
      </c>
      <c r="L268" s="193">
        <f t="shared" ref="L268" si="2006">IF(AND($D$1="二交代制",L$17&gt;=1,L$17&lt;=28,L127="当",M127="明",N127="休",O127="当"),10,IF(AND($D$1="三交代制",L$17&gt;=2,L$17&lt;=30,OR(L127="準",L127="深"),OR(M127="準",M127="深"),OR(N127="準",N127="深")),20,IF(AND($D$1="二交代制",OR(L127="当",L127="明"),NOT(OR(AND(L127="当",OR(M127="明",L$17=31,M$18="×"),OR(N127="休",L$17=30,L$17=31,N$18="×")),AND(L127="明",OR(K127="当",L$17=1),OR(M127="休",L$17=31,M$18="×"))))),30,IF(AND($D$1="三交代制",K127&lt;&gt;"準",K127&lt;&gt;"深",OR(L127="準",L127="深"),(NOT(OR(AND(L127="準",OR(K127="日",K127="休",L$17=1,AND(M127&lt;&gt;"準",M127&lt;&gt;"深",K127="")),OR(M127="休",AND(M127="準",OR(N127="休",L$17=30,N$18="×")),L$17=31,M$18="×",M127="")),AND(L127="深",OR(K127="休",L$17=1,AND(M127&lt;&gt;"準",M127&lt;&gt;"深",K127="")),OR(M127="休",AND(OR(M127="準",M127="深"),OR(N127="休",L$17=30,N$18="×")),L$17=31,M$18="×",M127="")))))),40,0))))</f>
        <v>0</v>
      </c>
      <c r="M268" s="193">
        <f t="shared" ref="M268" si="2007">IF(AND($D$1="二交代制",M$17&gt;=1,M$17&lt;=28,M127="当",N127="明",O127="休",P127="当"),10,IF(AND($D$1="三交代制",M$17&gt;=2,M$17&lt;=30,OR(M127="準",M127="深"),OR(N127="準",N127="深"),OR(O127="準",O127="深")),20,IF(AND($D$1="二交代制",OR(M127="当",M127="明"),NOT(OR(AND(M127="当",OR(N127="明",M$17=31,N$18="×"),OR(O127="休",M$17=30,M$17=31,O$18="×")),AND(M127="明",OR(L127="当",M$17=1),OR(N127="休",M$17=31,N$18="×"))))),30,IF(AND($D$1="三交代制",L127&lt;&gt;"準",L127&lt;&gt;"深",OR(M127="準",M127="深"),(NOT(OR(AND(M127="準",OR(L127="日",L127="休",M$17=1,AND(N127&lt;&gt;"準",N127&lt;&gt;"深",L127="")),OR(N127="休",AND(N127="準",OR(O127="休",M$17=30,O$18="×")),M$17=31,N$18="×",N127="")),AND(M127="深",OR(L127="休",M$17=1,AND(N127&lt;&gt;"準",N127&lt;&gt;"深",L127="")),OR(N127="休",AND(OR(N127="準",N127="深"),OR(O127="休",M$17=30,O$18="×")),M$17=31,N$18="×",N127="")))))),40,0))))</f>
        <v>0</v>
      </c>
      <c r="N268" s="193">
        <f t="shared" ref="N268" si="2008">IF(AND($D$1="二交代制",N$17&gt;=1,N$17&lt;=28,N127="当",O127="明",P127="休",Q127="当"),10,IF(AND($D$1="三交代制",N$17&gt;=2,N$17&lt;=30,OR(N127="準",N127="深"),OR(O127="準",O127="深"),OR(P127="準",P127="深")),20,IF(AND($D$1="二交代制",OR(N127="当",N127="明"),NOT(OR(AND(N127="当",OR(O127="明",N$17=31,O$18="×"),OR(P127="休",N$17=30,N$17=31,P$18="×")),AND(N127="明",OR(M127="当",N$17=1),OR(O127="休",N$17=31,O$18="×"))))),30,IF(AND($D$1="三交代制",M127&lt;&gt;"準",M127&lt;&gt;"深",OR(N127="準",N127="深"),(NOT(OR(AND(N127="準",OR(M127="日",M127="休",N$17=1,AND(O127&lt;&gt;"準",O127&lt;&gt;"深",M127="")),OR(O127="休",AND(O127="準",OR(P127="休",N$17=30,P$18="×")),N$17=31,O$18="×",O127="")),AND(N127="深",OR(M127="休",N$17=1,AND(O127&lt;&gt;"準",O127&lt;&gt;"深",M127="")),OR(O127="休",AND(OR(O127="準",O127="深"),OR(P127="休",N$17=30,P$18="×")),N$17=31,O$18="×",O127="")))))),40,0))))</f>
        <v>0</v>
      </c>
      <c r="O268" s="193">
        <f t="shared" ref="O268" si="2009">IF(AND($D$1="二交代制",O$17&gt;=1,O$17&lt;=28,O127="当",P127="明",Q127="休",R127="当"),10,IF(AND($D$1="三交代制",O$17&gt;=2,O$17&lt;=30,OR(O127="準",O127="深"),OR(P127="準",P127="深"),OR(Q127="準",Q127="深")),20,IF(AND($D$1="二交代制",OR(O127="当",O127="明"),NOT(OR(AND(O127="当",OR(P127="明",O$17=31,P$18="×"),OR(Q127="休",O$17=30,O$17=31,Q$18="×")),AND(O127="明",OR(N127="当",O$17=1),OR(P127="休",O$17=31,P$18="×"))))),30,IF(AND($D$1="三交代制",N127&lt;&gt;"準",N127&lt;&gt;"深",OR(O127="準",O127="深"),(NOT(OR(AND(O127="準",OR(N127="日",N127="休",O$17=1,AND(P127&lt;&gt;"準",P127&lt;&gt;"深",N127="")),OR(P127="休",AND(P127="準",OR(Q127="休",O$17=30,Q$18="×")),O$17=31,P$18="×",P127="")),AND(O127="深",OR(N127="休",O$17=1,AND(P127&lt;&gt;"準",P127&lt;&gt;"深",N127="")),OR(P127="休",AND(OR(P127="準",P127="深"),OR(Q127="休",O$17=30,Q$18="×")),O$17=31,P$18="×",P127="")))))),40,0))))</f>
        <v>0</v>
      </c>
      <c r="P268" s="193">
        <f t="shared" ref="P268" si="2010">IF(AND($D$1="二交代制",P$17&gt;=1,P$17&lt;=28,P127="当",Q127="明",R127="休",S127="当"),10,IF(AND($D$1="三交代制",P$17&gt;=2,P$17&lt;=30,OR(P127="準",P127="深"),OR(Q127="準",Q127="深"),OR(R127="準",R127="深")),20,IF(AND($D$1="二交代制",OR(P127="当",P127="明"),NOT(OR(AND(P127="当",OR(Q127="明",P$17=31,Q$18="×"),OR(R127="休",P$17=30,P$17=31,R$18="×")),AND(P127="明",OR(O127="当",P$17=1),OR(Q127="休",P$17=31,Q$18="×"))))),30,IF(AND($D$1="三交代制",O127&lt;&gt;"準",O127&lt;&gt;"深",OR(P127="準",P127="深"),(NOT(OR(AND(P127="準",OR(O127="日",O127="休",P$17=1,AND(Q127&lt;&gt;"準",Q127&lt;&gt;"深",O127="")),OR(Q127="休",AND(Q127="準",OR(R127="休",P$17=30,R$18="×")),P$17=31,Q$18="×",Q127="")),AND(P127="深",OR(O127="休",P$17=1,AND(Q127&lt;&gt;"準",Q127&lt;&gt;"深",O127="")),OR(Q127="休",AND(OR(Q127="準",Q127="深"),OR(R127="休",P$17=30,R$18="×")),P$17=31,Q$18="×",Q127="")))))),40,0))))</f>
        <v>0</v>
      </c>
      <c r="Q268" s="193">
        <f t="shared" ref="Q268" si="2011">IF(AND($D$1="二交代制",Q$17&gt;=1,Q$17&lt;=28,Q127="当",R127="明",S127="休",T127="当"),10,IF(AND($D$1="三交代制",Q$17&gt;=2,Q$17&lt;=30,OR(Q127="準",Q127="深"),OR(R127="準",R127="深"),OR(S127="準",S127="深")),20,IF(AND($D$1="二交代制",OR(Q127="当",Q127="明"),NOT(OR(AND(Q127="当",OR(R127="明",Q$17=31,R$18="×"),OR(S127="休",Q$17=30,Q$17=31,S$18="×")),AND(Q127="明",OR(P127="当",Q$17=1),OR(R127="休",Q$17=31,R$18="×"))))),30,IF(AND($D$1="三交代制",P127&lt;&gt;"準",P127&lt;&gt;"深",OR(Q127="準",Q127="深"),(NOT(OR(AND(Q127="準",OR(P127="日",P127="休",Q$17=1,AND(R127&lt;&gt;"準",R127&lt;&gt;"深",P127="")),OR(R127="休",AND(R127="準",OR(S127="休",Q$17=30,S$18="×")),Q$17=31,R$18="×",R127="")),AND(Q127="深",OR(P127="休",Q$17=1,AND(R127&lt;&gt;"準",R127&lt;&gt;"深",P127="")),OR(R127="休",AND(OR(R127="準",R127="深"),OR(S127="休",Q$17=30,S$18="×")),Q$17=31,R$18="×",R127="")))))),40,0))))</f>
        <v>0</v>
      </c>
      <c r="R268" s="193">
        <f t="shared" ref="R268" si="2012">IF(AND($D$1="二交代制",R$17&gt;=1,R$17&lt;=28,R127="当",S127="明",T127="休",U127="当"),10,IF(AND($D$1="三交代制",R$17&gt;=2,R$17&lt;=30,OR(R127="準",R127="深"),OR(S127="準",S127="深"),OR(T127="準",T127="深")),20,IF(AND($D$1="二交代制",OR(R127="当",R127="明"),NOT(OR(AND(R127="当",OR(S127="明",R$17=31,S$18="×"),OR(T127="休",R$17=30,R$17=31,T$18="×")),AND(R127="明",OR(Q127="当",R$17=1),OR(S127="休",R$17=31,S$18="×"))))),30,IF(AND($D$1="三交代制",Q127&lt;&gt;"準",Q127&lt;&gt;"深",OR(R127="準",R127="深"),(NOT(OR(AND(R127="準",OR(Q127="日",Q127="休",R$17=1,AND(S127&lt;&gt;"準",S127&lt;&gt;"深",Q127="")),OR(S127="休",AND(S127="準",OR(T127="休",R$17=30,T$18="×")),R$17=31,S$18="×",S127="")),AND(R127="深",OR(Q127="休",R$17=1,AND(S127&lt;&gt;"準",S127&lt;&gt;"深",Q127="")),OR(S127="休",AND(OR(S127="準",S127="深"),OR(T127="休",R$17=30,T$18="×")),R$17=31,S$18="×",S127="")))))),40,0))))</f>
        <v>0</v>
      </c>
      <c r="S268" s="193">
        <f t="shared" ref="S268" si="2013">IF(AND($D$1="二交代制",S$17&gt;=1,S$17&lt;=28,S127="当",T127="明",U127="休",V127="当"),10,IF(AND($D$1="三交代制",S$17&gt;=2,S$17&lt;=30,OR(S127="準",S127="深"),OR(T127="準",T127="深"),OR(U127="準",U127="深")),20,IF(AND($D$1="二交代制",OR(S127="当",S127="明"),NOT(OR(AND(S127="当",OR(T127="明",S$17=31,T$18="×"),OR(U127="休",S$17=30,S$17=31,U$18="×")),AND(S127="明",OR(R127="当",S$17=1),OR(T127="休",S$17=31,T$18="×"))))),30,IF(AND($D$1="三交代制",R127&lt;&gt;"準",R127&lt;&gt;"深",OR(S127="準",S127="深"),(NOT(OR(AND(S127="準",OR(R127="日",R127="休",S$17=1,AND(T127&lt;&gt;"準",T127&lt;&gt;"深",R127="")),OR(T127="休",AND(T127="準",OR(U127="休",S$17=30,U$18="×")),S$17=31,T$18="×",T127="")),AND(S127="深",OR(R127="休",S$17=1,AND(T127&lt;&gt;"準",T127&lt;&gt;"深",R127="")),OR(T127="休",AND(OR(T127="準",T127="深"),OR(U127="休",S$17=30,U$18="×")),S$17=31,T$18="×",T127="")))))),40,0))))</f>
        <v>0</v>
      </c>
      <c r="T268" s="193">
        <f t="shared" ref="T268" si="2014">IF(AND($D$1="二交代制",T$17&gt;=1,T$17&lt;=28,T127="当",U127="明",V127="休",W127="当"),10,IF(AND($D$1="三交代制",T$17&gt;=2,T$17&lt;=30,OR(T127="準",T127="深"),OR(U127="準",U127="深"),OR(V127="準",V127="深")),20,IF(AND($D$1="二交代制",OR(T127="当",T127="明"),NOT(OR(AND(T127="当",OR(U127="明",T$17=31,U$18="×"),OR(V127="休",T$17=30,T$17=31,V$18="×")),AND(T127="明",OR(S127="当",T$17=1),OR(U127="休",T$17=31,U$18="×"))))),30,IF(AND($D$1="三交代制",S127&lt;&gt;"準",S127&lt;&gt;"深",OR(T127="準",T127="深"),(NOT(OR(AND(T127="準",OR(S127="日",S127="休",T$17=1,AND(U127&lt;&gt;"準",U127&lt;&gt;"深",S127="")),OR(U127="休",AND(U127="準",OR(V127="休",T$17=30,V$18="×")),T$17=31,U$18="×",U127="")),AND(T127="深",OR(S127="休",T$17=1,AND(U127&lt;&gt;"準",U127&lt;&gt;"深",S127="")),OR(U127="休",AND(OR(U127="準",U127="深"),OR(V127="休",T$17=30,V$18="×")),T$17=31,U$18="×",U127="")))))),40,0))))</f>
        <v>0</v>
      </c>
      <c r="U268" s="193">
        <f t="shared" ref="U268" si="2015">IF(AND($D$1="二交代制",U$17&gt;=1,U$17&lt;=28,U127="当",V127="明",W127="休",X127="当"),10,IF(AND($D$1="三交代制",U$17&gt;=2,U$17&lt;=30,OR(U127="準",U127="深"),OR(V127="準",V127="深"),OR(W127="準",W127="深")),20,IF(AND($D$1="二交代制",OR(U127="当",U127="明"),NOT(OR(AND(U127="当",OR(V127="明",U$17=31,V$18="×"),OR(W127="休",U$17=30,U$17=31,W$18="×")),AND(U127="明",OR(T127="当",U$17=1),OR(V127="休",U$17=31,V$18="×"))))),30,IF(AND($D$1="三交代制",T127&lt;&gt;"準",T127&lt;&gt;"深",OR(U127="準",U127="深"),(NOT(OR(AND(U127="準",OR(T127="日",T127="休",U$17=1,AND(V127&lt;&gt;"準",V127&lt;&gt;"深",T127="")),OR(V127="休",AND(V127="準",OR(W127="休",U$17=30,W$18="×")),U$17=31,V$18="×",V127="")),AND(U127="深",OR(T127="休",U$17=1,AND(V127&lt;&gt;"準",V127&lt;&gt;"深",T127="")),OR(V127="休",AND(OR(V127="準",V127="深"),OR(W127="休",U$17=30,W$18="×")),U$17=31,V$18="×",V127="")))))),40,0))))</f>
        <v>0</v>
      </c>
      <c r="V268" s="193">
        <f t="shared" ref="V268" si="2016">IF(AND($D$1="二交代制",V$17&gt;=1,V$17&lt;=28,V127="当",W127="明",X127="休",Y127="当"),10,IF(AND($D$1="三交代制",V$17&gt;=2,V$17&lt;=30,OR(V127="準",V127="深"),OR(W127="準",W127="深"),OR(X127="準",X127="深")),20,IF(AND($D$1="二交代制",OR(V127="当",V127="明"),NOT(OR(AND(V127="当",OR(W127="明",V$17=31,W$18="×"),OR(X127="休",V$17=30,V$17=31,X$18="×")),AND(V127="明",OR(U127="当",V$17=1),OR(W127="休",V$17=31,W$18="×"))))),30,IF(AND($D$1="三交代制",U127&lt;&gt;"準",U127&lt;&gt;"深",OR(V127="準",V127="深"),(NOT(OR(AND(V127="準",OR(U127="日",U127="休",V$17=1,AND(W127&lt;&gt;"準",W127&lt;&gt;"深",U127="")),OR(W127="休",AND(W127="準",OR(X127="休",V$17=30,X$18="×")),V$17=31,W$18="×",W127="")),AND(V127="深",OR(U127="休",V$17=1,AND(W127&lt;&gt;"準",W127&lt;&gt;"深",U127="")),OR(W127="休",AND(OR(W127="準",W127="深"),OR(X127="休",V$17=30,X$18="×")),V$17=31,W$18="×",W127="")))))),40,0))))</f>
        <v>0</v>
      </c>
      <c r="W268" s="193">
        <f t="shared" ref="W268" si="2017">IF(AND($D$1="二交代制",W$17&gt;=1,W$17&lt;=28,W127="当",X127="明",Y127="休",Z127="当"),10,IF(AND($D$1="三交代制",W$17&gt;=2,W$17&lt;=30,OR(W127="準",W127="深"),OR(X127="準",X127="深"),OR(Y127="準",Y127="深")),20,IF(AND($D$1="二交代制",OR(W127="当",W127="明"),NOT(OR(AND(W127="当",OR(X127="明",W$17=31,X$18="×"),OR(Y127="休",W$17=30,W$17=31,Y$18="×")),AND(W127="明",OR(V127="当",W$17=1),OR(X127="休",W$17=31,X$18="×"))))),30,IF(AND($D$1="三交代制",V127&lt;&gt;"準",V127&lt;&gt;"深",OR(W127="準",W127="深"),(NOT(OR(AND(W127="準",OR(V127="日",V127="休",W$17=1,AND(X127&lt;&gt;"準",X127&lt;&gt;"深",V127="")),OR(X127="休",AND(X127="準",OR(Y127="休",W$17=30,Y$18="×")),W$17=31,X$18="×",X127="")),AND(W127="深",OR(V127="休",W$17=1,AND(X127&lt;&gt;"準",X127&lt;&gt;"深",V127="")),OR(X127="休",AND(OR(X127="準",X127="深"),OR(Y127="休",W$17=30,Y$18="×")),W$17=31,X$18="×",X127="")))))),40,0))))</f>
        <v>0</v>
      </c>
      <c r="X268" s="193">
        <f t="shared" ref="X268" si="2018">IF(AND($D$1="二交代制",X$17&gt;=1,X$17&lt;=28,X127="当",Y127="明",Z127="休",AA127="当"),10,IF(AND($D$1="三交代制",X$17&gt;=2,X$17&lt;=30,OR(X127="準",X127="深"),OR(Y127="準",Y127="深"),OR(Z127="準",Z127="深")),20,IF(AND($D$1="二交代制",OR(X127="当",X127="明"),NOT(OR(AND(X127="当",OR(Y127="明",X$17=31,Y$18="×"),OR(Z127="休",X$17=30,X$17=31,Z$18="×")),AND(X127="明",OR(W127="当",X$17=1),OR(Y127="休",X$17=31,Y$18="×"))))),30,IF(AND($D$1="三交代制",W127&lt;&gt;"準",W127&lt;&gt;"深",OR(X127="準",X127="深"),(NOT(OR(AND(X127="準",OR(W127="日",W127="休",X$17=1,AND(Y127&lt;&gt;"準",Y127&lt;&gt;"深",W127="")),OR(Y127="休",AND(Y127="準",OR(Z127="休",X$17=30,Z$18="×")),X$17=31,Y$18="×",Y127="")),AND(X127="深",OR(W127="休",X$17=1,AND(Y127&lt;&gt;"準",Y127&lt;&gt;"深",W127="")),OR(Y127="休",AND(OR(Y127="準",Y127="深"),OR(Z127="休",X$17=30,Z$18="×")),X$17=31,Y$18="×",Y127="")))))),40,0))))</f>
        <v>0</v>
      </c>
      <c r="Y268" s="193">
        <f t="shared" ref="Y268" si="2019">IF(AND($D$1="二交代制",Y$17&gt;=1,Y$17&lt;=28,Y127="当",Z127="明",AA127="休",AB127="当"),10,IF(AND($D$1="三交代制",Y$17&gt;=2,Y$17&lt;=30,OR(Y127="準",Y127="深"),OR(Z127="準",Z127="深"),OR(AA127="準",AA127="深")),20,IF(AND($D$1="二交代制",OR(Y127="当",Y127="明"),NOT(OR(AND(Y127="当",OR(Z127="明",Y$17=31,Z$18="×"),OR(AA127="休",Y$17=30,Y$17=31,AA$18="×")),AND(Y127="明",OR(X127="当",Y$17=1),OR(Z127="休",Y$17=31,Z$18="×"))))),30,IF(AND($D$1="三交代制",X127&lt;&gt;"準",X127&lt;&gt;"深",OR(Y127="準",Y127="深"),(NOT(OR(AND(Y127="準",OR(X127="日",X127="休",Y$17=1,AND(Z127&lt;&gt;"準",Z127&lt;&gt;"深",X127="")),OR(Z127="休",AND(Z127="準",OR(AA127="休",Y$17=30,AA$18="×")),Y$17=31,Z$18="×",Z127="")),AND(Y127="深",OR(X127="休",Y$17=1,AND(Z127&lt;&gt;"準",Z127&lt;&gt;"深",X127="")),OR(Z127="休",AND(OR(Z127="準",Z127="深"),OR(AA127="休",Y$17=30,AA$18="×")),Y$17=31,Z$18="×",Z127="")))))),40,0))))</f>
        <v>0</v>
      </c>
      <c r="Z268" s="193">
        <f t="shared" ref="Z268" si="2020">IF(AND($D$1="二交代制",Z$17&gt;=1,Z$17&lt;=28,Z127="当",AA127="明",AB127="休",AC127="当"),10,IF(AND($D$1="三交代制",Z$17&gt;=2,Z$17&lt;=30,OR(Z127="準",Z127="深"),OR(AA127="準",AA127="深"),OR(AB127="準",AB127="深")),20,IF(AND($D$1="二交代制",OR(Z127="当",Z127="明"),NOT(OR(AND(Z127="当",OR(AA127="明",Z$17=31,AA$18="×"),OR(AB127="休",Z$17=30,Z$17=31,AB$18="×")),AND(Z127="明",OR(Y127="当",Z$17=1),OR(AA127="休",Z$17=31,AA$18="×"))))),30,IF(AND($D$1="三交代制",Y127&lt;&gt;"準",Y127&lt;&gt;"深",OR(Z127="準",Z127="深"),(NOT(OR(AND(Z127="準",OR(Y127="日",Y127="休",Z$17=1,AND(AA127&lt;&gt;"準",AA127&lt;&gt;"深",Y127="")),OR(AA127="休",AND(AA127="準",OR(AB127="休",Z$17=30,AB$18="×")),Z$17=31,AA$18="×",AA127="")),AND(Z127="深",OR(Y127="休",Z$17=1,AND(AA127&lt;&gt;"準",AA127&lt;&gt;"深",Y127="")),OR(AA127="休",AND(OR(AA127="準",AA127="深"),OR(AB127="休",Z$17=30,AB$18="×")),Z$17=31,AA$18="×",AA127="")))))),40,0))))</f>
        <v>0</v>
      </c>
      <c r="AA268" s="193">
        <f t="shared" ref="AA268" si="2021">IF(AND($D$1="二交代制",AA$17&gt;=1,AA$17&lt;=28,AA127="当",AB127="明",AC127="休",AD127="当"),10,IF(AND($D$1="三交代制",AA$17&gt;=2,AA$17&lt;=30,OR(AA127="準",AA127="深"),OR(AB127="準",AB127="深"),OR(AC127="準",AC127="深")),20,IF(AND($D$1="二交代制",OR(AA127="当",AA127="明"),NOT(OR(AND(AA127="当",OR(AB127="明",AA$17=31,AB$18="×"),OR(AC127="休",AA$17=30,AA$17=31,AC$18="×")),AND(AA127="明",OR(Z127="当",AA$17=1),OR(AB127="休",AA$17=31,AB$18="×"))))),30,IF(AND($D$1="三交代制",Z127&lt;&gt;"準",Z127&lt;&gt;"深",OR(AA127="準",AA127="深"),(NOT(OR(AND(AA127="準",OR(Z127="日",Z127="休",AA$17=1,AND(AB127&lt;&gt;"準",AB127&lt;&gt;"深",Z127="")),OR(AB127="休",AND(AB127="準",OR(AC127="休",AA$17=30,AC$18="×")),AA$17=31,AB$18="×",AB127="")),AND(AA127="深",OR(Z127="休",AA$17=1,AND(AB127&lt;&gt;"準",AB127&lt;&gt;"深",Z127="")),OR(AB127="休",AND(OR(AB127="準",AB127="深"),OR(AC127="休",AA$17=30,AC$18="×")),AA$17=31,AB$18="×",AB127="")))))),40,0))))</f>
        <v>0</v>
      </c>
      <c r="AB268" s="193">
        <f t="shared" ref="AB268" si="2022">IF(AND($D$1="二交代制",AB$17&gt;=1,AB$17&lt;=28,AB127="当",AC127="明",AD127="休",AE127="当"),10,IF(AND($D$1="三交代制",AB$17&gt;=2,AB$17&lt;=30,OR(AB127="準",AB127="深"),OR(AC127="準",AC127="深"),OR(AD127="準",AD127="深")),20,IF(AND($D$1="二交代制",OR(AB127="当",AB127="明"),NOT(OR(AND(AB127="当",OR(AC127="明",AB$17=31,AC$18="×"),OR(AD127="休",AB$17=30,AB$17=31,AD$18="×")),AND(AB127="明",OR(AA127="当",AB$17=1),OR(AC127="休",AB$17=31,AC$18="×"))))),30,IF(AND($D$1="三交代制",AA127&lt;&gt;"準",AA127&lt;&gt;"深",OR(AB127="準",AB127="深"),(NOT(OR(AND(AB127="準",OR(AA127="日",AA127="休",AB$17=1,AND(AC127&lt;&gt;"準",AC127&lt;&gt;"深",AA127="")),OR(AC127="休",AND(AC127="準",OR(AD127="休",AB$17=30,AD$18="×")),AB$17=31,AC$18="×",AC127="")),AND(AB127="深",OR(AA127="休",AB$17=1,AND(AC127&lt;&gt;"準",AC127&lt;&gt;"深",AA127="")),OR(AC127="休",AND(OR(AC127="準",AC127="深"),OR(AD127="休",AB$17=30,AD$18="×")),AB$17=31,AC$18="×",AC127="")))))),40,0))))</f>
        <v>0</v>
      </c>
      <c r="AC268" s="193">
        <f t="shared" ref="AC268" si="2023">IF(AND($D$1="二交代制",AC$17&gt;=1,AC$17&lt;=28,AC127="当",AD127="明",AE127="休",AF127="当"),10,IF(AND($D$1="三交代制",AC$17&gt;=2,AC$17&lt;=30,OR(AC127="準",AC127="深"),OR(AD127="準",AD127="深"),OR(AE127="準",AE127="深")),20,IF(AND($D$1="二交代制",OR(AC127="当",AC127="明"),NOT(OR(AND(AC127="当",OR(AD127="明",AC$17=31,AD$18="×"),OR(AE127="休",AC$17=30,AC$17=31,AE$18="×")),AND(AC127="明",OR(AB127="当",AC$17=1),OR(AD127="休",AC$17=31,AD$18="×"))))),30,IF(AND($D$1="三交代制",AB127&lt;&gt;"準",AB127&lt;&gt;"深",OR(AC127="準",AC127="深"),(NOT(OR(AND(AC127="準",OR(AB127="日",AB127="休",AC$17=1,AND(AD127&lt;&gt;"準",AD127&lt;&gt;"深",AB127="")),OR(AD127="休",AND(AD127="準",OR(AE127="休",AC$17=30,AE$18="×")),AC$17=31,AD$18="×",AD127="")),AND(AC127="深",OR(AB127="休",AC$17=1,AND(AD127&lt;&gt;"準",AD127&lt;&gt;"深",AB127="")),OR(AD127="休",AND(OR(AD127="準",AD127="深"),OR(AE127="休",AC$17=30,AE$18="×")),AC$17=31,AD$18="×",AD127="")))))),40,0))))</f>
        <v>0</v>
      </c>
      <c r="AD268" s="193">
        <f t="shared" ref="AD268" si="2024">IF(AND($D$1="二交代制",AD$17&gt;=1,AD$17&lt;=28,AD127="当",AE127="明",AF127="休",AG127="当"),10,IF(AND($D$1="三交代制",AD$17&gt;=2,AD$17&lt;=30,OR(AD127="準",AD127="深"),OR(AE127="準",AE127="深"),OR(AF127="準",AF127="深")),20,IF(AND($D$1="二交代制",OR(AD127="当",AD127="明"),NOT(OR(AND(AD127="当",OR(AE127="明",AD$17=31,AE$18="×"),OR(AF127="休",AD$17=30,AD$17=31,AF$18="×")),AND(AD127="明",OR(AC127="当",AD$17=1),OR(AE127="休",AD$17=31,AE$18="×"))))),30,IF(AND($D$1="三交代制",AC127&lt;&gt;"準",AC127&lt;&gt;"深",OR(AD127="準",AD127="深"),(NOT(OR(AND(AD127="準",OR(AC127="日",AC127="休",AD$17=1,AND(AE127&lt;&gt;"準",AE127&lt;&gt;"深",AC127="")),OR(AE127="休",AND(AE127="準",OR(AF127="休",AD$17=30,AF$18="×")),AD$17=31,AE$18="×",AE127="")),AND(AD127="深",OR(AC127="休",AD$17=1,AND(AE127&lt;&gt;"準",AE127&lt;&gt;"深",AC127="")),OR(AE127="休",AND(OR(AE127="準",AE127="深"),OR(AF127="休",AD$17=30,AF$18="×")),AD$17=31,AE$18="×",AE127="")))))),40,0))))</f>
        <v>0</v>
      </c>
      <c r="AE268" s="193">
        <f t="shared" ref="AE268" si="2025">IF(AND($D$1="二交代制",AE$17&gt;=1,AE$17&lt;=28,AE127="当",AF127="明",AG127="休",AH127="当"),10,IF(AND($D$1="三交代制",AE$17&gt;=2,AE$17&lt;=30,OR(AE127="準",AE127="深"),OR(AF127="準",AF127="深"),OR(AG127="準",AG127="深")),20,IF(AND($D$1="二交代制",OR(AE127="当",AE127="明"),NOT(OR(AND(AE127="当",OR(AF127="明",AE$17=31,AF$18="×"),OR(AG127="休",AE$17=30,AE$17=31,AG$18="×")),AND(AE127="明",OR(AD127="当",AE$17=1),OR(AF127="休",AE$17=31,AF$18="×"))))),30,IF(AND($D$1="三交代制",AD127&lt;&gt;"準",AD127&lt;&gt;"深",OR(AE127="準",AE127="深"),(NOT(OR(AND(AE127="準",OR(AD127="日",AD127="休",AE$17=1,AND(AF127&lt;&gt;"準",AF127&lt;&gt;"深",AD127="")),OR(AF127="休",AND(AF127="準",OR(AG127="休",AE$17=30,AG$18="×")),AE$17=31,AF$18="×",AF127="")),AND(AE127="深",OR(AD127="休",AE$17=1,AND(AF127&lt;&gt;"準",AF127&lt;&gt;"深",AD127="")),OR(AF127="休",AND(OR(AF127="準",AF127="深"),OR(AG127="休",AE$17=30,AG$18="×")),AE$17=31,AF$18="×",AF127="")))))),40,0))))</f>
        <v>0</v>
      </c>
      <c r="AF268" s="193">
        <f t="shared" ref="AF268" si="2026">IF(AND($D$1="二交代制",AF$17&gt;=1,AF$17&lt;=28,AF127="当",AG127="明",AH127="休",AI127="当"),10,IF(AND($D$1="三交代制",AF$17&gt;=2,AF$17&lt;=30,OR(AF127="準",AF127="深"),OR(AG127="準",AG127="深"),OR(AH127="準",AH127="深")),20,IF(AND($D$1="二交代制",OR(AF127="当",AF127="明"),NOT(OR(AND(AF127="当",OR(AG127="明",AF$17=31,AG$18="×"),OR(AH127="休",AF$17=30,AF$17=31,AH$18="×")),AND(AF127="明",OR(AE127="当",AF$17=1),OR(AG127="休",AF$17=31,AG$18="×"))))),30,IF(AND($D$1="三交代制",AE127&lt;&gt;"準",AE127&lt;&gt;"深",OR(AF127="準",AF127="深"),(NOT(OR(AND(AF127="準",OR(AE127="日",AE127="休",AF$17=1,AND(AG127&lt;&gt;"準",AG127&lt;&gt;"深",AE127="")),OR(AG127="休",AND(AG127="準",OR(AH127="休",AF$17=30,AH$18="×")),AF$17=31,AG$18="×",AG127="")),AND(AF127="深",OR(AE127="休",AF$17=1,AND(AG127&lt;&gt;"準",AG127&lt;&gt;"深",AE127="")),OR(AG127="休",AND(OR(AG127="準",AG127="深"),OR(AH127="休",AF$17=30,AH$18="×")),AF$17=31,AG$18="×",AG127="")))))),40,0))))</f>
        <v>0</v>
      </c>
      <c r="AG268" s="193">
        <f t="shared" ref="AG268" si="2027">IF(AND($D$1="二交代制",AG$17&gt;=1,AG$17&lt;=28,AG127="当",AH127="明",AI127="休",AJ127="当"),10,IF(AND($D$1="三交代制",AG$17&gt;=2,AG$17&lt;=30,OR(AG127="準",AG127="深"),OR(AH127="準",AH127="深"),OR(AI127="準",AI127="深")),20,IF(AND($D$1="二交代制",OR(AG127="当",AG127="明"),NOT(OR(AND(AG127="当",OR(AH127="明",AG$17=31,AH$18="×"),OR(AI127="休",AG$17=30,AG$17=31,AI$18="×")),AND(AG127="明",OR(AF127="当",AG$17=1),OR(AH127="休",AG$17=31,AH$18="×"))))),30,IF(AND($D$1="三交代制",AF127&lt;&gt;"準",AF127&lt;&gt;"深",OR(AG127="準",AG127="深"),(NOT(OR(AND(AG127="準",OR(AF127="日",AF127="休",AG$17=1,AND(AH127&lt;&gt;"準",AH127&lt;&gt;"深",AF127="")),OR(AH127="休",AND(AH127="準",OR(AI127="休",AG$17=30,AI$18="×")),AG$17=31,AH$18="×",AH127="")),AND(AG127="深",OR(AF127="休",AG$17=1,AND(AH127&lt;&gt;"準",AH127&lt;&gt;"深",AF127="")),OR(AH127="休",AND(OR(AH127="準",AH127="深"),OR(AI127="休",AG$17=30,AI$18="×")),AG$17=31,AH$18="×",AH127="")))))),40,0))))</f>
        <v>0</v>
      </c>
      <c r="AH268" s="193">
        <f t="shared" ref="AH268" si="2028">IF(AND($D$1="二交代制",AH$17&gt;=1,AH$17&lt;=28,AH127="当",AI127="明",AJ127="休",AK127="当"),10,IF(AND($D$1="三交代制",AH$17&gt;=2,AH$17&lt;=30,OR(AH127="準",AH127="深"),OR(AI127="準",AI127="深"),OR(AJ127="準",AJ127="深")),20,IF(AND($D$1="二交代制",OR(AH127="当",AH127="明"),NOT(OR(AND(AH127="当",OR(AI127="明",AH$17=31,AI$18="×"),OR(AJ127="休",AH$17=30,AH$17=31,AJ$18="×")),AND(AH127="明",OR(AG127="当",AH$17=1),OR(AI127="休",AH$17=31,AI$18="×"))))),30,IF(AND($D$1="三交代制",AG127&lt;&gt;"準",AG127&lt;&gt;"深",OR(AH127="準",AH127="深"),(NOT(OR(AND(AH127="準",OR(AG127="日",AG127="休",AH$17=1,AND(AI127&lt;&gt;"準",AI127&lt;&gt;"深",AG127="")),OR(AI127="休",AND(AI127="準",OR(AJ127="休",AH$17=30,AJ$18="×")),AH$17=31,AI$18="×",AI127="")),AND(AH127="深",OR(AG127="休",AH$17=1,AND(AI127&lt;&gt;"準",AI127&lt;&gt;"深",AG127="")),OR(AI127="休",AND(OR(AI127="準",AI127="深"),OR(AJ127="休",AH$17=30,AJ$18="×")),AH$17=31,AI$18="×",AI127="")))))),40,0))))</f>
        <v>0</v>
      </c>
      <c r="AI268" s="193">
        <f t="shared" ref="AI268" si="2029">IF(AND($D$1="二交代制",AI$17&gt;=1,AI$17&lt;=28,AI127="当",AJ127="明",AK127="休",AL127="当"),10,IF(AND($D$1="三交代制",AI$17&gt;=2,AI$17&lt;=30,OR(AI127="準",AI127="深"),OR(AJ127="準",AJ127="深"),OR(AK127="準",AK127="深")),20,IF(AND($D$1="二交代制",OR(AI127="当",AI127="明"),NOT(OR(AND(AI127="当",OR(AJ127="明",AI$17=31,AJ$18="×"),OR(AK127="休",AI$17=30,AI$17=31,AK$18="×")),AND(AI127="明",OR(AH127="当",AI$17=1),OR(AJ127="休",AI$17=31,AJ$18="×"))))),30,IF(AND($D$1="三交代制",AH127&lt;&gt;"準",AH127&lt;&gt;"深",OR(AI127="準",AI127="深"),(NOT(OR(AND(AI127="準",OR(AH127="日",AH127="休",AI$17=1,AND(AJ127&lt;&gt;"準",AJ127&lt;&gt;"深",AH127="")),OR(AJ127="休",AND(AJ127="準",OR(AK127="休",AI$17=30,AK$18="×")),AI$17=31,AJ$18="×",AJ127="")),AND(AI127="深",OR(AH127="休",AI$17=1,AND(AJ127&lt;&gt;"準",AJ127&lt;&gt;"深",AH127="")),OR(AJ127="休",AND(OR(AJ127="準",AJ127="深"),OR(AK127="休",AI$17=30,AK$18="×")),AI$17=31,AJ$18="×",AJ127="")))))),40,0))))</f>
        <v>0</v>
      </c>
      <c r="AJ268" s="193">
        <f t="shared" ref="AJ268" si="2030">IF(AND($D$1="二交代制",AJ$17&gt;=1,AJ$17&lt;=28,AJ127="当",AK127="明",AL127="休",AM127="当"),10,IF(AND($D$1="三交代制",AJ$17&gt;=2,AJ$17&lt;=30,OR(AJ127="準",AJ127="深"),OR(AK127="準",AK127="深"),OR(AL127="準",AL127="深")),20,IF(AND($D$1="二交代制",OR(AJ127="当",AJ127="明"),NOT(OR(AND(AJ127="当",OR(AK127="明",AJ$17=31,AK$18="×"),OR(AL127="休",AJ$17=30,AJ$17=31,AL$18="×")),AND(AJ127="明",OR(AI127="当",AJ$17=1),OR(AK127="休",AJ$17=31,AK$18="×"))))),30,IF(AND($D$1="三交代制",AI127&lt;&gt;"準",AI127&lt;&gt;"深",OR(AJ127="準",AJ127="深"),(NOT(OR(AND(AJ127="準",OR(AI127="日",AI127="休",AJ$17=1,AND(AK127&lt;&gt;"準",AK127&lt;&gt;"深",AI127="")),OR(AK127="休",AND(AK127="準",OR(AL127="休",AJ$17=30,AL$18="×")),AJ$17=31,AK$18="×",AK127="")),AND(AJ127="深",OR(AI127="休",AJ$17=1,AND(AK127&lt;&gt;"準",AK127&lt;&gt;"深",AI127="")),OR(AK127="休",AND(OR(AK127="準",AK127="深"),OR(AL127="休",AJ$17=30,AL$18="×")),AJ$17=31,AK$18="×",AK127="")))))),40,0))))</f>
        <v>0</v>
      </c>
      <c r="AK268" s="193">
        <f t="shared" ref="AK268" si="2031">IF(AND($D$1="二交代制",AK$17&gt;=1,AK$17&lt;=28,AK127="当",AL127="明",AM127="休",AN127="当"),10,IF(AND($D$1="三交代制",AK$17&gt;=2,AK$17&lt;=30,OR(AK127="準",AK127="深"),OR(AL127="準",AL127="深"),OR(AM127="準",AM127="深")),20,IF(AND($D$1="二交代制",OR(AK127="当",AK127="明"),NOT(OR(AND(AK127="当",OR(AL127="明",AK$17=31,AL$18="×"),OR(AM127="休",AK$17=30,AK$17=31,AM$18="×")),AND(AK127="明",OR(AJ127="当",AK$17=1),OR(AL127="休",AK$17=31,AL$18="×"))))),30,IF(AND($D$1="三交代制",AJ127&lt;&gt;"準",AJ127&lt;&gt;"深",OR(AK127="準",AK127="深"),(NOT(OR(AND(AK127="準",OR(AJ127="日",AJ127="休",AK$17=1,AND(AL127&lt;&gt;"準",AL127&lt;&gt;"深",AJ127="")),OR(AL127="休",AND(AL127="準",OR(AM127="休",AK$17=30,AM$18="×")),AK$17=31,AL$18="×",AL127="")),AND(AK127="深",OR(AJ127="休",AK$17=1,AND(AL127&lt;&gt;"準",AL127&lt;&gt;"深",AJ127="")),OR(AL127="休",AND(OR(AL127="準",AL127="深"),OR(AM127="休",AK$17=30,AM$18="×")),AK$17=31,AL$18="×",AL127="")))))),40,0))))</f>
        <v>0</v>
      </c>
      <c r="AL268" s="193">
        <f t="shared" ref="AL268" si="2032">IF(AND($D$1="二交代制",AL$17&gt;=1,AL$17&lt;=28,AL127="当",AM127="明",AN127="休",AO127="当"),10,IF(AND($D$1="三交代制",AL$17&gt;=2,AL$17&lt;=30,OR(AL127="準",AL127="深"),OR(AM127="準",AM127="深"),OR(AN127="準",AN127="深")),20,IF(AND($D$1="二交代制",OR(AL127="当",AL127="明"),NOT(OR(AND(AL127="当",OR(AM127="明",AL$17=31,AM$18="×"),OR(AN127="休",AL$17=30,AL$17=31,AN$18="×")),AND(AL127="明",OR(AK127="当",AL$17=1),OR(AM127="休",AL$17=31,AM$18="×"))))),30,IF(AND($D$1="三交代制",AK127&lt;&gt;"準",AK127&lt;&gt;"深",OR(AL127="準",AL127="深"),(NOT(OR(AND(AL127="準",OR(AK127="日",AK127="休",AL$17=1,AND(AM127&lt;&gt;"準",AM127&lt;&gt;"深",AK127="")),OR(AM127="休",AND(AM127="準",OR(AN127="休",AL$17=30,AN$18="×")),AL$17=31,AM$18="×",AM127="")),AND(AL127="深",OR(AK127="休",AL$17=1,AND(AM127&lt;&gt;"準",AM127&lt;&gt;"深",AK127="")),OR(AM127="休",AND(OR(AM127="準",AM127="深"),OR(AN127="休",AL$17=30,AN$18="×")),AL$17=31,AM$18="×",AM127="")))))),40,0))))</f>
        <v>0</v>
      </c>
      <c r="AM268" s="193">
        <f t="shared" ref="AM268" si="2033">IF(AND($D$1="二交代制",AM$17&gt;=1,AM$17&lt;=28,AM127="当",AN127="明",AO127="休",AP127="当"),10,IF(AND($D$1="三交代制",AM$17&gt;=2,AM$17&lt;=30,OR(AM127="準",AM127="深"),OR(AN127="準",AN127="深"),OR(AO127="準",AO127="深")),20,IF(AND($D$1="二交代制",OR(AM127="当",AM127="明"),NOT(OR(AND(AM127="当",OR(AN127="明",AM$17=31,AN$18="×"),OR(AO127="休",AM$17=30,AM$17=31,AO$18="×")),AND(AM127="明",OR(AL127="当",AM$17=1),OR(AN127="休",AM$17=31,AN$18="×"))))),30,IF(AND($D$1="三交代制",AL127&lt;&gt;"準",AL127&lt;&gt;"深",OR(AM127="準",AM127="深"),(NOT(OR(AND(AM127="準",OR(AL127="日",AL127="休",AM$17=1,AND(AN127&lt;&gt;"準",AN127&lt;&gt;"深",AL127="")),OR(AN127="休",AND(AN127="準",OR(AO127="休",AM$17=30,AO$18="×")),AM$17=31,AN$18="×",AN127="")),AND(AM127="深",OR(AL127="休",AM$17=1,AND(AN127&lt;&gt;"準",AN127&lt;&gt;"深",AL127="")),OR(AN127="休",AND(OR(AN127="準",AN127="深"),OR(AO127="休",AM$17=30,AO$18="×")),AM$17=31,AN$18="×",AN127="")))))),40,0))))</f>
        <v>0</v>
      </c>
      <c r="AN268" s="193">
        <f t="shared" ref="AN268" si="2034">IF(AND($D$1="二交代制",AN$17&gt;=1,AN$17&lt;=28,AN127="当",AO127="明",AP127="休",AQ127="当"),10,IF(AND($D$1="三交代制",AN$17&gt;=2,AN$17&lt;=30,OR(AN127="準",AN127="深"),OR(AO127="準",AO127="深"),OR(AP127="準",AP127="深")),20,IF(AND($D$1="二交代制",OR(AN127="当",AN127="明"),NOT(OR(AND(AN127="当",OR(AO127="明",AN$17=31,AO$18="×"),OR(AP127="休",AN$17=30,AN$17=31,AP$18="×")),AND(AN127="明",OR(AM127="当",AN$17=1),OR(AO127="休",AN$17=31,AO$18="×"))))),30,IF(AND($D$1="三交代制",AM127&lt;&gt;"準",AM127&lt;&gt;"深",OR(AN127="準",AN127="深"),(NOT(OR(AND(AN127="準",OR(AM127="日",AM127="休",AN$17=1,AND(AO127&lt;&gt;"準",AO127&lt;&gt;"深",AM127="")),OR(AO127="休",AND(AO127="準",OR(AP127="休",AN$17=30,AP$18="×")),AN$17=31,AO$18="×",AO127="")),AND(AN127="深",OR(AM127="休",AN$17=1,AND(AO127&lt;&gt;"準",AO127&lt;&gt;"深",AM127="")),OR(AO127="休",AND(OR(AO127="準",AO127="深"),OR(AP127="休",AN$17=30,AP$18="×")),AN$17=31,AO$18="×",AO127="")))))),40,0))))</f>
        <v>0</v>
      </c>
      <c r="AO268" s="193">
        <f t="shared" ref="AO268" si="2035">IF(AND($D$1="二交代制",AO$17&gt;=1,AO$17&lt;=28,AO127="当",AP127="明",AQ127="休",AR127="当"),10,IF(AND($D$1="三交代制",AO$17&gt;=2,AO$17&lt;=30,OR(AO127="準",AO127="深"),OR(AP127="準",AP127="深"),OR(AQ127="準",AQ127="深")),20,IF(AND($D$1="二交代制",OR(AO127="当",AO127="明"),NOT(OR(AND(AO127="当",OR(AP127="明",AO$17=31,AP$18="×"),OR(AQ127="休",AO$17=30,AO$17=31,AQ$18="×")),AND(AO127="明",OR(AN127="当",AO$17=1),OR(AP127="休",AO$17=31,AP$18="×"))))),30,IF(AND($D$1="三交代制",AN127&lt;&gt;"準",AN127&lt;&gt;"深",OR(AO127="準",AO127="深"),(NOT(OR(AND(AO127="準",OR(AN127="日",AN127="休",AO$17=1,AND(AP127&lt;&gt;"準",AP127&lt;&gt;"深",AN127="")),OR(AP127="休",AND(AP127="準",OR(AQ127="休",AO$17=30,AQ$18="×")),AO$17=31,AP$18="×",AP127="")),AND(AO127="深",OR(AN127="休",AO$17=1,AND(AP127&lt;&gt;"準",AP127&lt;&gt;"深",AN127="")),OR(AP127="休",AND(OR(AP127="準",AP127="深"),OR(AQ127="休",AO$17=30,AQ$18="×")),AO$17=31,AP$18="×",AP127="")))))),40,0))))</f>
        <v>0</v>
      </c>
    </row>
    <row r="269" spans="4:41" x14ac:dyDescent="0.4">
      <c r="D269" s="104"/>
      <c r="E269" s="104"/>
      <c r="F269" s="104"/>
      <c r="G269" s="104"/>
      <c r="H269" s="104"/>
      <c r="I269" s="307"/>
      <c r="J269" s="202"/>
      <c r="K269" s="193"/>
      <c r="L269" s="193"/>
      <c r="M269" s="193"/>
      <c r="N269" s="193"/>
      <c r="O269" s="193"/>
      <c r="P269" s="193"/>
      <c r="Q269" s="193"/>
      <c r="R269" s="193"/>
      <c r="S269" s="193"/>
      <c r="T269" s="193"/>
      <c r="U269" s="193"/>
      <c r="V269" s="193"/>
      <c r="W269" s="193"/>
      <c r="X269" s="193"/>
      <c r="Y269" s="193"/>
      <c r="Z269" s="193"/>
      <c r="AA269" s="193"/>
      <c r="AB269" s="193"/>
      <c r="AC269" s="193"/>
      <c r="AD269" s="193"/>
      <c r="AE269" s="193"/>
      <c r="AF269" s="193"/>
      <c r="AG269" s="193"/>
      <c r="AH269" s="193"/>
      <c r="AI269" s="193"/>
      <c r="AJ269" s="193"/>
      <c r="AK269" s="193"/>
      <c r="AL269" s="193"/>
      <c r="AM269" s="193"/>
      <c r="AN269" s="193"/>
      <c r="AO269" s="193"/>
    </row>
    <row r="270" spans="4:41" x14ac:dyDescent="0.4">
      <c r="D270" s="104"/>
      <c r="E270" s="104"/>
      <c r="F270" s="104"/>
      <c r="G270" s="104"/>
      <c r="H270" s="104"/>
      <c r="I270" s="307"/>
      <c r="J270" s="201" t="str">
        <f t="shared" ref="J270" si="2036">E129</f>
        <v/>
      </c>
      <c r="K270" s="193">
        <f t="shared" ref="K270" si="2037">IF(AND($D$1="二交代制",K$17&gt;=1,K$17&lt;=28,K129="当",L129="明",M129="休",N129="当"),10,IF(AND($D$1="三交代制",K$17&gt;=2,K$17&lt;=30,OR(K129="準",K129="深"),OR(L129="準",L129="深"),OR(M129="準",M129="深")),20,IF(AND($D$1="二交代制",OR(K129="当",K129="明"),NOT(OR(AND(K129="当",OR(L129="明",K$17=31,L$18="×"),OR(M129="休",K$17=30,K$17=31,M$18="×")),AND(K129="明",OR(J129="当",K$17=1),OR(L129="休",K$17=31,L$18="×"))))),30,IF(AND($D$1="三交代制",J129&lt;&gt;"準",J129&lt;&gt;"深",OR(K129="準",K129="深"),(NOT(OR(AND(K129="準",OR(J129="日",J129="休",K$17=1,AND(L129&lt;&gt;"準",L129&lt;&gt;"深",J129="")),OR(L129="休",AND(L129="準",OR(M129="休",K$17=30,M$18="×")),K$17=31,L$18="×",L129="")),AND(K129="深",OR(J129="休",K$17=1,AND(L129&lt;&gt;"準",L129&lt;&gt;"深",J129="")),OR(L129="休",AND(OR(L129="準",L129="深"),OR(M129="休",K$17=30,M$18="×")),K$17=31,L$18="×",L129="")))))),40,0))))</f>
        <v>0</v>
      </c>
      <c r="L270" s="193">
        <f t="shared" ref="L270" si="2038">IF(AND($D$1="二交代制",L$17&gt;=1,L$17&lt;=28,L129="当",M129="明",N129="休",O129="当"),10,IF(AND($D$1="三交代制",L$17&gt;=2,L$17&lt;=30,OR(L129="準",L129="深"),OR(M129="準",M129="深"),OR(N129="準",N129="深")),20,IF(AND($D$1="二交代制",OR(L129="当",L129="明"),NOT(OR(AND(L129="当",OR(M129="明",L$17=31,M$18="×"),OR(N129="休",L$17=30,L$17=31,N$18="×")),AND(L129="明",OR(K129="当",L$17=1),OR(M129="休",L$17=31,M$18="×"))))),30,IF(AND($D$1="三交代制",K129&lt;&gt;"準",K129&lt;&gt;"深",OR(L129="準",L129="深"),(NOT(OR(AND(L129="準",OR(K129="日",K129="休",L$17=1,AND(M129&lt;&gt;"準",M129&lt;&gt;"深",K129="")),OR(M129="休",AND(M129="準",OR(N129="休",L$17=30,N$18="×")),L$17=31,M$18="×",M129="")),AND(L129="深",OR(K129="休",L$17=1,AND(M129&lt;&gt;"準",M129&lt;&gt;"深",K129="")),OR(M129="休",AND(OR(M129="準",M129="深"),OR(N129="休",L$17=30,N$18="×")),L$17=31,M$18="×",M129="")))))),40,0))))</f>
        <v>0</v>
      </c>
      <c r="M270" s="193">
        <f t="shared" ref="M270" si="2039">IF(AND($D$1="二交代制",M$17&gt;=1,M$17&lt;=28,M129="当",N129="明",O129="休",P129="当"),10,IF(AND($D$1="三交代制",M$17&gt;=2,M$17&lt;=30,OR(M129="準",M129="深"),OR(N129="準",N129="深"),OR(O129="準",O129="深")),20,IF(AND($D$1="二交代制",OR(M129="当",M129="明"),NOT(OR(AND(M129="当",OR(N129="明",M$17=31,N$18="×"),OR(O129="休",M$17=30,M$17=31,O$18="×")),AND(M129="明",OR(L129="当",M$17=1),OR(N129="休",M$17=31,N$18="×"))))),30,IF(AND($D$1="三交代制",L129&lt;&gt;"準",L129&lt;&gt;"深",OR(M129="準",M129="深"),(NOT(OR(AND(M129="準",OR(L129="日",L129="休",M$17=1,AND(N129&lt;&gt;"準",N129&lt;&gt;"深",L129="")),OR(N129="休",AND(N129="準",OR(O129="休",M$17=30,O$18="×")),M$17=31,N$18="×",N129="")),AND(M129="深",OR(L129="休",M$17=1,AND(N129&lt;&gt;"準",N129&lt;&gt;"深",L129="")),OR(N129="休",AND(OR(N129="準",N129="深"),OR(O129="休",M$17=30,O$18="×")),M$17=31,N$18="×",N129="")))))),40,0))))</f>
        <v>0</v>
      </c>
      <c r="N270" s="193">
        <f t="shared" ref="N270" si="2040">IF(AND($D$1="二交代制",N$17&gt;=1,N$17&lt;=28,N129="当",O129="明",P129="休",Q129="当"),10,IF(AND($D$1="三交代制",N$17&gt;=2,N$17&lt;=30,OR(N129="準",N129="深"),OR(O129="準",O129="深"),OR(P129="準",P129="深")),20,IF(AND($D$1="二交代制",OR(N129="当",N129="明"),NOT(OR(AND(N129="当",OR(O129="明",N$17=31,O$18="×"),OR(P129="休",N$17=30,N$17=31,P$18="×")),AND(N129="明",OR(M129="当",N$17=1),OR(O129="休",N$17=31,O$18="×"))))),30,IF(AND($D$1="三交代制",M129&lt;&gt;"準",M129&lt;&gt;"深",OR(N129="準",N129="深"),(NOT(OR(AND(N129="準",OR(M129="日",M129="休",N$17=1,AND(O129&lt;&gt;"準",O129&lt;&gt;"深",M129="")),OR(O129="休",AND(O129="準",OR(P129="休",N$17=30,P$18="×")),N$17=31,O$18="×",O129="")),AND(N129="深",OR(M129="休",N$17=1,AND(O129&lt;&gt;"準",O129&lt;&gt;"深",M129="")),OR(O129="休",AND(OR(O129="準",O129="深"),OR(P129="休",N$17=30,P$18="×")),N$17=31,O$18="×",O129="")))))),40,0))))</f>
        <v>0</v>
      </c>
      <c r="O270" s="193">
        <f t="shared" ref="O270" si="2041">IF(AND($D$1="二交代制",O$17&gt;=1,O$17&lt;=28,O129="当",P129="明",Q129="休",R129="当"),10,IF(AND($D$1="三交代制",O$17&gt;=2,O$17&lt;=30,OR(O129="準",O129="深"),OR(P129="準",P129="深"),OR(Q129="準",Q129="深")),20,IF(AND($D$1="二交代制",OR(O129="当",O129="明"),NOT(OR(AND(O129="当",OR(P129="明",O$17=31,P$18="×"),OR(Q129="休",O$17=30,O$17=31,Q$18="×")),AND(O129="明",OR(N129="当",O$17=1),OR(P129="休",O$17=31,P$18="×"))))),30,IF(AND($D$1="三交代制",N129&lt;&gt;"準",N129&lt;&gt;"深",OR(O129="準",O129="深"),(NOT(OR(AND(O129="準",OR(N129="日",N129="休",O$17=1,AND(P129&lt;&gt;"準",P129&lt;&gt;"深",N129="")),OR(P129="休",AND(P129="準",OR(Q129="休",O$17=30,Q$18="×")),O$17=31,P$18="×",P129="")),AND(O129="深",OR(N129="休",O$17=1,AND(P129&lt;&gt;"準",P129&lt;&gt;"深",N129="")),OR(P129="休",AND(OR(P129="準",P129="深"),OR(Q129="休",O$17=30,Q$18="×")),O$17=31,P$18="×",P129="")))))),40,0))))</f>
        <v>0</v>
      </c>
      <c r="P270" s="193">
        <f t="shared" ref="P270" si="2042">IF(AND($D$1="二交代制",P$17&gt;=1,P$17&lt;=28,P129="当",Q129="明",R129="休",S129="当"),10,IF(AND($D$1="三交代制",P$17&gt;=2,P$17&lt;=30,OR(P129="準",P129="深"),OR(Q129="準",Q129="深"),OR(R129="準",R129="深")),20,IF(AND($D$1="二交代制",OR(P129="当",P129="明"),NOT(OR(AND(P129="当",OR(Q129="明",P$17=31,Q$18="×"),OR(R129="休",P$17=30,P$17=31,R$18="×")),AND(P129="明",OR(O129="当",P$17=1),OR(Q129="休",P$17=31,Q$18="×"))))),30,IF(AND($D$1="三交代制",O129&lt;&gt;"準",O129&lt;&gt;"深",OR(P129="準",P129="深"),(NOT(OR(AND(P129="準",OR(O129="日",O129="休",P$17=1,AND(Q129&lt;&gt;"準",Q129&lt;&gt;"深",O129="")),OR(Q129="休",AND(Q129="準",OR(R129="休",P$17=30,R$18="×")),P$17=31,Q$18="×",Q129="")),AND(P129="深",OR(O129="休",P$17=1,AND(Q129&lt;&gt;"準",Q129&lt;&gt;"深",O129="")),OR(Q129="休",AND(OR(Q129="準",Q129="深"),OR(R129="休",P$17=30,R$18="×")),P$17=31,Q$18="×",Q129="")))))),40,0))))</f>
        <v>0</v>
      </c>
      <c r="Q270" s="193">
        <f t="shared" ref="Q270" si="2043">IF(AND($D$1="二交代制",Q$17&gt;=1,Q$17&lt;=28,Q129="当",R129="明",S129="休",T129="当"),10,IF(AND($D$1="三交代制",Q$17&gt;=2,Q$17&lt;=30,OR(Q129="準",Q129="深"),OR(R129="準",R129="深"),OR(S129="準",S129="深")),20,IF(AND($D$1="二交代制",OR(Q129="当",Q129="明"),NOT(OR(AND(Q129="当",OR(R129="明",Q$17=31,R$18="×"),OR(S129="休",Q$17=30,Q$17=31,S$18="×")),AND(Q129="明",OR(P129="当",Q$17=1),OR(R129="休",Q$17=31,R$18="×"))))),30,IF(AND($D$1="三交代制",P129&lt;&gt;"準",P129&lt;&gt;"深",OR(Q129="準",Q129="深"),(NOT(OR(AND(Q129="準",OR(P129="日",P129="休",Q$17=1,AND(R129&lt;&gt;"準",R129&lt;&gt;"深",P129="")),OR(R129="休",AND(R129="準",OR(S129="休",Q$17=30,S$18="×")),Q$17=31,R$18="×",R129="")),AND(Q129="深",OR(P129="休",Q$17=1,AND(R129&lt;&gt;"準",R129&lt;&gt;"深",P129="")),OR(R129="休",AND(OR(R129="準",R129="深"),OR(S129="休",Q$17=30,S$18="×")),Q$17=31,R$18="×",R129="")))))),40,0))))</f>
        <v>0</v>
      </c>
      <c r="R270" s="193">
        <f t="shared" ref="R270" si="2044">IF(AND($D$1="二交代制",R$17&gt;=1,R$17&lt;=28,R129="当",S129="明",T129="休",U129="当"),10,IF(AND($D$1="三交代制",R$17&gt;=2,R$17&lt;=30,OR(R129="準",R129="深"),OR(S129="準",S129="深"),OR(T129="準",T129="深")),20,IF(AND($D$1="二交代制",OR(R129="当",R129="明"),NOT(OR(AND(R129="当",OR(S129="明",R$17=31,S$18="×"),OR(T129="休",R$17=30,R$17=31,T$18="×")),AND(R129="明",OR(Q129="当",R$17=1),OR(S129="休",R$17=31,S$18="×"))))),30,IF(AND($D$1="三交代制",Q129&lt;&gt;"準",Q129&lt;&gt;"深",OR(R129="準",R129="深"),(NOT(OR(AND(R129="準",OR(Q129="日",Q129="休",R$17=1,AND(S129&lt;&gt;"準",S129&lt;&gt;"深",Q129="")),OR(S129="休",AND(S129="準",OR(T129="休",R$17=30,T$18="×")),R$17=31,S$18="×",S129="")),AND(R129="深",OR(Q129="休",R$17=1,AND(S129&lt;&gt;"準",S129&lt;&gt;"深",Q129="")),OR(S129="休",AND(OR(S129="準",S129="深"),OR(T129="休",R$17=30,T$18="×")),R$17=31,S$18="×",S129="")))))),40,0))))</f>
        <v>0</v>
      </c>
      <c r="S270" s="193">
        <f t="shared" ref="S270" si="2045">IF(AND($D$1="二交代制",S$17&gt;=1,S$17&lt;=28,S129="当",T129="明",U129="休",V129="当"),10,IF(AND($D$1="三交代制",S$17&gt;=2,S$17&lt;=30,OR(S129="準",S129="深"),OR(T129="準",T129="深"),OR(U129="準",U129="深")),20,IF(AND($D$1="二交代制",OR(S129="当",S129="明"),NOT(OR(AND(S129="当",OR(T129="明",S$17=31,T$18="×"),OR(U129="休",S$17=30,S$17=31,U$18="×")),AND(S129="明",OR(R129="当",S$17=1),OR(T129="休",S$17=31,T$18="×"))))),30,IF(AND($D$1="三交代制",R129&lt;&gt;"準",R129&lt;&gt;"深",OR(S129="準",S129="深"),(NOT(OR(AND(S129="準",OR(R129="日",R129="休",S$17=1,AND(T129&lt;&gt;"準",T129&lt;&gt;"深",R129="")),OR(T129="休",AND(T129="準",OR(U129="休",S$17=30,U$18="×")),S$17=31,T$18="×",T129="")),AND(S129="深",OR(R129="休",S$17=1,AND(T129&lt;&gt;"準",T129&lt;&gt;"深",R129="")),OR(T129="休",AND(OR(T129="準",T129="深"),OR(U129="休",S$17=30,U$18="×")),S$17=31,T$18="×",T129="")))))),40,0))))</f>
        <v>0</v>
      </c>
      <c r="T270" s="193">
        <f t="shared" ref="T270" si="2046">IF(AND($D$1="二交代制",T$17&gt;=1,T$17&lt;=28,T129="当",U129="明",V129="休",W129="当"),10,IF(AND($D$1="三交代制",T$17&gt;=2,T$17&lt;=30,OR(T129="準",T129="深"),OR(U129="準",U129="深"),OR(V129="準",V129="深")),20,IF(AND($D$1="二交代制",OR(T129="当",T129="明"),NOT(OR(AND(T129="当",OR(U129="明",T$17=31,U$18="×"),OR(V129="休",T$17=30,T$17=31,V$18="×")),AND(T129="明",OR(S129="当",T$17=1),OR(U129="休",T$17=31,U$18="×"))))),30,IF(AND($D$1="三交代制",S129&lt;&gt;"準",S129&lt;&gt;"深",OR(T129="準",T129="深"),(NOT(OR(AND(T129="準",OR(S129="日",S129="休",T$17=1,AND(U129&lt;&gt;"準",U129&lt;&gt;"深",S129="")),OR(U129="休",AND(U129="準",OR(V129="休",T$17=30,V$18="×")),T$17=31,U$18="×",U129="")),AND(T129="深",OR(S129="休",T$17=1,AND(U129&lt;&gt;"準",U129&lt;&gt;"深",S129="")),OR(U129="休",AND(OR(U129="準",U129="深"),OR(V129="休",T$17=30,V$18="×")),T$17=31,U$18="×",U129="")))))),40,0))))</f>
        <v>0</v>
      </c>
      <c r="U270" s="193">
        <f t="shared" ref="U270" si="2047">IF(AND($D$1="二交代制",U$17&gt;=1,U$17&lt;=28,U129="当",V129="明",W129="休",X129="当"),10,IF(AND($D$1="三交代制",U$17&gt;=2,U$17&lt;=30,OR(U129="準",U129="深"),OR(V129="準",V129="深"),OR(W129="準",W129="深")),20,IF(AND($D$1="二交代制",OR(U129="当",U129="明"),NOT(OR(AND(U129="当",OR(V129="明",U$17=31,V$18="×"),OR(W129="休",U$17=30,U$17=31,W$18="×")),AND(U129="明",OR(T129="当",U$17=1),OR(V129="休",U$17=31,V$18="×"))))),30,IF(AND($D$1="三交代制",T129&lt;&gt;"準",T129&lt;&gt;"深",OR(U129="準",U129="深"),(NOT(OR(AND(U129="準",OR(T129="日",T129="休",U$17=1,AND(V129&lt;&gt;"準",V129&lt;&gt;"深",T129="")),OR(V129="休",AND(V129="準",OR(W129="休",U$17=30,W$18="×")),U$17=31,V$18="×",V129="")),AND(U129="深",OR(T129="休",U$17=1,AND(V129&lt;&gt;"準",V129&lt;&gt;"深",T129="")),OR(V129="休",AND(OR(V129="準",V129="深"),OR(W129="休",U$17=30,W$18="×")),U$17=31,V$18="×",V129="")))))),40,0))))</f>
        <v>0</v>
      </c>
      <c r="V270" s="193">
        <f t="shared" ref="V270" si="2048">IF(AND($D$1="二交代制",V$17&gt;=1,V$17&lt;=28,V129="当",W129="明",X129="休",Y129="当"),10,IF(AND($D$1="三交代制",V$17&gt;=2,V$17&lt;=30,OR(V129="準",V129="深"),OR(W129="準",W129="深"),OR(X129="準",X129="深")),20,IF(AND($D$1="二交代制",OR(V129="当",V129="明"),NOT(OR(AND(V129="当",OR(W129="明",V$17=31,W$18="×"),OR(X129="休",V$17=30,V$17=31,X$18="×")),AND(V129="明",OR(U129="当",V$17=1),OR(W129="休",V$17=31,W$18="×"))))),30,IF(AND($D$1="三交代制",U129&lt;&gt;"準",U129&lt;&gt;"深",OR(V129="準",V129="深"),(NOT(OR(AND(V129="準",OR(U129="日",U129="休",V$17=1,AND(W129&lt;&gt;"準",W129&lt;&gt;"深",U129="")),OR(W129="休",AND(W129="準",OR(X129="休",V$17=30,X$18="×")),V$17=31,W$18="×",W129="")),AND(V129="深",OR(U129="休",V$17=1,AND(W129&lt;&gt;"準",W129&lt;&gt;"深",U129="")),OR(W129="休",AND(OR(W129="準",W129="深"),OR(X129="休",V$17=30,X$18="×")),V$17=31,W$18="×",W129="")))))),40,0))))</f>
        <v>0</v>
      </c>
      <c r="W270" s="193">
        <f t="shared" ref="W270" si="2049">IF(AND($D$1="二交代制",W$17&gt;=1,W$17&lt;=28,W129="当",X129="明",Y129="休",Z129="当"),10,IF(AND($D$1="三交代制",W$17&gt;=2,W$17&lt;=30,OR(W129="準",W129="深"),OR(X129="準",X129="深"),OR(Y129="準",Y129="深")),20,IF(AND($D$1="二交代制",OR(W129="当",W129="明"),NOT(OR(AND(W129="当",OR(X129="明",W$17=31,X$18="×"),OR(Y129="休",W$17=30,W$17=31,Y$18="×")),AND(W129="明",OR(V129="当",W$17=1),OR(X129="休",W$17=31,X$18="×"))))),30,IF(AND($D$1="三交代制",V129&lt;&gt;"準",V129&lt;&gt;"深",OR(W129="準",W129="深"),(NOT(OR(AND(W129="準",OR(V129="日",V129="休",W$17=1,AND(X129&lt;&gt;"準",X129&lt;&gt;"深",V129="")),OR(X129="休",AND(X129="準",OR(Y129="休",W$17=30,Y$18="×")),W$17=31,X$18="×",X129="")),AND(W129="深",OR(V129="休",W$17=1,AND(X129&lt;&gt;"準",X129&lt;&gt;"深",V129="")),OR(X129="休",AND(OR(X129="準",X129="深"),OR(Y129="休",W$17=30,Y$18="×")),W$17=31,X$18="×",X129="")))))),40,0))))</f>
        <v>0</v>
      </c>
      <c r="X270" s="193">
        <f t="shared" ref="X270" si="2050">IF(AND($D$1="二交代制",X$17&gt;=1,X$17&lt;=28,X129="当",Y129="明",Z129="休",AA129="当"),10,IF(AND($D$1="三交代制",X$17&gt;=2,X$17&lt;=30,OR(X129="準",X129="深"),OR(Y129="準",Y129="深"),OR(Z129="準",Z129="深")),20,IF(AND($D$1="二交代制",OR(X129="当",X129="明"),NOT(OR(AND(X129="当",OR(Y129="明",X$17=31,Y$18="×"),OR(Z129="休",X$17=30,X$17=31,Z$18="×")),AND(X129="明",OR(W129="当",X$17=1),OR(Y129="休",X$17=31,Y$18="×"))))),30,IF(AND($D$1="三交代制",W129&lt;&gt;"準",W129&lt;&gt;"深",OR(X129="準",X129="深"),(NOT(OR(AND(X129="準",OR(W129="日",W129="休",X$17=1,AND(Y129&lt;&gt;"準",Y129&lt;&gt;"深",W129="")),OR(Y129="休",AND(Y129="準",OR(Z129="休",X$17=30,Z$18="×")),X$17=31,Y$18="×",Y129="")),AND(X129="深",OR(W129="休",X$17=1,AND(Y129&lt;&gt;"準",Y129&lt;&gt;"深",W129="")),OR(Y129="休",AND(OR(Y129="準",Y129="深"),OR(Z129="休",X$17=30,Z$18="×")),X$17=31,Y$18="×",Y129="")))))),40,0))))</f>
        <v>0</v>
      </c>
      <c r="Y270" s="193">
        <f t="shared" ref="Y270" si="2051">IF(AND($D$1="二交代制",Y$17&gt;=1,Y$17&lt;=28,Y129="当",Z129="明",AA129="休",AB129="当"),10,IF(AND($D$1="三交代制",Y$17&gt;=2,Y$17&lt;=30,OR(Y129="準",Y129="深"),OR(Z129="準",Z129="深"),OR(AA129="準",AA129="深")),20,IF(AND($D$1="二交代制",OR(Y129="当",Y129="明"),NOT(OR(AND(Y129="当",OR(Z129="明",Y$17=31,Z$18="×"),OR(AA129="休",Y$17=30,Y$17=31,AA$18="×")),AND(Y129="明",OR(X129="当",Y$17=1),OR(Z129="休",Y$17=31,Z$18="×"))))),30,IF(AND($D$1="三交代制",X129&lt;&gt;"準",X129&lt;&gt;"深",OR(Y129="準",Y129="深"),(NOT(OR(AND(Y129="準",OR(X129="日",X129="休",Y$17=1,AND(Z129&lt;&gt;"準",Z129&lt;&gt;"深",X129="")),OR(Z129="休",AND(Z129="準",OR(AA129="休",Y$17=30,AA$18="×")),Y$17=31,Z$18="×",Z129="")),AND(Y129="深",OR(X129="休",Y$17=1,AND(Z129&lt;&gt;"準",Z129&lt;&gt;"深",X129="")),OR(Z129="休",AND(OR(Z129="準",Z129="深"),OR(AA129="休",Y$17=30,AA$18="×")),Y$17=31,Z$18="×",Z129="")))))),40,0))))</f>
        <v>0</v>
      </c>
      <c r="Z270" s="193">
        <f t="shared" ref="Z270" si="2052">IF(AND($D$1="二交代制",Z$17&gt;=1,Z$17&lt;=28,Z129="当",AA129="明",AB129="休",AC129="当"),10,IF(AND($D$1="三交代制",Z$17&gt;=2,Z$17&lt;=30,OR(Z129="準",Z129="深"),OR(AA129="準",AA129="深"),OR(AB129="準",AB129="深")),20,IF(AND($D$1="二交代制",OR(Z129="当",Z129="明"),NOT(OR(AND(Z129="当",OR(AA129="明",Z$17=31,AA$18="×"),OR(AB129="休",Z$17=30,Z$17=31,AB$18="×")),AND(Z129="明",OR(Y129="当",Z$17=1),OR(AA129="休",Z$17=31,AA$18="×"))))),30,IF(AND($D$1="三交代制",Y129&lt;&gt;"準",Y129&lt;&gt;"深",OR(Z129="準",Z129="深"),(NOT(OR(AND(Z129="準",OR(Y129="日",Y129="休",Z$17=1,AND(AA129&lt;&gt;"準",AA129&lt;&gt;"深",Y129="")),OR(AA129="休",AND(AA129="準",OR(AB129="休",Z$17=30,AB$18="×")),Z$17=31,AA$18="×",AA129="")),AND(Z129="深",OR(Y129="休",Z$17=1,AND(AA129&lt;&gt;"準",AA129&lt;&gt;"深",Y129="")),OR(AA129="休",AND(OR(AA129="準",AA129="深"),OR(AB129="休",Z$17=30,AB$18="×")),Z$17=31,AA$18="×",AA129="")))))),40,0))))</f>
        <v>0</v>
      </c>
      <c r="AA270" s="193">
        <f t="shared" ref="AA270" si="2053">IF(AND($D$1="二交代制",AA$17&gt;=1,AA$17&lt;=28,AA129="当",AB129="明",AC129="休",AD129="当"),10,IF(AND($D$1="三交代制",AA$17&gt;=2,AA$17&lt;=30,OR(AA129="準",AA129="深"),OR(AB129="準",AB129="深"),OR(AC129="準",AC129="深")),20,IF(AND($D$1="二交代制",OR(AA129="当",AA129="明"),NOT(OR(AND(AA129="当",OR(AB129="明",AA$17=31,AB$18="×"),OR(AC129="休",AA$17=30,AA$17=31,AC$18="×")),AND(AA129="明",OR(Z129="当",AA$17=1),OR(AB129="休",AA$17=31,AB$18="×"))))),30,IF(AND($D$1="三交代制",Z129&lt;&gt;"準",Z129&lt;&gt;"深",OR(AA129="準",AA129="深"),(NOT(OR(AND(AA129="準",OR(Z129="日",Z129="休",AA$17=1,AND(AB129&lt;&gt;"準",AB129&lt;&gt;"深",Z129="")),OR(AB129="休",AND(AB129="準",OR(AC129="休",AA$17=30,AC$18="×")),AA$17=31,AB$18="×",AB129="")),AND(AA129="深",OR(Z129="休",AA$17=1,AND(AB129&lt;&gt;"準",AB129&lt;&gt;"深",Z129="")),OR(AB129="休",AND(OR(AB129="準",AB129="深"),OR(AC129="休",AA$17=30,AC$18="×")),AA$17=31,AB$18="×",AB129="")))))),40,0))))</f>
        <v>0</v>
      </c>
      <c r="AB270" s="193">
        <f t="shared" ref="AB270" si="2054">IF(AND($D$1="二交代制",AB$17&gt;=1,AB$17&lt;=28,AB129="当",AC129="明",AD129="休",AE129="当"),10,IF(AND($D$1="三交代制",AB$17&gt;=2,AB$17&lt;=30,OR(AB129="準",AB129="深"),OR(AC129="準",AC129="深"),OR(AD129="準",AD129="深")),20,IF(AND($D$1="二交代制",OR(AB129="当",AB129="明"),NOT(OR(AND(AB129="当",OR(AC129="明",AB$17=31,AC$18="×"),OR(AD129="休",AB$17=30,AB$17=31,AD$18="×")),AND(AB129="明",OR(AA129="当",AB$17=1),OR(AC129="休",AB$17=31,AC$18="×"))))),30,IF(AND($D$1="三交代制",AA129&lt;&gt;"準",AA129&lt;&gt;"深",OR(AB129="準",AB129="深"),(NOT(OR(AND(AB129="準",OR(AA129="日",AA129="休",AB$17=1,AND(AC129&lt;&gt;"準",AC129&lt;&gt;"深",AA129="")),OR(AC129="休",AND(AC129="準",OR(AD129="休",AB$17=30,AD$18="×")),AB$17=31,AC$18="×",AC129="")),AND(AB129="深",OR(AA129="休",AB$17=1,AND(AC129&lt;&gt;"準",AC129&lt;&gt;"深",AA129="")),OR(AC129="休",AND(OR(AC129="準",AC129="深"),OR(AD129="休",AB$17=30,AD$18="×")),AB$17=31,AC$18="×",AC129="")))))),40,0))))</f>
        <v>0</v>
      </c>
      <c r="AC270" s="193">
        <f t="shared" ref="AC270" si="2055">IF(AND($D$1="二交代制",AC$17&gt;=1,AC$17&lt;=28,AC129="当",AD129="明",AE129="休",AF129="当"),10,IF(AND($D$1="三交代制",AC$17&gt;=2,AC$17&lt;=30,OR(AC129="準",AC129="深"),OR(AD129="準",AD129="深"),OR(AE129="準",AE129="深")),20,IF(AND($D$1="二交代制",OR(AC129="当",AC129="明"),NOT(OR(AND(AC129="当",OR(AD129="明",AC$17=31,AD$18="×"),OR(AE129="休",AC$17=30,AC$17=31,AE$18="×")),AND(AC129="明",OR(AB129="当",AC$17=1),OR(AD129="休",AC$17=31,AD$18="×"))))),30,IF(AND($D$1="三交代制",AB129&lt;&gt;"準",AB129&lt;&gt;"深",OR(AC129="準",AC129="深"),(NOT(OR(AND(AC129="準",OR(AB129="日",AB129="休",AC$17=1,AND(AD129&lt;&gt;"準",AD129&lt;&gt;"深",AB129="")),OR(AD129="休",AND(AD129="準",OR(AE129="休",AC$17=30,AE$18="×")),AC$17=31,AD$18="×",AD129="")),AND(AC129="深",OR(AB129="休",AC$17=1,AND(AD129&lt;&gt;"準",AD129&lt;&gt;"深",AB129="")),OR(AD129="休",AND(OR(AD129="準",AD129="深"),OR(AE129="休",AC$17=30,AE$18="×")),AC$17=31,AD$18="×",AD129="")))))),40,0))))</f>
        <v>0</v>
      </c>
      <c r="AD270" s="193">
        <f t="shared" ref="AD270" si="2056">IF(AND($D$1="二交代制",AD$17&gt;=1,AD$17&lt;=28,AD129="当",AE129="明",AF129="休",AG129="当"),10,IF(AND($D$1="三交代制",AD$17&gt;=2,AD$17&lt;=30,OR(AD129="準",AD129="深"),OR(AE129="準",AE129="深"),OR(AF129="準",AF129="深")),20,IF(AND($D$1="二交代制",OR(AD129="当",AD129="明"),NOT(OR(AND(AD129="当",OR(AE129="明",AD$17=31,AE$18="×"),OR(AF129="休",AD$17=30,AD$17=31,AF$18="×")),AND(AD129="明",OR(AC129="当",AD$17=1),OR(AE129="休",AD$17=31,AE$18="×"))))),30,IF(AND($D$1="三交代制",AC129&lt;&gt;"準",AC129&lt;&gt;"深",OR(AD129="準",AD129="深"),(NOT(OR(AND(AD129="準",OR(AC129="日",AC129="休",AD$17=1,AND(AE129&lt;&gt;"準",AE129&lt;&gt;"深",AC129="")),OR(AE129="休",AND(AE129="準",OR(AF129="休",AD$17=30,AF$18="×")),AD$17=31,AE$18="×",AE129="")),AND(AD129="深",OR(AC129="休",AD$17=1,AND(AE129&lt;&gt;"準",AE129&lt;&gt;"深",AC129="")),OR(AE129="休",AND(OR(AE129="準",AE129="深"),OR(AF129="休",AD$17=30,AF$18="×")),AD$17=31,AE$18="×",AE129="")))))),40,0))))</f>
        <v>0</v>
      </c>
      <c r="AE270" s="193">
        <f t="shared" ref="AE270" si="2057">IF(AND($D$1="二交代制",AE$17&gt;=1,AE$17&lt;=28,AE129="当",AF129="明",AG129="休",AH129="当"),10,IF(AND($D$1="三交代制",AE$17&gt;=2,AE$17&lt;=30,OR(AE129="準",AE129="深"),OR(AF129="準",AF129="深"),OR(AG129="準",AG129="深")),20,IF(AND($D$1="二交代制",OR(AE129="当",AE129="明"),NOT(OR(AND(AE129="当",OR(AF129="明",AE$17=31,AF$18="×"),OR(AG129="休",AE$17=30,AE$17=31,AG$18="×")),AND(AE129="明",OR(AD129="当",AE$17=1),OR(AF129="休",AE$17=31,AF$18="×"))))),30,IF(AND($D$1="三交代制",AD129&lt;&gt;"準",AD129&lt;&gt;"深",OR(AE129="準",AE129="深"),(NOT(OR(AND(AE129="準",OR(AD129="日",AD129="休",AE$17=1,AND(AF129&lt;&gt;"準",AF129&lt;&gt;"深",AD129="")),OR(AF129="休",AND(AF129="準",OR(AG129="休",AE$17=30,AG$18="×")),AE$17=31,AF$18="×",AF129="")),AND(AE129="深",OR(AD129="休",AE$17=1,AND(AF129&lt;&gt;"準",AF129&lt;&gt;"深",AD129="")),OR(AF129="休",AND(OR(AF129="準",AF129="深"),OR(AG129="休",AE$17=30,AG$18="×")),AE$17=31,AF$18="×",AF129="")))))),40,0))))</f>
        <v>0</v>
      </c>
      <c r="AF270" s="193">
        <f t="shared" ref="AF270" si="2058">IF(AND($D$1="二交代制",AF$17&gt;=1,AF$17&lt;=28,AF129="当",AG129="明",AH129="休",AI129="当"),10,IF(AND($D$1="三交代制",AF$17&gt;=2,AF$17&lt;=30,OR(AF129="準",AF129="深"),OR(AG129="準",AG129="深"),OR(AH129="準",AH129="深")),20,IF(AND($D$1="二交代制",OR(AF129="当",AF129="明"),NOT(OR(AND(AF129="当",OR(AG129="明",AF$17=31,AG$18="×"),OR(AH129="休",AF$17=30,AF$17=31,AH$18="×")),AND(AF129="明",OR(AE129="当",AF$17=1),OR(AG129="休",AF$17=31,AG$18="×"))))),30,IF(AND($D$1="三交代制",AE129&lt;&gt;"準",AE129&lt;&gt;"深",OR(AF129="準",AF129="深"),(NOT(OR(AND(AF129="準",OR(AE129="日",AE129="休",AF$17=1,AND(AG129&lt;&gt;"準",AG129&lt;&gt;"深",AE129="")),OR(AG129="休",AND(AG129="準",OR(AH129="休",AF$17=30,AH$18="×")),AF$17=31,AG$18="×",AG129="")),AND(AF129="深",OR(AE129="休",AF$17=1,AND(AG129&lt;&gt;"準",AG129&lt;&gt;"深",AE129="")),OR(AG129="休",AND(OR(AG129="準",AG129="深"),OR(AH129="休",AF$17=30,AH$18="×")),AF$17=31,AG$18="×",AG129="")))))),40,0))))</f>
        <v>0</v>
      </c>
      <c r="AG270" s="193">
        <f t="shared" ref="AG270" si="2059">IF(AND($D$1="二交代制",AG$17&gt;=1,AG$17&lt;=28,AG129="当",AH129="明",AI129="休",AJ129="当"),10,IF(AND($D$1="三交代制",AG$17&gt;=2,AG$17&lt;=30,OR(AG129="準",AG129="深"),OR(AH129="準",AH129="深"),OR(AI129="準",AI129="深")),20,IF(AND($D$1="二交代制",OR(AG129="当",AG129="明"),NOT(OR(AND(AG129="当",OR(AH129="明",AG$17=31,AH$18="×"),OR(AI129="休",AG$17=30,AG$17=31,AI$18="×")),AND(AG129="明",OR(AF129="当",AG$17=1),OR(AH129="休",AG$17=31,AH$18="×"))))),30,IF(AND($D$1="三交代制",AF129&lt;&gt;"準",AF129&lt;&gt;"深",OR(AG129="準",AG129="深"),(NOT(OR(AND(AG129="準",OR(AF129="日",AF129="休",AG$17=1,AND(AH129&lt;&gt;"準",AH129&lt;&gt;"深",AF129="")),OR(AH129="休",AND(AH129="準",OR(AI129="休",AG$17=30,AI$18="×")),AG$17=31,AH$18="×",AH129="")),AND(AG129="深",OR(AF129="休",AG$17=1,AND(AH129&lt;&gt;"準",AH129&lt;&gt;"深",AF129="")),OR(AH129="休",AND(OR(AH129="準",AH129="深"),OR(AI129="休",AG$17=30,AI$18="×")),AG$17=31,AH$18="×",AH129="")))))),40,0))))</f>
        <v>0</v>
      </c>
      <c r="AH270" s="193">
        <f t="shared" ref="AH270" si="2060">IF(AND($D$1="二交代制",AH$17&gt;=1,AH$17&lt;=28,AH129="当",AI129="明",AJ129="休",AK129="当"),10,IF(AND($D$1="三交代制",AH$17&gt;=2,AH$17&lt;=30,OR(AH129="準",AH129="深"),OR(AI129="準",AI129="深"),OR(AJ129="準",AJ129="深")),20,IF(AND($D$1="二交代制",OR(AH129="当",AH129="明"),NOT(OR(AND(AH129="当",OR(AI129="明",AH$17=31,AI$18="×"),OR(AJ129="休",AH$17=30,AH$17=31,AJ$18="×")),AND(AH129="明",OR(AG129="当",AH$17=1),OR(AI129="休",AH$17=31,AI$18="×"))))),30,IF(AND($D$1="三交代制",AG129&lt;&gt;"準",AG129&lt;&gt;"深",OR(AH129="準",AH129="深"),(NOT(OR(AND(AH129="準",OR(AG129="日",AG129="休",AH$17=1,AND(AI129&lt;&gt;"準",AI129&lt;&gt;"深",AG129="")),OR(AI129="休",AND(AI129="準",OR(AJ129="休",AH$17=30,AJ$18="×")),AH$17=31,AI$18="×",AI129="")),AND(AH129="深",OR(AG129="休",AH$17=1,AND(AI129&lt;&gt;"準",AI129&lt;&gt;"深",AG129="")),OR(AI129="休",AND(OR(AI129="準",AI129="深"),OR(AJ129="休",AH$17=30,AJ$18="×")),AH$17=31,AI$18="×",AI129="")))))),40,0))))</f>
        <v>0</v>
      </c>
      <c r="AI270" s="193">
        <f t="shared" ref="AI270" si="2061">IF(AND($D$1="二交代制",AI$17&gt;=1,AI$17&lt;=28,AI129="当",AJ129="明",AK129="休",AL129="当"),10,IF(AND($D$1="三交代制",AI$17&gt;=2,AI$17&lt;=30,OR(AI129="準",AI129="深"),OR(AJ129="準",AJ129="深"),OR(AK129="準",AK129="深")),20,IF(AND($D$1="二交代制",OR(AI129="当",AI129="明"),NOT(OR(AND(AI129="当",OR(AJ129="明",AI$17=31,AJ$18="×"),OR(AK129="休",AI$17=30,AI$17=31,AK$18="×")),AND(AI129="明",OR(AH129="当",AI$17=1),OR(AJ129="休",AI$17=31,AJ$18="×"))))),30,IF(AND($D$1="三交代制",AH129&lt;&gt;"準",AH129&lt;&gt;"深",OR(AI129="準",AI129="深"),(NOT(OR(AND(AI129="準",OR(AH129="日",AH129="休",AI$17=1,AND(AJ129&lt;&gt;"準",AJ129&lt;&gt;"深",AH129="")),OR(AJ129="休",AND(AJ129="準",OR(AK129="休",AI$17=30,AK$18="×")),AI$17=31,AJ$18="×",AJ129="")),AND(AI129="深",OR(AH129="休",AI$17=1,AND(AJ129&lt;&gt;"準",AJ129&lt;&gt;"深",AH129="")),OR(AJ129="休",AND(OR(AJ129="準",AJ129="深"),OR(AK129="休",AI$17=30,AK$18="×")),AI$17=31,AJ$18="×",AJ129="")))))),40,0))))</f>
        <v>0</v>
      </c>
      <c r="AJ270" s="193">
        <f t="shared" ref="AJ270" si="2062">IF(AND($D$1="二交代制",AJ$17&gt;=1,AJ$17&lt;=28,AJ129="当",AK129="明",AL129="休",AM129="当"),10,IF(AND($D$1="三交代制",AJ$17&gt;=2,AJ$17&lt;=30,OR(AJ129="準",AJ129="深"),OR(AK129="準",AK129="深"),OR(AL129="準",AL129="深")),20,IF(AND($D$1="二交代制",OR(AJ129="当",AJ129="明"),NOT(OR(AND(AJ129="当",OR(AK129="明",AJ$17=31,AK$18="×"),OR(AL129="休",AJ$17=30,AJ$17=31,AL$18="×")),AND(AJ129="明",OR(AI129="当",AJ$17=1),OR(AK129="休",AJ$17=31,AK$18="×"))))),30,IF(AND($D$1="三交代制",AI129&lt;&gt;"準",AI129&lt;&gt;"深",OR(AJ129="準",AJ129="深"),(NOT(OR(AND(AJ129="準",OR(AI129="日",AI129="休",AJ$17=1,AND(AK129&lt;&gt;"準",AK129&lt;&gt;"深",AI129="")),OR(AK129="休",AND(AK129="準",OR(AL129="休",AJ$17=30,AL$18="×")),AJ$17=31,AK$18="×",AK129="")),AND(AJ129="深",OR(AI129="休",AJ$17=1,AND(AK129&lt;&gt;"準",AK129&lt;&gt;"深",AI129="")),OR(AK129="休",AND(OR(AK129="準",AK129="深"),OR(AL129="休",AJ$17=30,AL$18="×")),AJ$17=31,AK$18="×",AK129="")))))),40,0))))</f>
        <v>0</v>
      </c>
      <c r="AK270" s="193">
        <f t="shared" ref="AK270" si="2063">IF(AND($D$1="二交代制",AK$17&gt;=1,AK$17&lt;=28,AK129="当",AL129="明",AM129="休",AN129="当"),10,IF(AND($D$1="三交代制",AK$17&gt;=2,AK$17&lt;=30,OR(AK129="準",AK129="深"),OR(AL129="準",AL129="深"),OR(AM129="準",AM129="深")),20,IF(AND($D$1="二交代制",OR(AK129="当",AK129="明"),NOT(OR(AND(AK129="当",OR(AL129="明",AK$17=31,AL$18="×"),OR(AM129="休",AK$17=30,AK$17=31,AM$18="×")),AND(AK129="明",OR(AJ129="当",AK$17=1),OR(AL129="休",AK$17=31,AL$18="×"))))),30,IF(AND($D$1="三交代制",AJ129&lt;&gt;"準",AJ129&lt;&gt;"深",OR(AK129="準",AK129="深"),(NOT(OR(AND(AK129="準",OR(AJ129="日",AJ129="休",AK$17=1,AND(AL129&lt;&gt;"準",AL129&lt;&gt;"深",AJ129="")),OR(AL129="休",AND(AL129="準",OR(AM129="休",AK$17=30,AM$18="×")),AK$17=31,AL$18="×",AL129="")),AND(AK129="深",OR(AJ129="休",AK$17=1,AND(AL129&lt;&gt;"準",AL129&lt;&gt;"深",AJ129="")),OR(AL129="休",AND(OR(AL129="準",AL129="深"),OR(AM129="休",AK$17=30,AM$18="×")),AK$17=31,AL$18="×",AL129="")))))),40,0))))</f>
        <v>0</v>
      </c>
      <c r="AL270" s="193">
        <f t="shared" ref="AL270" si="2064">IF(AND($D$1="二交代制",AL$17&gt;=1,AL$17&lt;=28,AL129="当",AM129="明",AN129="休",AO129="当"),10,IF(AND($D$1="三交代制",AL$17&gt;=2,AL$17&lt;=30,OR(AL129="準",AL129="深"),OR(AM129="準",AM129="深"),OR(AN129="準",AN129="深")),20,IF(AND($D$1="二交代制",OR(AL129="当",AL129="明"),NOT(OR(AND(AL129="当",OR(AM129="明",AL$17=31,AM$18="×"),OR(AN129="休",AL$17=30,AL$17=31,AN$18="×")),AND(AL129="明",OR(AK129="当",AL$17=1),OR(AM129="休",AL$17=31,AM$18="×"))))),30,IF(AND($D$1="三交代制",AK129&lt;&gt;"準",AK129&lt;&gt;"深",OR(AL129="準",AL129="深"),(NOT(OR(AND(AL129="準",OR(AK129="日",AK129="休",AL$17=1,AND(AM129&lt;&gt;"準",AM129&lt;&gt;"深",AK129="")),OR(AM129="休",AND(AM129="準",OR(AN129="休",AL$17=30,AN$18="×")),AL$17=31,AM$18="×",AM129="")),AND(AL129="深",OR(AK129="休",AL$17=1,AND(AM129&lt;&gt;"準",AM129&lt;&gt;"深",AK129="")),OR(AM129="休",AND(OR(AM129="準",AM129="深"),OR(AN129="休",AL$17=30,AN$18="×")),AL$17=31,AM$18="×",AM129="")))))),40,0))))</f>
        <v>0</v>
      </c>
      <c r="AM270" s="193">
        <f t="shared" ref="AM270" si="2065">IF(AND($D$1="二交代制",AM$17&gt;=1,AM$17&lt;=28,AM129="当",AN129="明",AO129="休",AP129="当"),10,IF(AND($D$1="三交代制",AM$17&gt;=2,AM$17&lt;=30,OR(AM129="準",AM129="深"),OR(AN129="準",AN129="深"),OR(AO129="準",AO129="深")),20,IF(AND($D$1="二交代制",OR(AM129="当",AM129="明"),NOT(OR(AND(AM129="当",OR(AN129="明",AM$17=31,AN$18="×"),OR(AO129="休",AM$17=30,AM$17=31,AO$18="×")),AND(AM129="明",OR(AL129="当",AM$17=1),OR(AN129="休",AM$17=31,AN$18="×"))))),30,IF(AND($D$1="三交代制",AL129&lt;&gt;"準",AL129&lt;&gt;"深",OR(AM129="準",AM129="深"),(NOT(OR(AND(AM129="準",OR(AL129="日",AL129="休",AM$17=1,AND(AN129&lt;&gt;"準",AN129&lt;&gt;"深",AL129="")),OR(AN129="休",AND(AN129="準",OR(AO129="休",AM$17=30,AO$18="×")),AM$17=31,AN$18="×",AN129="")),AND(AM129="深",OR(AL129="休",AM$17=1,AND(AN129&lt;&gt;"準",AN129&lt;&gt;"深",AL129="")),OR(AN129="休",AND(OR(AN129="準",AN129="深"),OR(AO129="休",AM$17=30,AO$18="×")),AM$17=31,AN$18="×",AN129="")))))),40,0))))</f>
        <v>0</v>
      </c>
      <c r="AN270" s="193">
        <f t="shared" ref="AN270" si="2066">IF(AND($D$1="二交代制",AN$17&gt;=1,AN$17&lt;=28,AN129="当",AO129="明",AP129="休",AQ129="当"),10,IF(AND($D$1="三交代制",AN$17&gt;=2,AN$17&lt;=30,OR(AN129="準",AN129="深"),OR(AO129="準",AO129="深"),OR(AP129="準",AP129="深")),20,IF(AND($D$1="二交代制",OR(AN129="当",AN129="明"),NOT(OR(AND(AN129="当",OR(AO129="明",AN$17=31,AO$18="×"),OR(AP129="休",AN$17=30,AN$17=31,AP$18="×")),AND(AN129="明",OR(AM129="当",AN$17=1),OR(AO129="休",AN$17=31,AO$18="×"))))),30,IF(AND($D$1="三交代制",AM129&lt;&gt;"準",AM129&lt;&gt;"深",OR(AN129="準",AN129="深"),(NOT(OR(AND(AN129="準",OR(AM129="日",AM129="休",AN$17=1,AND(AO129&lt;&gt;"準",AO129&lt;&gt;"深",AM129="")),OR(AO129="休",AND(AO129="準",OR(AP129="休",AN$17=30,AP$18="×")),AN$17=31,AO$18="×",AO129="")),AND(AN129="深",OR(AM129="休",AN$17=1,AND(AO129&lt;&gt;"準",AO129&lt;&gt;"深",AM129="")),OR(AO129="休",AND(OR(AO129="準",AO129="深"),OR(AP129="休",AN$17=30,AP$18="×")),AN$17=31,AO$18="×",AO129="")))))),40,0))))</f>
        <v>0</v>
      </c>
      <c r="AO270" s="193">
        <f t="shared" ref="AO270" si="2067">IF(AND($D$1="二交代制",AO$17&gt;=1,AO$17&lt;=28,AO129="当",AP129="明",AQ129="休",AR129="当"),10,IF(AND($D$1="三交代制",AO$17&gt;=2,AO$17&lt;=30,OR(AO129="準",AO129="深"),OR(AP129="準",AP129="深"),OR(AQ129="準",AQ129="深")),20,IF(AND($D$1="二交代制",OR(AO129="当",AO129="明"),NOT(OR(AND(AO129="当",OR(AP129="明",AO$17=31,AP$18="×"),OR(AQ129="休",AO$17=30,AO$17=31,AQ$18="×")),AND(AO129="明",OR(AN129="当",AO$17=1),OR(AP129="休",AO$17=31,AP$18="×"))))),30,IF(AND($D$1="三交代制",AN129&lt;&gt;"準",AN129&lt;&gt;"深",OR(AO129="準",AO129="深"),(NOT(OR(AND(AO129="準",OR(AN129="日",AN129="休",AO$17=1,AND(AP129&lt;&gt;"準",AP129&lt;&gt;"深",AN129="")),OR(AP129="休",AND(AP129="準",OR(AQ129="休",AO$17=30,AQ$18="×")),AO$17=31,AP$18="×",AP129="")),AND(AO129="深",OR(AN129="休",AO$17=1,AND(AP129&lt;&gt;"準",AP129&lt;&gt;"深",AN129="")),OR(AP129="休",AND(OR(AP129="準",AP129="深"),OR(AQ129="休",AO$17=30,AQ$18="×")),AO$17=31,AP$18="×",AP129="")))))),40,0))))</f>
        <v>0</v>
      </c>
    </row>
    <row r="271" spans="4:41" x14ac:dyDescent="0.4">
      <c r="D271" s="104"/>
      <c r="E271" s="104"/>
      <c r="F271" s="104"/>
      <c r="G271" s="104"/>
      <c r="H271" s="104"/>
      <c r="I271" s="307"/>
      <c r="J271" s="202"/>
      <c r="K271" s="193"/>
      <c r="L271" s="193"/>
      <c r="M271" s="193"/>
      <c r="N271" s="193"/>
      <c r="O271" s="193"/>
      <c r="P271" s="193"/>
      <c r="Q271" s="193"/>
      <c r="R271" s="193"/>
      <c r="S271" s="193"/>
      <c r="T271" s="193"/>
      <c r="U271" s="193"/>
      <c r="V271" s="193"/>
      <c r="W271" s="193"/>
      <c r="X271" s="193"/>
      <c r="Y271" s="193"/>
      <c r="Z271" s="193"/>
      <c r="AA271" s="193"/>
      <c r="AB271" s="193"/>
      <c r="AC271" s="193"/>
      <c r="AD271" s="193"/>
      <c r="AE271" s="193"/>
      <c r="AF271" s="193"/>
      <c r="AG271" s="193"/>
      <c r="AH271" s="193"/>
      <c r="AI271" s="193"/>
      <c r="AJ271" s="193"/>
      <c r="AK271" s="193"/>
      <c r="AL271" s="193"/>
      <c r="AM271" s="193"/>
      <c r="AN271" s="193"/>
      <c r="AO271" s="193"/>
    </row>
    <row r="272" spans="4:41" x14ac:dyDescent="0.4">
      <c r="D272" s="104"/>
      <c r="E272" s="104"/>
      <c r="F272" s="104"/>
      <c r="G272" s="104"/>
      <c r="H272" s="104"/>
      <c r="I272" s="307"/>
      <c r="J272" s="201" t="str">
        <f t="shared" ref="J272" si="2068">E131</f>
        <v/>
      </c>
      <c r="K272" s="193">
        <f t="shared" ref="K272" si="2069">IF(AND($D$1="二交代制",K$17&gt;=1,K$17&lt;=28,K131="当",L131="明",M131="休",N131="当"),10,IF(AND($D$1="三交代制",K$17&gt;=2,K$17&lt;=30,OR(K131="準",K131="深"),OR(L131="準",L131="深"),OR(M131="準",M131="深")),20,IF(AND($D$1="二交代制",OR(K131="当",K131="明"),NOT(OR(AND(K131="当",OR(L131="明",K$17=31,L$18="×"),OR(M131="休",K$17=30,K$17=31,M$18="×")),AND(K131="明",OR(J131="当",K$17=1),OR(L131="休",K$17=31,L$18="×"))))),30,IF(AND($D$1="三交代制",J131&lt;&gt;"準",J131&lt;&gt;"深",OR(K131="準",K131="深"),(NOT(OR(AND(K131="準",OR(J131="日",J131="休",K$17=1,AND(L131&lt;&gt;"準",L131&lt;&gt;"深",J131="")),OR(L131="休",AND(L131="準",OR(M131="休",K$17=30,M$18="×")),K$17=31,L$18="×",L131="")),AND(K131="深",OR(J131="休",K$17=1,AND(L131&lt;&gt;"準",L131&lt;&gt;"深",J131="")),OR(L131="休",AND(OR(L131="準",L131="深"),OR(M131="休",K$17=30,M$18="×")),K$17=31,L$18="×",L131="")))))),40,0))))</f>
        <v>0</v>
      </c>
      <c r="L272" s="193">
        <f t="shared" ref="L272" si="2070">IF(AND($D$1="二交代制",L$17&gt;=1,L$17&lt;=28,L131="当",M131="明",N131="休",O131="当"),10,IF(AND($D$1="三交代制",L$17&gt;=2,L$17&lt;=30,OR(L131="準",L131="深"),OR(M131="準",M131="深"),OR(N131="準",N131="深")),20,IF(AND($D$1="二交代制",OR(L131="当",L131="明"),NOT(OR(AND(L131="当",OR(M131="明",L$17=31,M$18="×"),OR(N131="休",L$17=30,L$17=31,N$18="×")),AND(L131="明",OR(K131="当",L$17=1),OR(M131="休",L$17=31,M$18="×"))))),30,IF(AND($D$1="三交代制",K131&lt;&gt;"準",K131&lt;&gt;"深",OR(L131="準",L131="深"),(NOT(OR(AND(L131="準",OR(K131="日",K131="休",L$17=1,AND(M131&lt;&gt;"準",M131&lt;&gt;"深",K131="")),OR(M131="休",AND(M131="準",OR(N131="休",L$17=30,N$18="×")),L$17=31,M$18="×",M131="")),AND(L131="深",OR(K131="休",L$17=1,AND(M131&lt;&gt;"準",M131&lt;&gt;"深",K131="")),OR(M131="休",AND(OR(M131="準",M131="深"),OR(N131="休",L$17=30,N$18="×")),L$17=31,M$18="×",M131="")))))),40,0))))</f>
        <v>0</v>
      </c>
      <c r="M272" s="193">
        <f t="shared" ref="M272" si="2071">IF(AND($D$1="二交代制",M$17&gt;=1,M$17&lt;=28,M131="当",N131="明",O131="休",P131="当"),10,IF(AND($D$1="三交代制",M$17&gt;=2,M$17&lt;=30,OR(M131="準",M131="深"),OR(N131="準",N131="深"),OR(O131="準",O131="深")),20,IF(AND($D$1="二交代制",OR(M131="当",M131="明"),NOT(OR(AND(M131="当",OR(N131="明",M$17=31,N$18="×"),OR(O131="休",M$17=30,M$17=31,O$18="×")),AND(M131="明",OR(L131="当",M$17=1),OR(N131="休",M$17=31,N$18="×"))))),30,IF(AND($D$1="三交代制",L131&lt;&gt;"準",L131&lt;&gt;"深",OR(M131="準",M131="深"),(NOT(OR(AND(M131="準",OR(L131="日",L131="休",M$17=1,AND(N131&lt;&gt;"準",N131&lt;&gt;"深",L131="")),OR(N131="休",AND(N131="準",OR(O131="休",M$17=30,O$18="×")),M$17=31,N$18="×",N131="")),AND(M131="深",OR(L131="休",M$17=1,AND(N131&lt;&gt;"準",N131&lt;&gt;"深",L131="")),OR(N131="休",AND(OR(N131="準",N131="深"),OR(O131="休",M$17=30,O$18="×")),M$17=31,N$18="×",N131="")))))),40,0))))</f>
        <v>0</v>
      </c>
      <c r="N272" s="193">
        <f t="shared" ref="N272" si="2072">IF(AND($D$1="二交代制",N$17&gt;=1,N$17&lt;=28,N131="当",O131="明",P131="休",Q131="当"),10,IF(AND($D$1="三交代制",N$17&gt;=2,N$17&lt;=30,OR(N131="準",N131="深"),OR(O131="準",O131="深"),OR(P131="準",P131="深")),20,IF(AND($D$1="二交代制",OR(N131="当",N131="明"),NOT(OR(AND(N131="当",OR(O131="明",N$17=31,O$18="×"),OR(P131="休",N$17=30,N$17=31,P$18="×")),AND(N131="明",OR(M131="当",N$17=1),OR(O131="休",N$17=31,O$18="×"))))),30,IF(AND($D$1="三交代制",M131&lt;&gt;"準",M131&lt;&gt;"深",OR(N131="準",N131="深"),(NOT(OR(AND(N131="準",OR(M131="日",M131="休",N$17=1,AND(O131&lt;&gt;"準",O131&lt;&gt;"深",M131="")),OR(O131="休",AND(O131="準",OR(P131="休",N$17=30,P$18="×")),N$17=31,O$18="×",O131="")),AND(N131="深",OR(M131="休",N$17=1,AND(O131&lt;&gt;"準",O131&lt;&gt;"深",M131="")),OR(O131="休",AND(OR(O131="準",O131="深"),OR(P131="休",N$17=30,P$18="×")),N$17=31,O$18="×",O131="")))))),40,0))))</f>
        <v>0</v>
      </c>
      <c r="O272" s="193">
        <f t="shared" ref="O272" si="2073">IF(AND($D$1="二交代制",O$17&gt;=1,O$17&lt;=28,O131="当",P131="明",Q131="休",R131="当"),10,IF(AND($D$1="三交代制",O$17&gt;=2,O$17&lt;=30,OR(O131="準",O131="深"),OR(P131="準",P131="深"),OR(Q131="準",Q131="深")),20,IF(AND($D$1="二交代制",OR(O131="当",O131="明"),NOT(OR(AND(O131="当",OR(P131="明",O$17=31,P$18="×"),OR(Q131="休",O$17=30,O$17=31,Q$18="×")),AND(O131="明",OR(N131="当",O$17=1),OR(P131="休",O$17=31,P$18="×"))))),30,IF(AND($D$1="三交代制",N131&lt;&gt;"準",N131&lt;&gt;"深",OR(O131="準",O131="深"),(NOT(OR(AND(O131="準",OR(N131="日",N131="休",O$17=1,AND(P131&lt;&gt;"準",P131&lt;&gt;"深",N131="")),OR(P131="休",AND(P131="準",OR(Q131="休",O$17=30,Q$18="×")),O$17=31,P$18="×",P131="")),AND(O131="深",OR(N131="休",O$17=1,AND(P131&lt;&gt;"準",P131&lt;&gt;"深",N131="")),OR(P131="休",AND(OR(P131="準",P131="深"),OR(Q131="休",O$17=30,Q$18="×")),O$17=31,P$18="×",P131="")))))),40,0))))</f>
        <v>0</v>
      </c>
      <c r="P272" s="193">
        <f t="shared" ref="P272" si="2074">IF(AND($D$1="二交代制",P$17&gt;=1,P$17&lt;=28,P131="当",Q131="明",R131="休",S131="当"),10,IF(AND($D$1="三交代制",P$17&gt;=2,P$17&lt;=30,OR(P131="準",P131="深"),OR(Q131="準",Q131="深"),OR(R131="準",R131="深")),20,IF(AND($D$1="二交代制",OR(P131="当",P131="明"),NOT(OR(AND(P131="当",OR(Q131="明",P$17=31,Q$18="×"),OR(R131="休",P$17=30,P$17=31,R$18="×")),AND(P131="明",OR(O131="当",P$17=1),OR(Q131="休",P$17=31,Q$18="×"))))),30,IF(AND($D$1="三交代制",O131&lt;&gt;"準",O131&lt;&gt;"深",OR(P131="準",P131="深"),(NOT(OR(AND(P131="準",OR(O131="日",O131="休",P$17=1,AND(Q131&lt;&gt;"準",Q131&lt;&gt;"深",O131="")),OR(Q131="休",AND(Q131="準",OR(R131="休",P$17=30,R$18="×")),P$17=31,Q$18="×",Q131="")),AND(P131="深",OR(O131="休",P$17=1,AND(Q131&lt;&gt;"準",Q131&lt;&gt;"深",O131="")),OR(Q131="休",AND(OR(Q131="準",Q131="深"),OR(R131="休",P$17=30,R$18="×")),P$17=31,Q$18="×",Q131="")))))),40,0))))</f>
        <v>0</v>
      </c>
      <c r="Q272" s="193">
        <f t="shared" ref="Q272" si="2075">IF(AND($D$1="二交代制",Q$17&gt;=1,Q$17&lt;=28,Q131="当",R131="明",S131="休",T131="当"),10,IF(AND($D$1="三交代制",Q$17&gt;=2,Q$17&lt;=30,OR(Q131="準",Q131="深"),OR(R131="準",R131="深"),OR(S131="準",S131="深")),20,IF(AND($D$1="二交代制",OR(Q131="当",Q131="明"),NOT(OR(AND(Q131="当",OR(R131="明",Q$17=31,R$18="×"),OR(S131="休",Q$17=30,Q$17=31,S$18="×")),AND(Q131="明",OR(P131="当",Q$17=1),OR(R131="休",Q$17=31,R$18="×"))))),30,IF(AND($D$1="三交代制",P131&lt;&gt;"準",P131&lt;&gt;"深",OR(Q131="準",Q131="深"),(NOT(OR(AND(Q131="準",OR(P131="日",P131="休",Q$17=1,AND(R131&lt;&gt;"準",R131&lt;&gt;"深",P131="")),OR(R131="休",AND(R131="準",OR(S131="休",Q$17=30,S$18="×")),Q$17=31,R$18="×",R131="")),AND(Q131="深",OR(P131="休",Q$17=1,AND(R131&lt;&gt;"準",R131&lt;&gt;"深",P131="")),OR(R131="休",AND(OR(R131="準",R131="深"),OR(S131="休",Q$17=30,S$18="×")),Q$17=31,R$18="×",R131="")))))),40,0))))</f>
        <v>0</v>
      </c>
      <c r="R272" s="193">
        <f t="shared" ref="R272" si="2076">IF(AND($D$1="二交代制",R$17&gt;=1,R$17&lt;=28,R131="当",S131="明",T131="休",U131="当"),10,IF(AND($D$1="三交代制",R$17&gt;=2,R$17&lt;=30,OR(R131="準",R131="深"),OR(S131="準",S131="深"),OR(T131="準",T131="深")),20,IF(AND($D$1="二交代制",OR(R131="当",R131="明"),NOT(OR(AND(R131="当",OR(S131="明",R$17=31,S$18="×"),OR(T131="休",R$17=30,R$17=31,T$18="×")),AND(R131="明",OR(Q131="当",R$17=1),OR(S131="休",R$17=31,S$18="×"))))),30,IF(AND($D$1="三交代制",Q131&lt;&gt;"準",Q131&lt;&gt;"深",OR(R131="準",R131="深"),(NOT(OR(AND(R131="準",OR(Q131="日",Q131="休",R$17=1,AND(S131&lt;&gt;"準",S131&lt;&gt;"深",Q131="")),OR(S131="休",AND(S131="準",OR(T131="休",R$17=30,T$18="×")),R$17=31,S$18="×",S131="")),AND(R131="深",OR(Q131="休",R$17=1,AND(S131&lt;&gt;"準",S131&lt;&gt;"深",Q131="")),OR(S131="休",AND(OR(S131="準",S131="深"),OR(T131="休",R$17=30,T$18="×")),R$17=31,S$18="×",S131="")))))),40,0))))</f>
        <v>0</v>
      </c>
      <c r="S272" s="193">
        <f t="shared" ref="S272" si="2077">IF(AND($D$1="二交代制",S$17&gt;=1,S$17&lt;=28,S131="当",T131="明",U131="休",V131="当"),10,IF(AND($D$1="三交代制",S$17&gt;=2,S$17&lt;=30,OR(S131="準",S131="深"),OR(T131="準",T131="深"),OR(U131="準",U131="深")),20,IF(AND($D$1="二交代制",OR(S131="当",S131="明"),NOT(OR(AND(S131="当",OR(T131="明",S$17=31,T$18="×"),OR(U131="休",S$17=30,S$17=31,U$18="×")),AND(S131="明",OR(R131="当",S$17=1),OR(T131="休",S$17=31,T$18="×"))))),30,IF(AND($D$1="三交代制",R131&lt;&gt;"準",R131&lt;&gt;"深",OR(S131="準",S131="深"),(NOT(OR(AND(S131="準",OR(R131="日",R131="休",S$17=1,AND(T131&lt;&gt;"準",T131&lt;&gt;"深",R131="")),OR(T131="休",AND(T131="準",OR(U131="休",S$17=30,U$18="×")),S$17=31,T$18="×",T131="")),AND(S131="深",OR(R131="休",S$17=1,AND(T131&lt;&gt;"準",T131&lt;&gt;"深",R131="")),OR(T131="休",AND(OR(T131="準",T131="深"),OR(U131="休",S$17=30,U$18="×")),S$17=31,T$18="×",T131="")))))),40,0))))</f>
        <v>0</v>
      </c>
      <c r="T272" s="193">
        <f t="shared" ref="T272" si="2078">IF(AND($D$1="二交代制",T$17&gt;=1,T$17&lt;=28,T131="当",U131="明",V131="休",W131="当"),10,IF(AND($D$1="三交代制",T$17&gt;=2,T$17&lt;=30,OR(T131="準",T131="深"),OR(U131="準",U131="深"),OR(V131="準",V131="深")),20,IF(AND($D$1="二交代制",OR(T131="当",T131="明"),NOT(OR(AND(T131="当",OR(U131="明",T$17=31,U$18="×"),OR(V131="休",T$17=30,T$17=31,V$18="×")),AND(T131="明",OR(S131="当",T$17=1),OR(U131="休",T$17=31,U$18="×"))))),30,IF(AND($D$1="三交代制",S131&lt;&gt;"準",S131&lt;&gt;"深",OR(T131="準",T131="深"),(NOT(OR(AND(T131="準",OR(S131="日",S131="休",T$17=1,AND(U131&lt;&gt;"準",U131&lt;&gt;"深",S131="")),OR(U131="休",AND(U131="準",OR(V131="休",T$17=30,V$18="×")),T$17=31,U$18="×",U131="")),AND(T131="深",OR(S131="休",T$17=1,AND(U131&lt;&gt;"準",U131&lt;&gt;"深",S131="")),OR(U131="休",AND(OR(U131="準",U131="深"),OR(V131="休",T$17=30,V$18="×")),T$17=31,U$18="×",U131="")))))),40,0))))</f>
        <v>0</v>
      </c>
      <c r="U272" s="193">
        <f t="shared" ref="U272" si="2079">IF(AND($D$1="二交代制",U$17&gt;=1,U$17&lt;=28,U131="当",V131="明",W131="休",X131="当"),10,IF(AND($D$1="三交代制",U$17&gt;=2,U$17&lt;=30,OR(U131="準",U131="深"),OR(V131="準",V131="深"),OR(W131="準",W131="深")),20,IF(AND($D$1="二交代制",OR(U131="当",U131="明"),NOT(OR(AND(U131="当",OR(V131="明",U$17=31,V$18="×"),OR(W131="休",U$17=30,U$17=31,W$18="×")),AND(U131="明",OR(T131="当",U$17=1),OR(V131="休",U$17=31,V$18="×"))))),30,IF(AND($D$1="三交代制",T131&lt;&gt;"準",T131&lt;&gt;"深",OR(U131="準",U131="深"),(NOT(OR(AND(U131="準",OR(T131="日",T131="休",U$17=1,AND(V131&lt;&gt;"準",V131&lt;&gt;"深",T131="")),OR(V131="休",AND(V131="準",OR(W131="休",U$17=30,W$18="×")),U$17=31,V$18="×",V131="")),AND(U131="深",OR(T131="休",U$17=1,AND(V131&lt;&gt;"準",V131&lt;&gt;"深",T131="")),OR(V131="休",AND(OR(V131="準",V131="深"),OR(W131="休",U$17=30,W$18="×")),U$17=31,V$18="×",V131="")))))),40,0))))</f>
        <v>0</v>
      </c>
      <c r="V272" s="193">
        <f t="shared" ref="V272" si="2080">IF(AND($D$1="二交代制",V$17&gt;=1,V$17&lt;=28,V131="当",W131="明",X131="休",Y131="当"),10,IF(AND($D$1="三交代制",V$17&gt;=2,V$17&lt;=30,OR(V131="準",V131="深"),OR(W131="準",W131="深"),OR(X131="準",X131="深")),20,IF(AND($D$1="二交代制",OR(V131="当",V131="明"),NOT(OR(AND(V131="当",OR(W131="明",V$17=31,W$18="×"),OR(X131="休",V$17=30,V$17=31,X$18="×")),AND(V131="明",OR(U131="当",V$17=1),OR(W131="休",V$17=31,W$18="×"))))),30,IF(AND($D$1="三交代制",U131&lt;&gt;"準",U131&lt;&gt;"深",OR(V131="準",V131="深"),(NOT(OR(AND(V131="準",OR(U131="日",U131="休",V$17=1,AND(W131&lt;&gt;"準",W131&lt;&gt;"深",U131="")),OR(W131="休",AND(W131="準",OR(X131="休",V$17=30,X$18="×")),V$17=31,W$18="×",W131="")),AND(V131="深",OR(U131="休",V$17=1,AND(W131&lt;&gt;"準",W131&lt;&gt;"深",U131="")),OR(W131="休",AND(OR(W131="準",W131="深"),OR(X131="休",V$17=30,X$18="×")),V$17=31,W$18="×",W131="")))))),40,0))))</f>
        <v>0</v>
      </c>
      <c r="W272" s="193">
        <f t="shared" ref="W272" si="2081">IF(AND($D$1="二交代制",W$17&gt;=1,W$17&lt;=28,W131="当",X131="明",Y131="休",Z131="当"),10,IF(AND($D$1="三交代制",W$17&gt;=2,W$17&lt;=30,OR(W131="準",W131="深"),OR(X131="準",X131="深"),OR(Y131="準",Y131="深")),20,IF(AND($D$1="二交代制",OR(W131="当",W131="明"),NOT(OR(AND(W131="当",OR(X131="明",W$17=31,X$18="×"),OR(Y131="休",W$17=30,W$17=31,Y$18="×")),AND(W131="明",OR(V131="当",W$17=1),OR(X131="休",W$17=31,X$18="×"))))),30,IF(AND($D$1="三交代制",V131&lt;&gt;"準",V131&lt;&gt;"深",OR(W131="準",W131="深"),(NOT(OR(AND(W131="準",OR(V131="日",V131="休",W$17=1,AND(X131&lt;&gt;"準",X131&lt;&gt;"深",V131="")),OR(X131="休",AND(X131="準",OR(Y131="休",W$17=30,Y$18="×")),W$17=31,X$18="×",X131="")),AND(W131="深",OR(V131="休",W$17=1,AND(X131&lt;&gt;"準",X131&lt;&gt;"深",V131="")),OR(X131="休",AND(OR(X131="準",X131="深"),OR(Y131="休",W$17=30,Y$18="×")),W$17=31,X$18="×",X131="")))))),40,0))))</f>
        <v>0</v>
      </c>
      <c r="X272" s="193">
        <f t="shared" ref="X272" si="2082">IF(AND($D$1="二交代制",X$17&gt;=1,X$17&lt;=28,X131="当",Y131="明",Z131="休",AA131="当"),10,IF(AND($D$1="三交代制",X$17&gt;=2,X$17&lt;=30,OR(X131="準",X131="深"),OR(Y131="準",Y131="深"),OR(Z131="準",Z131="深")),20,IF(AND($D$1="二交代制",OR(X131="当",X131="明"),NOT(OR(AND(X131="当",OR(Y131="明",X$17=31,Y$18="×"),OR(Z131="休",X$17=30,X$17=31,Z$18="×")),AND(X131="明",OR(W131="当",X$17=1),OR(Y131="休",X$17=31,Y$18="×"))))),30,IF(AND($D$1="三交代制",W131&lt;&gt;"準",W131&lt;&gt;"深",OR(X131="準",X131="深"),(NOT(OR(AND(X131="準",OR(W131="日",W131="休",X$17=1,AND(Y131&lt;&gt;"準",Y131&lt;&gt;"深",W131="")),OR(Y131="休",AND(Y131="準",OR(Z131="休",X$17=30,Z$18="×")),X$17=31,Y$18="×",Y131="")),AND(X131="深",OR(W131="休",X$17=1,AND(Y131&lt;&gt;"準",Y131&lt;&gt;"深",W131="")),OR(Y131="休",AND(OR(Y131="準",Y131="深"),OR(Z131="休",X$17=30,Z$18="×")),X$17=31,Y$18="×",Y131="")))))),40,0))))</f>
        <v>0</v>
      </c>
      <c r="Y272" s="193">
        <f t="shared" ref="Y272" si="2083">IF(AND($D$1="二交代制",Y$17&gt;=1,Y$17&lt;=28,Y131="当",Z131="明",AA131="休",AB131="当"),10,IF(AND($D$1="三交代制",Y$17&gt;=2,Y$17&lt;=30,OR(Y131="準",Y131="深"),OR(Z131="準",Z131="深"),OR(AA131="準",AA131="深")),20,IF(AND($D$1="二交代制",OR(Y131="当",Y131="明"),NOT(OR(AND(Y131="当",OR(Z131="明",Y$17=31,Z$18="×"),OR(AA131="休",Y$17=30,Y$17=31,AA$18="×")),AND(Y131="明",OR(X131="当",Y$17=1),OR(Z131="休",Y$17=31,Z$18="×"))))),30,IF(AND($D$1="三交代制",X131&lt;&gt;"準",X131&lt;&gt;"深",OR(Y131="準",Y131="深"),(NOT(OR(AND(Y131="準",OR(X131="日",X131="休",Y$17=1,AND(Z131&lt;&gt;"準",Z131&lt;&gt;"深",X131="")),OR(Z131="休",AND(Z131="準",OR(AA131="休",Y$17=30,AA$18="×")),Y$17=31,Z$18="×",Z131="")),AND(Y131="深",OR(X131="休",Y$17=1,AND(Z131&lt;&gt;"準",Z131&lt;&gt;"深",X131="")),OR(Z131="休",AND(OR(Z131="準",Z131="深"),OR(AA131="休",Y$17=30,AA$18="×")),Y$17=31,Z$18="×",Z131="")))))),40,0))))</f>
        <v>0</v>
      </c>
      <c r="Z272" s="193">
        <f t="shared" ref="Z272" si="2084">IF(AND($D$1="二交代制",Z$17&gt;=1,Z$17&lt;=28,Z131="当",AA131="明",AB131="休",AC131="当"),10,IF(AND($D$1="三交代制",Z$17&gt;=2,Z$17&lt;=30,OR(Z131="準",Z131="深"),OR(AA131="準",AA131="深"),OR(AB131="準",AB131="深")),20,IF(AND($D$1="二交代制",OR(Z131="当",Z131="明"),NOT(OR(AND(Z131="当",OR(AA131="明",Z$17=31,AA$18="×"),OR(AB131="休",Z$17=30,Z$17=31,AB$18="×")),AND(Z131="明",OR(Y131="当",Z$17=1),OR(AA131="休",Z$17=31,AA$18="×"))))),30,IF(AND($D$1="三交代制",Y131&lt;&gt;"準",Y131&lt;&gt;"深",OR(Z131="準",Z131="深"),(NOT(OR(AND(Z131="準",OR(Y131="日",Y131="休",Z$17=1,AND(AA131&lt;&gt;"準",AA131&lt;&gt;"深",Y131="")),OR(AA131="休",AND(AA131="準",OR(AB131="休",Z$17=30,AB$18="×")),Z$17=31,AA$18="×",AA131="")),AND(Z131="深",OR(Y131="休",Z$17=1,AND(AA131&lt;&gt;"準",AA131&lt;&gt;"深",Y131="")),OR(AA131="休",AND(OR(AA131="準",AA131="深"),OR(AB131="休",Z$17=30,AB$18="×")),Z$17=31,AA$18="×",AA131="")))))),40,0))))</f>
        <v>0</v>
      </c>
      <c r="AA272" s="193">
        <f t="shared" ref="AA272" si="2085">IF(AND($D$1="二交代制",AA$17&gt;=1,AA$17&lt;=28,AA131="当",AB131="明",AC131="休",AD131="当"),10,IF(AND($D$1="三交代制",AA$17&gt;=2,AA$17&lt;=30,OR(AA131="準",AA131="深"),OR(AB131="準",AB131="深"),OR(AC131="準",AC131="深")),20,IF(AND($D$1="二交代制",OR(AA131="当",AA131="明"),NOT(OR(AND(AA131="当",OR(AB131="明",AA$17=31,AB$18="×"),OR(AC131="休",AA$17=30,AA$17=31,AC$18="×")),AND(AA131="明",OR(Z131="当",AA$17=1),OR(AB131="休",AA$17=31,AB$18="×"))))),30,IF(AND($D$1="三交代制",Z131&lt;&gt;"準",Z131&lt;&gt;"深",OR(AA131="準",AA131="深"),(NOT(OR(AND(AA131="準",OR(Z131="日",Z131="休",AA$17=1,AND(AB131&lt;&gt;"準",AB131&lt;&gt;"深",Z131="")),OR(AB131="休",AND(AB131="準",OR(AC131="休",AA$17=30,AC$18="×")),AA$17=31,AB$18="×",AB131="")),AND(AA131="深",OR(Z131="休",AA$17=1,AND(AB131&lt;&gt;"準",AB131&lt;&gt;"深",Z131="")),OR(AB131="休",AND(OR(AB131="準",AB131="深"),OR(AC131="休",AA$17=30,AC$18="×")),AA$17=31,AB$18="×",AB131="")))))),40,0))))</f>
        <v>0</v>
      </c>
      <c r="AB272" s="193">
        <f t="shared" ref="AB272" si="2086">IF(AND($D$1="二交代制",AB$17&gt;=1,AB$17&lt;=28,AB131="当",AC131="明",AD131="休",AE131="当"),10,IF(AND($D$1="三交代制",AB$17&gt;=2,AB$17&lt;=30,OR(AB131="準",AB131="深"),OR(AC131="準",AC131="深"),OR(AD131="準",AD131="深")),20,IF(AND($D$1="二交代制",OR(AB131="当",AB131="明"),NOT(OR(AND(AB131="当",OR(AC131="明",AB$17=31,AC$18="×"),OR(AD131="休",AB$17=30,AB$17=31,AD$18="×")),AND(AB131="明",OR(AA131="当",AB$17=1),OR(AC131="休",AB$17=31,AC$18="×"))))),30,IF(AND($D$1="三交代制",AA131&lt;&gt;"準",AA131&lt;&gt;"深",OR(AB131="準",AB131="深"),(NOT(OR(AND(AB131="準",OR(AA131="日",AA131="休",AB$17=1,AND(AC131&lt;&gt;"準",AC131&lt;&gt;"深",AA131="")),OR(AC131="休",AND(AC131="準",OR(AD131="休",AB$17=30,AD$18="×")),AB$17=31,AC$18="×",AC131="")),AND(AB131="深",OR(AA131="休",AB$17=1,AND(AC131&lt;&gt;"準",AC131&lt;&gt;"深",AA131="")),OR(AC131="休",AND(OR(AC131="準",AC131="深"),OR(AD131="休",AB$17=30,AD$18="×")),AB$17=31,AC$18="×",AC131="")))))),40,0))))</f>
        <v>0</v>
      </c>
      <c r="AC272" s="193">
        <f t="shared" ref="AC272" si="2087">IF(AND($D$1="二交代制",AC$17&gt;=1,AC$17&lt;=28,AC131="当",AD131="明",AE131="休",AF131="当"),10,IF(AND($D$1="三交代制",AC$17&gt;=2,AC$17&lt;=30,OR(AC131="準",AC131="深"),OR(AD131="準",AD131="深"),OR(AE131="準",AE131="深")),20,IF(AND($D$1="二交代制",OR(AC131="当",AC131="明"),NOT(OR(AND(AC131="当",OR(AD131="明",AC$17=31,AD$18="×"),OR(AE131="休",AC$17=30,AC$17=31,AE$18="×")),AND(AC131="明",OR(AB131="当",AC$17=1),OR(AD131="休",AC$17=31,AD$18="×"))))),30,IF(AND($D$1="三交代制",AB131&lt;&gt;"準",AB131&lt;&gt;"深",OR(AC131="準",AC131="深"),(NOT(OR(AND(AC131="準",OR(AB131="日",AB131="休",AC$17=1,AND(AD131&lt;&gt;"準",AD131&lt;&gt;"深",AB131="")),OR(AD131="休",AND(AD131="準",OR(AE131="休",AC$17=30,AE$18="×")),AC$17=31,AD$18="×",AD131="")),AND(AC131="深",OR(AB131="休",AC$17=1,AND(AD131&lt;&gt;"準",AD131&lt;&gt;"深",AB131="")),OR(AD131="休",AND(OR(AD131="準",AD131="深"),OR(AE131="休",AC$17=30,AE$18="×")),AC$17=31,AD$18="×",AD131="")))))),40,0))))</f>
        <v>0</v>
      </c>
      <c r="AD272" s="193">
        <f t="shared" ref="AD272" si="2088">IF(AND($D$1="二交代制",AD$17&gt;=1,AD$17&lt;=28,AD131="当",AE131="明",AF131="休",AG131="当"),10,IF(AND($D$1="三交代制",AD$17&gt;=2,AD$17&lt;=30,OR(AD131="準",AD131="深"),OR(AE131="準",AE131="深"),OR(AF131="準",AF131="深")),20,IF(AND($D$1="二交代制",OR(AD131="当",AD131="明"),NOT(OR(AND(AD131="当",OR(AE131="明",AD$17=31,AE$18="×"),OR(AF131="休",AD$17=30,AD$17=31,AF$18="×")),AND(AD131="明",OR(AC131="当",AD$17=1),OR(AE131="休",AD$17=31,AE$18="×"))))),30,IF(AND($D$1="三交代制",AC131&lt;&gt;"準",AC131&lt;&gt;"深",OR(AD131="準",AD131="深"),(NOT(OR(AND(AD131="準",OR(AC131="日",AC131="休",AD$17=1,AND(AE131&lt;&gt;"準",AE131&lt;&gt;"深",AC131="")),OR(AE131="休",AND(AE131="準",OR(AF131="休",AD$17=30,AF$18="×")),AD$17=31,AE$18="×",AE131="")),AND(AD131="深",OR(AC131="休",AD$17=1,AND(AE131&lt;&gt;"準",AE131&lt;&gt;"深",AC131="")),OR(AE131="休",AND(OR(AE131="準",AE131="深"),OR(AF131="休",AD$17=30,AF$18="×")),AD$17=31,AE$18="×",AE131="")))))),40,0))))</f>
        <v>0</v>
      </c>
      <c r="AE272" s="193">
        <f t="shared" ref="AE272" si="2089">IF(AND($D$1="二交代制",AE$17&gt;=1,AE$17&lt;=28,AE131="当",AF131="明",AG131="休",AH131="当"),10,IF(AND($D$1="三交代制",AE$17&gt;=2,AE$17&lt;=30,OR(AE131="準",AE131="深"),OR(AF131="準",AF131="深"),OR(AG131="準",AG131="深")),20,IF(AND($D$1="二交代制",OR(AE131="当",AE131="明"),NOT(OR(AND(AE131="当",OR(AF131="明",AE$17=31,AF$18="×"),OR(AG131="休",AE$17=30,AE$17=31,AG$18="×")),AND(AE131="明",OR(AD131="当",AE$17=1),OR(AF131="休",AE$17=31,AF$18="×"))))),30,IF(AND($D$1="三交代制",AD131&lt;&gt;"準",AD131&lt;&gt;"深",OR(AE131="準",AE131="深"),(NOT(OR(AND(AE131="準",OR(AD131="日",AD131="休",AE$17=1,AND(AF131&lt;&gt;"準",AF131&lt;&gt;"深",AD131="")),OR(AF131="休",AND(AF131="準",OR(AG131="休",AE$17=30,AG$18="×")),AE$17=31,AF$18="×",AF131="")),AND(AE131="深",OR(AD131="休",AE$17=1,AND(AF131&lt;&gt;"準",AF131&lt;&gt;"深",AD131="")),OR(AF131="休",AND(OR(AF131="準",AF131="深"),OR(AG131="休",AE$17=30,AG$18="×")),AE$17=31,AF$18="×",AF131="")))))),40,0))))</f>
        <v>0</v>
      </c>
      <c r="AF272" s="193">
        <f t="shared" ref="AF272" si="2090">IF(AND($D$1="二交代制",AF$17&gt;=1,AF$17&lt;=28,AF131="当",AG131="明",AH131="休",AI131="当"),10,IF(AND($D$1="三交代制",AF$17&gt;=2,AF$17&lt;=30,OR(AF131="準",AF131="深"),OR(AG131="準",AG131="深"),OR(AH131="準",AH131="深")),20,IF(AND($D$1="二交代制",OR(AF131="当",AF131="明"),NOT(OR(AND(AF131="当",OR(AG131="明",AF$17=31,AG$18="×"),OR(AH131="休",AF$17=30,AF$17=31,AH$18="×")),AND(AF131="明",OR(AE131="当",AF$17=1),OR(AG131="休",AF$17=31,AG$18="×"))))),30,IF(AND($D$1="三交代制",AE131&lt;&gt;"準",AE131&lt;&gt;"深",OR(AF131="準",AF131="深"),(NOT(OR(AND(AF131="準",OR(AE131="日",AE131="休",AF$17=1,AND(AG131&lt;&gt;"準",AG131&lt;&gt;"深",AE131="")),OR(AG131="休",AND(AG131="準",OR(AH131="休",AF$17=30,AH$18="×")),AF$17=31,AG$18="×",AG131="")),AND(AF131="深",OR(AE131="休",AF$17=1,AND(AG131&lt;&gt;"準",AG131&lt;&gt;"深",AE131="")),OR(AG131="休",AND(OR(AG131="準",AG131="深"),OR(AH131="休",AF$17=30,AH$18="×")),AF$17=31,AG$18="×",AG131="")))))),40,0))))</f>
        <v>0</v>
      </c>
      <c r="AG272" s="193">
        <f t="shared" ref="AG272" si="2091">IF(AND($D$1="二交代制",AG$17&gt;=1,AG$17&lt;=28,AG131="当",AH131="明",AI131="休",AJ131="当"),10,IF(AND($D$1="三交代制",AG$17&gt;=2,AG$17&lt;=30,OR(AG131="準",AG131="深"),OR(AH131="準",AH131="深"),OR(AI131="準",AI131="深")),20,IF(AND($D$1="二交代制",OR(AG131="当",AG131="明"),NOT(OR(AND(AG131="当",OR(AH131="明",AG$17=31,AH$18="×"),OR(AI131="休",AG$17=30,AG$17=31,AI$18="×")),AND(AG131="明",OR(AF131="当",AG$17=1),OR(AH131="休",AG$17=31,AH$18="×"))))),30,IF(AND($D$1="三交代制",AF131&lt;&gt;"準",AF131&lt;&gt;"深",OR(AG131="準",AG131="深"),(NOT(OR(AND(AG131="準",OR(AF131="日",AF131="休",AG$17=1,AND(AH131&lt;&gt;"準",AH131&lt;&gt;"深",AF131="")),OR(AH131="休",AND(AH131="準",OR(AI131="休",AG$17=30,AI$18="×")),AG$17=31,AH$18="×",AH131="")),AND(AG131="深",OR(AF131="休",AG$17=1,AND(AH131&lt;&gt;"準",AH131&lt;&gt;"深",AF131="")),OR(AH131="休",AND(OR(AH131="準",AH131="深"),OR(AI131="休",AG$17=30,AI$18="×")),AG$17=31,AH$18="×",AH131="")))))),40,0))))</f>
        <v>0</v>
      </c>
      <c r="AH272" s="193">
        <f t="shared" ref="AH272" si="2092">IF(AND($D$1="二交代制",AH$17&gt;=1,AH$17&lt;=28,AH131="当",AI131="明",AJ131="休",AK131="当"),10,IF(AND($D$1="三交代制",AH$17&gt;=2,AH$17&lt;=30,OR(AH131="準",AH131="深"),OR(AI131="準",AI131="深"),OR(AJ131="準",AJ131="深")),20,IF(AND($D$1="二交代制",OR(AH131="当",AH131="明"),NOT(OR(AND(AH131="当",OR(AI131="明",AH$17=31,AI$18="×"),OR(AJ131="休",AH$17=30,AH$17=31,AJ$18="×")),AND(AH131="明",OR(AG131="当",AH$17=1),OR(AI131="休",AH$17=31,AI$18="×"))))),30,IF(AND($D$1="三交代制",AG131&lt;&gt;"準",AG131&lt;&gt;"深",OR(AH131="準",AH131="深"),(NOT(OR(AND(AH131="準",OR(AG131="日",AG131="休",AH$17=1,AND(AI131&lt;&gt;"準",AI131&lt;&gt;"深",AG131="")),OR(AI131="休",AND(AI131="準",OR(AJ131="休",AH$17=30,AJ$18="×")),AH$17=31,AI$18="×",AI131="")),AND(AH131="深",OR(AG131="休",AH$17=1,AND(AI131&lt;&gt;"準",AI131&lt;&gt;"深",AG131="")),OR(AI131="休",AND(OR(AI131="準",AI131="深"),OR(AJ131="休",AH$17=30,AJ$18="×")),AH$17=31,AI$18="×",AI131="")))))),40,0))))</f>
        <v>0</v>
      </c>
      <c r="AI272" s="193">
        <f t="shared" ref="AI272" si="2093">IF(AND($D$1="二交代制",AI$17&gt;=1,AI$17&lt;=28,AI131="当",AJ131="明",AK131="休",AL131="当"),10,IF(AND($D$1="三交代制",AI$17&gt;=2,AI$17&lt;=30,OR(AI131="準",AI131="深"),OR(AJ131="準",AJ131="深"),OR(AK131="準",AK131="深")),20,IF(AND($D$1="二交代制",OR(AI131="当",AI131="明"),NOT(OR(AND(AI131="当",OR(AJ131="明",AI$17=31,AJ$18="×"),OR(AK131="休",AI$17=30,AI$17=31,AK$18="×")),AND(AI131="明",OR(AH131="当",AI$17=1),OR(AJ131="休",AI$17=31,AJ$18="×"))))),30,IF(AND($D$1="三交代制",AH131&lt;&gt;"準",AH131&lt;&gt;"深",OR(AI131="準",AI131="深"),(NOT(OR(AND(AI131="準",OR(AH131="日",AH131="休",AI$17=1,AND(AJ131&lt;&gt;"準",AJ131&lt;&gt;"深",AH131="")),OR(AJ131="休",AND(AJ131="準",OR(AK131="休",AI$17=30,AK$18="×")),AI$17=31,AJ$18="×",AJ131="")),AND(AI131="深",OR(AH131="休",AI$17=1,AND(AJ131&lt;&gt;"準",AJ131&lt;&gt;"深",AH131="")),OR(AJ131="休",AND(OR(AJ131="準",AJ131="深"),OR(AK131="休",AI$17=30,AK$18="×")),AI$17=31,AJ$18="×",AJ131="")))))),40,0))))</f>
        <v>0</v>
      </c>
      <c r="AJ272" s="193">
        <f t="shared" ref="AJ272" si="2094">IF(AND($D$1="二交代制",AJ$17&gt;=1,AJ$17&lt;=28,AJ131="当",AK131="明",AL131="休",AM131="当"),10,IF(AND($D$1="三交代制",AJ$17&gt;=2,AJ$17&lt;=30,OR(AJ131="準",AJ131="深"),OR(AK131="準",AK131="深"),OR(AL131="準",AL131="深")),20,IF(AND($D$1="二交代制",OR(AJ131="当",AJ131="明"),NOT(OR(AND(AJ131="当",OR(AK131="明",AJ$17=31,AK$18="×"),OR(AL131="休",AJ$17=30,AJ$17=31,AL$18="×")),AND(AJ131="明",OR(AI131="当",AJ$17=1),OR(AK131="休",AJ$17=31,AK$18="×"))))),30,IF(AND($D$1="三交代制",AI131&lt;&gt;"準",AI131&lt;&gt;"深",OR(AJ131="準",AJ131="深"),(NOT(OR(AND(AJ131="準",OR(AI131="日",AI131="休",AJ$17=1,AND(AK131&lt;&gt;"準",AK131&lt;&gt;"深",AI131="")),OR(AK131="休",AND(AK131="準",OR(AL131="休",AJ$17=30,AL$18="×")),AJ$17=31,AK$18="×",AK131="")),AND(AJ131="深",OR(AI131="休",AJ$17=1,AND(AK131&lt;&gt;"準",AK131&lt;&gt;"深",AI131="")),OR(AK131="休",AND(OR(AK131="準",AK131="深"),OR(AL131="休",AJ$17=30,AL$18="×")),AJ$17=31,AK$18="×",AK131="")))))),40,0))))</f>
        <v>0</v>
      </c>
      <c r="AK272" s="193">
        <f t="shared" ref="AK272" si="2095">IF(AND($D$1="二交代制",AK$17&gt;=1,AK$17&lt;=28,AK131="当",AL131="明",AM131="休",AN131="当"),10,IF(AND($D$1="三交代制",AK$17&gt;=2,AK$17&lt;=30,OR(AK131="準",AK131="深"),OR(AL131="準",AL131="深"),OR(AM131="準",AM131="深")),20,IF(AND($D$1="二交代制",OR(AK131="当",AK131="明"),NOT(OR(AND(AK131="当",OR(AL131="明",AK$17=31,AL$18="×"),OR(AM131="休",AK$17=30,AK$17=31,AM$18="×")),AND(AK131="明",OR(AJ131="当",AK$17=1),OR(AL131="休",AK$17=31,AL$18="×"))))),30,IF(AND($D$1="三交代制",AJ131&lt;&gt;"準",AJ131&lt;&gt;"深",OR(AK131="準",AK131="深"),(NOT(OR(AND(AK131="準",OR(AJ131="日",AJ131="休",AK$17=1,AND(AL131&lt;&gt;"準",AL131&lt;&gt;"深",AJ131="")),OR(AL131="休",AND(AL131="準",OR(AM131="休",AK$17=30,AM$18="×")),AK$17=31,AL$18="×",AL131="")),AND(AK131="深",OR(AJ131="休",AK$17=1,AND(AL131&lt;&gt;"準",AL131&lt;&gt;"深",AJ131="")),OR(AL131="休",AND(OR(AL131="準",AL131="深"),OR(AM131="休",AK$17=30,AM$18="×")),AK$17=31,AL$18="×",AL131="")))))),40,0))))</f>
        <v>0</v>
      </c>
      <c r="AL272" s="193">
        <f t="shared" ref="AL272" si="2096">IF(AND($D$1="二交代制",AL$17&gt;=1,AL$17&lt;=28,AL131="当",AM131="明",AN131="休",AO131="当"),10,IF(AND($D$1="三交代制",AL$17&gt;=2,AL$17&lt;=30,OR(AL131="準",AL131="深"),OR(AM131="準",AM131="深"),OR(AN131="準",AN131="深")),20,IF(AND($D$1="二交代制",OR(AL131="当",AL131="明"),NOT(OR(AND(AL131="当",OR(AM131="明",AL$17=31,AM$18="×"),OR(AN131="休",AL$17=30,AL$17=31,AN$18="×")),AND(AL131="明",OR(AK131="当",AL$17=1),OR(AM131="休",AL$17=31,AM$18="×"))))),30,IF(AND($D$1="三交代制",AK131&lt;&gt;"準",AK131&lt;&gt;"深",OR(AL131="準",AL131="深"),(NOT(OR(AND(AL131="準",OR(AK131="日",AK131="休",AL$17=1,AND(AM131&lt;&gt;"準",AM131&lt;&gt;"深",AK131="")),OR(AM131="休",AND(AM131="準",OR(AN131="休",AL$17=30,AN$18="×")),AL$17=31,AM$18="×",AM131="")),AND(AL131="深",OR(AK131="休",AL$17=1,AND(AM131&lt;&gt;"準",AM131&lt;&gt;"深",AK131="")),OR(AM131="休",AND(OR(AM131="準",AM131="深"),OR(AN131="休",AL$17=30,AN$18="×")),AL$17=31,AM$18="×",AM131="")))))),40,0))))</f>
        <v>0</v>
      </c>
      <c r="AM272" s="193">
        <f t="shared" ref="AM272" si="2097">IF(AND($D$1="二交代制",AM$17&gt;=1,AM$17&lt;=28,AM131="当",AN131="明",AO131="休",AP131="当"),10,IF(AND($D$1="三交代制",AM$17&gt;=2,AM$17&lt;=30,OR(AM131="準",AM131="深"),OR(AN131="準",AN131="深"),OR(AO131="準",AO131="深")),20,IF(AND($D$1="二交代制",OR(AM131="当",AM131="明"),NOT(OR(AND(AM131="当",OR(AN131="明",AM$17=31,AN$18="×"),OR(AO131="休",AM$17=30,AM$17=31,AO$18="×")),AND(AM131="明",OR(AL131="当",AM$17=1),OR(AN131="休",AM$17=31,AN$18="×"))))),30,IF(AND($D$1="三交代制",AL131&lt;&gt;"準",AL131&lt;&gt;"深",OR(AM131="準",AM131="深"),(NOT(OR(AND(AM131="準",OR(AL131="日",AL131="休",AM$17=1,AND(AN131&lt;&gt;"準",AN131&lt;&gt;"深",AL131="")),OR(AN131="休",AND(AN131="準",OR(AO131="休",AM$17=30,AO$18="×")),AM$17=31,AN$18="×",AN131="")),AND(AM131="深",OR(AL131="休",AM$17=1,AND(AN131&lt;&gt;"準",AN131&lt;&gt;"深",AL131="")),OR(AN131="休",AND(OR(AN131="準",AN131="深"),OR(AO131="休",AM$17=30,AO$18="×")),AM$17=31,AN$18="×",AN131="")))))),40,0))))</f>
        <v>0</v>
      </c>
      <c r="AN272" s="193">
        <f t="shared" ref="AN272" si="2098">IF(AND($D$1="二交代制",AN$17&gt;=1,AN$17&lt;=28,AN131="当",AO131="明",AP131="休",AQ131="当"),10,IF(AND($D$1="三交代制",AN$17&gt;=2,AN$17&lt;=30,OR(AN131="準",AN131="深"),OR(AO131="準",AO131="深"),OR(AP131="準",AP131="深")),20,IF(AND($D$1="二交代制",OR(AN131="当",AN131="明"),NOT(OR(AND(AN131="当",OR(AO131="明",AN$17=31,AO$18="×"),OR(AP131="休",AN$17=30,AN$17=31,AP$18="×")),AND(AN131="明",OR(AM131="当",AN$17=1),OR(AO131="休",AN$17=31,AO$18="×"))))),30,IF(AND($D$1="三交代制",AM131&lt;&gt;"準",AM131&lt;&gt;"深",OR(AN131="準",AN131="深"),(NOT(OR(AND(AN131="準",OR(AM131="日",AM131="休",AN$17=1,AND(AO131&lt;&gt;"準",AO131&lt;&gt;"深",AM131="")),OR(AO131="休",AND(AO131="準",OR(AP131="休",AN$17=30,AP$18="×")),AN$17=31,AO$18="×",AO131="")),AND(AN131="深",OR(AM131="休",AN$17=1,AND(AO131&lt;&gt;"準",AO131&lt;&gt;"深",AM131="")),OR(AO131="休",AND(OR(AO131="準",AO131="深"),OR(AP131="休",AN$17=30,AP$18="×")),AN$17=31,AO$18="×",AO131="")))))),40,0))))</f>
        <v>0</v>
      </c>
      <c r="AO272" s="193">
        <f t="shared" ref="AO272" si="2099">IF(AND($D$1="二交代制",AO$17&gt;=1,AO$17&lt;=28,AO131="当",AP131="明",AQ131="休",AR131="当"),10,IF(AND($D$1="三交代制",AO$17&gt;=2,AO$17&lt;=30,OR(AO131="準",AO131="深"),OR(AP131="準",AP131="深"),OR(AQ131="準",AQ131="深")),20,IF(AND($D$1="二交代制",OR(AO131="当",AO131="明"),NOT(OR(AND(AO131="当",OR(AP131="明",AO$17=31,AP$18="×"),OR(AQ131="休",AO$17=30,AO$17=31,AQ$18="×")),AND(AO131="明",OR(AN131="当",AO$17=1),OR(AP131="休",AO$17=31,AP$18="×"))))),30,IF(AND($D$1="三交代制",AN131&lt;&gt;"準",AN131&lt;&gt;"深",OR(AO131="準",AO131="深"),(NOT(OR(AND(AO131="準",OR(AN131="日",AN131="休",AO$17=1,AND(AP131&lt;&gt;"準",AP131&lt;&gt;"深",AN131="")),OR(AP131="休",AND(AP131="準",OR(AQ131="休",AO$17=30,AQ$18="×")),AO$17=31,AP$18="×",AP131="")),AND(AO131="深",OR(AN131="休",AO$17=1,AND(AP131&lt;&gt;"準",AP131&lt;&gt;"深",AN131="")),OR(AP131="休",AND(OR(AP131="準",AP131="深"),OR(AQ131="休",AO$17=30,AQ$18="×")),AO$17=31,AP$18="×",AP131="")))))),40,0))))</f>
        <v>0</v>
      </c>
    </row>
    <row r="273" spans="2:41" x14ac:dyDescent="0.4">
      <c r="D273" s="104"/>
      <c r="E273" s="104"/>
      <c r="F273" s="104"/>
      <c r="G273" s="104"/>
      <c r="H273" s="104"/>
      <c r="I273" s="307"/>
      <c r="J273" s="202"/>
      <c r="K273" s="193"/>
      <c r="L273" s="193"/>
      <c r="M273" s="193"/>
      <c r="N273" s="193"/>
      <c r="O273" s="193"/>
      <c r="P273" s="193"/>
      <c r="Q273" s="193"/>
      <c r="R273" s="193"/>
      <c r="S273" s="193"/>
      <c r="T273" s="193"/>
      <c r="U273" s="193"/>
      <c r="V273" s="193"/>
      <c r="W273" s="193"/>
      <c r="X273" s="193"/>
      <c r="Y273" s="193"/>
      <c r="Z273" s="193"/>
      <c r="AA273" s="193"/>
      <c r="AB273" s="193"/>
      <c r="AC273" s="193"/>
      <c r="AD273" s="193"/>
      <c r="AE273" s="193"/>
      <c r="AF273" s="193"/>
      <c r="AG273" s="193"/>
      <c r="AH273" s="193"/>
      <c r="AI273" s="193"/>
      <c r="AJ273" s="193"/>
      <c r="AK273" s="193"/>
      <c r="AL273" s="193"/>
      <c r="AM273" s="193"/>
      <c r="AN273" s="193"/>
      <c r="AO273" s="193"/>
    </row>
    <row r="274" spans="2:41" x14ac:dyDescent="0.4">
      <c r="D274" s="104"/>
      <c r="E274" s="104"/>
      <c r="F274" s="104"/>
      <c r="G274" s="104"/>
      <c r="H274" s="104"/>
      <c r="I274" s="307"/>
      <c r="J274" s="201" t="str">
        <f t="shared" ref="J274" si="2100">E133</f>
        <v/>
      </c>
      <c r="K274" s="193">
        <f t="shared" ref="K274" si="2101">IF(AND($D$1="二交代制",K$17&gt;=1,K$17&lt;=28,K133="当",L133="明",M133="休",N133="当"),10,IF(AND($D$1="三交代制",K$17&gt;=2,K$17&lt;=30,OR(K133="準",K133="深"),OR(L133="準",L133="深"),OR(M133="準",M133="深")),20,IF(AND($D$1="二交代制",OR(K133="当",K133="明"),NOT(OR(AND(K133="当",OR(L133="明",K$17=31,L$18="×"),OR(M133="休",K$17=30,K$17=31,M$18="×")),AND(K133="明",OR(J133="当",K$17=1),OR(L133="休",K$17=31,L$18="×"))))),30,IF(AND($D$1="三交代制",J133&lt;&gt;"準",J133&lt;&gt;"深",OR(K133="準",K133="深"),(NOT(OR(AND(K133="準",OR(J133="日",J133="休",K$17=1,AND(L133&lt;&gt;"準",L133&lt;&gt;"深",J133="")),OR(L133="休",AND(L133="準",OR(M133="休",K$17=30,M$18="×")),K$17=31,L$18="×",L133="")),AND(K133="深",OR(J133="休",K$17=1,AND(L133&lt;&gt;"準",L133&lt;&gt;"深",J133="")),OR(L133="休",AND(OR(L133="準",L133="深"),OR(M133="休",K$17=30,M$18="×")),K$17=31,L$18="×",L133="")))))),40,0))))</f>
        <v>0</v>
      </c>
      <c r="L274" s="193">
        <f t="shared" ref="L274" si="2102">IF(AND($D$1="二交代制",L$17&gt;=1,L$17&lt;=28,L133="当",M133="明",N133="休",O133="当"),10,IF(AND($D$1="三交代制",L$17&gt;=2,L$17&lt;=30,OR(L133="準",L133="深"),OR(M133="準",M133="深"),OR(N133="準",N133="深")),20,IF(AND($D$1="二交代制",OR(L133="当",L133="明"),NOT(OR(AND(L133="当",OR(M133="明",L$17=31,M$18="×"),OR(N133="休",L$17=30,L$17=31,N$18="×")),AND(L133="明",OR(K133="当",L$17=1),OR(M133="休",L$17=31,M$18="×"))))),30,IF(AND($D$1="三交代制",K133&lt;&gt;"準",K133&lt;&gt;"深",OR(L133="準",L133="深"),(NOT(OR(AND(L133="準",OR(K133="日",K133="休",L$17=1,AND(M133&lt;&gt;"準",M133&lt;&gt;"深",K133="")),OR(M133="休",AND(M133="準",OR(N133="休",L$17=30,N$18="×")),L$17=31,M$18="×",M133="")),AND(L133="深",OR(K133="休",L$17=1,AND(M133&lt;&gt;"準",M133&lt;&gt;"深",K133="")),OR(M133="休",AND(OR(M133="準",M133="深"),OR(N133="休",L$17=30,N$18="×")),L$17=31,M$18="×",M133="")))))),40,0))))</f>
        <v>0</v>
      </c>
      <c r="M274" s="193">
        <f t="shared" ref="M274" si="2103">IF(AND($D$1="二交代制",M$17&gt;=1,M$17&lt;=28,M133="当",N133="明",O133="休",P133="当"),10,IF(AND($D$1="三交代制",M$17&gt;=2,M$17&lt;=30,OR(M133="準",M133="深"),OR(N133="準",N133="深"),OR(O133="準",O133="深")),20,IF(AND($D$1="二交代制",OR(M133="当",M133="明"),NOT(OR(AND(M133="当",OR(N133="明",M$17=31,N$18="×"),OR(O133="休",M$17=30,M$17=31,O$18="×")),AND(M133="明",OR(L133="当",M$17=1),OR(N133="休",M$17=31,N$18="×"))))),30,IF(AND($D$1="三交代制",L133&lt;&gt;"準",L133&lt;&gt;"深",OR(M133="準",M133="深"),(NOT(OR(AND(M133="準",OR(L133="日",L133="休",M$17=1,AND(N133&lt;&gt;"準",N133&lt;&gt;"深",L133="")),OR(N133="休",AND(N133="準",OR(O133="休",M$17=30,O$18="×")),M$17=31,N$18="×",N133="")),AND(M133="深",OR(L133="休",M$17=1,AND(N133&lt;&gt;"準",N133&lt;&gt;"深",L133="")),OR(N133="休",AND(OR(N133="準",N133="深"),OR(O133="休",M$17=30,O$18="×")),M$17=31,N$18="×",N133="")))))),40,0))))</f>
        <v>0</v>
      </c>
      <c r="N274" s="193">
        <f t="shared" ref="N274" si="2104">IF(AND($D$1="二交代制",N$17&gt;=1,N$17&lt;=28,N133="当",O133="明",P133="休",Q133="当"),10,IF(AND($D$1="三交代制",N$17&gt;=2,N$17&lt;=30,OR(N133="準",N133="深"),OR(O133="準",O133="深"),OR(P133="準",P133="深")),20,IF(AND($D$1="二交代制",OR(N133="当",N133="明"),NOT(OR(AND(N133="当",OR(O133="明",N$17=31,O$18="×"),OR(P133="休",N$17=30,N$17=31,P$18="×")),AND(N133="明",OR(M133="当",N$17=1),OR(O133="休",N$17=31,O$18="×"))))),30,IF(AND($D$1="三交代制",M133&lt;&gt;"準",M133&lt;&gt;"深",OR(N133="準",N133="深"),(NOT(OR(AND(N133="準",OR(M133="日",M133="休",N$17=1,AND(O133&lt;&gt;"準",O133&lt;&gt;"深",M133="")),OR(O133="休",AND(O133="準",OR(P133="休",N$17=30,P$18="×")),N$17=31,O$18="×",O133="")),AND(N133="深",OR(M133="休",N$17=1,AND(O133&lt;&gt;"準",O133&lt;&gt;"深",M133="")),OR(O133="休",AND(OR(O133="準",O133="深"),OR(P133="休",N$17=30,P$18="×")),N$17=31,O$18="×",O133="")))))),40,0))))</f>
        <v>0</v>
      </c>
      <c r="O274" s="193">
        <f t="shared" ref="O274" si="2105">IF(AND($D$1="二交代制",O$17&gt;=1,O$17&lt;=28,O133="当",P133="明",Q133="休",R133="当"),10,IF(AND($D$1="三交代制",O$17&gt;=2,O$17&lt;=30,OR(O133="準",O133="深"),OR(P133="準",P133="深"),OR(Q133="準",Q133="深")),20,IF(AND($D$1="二交代制",OR(O133="当",O133="明"),NOT(OR(AND(O133="当",OR(P133="明",O$17=31,P$18="×"),OR(Q133="休",O$17=30,O$17=31,Q$18="×")),AND(O133="明",OR(N133="当",O$17=1),OR(P133="休",O$17=31,P$18="×"))))),30,IF(AND($D$1="三交代制",N133&lt;&gt;"準",N133&lt;&gt;"深",OR(O133="準",O133="深"),(NOT(OR(AND(O133="準",OR(N133="日",N133="休",O$17=1,AND(P133&lt;&gt;"準",P133&lt;&gt;"深",N133="")),OR(P133="休",AND(P133="準",OR(Q133="休",O$17=30,Q$18="×")),O$17=31,P$18="×",P133="")),AND(O133="深",OR(N133="休",O$17=1,AND(P133&lt;&gt;"準",P133&lt;&gt;"深",N133="")),OR(P133="休",AND(OR(P133="準",P133="深"),OR(Q133="休",O$17=30,Q$18="×")),O$17=31,P$18="×",P133="")))))),40,0))))</f>
        <v>0</v>
      </c>
      <c r="P274" s="193">
        <f t="shared" ref="P274" si="2106">IF(AND($D$1="二交代制",P$17&gt;=1,P$17&lt;=28,P133="当",Q133="明",R133="休",S133="当"),10,IF(AND($D$1="三交代制",P$17&gt;=2,P$17&lt;=30,OR(P133="準",P133="深"),OR(Q133="準",Q133="深"),OR(R133="準",R133="深")),20,IF(AND($D$1="二交代制",OR(P133="当",P133="明"),NOT(OR(AND(P133="当",OR(Q133="明",P$17=31,Q$18="×"),OR(R133="休",P$17=30,P$17=31,R$18="×")),AND(P133="明",OR(O133="当",P$17=1),OR(Q133="休",P$17=31,Q$18="×"))))),30,IF(AND($D$1="三交代制",O133&lt;&gt;"準",O133&lt;&gt;"深",OR(P133="準",P133="深"),(NOT(OR(AND(P133="準",OR(O133="日",O133="休",P$17=1,AND(Q133&lt;&gt;"準",Q133&lt;&gt;"深",O133="")),OR(Q133="休",AND(Q133="準",OR(R133="休",P$17=30,R$18="×")),P$17=31,Q$18="×",Q133="")),AND(P133="深",OR(O133="休",P$17=1,AND(Q133&lt;&gt;"準",Q133&lt;&gt;"深",O133="")),OR(Q133="休",AND(OR(Q133="準",Q133="深"),OR(R133="休",P$17=30,R$18="×")),P$17=31,Q$18="×",Q133="")))))),40,0))))</f>
        <v>0</v>
      </c>
      <c r="Q274" s="193">
        <f t="shared" ref="Q274" si="2107">IF(AND($D$1="二交代制",Q$17&gt;=1,Q$17&lt;=28,Q133="当",R133="明",S133="休",T133="当"),10,IF(AND($D$1="三交代制",Q$17&gt;=2,Q$17&lt;=30,OR(Q133="準",Q133="深"),OR(R133="準",R133="深"),OR(S133="準",S133="深")),20,IF(AND($D$1="二交代制",OR(Q133="当",Q133="明"),NOT(OR(AND(Q133="当",OR(R133="明",Q$17=31,R$18="×"),OR(S133="休",Q$17=30,Q$17=31,S$18="×")),AND(Q133="明",OR(P133="当",Q$17=1),OR(R133="休",Q$17=31,R$18="×"))))),30,IF(AND($D$1="三交代制",P133&lt;&gt;"準",P133&lt;&gt;"深",OR(Q133="準",Q133="深"),(NOT(OR(AND(Q133="準",OR(P133="日",P133="休",Q$17=1,AND(R133&lt;&gt;"準",R133&lt;&gt;"深",P133="")),OR(R133="休",AND(R133="準",OR(S133="休",Q$17=30,S$18="×")),Q$17=31,R$18="×",R133="")),AND(Q133="深",OR(P133="休",Q$17=1,AND(R133&lt;&gt;"準",R133&lt;&gt;"深",P133="")),OR(R133="休",AND(OR(R133="準",R133="深"),OR(S133="休",Q$17=30,S$18="×")),Q$17=31,R$18="×",R133="")))))),40,0))))</f>
        <v>0</v>
      </c>
      <c r="R274" s="193">
        <f t="shared" ref="R274" si="2108">IF(AND($D$1="二交代制",R$17&gt;=1,R$17&lt;=28,R133="当",S133="明",T133="休",U133="当"),10,IF(AND($D$1="三交代制",R$17&gt;=2,R$17&lt;=30,OR(R133="準",R133="深"),OR(S133="準",S133="深"),OR(T133="準",T133="深")),20,IF(AND($D$1="二交代制",OR(R133="当",R133="明"),NOT(OR(AND(R133="当",OR(S133="明",R$17=31,S$18="×"),OR(T133="休",R$17=30,R$17=31,T$18="×")),AND(R133="明",OR(Q133="当",R$17=1),OR(S133="休",R$17=31,S$18="×"))))),30,IF(AND($D$1="三交代制",Q133&lt;&gt;"準",Q133&lt;&gt;"深",OR(R133="準",R133="深"),(NOT(OR(AND(R133="準",OR(Q133="日",Q133="休",R$17=1,AND(S133&lt;&gt;"準",S133&lt;&gt;"深",Q133="")),OR(S133="休",AND(S133="準",OR(T133="休",R$17=30,T$18="×")),R$17=31,S$18="×",S133="")),AND(R133="深",OR(Q133="休",R$17=1,AND(S133&lt;&gt;"準",S133&lt;&gt;"深",Q133="")),OR(S133="休",AND(OR(S133="準",S133="深"),OR(T133="休",R$17=30,T$18="×")),R$17=31,S$18="×",S133="")))))),40,0))))</f>
        <v>0</v>
      </c>
      <c r="S274" s="193">
        <f t="shared" ref="S274" si="2109">IF(AND($D$1="二交代制",S$17&gt;=1,S$17&lt;=28,S133="当",T133="明",U133="休",V133="当"),10,IF(AND($D$1="三交代制",S$17&gt;=2,S$17&lt;=30,OR(S133="準",S133="深"),OR(T133="準",T133="深"),OR(U133="準",U133="深")),20,IF(AND($D$1="二交代制",OR(S133="当",S133="明"),NOT(OR(AND(S133="当",OR(T133="明",S$17=31,T$18="×"),OR(U133="休",S$17=30,S$17=31,U$18="×")),AND(S133="明",OR(R133="当",S$17=1),OR(T133="休",S$17=31,T$18="×"))))),30,IF(AND($D$1="三交代制",R133&lt;&gt;"準",R133&lt;&gt;"深",OR(S133="準",S133="深"),(NOT(OR(AND(S133="準",OR(R133="日",R133="休",S$17=1,AND(T133&lt;&gt;"準",T133&lt;&gt;"深",R133="")),OR(T133="休",AND(T133="準",OR(U133="休",S$17=30,U$18="×")),S$17=31,T$18="×",T133="")),AND(S133="深",OR(R133="休",S$17=1,AND(T133&lt;&gt;"準",T133&lt;&gt;"深",R133="")),OR(T133="休",AND(OR(T133="準",T133="深"),OR(U133="休",S$17=30,U$18="×")),S$17=31,T$18="×",T133="")))))),40,0))))</f>
        <v>0</v>
      </c>
      <c r="T274" s="193">
        <f t="shared" ref="T274" si="2110">IF(AND($D$1="二交代制",T$17&gt;=1,T$17&lt;=28,T133="当",U133="明",V133="休",W133="当"),10,IF(AND($D$1="三交代制",T$17&gt;=2,T$17&lt;=30,OR(T133="準",T133="深"),OR(U133="準",U133="深"),OR(V133="準",V133="深")),20,IF(AND($D$1="二交代制",OR(T133="当",T133="明"),NOT(OR(AND(T133="当",OR(U133="明",T$17=31,U$18="×"),OR(V133="休",T$17=30,T$17=31,V$18="×")),AND(T133="明",OR(S133="当",T$17=1),OR(U133="休",T$17=31,U$18="×"))))),30,IF(AND($D$1="三交代制",S133&lt;&gt;"準",S133&lt;&gt;"深",OR(T133="準",T133="深"),(NOT(OR(AND(T133="準",OR(S133="日",S133="休",T$17=1,AND(U133&lt;&gt;"準",U133&lt;&gt;"深",S133="")),OR(U133="休",AND(U133="準",OR(V133="休",T$17=30,V$18="×")),T$17=31,U$18="×",U133="")),AND(T133="深",OR(S133="休",T$17=1,AND(U133&lt;&gt;"準",U133&lt;&gt;"深",S133="")),OR(U133="休",AND(OR(U133="準",U133="深"),OR(V133="休",T$17=30,V$18="×")),T$17=31,U$18="×",U133="")))))),40,0))))</f>
        <v>0</v>
      </c>
      <c r="U274" s="193">
        <f t="shared" ref="U274" si="2111">IF(AND($D$1="二交代制",U$17&gt;=1,U$17&lt;=28,U133="当",V133="明",W133="休",X133="当"),10,IF(AND($D$1="三交代制",U$17&gt;=2,U$17&lt;=30,OR(U133="準",U133="深"),OR(V133="準",V133="深"),OR(W133="準",W133="深")),20,IF(AND($D$1="二交代制",OR(U133="当",U133="明"),NOT(OR(AND(U133="当",OR(V133="明",U$17=31,V$18="×"),OR(W133="休",U$17=30,U$17=31,W$18="×")),AND(U133="明",OR(T133="当",U$17=1),OR(V133="休",U$17=31,V$18="×"))))),30,IF(AND($D$1="三交代制",T133&lt;&gt;"準",T133&lt;&gt;"深",OR(U133="準",U133="深"),(NOT(OR(AND(U133="準",OR(T133="日",T133="休",U$17=1,AND(V133&lt;&gt;"準",V133&lt;&gt;"深",T133="")),OR(V133="休",AND(V133="準",OR(W133="休",U$17=30,W$18="×")),U$17=31,V$18="×",V133="")),AND(U133="深",OR(T133="休",U$17=1,AND(V133&lt;&gt;"準",V133&lt;&gt;"深",T133="")),OR(V133="休",AND(OR(V133="準",V133="深"),OR(W133="休",U$17=30,W$18="×")),U$17=31,V$18="×",V133="")))))),40,0))))</f>
        <v>0</v>
      </c>
      <c r="V274" s="193">
        <f t="shared" ref="V274" si="2112">IF(AND($D$1="二交代制",V$17&gt;=1,V$17&lt;=28,V133="当",W133="明",X133="休",Y133="当"),10,IF(AND($D$1="三交代制",V$17&gt;=2,V$17&lt;=30,OR(V133="準",V133="深"),OR(W133="準",W133="深"),OR(X133="準",X133="深")),20,IF(AND($D$1="二交代制",OR(V133="当",V133="明"),NOT(OR(AND(V133="当",OR(W133="明",V$17=31,W$18="×"),OR(X133="休",V$17=30,V$17=31,X$18="×")),AND(V133="明",OR(U133="当",V$17=1),OR(W133="休",V$17=31,W$18="×"))))),30,IF(AND($D$1="三交代制",U133&lt;&gt;"準",U133&lt;&gt;"深",OR(V133="準",V133="深"),(NOT(OR(AND(V133="準",OR(U133="日",U133="休",V$17=1,AND(W133&lt;&gt;"準",W133&lt;&gt;"深",U133="")),OR(W133="休",AND(W133="準",OR(X133="休",V$17=30,X$18="×")),V$17=31,W$18="×",W133="")),AND(V133="深",OR(U133="休",V$17=1,AND(W133&lt;&gt;"準",W133&lt;&gt;"深",U133="")),OR(W133="休",AND(OR(W133="準",W133="深"),OR(X133="休",V$17=30,X$18="×")),V$17=31,W$18="×",W133="")))))),40,0))))</f>
        <v>0</v>
      </c>
      <c r="W274" s="193">
        <f t="shared" ref="W274" si="2113">IF(AND($D$1="二交代制",W$17&gt;=1,W$17&lt;=28,W133="当",X133="明",Y133="休",Z133="当"),10,IF(AND($D$1="三交代制",W$17&gt;=2,W$17&lt;=30,OR(W133="準",W133="深"),OR(X133="準",X133="深"),OR(Y133="準",Y133="深")),20,IF(AND($D$1="二交代制",OR(W133="当",W133="明"),NOT(OR(AND(W133="当",OR(X133="明",W$17=31,X$18="×"),OR(Y133="休",W$17=30,W$17=31,Y$18="×")),AND(W133="明",OR(V133="当",W$17=1),OR(X133="休",W$17=31,X$18="×"))))),30,IF(AND($D$1="三交代制",V133&lt;&gt;"準",V133&lt;&gt;"深",OR(W133="準",W133="深"),(NOT(OR(AND(W133="準",OR(V133="日",V133="休",W$17=1,AND(X133&lt;&gt;"準",X133&lt;&gt;"深",V133="")),OR(X133="休",AND(X133="準",OR(Y133="休",W$17=30,Y$18="×")),W$17=31,X$18="×",X133="")),AND(W133="深",OR(V133="休",W$17=1,AND(X133&lt;&gt;"準",X133&lt;&gt;"深",V133="")),OR(X133="休",AND(OR(X133="準",X133="深"),OR(Y133="休",W$17=30,Y$18="×")),W$17=31,X$18="×",X133="")))))),40,0))))</f>
        <v>0</v>
      </c>
      <c r="X274" s="193">
        <f t="shared" ref="X274" si="2114">IF(AND($D$1="二交代制",X$17&gt;=1,X$17&lt;=28,X133="当",Y133="明",Z133="休",AA133="当"),10,IF(AND($D$1="三交代制",X$17&gt;=2,X$17&lt;=30,OR(X133="準",X133="深"),OR(Y133="準",Y133="深"),OR(Z133="準",Z133="深")),20,IF(AND($D$1="二交代制",OR(X133="当",X133="明"),NOT(OR(AND(X133="当",OR(Y133="明",X$17=31,Y$18="×"),OR(Z133="休",X$17=30,X$17=31,Z$18="×")),AND(X133="明",OR(W133="当",X$17=1),OR(Y133="休",X$17=31,Y$18="×"))))),30,IF(AND($D$1="三交代制",W133&lt;&gt;"準",W133&lt;&gt;"深",OR(X133="準",X133="深"),(NOT(OR(AND(X133="準",OR(W133="日",W133="休",X$17=1,AND(Y133&lt;&gt;"準",Y133&lt;&gt;"深",W133="")),OR(Y133="休",AND(Y133="準",OR(Z133="休",X$17=30,Z$18="×")),X$17=31,Y$18="×",Y133="")),AND(X133="深",OR(W133="休",X$17=1,AND(Y133&lt;&gt;"準",Y133&lt;&gt;"深",W133="")),OR(Y133="休",AND(OR(Y133="準",Y133="深"),OR(Z133="休",X$17=30,Z$18="×")),X$17=31,Y$18="×",Y133="")))))),40,0))))</f>
        <v>0</v>
      </c>
      <c r="Y274" s="193">
        <f t="shared" ref="Y274" si="2115">IF(AND($D$1="二交代制",Y$17&gt;=1,Y$17&lt;=28,Y133="当",Z133="明",AA133="休",AB133="当"),10,IF(AND($D$1="三交代制",Y$17&gt;=2,Y$17&lt;=30,OR(Y133="準",Y133="深"),OR(Z133="準",Z133="深"),OR(AA133="準",AA133="深")),20,IF(AND($D$1="二交代制",OR(Y133="当",Y133="明"),NOT(OR(AND(Y133="当",OR(Z133="明",Y$17=31,Z$18="×"),OR(AA133="休",Y$17=30,Y$17=31,AA$18="×")),AND(Y133="明",OR(X133="当",Y$17=1),OR(Z133="休",Y$17=31,Z$18="×"))))),30,IF(AND($D$1="三交代制",X133&lt;&gt;"準",X133&lt;&gt;"深",OR(Y133="準",Y133="深"),(NOT(OR(AND(Y133="準",OR(X133="日",X133="休",Y$17=1,AND(Z133&lt;&gt;"準",Z133&lt;&gt;"深",X133="")),OR(Z133="休",AND(Z133="準",OR(AA133="休",Y$17=30,AA$18="×")),Y$17=31,Z$18="×",Z133="")),AND(Y133="深",OR(X133="休",Y$17=1,AND(Z133&lt;&gt;"準",Z133&lt;&gt;"深",X133="")),OR(Z133="休",AND(OR(Z133="準",Z133="深"),OR(AA133="休",Y$17=30,AA$18="×")),Y$17=31,Z$18="×",Z133="")))))),40,0))))</f>
        <v>0</v>
      </c>
      <c r="Z274" s="193">
        <f t="shared" ref="Z274" si="2116">IF(AND($D$1="二交代制",Z$17&gt;=1,Z$17&lt;=28,Z133="当",AA133="明",AB133="休",AC133="当"),10,IF(AND($D$1="三交代制",Z$17&gt;=2,Z$17&lt;=30,OR(Z133="準",Z133="深"),OR(AA133="準",AA133="深"),OR(AB133="準",AB133="深")),20,IF(AND($D$1="二交代制",OR(Z133="当",Z133="明"),NOT(OR(AND(Z133="当",OR(AA133="明",Z$17=31,AA$18="×"),OR(AB133="休",Z$17=30,Z$17=31,AB$18="×")),AND(Z133="明",OR(Y133="当",Z$17=1),OR(AA133="休",Z$17=31,AA$18="×"))))),30,IF(AND($D$1="三交代制",Y133&lt;&gt;"準",Y133&lt;&gt;"深",OR(Z133="準",Z133="深"),(NOT(OR(AND(Z133="準",OR(Y133="日",Y133="休",Z$17=1,AND(AA133&lt;&gt;"準",AA133&lt;&gt;"深",Y133="")),OR(AA133="休",AND(AA133="準",OR(AB133="休",Z$17=30,AB$18="×")),Z$17=31,AA$18="×",AA133="")),AND(Z133="深",OR(Y133="休",Z$17=1,AND(AA133&lt;&gt;"準",AA133&lt;&gt;"深",Y133="")),OR(AA133="休",AND(OR(AA133="準",AA133="深"),OR(AB133="休",Z$17=30,AB$18="×")),Z$17=31,AA$18="×",AA133="")))))),40,0))))</f>
        <v>0</v>
      </c>
      <c r="AA274" s="193">
        <f t="shared" ref="AA274" si="2117">IF(AND($D$1="二交代制",AA$17&gt;=1,AA$17&lt;=28,AA133="当",AB133="明",AC133="休",AD133="当"),10,IF(AND($D$1="三交代制",AA$17&gt;=2,AA$17&lt;=30,OR(AA133="準",AA133="深"),OR(AB133="準",AB133="深"),OR(AC133="準",AC133="深")),20,IF(AND($D$1="二交代制",OR(AA133="当",AA133="明"),NOT(OR(AND(AA133="当",OR(AB133="明",AA$17=31,AB$18="×"),OR(AC133="休",AA$17=30,AA$17=31,AC$18="×")),AND(AA133="明",OR(Z133="当",AA$17=1),OR(AB133="休",AA$17=31,AB$18="×"))))),30,IF(AND($D$1="三交代制",Z133&lt;&gt;"準",Z133&lt;&gt;"深",OR(AA133="準",AA133="深"),(NOT(OR(AND(AA133="準",OR(Z133="日",Z133="休",AA$17=1,AND(AB133&lt;&gt;"準",AB133&lt;&gt;"深",Z133="")),OR(AB133="休",AND(AB133="準",OR(AC133="休",AA$17=30,AC$18="×")),AA$17=31,AB$18="×",AB133="")),AND(AA133="深",OR(Z133="休",AA$17=1,AND(AB133&lt;&gt;"準",AB133&lt;&gt;"深",Z133="")),OR(AB133="休",AND(OR(AB133="準",AB133="深"),OR(AC133="休",AA$17=30,AC$18="×")),AA$17=31,AB$18="×",AB133="")))))),40,0))))</f>
        <v>0</v>
      </c>
      <c r="AB274" s="193">
        <f t="shared" ref="AB274" si="2118">IF(AND($D$1="二交代制",AB$17&gt;=1,AB$17&lt;=28,AB133="当",AC133="明",AD133="休",AE133="当"),10,IF(AND($D$1="三交代制",AB$17&gt;=2,AB$17&lt;=30,OR(AB133="準",AB133="深"),OR(AC133="準",AC133="深"),OR(AD133="準",AD133="深")),20,IF(AND($D$1="二交代制",OR(AB133="当",AB133="明"),NOT(OR(AND(AB133="当",OR(AC133="明",AB$17=31,AC$18="×"),OR(AD133="休",AB$17=30,AB$17=31,AD$18="×")),AND(AB133="明",OR(AA133="当",AB$17=1),OR(AC133="休",AB$17=31,AC$18="×"))))),30,IF(AND($D$1="三交代制",AA133&lt;&gt;"準",AA133&lt;&gt;"深",OR(AB133="準",AB133="深"),(NOT(OR(AND(AB133="準",OR(AA133="日",AA133="休",AB$17=1,AND(AC133&lt;&gt;"準",AC133&lt;&gt;"深",AA133="")),OR(AC133="休",AND(AC133="準",OR(AD133="休",AB$17=30,AD$18="×")),AB$17=31,AC$18="×",AC133="")),AND(AB133="深",OR(AA133="休",AB$17=1,AND(AC133&lt;&gt;"準",AC133&lt;&gt;"深",AA133="")),OR(AC133="休",AND(OR(AC133="準",AC133="深"),OR(AD133="休",AB$17=30,AD$18="×")),AB$17=31,AC$18="×",AC133="")))))),40,0))))</f>
        <v>0</v>
      </c>
      <c r="AC274" s="193">
        <f t="shared" ref="AC274" si="2119">IF(AND($D$1="二交代制",AC$17&gt;=1,AC$17&lt;=28,AC133="当",AD133="明",AE133="休",AF133="当"),10,IF(AND($D$1="三交代制",AC$17&gt;=2,AC$17&lt;=30,OR(AC133="準",AC133="深"),OR(AD133="準",AD133="深"),OR(AE133="準",AE133="深")),20,IF(AND($D$1="二交代制",OR(AC133="当",AC133="明"),NOT(OR(AND(AC133="当",OR(AD133="明",AC$17=31,AD$18="×"),OR(AE133="休",AC$17=30,AC$17=31,AE$18="×")),AND(AC133="明",OR(AB133="当",AC$17=1),OR(AD133="休",AC$17=31,AD$18="×"))))),30,IF(AND($D$1="三交代制",AB133&lt;&gt;"準",AB133&lt;&gt;"深",OR(AC133="準",AC133="深"),(NOT(OR(AND(AC133="準",OR(AB133="日",AB133="休",AC$17=1,AND(AD133&lt;&gt;"準",AD133&lt;&gt;"深",AB133="")),OR(AD133="休",AND(AD133="準",OR(AE133="休",AC$17=30,AE$18="×")),AC$17=31,AD$18="×",AD133="")),AND(AC133="深",OR(AB133="休",AC$17=1,AND(AD133&lt;&gt;"準",AD133&lt;&gt;"深",AB133="")),OR(AD133="休",AND(OR(AD133="準",AD133="深"),OR(AE133="休",AC$17=30,AE$18="×")),AC$17=31,AD$18="×",AD133="")))))),40,0))))</f>
        <v>0</v>
      </c>
      <c r="AD274" s="193">
        <f t="shared" ref="AD274" si="2120">IF(AND($D$1="二交代制",AD$17&gt;=1,AD$17&lt;=28,AD133="当",AE133="明",AF133="休",AG133="当"),10,IF(AND($D$1="三交代制",AD$17&gt;=2,AD$17&lt;=30,OR(AD133="準",AD133="深"),OR(AE133="準",AE133="深"),OR(AF133="準",AF133="深")),20,IF(AND($D$1="二交代制",OR(AD133="当",AD133="明"),NOT(OR(AND(AD133="当",OR(AE133="明",AD$17=31,AE$18="×"),OR(AF133="休",AD$17=30,AD$17=31,AF$18="×")),AND(AD133="明",OR(AC133="当",AD$17=1),OR(AE133="休",AD$17=31,AE$18="×"))))),30,IF(AND($D$1="三交代制",AC133&lt;&gt;"準",AC133&lt;&gt;"深",OR(AD133="準",AD133="深"),(NOT(OR(AND(AD133="準",OR(AC133="日",AC133="休",AD$17=1,AND(AE133&lt;&gt;"準",AE133&lt;&gt;"深",AC133="")),OR(AE133="休",AND(AE133="準",OR(AF133="休",AD$17=30,AF$18="×")),AD$17=31,AE$18="×",AE133="")),AND(AD133="深",OR(AC133="休",AD$17=1,AND(AE133&lt;&gt;"準",AE133&lt;&gt;"深",AC133="")),OR(AE133="休",AND(OR(AE133="準",AE133="深"),OR(AF133="休",AD$17=30,AF$18="×")),AD$17=31,AE$18="×",AE133="")))))),40,0))))</f>
        <v>0</v>
      </c>
      <c r="AE274" s="193">
        <f t="shared" ref="AE274" si="2121">IF(AND($D$1="二交代制",AE$17&gt;=1,AE$17&lt;=28,AE133="当",AF133="明",AG133="休",AH133="当"),10,IF(AND($D$1="三交代制",AE$17&gt;=2,AE$17&lt;=30,OR(AE133="準",AE133="深"),OR(AF133="準",AF133="深"),OR(AG133="準",AG133="深")),20,IF(AND($D$1="二交代制",OR(AE133="当",AE133="明"),NOT(OR(AND(AE133="当",OR(AF133="明",AE$17=31,AF$18="×"),OR(AG133="休",AE$17=30,AE$17=31,AG$18="×")),AND(AE133="明",OR(AD133="当",AE$17=1),OR(AF133="休",AE$17=31,AF$18="×"))))),30,IF(AND($D$1="三交代制",AD133&lt;&gt;"準",AD133&lt;&gt;"深",OR(AE133="準",AE133="深"),(NOT(OR(AND(AE133="準",OR(AD133="日",AD133="休",AE$17=1,AND(AF133&lt;&gt;"準",AF133&lt;&gt;"深",AD133="")),OR(AF133="休",AND(AF133="準",OR(AG133="休",AE$17=30,AG$18="×")),AE$17=31,AF$18="×",AF133="")),AND(AE133="深",OR(AD133="休",AE$17=1,AND(AF133&lt;&gt;"準",AF133&lt;&gt;"深",AD133="")),OR(AF133="休",AND(OR(AF133="準",AF133="深"),OR(AG133="休",AE$17=30,AG$18="×")),AE$17=31,AF$18="×",AF133="")))))),40,0))))</f>
        <v>0</v>
      </c>
      <c r="AF274" s="193">
        <f t="shared" ref="AF274" si="2122">IF(AND($D$1="二交代制",AF$17&gt;=1,AF$17&lt;=28,AF133="当",AG133="明",AH133="休",AI133="当"),10,IF(AND($D$1="三交代制",AF$17&gt;=2,AF$17&lt;=30,OR(AF133="準",AF133="深"),OR(AG133="準",AG133="深"),OR(AH133="準",AH133="深")),20,IF(AND($D$1="二交代制",OR(AF133="当",AF133="明"),NOT(OR(AND(AF133="当",OR(AG133="明",AF$17=31,AG$18="×"),OR(AH133="休",AF$17=30,AF$17=31,AH$18="×")),AND(AF133="明",OR(AE133="当",AF$17=1),OR(AG133="休",AF$17=31,AG$18="×"))))),30,IF(AND($D$1="三交代制",AE133&lt;&gt;"準",AE133&lt;&gt;"深",OR(AF133="準",AF133="深"),(NOT(OR(AND(AF133="準",OR(AE133="日",AE133="休",AF$17=1,AND(AG133&lt;&gt;"準",AG133&lt;&gt;"深",AE133="")),OR(AG133="休",AND(AG133="準",OR(AH133="休",AF$17=30,AH$18="×")),AF$17=31,AG$18="×",AG133="")),AND(AF133="深",OR(AE133="休",AF$17=1,AND(AG133&lt;&gt;"準",AG133&lt;&gt;"深",AE133="")),OR(AG133="休",AND(OR(AG133="準",AG133="深"),OR(AH133="休",AF$17=30,AH$18="×")),AF$17=31,AG$18="×",AG133="")))))),40,0))))</f>
        <v>0</v>
      </c>
      <c r="AG274" s="193">
        <f t="shared" ref="AG274" si="2123">IF(AND($D$1="二交代制",AG$17&gt;=1,AG$17&lt;=28,AG133="当",AH133="明",AI133="休",AJ133="当"),10,IF(AND($D$1="三交代制",AG$17&gt;=2,AG$17&lt;=30,OR(AG133="準",AG133="深"),OR(AH133="準",AH133="深"),OR(AI133="準",AI133="深")),20,IF(AND($D$1="二交代制",OR(AG133="当",AG133="明"),NOT(OR(AND(AG133="当",OR(AH133="明",AG$17=31,AH$18="×"),OR(AI133="休",AG$17=30,AG$17=31,AI$18="×")),AND(AG133="明",OR(AF133="当",AG$17=1),OR(AH133="休",AG$17=31,AH$18="×"))))),30,IF(AND($D$1="三交代制",AF133&lt;&gt;"準",AF133&lt;&gt;"深",OR(AG133="準",AG133="深"),(NOT(OR(AND(AG133="準",OR(AF133="日",AF133="休",AG$17=1,AND(AH133&lt;&gt;"準",AH133&lt;&gt;"深",AF133="")),OR(AH133="休",AND(AH133="準",OR(AI133="休",AG$17=30,AI$18="×")),AG$17=31,AH$18="×",AH133="")),AND(AG133="深",OR(AF133="休",AG$17=1,AND(AH133&lt;&gt;"準",AH133&lt;&gt;"深",AF133="")),OR(AH133="休",AND(OR(AH133="準",AH133="深"),OR(AI133="休",AG$17=30,AI$18="×")),AG$17=31,AH$18="×",AH133="")))))),40,0))))</f>
        <v>0</v>
      </c>
      <c r="AH274" s="193">
        <f t="shared" ref="AH274" si="2124">IF(AND($D$1="二交代制",AH$17&gt;=1,AH$17&lt;=28,AH133="当",AI133="明",AJ133="休",AK133="当"),10,IF(AND($D$1="三交代制",AH$17&gt;=2,AH$17&lt;=30,OR(AH133="準",AH133="深"),OR(AI133="準",AI133="深"),OR(AJ133="準",AJ133="深")),20,IF(AND($D$1="二交代制",OR(AH133="当",AH133="明"),NOT(OR(AND(AH133="当",OR(AI133="明",AH$17=31,AI$18="×"),OR(AJ133="休",AH$17=30,AH$17=31,AJ$18="×")),AND(AH133="明",OR(AG133="当",AH$17=1),OR(AI133="休",AH$17=31,AI$18="×"))))),30,IF(AND($D$1="三交代制",AG133&lt;&gt;"準",AG133&lt;&gt;"深",OR(AH133="準",AH133="深"),(NOT(OR(AND(AH133="準",OR(AG133="日",AG133="休",AH$17=1,AND(AI133&lt;&gt;"準",AI133&lt;&gt;"深",AG133="")),OR(AI133="休",AND(AI133="準",OR(AJ133="休",AH$17=30,AJ$18="×")),AH$17=31,AI$18="×",AI133="")),AND(AH133="深",OR(AG133="休",AH$17=1,AND(AI133&lt;&gt;"準",AI133&lt;&gt;"深",AG133="")),OR(AI133="休",AND(OR(AI133="準",AI133="深"),OR(AJ133="休",AH$17=30,AJ$18="×")),AH$17=31,AI$18="×",AI133="")))))),40,0))))</f>
        <v>0</v>
      </c>
      <c r="AI274" s="193">
        <f t="shared" ref="AI274" si="2125">IF(AND($D$1="二交代制",AI$17&gt;=1,AI$17&lt;=28,AI133="当",AJ133="明",AK133="休",AL133="当"),10,IF(AND($D$1="三交代制",AI$17&gt;=2,AI$17&lt;=30,OR(AI133="準",AI133="深"),OR(AJ133="準",AJ133="深"),OR(AK133="準",AK133="深")),20,IF(AND($D$1="二交代制",OR(AI133="当",AI133="明"),NOT(OR(AND(AI133="当",OR(AJ133="明",AI$17=31,AJ$18="×"),OR(AK133="休",AI$17=30,AI$17=31,AK$18="×")),AND(AI133="明",OR(AH133="当",AI$17=1),OR(AJ133="休",AI$17=31,AJ$18="×"))))),30,IF(AND($D$1="三交代制",AH133&lt;&gt;"準",AH133&lt;&gt;"深",OR(AI133="準",AI133="深"),(NOT(OR(AND(AI133="準",OR(AH133="日",AH133="休",AI$17=1,AND(AJ133&lt;&gt;"準",AJ133&lt;&gt;"深",AH133="")),OR(AJ133="休",AND(AJ133="準",OR(AK133="休",AI$17=30,AK$18="×")),AI$17=31,AJ$18="×",AJ133="")),AND(AI133="深",OR(AH133="休",AI$17=1,AND(AJ133&lt;&gt;"準",AJ133&lt;&gt;"深",AH133="")),OR(AJ133="休",AND(OR(AJ133="準",AJ133="深"),OR(AK133="休",AI$17=30,AK$18="×")),AI$17=31,AJ$18="×",AJ133="")))))),40,0))))</f>
        <v>0</v>
      </c>
      <c r="AJ274" s="193">
        <f t="shared" ref="AJ274" si="2126">IF(AND($D$1="二交代制",AJ$17&gt;=1,AJ$17&lt;=28,AJ133="当",AK133="明",AL133="休",AM133="当"),10,IF(AND($D$1="三交代制",AJ$17&gt;=2,AJ$17&lt;=30,OR(AJ133="準",AJ133="深"),OR(AK133="準",AK133="深"),OR(AL133="準",AL133="深")),20,IF(AND($D$1="二交代制",OR(AJ133="当",AJ133="明"),NOT(OR(AND(AJ133="当",OR(AK133="明",AJ$17=31,AK$18="×"),OR(AL133="休",AJ$17=30,AJ$17=31,AL$18="×")),AND(AJ133="明",OR(AI133="当",AJ$17=1),OR(AK133="休",AJ$17=31,AK$18="×"))))),30,IF(AND($D$1="三交代制",AI133&lt;&gt;"準",AI133&lt;&gt;"深",OR(AJ133="準",AJ133="深"),(NOT(OR(AND(AJ133="準",OR(AI133="日",AI133="休",AJ$17=1,AND(AK133&lt;&gt;"準",AK133&lt;&gt;"深",AI133="")),OR(AK133="休",AND(AK133="準",OR(AL133="休",AJ$17=30,AL$18="×")),AJ$17=31,AK$18="×",AK133="")),AND(AJ133="深",OR(AI133="休",AJ$17=1,AND(AK133&lt;&gt;"準",AK133&lt;&gt;"深",AI133="")),OR(AK133="休",AND(OR(AK133="準",AK133="深"),OR(AL133="休",AJ$17=30,AL$18="×")),AJ$17=31,AK$18="×",AK133="")))))),40,0))))</f>
        <v>0</v>
      </c>
      <c r="AK274" s="193">
        <f t="shared" ref="AK274" si="2127">IF(AND($D$1="二交代制",AK$17&gt;=1,AK$17&lt;=28,AK133="当",AL133="明",AM133="休",AN133="当"),10,IF(AND($D$1="三交代制",AK$17&gt;=2,AK$17&lt;=30,OR(AK133="準",AK133="深"),OR(AL133="準",AL133="深"),OR(AM133="準",AM133="深")),20,IF(AND($D$1="二交代制",OR(AK133="当",AK133="明"),NOT(OR(AND(AK133="当",OR(AL133="明",AK$17=31,AL$18="×"),OR(AM133="休",AK$17=30,AK$17=31,AM$18="×")),AND(AK133="明",OR(AJ133="当",AK$17=1),OR(AL133="休",AK$17=31,AL$18="×"))))),30,IF(AND($D$1="三交代制",AJ133&lt;&gt;"準",AJ133&lt;&gt;"深",OR(AK133="準",AK133="深"),(NOT(OR(AND(AK133="準",OR(AJ133="日",AJ133="休",AK$17=1,AND(AL133&lt;&gt;"準",AL133&lt;&gt;"深",AJ133="")),OR(AL133="休",AND(AL133="準",OR(AM133="休",AK$17=30,AM$18="×")),AK$17=31,AL$18="×",AL133="")),AND(AK133="深",OR(AJ133="休",AK$17=1,AND(AL133&lt;&gt;"準",AL133&lt;&gt;"深",AJ133="")),OR(AL133="休",AND(OR(AL133="準",AL133="深"),OR(AM133="休",AK$17=30,AM$18="×")),AK$17=31,AL$18="×",AL133="")))))),40,0))))</f>
        <v>0</v>
      </c>
      <c r="AL274" s="193">
        <f t="shared" ref="AL274" si="2128">IF(AND($D$1="二交代制",AL$17&gt;=1,AL$17&lt;=28,AL133="当",AM133="明",AN133="休",AO133="当"),10,IF(AND($D$1="三交代制",AL$17&gt;=2,AL$17&lt;=30,OR(AL133="準",AL133="深"),OR(AM133="準",AM133="深"),OR(AN133="準",AN133="深")),20,IF(AND($D$1="二交代制",OR(AL133="当",AL133="明"),NOT(OR(AND(AL133="当",OR(AM133="明",AL$17=31,AM$18="×"),OR(AN133="休",AL$17=30,AL$17=31,AN$18="×")),AND(AL133="明",OR(AK133="当",AL$17=1),OR(AM133="休",AL$17=31,AM$18="×"))))),30,IF(AND($D$1="三交代制",AK133&lt;&gt;"準",AK133&lt;&gt;"深",OR(AL133="準",AL133="深"),(NOT(OR(AND(AL133="準",OR(AK133="日",AK133="休",AL$17=1,AND(AM133&lt;&gt;"準",AM133&lt;&gt;"深",AK133="")),OR(AM133="休",AND(AM133="準",OR(AN133="休",AL$17=30,AN$18="×")),AL$17=31,AM$18="×",AM133="")),AND(AL133="深",OR(AK133="休",AL$17=1,AND(AM133&lt;&gt;"準",AM133&lt;&gt;"深",AK133="")),OR(AM133="休",AND(OR(AM133="準",AM133="深"),OR(AN133="休",AL$17=30,AN$18="×")),AL$17=31,AM$18="×",AM133="")))))),40,0))))</f>
        <v>0</v>
      </c>
      <c r="AM274" s="193">
        <f t="shared" ref="AM274" si="2129">IF(AND($D$1="二交代制",AM$17&gt;=1,AM$17&lt;=28,AM133="当",AN133="明",AO133="休",AP133="当"),10,IF(AND($D$1="三交代制",AM$17&gt;=2,AM$17&lt;=30,OR(AM133="準",AM133="深"),OR(AN133="準",AN133="深"),OR(AO133="準",AO133="深")),20,IF(AND($D$1="二交代制",OR(AM133="当",AM133="明"),NOT(OR(AND(AM133="当",OR(AN133="明",AM$17=31,AN$18="×"),OR(AO133="休",AM$17=30,AM$17=31,AO$18="×")),AND(AM133="明",OR(AL133="当",AM$17=1),OR(AN133="休",AM$17=31,AN$18="×"))))),30,IF(AND($D$1="三交代制",AL133&lt;&gt;"準",AL133&lt;&gt;"深",OR(AM133="準",AM133="深"),(NOT(OR(AND(AM133="準",OR(AL133="日",AL133="休",AM$17=1,AND(AN133&lt;&gt;"準",AN133&lt;&gt;"深",AL133="")),OR(AN133="休",AND(AN133="準",OR(AO133="休",AM$17=30,AO$18="×")),AM$17=31,AN$18="×",AN133="")),AND(AM133="深",OR(AL133="休",AM$17=1,AND(AN133&lt;&gt;"準",AN133&lt;&gt;"深",AL133="")),OR(AN133="休",AND(OR(AN133="準",AN133="深"),OR(AO133="休",AM$17=30,AO$18="×")),AM$17=31,AN$18="×",AN133="")))))),40,0))))</f>
        <v>0</v>
      </c>
      <c r="AN274" s="193">
        <f t="shared" ref="AN274" si="2130">IF(AND($D$1="二交代制",AN$17&gt;=1,AN$17&lt;=28,AN133="当",AO133="明",AP133="休",AQ133="当"),10,IF(AND($D$1="三交代制",AN$17&gt;=2,AN$17&lt;=30,OR(AN133="準",AN133="深"),OR(AO133="準",AO133="深"),OR(AP133="準",AP133="深")),20,IF(AND($D$1="二交代制",OR(AN133="当",AN133="明"),NOT(OR(AND(AN133="当",OR(AO133="明",AN$17=31,AO$18="×"),OR(AP133="休",AN$17=30,AN$17=31,AP$18="×")),AND(AN133="明",OR(AM133="当",AN$17=1),OR(AO133="休",AN$17=31,AO$18="×"))))),30,IF(AND($D$1="三交代制",AM133&lt;&gt;"準",AM133&lt;&gt;"深",OR(AN133="準",AN133="深"),(NOT(OR(AND(AN133="準",OR(AM133="日",AM133="休",AN$17=1,AND(AO133&lt;&gt;"準",AO133&lt;&gt;"深",AM133="")),OR(AO133="休",AND(AO133="準",OR(AP133="休",AN$17=30,AP$18="×")),AN$17=31,AO$18="×",AO133="")),AND(AN133="深",OR(AM133="休",AN$17=1,AND(AO133&lt;&gt;"準",AO133&lt;&gt;"深",AM133="")),OR(AO133="休",AND(OR(AO133="準",AO133="深"),OR(AP133="休",AN$17=30,AP$18="×")),AN$17=31,AO$18="×",AO133="")))))),40,0))))</f>
        <v>0</v>
      </c>
      <c r="AO274" s="193">
        <f t="shared" ref="AO274" si="2131">IF(AND($D$1="二交代制",AO$17&gt;=1,AO$17&lt;=28,AO133="当",AP133="明",AQ133="休",AR133="当"),10,IF(AND($D$1="三交代制",AO$17&gt;=2,AO$17&lt;=30,OR(AO133="準",AO133="深"),OR(AP133="準",AP133="深"),OR(AQ133="準",AQ133="深")),20,IF(AND($D$1="二交代制",OR(AO133="当",AO133="明"),NOT(OR(AND(AO133="当",OR(AP133="明",AO$17=31,AP$18="×"),OR(AQ133="休",AO$17=30,AO$17=31,AQ$18="×")),AND(AO133="明",OR(AN133="当",AO$17=1),OR(AP133="休",AO$17=31,AP$18="×"))))),30,IF(AND($D$1="三交代制",AN133&lt;&gt;"準",AN133&lt;&gt;"深",OR(AO133="準",AO133="深"),(NOT(OR(AND(AO133="準",OR(AN133="日",AN133="休",AO$17=1,AND(AP133&lt;&gt;"準",AP133&lt;&gt;"深",AN133="")),OR(AP133="休",AND(AP133="準",OR(AQ133="休",AO$17=30,AQ$18="×")),AO$17=31,AP$18="×",AP133="")),AND(AO133="深",OR(AN133="休",AO$17=1,AND(AP133&lt;&gt;"準",AP133&lt;&gt;"深",AN133="")),OR(AP133="休",AND(OR(AP133="準",AP133="深"),OR(AQ133="休",AO$17=30,AQ$18="×")),AO$17=31,AP$18="×",AP133="")))))),40,0))))</f>
        <v>0</v>
      </c>
    </row>
    <row r="275" spans="2:41" x14ac:dyDescent="0.4">
      <c r="D275" s="104"/>
      <c r="E275" s="104"/>
      <c r="F275" s="104"/>
      <c r="G275" s="104"/>
      <c r="H275" s="104"/>
      <c r="I275" s="307"/>
      <c r="J275" s="202"/>
      <c r="K275" s="193"/>
      <c r="L275" s="193"/>
      <c r="M275" s="193"/>
      <c r="N275" s="193"/>
      <c r="O275" s="193"/>
      <c r="P275" s="193"/>
      <c r="Q275" s="193"/>
      <c r="R275" s="193"/>
      <c r="S275" s="193"/>
      <c r="T275" s="193"/>
      <c r="U275" s="193"/>
      <c r="V275" s="193"/>
      <c r="W275" s="193"/>
      <c r="X275" s="193"/>
      <c r="Y275" s="193"/>
      <c r="Z275" s="193"/>
      <c r="AA275" s="193"/>
      <c r="AB275" s="193"/>
      <c r="AC275" s="193"/>
      <c r="AD275" s="193"/>
      <c r="AE275" s="193"/>
      <c r="AF275" s="193"/>
      <c r="AG275" s="193"/>
      <c r="AH275" s="193"/>
      <c r="AI275" s="193"/>
      <c r="AJ275" s="193"/>
      <c r="AK275" s="193"/>
      <c r="AL275" s="193"/>
      <c r="AM275" s="193"/>
      <c r="AN275" s="193"/>
      <c r="AO275" s="193"/>
    </row>
    <row r="276" spans="2:41" x14ac:dyDescent="0.4">
      <c r="D276" s="104"/>
      <c r="E276" s="104"/>
      <c r="F276" s="104"/>
      <c r="G276" s="104"/>
      <c r="H276" s="104"/>
      <c r="I276" s="307"/>
      <c r="J276" s="201" t="str">
        <f t="shared" ref="J276" si="2132">E135</f>
        <v/>
      </c>
      <c r="K276" s="193">
        <f t="shared" ref="K276" si="2133">IF(AND($D$1="二交代制",K$17&gt;=1,K$17&lt;=28,K135="当",L135="明",M135="休",N135="当"),10,IF(AND($D$1="三交代制",K$17&gt;=2,K$17&lt;=30,OR(K135="準",K135="深"),OR(L135="準",L135="深"),OR(M135="準",M135="深")),20,IF(AND($D$1="二交代制",OR(K135="当",K135="明"),NOT(OR(AND(K135="当",OR(L135="明",K$17=31,L$18="×"),OR(M135="休",K$17=30,K$17=31,M$18="×")),AND(K135="明",OR(J135="当",K$17=1),OR(L135="休",K$17=31,L$18="×"))))),30,IF(AND($D$1="三交代制",J135&lt;&gt;"準",J135&lt;&gt;"深",OR(K135="準",K135="深"),(NOT(OR(AND(K135="準",OR(J135="日",J135="休",K$17=1,AND(L135&lt;&gt;"準",L135&lt;&gt;"深",J135="")),OR(L135="休",AND(L135="準",OR(M135="休",K$17=30,M$18="×")),K$17=31,L$18="×",L135="")),AND(K135="深",OR(J135="休",K$17=1,AND(L135&lt;&gt;"準",L135&lt;&gt;"深",J135="")),OR(L135="休",AND(OR(L135="準",L135="深"),OR(M135="休",K$17=30,M$18="×")),K$17=31,L$18="×",L135="")))))),40,0))))</f>
        <v>0</v>
      </c>
      <c r="L276" s="193">
        <f t="shared" ref="L276" si="2134">IF(AND($D$1="二交代制",L$17&gt;=1,L$17&lt;=28,L135="当",M135="明",N135="休",O135="当"),10,IF(AND($D$1="三交代制",L$17&gt;=2,L$17&lt;=30,OR(L135="準",L135="深"),OR(M135="準",M135="深"),OR(N135="準",N135="深")),20,IF(AND($D$1="二交代制",OR(L135="当",L135="明"),NOT(OR(AND(L135="当",OR(M135="明",L$17=31,M$18="×"),OR(N135="休",L$17=30,L$17=31,N$18="×")),AND(L135="明",OR(K135="当",L$17=1),OR(M135="休",L$17=31,M$18="×"))))),30,IF(AND($D$1="三交代制",K135&lt;&gt;"準",K135&lt;&gt;"深",OR(L135="準",L135="深"),(NOT(OR(AND(L135="準",OR(K135="日",K135="休",L$17=1,AND(M135&lt;&gt;"準",M135&lt;&gt;"深",K135="")),OR(M135="休",AND(M135="準",OR(N135="休",L$17=30,N$18="×")),L$17=31,M$18="×",M135="")),AND(L135="深",OR(K135="休",L$17=1,AND(M135&lt;&gt;"準",M135&lt;&gt;"深",K135="")),OR(M135="休",AND(OR(M135="準",M135="深"),OR(N135="休",L$17=30,N$18="×")),L$17=31,M$18="×",M135="")))))),40,0))))</f>
        <v>0</v>
      </c>
      <c r="M276" s="193">
        <f t="shared" ref="M276" si="2135">IF(AND($D$1="二交代制",M$17&gt;=1,M$17&lt;=28,M135="当",N135="明",O135="休",P135="当"),10,IF(AND($D$1="三交代制",M$17&gt;=2,M$17&lt;=30,OR(M135="準",M135="深"),OR(N135="準",N135="深"),OR(O135="準",O135="深")),20,IF(AND($D$1="二交代制",OR(M135="当",M135="明"),NOT(OR(AND(M135="当",OR(N135="明",M$17=31,N$18="×"),OR(O135="休",M$17=30,M$17=31,O$18="×")),AND(M135="明",OR(L135="当",M$17=1),OR(N135="休",M$17=31,N$18="×"))))),30,IF(AND($D$1="三交代制",L135&lt;&gt;"準",L135&lt;&gt;"深",OR(M135="準",M135="深"),(NOT(OR(AND(M135="準",OR(L135="日",L135="休",M$17=1,AND(N135&lt;&gt;"準",N135&lt;&gt;"深",L135="")),OR(N135="休",AND(N135="準",OR(O135="休",M$17=30,O$18="×")),M$17=31,N$18="×",N135="")),AND(M135="深",OR(L135="休",M$17=1,AND(N135&lt;&gt;"準",N135&lt;&gt;"深",L135="")),OR(N135="休",AND(OR(N135="準",N135="深"),OR(O135="休",M$17=30,O$18="×")),M$17=31,N$18="×",N135="")))))),40,0))))</f>
        <v>0</v>
      </c>
      <c r="N276" s="193">
        <f t="shared" ref="N276" si="2136">IF(AND($D$1="二交代制",N$17&gt;=1,N$17&lt;=28,N135="当",O135="明",P135="休",Q135="当"),10,IF(AND($D$1="三交代制",N$17&gt;=2,N$17&lt;=30,OR(N135="準",N135="深"),OR(O135="準",O135="深"),OR(P135="準",P135="深")),20,IF(AND($D$1="二交代制",OR(N135="当",N135="明"),NOT(OR(AND(N135="当",OR(O135="明",N$17=31,O$18="×"),OR(P135="休",N$17=30,N$17=31,P$18="×")),AND(N135="明",OR(M135="当",N$17=1),OR(O135="休",N$17=31,O$18="×"))))),30,IF(AND($D$1="三交代制",M135&lt;&gt;"準",M135&lt;&gt;"深",OR(N135="準",N135="深"),(NOT(OR(AND(N135="準",OR(M135="日",M135="休",N$17=1,AND(O135&lt;&gt;"準",O135&lt;&gt;"深",M135="")),OR(O135="休",AND(O135="準",OR(P135="休",N$17=30,P$18="×")),N$17=31,O$18="×",O135="")),AND(N135="深",OR(M135="休",N$17=1,AND(O135&lt;&gt;"準",O135&lt;&gt;"深",M135="")),OR(O135="休",AND(OR(O135="準",O135="深"),OR(P135="休",N$17=30,P$18="×")),N$17=31,O$18="×",O135="")))))),40,0))))</f>
        <v>0</v>
      </c>
      <c r="O276" s="193">
        <f t="shared" ref="O276" si="2137">IF(AND($D$1="二交代制",O$17&gt;=1,O$17&lt;=28,O135="当",P135="明",Q135="休",R135="当"),10,IF(AND($D$1="三交代制",O$17&gt;=2,O$17&lt;=30,OR(O135="準",O135="深"),OR(P135="準",P135="深"),OR(Q135="準",Q135="深")),20,IF(AND($D$1="二交代制",OR(O135="当",O135="明"),NOT(OR(AND(O135="当",OR(P135="明",O$17=31,P$18="×"),OR(Q135="休",O$17=30,O$17=31,Q$18="×")),AND(O135="明",OR(N135="当",O$17=1),OR(P135="休",O$17=31,P$18="×"))))),30,IF(AND($D$1="三交代制",N135&lt;&gt;"準",N135&lt;&gt;"深",OR(O135="準",O135="深"),(NOT(OR(AND(O135="準",OR(N135="日",N135="休",O$17=1,AND(P135&lt;&gt;"準",P135&lt;&gt;"深",N135="")),OR(P135="休",AND(P135="準",OR(Q135="休",O$17=30,Q$18="×")),O$17=31,P$18="×",P135="")),AND(O135="深",OR(N135="休",O$17=1,AND(P135&lt;&gt;"準",P135&lt;&gt;"深",N135="")),OR(P135="休",AND(OR(P135="準",P135="深"),OR(Q135="休",O$17=30,Q$18="×")),O$17=31,P$18="×",P135="")))))),40,0))))</f>
        <v>0</v>
      </c>
      <c r="P276" s="193">
        <f t="shared" ref="P276" si="2138">IF(AND($D$1="二交代制",P$17&gt;=1,P$17&lt;=28,P135="当",Q135="明",R135="休",S135="当"),10,IF(AND($D$1="三交代制",P$17&gt;=2,P$17&lt;=30,OR(P135="準",P135="深"),OR(Q135="準",Q135="深"),OR(R135="準",R135="深")),20,IF(AND($D$1="二交代制",OR(P135="当",P135="明"),NOT(OR(AND(P135="当",OR(Q135="明",P$17=31,Q$18="×"),OR(R135="休",P$17=30,P$17=31,R$18="×")),AND(P135="明",OR(O135="当",P$17=1),OR(Q135="休",P$17=31,Q$18="×"))))),30,IF(AND($D$1="三交代制",O135&lt;&gt;"準",O135&lt;&gt;"深",OR(P135="準",P135="深"),(NOT(OR(AND(P135="準",OR(O135="日",O135="休",P$17=1,AND(Q135&lt;&gt;"準",Q135&lt;&gt;"深",O135="")),OR(Q135="休",AND(Q135="準",OR(R135="休",P$17=30,R$18="×")),P$17=31,Q$18="×",Q135="")),AND(P135="深",OR(O135="休",P$17=1,AND(Q135&lt;&gt;"準",Q135&lt;&gt;"深",O135="")),OR(Q135="休",AND(OR(Q135="準",Q135="深"),OR(R135="休",P$17=30,R$18="×")),P$17=31,Q$18="×",Q135="")))))),40,0))))</f>
        <v>0</v>
      </c>
      <c r="Q276" s="193">
        <f t="shared" ref="Q276" si="2139">IF(AND($D$1="二交代制",Q$17&gt;=1,Q$17&lt;=28,Q135="当",R135="明",S135="休",T135="当"),10,IF(AND($D$1="三交代制",Q$17&gt;=2,Q$17&lt;=30,OR(Q135="準",Q135="深"),OR(R135="準",R135="深"),OR(S135="準",S135="深")),20,IF(AND($D$1="二交代制",OR(Q135="当",Q135="明"),NOT(OR(AND(Q135="当",OR(R135="明",Q$17=31,R$18="×"),OR(S135="休",Q$17=30,Q$17=31,S$18="×")),AND(Q135="明",OR(P135="当",Q$17=1),OR(R135="休",Q$17=31,R$18="×"))))),30,IF(AND($D$1="三交代制",P135&lt;&gt;"準",P135&lt;&gt;"深",OR(Q135="準",Q135="深"),(NOT(OR(AND(Q135="準",OR(P135="日",P135="休",Q$17=1,AND(R135&lt;&gt;"準",R135&lt;&gt;"深",P135="")),OR(R135="休",AND(R135="準",OR(S135="休",Q$17=30,S$18="×")),Q$17=31,R$18="×",R135="")),AND(Q135="深",OR(P135="休",Q$17=1,AND(R135&lt;&gt;"準",R135&lt;&gt;"深",P135="")),OR(R135="休",AND(OR(R135="準",R135="深"),OR(S135="休",Q$17=30,S$18="×")),Q$17=31,R$18="×",R135="")))))),40,0))))</f>
        <v>0</v>
      </c>
      <c r="R276" s="193">
        <f t="shared" ref="R276" si="2140">IF(AND($D$1="二交代制",R$17&gt;=1,R$17&lt;=28,R135="当",S135="明",T135="休",U135="当"),10,IF(AND($D$1="三交代制",R$17&gt;=2,R$17&lt;=30,OR(R135="準",R135="深"),OR(S135="準",S135="深"),OR(T135="準",T135="深")),20,IF(AND($D$1="二交代制",OR(R135="当",R135="明"),NOT(OR(AND(R135="当",OR(S135="明",R$17=31,S$18="×"),OR(T135="休",R$17=30,R$17=31,T$18="×")),AND(R135="明",OR(Q135="当",R$17=1),OR(S135="休",R$17=31,S$18="×"))))),30,IF(AND($D$1="三交代制",Q135&lt;&gt;"準",Q135&lt;&gt;"深",OR(R135="準",R135="深"),(NOT(OR(AND(R135="準",OR(Q135="日",Q135="休",R$17=1,AND(S135&lt;&gt;"準",S135&lt;&gt;"深",Q135="")),OR(S135="休",AND(S135="準",OR(T135="休",R$17=30,T$18="×")),R$17=31,S$18="×",S135="")),AND(R135="深",OR(Q135="休",R$17=1,AND(S135&lt;&gt;"準",S135&lt;&gt;"深",Q135="")),OR(S135="休",AND(OR(S135="準",S135="深"),OR(T135="休",R$17=30,T$18="×")),R$17=31,S$18="×",S135="")))))),40,0))))</f>
        <v>0</v>
      </c>
      <c r="S276" s="193">
        <f t="shared" ref="S276" si="2141">IF(AND($D$1="二交代制",S$17&gt;=1,S$17&lt;=28,S135="当",T135="明",U135="休",V135="当"),10,IF(AND($D$1="三交代制",S$17&gt;=2,S$17&lt;=30,OR(S135="準",S135="深"),OR(T135="準",T135="深"),OR(U135="準",U135="深")),20,IF(AND($D$1="二交代制",OR(S135="当",S135="明"),NOT(OR(AND(S135="当",OR(T135="明",S$17=31,T$18="×"),OR(U135="休",S$17=30,S$17=31,U$18="×")),AND(S135="明",OR(R135="当",S$17=1),OR(T135="休",S$17=31,T$18="×"))))),30,IF(AND($D$1="三交代制",R135&lt;&gt;"準",R135&lt;&gt;"深",OR(S135="準",S135="深"),(NOT(OR(AND(S135="準",OR(R135="日",R135="休",S$17=1,AND(T135&lt;&gt;"準",T135&lt;&gt;"深",R135="")),OR(T135="休",AND(T135="準",OR(U135="休",S$17=30,U$18="×")),S$17=31,T$18="×",T135="")),AND(S135="深",OR(R135="休",S$17=1,AND(T135&lt;&gt;"準",T135&lt;&gt;"深",R135="")),OR(T135="休",AND(OR(T135="準",T135="深"),OR(U135="休",S$17=30,U$18="×")),S$17=31,T$18="×",T135="")))))),40,0))))</f>
        <v>0</v>
      </c>
      <c r="T276" s="193">
        <f t="shared" ref="T276" si="2142">IF(AND($D$1="二交代制",T$17&gt;=1,T$17&lt;=28,T135="当",U135="明",V135="休",W135="当"),10,IF(AND($D$1="三交代制",T$17&gt;=2,T$17&lt;=30,OR(T135="準",T135="深"),OR(U135="準",U135="深"),OR(V135="準",V135="深")),20,IF(AND($D$1="二交代制",OR(T135="当",T135="明"),NOT(OR(AND(T135="当",OR(U135="明",T$17=31,U$18="×"),OR(V135="休",T$17=30,T$17=31,V$18="×")),AND(T135="明",OR(S135="当",T$17=1),OR(U135="休",T$17=31,U$18="×"))))),30,IF(AND($D$1="三交代制",S135&lt;&gt;"準",S135&lt;&gt;"深",OR(T135="準",T135="深"),(NOT(OR(AND(T135="準",OR(S135="日",S135="休",T$17=1,AND(U135&lt;&gt;"準",U135&lt;&gt;"深",S135="")),OR(U135="休",AND(U135="準",OR(V135="休",T$17=30,V$18="×")),T$17=31,U$18="×",U135="")),AND(T135="深",OR(S135="休",T$17=1,AND(U135&lt;&gt;"準",U135&lt;&gt;"深",S135="")),OR(U135="休",AND(OR(U135="準",U135="深"),OR(V135="休",T$17=30,V$18="×")),T$17=31,U$18="×",U135="")))))),40,0))))</f>
        <v>0</v>
      </c>
      <c r="U276" s="193">
        <f t="shared" ref="U276" si="2143">IF(AND($D$1="二交代制",U$17&gt;=1,U$17&lt;=28,U135="当",V135="明",W135="休",X135="当"),10,IF(AND($D$1="三交代制",U$17&gt;=2,U$17&lt;=30,OR(U135="準",U135="深"),OR(V135="準",V135="深"),OR(W135="準",W135="深")),20,IF(AND($D$1="二交代制",OR(U135="当",U135="明"),NOT(OR(AND(U135="当",OR(V135="明",U$17=31,V$18="×"),OR(W135="休",U$17=30,U$17=31,W$18="×")),AND(U135="明",OR(T135="当",U$17=1),OR(V135="休",U$17=31,V$18="×"))))),30,IF(AND($D$1="三交代制",T135&lt;&gt;"準",T135&lt;&gt;"深",OR(U135="準",U135="深"),(NOT(OR(AND(U135="準",OR(T135="日",T135="休",U$17=1,AND(V135&lt;&gt;"準",V135&lt;&gt;"深",T135="")),OR(V135="休",AND(V135="準",OR(W135="休",U$17=30,W$18="×")),U$17=31,V$18="×",V135="")),AND(U135="深",OR(T135="休",U$17=1,AND(V135&lt;&gt;"準",V135&lt;&gt;"深",T135="")),OR(V135="休",AND(OR(V135="準",V135="深"),OR(W135="休",U$17=30,W$18="×")),U$17=31,V$18="×",V135="")))))),40,0))))</f>
        <v>0</v>
      </c>
      <c r="V276" s="193">
        <f t="shared" ref="V276" si="2144">IF(AND($D$1="二交代制",V$17&gt;=1,V$17&lt;=28,V135="当",W135="明",X135="休",Y135="当"),10,IF(AND($D$1="三交代制",V$17&gt;=2,V$17&lt;=30,OR(V135="準",V135="深"),OR(W135="準",W135="深"),OR(X135="準",X135="深")),20,IF(AND($D$1="二交代制",OR(V135="当",V135="明"),NOT(OR(AND(V135="当",OR(W135="明",V$17=31,W$18="×"),OR(X135="休",V$17=30,V$17=31,X$18="×")),AND(V135="明",OR(U135="当",V$17=1),OR(W135="休",V$17=31,W$18="×"))))),30,IF(AND($D$1="三交代制",U135&lt;&gt;"準",U135&lt;&gt;"深",OR(V135="準",V135="深"),(NOT(OR(AND(V135="準",OR(U135="日",U135="休",V$17=1,AND(W135&lt;&gt;"準",W135&lt;&gt;"深",U135="")),OR(W135="休",AND(W135="準",OR(X135="休",V$17=30,X$18="×")),V$17=31,W$18="×",W135="")),AND(V135="深",OR(U135="休",V$17=1,AND(W135&lt;&gt;"準",W135&lt;&gt;"深",U135="")),OR(W135="休",AND(OR(W135="準",W135="深"),OR(X135="休",V$17=30,X$18="×")),V$17=31,W$18="×",W135="")))))),40,0))))</f>
        <v>0</v>
      </c>
      <c r="W276" s="193">
        <f t="shared" ref="W276" si="2145">IF(AND($D$1="二交代制",W$17&gt;=1,W$17&lt;=28,W135="当",X135="明",Y135="休",Z135="当"),10,IF(AND($D$1="三交代制",W$17&gt;=2,W$17&lt;=30,OR(W135="準",W135="深"),OR(X135="準",X135="深"),OR(Y135="準",Y135="深")),20,IF(AND($D$1="二交代制",OR(W135="当",W135="明"),NOT(OR(AND(W135="当",OR(X135="明",W$17=31,X$18="×"),OR(Y135="休",W$17=30,W$17=31,Y$18="×")),AND(W135="明",OR(V135="当",W$17=1),OR(X135="休",W$17=31,X$18="×"))))),30,IF(AND($D$1="三交代制",V135&lt;&gt;"準",V135&lt;&gt;"深",OR(W135="準",W135="深"),(NOT(OR(AND(W135="準",OR(V135="日",V135="休",W$17=1,AND(X135&lt;&gt;"準",X135&lt;&gt;"深",V135="")),OR(X135="休",AND(X135="準",OR(Y135="休",W$17=30,Y$18="×")),W$17=31,X$18="×",X135="")),AND(W135="深",OR(V135="休",W$17=1,AND(X135&lt;&gt;"準",X135&lt;&gt;"深",V135="")),OR(X135="休",AND(OR(X135="準",X135="深"),OR(Y135="休",W$17=30,Y$18="×")),W$17=31,X$18="×",X135="")))))),40,0))))</f>
        <v>0</v>
      </c>
      <c r="X276" s="193">
        <f t="shared" ref="X276" si="2146">IF(AND($D$1="二交代制",X$17&gt;=1,X$17&lt;=28,X135="当",Y135="明",Z135="休",AA135="当"),10,IF(AND($D$1="三交代制",X$17&gt;=2,X$17&lt;=30,OR(X135="準",X135="深"),OR(Y135="準",Y135="深"),OR(Z135="準",Z135="深")),20,IF(AND($D$1="二交代制",OR(X135="当",X135="明"),NOT(OR(AND(X135="当",OR(Y135="明",X$17=31,Y$18="×"),OR(Z135="休",X$17=30,X$17=31,Z$18="×")),AND(X135="明",OR(W135="当",X$17=1),OR(Y135="休",X$17=31,Y$18="×"))))),30,IF(AND($D$1="三交代制",W135&lt;&gt;"準",W135&lt;&gt;"深",OR(X135="準",X135="深"),(NOT(OR(AND(X135="準",OR(W135="日",W135="休",X$17=1,AND(Y135&lt;&gt;"準",Y135&lt;&gt;"深",W135="")),OR(Y135="休",AND(Y135="準",OR(Z135="休",X$17=30,Z$18="×")),X$17=31,Y$18="×",Y135="")),AND(X135="深",OR(W135="休",X$17=1,AND(Y135&lt;&gt;"準",Y135&lt;&gt;"深",W135="")),OR(Y135="休",AND(OR(Y135="準",Y135="深"),OR(Z135="休",X$17=30,Z$18="×")),X$17=31,Y$18="×",Y135="")))))),40,0))))</f>
        <v>0</v>
      </c>
      <c r="Y276" s="193">
        <f t="shared" ref="Y276" si="2147">IF(AND($D$1="二交代制",Y$17&gt;=1,Y$17&lt;=28,Y135="当",Z135="明",AA135="休",AB135="当"),10,IF(AND($D$1="三交代制",Y$17&gt;=2,Y$17&lt;=30,OR(Y135="準",Y135="深"),OR(Z135="準",Z135="深"),OR(AA135="準",AA135="深")),20,IF(AND($D$1="二交代制",OR(Y135="当",Y135="明"),NOT(OR(AND(Y135="当",OR(Z135="明",Y$17=31,Z$18="×"),OR(AA135="休",Y$17=30,Y$17=31,AA$18="×")),AND(Y135="明",OR(X135="当",Y$17=1),OR(Z135="休",Y$17=31,Z$18="×"))))),30,IF(AND($D$1="三交代制",X135&lt;&gt;"準",X135&lt;&gt;"深",OR(Y135="準",Y135="深"),(NOT(OR(AND(Y135="準",OR(X135="日",X135="休",Y$17=1,AND(Z135&lt;&gt;"準",Z135&lt;&gt;"深",X135="")),OR(Z135="休",AND(Z135="準",OR(AA135="休",Y$17=30,AA$18="×")),Y$17=31,Z$18="×",Z135="")),AND(Y135="深",OR(X135="休",Y$17=1,AND(Z135&lt;&gt;"準",Z135&lt;&gt;"深",X135="")),OR(Z135="休",AND(OR(Z135="準",Z135="深"),OR(AA135="休",Y$17=30,AA$18="×")),Y$17=31,Z$18="×",Z135="")))))),40,0))))</f>
        <v>0</v>
      </c>
      <c r="Z276" s="193">
        <f t="shared" ref="Z276" si="2148">IF(AND($D$1="二交代制",Z$17&gt;=1,Z$17&lt;=28,Z135="当",AA135="明",AB135="休",AC135="当"),10,IF(AND($D$1="三交代制",Z$17&gt;=2,Z$17&lt;=30,OR(Z135="準",Z135="深"),OR(AA135="準",AA135="深"),OR(AB135="準",AB135="深")),20,IF(AND($D$1="二交代制",OR(Z135="当",Z135="明"),NOT(OR(AND(Z135="当",OR(AA135="明",Z$17=31,AA$18="×"),OR(AB135="休",Z$17=30,Z$17=31,AB$18="×")),AND(Z135="明",OR(Y135="当",Z$17=1),OR(AA135="休",Z$17=31,AA$18="×"))))),30,IF(AND($D$1="三交代制",Y135&lt;&gt;"準",Y135&lt;&gt;"深",OR(Z135="準",Z135="深"),(NOT(OR(AND(Z135="準",OR(Y135="日",Y135="休",Z$17=1,AND(AA135&lt;&gt;"準",AA135&lt;&gt;"深",Y135="")),OR(AA135="休",AND(AA135="準",OR(AB135="休",Z$17=30,AB$18="×")),Z$17=31,AA$18="×",AA135="")),AND(Z135="深",OR(Y135="休",Z$17=1,AND(AA135&lt;&gt;"準",AA135&lt;&gt;"深",Y135="")),OR(AA135="休",AND(OR(AA135="準",AA135="深"),OR(AB135="休",Z$17=30,AB$18="×")),Z$17=31,AA$18="×",AA135="")))))),40,0))))</f>
        <v>0</v>
      </c>
      <c r="AA276" s="193">
        <f t="shared" ref="AA276" si="2149">IF(AND($D$1="二交代制",AA$17&gt;=1,AA$17&lt;=28,AA135="当",AB135="明",AC135="休",AD135="当"),10,IF(AND($D$1="三交代制",AA$17&gt;=2,AA$17&lt;=30,OR(AA135="準",AA135="深"),OR(AB135="準",AB135="深"),OR(AC135="準",AC135="深")),20,IF(AND($D$1="二交代制",OR(AA135="当",AA135="明"),NOT(OR(AND(AA135="当",OR(AB135="明",AA$17=31,AB$18="×"),OR(AC135="休",AA$17=30,AA$17=31,AC$18="×")),AND(AA135="明",OR(Z135="当",AA$17=1),OR(AB135="休",AA$17=31,AB$18="×"))))),30,IF(AND($D$1="三交代制",Z135&lt;&gt;"準",Z135&lt;&gt;"深",OR(AA135="準",AA135="深"),(NOT(OR(AND(AA135="準",OR(Z135="日",Z135="休",AA$17=1,AND(AB135&lt;&gt;"準",AB135&lt;&gt;"深",Z135="")),OR(AB135="休",AND(AB135="準",OR(AC135="休",AA$17=30,AC$18="×")),AA$17=31,AB$18="×",AB135="")),AND(AA135="深",OR(Z135="休",AA$17=1,AND(AB135&lt;&gt;"準",AB135&lt;&gt;"深",Z135="")),OR(AB135="休",AND(OR(AB135="準",AB135="深"),OR(AC135="休",AA$17=30,AC$18="×")),AA$17=31,AB$18="×",AB135="")))))),40,0))))</f>
        <v>0</v>
      </c>
      <c r="AB276" s="193">
        <f t="shared" ref="AB276" si="2150">IF(AND($D$1="二交代制",AB$17&gt;=1,AB$17&lt;=28,AB135="当",AC135="明",AD135="休",AE135="当"),10,IF(AND($D$1="三交代制",AB$17&gt;=2,AB$17&lt;=30,OR(AB135="準",AB135="深"),OR(AC135="準",AC135="深"),OR(AD135="準",AD135="深")),20,IF(AND($D$1="二交代制",OR(AB135="当",AB135="明"),NOT(OR(AND(AB135="当",OR(AC135="明",AB$17=31,AC$18="×"),OR(AD135="休",AB$17=30,AB$17=31,AD$18="×")),AND(AB135="明",OR(AA135="当",AB$17=1),OR(AC135="休",AB$17=31,AC$18="×"))))),30,IF(AND($D$1="三交代制",AA135&lt;&gt;"準",AA135&lt;&gt;"深",OR(AB135="準",AB135="深"),(NOT(OR(AND(AB135="準",OR(AA135="日",AA135="休",AB$17=1,AND(AC135&lt;&gt;"準",AC135&lt;&gt;"深",AA135="")),OR(AC135="休",AND(AC135="準",OR(AD135="休",AB$17=30,AD$18="×")),AB$17=31,AC$18="×",AC135="")),AND(AB135="深",OR(AA135="休",AB$17=1,AND(AC135&lt;&gt;"準",AC135&lt;&gt;"深",AA135="")),OR(AC135="休",AND(OR(AC135="準",AC135="深"),OR(AD135="休",AB$17=30,AD$18="×")),AB$17=31,AC$18="×",AC135="")))))),40,0))))</f>
        <v>0</v>
      </c>
      <c r="AC276" s="193">
        <f t="shared" ref="AC276" si="2151">IF(AND($D$1="二交代制",AC$17&gt;=1,AC$17&lt;=28,AC135="当",AD135="明",AE135="休",AF135="当"),10,IF(AND($D$1="三交代制",AC$17&gt;=2,AC$17&lt;=30,OR(AC135="準",AC135="深"),OR(AD135="準",AD135="深"),OR(AE135="準",AE135="深")),20,IF(AND($D$1="二交代制",OR(AC135="当",AC135="明"),NOT(OR(AND(AC135="当",OR(AD135="明",AC$17=31,AD$18="×"),OR(AE135="休",AC$17=30,AC$17=31,AE$18="×")),AND(AC135="明",OR(AB135="当",AC$17=1),OR(AD135="休",AC$17=31,AD$18="×"))))),30,IF(AND($D$1="三交代制",AB135&lt;&gt;"準",AB135&lt;&gt;"深",OR(AC135="準",AC135="深"),(NOT(OR(AND(AC135="準",OR(AB135="日",AB135="休",AC$17=1,AND(AD135&lt;&gt;"準",AD135&lt;&gt;"深",AB135="")),OR(AD135="休",AND(AD135="準",OR(AE135="休",AC$17=30,AE$18="×")),AC$17=31,AD$18="×",AD135="")),AND(AC135="深",OR(AB135="休",AC$17=1,AND(AD135&lt;&gt;"準",AD135&lt;&gt;"深",AB135="")),OR(AD135="休",AND(OR(AD135="準",AD135="深"),OR(AE135="休",AC$17=30,AE$18="×")),AC$17=31,AD$18="×",AD135="")))))),40,0))))</f>
        <v>0</v>
      </c>
      <c r="AD276" s="193">
        <f t="shared" ref="AD276" si="2152">IF(AND($D$1="二交代制",AD$17&gt;=1,AD$17&lt;=28,AD135="当",AE135="明",AF135="休",AG135="当"),10,IF(AND($D$1="三交代制",AD$17&gt;=2,AD$17&lt;=30,OR(AD135="準",AD135="深"),OR(AE135="準",AE135="深"),OR(AF135="準",AF135="深")),20,IF(AND($D$1="二交代制",OR(AD135="当",AD135="明"),NOT(OR(AND(AD135="当",OR(AE135="明",AD$17=31,AE$18="×"),OR(AF135="休",AD$17=30,AD$17=31,AF$18="×")),AND(AD135="明",OR(AC135="当",AD$17=1),OR(AE135="休",AD$17=31,AE$18="×"))))),30,IF(AND($D$1="三交代制",AC135&lt;&gt;"準",AC135&lt;&gt;"深",OR(AD135="準",AD135="深"),(NOT(OR(AND(AD135="準",OR(AC135="日",AC135="休",AD$17=1,AND(AE135&lt;&gt;"準",AE135&lt;&gt;"深",AC135="")),OR(AE135="休",AND(AE135="準",OR(AF135="休",AD$17=30,AF$18="×")),AD$17=31,AE$18="×",AE135="")),AND(AD135="深",OR(AC135="休",AD$17=1,AND(AE135&lt;&gt;"準",AE135&lt;&gt;"深",AC135="")),OR(AE135="休",AND(OR(AE135="準",AE135="深"),OR(AF135="休",AD$17=30,AF$18="×")),AD$17=31,AE$18="×",AE135="")))))),40,0))))</f>
        <v>0</v>
      </c>
      <c r="AE276" s="193">
        <f t="shared" ref="AE276" si="2153">IF(AND($D$1="二交代制",AE$17&gt;=1,AE$17&lt;=28,AE135="当",AF135="明",AG135="休",AH135="当"),10,IF(AND($D$1="三交代制",AE$17&gt;=2,AE$17&lt;=30,OR(AE135="準",AE135="深"),OR(AF135="準",AF135="深"),OR(AG135="準",AG135="深")),20,IF(AND($D$1="二交代制",OR(AE135="当",AE135="明"),NOT(OR(AND(AE135="当",OR(AF135="明",AE$17=31,AF$18="×"),OR(AG135="休",AE$17=30,AE$17=31,AG$18="×")),AND(AE135="明",OR(AD135="当",AE$17=1),OR(AF135="休",AE$17=31,AF$18="×"))))),30,IF(AND($D$1="三交代制",AD135&lt;&gt;"準",AD135&lt;&gt;"深",OR(AE135="準",AE135="深"),(NOT(OR(AND(AE135="準",OR(AD135="日",AD135="休",AE$17=1,AND(AF135&lt;&gt;"準",AF135&lt;&gt;"深",AD135="")),OR(AF135="休",AND(AF135="準",OR(AG135="休",AE$17=30,AG$18="×")),AE$17=31,AF$18="×",AF135="")),AND(AE135="深",OR(AD135="休",AE$17=1,AND(AF135&lt;&gt;"準",AF135&lt;&gt;"深",AD135="")),OR(AF135="休",AND(OR(AF135="準",AF135="深"),OR(AG135="休",AE$17=30,AG$18="×")),AE$17=31,AF$18="×",AF135="")))))),40,0))))</f>
        <v>0</v>
      </c>
      <c r="AF276" s="193">
        <f t="shared" ref="AF276" si="2154">IF(AND($D$1="二交代制",AF$17&gt;=1,AF$17&lt;=28,AF135="当",AG135="明",AH135="休",AI135="当"),10,IF(AND($D$1="三交代制",AF$17&gt;=2,AF$17&lt;=30,OR(AF135="準",AF135="深"),OR(AG135="準",AG135="深"),OR(AH135="準",AH135="深")),20,IF(AND($D$1="二交代制",OR(AF135="当",AF135="明"),NOT(OR(AND(AF135="当",OR(AG135="明",AF$17=31,AG$18="×"),OR(AH135="休",AF$17=30,AF$17=31,AH$18="×")),AND(AF135="明",OR(AE135="当",AF$17=1),OR(AG135="休",AF$17=31,AG$18="×"))))),30,IF(AND($D$1="三交代制",AE135&lt;&gt;"準",AE135&lt;&gt;"深",OR(AF135="準",AF135="深"),(NOT(OR(AND(AF135="準",OR(AE135="日",AE135="休",AF$17=1,AND(AG135&lt;&gt;"準",AG135&lt;&gt;"深",AE135="")),OR(AG135="休",AND(AG135="準",OR(AH135="休",AF$17=30,AH$18="×")),AF$17=31,AG$18="×",AG135="")),AND(AF135="深",OR(AE135="休",AF$17=1,AND(AG135&lt;&gt;"準",AG135&lt;&gt;"深",AE135="")),OR(AG135="休",AND(OR(AG135="準",AG135="深"),OR(AH135="休",AF$17=30,AH$18="×")),AF$17=31,AG$18="×",AG135="")))))),40,0))))</f>
        <v>0</v>
      </c>
      <c r="AG276" s="193">
        <f t="shared" ref="AG276" si="2155">IF(AND($D$1="二交代制",AG$17&gt;=1,AG$17&lt;=28,AG135="当",AH135="明",AI135="休",AJ135="当"),10,IF(AND($D$1="三交代制",AG$17&gt;=2,AG$17&lt;=30,OR(AG135="準",AG135="深"),OR(AH135="準",AH135="深"),OR(AI135="準",AI135="深")),20,IF(AND($D$1="二交代制",OR(AG135="当",AG135="明"),NOT(OR(AND(AG135="当",OR(AH135="明",AG$17=31,AH$18="×"),OR(AI135="休",AG$17=30,AG$17=31,AI$18="×")),AND(AG135="明",OR(AF135="当",AG$17=1),OR(AH135="休",AG$17=31,AH$18="×"))))),30,IF(AND($D$1="三交代制",AF135&lt;&gt;"準",AF135&lt;&gt;"深",OR(AG135="準",AG135="深"),(NOT(OR(AND(AG135="準",OR(AF135="日",AF135="休",AG$17=1,AND(AH135&lt;&gt;"準",AH135&lt;&gt;"深",AF135="")),OR(AH135="休",AND(AH135="準",OR(AI135="休",AG$17=30,AI$18="×")),AG$17=31,AH$18="×",AH135="")),AND(AG135="深",OR(AF135="休",AG$17=1,AND(AH135&lt;&gt;"準",AH135&lt;&gt;"深",AF135="")),OR(AH135="休",AND(OR(AH135="準",AH135="深"),OR(AI135="休",AG$17=30,AI$18="×")),AG$17=31,AH$18="×",AH135="")))))),40,0))))</f>
        <v>0</v>
      </c>
      <c r="AH276" s="193">
        <f t="shared" ref="AH276" si="2156">IF(AND($D$1="二交代制",AH$17&gt;=1,AH$17&lt;=28,AH135="当",AI135="明",AJ135="休",AK135="当"),10,IF(AND($D$1="三交代制",AH$17&gt;=2,AH$17&lt;=30,OR(AH135="準",AH135="深"),OR(AI135="準",AI135="深"),OR(AJ135="準",AJ135="深")),20,IF(AND($D$1="二交代制",OR(AH135="当",AH135="明"),NOT(OR(AND(AH135="当",OR(AI135="明",AH$17=31,AI$18="×"),OR(AJ135="休",AH$17=30,AH$17=31,AJ$18="×")),AND(AH135="明",OR(AG135="当",AH$17=1),OR(AI135="休",AH$17=31,AI$18="×"))))),30,IF(AND($D$1="三交代制",AG135&lt;&gt;"準",AG135&lt;&gt;"深",OR(AH135="準",AH135="深"),(NOT(OR(AND(AH135="準",OR(AG135="日",AG135="休",AH$17=1,AND(AI135&lt;&gt;"準",AI135&lt;&gt;"深",AG135="")),OR(AI135="休",AND(AI135="準",OR(AJ135="休",AH$17=30,AJ$18="×")),AH$17=31,AI$18="×",AI135="")),AND(AH135="深",OR(AG135="休",AH$17=1,AND(AI135&lt;&gt;"準",AI135&lt;&gt;"深",AG135="")),OR(AI135="休",AND(OR(AI135="準",AI135="深"),OR(AJ135="休",AH$17=30,AJ$18="×")),AH$17=31,AI$18="×",AI135="")))))),40,0))))</f>
        <v>0</v>
      </c>
      <c r="AI276" s="193">
        <f t="shared" ref="AI276" si="2157">IF(AND($D$1="二交代制",AI$17&gt;=1,AI$17&lt;=28,AI135="当",AJ135="明",AK135="休",AL135="当"),10,IF(AND($D$1="三交代制",AI$17&gt;=2,AI$17&lt;=30,OR(AI135="準",AI135="深"),OR(AJ135="準",AJ135="深"),OR(AK135="準",AK135="深")),20,IF(AND($D$1="二交代制",OR(AI135="当",AI135="明"),NOT(OR(AND(AI135="当",OR(AJ135="明",AI$17=31,AJ$18="×"),OR(AK135="休",AI$17=30,AI$17=31,AK$18="×")),AND(AI135="明",OR(AH135="当",AI$17=1),OR(AJ135="休",AI$17=31,AJ$18="×"))))),30,IF(AND($D$1="三交代制",AH135&lt;&gt;"準",AH135&lt;&gt;"深",OR(AI135="準",AI135="深"),(NOT(OR(AND(AI135="準",OR(AH135="日",AH135="休",AI$17=1,AND(AJ135&lt;&gt;"準",AJ135&lt;&gt;"深",AH135="")),OR(AJ135="休",AND(AJ135="準",OR(AK135="休",AI$17=30,AK$18="×")),AI$17=31,AJ$18="×",AJ135="")),AND(AI135="深",OR(AH135="休",AI$17=1,AND(AJ135&lt;&gt;"準",AJ135&lt;&gt;"深",AH135="")),OR(AJ135="休",AND(OR(AJ135="準",AJ135="深"),OR(AK135="休",AI$17=30,AK$18="×")),AI$17=31,AJ$18="×",AJ135="")))))),40,0))))</f>
        <v>0</v>
      </c>
      <c r="AJ276" s="193">
        <f t="shared" ref="AJ276" si="2158">IF(AND($D$1="二交代制",AJ$17&gt;=1,AJ$17&lt;=28,AJ135="当",AK135="明",AL135="休",AM135="当"),10,IF(AND($D$1="三交代制",AJ$17&gt;=2,AJ$17&lt;=30,OR(AJ135="準",AJ135="深"),OR(AK135="準",AK135="深"),OR(AL135="準",AL135="深")),20,IF(AND($D$1="二交代制",OR(AJ135="当",AJ135="明"),NOT(OR(AND(AJ135="当",OR(AK135="明",AJ$17=31,AK$18="×"),OR(AL135="休",AJ$17=30,AJ$17=31,AL$18="×")),AND(AJ135="明",OR(AI135="当",AJ$17=1),OR(AK135="休",AJ$17=31,AK$18="×"))))),30,IF(AND($D$1="三交代制",AI135&lt;&gt;"準",AI135&lt;&gt;"深",OR(AJ135="準",AJ135="深"),(NOT(OR(AND(AJ135="準",OR(AI135="日",AI135="休",AJ$17=1,AND(AK135&lt;&gt;"準",AK135&lt;&gt;"深",AI135="")),OR(AK135="休",AND(AK135="準",OR(AL135="休",AJ$17=30,AL$18="×")),AJ$17=31,AK$18="×",AK135="")),AND(AJ135="深",OR(AI135="休",AJ$17=1,AND(AK135&lt;&gt;"準",AK135&lt;&gt;"深",AI135="")),OR(AK135="休",AND(OR(AK135="準",AK135="深"),OR(AL135="休",AJ$17=30,AL$18="×")),AJ$17=31,AK$18="×",AK135="")))))),40,0))))</f>
        <v>0</v>
      </c>
      <c r="AK276" s="193">
        <f t="shared" ref="AK276" si="2159">IF(AND($D$1="二交代制",AK$17&gt;=1,AK$17&lt;=28,AK135="当",AL135="明",AM135="休",AN135="当"),10,IF(AND($D$1="三交代制",AK$17&gt;=2,AK$17&lt;=30,OR(AK135="準",AK135="深"),OR(AL135="準",AL135="深"),OR(AM135="準",AM135="深")),20,IF(AND($D$1="二交代制",OR(AK135="当",AK135="明"),NOT(OR(AND(AK135="当",OR(AL135="明",AK$17=31,AL$18="×"),OR(AM135="休",AK$17=30,AK$17=31,AM$18="×")),AND(AK135="明",OR(AJ135="当",AK$17=1),OR(AL135="休",AK$17=31,AL$18="×"))))),30,IF(AND($D$1="三交代制",AJ135&lt;&gt;"準",AJ135&lt;&gt;"深",OR(AK135="準",AK135="深"),(NOT(OR(AND(AK135="準",OR(AJ135="日",AJ135="休",AK$17=1,AND(AL135&lt;&gt;"準",AL135&lt;&gt;"深",AJ135="")),OR(AL135="休",AND(AL135="準",OR(AM135="休",AK$17=30,AM$18="×")),AK$17=31,AL$18="×",AL135="")),AND(AK135="深",OR(AJ135="休",AK$17=1,AND(AL135&lt;&gt;"準",AL135&lt;&gt;"深",AJ135="")),OR(AL135="休",AND(OR(AL135="準",AL135="深"),OR(AM135="休",AK$17=30,AM$18="×")),AK$17=31,AL$18="×",AL135="")))))),40,0))))</f>
        <v>0</v>
      </c>
      <c r="AL276" s="193">
        <f t="shared" ref="AL276" si="2160">IF(AND($D$1="二交代制",AL$17&gt;=1,AL$17&lt;=28,AL135="当",AM135="明",AN135="休",AO135="当"),10,IF(AND($D$1="三交代制",AL$17&gt;=2,AL$17&lt;=30,OR(AL135="準",AL135="深"),OR(AM135="準",AM135="深"),OR(AN135="準",AN135="深")),20,IF(AND($D$1="二交代制",OR(AL135="当",AL135="明"),NOT(OR(AND(AL135="当",OR(AM135="明",AL$17=31,AM$18="×"),OR(AN135="休",AL$17=30,AL$17=31,AN$18="×")),AND(AL135="明",OR(AK135="当",AL$17=1),OR(AM135="休",AL$17=31,AM$18="×"))))),30,IF(AND($D$1="三交代制",AK135&lt;&gt;"準",AK135&lt;&gt;"深",OR(AL135="準",AL135="深"),(NOT(OR(AND(AL135="準",OR(AK135="日",AK135="休",AL$17=1,AND(AM135&lt;&gt;"準",AM135&lt;&gt;"深",AK135="")),OR(AM135="休",AND(AM135="準",OR(AN135="休",AL$17=30,AN$18="×")),AL$17=31,AM$18="×",AM135="")),AND(AL135="深",OR(AK135="休",AL$17=1,AND(AM135&lt;&gt;"準",AM135&lt;&gt;"深",AK135="")),OR(AM135="休",AND(OR(AM135="準",AM135="深"),OR(AN135="休",AL$17=30,AN$18="×")),AL$17=31,AM$18="×",AM135="")))))),40,0))))</f>
        <v>0</v>
      </c>
      <c r="AM276" s="193">
        <f t="shared" ref="AM276" si="2161">IF(AND($D$1="二交代制",AM$17&gt;=1,AM$17&lt;=28,AM135="当",AN135="明",AO135="休",AP135="当"),10,IF(AND($D$1="三交代制",AM$17&gt;=2,AM$17&lt;=30,OR(AM135="準",AM135="深"),OR(AN135="準",AN135="深"),OR(AO135="準",AO135="深")),20,IF(AND($D$1="二交代制",OR(AM135="当",AM135="明"),NOT(OR(AND(AM135="当",OR(AN135="明",AM$17=31,AN$18="×"),OR(AO135="休",AM$17=30,AM$17=31,AO$18="×")),AND(AM135="明",OR(AL135="当",AM$17=1),OR(AN135="休",AM$17=31,AN$18="×"))))),30,IF(AND($D$1="三交代制",AL135&lt;&gt;"準",AL135&lt;&gt;"深",OR(AM135="準",AM135="深"),(NOT(OR(AND(AM135="準",OR(AL135="日",AL135="休",AM$17=1,AND(AN135&lt;&gt;"準",AN135&lt;&gt;"深",AL135="")),OR(AN135="休",AND(AN135="準",OR(AO135="休",AM$17=30,AO$18="×")),AM$17=31,AN$18="×",AN135="")),AND(AM135="深",OR(AL135="休",AM$17=1,AND(AN135&lt;&gt;"準",AN135&lt;&gt;"深",AL135="")),OR(AN135="休",AND(OR(AN135="準",AN135="深"),OR(AO135="休",AM$17=30,AO$18="×")),AM$17=31,AN$18="×",AN135="")))))),40,0))))</f>
        <v>0</v>
      </c>
      <c r="AN276" s="193">
        <f t="shared" ref="AN276" si="2162">IF(AND($D$1="二交代制",AN$17&gt;=1,AN$17&lt;=28,AN135="当",AO135="明",AP135="休",AQ135="当"),10,IF(AND($D$1="三交代制",AN$17&gt;=2,AN$17&lt;=30,OR(AN135="準",AN135="深"),OR(AO135="準",AO135="深"),OR(AP135="準",AP135="深")),20,IF(AND($D$1="二交代制",OR(AN135="当",AN135="明"),NOT(OR(AND(AN135="当",OR(AO135="明",AN$17=31,AO$18="×"),OR(AP135="休",AN$17=30,AN$17=31,AP$18="×")),AND(AN135="明",OR(AM135="当",AN$17=1),OR(AO135="休",AN$17=31,AO$18="×"))))),30,IF(AND($D$1="三交代制",AM135&lt;&gt;"準",AM135&lt;&gt;"深",OR(AN135="準",AN135="深"),(NOT(OR(AND(AN135="準",OR(AM135="日",AM135="休",AN$17=1,AND(AO135&lt;&gt;"準",AO135&lt;&gt;"深",AM135="")),OR(AO135="休",AND(AO135="準",OR(AP135="休",AN$17=30,AP$18="×")),AN$17=31,AO$18="×",AO135="")),AND(AN135="深",OR(AM135="休",AN$17=1,AND(AO135&lt;&gt;"準",AO135&lt;&gt;"深",AM135="")),OR(AO135="休",AND(OR(AO135="準",AO135="深"),OR(AP135="休",AN$17=30,AP$18="×")),AN$17=31,AO$18="×",AO135="")))))),40,0))))</f>
        <v>0</v>
      </c>
      <c r="AO276" s="193">
        <f t="shared" ref="AO276" si="2163">IF(AND($D$1="二交代制",AO$17&gt;=1,AO$17&lt;=28,AO135="当",AP135="明",AQ135="休",AR135="当"),10,IF(AND($D$1="三交代制",AO$17&gt;=2,AO$17&lt;=30,OR(AO135="準",AO135="深"),OR(AP135="準",AP135="深"),OR(AQ135="準",AQ135="深")),20,IF(AND($D$1="二交代制",OR(AO135="当",AO135="明"),NOT(OR(AND(AO135="当",OR(AP135="明",AO$17=31,AP$18="×"),OR(AQ135="休",AO$17=30,AO$17=31,AQ$18="×")),AND(AO135="明",OR(AN135="当",AO$17=1),OR(AP135="休",AO$17=31,AP$18="×"))))),30,IF(AND($D$1="三交代制",AN135&lt;&gt;"準",AN135&lt;&gt;"深",OR(AO135="準",AO135="深"),(NOT(OR(AND(AO135="準",OR(AN135="日",AN135="休",AO$17=1,AND(AP135&lt;&gt;"準",AP135&lt;&gt;"深",AN135="")),OR(AP135="休",AND(AP135="準",OR(AQ135="休",AO$17=30,AQ$18="×")),AO$17=31,AP$18="×",AP135="")),AND(AO135="深",OR(AN135="休",AO$17=1,AND(AP135&lt;&gt;"準",AP135&lt;&gt;"深",AN135="")),OR(AP135="休",AND(OR(AP135="準",AP135="深"),OR(AQ135="休",AO$17=30,AQ$18="×")),AO$17=31,AP$18="×",AP135="")))))),40,0))))</f>
        <v>0</v>
      </c>
    </row>
    <row r="277" spans="2:41" x14ac:dyDescent="0.4">
      <c r="D277" s="104"/>
      <c r="E277" s="104"/>
      <c r="F277" s="104"/>
      <c r="G277" s="104"/>
      <c r="H277" s="104"/>
      <c r="I277" s="307"/>
      <c r="J277" s="202"/>
      <c r="K277" s="193"/>
      <c r="L277" s="193"/>
      <c r="M277" s="193"/>
      <c r="N277" s="193"/>
      <c r="O277" s="193"/>
      <c r="P277" s="193"/>
      <c r="Q277" s="193"/>
      <c r="R277" s="193"/>
      <c r="S277" s="193"/>
      <c r="T277" s="193"/>
      <c r="U277" s="193"/>
      <c r="V277" s="193"/>
      <c r="W277" s="193"/>
      <c r="X277" s="193"/>
      <c r="Y277" s="193"/>
      <c r="Z277" s="193"/>
      <c r="AA277" s="193"/>
      <c r="AB277" s="193"/>
      <c r="AC277" s="193"/>
      <c r="AD277" s="193"/>
      <c r="AE277" s="193"/>
      <c r="AF277" s="193"/>
      <c r="AG277" s="193"/>
      <c r="AH277" s="193"/>
      <c r="AI277" s="193"/>
      <c r="AJ277" s="193"/>
      <c r="AK277" s="193"/>
      <c r="AL277" s="193"/>
      <c r="AM277" s="193"/>
      <c r="AN277" s="193"/>
      <c r="AO277" s="193"/>
    </row>
    <row r="278" spans="2:41" x14ac:dyDescent="0.4">
      <c r="D278" s="104"/>
      <c r="E278" s="104"/>
      <c r="F278" s="104"/>
      <c r="G278" s="104"/>
      <c r="H278" s="104"/>
      <c r="I278" s="307"/>
      <c r="J278" s="201" t="str">
        <f t="shared" ref="J278" si="2164">E137</f>
        <v/>
      </c>
      <c r="K278" s="193">
        <f t="shared" ref="K278" si="2165">IF(AND($D$1="二交代制",K$17&gt;=1,K$17&lt;=28,K137="当",L137="明",M137="休",N137="当"),10,IF(AND($D$1="三交代制",K$17&gt;=2,K$17&lt;=30,OR(K137="準",K137="深"),OR(L137="準",L137="深"),OR(M137="準",M137="深")),20,IF(AND($D$1="二交代制",OR(K137="当",K137="明"),NOT(OR(AND(K137="当",OR(L137="明",K$17=31,L$18="×"),OR(M137="休",K$17=30,K$17=31,M$18="×")),AND(K137="明",OR(J137="当",K$17=1),OR(L137="休",K$17=31,L$18="×"))))),30,IF(AND($D$1="三交代制",J137&lt;&gt;"準",J137&lt;&gt;"深",OR(K137="準",K137="深"),(NOT(OR(AND(K137="準",OR(J137="日",J137="休",K$17=1,AND(L137&lt;&gt;"準",L137&lt;&gt;"深",J137="")),OR(L137="休",AND(L137="準",OR(M137="休",K$17=30,M$18="×")),K$17=31,L$18="×",L137="")),AND(K137="深",OR(J137="休",K$17=1,AND(L137&lt;&gt;"準",L137&lt;&gt;"深",J137="")),OR(L137="休",AND(OR(L137="準",L137="深"),OR(M137="休",K$17=30,M$18="×")),K$17=31,L$18="×",L137="")))))),40,0))))</f>
        <v>0</v>
      </c>
      <c r="L278" s="193">
        <f t="shared" ref="L278" si="2166">IF(AND($D$1="二交代制",L$17&gt;=1,L$17&lt;=28,L137="当",M137="明",N137="休",O137="当"),10,IF(AND($D$1="三交代制",L$17&gt;=2,L$17&lt;=30,OR(L137="準",L137="深"),OR(M137="準",M137="深"),OR(N137="準",N137="深")),20,IF(AND($D$1="二交代制",OR(L137="当",L137="明"),NOT(OR(AND(L137="当",OR(M137="明",L$17=31,M$18="×"),OR(N137="休",L$17=30,L$17=31,N$18="×")),AND(L137="明",OR(K137="当",L$17=1),OR(M137="休",L$17=31,M$18="×"))))),30,IF(AND($D$1="三交代制",K137&lt;&gt;"準",K137&lt;&gt;"深",OR(L137="準",L137="深"),(NOT(OR(AND(L137="準",OR(K137="日",K137="休",L$17=1,AND(M137&lt;&gt;"準",M137&lt;&gt;"深",K137="")),OR(M137="休",AND(M137="準",OR(N137="休",L$17=30,N$18="×")),L$17=31,M$18="×",M137="")),AND(L137="深",OR(K137="休",L$17=1,AND(M137&lt;&gt;"準",M137&lt;&gt;"深",K137="")),OR(M137="休",AND(OR(M137="準",M137="深"),OR(N137="休",L$17=30,N$18="×")),L$17=31,M$18="×",M137="")))))),40,0))))</f>
        <v>0</v>
      </c>
      <c r="M278" s="193">
        <f t="shared" ref="M278" si="2167">IF(AND($D$1="二交代制",M$17&gt;=1,M$17&lt;=28,M137="当",N137="明",O137="休",P137="当"),10,IF(AND($D$1="三交代制",M$17&gt;=2,M$17&lt;=30,OR(M137="準",M137="深"),OR(N137="準",N137="深"),OR(O137="準",O137="深")),20,IF(AND($D$1="二交代制",OR(M137="当",M137="明"),NOT(OR(AND(M137="当",OR(N137="明",M$17=31,N$18="×"),OR(O137="休",M$17=30,M$17=31,O$18="×")),AND(M137="明",OR(L137="当",M$17=1),OR(N137="休",M$17=31,N$18="×"))))),30,IF(AND($D$1="三交代制",L137&lt;&gt;"準",L137&lt;&gt;"深",OR(M137="準",M137="深"),(NOT(OR(AND(M137="準",OR(L137="日",L137="休",M$17=1,AND(N137&lt;&gt;"準",N137&lt;&gt;"深",L137="")),OR(N137="休",AND(N137="準",OR(O137="休",M$17=30,O$18="×")),M$17=31,N$18="×",N137="")),AND(M137="深",OR(L137="休",M$17=1,AND(N137&lt;&gt;"準",N137&lt;&gt;"深",L137="")),OR(N137="休",AND(OR(N137="準",N137="深"),OR(O137="休",M$17=30,O$18="×")),M$17=31,N$18="×",N137="")))))),40,0))))</f>
        <v>0</v>
      </c>
      <c r="N278" s="193">
        <f t="shared" ref="N278" si="2168">IF(AND($D$1="二交代制",N$17&gt;=1,N$17&lt;=28,N137="当",O137="明",P137="休",Q137="当"),10,IF(AND($D$1="三交代制",N$17&gt;=2,N$17&lt;=30,OR(N137="準",N137="深"),OR(O137="準",O137="深"),OR(P137="準",P137="深")),20,IF(AND($D$1="二交代制",OR(N137="当",N137="明"),NOT(OR(AND(N137="当",OR(O137="明",N$17=31,O$18="×"),OR(P137="休",N$17=30,N$17=31,P$18="×")),AND(N137="明",OR(M137="当",N$17=1),OR(O137="休",N$17=31,O$18="×"))))),30,IF(AND($D$1="三交代制",M137&lt;&gt;"準",M137&lt;&gt;"深",OR(N137="準",N137="深"),(NOT(OR(AND(N137="準",OR(M137="日",M137="休",N$17=1,AND(O137&lt;&gt;"準",O137&lt;&gt;"深",M137="")),OR(O137="休",AND(O137="準",OR(P137="休",N$17=30,P$18="×")),N$17=31,O$18="×",O137="")),AND(N137="深",OR(M137="休",N$17=1,AND(O137&lt;&gt;"準",O137&lt;&gt;"深",M137="")),OR(O137="休",AND(OR(O137="準",O137="深"),OR(P137="休",N$17=30,P$18="×")),N$17=31,O$18="×",O137="")))))),40,0))))</f>
        <v>0</v>
      </c>
      <c r="O278" s="193">
        <f t="shared" ref="O278" si="2169">IF(AND($D$1="二交代制",O$17&gt;=1,O$17&lt;=28,O137="当",P137="明",Q137="休",R137="当"),10,IF(AND($D$1="三交代制",O$17&gt;=2,O$17&lt;=30,OR(O137="準",O137="深"),OR(P137="準",P137="深"),OR(Q137="準",Q137="深")),20,IF(AND($D$1="二交代制",OR(O137="当",O137="明"),NOT(OR(AND(O137="当",OR(P137="明",O$17=31,P$18="×"),OR(Q137="休",O$17=30,O$17=31,Q$18="×")),AND(O137="明",OR(N137="当",O$17=1),OR(P137="休",O$17=31,P$18="×"))))),30,IF(AND($D$1="三交代制",N137&lt;&gt;"準",N137&lt;&gt;"深",OR(O137="準",O137="深"),(NOT(OR(AND(O137="準",OR(N137="日",N137="休",O$17=1,AND(P137&lt;&gt;"準",P137&lt;&gt;"深",N137="")),OR(P137="休",AND(P137="準",OR(Q137="休",O$17=30,Q$18="×")),O$17=31,P$18="×",P137="")),AND(O137="深",OR(N137="休",O$17=1,AND(P137&lt;&gt;"準",P137&lt;&gt;"深",N137="")),OR(P137="休",AND(OR(P137="準",P137="深"),OR(Q137="休",O$17=30,Q$18="×")),O$17=31,P$18="×",P137="")))))),40,0))))</f>
        <v>0</v>
      </c>
      <c r="P278" s="193">
        <f t="shared" ref="P278" si="2170">IF(AND($D$1="二交代制",P$17&gt;=1,P$17&lt;=28,P137="当",Q137="明",R137="休",S137="当"),10,IF(AND($D$1="三交代制",P$17&gt;=2,P$17&lt;=30,OR(P137="準",P137="深"),OR(Q137="準",Q137="深"),OR(R137="準",R137="深")),20,IF(AND($D$1="二交代制",OR(P137="当",P137="明"),NOT(OR(AND(P137="当",OR(Q137="明",P$17=31,Q$18="×"),OR(R137="休",P$17=30,P$17=31,R$18="×")),AND(P137="明",OR(O137="当",P$17=1),OR(Q137="休",P$17=31,Q$18="×"))))),30,IF(AND($D$1="三交代制",O137&lt;&gt;"準",O137&lt;&gt;"深",OR(P137="準",P137="深"),(NOT(OR(AND(P137="準",OR(O137="日",O137="休",P$17=1,AND(Q137&lt;&gt;"準",Q137&lt;&gt;"深",O137="")),OR(Q137="休",AND(Q137="準",OR(R137="休",P$17=30,R$18="×")),P$17=31,Q$18="×",Q137="")),AND(P137="深",OR(O137="休",P$17=1,AND(Q137&lt;&gt;"準",Q137&lt;&gt;"深",O137="")),OR(Q137="休",AND(OR(Q137="準",Q137="深"),OR(R137="休",P$17=30,R$18="×")),P$17=31,Q$18="×",Q137="")))))),40,0))))</f>
        <v>0</v>
      </c>
      <c r="Q278" s="193">
        <f t="shared" ref="Q278" si="2171">IF(AND($D$1="二交代制",Q$17&gt;=1,Q$17&lt;=28,Q137="当",R137="明",S137="休",T137="当"),10,IF(AND($D$1="三交代制",Q$17&gt;=2,Q$17&lt;=30,OR(Q137="準",Q137="深"),OR(R137="準",R137="深"),OR(S137="準",S137="深")),20,IF(AND($D$1="二交代制",OR(Q137="当",Q137="明"),NOT(OR(AND(Q137="当",OR(R137="明",Q$17=31,R$18="×"),OR(S137="休",Q$17=30,Q$17=31,S$18="×")),AND(Q137="明",OR(P137="当",Q$17=1),OR(R137="休",Q$17=31,R$18="×"))))),30,IF(AND($D$1="三交代制",P137&lt;&gt;"準",P137&lt;&gt;"深",OR(Q137="準",Q137="深"),(NOT(OR(AND(Q137="準",OR(P137="日",P137="休",Q$17=1,AND(R137&lt;&gt;"準",R137&lt;&gt;"深",P137="")),OR(R137="休",AND(R137="準",OR(S137="休",Q$17=30,S$18="×")),Q$17=31,R$18="×",R137="")),AND(Q137="深",OR(P137="休",Q$17=1,AND(R137&lt;&gt;"準",R137&lt;&gt;"深",P137="")),OR(R137="休",AND(OR(R137="準",R137="深"),OR(S137="休",Q$17=30,S$18="×")),Q$17=31,R$18="×",R137="")))))),40,0))))</f>
        <v>0</v>
      </c>
      <c r="R278" s="193">
        <f t="shared" ref="R278" si="2172">IF(AND($D$1="二交代制",R$17&gt;=1,R$17&lt;=28,R137="当",S137="明",T137="休",U137="当"),10,IF(AND($D$1="三交代制",R$17&gt;=2,R$17&lt;=30,OR(R137="準",R137="深"),OR(S137="準",S137="深"),OR(T137="準",T137="深")),20,IF(AND($D$1="二交代制",OR(R137="当",R137="明"),NOT(OR(AND(R137="当",OR(S137="明",R$17=31,S$18="×"),OR(T137="休",R$17=30,R$17=31,T$18="×")),AND(R137="明",OR(Q137="当",R$17=1),OR(S137="休",R$17=31,S$18="×"))))),30,IF(AND($D$1="三交代制",Q137&lt;&gt;"準",Q137&lt;&gt;"深",OR(R137="準",R137="深"),(NOT(OR(AND(R137="準",OR(Q137="日",Q137="休",R$17=1,AND(S137&lt;&gt;"準",S137&lt;&gt;"深",Q137="")),OR(S137="休",AND(S137="準",OR(T137="休",R$17=30,T$18="×")),R$17=31,S$18="×",S137="")),AND(R137="深",OR(Q137="休",R$17=1,AND(S137&lt;&gt;"準",S137&lt;&gt;"深",Q137="")),OR(S137="休",AND(OR(S137="準",S137="深"),OR(T137="休",R$17=30,T$18="×")),R$17=31,S$18="×",S137="")))))),40,0))))</f>
        <v>0</v>
      </c>
      <c r="S278" s="193">
        <f t="shared" ref="S278" si="2173">IF(AND($D$1="二交代制",S$17&gt;=1,S$17&lt;=28,S137="当",T137="明",U137="休",V137="当"),10,IF(AND($D$1="三交代制",S$17&gt;=2,S$17&lt;=30,OR(S137="準",S137="深"),OR(T137="準",T137="深"),OR(U137="準",U137="深")),20,IF(AND($D$1="二交代制",OR(S137="当",S137="明"),NOT(OR(AND(S137="当",OR(T137="明",S$17=31,T$18="×"),OR(U137="休",S$17=30,S$17=31,U$18="×")),AND(S137="明",OR(R137="当",S$17=1),OR(T137="休",S$17=31,T$18="×"))))),30,IF(AND($D$1="三交代制",R137&lt;&gt;"準",R137&lt;&gt;"深",OR(S137="準",S137="深"),(NOT(OR(AND(S137="準",OR(R137="日",R137="休",S$17=1,AND(T137&lt;&gt;"準",T137&lt;&gt;"深",R137="")),OR(T137="休",AND(T137="準",OR(U137="休",S$17=30,U$18="×")),S$17=31,T$18="×",T137="")),AND(S137="深",OR(R137="休",S$17=1,AND(T137&lt;&gt;"準",T137&lt;&gt;"深",R137="")),OR(T137="休",AND(OR(T137="準",T137="深"),OR(U137="休",S$17=30,U$18="×")),S$17=31,T$18="×",T137="")))))),40,0))))</f>
        <v>0</v>
      </c>
      <c r="T278" s="193">
        <f t="shared" ref="T278" si="2174">IF(AND($D$1="二交代制",T$17&gt;=1,T$17&lt;=28,T137="当",U137="明",V137="休",W137="当"),10,IF(AND($D$1="三交代制",T$17&gt;=2,T$17&lt;=30,OR(T137="準",T137="深"),OR(U137="準",U137="深"),OR(V137="準",V137="深")),20,IF(AND($D$1="二交代制",OR(T137="当",T137="明"),NOT(OR(AND(T137="当",OR(U137="明",T$17=31,U$18="×"),OR(V137="休",T$17=30,T$17=31,V$18="×")),AND(T137="明",OR(S137="当",T$17=1),OR(U137="休",T$17=31,U$18="×"))))),30,IF(AND($D$1="三交代制",S137&lt;&gt;"準",S137&lt;&gt;"深",OR(T137="準",T137="深"),(NOT(OR(AND(T137="準",OR(S137="日",S137="休",T$17=1,AND(U137&lt;&gt;"準",U137&lt;&gt;"深",S137="")),OR(U137="休",AND(U137="準",OR(V137="休",T$17=30,V$18="×")),T$17=31,U$18="×",U137="")),AND(T137="深",OR(S137="休",T$17=1,AND(U137&lt;&gt;"準",U137&lt;&gt;"深",S137="")),OR(U137="休",AND(OR(U137="準",U137="深"),OR(V137="休",T$17=30,V$18="×")),T$17=31,U$18="×",U137="")))))),40,0))))</f>
        <v>0</v>
      </c>
      <c r="U278" s="193">
        <f t="shared" ref="U278" si="2175">IF(AND($D$1="二交代制",U$17&gt;=1,U$17&lt;=28,U137="当",V137="明",W137="休",X137="当"),10,IF(AND($D$1="三交代制",U$17&gt;=2,U$17&lt;=30,OR(U137="準",U137="深"),OR(V137="準",V137="深"),OR(W137="準",W137="深")),20,IF(AND($D$1="二交代制",OR(U137="当",U137="明"),NOT(OR(AND(U137="当",OR(V137="明",U$17=31,V$18="×"),OR(W137="休",U$17=30,U$17=31,W$18="×")),AND(U137="明",OR(T137="当",U$17=1),OR(V137="休",U$17=31,V$18="×"))))),30,IF(AND($D$1="三交代制",T137&lt;&gt;"準",T137&lt;&gt;"深",OR(U137="準",U137="深"),(NOT(OR(AND(U137="準",OR(T137="日",T137="休",U$17=1,AND(V137&lt;&gt;"準",V137&lt;&gt;"深",T137="")),OR(V137="休",AND(V137="準",OR(W137="休",U$17=30,W$18="×")),U$17=31,V$18="×",V137="")),AND(U137="深",OR(T137="休",U$17=1,AND(V137&lt;&gt;"準",V137&lt;&gt;"深",T137="")),OR(V137="休",AND(OR(V137="準",V137="深"),OR(W137="休",U$17=30,W$18="×")),U$17=31,V$18="×",V137="")))))),40,0))))</f>
        <v>0</v>
      </c>
      <c r="V278" s="193">
        <f t="shared" ref="V278" si="2176">IF(AND($D$1="二交代制",V$17&gt;=1,V$17&lt;=28,V137="当",W137="明",X137="休",Y137="当"),10,IF(AND($D$1="三交代制",V$17&gt;=2,V$17&lt;=30,OR(V137="準",V137="深"),OR(W137="準",W137="深"),OR(X137="準",X137="深")),20,IF(AND($D$1="二交代制",OR(V137="当",V137="明"),NOT(OR(AND(V137="当",OR(W137="明",V$17=31,W$18="×"),OR(X137="休",V$17=30,V$17=31,X$18="×")),AND(V137="明",OR(U137="当",V$17=1),OR(W137="休",V$17=31,W$18="×"))))),30,IF(AND($D$1="三交代制",U137&lt;&gt;"準",U137&lt;&gt;"深",OR(V137="準",V137="深"),(NOT(OR(AND(V137="準",OR(U137="日",U137="休",V$17=1,AND(W137&lt;&gt;"準",W137&lt;&gt;"深",U137="")),OR(W137="休",AND(W137="準",OR(X137="休",V$17=30,X$18="×")),V$17=31,W$18="×",W137="")),AND(V137="深",OR(U137="休",V$17=1,AND(W137&lt;&gt;"準",W137&lt;&gt;"深",U137="")),OR(W137="休",AND(OR(W137="準",W137="深"),OR(X137="休",V$17=30,X$18="×")),V$17=31,W$18="×",W137="")))))),40,0))))</f>
        <v>0</v>
      </c>
      <c r="W278" s="193">
        <f t="shared" ref="W278" si="2177">IF(AND($D$1="二交代制",W$17&gt;=1,W$17&lt;=28,W137="当",X137="明",Y137="休",Z137="当"),10,IF(AND($D$1="三交代制",W$17&gt;=2,W$17&lt;=30,OR(W137="準",W137="深"),OR(X137="準",X137="深"),OR(Y137="準",Y137="深")),20,IF(AND($D$1="二交代制",OR(W137="当",W137="明"),NOT(OR(AND(W137="当",OR(X137="明",W$17=31,X$18="×"),OR(Y137="休",W$17=30,W$17=31,Y$18="×")),AND(W137="明",OR(V137="当",W$17=1),OR(X137="休",W$17=31,X$18="×"))))),30,IF(AND($D$1="三交代制",V137&lt;&gt;"準",V137&lt;&gt;"深",OR(W137="準",W137="深"),(NOT(OR(AND(W137="準",OR(V137="日",V137="休",W$17=1,AND(X137&lt;&gt;"準",X137&lt;&gt;"深",V137="")),OR(X137="休",AND(X137="準",OR(Y137="休",W$17=30,Y$18="×")),W$17=31,X$18="×",X137="")),AND(W137="深",OR(V137="休",W$17=1,AND(X137&lt;&gt;"準",X137&lt;&gt;"深",V137="")),OR(X137="休",AND(OR(X137="準",X137="深"),OR(Y137="休",W$17=30,Y$18="×")),W$17=31,X$18="×",X137="")))))),40,0))))</f>
        <v>0</v>
      </c>
      <c r="X278" s="193">
        <f t="shared" ref="X278" si="2178">IF(AND($D$1="二交代制",X$17&gt;=1,X$17&lt;=28,X137="当",Y137="明",Z137="休",AA137="当"),10,IF(AND($D$1="三交代制",X$17&gt;=2,X$17&lt;=30,OR(X137="準",X137="深"),OR(Y137="準",Y137="深"),OR(Z137="準",Z137="深")),20,IF(AND($D$1="二交代制",OR(X137="当",X137="明"),NOT(OR(AND(X137="当",OR(Y137="明",X$17=31,Y$18="×"),OR(Z137="休",X$17=30,X$17=31,Z$18="×")),AND(X137="明",OR(W137="当",X$17=1),OR(Y137="休",X$17=31,Y$18="×"))))),30,IF(AND($D$1="三交代制",W137&lt;&gt;"準",W137&lt;&gt;"深",OR(X137="準",X137="深"),(NOT(OR(AND(X137="準",OR(W137="日",W137="休",X$17=1,AND(Y137&lt;&gt;"準",Y137&lt;&gt;"深",W137="")),OR(Y137="休",AND(Y137="準",OR(Z137="休",X$17=30,Z$18="×")),X$17=31,Y$18="×",Y137="")),AND(X137="深",OR(W137="休",X$17=1,AND(Y137&lt;&gt;"準",Y137&lt;&gt;"深",W137="")),OR(Y137="休",AND(OR(Y137="準",Y137="深"),OR(Z137="休",X$17=30,Z$18="×")),X$17=31,Y$18="×",Y137="")))))),40,0))))</f>
        <v>0</v>
      </c>
      <c r="Y278" s="193">
        <f t="shared" ref="Y278" si="2179">IF(AND($D$1="二交代制",Y$17&gt;=1,Y$17&lt;=28,Y137="当",Z137="明",AA137="休",AB137="当"),10,IF(AND($D$1="三交代制",Y$17&gt;=2,Y$17&lt;=30,OR(Y137="準",Y137="深"),OR(Z137="準",Z137="深"),OR(AA137="準",AA137="深")),20,IF(AND($D$1="二交代制",OR(Y137="当",Y137="明"),NOT(OR(AND(Y137="当",OR(Z137="明",Y$17=31,Z$18="×"),OR(AA137="休",Y$17=30,Y$17=31,AA$18="×")),AND(Y137="明",OR(X137="当",Y$17=1),OR(Z137="休",Y$17=31,Z$18="×"))))),30,IF(AND($D$1="三交代制",X137&lt;&gt;"準",X137&lt;&gt;"深",OR(Y137="準",Y137="深"),(NOT(OR(AND(Y137="準",OR(X137="日",X137="休",Y$17=1,AND(Z137&lt;&gt;"準",Z137&lt;&gt;"深",X137="")),OR(Z137="休",AND(Z137="準",OR(AA137="休",Y$17=30,AA$18="×")),Y$17=31,Z$18="×",Z137="")),AND(Y137="深",OR(X137="休",Y$17=1,AND(Z137&lt;&gt;"準",Z137&lt;&gt;"深",X137="")),OR(Z137="休",AND(OR(Z137="準",Z137="深"),OR(AA137="休",Y$17=30,AA$18="×")),Y$17=31,Z$18="×",Z137="")))))),40,0))))</f>
        <v>0</v>
      </c>
      <c r="Z278" s="193">
        <f t="shared" ref="Z278" si="2180">IF(AND($D$1="二交代制",Z$17&gt;=1,Z$17&lt;=28,Z137="当",AA137="明",AB137="休",AC137="当"),10,IF(AND($D$1="三交代制",Z$17&gt;=2,Z$17&lt;=30,OR(Z137="準",Z137="深"),OR(AA137="準",AA137="深"),OR(AB137="準",AB137="深")),20,IF(AND($D$1="二交代制",OR(Z137="当",Z137="明"),NOT(OR(AND(Z137="当",OR(AA137="明",Z$17=31,AA$18="×"),OR(AB137="休",Z$17=30,Z$17=31,AB$18="×")),AND(Z137="明",OR(Y137="当",Z$17=1),OR(AA137="休",Z$17=31,AA$18="×"))))),30,IF(AND($D$1="三交代制",Y137&lt;&gt;"準",Y137&lt;&gt;"深",OR(Z137="準",Z137="深"),(NOT(OR(AND(Z137="準",OR(Y137="日",Y137="休",Z$17=1,AND(AA137&lt;&gt;"準",AA137&lt;&gt;"深",Y137="")),OR(AA137="休",AND(AA137="準",OR(AB137="休",Z$17=30,AB$18="×")),Z$17=31,AA$18="×",AA137="")),AND(Z137="深",OR(Y137="休",Z$17=1,AND(AA137&lt;&gt;"準",AA137&lt;&gt;"深",Y137="")),OR(AA137="休",AND(OR(AA137="準",AA137="深"),OR(AB137="休",Z$17=30,AB$18="×")),Z$17=31,AA$18="×",AA137="")))))),40,0))))</f>
        <v>0</v>
      </c>
      <c r="AA278" s="193">
        <f t="shared" ref="AA278" si="2181">IF(AND($D$1="二交代制",AA$17&gt;=1,AA$17&lt;=28,AA137="当",AB137="明",AC137="休",AD137="当"),10,IF(AND($D$1="三交代制",AA$17&gt;=2,AA$17&lt;=30,OR(AA137="準",AA137="深"),OR(AB137="準",AB137="深"),OR(AC137="準",AC137="深")),20,IF(AND($D$1="二交代制",OR(AA137="当",AA137="明"),NOT(OR(AND(AA137="当",OR(AB137="明",AA$17=31,AB$18="×"),OR(AC137="休",AA$17=30,AA$17=31,AC$18="×")),AND(AA137="明",OR(Z137="当",AA$17=1),OR(AB137="休",AA$17=31,AB$18="×"))))),30,IF(AND($D$1="三交代制",Z137&lt;&gt;"準",Z137&lt;&gt;"深",OR(AA137="準",AA137="深"),(NOT(OR(AND(AA137="準",OR(Z137="日",Z137="休",AA$17=1,AND(AB137&lt;&gt;"準",AB137&lt;&gt;"深",Z137="")),OR(AB137="休",AND(AB137="準",OR(AC137="休",AA$17=30,AC$18="×")),AA$17=31,AB$18="×",AB137="")),AND(AA137="深",OR(Z137="休",AA$17=1,AND(AB137&lt;&gt;"準",AB137&lt;&gt;"深",Z137="")),OR(AB137="休",AND(OR(AB137="準",AB137="深"),OR(AC137="休",AA$17=30,AC$18="×")),AA$17=31,AB$18="×",AB137="")))))),40,0))))</f>
        <v>0</v>
      </c>
      <c r="AB278" s="193">
        <f t="shared" ref="AB278" si="2182">IF(AND($D$1="二交代制",AB$17&gt;=1,AB$17&lt;=28,AB137="当",AC137="明",AD137="休",AE137="当"),10,IF(AND($D$1="三交代制",AB$17&gt;=2,AB$17&lt;=30,OR(AB137="準",AB137="深"),OR(AC137="準",AC137="深"),OR(AD137="準",AD137="深")),20,IF(AND($D$1="二交代制",OR(AB137="当",AB137="明"),NOT(OR(AND(AB137="当",OR(AC137="明",AB$17=31,AC$18="×"),OR(AD137="休",AB$17=30,AB$17=31,AD$18="×")),AND(AB137="明",OR(AA137="当",AB$17=1),OR(AC137="休",AB$17=31,AC$18="×"))))),30,IF(AND($D$1="三交代制",AA137&lt;&gt;"準",AA137&lt;&gt;"深",OR(AB137="準",AB137="深"),(NOT(OR(AND(AB137="準",OR(AA137="日",AA137="休",AB$17=1,AND(AC137&lt;&gt;"準",AC137&lt;&gt;"深",AA137="")),OR(AC137="休",AND(AC137="準",OR(AD137="休",AB$17=30,AD$18="×")),AB$17=31,AC$18="×",AC137="")),AND(AB137="深",OR(AA137="休",AB$17=1,AND(AC137&lt;&gt;"準",AC137&lt;&gt;"深",AA137="")),OR(AC137="休",AND(OR(AC137="準",AC137="深"),OR(AD137="休",AB$17=30,AD$18="×")),AB$17=31,AC$18="×",AC137="")))))),40,0))))</f>
        <v>0</v>
      </c>
      <c r="AC278" s="193">
        <f t="shared" ref="AC278" si="2183">IF(AND($D$1="二交代制",AC$17&gt;=1,AC$17&lt;=28,AC137="当",AD137="明",AE137="休",AF137="当"),10,IF(AND($D$1="三交代制",AC$17&gt;=2,AC$17&lt;=30,OR(AC137="準",AC137="深"),OR(AD137="準",AD137="深"),OR(AE137="準",AE137="深")),20,IF(AND($D$1="二交代制",OR(AC137="当",AC137="明"),NOT(OR(AND(AC137="当",OR(AD137="明",AC$17=31,AD$18="×"),OR(AE137="休",AC$17=30,AC$17=31,AE$18="×")),AND(AC137="明",OR(AB137="当",AC$17=1),OR(AD137="休",AC$17=31,AD$18="×"))))),30,IF(AND($D$1="三交代制",AB137&lt;&gt;"準",AB137&lt;&gt;"深",OR(AC137="準",AC137="深"),(NOT(OR(AND(AC137="準",OR(AB137="日",AB137="休",AC$17=1,AND(AD137&lt;&gt;"準",AD137&lt;&gt;"深",AB137="")),OR(AD137="休",AND(AD137="準",OR(AE137="休",AC$17=30,AE$18="×")),AC$17=31,AD$18="×",AD137="")),AND(AC137="深",OR(AB137="休",AC$17=1,AND(AD137&lt;&gt;"準",AD137&lt;&gt;"深",AB137="")),OR(AD137="休",AND(OR(AD137="準",AD137="深"),OR(AE137="休",AC$17=30,AE$18="×")),AC$17=31,AD$18="×",AD137="")))))),40,0))))</f>
        <v>0</v>
      </c>
      <c r="AD278" s="193">
        <f t="shared" ref="AD278" si="2184">IF(AND($D$1="二交代制",AD$17&gt;=1,AD$17&lt;=28,AD137="当",AE137="明",AF137="休",AG137="当"),10,IF(AND($D$1="三交代制",AD$17&gt;=2,AD$17&lt;=30,OR(AD137="準",AD137="深"),OR(AE137="準",AE137="深"),OR(AF137="準",AF137="深")),20,IF(AND($D$1="二交代制",OR(AD137="当",AD137="明"),NOT(OR(AND(AD137="当",OR(AE137="明",AD$17=31,AE$18="×"),OR(AF137="休",AD$17=30,AD$17=31,AF$18="×")),AND(AD137="明",OR(AC137="当",AD$17=1),OR(AE137="休",AD$17=31,AE$18="×"))))),30,IF(AND($D$1="三交代制",AC137&lt;&gt;"準",AC137&lt;&gt;"深",OR(AD137="準",AD137="深"),(NOT(OR(AND(AD137="準",OR(AC137="日",AC137="休",AD$17=1,AND(AE137&lt;&gt;"準",AE137&lt;&gt;"深",AC137="")),OR(AE137="休",AND(AE137="準",OR(AF137="休",AD$17=30,AF$18="×")),AD$17=31,AE$18="×",AE137="")),AND(AD137="深",OR(AC137="休",AD$17=1,AND(AE137&lt;&gt;"準",AE137&lt;&gt;"深",AC137="")),OR(AE137="休",AND(OR(AE137="準",AE137="深"),OR(AF137="休",AD$17=30,AF$18="×")),AD$17=31,AE$18="×",AE137="")))))),40,0))))</f>
        <v>0</v>
      </c>
      <c r="AE278" s="193">
        <f t="shared" ref="AE278" si="2185">IF(AND($D$1="二交代制",AE$17&gt;=1,AE$17&lt;=28,AE137="当",AF137="明",AG137="休",AH137="当"),10,IF(AND($D$1="三交代制",AE$17&gt;=2,AE$17&lt;=30,OR(AE137="準",AE137="深"),OR(AF137="準",AF137="深"),OR(AG137="準",AG137="深")),20,IF(AND($D$1="二交代制",OR(AE137="当",AE137="明"),NOT(OR(AND(AE137="当",OR(AF137="明",AE$17=31,AF$18="×"),OR(AG137="休",AE$17=30,AE$17=31,AG$18="×")),AND(AE137="明",OR(AD137="当",AE$17=1),OR(AF137="休",AE$17=31,AF$18="×"))))),30,IF(AND($D$1="三交代制",AD137&lt;&gt;"準",AD137&lt;&gt;"深",OR(AE137="準",AE137="深"),(NOT(OR(AND(AE137="準",OR(AD137="日",AD137="休",AE$17=1,AND(AF137&lt;&gt;"準",AF137&lt;&gt;"深",AD137="")),OR(AF137="休",AND(AF137="準",OR(AG137="休",AE$17=30,AG$18="×")),AE$17=31,AF$18="×",AF137="")),AND(AE137="深",OR(AD137="休",AE$17=1,AND(AF137&lt;&gt;"準",AF137&lt;&gt;"深",AD137="")),OR(AF137="休",AND(OR(AF137="準",AF137="深"),OR(AG137="休",AE$17=30,AG$18="×")),AE$17=31,AF$18="×",AF137="")))))),40,0))))</f>
        <v>0</v>
      </c>
      <c r="AF278" s="193">
        <f t="shared" ref="AF278" si="2186">IF(AND($D$1="二交代制",AF$17&gt;=1,AF$17&lt;=28,AF137="当",AG137="明",AH137="休",AI137="当"),10,IF(AND($D$1="三交代制",AF$17&gt;=2,AF$17&lt;=30,OR(AF137="準",AF137="深"),OR(AG137="準",AG137="深"),OR(AH137="準",AH137="深")),20,IF(AND($D$1="二交代制",OR(AF137="当",AF137="明"),NOT(OR(AND(AF137="当",OR(AG137="明",AF$17=31,AG$18="×"),OR(AH137="休",AF$17=30,AF$17=31,AH$18="×")),AND(AF137="明",OR(AE137="当",AF$17=1),OR(AG137="休",AF$17=31,AG$18="×"))))),30,IF(AND($D$1="三交代制",AE137&lt;&gt;"準",AE137&lt;&gt;"深",OR(AF137="準",AF137="深"),(NOT(OR(AND(AF137="準",OR(AE137="日",AE137="休",AF$17=1,AND(AG137&lt;&gt;"準",AG137&lt;&gt;"深",AE137="")),OR(AG137="休",AND(AG137="準",OR(AH137="休",AF$17=30,AH$18="×")),AF$17=31,AG$18="×",AG137="")),AND(AF137="深",OR(AE137="休",AF$17=1,AND(AG137&lt;&gt;"準",AG137&lt;&gt;"深",AE137="")),OR(AG137="休",AND(OR(AG137="準",AG137="深"),OR(AH137="休",AF$17=30,AH$18="×")),AF$17=31,AG$18="×",AG137="")))))),40,0))))</f>
        <v>0</v>
      </c>
      <c r="AG278" s="193">
        <f t="shared" ref="AG278" si="2187">IF(AND($D$1="二交代制",AG$17&gt;=1,AG$17&lt;=28,AG137="当",AH137="明",AI137="休",AJ137="当"),10,IF(AND($D$1="三交代制",AG$17&gt;=2,AG$17&lt;=30,OR(AG137="準",AG137="深"),OR(AH137="準",AH137="深"),OR(AI137="準",AI137="深")),20,IF(AND($D$1="二交代制",OR(AG137="当",AG137="明"),NOT(OR(AND(AG137="当",OR(AH137="明",AG$17=31,AH$18="×"),OR(AI137="休",AG$17=30,AG$17=31,AI$18="×")),AND(AG137="明",OR(AF137="当",AG$17=1),OR(AH137="休",AG$17=31,AH$18="×"))))),30,IF(AND($D$1="三交代制",AF137&lt;&gt;"準",AF137&lt;&gt;"深",OR(AG137="準",AG137="深"),(NOT(OR(AND(AG137="準",OR(AF137="日",AF137="休",AG$17=1,AND(AH137&lt;&gt;"準",AH137&lt;&gt;"深",AF137="")),OR(AH137="休",AND(AH137="準",OR(AI137="休",AG$17=30,AI$18="×")),AG$17=31,AH$18="×",AH137="")),AND(AG137="深",OR(AF137="休",AG$17=1,AND(AH137&lt;&gt;"準",AH137&lt;&gt;"深",AF137="")),OR(AH137="休",AND(OR(AH137="準",AH137="深"),OR(AI137="休",AG$17=30,AI$18="×")),AG$17=31,AH$18="×",AH137="")))))),40,0))))</f>
        <v>0</v>
      </c>
      <c r="AH278" s="193">
        <f t="shared" ref="AH278" si="2188">IF(AND($D$1="二交代制",AH$17&gt;=1,AH$17&lt;=28,AH137="当",AI137="明",AJ137="休",AK137="当"),10,IF(AND($D$1="三交代制",AH$17&gt;=2,AH$17&lt;=30,OR(AH137="準",AH137="深"),OR(AI137="準",AI137="深"),OR(AJ137="準",AJ137="深")),20,IF(AND($D$1="二交代制",OR(AH137="当",AH137="明"),NOT(OR(AND(AH137="当",OR(AI137="明",AH$17=31,AI$18="×"),OR(AJ137="休",AH$17=30,AH$17=31,AJ$18="×")),AND(AH137="明",OR(AG137="当",AH$17=1),OR(AI137="休",AH$17=31,AI$18="×"))))),30,IF(AND($D$1="三交代制",AG137&lt;&gt;"準",AG137&lt;&gt;"深",OR(AH137="準",AH137="深"),(NOT(OR(AND(AH137="準",OR(AG137="日",AG137="休",AH$17=1,AND(AI137&lt;&gt;"準",AI137&lt;&gt;"深",AG137="")),OR(AI137="休",AND(AI137="準",OR(AJ137="休",AH$17=30,AJ$18="×")),AH$17=31,AI$18="×",AI137="")),AND(AH137="深",OR(AG137="休",AH$17=1,AND(AI137&lt;&gt;"準",AI137&lt;&gt;"深",AG137="")),OR(AI137="休",AND(OR(AI137="準",AI137="深"),OR(AJ137="休",AH$17=30,AJ$18="×")),AH$17=31,AI$18="×",AI137="")))))),40,0))))</f>
        <v>0</v>
      </c>
      <c r="AI278" s="193">
        <f t="shared" ref="AI278" si="2189">IF(AND($D$1="二交代制",AI$17&gt;=1,AI$17&lt;=28,AI137="当",AJ137="明",AK137="休",AL137="当"),10,IF(AND($D$1="三交代制",AI$17&gt;=2,AI$17&lt;=30,OR(AI137="準",AI137="深"),OR(AJ137="準",AJ137="深"),OR(AK137="準",AK137="深")),20,IF(AND($D$1="二交代制",OR(AI137="当",AI137="明"),NOT(OR(AND(AI137="当",OR(AJ137="明",AI$17=31,AJ$18="×"),OR(AK137="休",AI$17=30,AI$17=31,AK$18="×")),AND(AI137="明",OR(AH137="当",AI$17=1),OR(AJ137="休",AI$17=31,AJ$18="×"))))),30,IF(AND($D$1="三交代制",AH137&lt;&gt;"準",AH137&lt;&gt;"深",OR(AI137="準",AI137="深"),(NOT(OR(AND(AI137="準",OR(AH137="日",AH137="休",AI$17=1,AND(AJ137&lt;&gt;"準",AJ137&lt;&gt;"深",AH137="")),OR(AJ137="休",AND(AJ137="準",OR(AK137="休",AI$17=30,AK$18="×")),AI$17=31,AJ$18="×",AJ137="")),AND(AI137="深",OR(AH137="休",AI$17=1,AND(AJ137&lt;&gt;"準",AJ137&lt;&gt;"深",AH137="")),OR(AJ137="休",AND(OR(AJ137="準",AJ137="深"),OR(AK137="休",AI$17=30,AK$18="×")),AI$17=31,AJ$18="×",AJ137="")))))),40,0))))</f>
        <v>0</v>
      </c>
      <c r="AJ278" s="193">
        <f t="shared" ref="AJ278" si="2190">IF(AND($D$1="二交代制",AJ$17&gt;=1,AJ$17&lt;=28,AJ137="当",AK137="明",AL137="休",AM137="当"),10,IF(AND($D$1="三交代制",AJ$17&gt;=2,AJ$17&lt;=30,OR(AJ137="準",AJ137="深"),OR(AK137="準",AK137="深"),OR(AL137="準",AL137="深")),20,IF(AND($D$1="二交代制",OR(AJ137="当",AJ137="明"),NOT(OR(AND(AJ137="当",OR(AK137="明",AJ$17=31,AK$18="×"),OR(AL137="休",AJ$17=30,AJ$17=31,AL$18="×")),AND(AJ137="明",OR(AI137="当",AJ$17=1),OR(AK137="休",AJ$17=31,AK$18="×"))))),30,IF(AND($D$1="三交代制",AI137&lt;&gt;"準",AI137&lt;&gt;"深",OR(AJ137="準",AJ137="深"),(NOT(OR(AND(AJ137="準",OR(AI137="日",AI137="休",AJ$17=1,AND(AK137&lt;&gt;"準",AK137&lt;&gt;"深",AI137="")),OR(AK137="休",AND(AK137="準",OR(AL137="休",AJ$17=30,AL$18="×")),AJ$17=31,AK$18="×",AK137="")),AND(AJ137="深",OR(AI137="休",AJ$17=1,AND(AK137&lt;&gt;"準",AK137&lt;&gt;"深",AI137="")),OR(AK137="休",AND(OR(AK137="準",AK137="深"),OR(AL137="休",AJ$17=30,AL$18="×")),AJ$17=31,AK$18="×",AK137="")))))),40,0))))</f>
        <v>0</v>
      </c>
      <c r="AK278" s="193">
        <f t="shared" ref="AK278" si="2191">IF(AND($D$1="二交代制",AK$17&gt;=1,AK$17&lt;=28,AK137="当",AL137="明",AM137="休",AN137="当"),10,IF(AND($D$1="三交代制",AK$17&gt;=2,AK$17&lt;=30,OR(AK137="準",AK137="深"),OR(AL137="準",AL137="深"),OR(AM137="準",AM137="深")),20,IF(AND($D$1="二交代制",OR(AK137="当",AK137="明"),NOT(OR(AND(AK137="当",OR(AL137="明",AK$17=31,AL$18="×"),OR(AM137="休",AK$17=30,AK$17=31,AM$18="×")),AND(AK137="明",OR(AJ137="当",AK$17=1),OR(AL137="休",AK$17=31,AL$18="×"))))),30,IF(AND($D$1="三交代制",AJ137&lt;&gt;"準",AJ137&lt;&gt;"深",OR(AK137="準",AK137="深"),(NOT(OR(AND(AK137="準",OR(AJ137="日",AJ137="休",AK$17=1,AND(AL137&lt;&gt;"準",AL137&lt;&gt;"深",AJ137="")),OR(AL137="休",AND(AL137="準",OR(AM137="休",AK$17=30,AM$18="×")),AK$17=31,AL$18="×",AL137="")),AND(AK137="深",OR(AJ137="休",AK$17=1,AND(AL137&lt;&gt;"準",AL137&lt;&gt;"深",AJ137="")),OR(AL137="休",AND(OR(AL137="準",AL137="深"),OR(AM137="休",AK$17=30,AM$18="×")),AK$17=31,AL$18="×",AL137="")))))),40,0))))</f>
        <v>0</v>
      </c>
      <c r="AL278" s="193">
        <f t="shared" ref="AL278" si="2192">IF(AND($D$1="二交代制",AL$17&gt;=1,AL$17&lt;=28,AL137="当",AM137="明",AN137="休",AO137="当"),10,IF(AND($D$1="三交代制",AL$17&gt;=2,AL$17&lt;=30,OR(AL137="準",AL137="深"),OR(AM137="準",AM137="深"),OR(AN137="準",AN137="深")),20,IF(AND($D$1="二交代制",OR(AL137="当",AL137="明"),NOT(OR(AND(AL137="当",OR(AM137="明",AL$17=31,AM$18="×"),OR(AN137="休",AL$17=30,AL$17=31,AN$18="×")),AND(AL137="明",OR(AK137="当",AL$17=1),OR(AM137="休",AL$17=31,AM$18="×"))))),30,IF(AND($D$1="三交代制",AK137&lt;&gt;"準",AK137&lt;&gt;"深",OR(AL137="準",AL137="深"),(NOT(OR(AND(AL137="準",OR(AK137="日",AK137="休",AL$17=1,AND(AM137&lt;&gt;"準",AM137&lt;&gt;"深",AK137="")),OR(AM137="休",AND(AM137="準",OR(AN137="休",AL$17=30,AN$18="×")),AL$17=31,AM$18="×",AM137="")),AND(AL137="深",OR(AK137="休",AL$17=1,AND(AM137&lt;&gt;"準",AM137&lt;&gt;"深",AK137="")),OR(AM137="休",AND(OR(AM137="準",AM137="深"),OR(AN137="休",AL$17=30,AN$18="×")),AL$17=31,AM$18="×",AM137="")))))),40,0))))</f>
        <v>0</v>
      </c>
      <c r="AM278" s="193">
        <f t="shared" ref="AM278" si="2193">IF(AND($D$1="二交代制",AM$17&gt;=1,AM$17&lt;=28,AM137="当",AN137="明",AO137="休",AP137="当"),10,IF(AND($D$1="三交代制",AM$17&gt;=2,AM$17&lt;=30,OR(AM137="準",AM137="深"),OR(AN137="準",AN137="深"),OR(AO137="準",AO137="深")),20,IF(AND($D$1="二交代制",OR(AM137="当",AM137="明"),NOT(OR(AND(AM137="当",OR(AN137="明",AM$17=31,AN$18="×"),OR(AO137="休",AM$17=30,AM$17=31,AO$18="×")),AND(AM137="明",OR(AL137="当",AM$17=1),OR(AN137="休",AM$17=31,AN$18="×"))))),30,IF(AND($D$1="三交代制",AL137&lt;&gt;"準",AL137&lt;&gt;"深",OR(AM137="準",AM137="深"),(NOT(OR(AND(AM137="準",OR(AL137="日",AL137="休",AM$17=1,AND(AN137&lt;&gt;"準",AN137&lt;&gt;"深",AL137="")),OR(AN137="休",AND(AN137="準",OR(AO137="休",AM$17=30,AO$18="×")),AM$17=31,AN$18="×",AN137="")),AND(AM137="深",OR(AL137="休",AM$17=1,AND(AN137&lt;&gt;"準",AN137&lt;&gt;"深",AL137="")),OR(AN137="休",AND(OR(AN137="準",AN137="深"),OR(AO137="休",AM$17=30,AO$18="×")),AM$17=31,AN$18="×",AN137="")))))),40,0))))</f>
        <v>0</v>
      </c>
      <c r="AN278" s="193">
        <f t="shared" ref="AN278" si="2194">IF(AND($D$1="二交代制",AN$17&gt;=1,AN$17&lt;=28,AN137="当",AO137="明",AP137="休",AQ137="当"),10,IF(AND($D$1="三交代制",AN$17&gt;=2,AN$17&lt;=30,OR(AN137="準",AN137="深"),OR(AO137="準",AO137="深"),OR(AP137="準",AP137="深")),20,IF(AND($D$1="二交代制",OR(AN137="当",AN137="明"),NOT(OR(AND(AN137="当",OR(AO137="明",AN$17=31,AO$18="×"),OR(AP137="休",AN$17=30,AN$17=31,AP$18="×")),AND(AN137="明",OR(AM137="当",AN$17=1),OR(AO137="休",AN$17=31,AO$18="×"))))),30,IF(AND($D$1="三交代制",AM137&lt;&gt;"準",AM137&lt;&gt;"深",OR(AN137="準",AN137="深"),(NOT(OR(AND(AN137="準",OR(AM137="日",AM137="休",AN$17=1,AND(AO137&lt;&gt;"準",AO137&lt;&gt;"深",AM137="")),OR(AO137="休",AND(AO137="準",OR(AP137="休",AN$17=30,AP$18="×")),AN$17=31,AO$18="×",AO137="")),AND(AN137="深",OR(AM137="休",AN$17=1,AND(AO137&lt;&gt;"準",AO137&lt;&gt;"深",AM137="")),OR(AO137="休",AND(OR(AO137="準",AO137="深"),OR(AP137="休",AN$17=30,AP$18="×")),AN$17=31,AO$18="×",AO137="")))))),40,0))))</f>
        <v>0</v>
      </c>
      <c r="AO278" s="193">
        <f t="shared" ref="AO278" si="2195">IF(AND($D$1="二交代制",AO$17&gt;=1,AO$17&lt;=28,AO137="当",AP137="明",AQ137="休",AR137="当"),10,IF(AND($D$1="三交代制",AO$17&gt;=2,AO$17&lt;=30,OR(AO137="準",AO137="深"),OR(AP137="準",AP137="深"),OR(AQ137="準",AQ137="深")),20,IF(AND($D$1="二交代制",OR(AO137="当",AO137="明"),NOT(OR(AND(AO137="当",OR(AP137="明",AO$17=31,AP$18="×"),OR(AQ137="休",AO$17=30,AO$17=31,AQ$18="×")),AND(AO137="明",OR(AN137="当",AO$17=1),OR(AP137="休",AO$17=31,AP$18="×"))))),30,IF(AND($D$1="三交代制",AN137&lt;&gt;"準",AN137&lt;&gt;"深",OR(AO137="準",AO137="深"),(NOT(OR(AND(AO137="準",OR(AN137="日",AN137="休",AO$17=1,AND(AP137&lt;&gt;"準",AP137&lt;&gt;"深",AN137="")),OR(AP137="休",AND(AP137="準",OR(AQ137="休",AO$17=30,AQ$18="×")),AO$17=31,AP$18="×",AP137="")),AND(AO137="深",OR(AN137="休",AO$17=1,AND(AP137&lt;&gt;"準",AP137&lt;&gt;"深",AN137="")),OR(AP137="休",AND(OR(AP137="準",AP137="深"),OR(AQ137="休",AO$17=30,AQ$18="×")),AO$17=31,AP$18="×",AP137="")))))),40,0))))</f>
        <v>0</v>
      </c>
    </row>
    <row r="279" spans="2:41" x14ac:dyDescent="0.4">
      <c r="B279" s="93"/>
      <c r="C279" s="93"/>
      <c r="D279" s="104"/>
      <c r="E279" s="104"/>
      <c r="F279" s="104"/>
      <c r="G279" s="104"/>
      <c r="H279" s="104"/>
      <c r="I279" s="308"/>
      <c r="J279" s="202"/>
      <c r="K279" s="193"/>
      <c r="L279" s="193"/>
      <c r="M279" s="193"/>
      <c r="N279" s="193"/>
      <c r="O279" s="193"/>
      <c r="P279" s="193"/>
      <c r="Q279" s="193"/>
      <c r="R279" s="193"/>
      <c r="S279" s="193"/>
      <c r="T279" s="193"/>
      <c r="U279" s="193"/>
      <c r="V279" s="193"/>
      <c r="W279" s="193"/>
      <c r="X279" s="193"/>
      <c r="Y279" s="193"/>
      <c r="Z279" s="193"/>
      <c r="AA279" s="193"/>
      <c r="AB279" s="193"/>
      <c r="AC279" s="193"/>
      <c r="AD279" s="193"/>
      <c r="AE279" s="193"/>
      <c r="AF279" s="193"/>
      <c r="AG279" s="193"/>
      <c r="AH279" s="193"/>
      <c r="AI279" s="193"/>
      <c r="AJ279" s="193"/>
      <c r="AK279" s="193"/>
      <c r="AL279" s="193"/>
      <c r="AM279" s="193"/>
      <c r="AN279" s="193"/>
      <c r="AO279" s="193"/>
    </row>
    <row r="280" spans="2:41" x14ac:dyDescent="0.4">
      <c r="B280" s="93"/>
      <c r="C280" s="93"/>
      <c r="D280" s="104"/>
      <c r="E280" s="104"/>
      <c r="F280" s="104"/>
      <c r="G280" s="104"/>
      <c r="H280" s="104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</row>
    <row r="281" spans="2:41" x14ac:dyDescent="0.4">
      <c r="B281" s="93"/>
      <c r="C281" s="93"/>
      <c r="D281" s="104"/>
      <c r="E281" s="104"/>
      <c r="F281" s="104"/>
      <c r="G281" s="104"/>
      <c r="H281" s="104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</row>
    <row r="282" spans="2:41" x14ac:dyDescent="0.4">
      <c r="B282" s="93"/>
      <c r="C282" s="93"/>
      <c r="D282" s="104"/>
      <c r="E282" s="104"/>
      <c r="F282" s="104"/>
      <c r="G282" s="104"/>
      <c r="H282" s="104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</row>
    <row r="283" spans="2:41" x14ac:dyDescent="0.4">
      <c r="B283" s="93"/>
      <c r="C283" s="93"/>
      <c r="D283" s="104"/>
      <c r="E283" s="104"/>
      <c r="F283" s="104"/>
      <c r="G283" s="104"/>
      <c r="H283" s="104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</row>
    <row r="284" spans="2:41" x14ac:dyDescent="0.4">
      <c r="B284" s="93"/>
      <c r="C284" s="93"/>
      <c r="D284" s="104"/>
      <c r="E284" s="104"/>
      <c r="F284" s="104"/>
      <c r="G284" s="104"/>
      <c r="H284" s="10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</row>
    <row r="285" spans="2:41" x14ac:dyDescent="0.4">
      <c r="B285" s="93"/>
      <c r="C285" s="93"/>
      <c r="D285" s="104"/>
      <c r="E285" s="104"/>
      <c r="F285" s="104"/>
      <c r="G285" s="104"/>
      <c r="H285" s="104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</row>
    <row r="286" spans="2:41" x14ac:dyDescent="0.4">
      <c r="B286" s="93"/>
      <c r="C286" s="93"/>
      <c r="D286" s="104"/>
      <c r="E286" s="104"/>
      <c r="F286" s="104"/>
      <c r="G286" s="104"/>
      <c r="H286" s="104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</row>
    <row r="287" spans="2:41" x14ac:dyDescent="0.4">
      <c r="B287" s="93"/>
      <c r="C287" s="93"/>
      <c r="D287" s="104"/>
      <c r="E287" s="104"/>
      <c r="F287" s="104"/>
      <c r="G287" s="104"/>
      <c r="H287" s="104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</row>
    <row r="288" spans="2:41" x14ac:dyDescent="0.4">
      <c r="B288" s="93"/>
      <c r="C288" s="93"/>
      <c r="D288" s="104"/>
      <c r="E288" s="104"/>
      <c r="F288" s="104"/>
      <c r="G288" s="104"/>
      <c r="H288" s="104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</row>
    <row r="289" spans="2:41" x14ac:dyDescent="0.4">
      <c r="B289" s="93"/>
      <c r="C289" s="93"/>
      <c r="D289" s="104"/>
      <c r="E289" s="104"/>
      <c r="F289" s="104"/>
      <c r="G289" s="104"/>
      <c r="H289" s="104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</row>
    <row r="290" spans="2:41" x14ac:dyDescent="0.4">
      <c r="B290" s="93"/>
      <c r="C290" s="93"/>
      <c r="D290" s="104"/>
      <c r="E290" s="104"/>
      <c r="F290" s="104"/>
      <c r="G290" s="104"/>
      <c r="H290" s="104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</row>
    <row r="291" spans="2:41" x14ac:dyDescent="0.4">
      <c r="B291" s="93"/>
      <c r="C291" s="93"/>
      <c r="D291" s="104"/>
      <c r="E291" s="104"/>
      <c r="F291" s="104"/>
      <c r="G291" s="104"/>
      <c r="H291" s="104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</row>
    <row r="292" spans="2:41" x14ac:dyDescent="0.4">
      <c r="B292" s="93"/>
      <c r="C292" s="93"/>
      <c r="D292" s="104"/>
      <c r="E292" s="104"/>
      <c r="F292" s="104"/>
      <c r="G292" s="104"/>
      <c r="H292" s="104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</row>
    <row r="293" spans="2:41" x14ac:dyDescent="0.4">
      <c r="B293" s="93"/>
      <c r="C293" s="93"/>
      <c r="D293" s="104"/>
      <c r="E293" s="104"/>
      <c r="F293" s="104"/>
      <c r="G293" s="104"/>
      <c r="H293" s="104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</row>
    <row r="294" spans="2:41" x14ac:dyDescent="0.4">
      <c r="B294" s="93"/>
      <c r="C294" s="93"/>
      <c r="D294" s="104"/>
      <c r="E294" s="104"/>
      <c r="F294" s="104"/>
      <c r="G294" s="104"/>
      <c r="H294" s="10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</row>
    <row r="295" spans="2:41" x14ac:dyDescent="0.4">
      <c r="B295" s="93"/>
      <c r="C295" s="93"/>
      <c r="D295" s="104"/>
      <c r="E295" s="104"/>
      <c r="F295" s="104"/>
      <c r="G295" s="104"/>
      <c r="H295" s="104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</row>
    <row r="296" spans="2:41" x14ac:dyDescent="0.4">
      <c r="B296" s="93"/>
      <c r="C296" s="93"/>
      <c r="D296" s="104"/>
      <c r="E296" s="104"/>
      <c r="F296" s="104"/>
      <c r="G296" s="104"/>
      <c r="H296" s="104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</row>
    <row r="297" spans="2:41" x14ac:dyDescent="0.4">
      <c r="C297" s="93"/>
      <c r="D297" s="104"/>
      <c r="E297" s="104"/>
      <c r="F297" s="104"/>
      <c r="G297" s="104"/>
      <c r="H297" s="104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</row>
    <row r="298" spans="2:41" x14ac:dyDescent="0.4">
      <c r="C298" s="93"/>
      <c r="D298" s="104"/>
      <c r="E298" s="104"/>
      <c r="F298" s="104"/>
      <c r="G298" s="104"/>
      <c r="H298" s="104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</row>
    <row r="299" spans="2:41" x14ac:dyDescent="0.4">
      <c r="C299" s="93"/>
      <c r="D299" s="104"/>
      <c r="E299" s="104"/>
      <c r="F299" s="104"/>
      <c r="G299" s="104"/>
      <c r="H299" s="104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</row>
    <row r="300" spans="2:41" x14ac:dyDescent="0.4">
      <c r="C300" s="93"/>
      <c r="D300" s="104"/>
      <c r="E300" s="104"/>
      <c r="F300" s="104"/>
      <c r="G300" s="104"/>
      <c r="H300" s="104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</row>
    <row r="301" spans="2:41" x14ac:dyDescent="0.4">
      <c r="C301" s="93"/>
      <c r="D301" s="104"/>
      <c r="E301" s="104"/>
      <c r="F301" s="104"/>
      <c r="G301" s="104"/>
      <c r="H301" s="104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</row>
    <row r="302" spans="2:41" x14ac:dyDescent="0.4">
      <c r="C302" s="93"/>
      <c r="D302" s="104"/>
      <c r="E302" s="104"/>
      <c r="F302" s="104"/>
      <c r="G302" s="104"/>
      <c r="H302" s="104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</row>
    <row r="303" spans="2:41" x14ac:dyDescent="0.4">
      <c r="C303" s="93"/>
      <c r="D303" s="104"/>
      <c r="E303" s="104"/>
      <c r="F303" s="104"/>
      <c r="G303" s="104"/>
      <c r="H303" s="104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</row>
    <row r="304" spans="2:41" x14ac:dyDescent="0.4">
      <c r="C304" s="93"/>
      <c r="D304" s="104"/>
      <c r="E304" s="104"/>
      <c r="F304" s="104"/>
      <c r="G304" s="104"/>
      <c r="H304" s="1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</row>
    <row r="305" spans="3:41" x14ac:dyDescent="0.4">
      <c r="C305" s="93"/>
      <c r="D305" s="104"/>
      <c r="E305" s="104"/>
      <c r="F305" s="104"/>
      <c r="G305" s="104"/>
      <c r="H305" s="104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</row>
    <row r="306" spans="3:41" x14ac:dyDescent="0.4">
      <c r="C306" s="93"/>
      <c r="D306" s="104"/>
      <c r="E306" s="104"/>
      <c r="F306" s="104"/>
      <c r="G306" s="104"/>
      <c r="H306" s="104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</row>
    <row r="307" spans="3:41" x14ac:dyDescent="0.4">
      <c r="C307" s="93"/>
      <c r="D307" s="104"/>
      <c r="E307" s="104"/>
      <c r="F307" s="104"/>
      <c r="G307" s="104"/>
      <c r="H307" s="104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</row>
    <row r="308" spans="3:41" x14ac:dyDescent="0.4">
      <c r="C308" s="93"/>
      <c r="D308" s="104"/>
      <c r="E308" s="104"/>
      <c r="F308" s="104"/>
      <c r="G308" s="104"/>
      <c r="H308" s="104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</row>
    <row r="309" spans="3:41" x14ac:dyDescent="0.4">
      <c r="C309" s="93"/>
      <c r="D309" s="104"/>
      <c r="E309" s="104"/>
      <c r="F309" s="104"/>
      <c r="G309" s="104"/>
      <c r="H309" s="104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</row>
    <row r="310" spans="3:41" x14ac:dyDescent="0.4">
      <c r="C310" s="93"/>
      <c r="D310" s="104"/>
      <c r="E310" s="104"/>
      <c r="F310" s="104"/>
      <c r="G310" s="104"/>
      <c r="H310" s="104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</row>
    <row r="311" spans="3:41" x14ac:dyDescent="0.4">
      <c r="C311" s="93"/>
      <c r="D311" s="104"/>
      <c r="E311" s="104"/>
      <c r="F311" s="104"/>
      <c r="G311" s="104"/>
      <c r="H311" s="104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</row>
    <row r="312" spans="3:41" x14ac:dyDescent="0.4">
      <c r="C312" s="93"/>
      <c r="D312" s="104"/>
      <c r="E312" s="104"/>
      <c r="F312" s="104"/>
      <c r="G312" s="104"/>
      <c r="H312" s="104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</row>
    <row r="313" spans="3:41" x14ac:dyDescent="0.4">
      <c r="C313" s="93"/>
      <c r="D313" s="104"/>
      <c r="E313" s="104"/>
      <c r="F313" s="104"/>
      <c r="G313" s="104"/>
      <c r="H313" s="104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</row>
    <row r="314" spans="3:41" x14ac:dyDescent="0.4">
      <c r="C314" s="93"/>
      <c r="D314" s="104"/>
      <c r="E314" s="104"/>
      <c r="F314" s="104"/>
      <c r="G314" s="104"/>
      <c r="H314" s="10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</row>
    <row r="315" spans="3:41" x14ac:dyDescent="0.4">
      <c r="C315" s="93"/>
      <c r="D315" s="104"/>
      <c r="E315" s="104"/>
      <c r="F315" s="104"/>
      <c r="G315" s="104"/>
      <c r="H315" s="104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</row>
    <row r="316" spans="3:41" x14ac:dyDescent="0.4">
      <c r="C316" s="93"/>
      <c r="D316" s="104"/>
      <c r="E316" s="104"/>
      <c r="F316" s="104"/>
      <c r="G316" s="104"/>
      <c r="H316" s="104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</row>
    <row r="317" spans="3:41" x14ac:dyDescent="0.4">
      <c r="C317" s="93"/>
      <c r="D317" s="104"/>
      <c r="E317" s="104"/>
      <c r="F317" s="104"/>
      <c r="G317" s="104"/>
      <c r="H317" s="104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</row>
    <row r="318" spans="3:41" x14ac:dyDescent="0.4">
      <c r="C318" s="93"/>
      <c r="D318" s="104"/>
      <c r="E318" s="104"/>
      <c r="F318" s="104"/>
      <c r="G318" s="104"/>
      <c r="H318" s="104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</row>
    <row r="319" spans="3:41" x14ac:dyDescent="0.4">
      <c r="C319" s="93"/>
      <c r="D319" s="104"/>
      <c r="E319" s="104"/>
      <c r="F319" s="104"/>
      <c r="G319" s="104"/>
      <c r="H319" s="104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</row>
    <row r="320" spans="3:41" x14ac:dyDescent="0.4">
      <c r="C320" s="93"/>
      <c r="D320" s="104"/>
      <c r="E320" s="104"/>
      <c r="F320" s="104"/>
      <c r="G320" s="104"/>
      <c r="H320" s="104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</row>
    <row r="321" spans="3:41" x14ac:dyDescent="0.4">
      <c r="C321" s="93"/>
      <c r="D321" s="104"/>
      <c r="E321" s="104"/>
      <c r="F321" s="104"/>
      <c r="G321" s="104"/>
      <c r="H321" s="104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</row>
    <row r="322" spans="3:41" x14ac:dyDescent="0.4">
      <c r="C322" s="93"/>
      <c r="D322" s="104"/>
      <c r="E322" s="104"/>
      <c r="F322" s="104"/>
      <c r="G322" s="104"/>
      <c r="H322" s="104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</row>
    <row r="323" spans="3:41" x14ac:dyDescent="0.4">
      <c r="C323" s="93"/>
      <c r="D323" s="104"/>
      <c r="E323" s="104"/>
      <c r="F323" s="104"/>
      <c r="G323" s="104"/>
      <c r="H323" s="104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</row>
    <row r="324" spans="3:41" x14ac:dyDescent="0.4">
      <c r="C324" s="93"/>
      <c r="D324" s="104"/>
      <c r="E324" s="104"/>
      <c r="F324" s="104"/>
      <c r="G324" s="104"/>
      <c r="H324" s="10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</row>
    <row r="325" spans="3:41" x14ac:dyDescent="0.4">
      <c r="C325" s="93"/>
      <c r="D325" s="104"/>
      <c r="E325" s="104"/>
      <c r="F325" s="104"/>
      <c r="G325" s="104"/>
      <c r="H325" s="104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</row>
    <row r="326" spans="3:41" x14ac:dyDescent="0.4">
      <c r="C326" s="93"/>
      <c r="D326" s="104"/>
      <c r="E326" s="104"/>
      <c r="F326" s="104"/>
      <c r="G326" s="104"/>
      <c r="H326" s="104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</row>
    <row r="327" spans="3:41" x14ac:dyDescent="0.4">
      <c r="C327" s="93"/>
      <c r="D327" s="104"/>
      <c r="E327" s="104"/>
      <c r="F327" s="104"/>
      <c r="G327" s="104"/>
      <c r="H327" s="104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</row>
    <row r="328" spans="3:41" x14ac:dyDescent="0.4">
      <c r="C328" s="93"/>
      <c r="D328" s="104"/>
      <c r="E328" s="104"/>
      <c r="F328" s="104"/>
      <c r="G328" s="104"/>
      <c r="H328" s="104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</row>
    <row r="329" spans="3:41" x14ac:dyDescent="0.4">
      <c r="C329" s="93"/>
      <c r="D329" s="104"/>
      <c r="E329" s="104"/>
      <c r="F329" s="104"/>
      <c r="G329" s="104"/>
      <c r="H329" s="104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</row>
    <row r="330" spans="3:41" x14ac:dyDescent="0.4">
      <c r="C330" s="93"/>
      <c r="D330" s="104"/>
      <c r="E330" s="104"/>
      <c r="F330" s="104"/>
      <c r="G330" s="104"/>
      <c r="H330" s="104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</row>
    <row r="331" spans="3:41" x14ac:dyDescent="0.4">
      <c r="C331" s="93"/>
      <c r="D331" s="104"/>
      <c r="E331" s="104"/>
      <c r="F331" s="104"/>
      <c r="G331" s="104"/>
      <c r="H331" s="104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</row>
    <row r="332" spans="3:41" x14ac:dyDescent="0.4">
      <c r="C332" s="93"/>
      <c r="D332" s="104"/>
      <c r="E332" s="104"/>
      <c r="F332" s="104"/>
      <c r="G332" s="104"/>
      <c r="H332" s="104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</row>
    <row r="333" spans="3:41" x14ac:dyDescent="0.4">
      <c r="C333" s="93"/>
      <c r="D333" s="104"/>
      <c r="E333" s="104"/>
      <c r="F333" s="104"/>
      <c r="G333" s="104"/>
      <c r="H333" s="104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</row>
    <row r="334" spans="3:41" x14ac:dyDescent="0.4">
      <c r="C334" s="93"/>
      <c r="D334" s="104"/>
      <c r="E334" s="104"/>
      <c r="F334" s="104"/>
      <c r="G334" s="104"/>
      <c r="H334" s="10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</row>
    <row r="335" spans="3:41" x14ac:dyDescent="0.4">
      <c r="C335" s="93"/>
      <c r="D335" s="104"/>
      <c r="E335" s="104"/>
      <c r="F335" s="104"/>
      <c r="G335" s="104"/>
      <c r="H335" s="104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</row>
    <row r="336" spans="3:41" x14ac:dyDescent="0.4">
      <c r="C336" s="93"/>
      <c r="D336" s="104"/>
      <c r="E336" s="104"/>
      <c r="F336" s="104"/>
      <c r="G336" s="104"/>
      <c r="H336" s="104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</row>
    <row r="337" spans="3:41" x14ac:dyDescent="0.4">
      <c r="C337" s="93"/>
      <c r="D337" s="104"/>
      <c r="E337" s="104"/>
      <c r="F337" s="104"/>
      <c r="G337" s="104"/>
      <c r="H337" s="104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</row>
    <row r="338" spans="3:41" x14ac:dyDescent="0.4">
      <c r="C338" s="93"/>
      <c r="D338" s="104"/>
      <c r="E338" s="104"/>
      <c r="F338" s="104"/>
      <c r="G338" s="104"/>
      <c r="H338" s="104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</row>
    <row r="339" spans="3:41" x14ac:dyDescent="0.4">
      <c r="C339" s="93"/>
      <c r="D339" s="104"/>
      <c r="E339" s="104"/>
      <c r="F339" s="104"/>
      <c r="G339" s="104"/>
      <c r="H339" s="104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</row>
    <row r="340" spans="3:41" x14ac:dyDescent="0.4">
      <c r="C340" s="93"/>
      <c r="D340" s="104"/>
      <c r="E340" s="104"/>
      <c r="F340" s="104"/>
      <c r="G340" s="104"/>
      <c r="H340" s="104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</row>
    <row r="341" spans="3:41" x14ac:dyDescent="0.4">
      <c r="C341" s="93"/>
      <c r="D341" s="104"/>
      <c r="E341" s="104"/>
      <c r="F341" s="104"/>
      <c r="G341" s="104"/>
      <c r="H341" s="104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</row>
    <row r="342" spans="3:41" x14ac:dyDescent="0.4">
      <c r="C342" s="93"/>
      <c r="D342" s="104"/>
      <c r="E342" s="104"/>
      <c r="F342" s="104"/>
      <c r="G342" s="104"/>
      <c r="H342" s="104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</row>
    <row r="343" spans="3:41" x14ac:dyDescent="0.4">
      <c r="C343" s="93"/>
      <c r="D343" s="104"/>
      <c r="E343" s="104"/>
      <c r="F343" s="104"/>
      <c r="G343" s="104"/>
      <c r="H343" s="104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</row>
    <row r="344" spans="3:41" x14ac:dyDescent="0.4">
      <c r="C344" s="93"/>
      <c r="D344" s="104"/>
      <c r="E344" s="104"/>
      <c r="F344" s="104"/>
      <c r="G344" s="104"/>
      <c r="H344" s="10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</row>
    <row r="345" spans="3:41" x14ac:dyDescent="0.4">
      <c r="C345" s="93"/>
      <c r="D345" s="104"/>
      <c r="E345" s="104"/>
      <c r="F345" s="104"/>
      <c r="G345" s="104"/>
      <c r="H345" s="104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</row>
    <row r="346" spans="3:41" x14ac:dyDescent="0.4">
      <c r="C346" s="93"/>
      <c r="D346" s="104"/>
      <c r="E346" s="104"/>
      <c r="F346" s="104"/>
      <c r="G346" s="104"/>
      <c r="H346" s="104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</row>
    <row r="347" spans="3:41" x14ac:dyDescent="0.4">
      <c r="C347" s="93"/>
      <c r="D347" s="104"/>
      <c r="E347" s="104"/>
      <c r="F347" s="104"/>
      <c r="G347" s="104"/>
      <c r="H347" s="104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</row>
    <row r="348" spans="3:41" x14ac:dyDescent="0.4">
      <c r="C348" s="93"/>
      <c r="D348" s="104"/>
      <c r="E348" s="104"/>
      <c r="F348" s="104"/>
      <c r="G348" s="104"/>
      <c r="H348" s="104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</row>
    <row r="349" spans="3:41" x14ac:dyDescent="0.4">
      <c r="C349" s="93"/>
      <c r="D349" s="104"/>
      <c r="E349" s="104"/>
      <c r="F349" s="104"/>
      <c r="G349" s="104"/>
      <c r="H349" s="104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</row>
    <row r="350" spans="3:41" x14ac:dyDescent="0.4">
      <c r="C350" s="93"/>
      <c r="D350" s="104"/>
      <c r="E350" s="104"/>
      <c r="F350" s="104"/>
      <c r="G350" s="104"/>
      <c r="H350" s="104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</row>
    <row r="351" spans="3:41" x14ac:dyDescent="0.4">
      <c r="C351" s="93"/>
      <c r="D351" s="104"/>
      <c r="E351" s="104"/>
      <c r="F351" s="104"/>
      <c r="G351" s="104"/>
      <c r="H351" s="104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</row>
    <row r="352" spans="3:41" x14ac:dyDescent="0.4">
      <c r="C352" s="93"/>
      <c r="D352" s="104"/>
      <c r="E352" s="104"/>
      <c r="F352" s="104"/>
      <c r="G352" s="104"/>
      <c r="H352" s="104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</row>
    <row r="353" spans="3:41" x14ac:dyDescent="0.4">
      <c r="C353" s="93"/>
      <c r="D353" s="104"/>
      <c r="E353" s="104"/>
      <c r="F353" s="104"/>
      <c r="G353" s="104"/>
      <c r="H353" s="104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</row>
    <row r="354" spans="3:41" x14ac:dyDescent="0.4">
      <c r="C354" s="93"/>
      <c r="D354" s="104"/>
      <c r="E354" s="104"/>
      <c r="F354" s="104"/>
      <c r="G354" s="104"/>
      <c r="H354" s="10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</row>
    <row r="355" spans="3:41" x14ac:dyDescent="0.4">
      <c r="C355" s="93"/>
      <c r="D355" s="104"/>
      <c r="E355" s="104"/>
      <c r="F355" s="104"/>
      <c r="G355" s="104"/>
      <c r="H355" s="104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</row>
    <row r="356" spans="3:41" x14ac:dyDescent="0.4">
      <c r="C356" s="93"/>
      <c r="D356" s="104"/>
      <c r="E356" s="104"/>
      <c r="F356" s="104"/>
      <c r="G356" s="104"/>
      <c r="H356" s="104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</row>
    <row r="357" spans="3:41" x14ac:dyDescent="0.4">
      <c r="C357" s="93"/>
      <c r="D357" s="104"/>
      <c r="E357" s="104"/>
      <c r="F357" s="104"/>
      <c r="G357" s="104"/>
      <c r="H357" s="104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</row>
    <row r="358" spans="3:41" x14ac:dyDescent="0.4">
      <c r="C358" s="93"/>
      <c r="D358" s="104"/>
      <c r="E358" s="104"/>
      <c r="F358" s="104"/>
      <c r="G358" s="104"/>
      <c r="H358" s="104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</row>
    <row r="359" spans="3:41" x14ac:dyDescent="0.4">
      <c r="C359" s="93"/>
      <c r="D359" s="104"/>
      <c r="E359" s="104"/>
      <c r="F359" s="104"/>
      <c r="G359" s="104"/>
      <c r="H359" s="104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</row>
    <row r="360" spans="3:41" x14ac:dyDescent="0.4">
      <c r="C360" s="93"/>
      <c r="D360" s="104"/>
      <c r="E360" s="104"/>
      <c r="F360" s="104"/>
      <c r="G360" s="104"/>
      <c r="H360" s="104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</row>
    <row r="361" spans="3:41" x14ac:dyDescent="0.4">
      <c r="C361" s="93"/>
      <c r="D361" s="104"/>
      <c r="E361" s="104"/>
      <c r="F361" s="104"/>
      <c r="G361" s="104"/>
      <c r="H361" s="104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</row>
    <row r="362" spans="3:41" x14ac:dyDescent="0.4">
      <c r="C362" s="93"/>
      <c r="D362" s="104"/>
      <c r="E362" s="104"/>
      <c r="F362" s="104"/>
      <c r="G362" s="104"/>
      <c r="H362" s="104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</row>
    <row r="363" spans="3:41" x14ac:dyDescent="0.4">
      <c r="C363" s="93"/>
      <c r="D363" s="104"/>
      <c r="E363" s="104"/>
      <c r="F363" s="104"/>
      <c r="G363" s="104"/>
      <c r="H363" s="104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</row>
    <row r="364" spans="3:41" x14ac:dyDescent="0.4">
      <c r="C364" s="93"/>
      <c r="D364" s="104"/>
      <c r="E364" s="104"/>
      <c r="F364" s="104"/>
      <c r="G364" s="104"/>
      <c r="H364" s="10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</row>
    <row r="365" spans="3:41" x14ac:dyDescent="0.4">
      <c r="C365" s="93"/>
      <c r="D365" s="104"/>
      <c r="E365" s="104"/>
      <c r="F365" s="104"/>
      <c r="G365" s="104"/>
      <c r="H365" s="104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</row>
    <row r="366" spans="3:41" x14ac:dyDescent="0.4">
      <c r="C366" s="93"/>
      <c r="D366" s="104"/>
      <c r="E366" s="104"/>
      <c r="F366" s="104"/>
      <c r="G366" s="104"/>
      <c r="H366" s="104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</row>
    <row r="367" spans="3:41" x14ac:dyDescent="0.4">
      <c r="C367" s="93"/>
      <c r="D367" s="104"/>
      <c r="E367" s="104"/>
      <c r="F367" s="104"/>
      <c r="G367" s="104"/>
      <c r="H367" s="104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</row>
    <row r="368" spans="3:41" x14ac:dyDescent="0.4">
      <c r="C368" s="93"/>
      <c r="D368" s="104"/>
      <c r="E368" s="104"/>
      <c r="F368" s="104"/>
      <c r="G368" s="104"/>
      <c r="H368" s="104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</row>
    <row r="369" spans="3:41" x14ac:dyDescent="0.4">
      <c r="C369" s="93"/>
      <c r="D369" s="104"/>
      <c r="E369" s="104"/>
      <c r="F369" s="104"/>
      <c r="G369" s="104"/>
      <c r="H369" s="104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</row>
    <row r="370" spans="3:41" x14ac:dyDescent="0.4">
      <c r="C370" s="93"/>
      <c r="D370" s="104"/>
      <c r="E370" s="104"/>
      <c r="F370" s="104"/>
      <c r="G370" s="104"/>
      <c r="H370" s="104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</row>
    <row r="371" spans="3:41" x14ac:dyDescent="0.4">
      <c r="C371" s="93"/>
      <c r="D371" s="104"/>
      <c r="E371" s="104"/>
      <c r="F371" s="104"/>
      <c r="G371" s="104"/>
      <c r="H371" s="104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</row>
    <row r="372" spans="3:41" x14ac:dyDescent="0.4">
      <c r="C372" s="93"/>
      <c r="D372" s="104"/>
      <c r="E372" s="104"/>
      <c r="F372" s="104"/>
      <c r="G372" s="104"/>
      <c r="H372" s="104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</row>
    <row r="373" spans="3:41" x14ac:dyDescent="0.4">
      <c r="C373" s="93"/>
      <c r="D373" s="104"/>
      <c r="E373" s="104"/>
      <c r="F373" s="104"/>
      <c r="G373" s="104"/>
      <c r="H373" s="104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</row>
    <row r="374" spans="3:41" x14ac:dyDescent="0.4">
      <c r="C374" s="93"/>
      <c r="D374" s="104"/>
      <c r="E374" s="104"/>
      <c r="F374" s="104"/>
      <c r="G374" s="104"/>
      <c r="H374" s="10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</row>
    <row r="375" spans="3:41" x14ac:dyDescent="0.4">
      <c r="C375" s="93"/>
      <c r="D375" s="104"/>
      <c r="E375" s="104"/>
      <c r="F375" s="104"/>
      <c r="G375" s="104"/>
      <c r="H375" s="104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</row>
    <row r="376" spans="3:41" x14ac:dyDescent="0.4">
      <c r="C376" s="93"/>
      <c r="D376" s="104"/>
      <c r="E376" s="104"/>
      <c r="F376" s="104"/>
      <c r="G376" s="104"/>
      <c r="H376" s="104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</row>
    <row r="377" spans="3:41" x14ac:dyDescent="0.4">
      <c r="C377" s="93"/>
      <c r="D377" s="104"/>
      <c r="E377" s="104"/>
      <c r="F377" s="104"/>
      <c r="G377" s="104"/>
      <c r="H377" s="104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</row>
    <row r="378" spans="3:41" x14ac:dyDescent="0.4">
      <c r="C378" s="93"/>
      <c r="D378" s="104"/>
      <c r="E378" s="104"/>
      <c r="F378" s="104"/>
      <c r="G378" s="104"/>
      <c r="H378" s="104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</row>
    <row r="379" spans="3:41" x14ac:dyDescent="0.4">
      <c r="C379" s="93"/>
      <c r="D379" s="104"/>
      <c r="E379" s="104"/>
      <c r="F379" s="104"/>
      <c r="G379" s="104"/>
      <c r="H379" s="104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</row>
    <row r="380" spans="3:41" x14ac:dyDescent="0.4">
      <c r="C380" s="93"/>
      <c r="D380" s="104"/>
      <c r="E380" s="104"/>
      <c r="F380" s="104"/>
      <c r="G380" s="104"/>
      <c r="H380" s="104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</row>
    <row r="381" spans="3:41" x14ac:dyDescent="0.4">
      <c r="C381" s="93"/>
      <c r="D381" s="104"/>
      <c r="E381" s="104"/>
      <c r="F381" s="104"/>
      <c r="G381" s="104"/>
      <c r="H381" s="104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</row>
    <row r="382" spans="3:41" x14ac:dyDescent="0.4">
      <c r="C382" s="93"/>
      <c r="D382" s="104"/>
      <c r="E382" s="104"/>
      <c r="F382" s="104"/>
      <c r="G382" s="104"/>
      <c r="H382" s="104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</row>
    <row r="383" spans="3:41" x14ac:dyDescent="0.4">
      <c r="C383" s="93"/>
      <c r="D383" s="104"/>
      <c r="E383" s="104"/>
      <c r="F383" s="104"/>
      <c r="G383" s="104"/>
      <c r="H383" s="104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</row>
    <row r="384" spans="3:41" x14ac:dyDescent="0.4">
      <c r="C384" s="93"/>
      <c r="D384" s="104"/>
      <c r="E384" s="104"/>
      <c r="F384" s="104"/>
      <c r="G384" s="104"/>
      <c r="H384" s="10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</row>
    <row r="385" spans="3:41" x14ac:dyDescent="0.4">
      <c r="C385" s="93"/>
      <c r="D385" s="104"/>
      <c r="E385" s="104"/>
      <c r="F385" s="104"/>
      <c r="G385" s="104"/>
      <c r="H385" s="104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</row>
    <row r="386" spans="3:41" x14ac:dyDescent="0.4">
      <c r="C386" s="93"/>
      <c r="D386" s="104"/>
      <c r="E386" s="104"/>
      <c r="F386" s="104"/>
      <c r="G386" s="104"/>
      <c r="H386" s="104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</row>
    <row r="387" spans="3:41" x14ac:dyDescent="0.4">
      <c r="C387" s="93"/>
      <c r="D387" s="104"/>
      <c r="E387" s="104"/>
      <c r="F387" s="104"/>
      <c r="G387" s="104"/>
      <c r="H387" s="104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</row>
    <row r="388" spans="3:41" x14ac:dyDescent="0.4">
      <c r="C388" s="93"/>
      <c r="D388" s="104"/>
      <c r="E388" s="104"/>
      <c r="F388" s="104"/>
      <c r="G388" s="104"/>
      <c r="H388" s="104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</row>
    <row r="389" spans="3:41" x14ac:dyDescent="0.4">
      <c r="C389" s="93"/>
      <c r="D389" s="104"/>
      <c r="E389" s="104"/>
      <c r="F389" s="104"/>
      <c r="G389" s="104"/>
      <c r="H389" s="104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</row>
    <row r="390" spans="3:41" x14ac:dyDescent="0.4">
      <c r="C390" s="93"/>
      <c r="D390" s="104"/>
      <c r="E390" s="104"/>
      <c r="F390" s="104"/>
      <c r="G390" s="104"/>
      <c r="H390" s="104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</row>
    <row r="391" spans="3:41" x14ac:dyDescent="0.4">
      <c r="C391" s="93"/>
      <c r="D391" s="104"/>
      <c r="E391" s="104"/>
      <c r="F391" s="104"/>
      <c r="G391" s="104"/>
      <c r="H391" s="104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</row>
    <row r="392" spans="3:41" x14ac:dyDescent="0.4">
      <c r="C392" s="93"/>
      <c r="D392" s="104"/>
      <c r="E392" s="104"/>
      <c r="F392" s="104"/>
      <c r="G392" s="104"/>
      <c r="H392" s="104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</row>
    <row r="393" spans="3:41" x14ac:dyDescent="0.4">
      <c r="C393" s="93"/>
      <c r="D393" s="104"/>
      <c r="E393" s="104"/>
      <c r="F393" s="104"/>
      <c r="G393" s="104"/>
      <c r="H393" s="104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</row>
    <row r="394" spans="3:41" x14ac:dyDescent="0.4">
      <c r="C394" s="93"/>
      <c r="D394" s="104"/>
      <c r="E394" s="104"/>
      <c r="F394" s="104"/>
      <c r="G394" s="104"/>
      <c r="H394" s="10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</row>
    <row r="395" spans="3:41" x14ac:dyDescent="0.4">
      <c r="C395" s="93"/>
      <c r="D395" s="104"/>
      <c r="E395" s="104"/>
      <c r="F395" s="104"/>
      <c r="G395" s="104"/>
      <c r="H395" s="104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</row>
    <row r="396" spans="3:41" x14ac:dyDescent="0.4">
      <c r="C396" s="93"/>
      <c r="D396" s="104"/>
      <c r="E396" s="104"/>
      <c r="F396" s="104"/>
      <c r="G396" s="104"/>
      <c r="H396" s="104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</row>
    <row r="397" spans="3:41" x14ac:dyDescent="0.4">
      <c r="C397" s="93"/>
      <c r="D397" s="104"/>
      <c r="E397" s="104"/>
      <c r="F397" s="104"/>
      <c r="G397" s="104"/>
      <c r="H397" s="104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</row>
    <row r="398" spans="3:41" x14ac:dyDescent="0.4">
      <c r="C398" s="93"/>
      <c r="D398" s="104"/>
      <c r="E398" s="104"/>
      <c r="F398" s="104"/>
      <c r="G398" s="104"/>
      <c r="H398" s="104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</row>
    <row r="399" spans="3:41" x14ac:dyDescent="0.4">
      <c r="C399" s="93"/>
      <c r="D399" s="104"/>
      <c r="E399" s="104"/>
      <c r="F399" s="104"/>
      <c r="G399" s="104"/>
      <c r="H399" s="104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</row>
    <row r="400" spans="3:41" x14ac:dyDescent="0.4">
      <c r="C400" s="93"/>
      <c r="D400" s="104"/>
      <c r="E400" s="104"/>
      <c r="F400" s="104"/>
      <c r="G400" s="104"/>
      <c r="H400" s="104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</row>
    <row r="401" spans="3:41" x14ac:dyDescent="0.4">
      <c r="C401" s="93"/>
      <c r="D401" s="104"/>
      <c r="E401" s="104"/>
      <c r="F401" s="104"/>
      <c r="G401" s="104"/>
      <c r="H401" s="104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</row>
    <row r="402" spans="3:41" x14ac:dyDescent="0.4">
      <c r="C402" s="93"/>
      <c r="D402" s="104"/>
      <c r="E402" s="104"/>
      <c r="F402" s="104"/>
      <c r="G402" s="104"/>
      <c r="H402" s="104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</row>
    <row r="403" spans="3:41" x14ac:dyDescent="0.4">
      <c r="C403" s="93"/>
      <c r="D403" s="104"/>
      <c r="E403" s="104"/>
      <c r="F403" s="104"/>
      <c r="G403" s="104"/>
      <c r="H403" s="104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</row>
    <row r="404" spans="3:41" x14ac:dyDescent="0.4">
      <c r="C404" s="93"/>
      <c r="D404" s="104"/>
      <c r="E404" s="104"/>
      <c r="F404" s="104"/>
      <c r="G404" s="104"/>
      <c r="H404" s="1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</row>
    <row r="405" spans="3:41" x14ac:dyDescent="0.4">
      <c r="C405" s="93"/>
      <c r="D405" s="104"/>
      <c r="E405" s="104"/>
      <c r="F405" s="104"/>
      <c r="G405" s="104"/>
      <c r="H405" s="104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</row>
    <row r="406" spans="3:41" x14ac:dyDescent="0.4">
      <c r="C406" s="93"/>
      <c r="D406" s="104"/>
      <c r="E406" s="104"/>
      <c r="F406" s="104"/>
      <c r="G406" s="104"/>
      <c r="H406" s="104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</row>
    <row r="407" spans="3:41" x14ac:dyDescent="0.4">
      <c r="C407" s="93"/>
      <c r="D407" s="104"/>
      <c r="E407" s="104"/>
      <c r="F407" s="104"/>
      <c r="G407" s="104"/>
      <c r="H407" s="104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</row>
    <row r="408" spans="3:41" x14ac:dyDescent="0.4">
      <c r="C408" s="93"/>
      <c r="D408" s="104"/>
      <c r="E408" s="104"/>
      <c r="F408" s="104"/>
      <c r="G408" s="104"/>
      <c r="H408" s="104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</row>
    <row r="409" spans="3:41" x14ac:dyDescent="0.4">
      <c r="C409" s="93"/>
      <c r="D409" s="104"/>
      <c r="E409" s="104"/>
      <c r="F409" s="104"/>
      <c r="G409" s="104"/>
      <c r="H409" s="104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</row>
    <row r="410" spans="3:41" x14ac:dyDescent="0.4">
      <c r="C410" s="93"/>
      <c r="D410" s="104"/>
      <c r="E410" s="104"/>
      <c r="F410" s="104"/>
      <c r="G410" s="104"/>
      <c r="H410" s="104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</row>
    <row r="411" spans="3:41" x14ac:dyDescent="0.4">
      <c r="C411" s="93"/>
      <c r="D411" s="104"/>
      <c r="E411" s="104"/>
      <c r="F411" s="104"/>
      <c r="G411" s="104"/>
      <c r="H411" s="104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</row>
    <row r="412" spans="3:41" x14ac:dyDescent="0.4">
      <c r="C412" s="93"/>
      <c r="D412" s="104"/>
      <c r="E412" s="104"/>
      <c r="F412" s="104"/>
      <c r="G412" s="104"/>
      <c r="H412" s="104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</row>
    <row r="413" spans="3:41" x14ac:dyDescent="0.4">
      <c r="C413" s="93"/>
      <c r="D413" s="104"/>
      <c r="E413" s="104"/>
      <c r="F413" s="104"/>
      <c r="G413" s="104"/>
      <c r="H413" s="104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</row>
    <row r="414" spans="3:41" x14ac:dyDescent="0.4">
      <c r="C414" s="93"/>
      <c r="D414" s="104"/>
      <c r="E414" s="104"/>
      <c r="F414" s="104"/>
      <c r="G414" s="104"/>
      <c r="H414" s="10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</row>
    <row r="415" spans="3:41" x14ac:dyDescent="0.4">
      <c r="C415" s="93"/>
      <c r="D415" s="104"/>
      <c r="E415" s="104"/>
      <c r="F415" s="104"/>
      <c r="G415" s="104"/>
      <c r="H415" s="104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</row>
    <row r="416" spans="3:41" x14ac:dyDescent="0.4">
      <c r="C416" s="93"/>
      <c r="D416" s="104"/>
      <c r="E416" s="104"/>
      <c r="F416" s="104"/>
      <c r="G416" s="104"/>
      <c r="H416" s="104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</row>
    <row r="417" spans="3:41" x14ac:dyDescent="0.4">
      <c r="C417" s="93"/>
      <c r="D417" s="104"/>
      <c r="E417" s="104"/>
      <c r="F417" s="104"/>
      <c r="G417" s="104"/>
      <c r="H417" s="104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</row>
    <row r="418" spans="3:41" x14ac:dyDescent="0.4">
      <c r="C418" s="93"/>
      <c r="D418" s="104"/>
      <c r="E418" s="104"/>
      <c r="F418" s="104"/>
      <c r="G418" s="104"/>
      <c r="H418" s="104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</row>
    <row r="419" spans="3:41" x14ac:dyDescent="0.4">
      <c r="C419" s="93"/>
      <c r="D419" s="104"/>
      <c r="E419" s="104"/>
      <c r="F419" s="104"/>
      <c r="G419" s="104"/>
      <c r="H419" s="104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</row>
    <row r="420" spans="3:41" x14ac:dyDescent="0.4">
      <c r="C420" s="93"/>
      <c r="D420" s="104"/>
      <c r="E420" s="104"/>
      <c r="F420" s="104"/>
      <c r="G420" s="104"/>
      <c r="H420" s="104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</row>
    <row r="421" spans="3:41" x14ac:dyDescent="0.4">
      <c r="C421" s="93"/>
      <c r="D421" s="104"/>
      <c r="E421" s="104"/>
      <c r="F421" s="104"/>
      <c r="G421" s="104"/>
      <c r="H421" s="104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</row>
    <row r="422" spans="3:41" x14ac:dyDescent="0.4">
      <c r="C422" s="93"/>
      <c r="D422" s="104"/>
      <c r="E422" s="104"/>
      <c r="F422" s="104"/>
      <c r="G422" s="104"/>
      <c r="H422" s="104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</row>
    <row r="423" spans="3:41" x14ac:dyDescent="0.4">
      <c r="C423" s="93"/>
      <c r="D423" s="104"/>
      <c r="E423" s="104"/>
      <c r="F423" s="104"/>
      <c r="G423" s="104"/>
      <c r="H423" s="104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</row>
    <row r="424" spans="3:41" x14ac:dyDescent="0.4">
      <c r="C424" s="93"/>
      <c r="D424" s="104"/>
      <c r="E424" s="104"/>
      <c r="F424" s="104"/>
      <c r="G424" s="104"/>
      <c r="H424" s="10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</row>
    <row r="425" spans="3:41" x14ac:dyDescent="0.4">
      <c r="C425" s="93"/>
      <c r="D425" s="104"/>
      <c r="E425" s="104"/>
      <c r="F425" s="104"/>
      <c r="G425" s="104"/>
      <c r="H425" s="104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</row>
    <row r="426" spans="3:41" x14ac:dyDescent="0.4">
      <c r="C426" s="93"/>
      <c r="D426" s="104"/>
      <c r="E426" s="104"/>
      <c r="F426" s="104"/>
      <c r="G426" s="104"/>
      <c r="H426" s="104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</row>
    <row r="427" spans="3:41" x14ac:dyDescent="0.4">
      <c r="C427" s="93"/>
      <c r="D427" s="104"/>
      <c r="E427" s="104"/>
      <c r="F427" s="104"/>
      <c r="G427" s="104"/>
      <c r="H427" s="104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</row>
    <row r="428" spans="3:41" x14ac:dyDescent="0.4">
      <c r="C428" s="93"/>
      <c r="D428" s="104"/>
      <c r="E428" s="104"/>
      <c r="F428" s="104"/>
      <c r="G428" s="104"/>
      <c r="H428" s="104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</row>
    <row r="429" spans="3:41" x14ac:dyDescent="0.4">
      <c r="C429" s="93"/>
      <c r="D429" s="104"/>
      <c r="E429" s="104"/>
      <c r="F429" s="104"/>
      <c r="G429" s="104"/>
      <c r="H429" s="104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</row>
    <row r="430" spans="3:41" x14ac:dyDescent="0.4">
      <c r="C430" s="93"/>
      <c r="D430" s="104"/>
      <c r="E430" s="104"/>
      <c r="F430" s="104"/>
      <c r="G430" s="104"/>
      <c r="H430" s="104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</row>
    <row r="431" spans="3:41" x14ac:dyDescent="0.4">
      <c r="C431" s="93"/>
      <c r="D431" s="104"/>
      <c r="E431" s="104"/>
      <c r="F431" s="104"/>
      <c r="G431" s="104"/>
      <c r="H431" s="104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</row>
    <row r="432" spans="3:41" x14ac:dyDescent="0.4">
      <c r="C432" s="93"/>
      <c r="D432" s="104"/>
      <c r="E432" s="104"/>
      <c r="F432" s="104"/>
      <c r="G432" s="104"/>
      <c r="H432" s="104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</row>
    <row r="433" spans="3:41" x14ac:dyDescent="0.4">
      <c r="C433" s="93"/>
      <c r="D433" s="104"/>
      <c r="E433" s="104"/>
      <c r="F433" s="104"/>
      <c r="G433" s="104"/>
      <c r="H433" s="104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</row>
    <row r="434" spans="3:41" x14ac:dyDescent="0.4">
      <c r="C434" s="93"/>
      <c r="D434" s="104"/>
      <c r="E434" s="104"/>
      <c r="F434" s="104"/>
      <c r="G434" s="104"/>
      <c r="H434" s="10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</row>
    <row r="435" spans="3:41" x14ac:dyDescent="0.4">
      <c r="C435" s="93"/>
      <c r="D435" s="104"/>
      <c r="E435" s="104"/>
      <c r="F435" s="104"/>
      <c r="G435" s="104"/>
      <c r="H435" s="104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</row>
    <row r="436" spans="3:41" x14ac:dyDescent="0.4">
      <c r="C436" s="93"/>
      <c r="D436" s="104"/>
      <c r="E436" s="104"/>
      <c r="F436" s="104"/>
      <c r="G436" s="104"/>
      <c r="H436" s="104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</row>
    <row r="437" spans="3:41" x14ac:dyDescent="0.4">
      <c r="C437" s="93"/>
      <c r="D437" s="104"/>
      <c r="E437" s="104"/>
      <c r="F437" s="104"/>
      <c r="G437" s="104"/>
      <c r="H437" s="104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</row>
    <row r="438" spans="3:41" x14ac:dyDescent="0.4">
      <c r="C438" s="93"/>
      <c r="D438" s="104"/>
      <c r="E438" s="104"/>
      <c r="F438" s="104"/>
      <c r="G438" s="104"/>
      <c r="H438" s="104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</row>
    <row r="439" spans="3:41" x14ac:dyDescent="0.4">
      <c r="C439" s="93"/>
      <c r="D439" s="104"/>
      <c r="E439" s="104"/>
      <c r="F439" s="104"/>
      <c r="G439" s="104"/>
      <c r="H439" s="104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</row>
    <row r="440" spans="3:41" x14ac:dyDescent="0.4">
      <c r="C440" s="93"/>
      <c r="D440" s="104"/>
      <c r="E440" s="104"/>
      <c r="F440" s="104"/>
      <c r="G440" s="104"/>
      <c r="H440" s="104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</row>
    <row r="441" spans="3:41" x14ac:dyDescent="0.4">
      <c r="C441" s="93"/>
      <c r="D441" s="104"/>
      <c r="E441" s="104"/>
      <c r="F441" s="104"/>
      <c r="G441" s="104"/>
      <c r="H441" s="104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</row>
    <row r="442" spans="3:41" x14ac:dyDescent="0.4">
      <c r="C442" s="93"/>
      <c r="D442" s="104"/>
      <c r="E442" s="104"/>
      <c r="F442" s="104"/>
      <c r="G442" s="104"/>
      <c r="H442" s="104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</row>
    <row r="443" spans="3:41" x14ac:dyDescent="0.4">
      <c r="C443" s="93"/>
      <c r="D443" s="104"/>
      <c r="E443" s="104"/>
      <c r="F443" s="104"/>
      <c r="G443" s="104"/>
      <c r="H443" s="104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</row>
    <row r="444" spans="3:41" x14ac:dyDescent="0.4">
      <c r="C444" s="93"/>
      <c r="D444" s="104"/>
      <c r="E444" s="104"/>
      <c r="F444" s="104"/>
      <c r="G444" s="104"/>
      <c r="H444" s="10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</row>
    <row r="445" spans="3:41" x14ac:dyDescent="0.4">
      <c r="C445" s="93"/>
      <c r="D445" s="104"/>
      <c r="E445" s="104"/>
      <c r="F445" s="104"/>
      <c r="G445" s="104"/>
      <c r="H445" s="104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</row>
    <row r="446" spans="3:41" x14ac:dyDescent="0.4">
      <c r="C446" s="93"/>
      <c r="D446" s="104"/>
      <c r="E446" s="104"/>
      <c r="F446" s="104"/>
      <c r="G446" s="104"/>
      <c r="H446" s="104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</row>
    <row r="447" spans="3:41" x14ac:dyDescent="0.4">
      <c r="C447" s="93"/>
      <c r="D447" s="104"/>
      <c r="E447" s="104"/>
      <c r="F447" s="104"/>
      <c r="G447" s="104"/>
      <c r="H447" s="104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</row>
    <row r="448" spans="3:41" x14ac:dyDescent="0.4">
      <c r="C448" s="93"/>
      <c r="D448" s="104"/>
      <c r="E448" s="104"/>
      <c r="F448" s="104"/>
      <c r="G448" s="104"/>
      <c r="H448" s="104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</row>
    <row r="449" spans="3:41" x14ac:dyDescent="0.4">
      <c r="C449" s="93"/>
      <c r="D449" s="104"/>
      <c r="E449" s="104"/>
      <c r="F449" s="104"/>
      <c r="G449" s="104"/>
      <c r="H449" s="104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</row>
    <row r="450" spans="3:41" x14ac:dyDescent="0.4">
      <c r="C450" s="93"/>
      <c r="D450" s="104"/>
      <c r="E450" s="104"/>
      <c r="F450" s="104"/>
      <c r="G450" s="104"/>
      <c r="H450" s="104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</row>
    <row r="451" spans="3:41" x14ac:dyDescent="0.4">
      <c r="C451" s="93"/>
      <c r="D451" s="104"/>
      <c r="E451" s="104"/>
      <c r="F451" s="104"/>
      <c r="G451" s="104"/>
      <c r="H451" s="104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</row>
    <row r="452" spans="3:41" x14ac:dyDescent="0.4">
      <c r="C452" s="93"/>
      <c r="D452" s="104"/>
      <c r="E452" s="104"/>
      <c r="F452" s="104"/>
      <c r="G452" s="104"/>
      <c r="H452" s="104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</row>
    <row r="453" spans="3:41" x14ac:dyDescent="0.4">
      <c r="C453" s="93"/>
      <c r="D453" s="104"/>
      <c r="E453" s="104"/>
      <c r="F453" s="104"/>
      <c r="G453" s="104"/>
      <c r="H453" s="104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</row>
    <row r="454" spans="3:41" x14ac:dyDescent="0.4">
      <c r="C454" s="93"/>
      <c r="D454" s="104"/>
      <c r="E454" s="104"/>
      <c r="F454" s="104"/>
      <c r="G454" s="104"/>
      <c r="H454" s="10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</row>
    <row r="455" spans="3:41" x14ac:dyDescent="0.4">
      <c r="C455" s="93"/>
      <c r="D455" s="104"/>
      <c r="E455" s="104"/>
      <c r="F455" s="104"/>
      <c r="G455" s="104"/>
      <c r="H455" s="104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</row>
    <row r="456" spans="3:41" x14ac:dyDescent="0.4">
      <c r="C456" s="93"/>
      <c r="D456" s="104"/>
      <c r="E456" s="104"/>
      <c r="F456" s="104"/>
      <c r="G456" s="104"/>
      <c r="H456" s="104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</row>
    <row r="457" spans="3:41" x14ac:dyDescent="0.4">
      <c r="C457" s="93"/>
      <c r="D457" s="104"/>
      <c r="E457" s="104"/>
      <c r="F457" s="104"/>
      <c r="G457" s="104"/>
      <c r="H457" s="104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</row>
    <row r="458" spans="3:41" x14ac:dyDescent="0.4">
      <c r="C458" s="93"/>
      <c r="D458" s="104"/>
      <c r="E458" s="104"/>
      <c r="F458" s="104"/>
      <c r="G458" s="104"/>
      <c r="H458" s="104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</row>
    <row r="459" spans="3:41" x14ac:dyDescent="0.4">
      <c r="C459" s="93"/>
      <c r="D459" s="104"/>
      <c r="E459" s="104"/>
      <c r="F459" s="104"/>
      <c r="G459" s="104"/>
      <c r="H459" s="104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</row>
    <row r="460" spans="3:41" x14ac:dyDescent="0.4">
      <c r="C460" s="93"/>
      <c r="D460" s="104"/>
      <c r="E460" s="104"/>
      <c r="F460" s="104"/>
      <c r="G460" s="104"/>
      <c r="H460" s="104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</row>
    <row r="461" spans="3:41" x14ac:dyDescent="0.4">
      <c r="C461" s="93"/>
      <c r="D461" s="104"/>
      <c r="E461" s="104"/>
      <c r="F461" s="104"/>
      <c r="G461" s="104"/>
      <c r="H461" s="104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</row>
    <row r="462" spans="3:41" x14ac:dyDescent="0.4">
      <c r="C462" s="93"/>
      <c r="D462" s="104"/>
      <c r="E462" s="104"/>
      <c r="F462" s="104"/>
      <c r="G462" s="104"/>
      <c r="H462" s="104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</row>
    <row r="463" spans="3:41" x14ac:dyDescent="0.4">
      <c r="C463" s="93"/>
      <c r="D463" s="104"/>
      <c r="E463" s="104"/>
      <c r="F463" s="104"/>
      <c r="G463" s="104"/>
      <c r="H463" s="104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</row>
    <row r="464" spans="3:41" x14ac:dyDescent="0.4">
      <c r="C464" s="93"/>
      <c r="D464" s="104"/>
      <c r="E464" s="104"/>
      <c r="F464" s="104"/>
      <c r="G464" s="104"/>
      <c r="H464" s="10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</row>
    <row r="465" spans="3:41" x14ac:dyDescent="0.4">
      <c r="C465" s="93"/>
      <c r="D465" s="104"/>
      <c r="E465" s="104"/>
      <c r="F465" s="104"/>
      <c r="G465" s="104"/>
      <c r="H465" s="104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</row>
    <row r="466" spans="3:41" x14ac:dyDescent="0.4">
      <c r="C466" s="93"/>
      <c r="D466" s="104"/>
      <c r="E466" s="104"/>
      <c r="F466" s="104"/>
      <c r="G466" s="104"/>
      <c r="H466" s="104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</row>
    <row r="467" spans="3:41" x14ac:dyDescent="0.4">
      <c r="C467" s="93"/>
      <c r="D467" s="104"/>
      <c r="E467" s="104"/>
      <c r="F467" s="104"/>
      <c r="G467" s="104"/>
      <c r="H467" s="104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</row>
    <row r="468" spans="3:41" x14ac:dyDescent="0.4">
      <c r="C468" s="93"/>
      <c r="D468" s="104"/>
      <c r="E468" s="104"/>
      <c r="F468" s="104"/>
      <c r="G468" s="104"/>
      <c r="H468" s="104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</row>
    <row r="469" spans="3:41" x14ac:dyDescent="0.4">
      <c r="C469" s="93"/>
      <c r="D469" s="104"/>
      <c r="E469" s="104"/>
      <c r="F469" s="104"/>
      <c r="G469" s="104"/>
      <c r="H469" s="104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</row>
    <row r="470" spans="3:41" x14ac:dyDescent="0.4">
      <c r="C470" s="93"/>
      <c r="D470" s="104"/>
      <c r="E470" s="104"/>
      <c r="F470" s="104"/>
      <c r="G470" s="104"/>
      <c r="H470" s="104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</row>
    <row r="471" spans="3:41" x14ac:dyDescent="0.4">
      <c r="C471" s="93"/>
      <c r="D471" s="104"/>
      <c r="E471" s="104"/>
      <c r="F471" s="104"/>
      <c r="G471" s="104"/>
      <c r="H471" s="104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</row>
    <row r="472" spans="3:41" x14ac:dyDescent="0.4">
      <c r="C472" s="93"/>
      <c r="D472" s="104"/>
      <c r="E472" s="104"/>
      <c r="F472" s="104"/>
      <c r="G472" s="104"/>
      <c r="H472" s="104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</row>
    <row r="473" spans="3:41" x14ac:dyDescent="0.4">
      <c r="C473" s="93"/>
      <c r="D473" s="104"/>
      <c r="E473" s="104"/>
      <c r="F473" s="104"/>
      <c r="G473" s="104"/>
      <c r="H473" s="104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</row>
    <row r="474" spans="3:41" x14ac:dyDescent="0.4">
      <c r="C474" s="93"/>
      <c r="D474" s="104"/>
      <c r="E474" s="104"/>
      <c r="F474" s="104"/>
      <c r="G474" s="104"/>
      <c r="H474" s="10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</row>
    <row r="475" spans="3:41" x14ac:dyDescent="0.4">
      <c r="C475" s="93"/>
      <c r="D475" s="104"/>
      <c r="E475" s="104"/>
      <c r="F475" s="104"/>
      <c r="G475" s="104"/>
      <c r="H475" s="104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</row>
    <row r="476" spans="3:41" x14ac:dyDescent="0.4">
      <c r="C476" s="93"/>
      <c r="D476" s="104"/>
      <c r="E476" s="104"/>
      <c r="F476" s="104"/>
      <c r="G476" s="104"/>
      <c r="H476" s="104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</row>
    <row r="477" spans="3:41" x14ac:dyDescent="0.4">
      <c r="C477" s="93"/>
      <c r="D477" s="104"/>
      <c r="E477" s="104"/>
      <c r="F477" s="104"/>
      <c r="G477" s="104"/>
      <c r="H477" s="104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</row>
    <row r="478" spans="3:41" x14ac:dyDescent="0.4">
      <c r="C478" s="93"/>
      <c r="D478" s="104"/>
      <c r="E478" s="104"/>
      <c r="F478" s="104"/>
      <c r="G478" s="104"/>
      <c r="H478" s="104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</row>
    <row r="479" spans="3:41" x14ac:dyDescent="0.4">
      <c r="C479" s="93"/>
      <c r="D479" s="104"/>
      <c r="E479" s="104"/>
      <c r="F479" s="104"/>
      <c r="G479" s="104"/>
      <c r="H479" s="104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</row>
    <row r="480" spans="3:41" x14ac:dyDescent="0.4">
      <c r="C480" s="93"/>
      <c r="D480" s="104"/>
      <c r="E480" s="104"/>
      <c r="F480" s="104"/>
      <c r="G480" s="104"/>
      <c r="H480" s="104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</row>
    <row r="481" spans="3:41" x14ac:dyDescent="0.4">
      <c r="C481" s="93"/>
      <c r="D481" s="104"/>
      <c r="E481" s="104"/>
      <c r="F481" s="104"/>
      <c r="G481" s="104"/>
      <c r="H481" s="104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</row>
    <row r="482" spans="3:41" x14ac:dyDescent="0.4">
      <c r="C482" s="93"/>
      <c r="D482" s="104"/>
      <c r="E482" s="104"/>
      <c r="F482" s="104"/>
      <c r="G482" s="104"/>
      <c r="H482" s="104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</row>
    <row r="483" spans="3:41" x14ac:dyDescent="0.4">
      <c r="C483" s="93"/>
      <c r="D483" s="104"/>
      <c r="E483" s="104"/>
      <c r="F483" s="104"/>
      <c r="G483" s="104"/>
      <c r="H483" s="104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</row>
    <row r="484" spans="3:41" x14ac:dyDescent="0.4">
      <c r="C484" s="93"/>
      <c r="D484" s="104"/>
      <c r="E484" s="104"/>
      <c r="F484" s="104"/>
      <c r="G484" s="104"/>
      <c r="H484" s="10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</row>
    <row r="485" spans="3:41" x14ac:dyDescent="0.4">
      <c r="C485" s="93"/>
      <c r="D485" s="104"/>
      <c r="E485" s="104"/>
      <c r="F485" s="104"/>
      <c r="G485" s="104"/>
      <c r="H485" s="104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</row>
    <row r="486" spans="3:41" x14ac:dyDescent="0.4">
      <c r="C486" s="93"/>
      <c r="D486" s="104"/>
      <c r="E486" s="104"/>
      <c r="F486" s="104"/>
      <c r="G486" s="104"/>
      <c r="H486" s="104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</row>
    <row r="487" spans="3:41" x14ac:dyDescent="0.4">
      <c r="C487" s="93"/>
      <c r="D487" s="104"/>
      <c r="E487" s="104"/>
      <c r="F487" s="104"/>
      <c r="G487" s="104"/>
      <c r="H487" s="104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</row>
    <row r="488" spans="3:41" x14ac:dyDescent="0.4">
      <c r="C488" s="93"/>
      <c r="D488" s="104"/>
      <c r="E488" s="104"/>
      <c r="F488" s="104"/>
      <c r="G488" s="104"/>
      <c r="H488" s="104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</row>
    <row r="489" spans="3:41" x14ac:dyDescent="0.4">
      <c r="C489" s="93"/>
      <c r="D489" s="104"/>
      <c r="E489" s="104"/>
      <c r="F489" s="104"/>
      <c r="G489" s="104"/>
      <c r="H489" s="104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</row>
    <row r="490" spans="3:41" x14ac:dyDescent="0.4">
      <c r="C490" s="93"/>
      <c r="D490" s="104"/>
      <c r="E490" s="104"/>
      <c r="F490" s="104"/>
      <c r="G490" s="104"/>
      <c r="H490" s="104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</row>
    <row r="491" spans="3:41" x14ac:dyDescent="0.4">
      <c r="C491" s="93"/>
      <c r="D491" s="104"/>
      <c r="E491" s="104"/>
      <c r="F491" s="104"/>
      <c r="G491" s="104"/>
      <c r="H491" s="104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</row>
    <row r="492" spans="3:41" x14ac:dyDescent="0.4">
      <c r="C492" s="93"/>
      <c r="D492" s="104"/>
      <c r="E492" s="104"/>
      <c r="F492" s="104"/>
      <c r="G492" s="104"/>
      <c r="H492" s="104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</row>
    <row r="493" spans="3:41" x14ac:dyDescent="0.4">
      <c r="C493" s="93"/>
      <c r="D493" s="104"/>
      <c r="E493" s="104"/>
      <c r="F493" s="104"/>
      <c r="G493" s="104"/>
      <c r="H493" s="104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</row>
    <row r="494" spans="3:41" x14ac:dyDescent="0.4">
      <c r="C494" s="93"/>
      <c r="D494" s="104"/>
      <c r="E494" s="104"/>
      <c r="F494" s="104"/>
      <c r="G494" s="104"/>
      <c r="H494" s="10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</row>
    <row r="495" spans="3:41" x14ac:dyDescent="0.4">
      <c r="C495" s="93"/>
      <c r="D495" s="104"/>
      <c r="E495" s="104"/>
      <c r="F495" s="104"/>
      <c r="G495" s="104"/>
      <c r="H495" s="104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</row>
    <row r="496" spans="3:41" x14ac:dyDescent="0.4">
      <c r="C496" s="93"/>
      <c r="D496" s="104"/>
      <c r="E496" s="104"/>
      <c r="F496" s="104"/>
      <c r="G496" s="104"/>
      <c r="H496" s="104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</row>
    <row r="497" spans="3:41" x14ac:dyDescent="0.4">
      <c r="C497" s="93"/>
      <c r="D497" s="104"/>
      <c r="E497" s="104"/>
      <c r="F497" s="104"/>
      <c r="G497" s="104"/>
      <c r="H497" s="104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</row>
    <row r="498" spans="3:41" x14ac:dyDescent="0.4">
      <c r="C498" s="93"/>
      <c r="D498" s="104"/>
      <c r="E498" s="104"/>
      <c r="F498" s="104"/>
      <c r="G498" s="104"/>
      <c r="H498" s="104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</row>
    <row r="499" spans="3:41" x14ac:dyDescent="0.4">
      <c r="C499" s="93"/>
      <c r="D499" s="104"/>
      <c r="E499" s="104"/>
      <c r="F499" s="104"/>
      <c r="G499" s="104"/>
      <c r="H499" s="104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</row>
    <row r="500" spans="3:41" x14ac:dyDescent="0.4">
      <c r="C500" s="93"/>
      <c r="D500" s="104"/>
      <c r="E500" s="104"/>
      <c r="F500" s="104"/>
      <c r="G500" s="104"/>
      <c r="H500" s="104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</row>
    <row r="501" spans="3:41" x14ac:dyDescent="0.4">
      <c r="C501" s="93"/>
      <c r="D501" s="104"/>
      <c r="E501" s="104"/>
      <c r="F501" s="104"/>
      <c r="G501" s="104"/>
      <c r="H501" s="104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</row>
    <row r="502" spans="3:41" x14ac:dyDescent="0.4">
      <c r="C502" s="93"/>
      <c r="D502" s="104"/>
      <c r="E502" s="104"/>
      <c r="F502" s="104"/>
      <c r="G502" s="104"/>
      <c r="H502" s="104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</row>
    <row r="503" spans="3:41" x14ac:dyDescent="0.4">
      <c r="C503" s="93"/>
      <c r="D503" s="104"/>
      <c r="E503" s="104"/>
      <c r="F503" s="104"/>
      <c r="G503" s="104"/>
      <c r="H503" s="104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</row>
    <row r="504" spans="3:41" x14ac:dyDescent="0.4">
      <c r="C504" s="93"/>
      <c r="D504" s="104"/>
      <c r="E504" s="104"/>
      <c r="F504" s="104"/>
      <c r="G504" s="104"/>
      <c r="H504" s="1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</row>
    <row r="505" spans="3:41" x14ac:dyDescent="0.4">
      <c r="C505" s="93"/>
      <c r="D505" s="104"/>
      <c r="E505" s="104"/>
      <c r="F505" s="104"/>
      <c r="G505" s="104"/>
      <c r="H505" s="104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</row>
    <row r="506" spans="3:41" x14ac:dyDescent="0.4">
      <c r="C506" s="93"/>
      <c r="D506" s="104"/>
      <c r="E506" s="104"/>
      <c r="F506" s="104"/>
      <c r="G506" s="104"/>
      <c r="H506" s="104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</row>
    <row r="507" spans="3:41" x14ac:dyDescent="0.4">
      <c r="C507" s="93"/>
      <c r="D507" s="104"/>
      <c r="E507" s="104"/>
      <c r="F507" s="104"/>
      <c r="G507" s="104"/>
      <c r="H507" s="104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</row>
    <row r="508" spans="3:41" x14ac:dyDescent="0.4">
      <c r="C508" s="93"/>
      <c r="D508" s="104"/>
      <c r="E508" s="104"/>
      <c r="F508" s="104"/>
      <c r="G508" s="104"/>
      <c r="H508" s="104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</row>
    <row r="509" spans="3:41" x14ac:dyDescent="0.4">
      <c r="C509" s="93"/>
      <c r="D509" s="104"/>
      <c r="E509" s="104"/>
      <c r="F509" s="104"/>
      <c r="G509" s="104"/>
      <c r="H509" s="104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</row>
    <row r="510" spans="3:41" x14ac:dyDescent="0.4">
      <c r="C510" s="93"/>
      <c r="D510" s="104"/>
      <c r="E510" s="104"/>
      <c r="F510" s="104"/>
      <c r="G510" s="104"/>
      <c r="H510" s="104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</row>
    <row r="511" spans="3:41" x14ac:dyDescent="0.4">
      <c r="C511" s="93"/>
      <c r="D511" s="104"/>
      <c r="E511" s="104"/>
      <c r="F511" s="104"/>
      <c r="G511" s="104"/>
      <c r="H511" s="104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</row>
    <row r="512" spans="3:41" x14ac:dyDescent="0.4">
      <c r="C512" s="93"/>
      <c r="D512" s="104"/>
      <c r="E512" s="104"/>
      <c r="F512" s="104"/>
      <c r="G512" s="104"/>
      <c r="H512" s="104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</row>
    <row r="513" spans="3:41" x14ac:dyDescent="0.4">
      <c r="C513" s="93"/>
      <c r="D513" s="104"/>
      <c r="E513" s="104"/>
      <c r="F513" s="104"/>
      <c r="G513" s="104"/>
      <c r="H513" s="104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</row>
    <row r="514" spans="3:41" x14ac:dyDescent="0.4">
      <c r="C514" s="93"/>
      <c r="D514" s="104"/>
      <c r="E514" s="104"/>
      <c r="F514" s="104"/>
      <c r="G514" s="104"/>
      <c r="H514" s="10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</row>
    <row r="515" spans="3:41" x14ac:dyDescent="0.4">
      <c r="C515" s="93"/>
      <c r="D515" s="104"/>
      <c r="E515" s="104"/>
      <c r="F515" s="104"/>
      <c r="G515" s="104"/>
      <c r="H515" s="104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</row>
    <row r="516" spans="3:41" x14ac:dyDescent="0.4">
      <c r="C516" s="93"/>
      <c r="D516" s="104"/>
      <c r="E516" s="104"/>
      <c r="F516" s="104"/>
      <c r="G516" s="104"/>
      <c r="H516" s="104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</row>
    <row r="517" spans="3:41" x14ac:dyDescent="0.4">
      <c r="C517" s="93"/>
      <c r="D517" s="104"/>
      <c r="E517" s="104"/>
      <c r="F517" s="104"/>
      <c r="G517" s="104"/>
      <c r="H517" s="104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</row>
    <row r="518" spans="3:41" x14ac:dyDescent="0.4">
      <c r="C518" s="93"/>
      <c r="D518" s="104"/>
      <c r="E518" s="104"/>
      <c r="F518" s="104"/>
      <c r="G518" s="104"/>
      <c r="H518" s="104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</row>
    <row r="519" spans="3:41" x14ac:dyDescent="0.4">
      <c r="C519" s="93"/>
      <c r="D519" s="104"/>
      <c r="E519" s="104"/>
      <c r="F519" s="104"/>
      <c r="G519" s="104"/>
      <c r="H519" s="104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</row>
    <row r="520" spans="3:41" x14ac:dyDescent="0.4">
      <c r="C520" s="93"/>
      <c r="D520" s="104"/>
      <c r="E520" s="104"/>
      <c r="F520" s="104"/>
      <c r="G520" s="104"/>
      <c r="H520" s="104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</row>
    <row r="521" spans="3:41" x14ac:dyDescent="0.4">
      <c r="C521" s="93"/>
      <c r="D521" s="104"/>
      <c r="E521" s="104"/>
      <c r="F521" s="104"/>
      <c r="G521" s="104"/>
      <c r="H521" s="104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</row>
    <row r="522" spans="3:41" x14ac:dyDescent="0.4">
      <c r="C522" s="93"/>
      <c r="D522" s="104"/>
      <c r="E522" s="104"/>
      <c r="F522" s="104"/>
      <c r="G522" s="104"/>
      <c r="H522" s="104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</row>
    <row r="523" spans="3:41" x14ac:dyDescent="0.4">
      <c r="C523" s="93"/>
      <c r="D523" s="104"/>
      <c r="E523" s="104"/>
      <c r="F523" s="104"/>
      <c r="G523" s="104"/>
      <c r="H523" s="104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</row>
    <row r="524" spans="3:41" x14ac:dyDescent="0.4">
      <c r="C524" s="93"/>
      <c r="D524" s="104"/>
      <c r="E524" s="104"/>
      <c r="F524" s="104"/>
      <c r="G524" s="104"/>
      <c r="H524" s="10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</row>
    <row r="525" spans="3:41" x14ac:dyDescent="0.4">
      <c r="C525" s="93"/>
      <c r="D525" s="104"/>
      <c r="E525" s="104"/>
      <c r="F525" s="104"/>
      <c r="G525" s="104"/>
      <c r="H525" s="104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</row>
    <row r="526" spans="3:41" x14ac:dyDescent="0.4">
      <c r="C526" s="93"/>
      <c r="D526" s="104"/>
      <c r="E526" s="104"/>
      <c r="F526" s="104"/>
      <c r="G526" s="104"/>
      <c r="H526" s="104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</row>
    <row r="527" spans="3:41" x14ac:dyDescent="0.4">
      <c r="C527" s="93"/>
      <c r="D527" s="104"/>
      <c r="E527" s="104"/>
      <c r="F527" s="104"/>
      <c r="G527" s="104"/>
      <c r="H527" s="104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</row>
    <row r="528" spans="3:41" x14ac:dyDescent="0.4">
      <c r="C528" s="93"/>
      <c r="D528" s="104"/>
      <c r="E528" s="104"/>
      <c r="F528" s="104"/>
      <c r="G528" s="104"/>
      <c r="H528" s="104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</row>
    <row r="529" spans="3:41" x14ac:dyDescent="0.4">
      <c r="C529" s="93"/>
      <c r="D529" s="104"/>
      <c r="E529" s="104"/>
      <c r="F529" s="104"/>
      <c r="G529" s="104"/>
      <c r="H529" s="104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</row>
    <row r="530" spans="3:41" x14ac:dyDescent="0.4">
      <c r="C530" s="93"/>
      <c r="D530" s="104"/>
      <c r="E530" s="104"/>
      <c r="F530" s="104"/>
      <c r="G530" s="104"/>
      <c r="H530" s="104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</row>
  </sheetData>
  <sheetProtection algorithmName="SHA-512" hashValue="NKkTJZ7dgqaBL+vrJfStB8LyFxMPAOqJR9ViXEIb6nflz9CKZzx1Nh6Qbl5gltKw9QjOF50M9z2wYd7sNNX4yQ==" saltValue="Dhjgy3DIxGbBtKBe3hLlOw==" spinCount="100000" sheet="1" objects="1" scenarios="1" selectLockedCells="1"/>
  <mergeCells count="2331">
    <mergeCell ref="J260:J261"/>
    <mergeCell ref="J262:J263"/>
    <mergeCell ref="J264:J265"/>
    <mergeCell ref="J266:J267"/>
    <mergeCell ref="J268:J269"/>
    <mergeCell ref="K266:K267"/>
    <mergeCell ref="L266:L267"/>
    <mergeCell ref="M266:M267"/>
    <mergeCell ref="N266:N267"/>
    <mergeCell ref="O266:O267"/>
    <mergeCell ref="J270:J271"/>
    <mergeCell ref="J272:J273"/>
    <mergeCell ref="J274:J275"/>
    <mergeCell ref="J276:J277"/>
    <mergeCell ref="J278:J279"/>
    <mergeCell ref="K276:K277"/>
    <mergeCell ref="L276:L277"/>
    <mergeCell ref="M276:M277"/>
    <mergeCell ref="N276:N277"/>
    <mergeCell ref="O276:O277"/>
    <mergeCell ref="K260:K261"/>
    <mergeCell ref="L260:L261"/>
    <mergeCell ref="M260:M261"/>
    <mergeCell ref="N260:N261"/>
    <mergeCell ref="O260:O261"/>
    <mergeCell ref="J240:J241"/>
    <mergeCell ref="J242:J243"/>
    <mergeCell ref="J244:J245"/>
    <mergeCell ref="J246:J247"/>
    <mergeCell ref="J248:J249"/>
    <mergeCell ref="K246:K247"/>
    <mergeCell ref="L246:L247"/>
    <mergeCell ref="M246:M247"/>
    <mergeCell ref="N246:N247"/>
    <mergeCell ref="O246:O247"/>
    <mergeCell ref="J250:J251"/>
    <mergeCell ref="J252:J253"/>
    <mergeCell ref="J254:J255"/>
    <mergeCell ref="J256:J257"/>
    <mergeCell ref="J258:J259"/>
    <mergeCell ref="K256:K257"/>
    <mergeCell ref="L256:L257"/>
    <mergeCell ref="M256:M257"/>
    <mergeCell ref="N256:N257"/>
    <mergeCell ref="O256:O257"/>
    <mergeCell ref="K250:K251"/>
    <mergeCell ref="L250:L251"/>
    <mergeCell ref="M250:M251"/>
    <mergeCell ref="N250:N251"/>
    <mergeCell ref="O250:O251"/>
    <mergeCell ref="K252:K253"/>
    <mergeCell ref="L252:L253"/>
    <mergeCell ref="M252:M253"/>
    <mergeCell ref="N252:N253"/>
    <mergeCell ref="O252:O253"/>
    <mergeCell ref="J226:J227"/>
    <mergeCell ref="J228:J229"/>
    <mergeCell ref="K226:K227"/>
    <mergeCell ref="L226:L227"/>
    <mergeCell ref="M226:M227"/>
    <mergeCell ref="N226:N227"/>
    <mergeCell ref="O226:O227"/>
    <mergeCell ref="J230:J231"/>
    <mergeCell ref="J232:J233"/>
    <mergeCell ref="J234:J235"/>
    <mergeCell ref="J236:J237"/>
    <mergeCell ref="J238:J239"/>
    <mergeCell ref="K236:K237"/>
    <mergeCell ref="L236:L237"/>
    <mergeCell ref="M236:M237"/>
    <mergeCell ref="N236:N237"/>
    <mergeCell ref="O236:O237"/>
    <mergeCell ref="A1:C1"/>
    <mergeCell ref="A2:C2"/>
    <mergeCell ref="A3:A4"/>
    <mergeCell ref="B3:C3"/>
    <mergeCell ref="B4:C4"/>
    <mergeCell ref="A5:A8"/>
    <mergeCell ref="B5:C5"/>
    <mergeCell ref="B6:C6"/>
    <mergeCell ref="B7:C7"/>
    <mergeCell ref="B8:C8"/>
    <mergeCell ref="I2:AO2"/>
    <mergeCell ref="H3:H6"/>
    <mergeCell ref="H7:H10"/>
    <mergeCell ref="H11:H14"/>
    <mergeCell ref="J220:J221"/>
    <mergeCell ref="J222:J223"/>
    <mergeCell ref="J224:J225"/>
    <mergeCell ref="I160:I219"/>
    <mergeCell ref="I220:I279"/>
    <mergeCell ref="F31:F32"/>
    <mergeCell ref="G31:G32"/>
    <mergeCell ref="H31:H32"/>
    <mergeCell ref="I31:I32"/>
    <mergeCell ref="E43:E44"/>
    <mergeCell ref="F43:F44"/>
    <mergeCell ref="G43:G44"/>
    <mergeCell ref="H43:H44"/>
    <mergeCell ref="I43:I44"/>
    <mergeCell ref="E55:E56"/>
    <mergeCell ref="F55:F56"/>
    <mergeCell ref="G55:G56"/>
    <mergeCell ref="H55:H56"/>
    <mergeCell ref="AP16:AX16"/>
    <mergeCell ref="AZ16:AZ18"/>
    <mergeCell ref="G17:H17"/>
    <mergeCell ref="AP17:AP18"/>
    <mergeCell ref="AQ17:AR17"/>
    <mergeCell ref="AS17:AV17"/>
    <mergeCell ref="AW17:AW18"/>
    <mergeCell ref="AX17:AX18"/>
    <mergeCell ref="D16:D18"/>
    <mergeCell ref="E16:E18"/>
    <mergeCell ref="F16:H16"/>
    <mergeCell ref="I16:I18"/>
    <mergeCell ref="J16:J18"/>
    <mergeCell ref="K16:AO16"/>
    <mergeCell ref="A9:C9"/>
    <mergeCell ref="A11:C13"/>
    <mergeCell ref="I11:J11"/>
    <mergeCell ref="I13:I14"/>
    <mergeCell ref="A14:A15"/>
    <mergeCell ref="B14:C15"/>
    <mergeCell ref="AZ19:AZ20"/>
    <mergeCell ref="E21:E22"/>
    <mergeCell ref="F21:F22"/>
    <mergeCell ref="G21:G22"/>
    <mergeCell ref="H21:H22"/>
    <mergeCell ref="I21:I22"/>
    <mergeCell ref="AZ21:AZ22"/>
    <mergeCell ref="D19:D78"/>
    <mergeCell ref="E19:E20"/>
    <mergeCell ref="F19:F20"/>
    <mergeCell ref="G19:G20"/>
    <mergeCell ref="H19:H20"/>
    <mergeCell ref="I19:I20"/>
    <mergeCell ref="E23:E24"/>
    <mergeCell ref="F23:F24"/>
    <mergeCell ref="G23:G24"/>
    <mergeCell ref="H23:H24"/>
    <mergeCell ref="E27:E28"/>
    <mergeCell ref="F27:F28"/>
    <mergeCell ref="G27:G28"/>
    <mergeCell ref="H27:H28"/>
    <mergeCell ref="I27:I28"/>
    <mergeCell ref="AZ27:AZ28"/>
    <mergeCell ref="I23:I24"/>
    <mergeCell ref="AZ23:AZ24"/>
    <mergeCell ref="E25:E26"/>
    <mergeCell ref="F25:F26"/>
    <mergeCell ref="G25:G26"/>
    <mergeCell ref="H25:H26"/>
    <mergeCell ref="I25:I26"/>
    <mergeCell ref="AZ25:AZ26"/>
    <mergeCell ref="E31:E32"/>
    <mergeCell ref="AZ31:AZ32"/>
    <mergeCell ref="E29:E30"/>
    <mergeCell ref="F29:F30"/>
    <mergeCell ref="G29:G30"/>
    <mergeCell ref="H29:H30"/>
    <mergeCell ref="I29:I30"/>
    <mergeCell ref="AZ29:AZ30"/>
    <mergeCell ref="E37:E38"/>
    <mergeCell ref="F37:F38"/>
    <mergeCell ref="G37:G38"/>
    <mergeCell ref="H37:H38"/>
    <mergeCell ref="I37:I38"/>
    <mergeCell ref="AZ37:AZ38"/>
    <mergeCell ref="E35:E36"/>
    <mergeCell ref="F35:F36"/>
    <mergeCell ref="G35:G36"/>
    <mergeCell ref="H35:H36"/>
    <mergeCell ref="I35:I36"/>
    <mergeCell ref="AZ35:AZ36"/>
    <mergeCell ref="E33:E34"/>
    <mergeCell ref="F33:F34"/>
    <mergeCell ref="G33:G34"/>
    <mergeCell ref="H33:H34"/>
    <mergeCell ref="I33:I34"/>
    <mergeCell ref="AZ33:AZ34"/>
    <mergeCell ref="AZ43:AZ44"/>
    <mergeCell ref="E41:E42"/>
    <mergeCell ref="F41:F42"/>
    <mergeCell ref="G41:G42"/>
    <mergeCell ref="H41:H42"/>
    <mergeCell ref="I41:I42"/>
    <mergeCell ref="AZ41:AZ42"/>
    <mergeCell ref="E39:E40"/>
    <mergeCell ref="F39:F40"/>
    <mergeCell ref="G39:G40"/>
    <mergeCell ref="H39:H40"/>
    <mergeCell ref="I39:I40"/>
    <mergeCell ref="AZ39:AZ40"/>
    <mergeCell ref="E49:E50"/>
    <mergeCell ref="F49:F50"/>
    <mergeCell ref="G49:G50"/>
    <mergeCell ref="H49:H50"/>
    <mergeCell ref="I49:I50"/>
    <mergeCell ref="AZ49:AZ50"/>
    <mergeCell ref="E47:E48"/>
    <mergeCell ref="F47:F48"/>
    <mergeCell ref="G47:G48"/>
    <mergeCell ref="H47:H48"/>
    <mergeCell ref="I47:I48"/>
    <mergeCell ref="AZ47:AZ48"/>
    <mergeCell ref="E45:E46"/>
    <mergeCell ref="F45:F46"/>
    <mergeCell ref="G45:G46"/>
    <mergeCell ref="H45:H46"/>
    <mergeCell ref="I45:I46"/>
    <mergeCell ref="AZ45:AZ46"/>
    <mergeCell ref="AZ55:AZ56"/>
    <mergeCell ref="E53:E54"/>
    <mergeCell ref="F53:F54"/>
    <mergeCell ref="G53:G54"/>
    <mergeCell ref="H53:H54"/>
    <mergeCell ref="I53:I54"/>
    <mergeCell ref="AZ53:AZ54"/>
    <mergeCell ref="E51:E52"/>
    <mergeCell ref="F51:F52"/>
    <mergeCell ref="G51:G52"/>
    <mergeCell ref="H51:H52"/>
    <mergeCell ref="I51:I52"/>
    <mergeCell ref="AZ51:AZ52"/>
    <mergeCell ref="AZ63:AZ64"/>
    <mergeCell ref="E61:E62"/>
    <mergeCell ref="F61:F62"/>
    <mergeCell ref="G61:G62"/>
    <mergeCell ref="H61:H62"/>
    <mergeCell ref="I61:I62"/>
    <mergeCell ref="AZ61:AZ62"/>
    <mergeCell ref="E59:E60"/>
    <mergeCell ref="F59:F60"/>
    <mergeCell ref="G59:G60"/>
    <mergeCell ref="H59:H60"/>
    <mergeCell ref="I59:I60"/>
    <mergeCell ref="AZ59:AZ60"/>
    <mergeCell ref="E57:E58"/>
    <mergeCell ref="F57:F58"/>
    <mergeCell ref="G57:G58"/>
    <mergeCell ref="H57:H58"/>
    <mergeCell ref="I57:I58"/>
    <mergeCell ref="AZ57:AZ58"/>
    <mergeCell ref="AZ71:AZ72"/>
    <mergeCell ref="E69:E70"/>
    <mergeCell ref="F69:F70"/>
    <mergeCell ref="G69:G70"/>
    <mergeCell ref="H69:H70"/>
    <mergeCell ref="I69:I70"/>
    <mergeCell ref="AZ69:AZ70"/>
    <mergeCell ref="E67:E68"/>
    <mergeCell ref="F67:F68"/>
    <mergeCell ref="G67:G68"/>
    <mergeCell ref="H67:H68"/>
    <mergeCell ref="I67:I68"/>
    <mergeCell ref="AZ67:AZ68"/>
    <mergeCell ref="E65:E66"/>
    <mergeCell ref="F65:F66"/>
    <mergeCell ref="G65:G66"/>
    <mergeCell ref="H65:H66"/>
    <mergeCell ref="I65:I66"/>
    <mergeCell ref="AZ65:AZ66"/>
    <mergeCell ref="AZ77:AZ78"/>
    <mergeCell ref="E75:E76"/>
    <mergeCell ref="F75:F76"/>
    <mergeCell ref="G75:G76"/>
    <mergeCell ref="H75:H76"/>
    <mergeCell ref="I75:I76"/>
    <mergeCell ref="AZ75:AZ76"/>
    <mergeCell ref="E73:E74"/>
    <mergeCell ref="F73:F74"/>
    <mergeCell ref="G73:G74"/>
    <mergeCell ref="H73:H74"/>
    <mergeCell ref="I73:I74"/>
    <mergeCell ref="AZ73:AZ74"/>
    <mergeCell ref="E77:E78"/>
    <mergeCell ref="F77:F78"/>
    <mergeCell ref="G77:G78"/>
    <mergeCell ref="H77:H78"/>
    <mergeCell ref="I77:I78"/>
    <mergeCell ref="BA190:BC190"/>
    <mergeCell ref="J188:J189"/>
    <mergeCell ref="J190:J191"/>
    <mergeCell ref="J180:J181"/>
    <mergeCell ref="J182:J183"/>
    <mergeCell ref="J184:J185"/>
    <mergeCell ref="AG168:AG169"/>
    <mergeCell ref="AH168:AH169"/>
    <mergeCell ref="AI168:AI169"/>
    <mergeCell ref="AJ168:AJ169"/>
    <mergeCell ref="AK168:AK169"/>
    <mergeCell ref="J166:J167"/>
    <mergeCell ref="BA161:CH161"/>
    <mergeCell ref="J159:AO159"/>
    <mergeCell ref="J160:J161"/>
    <mergeCell ref="J162:J163"/>
    <mergeCell ref="J164:J165"/>
    <mergeCell ref="K160:K161"/>
    <mergeCell ref="L160:L161"/>
    <mergeCell ref="M160:M161"/>
    <mergeCell ref="N160:N161"/>
    <mergeCell ref="O160:O161"/>
    <mergeCell ref="P160:P161"/>
    <mergeCell ref="Q160:Q161"/>
    <mergeCell ref="R160:R161"/>
    <mergeCell ref="AJ160:AJ161"/>
    <mergeCell ref="S160:S161"/>
    <mergeCell ref="T160:T161"/>
    <mergeCell ref="U160:U161"/>
    <mergeCell ref="V160:V161"/>
    <mergeCell ref="W160:W161"/>
    <mergeCell ref="X160:X161"/>
    <mergeCell ref="C176:C177"/>
    <mergeCell ref="J216:J217"/>
    <mergeCell ref="J218:J219"/>
    <mergeCell ref="J210:J211"/>
    <mergeCell ref="J198:J199"/>
    <mergeCell ref="J200:J201"/>
    <mergeCell ref="J202:J203"/>
    <mergeCell ref="J192:J193"/>
    <mergeCell ref="J194:J195"/>
    <mergeCell ref="J196:J197"/>
    <mergeCell ref="J174:J175"/>
    <mergeCell ref="J176:J177"/>
    <mergeCell ref="J178:J179"/>
    <mergeCell ref="K174:K175"/>
    <mergeCell ref="L174:L175"/>
    <mergeCell ref="M174:M175"/>
    <mergeCell ref="N174:N175"/>
    <mergeCell ref="K184:K185"/>
    <mergeCell ref="L184:L185"/>
    <mergeCell ref="M184:M185"/>
    <mergeCell ref="N184:N185"/>
    <mergeCell ref="J186:J187"/>
    <mergeCell ref="K178:K179"/>
    <mergeCell ref="L178:L179"/>
    <mergeCell ref="M178:M179"/>
    <mergeCell ref="N178:N179"/>
    <mergeCell ref="K188:K189"/>
    <mergeCell ref="L188:L189"/>
    <mergeCell ref="M188:M189"/>
    <mergeCell ref="N188:N189"/>
    <mergeCell ref="K200:K201"/>
    <mergeCell ref="L200:L201"/>
    <mergeCell ref="AZ79:AZ80"/>
    <mergeCell ref="E81:E82"/>
    <mergeCell ref="F81:F82"/>
    <mergeCell ref="G81:G82"/>
    <mergeCell ref="H81:H82"/>
    <mergeCell ref="I81:I82"/>
    <mergeCell ref="AZ81:AZ82"/>
    <mergeCell ref="J212:J213"/>
    <mergeCell ref="J214:J215"/>
    <mergeCell ref="J204:J205"/>
    <mergeCell ref="J206:J207"/>
    <mergeCell ref="J208:J209"/>
    <mergeCell ref="D79:D138"/>
    <mergeCell ref="E79:E80"/>
    <mergeCell ref="F79:F80"/>
    <mergeCell ref="G79:G80"/>
    <mergeCell ref="H79:H80"/>
    <mergeCell ref="I79:I80"/>
    <mergeCell ref="E83:E84"/>
    <mergeCell ref="O174:O175"/>
    <mergeCell ref="O184:O185"/>
    <mergeCell ref="J168:J169"/>
    <mergeCell ref="J170:J171"/>
    <mergeCell ref="J172:J173"/>
    <mergeCell ref="AZ85:AZ86"/>
    <mergeCell ref="E87:E88"/>
    <mergeCell ref="F87:F88"/>
    <mergeCell ref="G87:G88"/>
    <mergeCell ref="H87:H88"/>
    <mergeCell ref="I87:I88"/>
    <mergeCell ref="AZ87:AZ88"/>
    <mergeCell ref="F83:F84"/>
    <mergeCell ref="AZ83:AZ84"/>
    <mergeCell ref="E85:E86"/>
    <mergeCell ref="F85:F86"/>
    <mergeCell ref="G85:G86"/>
    <mergeCell ref="H85:H86"/>
    <mergeCell ref="I85:I86"/>
    <mergeCell ref="AZ91:AZ92"/>
    <mergeCell ref="E89:E90"/>
    <mergeCell ref="F89:F90"/>
    <mergeCell ref="G89:G90"/>
    <mergeCell ref="H89:H90"/>
    <mergeCell ref="I89:I90"/>
    <mergeCell ref="AZ89:AZ90"/>
    <mergeCell ref="E95:E96"/>
    <mergeCell ref="F95:F96"/>
    <mergeCell ref="G95:G96"/>
    <mergeCell ref="H95:H96"/>
    <mergeCell ref="I95:I96"/>
    <mergeCell ref="AZ95:AZ96"/>
    <mergeCell ref="E93:E94"/>
    <mergeCell ref="F93:F94"/>
    <mergeCell ref="G93:G94"/>
    <mergeCell ref="H93:H94"/>
    <mergeCell ref="I93:I94"/>
    <mergeCell ref="AZ93:AZ94"/>
    <mergeCell ref="E91:E92"/>
    <mergeCell ref="F91:F92"/>
    <mergeCell ref="G91:G92"/>
    <mergeCell ref="H91:H92"/>
    <mergeCell ref="AZ101:AZ102"/>
    <mergeCell ref="G97:G98"/>
    <mergeCell ref="H97:H98"/>
    <mergeCell ref="I97:I98"/>
    <mergeCell ref="AZ97:AZ98"/>
    <mergeCell ref="E99:E100"/>
    <mergeCell ref="F99:F100"/>
    <mergeCell ref="G99:G100"/>
    <mergeCell ref="H99:H100"/>
    <mergeCell ref="I99:I100"/>
    <mergeCell ref="AZ99:AZ100"/>
    <mergeCell ref="E97:E98"/>
    <mergeCell ref="F97:F98"/>
    <mergeCell ref="E101:E102"/>
    <mergeCell ref="F101:F102"/>
    <mergeCell ref="G101:G102"/>
    <mergeCell ref="H101:H102"/>
    <mergeCell ref="I101:I102"/>
    <mergeCell ref="AZ105:AZ106"/>
    <mergeCell ref="E103:E104"/>
    <mergeCell ref="F103:F104"/>
    <mergeCell ref="G103:G104"/>
    <mergeCell ref="H103:H104"/>
    <mergeCell ref="I103:I104"/>
    <mergeCell ref="AZ103:AZ104"/>
    <mergeCell ref="E105:E106"/>
    <mergeCell ref="E109:E110"/>
    <mergeCell ref="F109:F110"/>
    <mergeCell ref="G109:G110"/>
    <mergeCell ref="H109:H110"/>
    <mergeCell ref="I109:I110"/>
    <mergeCell ref="AZ109:AZ110"/>
    <mergeCell ref="E107:E108"/>
    <mergeCell ref="F107:F108"/>
    <mergeCell ref="G107:G108"/>
    <mergeCell ref="H107:H108"/>
    <mergeCell ref="I107:I108"/>
    <mergeCell ref="AZ107:AZ108"/>
    <mergeCell ref="F105:F106"/>
    <mergeCell ref="G105:G106"/>
    <mergeCell ref="H105:H106"/>
    <mergeCell ref="I105:I106"/>
    <mergeCell ref="AZ113:AZ114"/>
    <mergeCell ref="E111:E112"/>
    <mergeCell ref="F111:F112"/>
    <mergeCell ref="G111:G112"/>
    <mergeCell ref="H111:H112"/>
    <mergeCell ref="I111:I112"/>
    <mergeCell ref="AZ111:AZ112"/>
    <mergeCell ref="E117:E118"/>
    <mergeCell ref="F117:F118"/>
    <mergeCell ref="G117:G118"/>
    <mergeCell ref="H117:H118"/>
    <mergeCell ref="I117:I118"/>
    <mergeCell ref="AZ117:AZ118"/>
    <mergeCell ref="E115:E116"/>
    <mergeCell ref="F115:F116"/>
    <mergeCell ref="G115:G116"/>
    <mergeCell ref="H115:H116"/>
    <mergeCell ref="I115:I116"/>
    <mergeCell ref="AZ115:AZ116"/>
    <mergeCell ref="E113:E114"/>
    <mergeCell ref="F113:F114"/>
    <mergeCell ref="G113:G114"/>
    <mergeCell ref="H113:H114"/>
    <mergeCell ref="I113:I114"/>
    <mergeCell ref="AZ129:AZ130"/>
    <mergeCell ref="E127:E128"/>
    <mergeCell ref="F127:F128"/>
    <mergeCell ref="G127:G128"/>
    <mergeCell ref="H127:H128"/>
    <mergeCell ref="I127:I128"/>
    <mergeCell ref="AZ127:AZ128"/>
    <mergeCell ref="E129:E130"/>
    <mergeCell ref="AZ121:AZ122"/>
    <mergeCell ref="E119:E120"/>
    <mergeCell ref="F119:F120"/>
    <mergeCell ref="G119:G120"/>
    <mergeCell ref="H119:H120"/>
    <mergeCell ref="I119:I120"/>
    <mergeCell ref="AZ119:AZ120"/>
    <mergeCell ref="E125:E126"/>
    <mergeCell ref="F125:F126"/>
    <mergeCell ref="G125:G126"/>
    <mergeCell ref="H125:H126"/>
    <mergeCell ref="I125:I126"/>
    <mergeCell ref="AZ125:AZ126"/>
    <mergeCell ref="E123:E124"/>
    <mergeCell ref="F123:F124"/>
    <mergeCell ref="G123:G124"/>
    <mergeCell ref="H123:H124"/>
    <mergeCell ref="I123:I124"/>
    <mergeCell ref="AZ123:AZ124"/>
    <mergeCell ref="E121:E122"/>
    <mergeCell ref="F121:F122"/>
    <mergeCell ref="G121:G122"/>
    <mergeCell ref="H121:H122"/>
    <mergeCell ref="I121:I122"/>
    <mergeCell ref="AZ137:AZ138"/>
    <mergeCell ref="E135:E136"/>
    <mergeCell ref="F135:F136"/>
    <mergeCell ref="G135:G136"/>
    <mergeCell ref="H135:H136"/>
    <mergeCell ref="I135:I136"/>
    <mergeCell ref="AZ135:AZ136"/>
    <mergeCell ref="E133:E134"/>
    <mergeCell ref="F133:F134"/>
    <mergeCell ref="G133:G134"/>
    <mergeCell ref="H133:H134"/>
    <mergeCell ref="I133:I134"/>
    <mergeCell ref="AZ133:AZ134"/>
    <mergeCell ref="E131:E132"/>
    <mergeCell ref="F131:F132"/>
    <mergeCell ref="G131:G132"/>
    <mergeCell ref="H131:H132"/>
    <mergeCell ref="I131:I132"/>
    <mergeCell ref="AZ131:AZ132"/>
    <mergeCell ref="Y160:Y161"/>
    <mergeCell ref="Z160:Z161"/>
    <mergeCell ref="AA160:AA161"/>
    <mergeCell ref="A16:C18"/>
    <mergeCell ref="A19:C20"/>
    <mergeCell ref="A21:C22"/>
    <mergeCell ref="E137:E138"/>
    <mergeCell ref="F137:F138"/>
    <mergeCell ref="G137:G138"/>
    <mergeCell ref="H137:H138"/>
    <mergeCell ref="I137:I138"/>
    <mergeCell ref="F129:F130"/>
    <mergeCell ref="G129:G130"/>
    <mergeCell ref="H129:H130"/>
    <mergeCell ref="I129:I130"/>
    <mergeCell ref="E71:E72"/>
    <mergeCell ref="F71:F72"/>
    <mergeCell ref="G71:G72"/>
    <mergeCell ref="H71:H72"/>
    <mergeCell ref="I71:I72"/>
    <mergeCell ref="E63:E64"/>
    <mergeCell ref="F63:F64"/>
    <mergeCell ref="G63:G64"/>
    <mergeCell ref="H63:H64"/>
    <mergeCell ref="I63:I64"/>
    <mergeCell ref="C160:C163"/>
    <mergeCell ref="I91:I92"/>
    <mergeCell ref="G83:G84"/>
    <mergeCell ref="H83:H84"/>
    <mergeCell ref="I83:I84"/>
    <mergeCell ref="I55:I56"/>
    <mergeCell ref="AK162:AK163"/>
    <mergeCell ref="AK160:AK161"/>
    <mergeCell ref="AL160:AL161"/>
    <mergeCell ref="AM160:AM161"/>
    <mergeCell ref="AN160:AN161"/>
    <mergeCell ref="AO160:AO161"/>
    <mergeCell ref="K162:K163"/>
    <mergeCell ref="L162:L163"/>
    <mergeCell ref="M162:M163"/>
    <mergeCell ref="N162:N163"/>
    <mergeCell ref="O162:O163"/>
    <mergeCell ref="P162:P163"/>
    <mergeCell ref="Q162:Q163"/>
    <mergeCell ref="R162:R163"/>
    <mergeCell ref="S162:S163"/>
    <mergeCell ref="T162:T163"/>
    <mergeCell ref="U162:U163"/>
    <mergeCell ref="V162:V163"/>
    <mergeCell ref="W162:W163"/>
    <mergeCell ref="X162:X163"/>
    <mergeCell ref="Y162:Y163"/>
    <mergeCell ref="Z162:Z163"/>
    <mergeCell ref="AA162:AA163"/>
    <mergeCell ref="AB162:AB163"/>
    <mergeCell ref="AB160:AB161"/>
    <mergeCell ref="AC160:AC161"/>
    <mergeCell ref="AD160:AD161"/>
    <mergeCell ref="AE160:AE161"/>
    <mergeCell ref="AF160:AF161"/>
    <mergeCell ref="AG160:AG161"/>
    <mergeCell ref="AH160:AH161"/>
    <mergeCell ref="AI160:AI161"/>
    <mergeCell ref="AL164:AL165"/>
    <mergeCell ref="AL162:AL163"/>
    <mergeCell ref="AM162:AM163"/>
    <mergeCell ref="AN162:AN163"/>
    <mergeCell ref="AO162:AO163"/>
    <mergeCell ref="K164:K165"/>
    <mergeCell ref="L164:L165"/>
    <mergeCell ref="M164:M165"/>
    <mergeCell ref="N164:N165"/>
    <mergeCell ref="O164:O165"/>
    <mergeCell ref="P164:P165"/>
    <mergeCell ref="Q164:Q165"/>
    <mergeCell ref="R164:R165"/>
    <mergeCell ref="S164:S165"/>
    <mergeCell ref="T164:T165"/>
    <mergeCell ref="U164:U165"/>
    <mergeCell ref="V164:V165"/>
    <mergeCell ref="W164:W165"/>
    <mergeCell ref="X164:X165"/>
    <mergeCell ref="Y164:Y165"/>
    <mergeCell ref="Z164:Z165"/>
    <mergeCell ref="AA164:AA165"/>
    <mergeCell ref="AB164:AB165"/>
    <mergeCell ref="AC164:AC165"/>
    <mergeCell ref="AC162:AC163"/>
    <mergeCell ref="AD162:AD163"/>
    <mergeCell ref="AE162:AE163"/>
    <mergeCell ref="AF162:AF163"/>
    <mergeCell ref="AG162:AG163"/>
    <mergeCell ref="AH162:AH163"/>
    <mergeCell ref="AI162:AI163"/>
    <mergeCell ref="AJ162:AJ163"/>
    <mergeCell ref="AM166:AM167"/>
    <mergeCell ref="AM164:AM165"/>
    <mergeCell ref="AN164:AN165"/>
    <mergeCell ref="AO164:AO165"/>
    <mergeCell ref="K166:K167"/>
    <mergeCell ref="L166:L167"/>
    <mergeCell ref="M166:M167"/>
    <mergeCell ref="N166:N167"/>
    <mergeCell ref="O166:O167"/>
    <mergeCell ref="P166:P167"/>
    <mergeCell ref="Q166:Q167"/>
    <mergeCell ref="R166:R167"/>
    <mergeCell ref="S166:S167"/>
    <mergeCell ref="T166:T167"/>
    <mergeCell ref="U166:U167"/>
    <mergeCell ref="V166:V167"/>
    <mergeCell ref="W166:W167"/>
    <mergeCell ref="X166:X167"/>
    <mergeCell ref="Y166:Y167"/>
    <mergeCell ref="Z166:Z167"/>
    <mergeCell ref="AA166:AA167"/>
    <mergeCell ref="AB166:AB167"/>
    <mergeCell ref="AC166:AC167"/>
    <mergeCell ref="AD166:AD167"/>
    <mergeCell ref="AD164:AD165"/>
    <mergeCell ref="AE164:AE165"/>
    <mergeCell ref="AF164:AF165"/>
    <mergeCell ref="AG164:AG165"/>
    <mergeCell ref="AH164:AH165"/>
    <mergeCell ref="AI164:AI165"/>
    <mergeCell ref="AJ164:AJ165"/>
    <mergeCell ref="AK164:AK165"/>
    <mergeCell ref="AN166:AN167"/>
    <mergeCell ref="AO166:AO167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W168:W169"/>
    <mergeCell ref="X168:X169"/>
    <mergeCell ref="Y168:Y169"/>
    <mergeCell ref="Z168:Z169"/>
    <mergeCell ref="AA168:AA169"/>
    <mergeCell ref="AB168:AB169"/>
    <mergeCell ref="AC168:AC169"/>
    <mergeCell ref="AD168:AD169"/>
    <mergeCell ref="AE168:AE169"/>
    <mergeCell ref="AF168:AF169"/>
    <mergeCell ref="AE166:AE167"/>
    <mergeCell ref="AF166:AF167"/>
    <mergeCell ref="AG166:AG167"/>
    <mergeCell ref="AH166:AH167"/>
    <mergeCell ref="AI166:AI167"/>
    <mergeCell ref="AJ166:AJ167"/>
    <mergeCell ref="AK166:AK167"/>
    <mergeCell ref="AL166:AL167"/>
    <mergeCell ref="AK170:AK171"/>
    <mergeCell ref="AL170:AL171"/>
    <mergeCell ref="AM170:AM171"/>
    <mergeCell ref="AL168:AL169"/>
    <mergeCell ref="AM168:AM169"/>
    <mergeCell ref="AN168:AN169"/>
    <mergeCell ref="AO168:AO169"/>
    <mergeCell ref="K170:K171"/>
    <mergeCell ref="L170:L171"/>
    <mergeCell ref="M170:M171"/>
    <mergeCell ref="N170:N171"/>
    <mergeCell ref="O170:O171"/>
    <mergeCell ref="P170:P171"/>
    <mergeCell ref="Q170:Q171"/>
    <mergeCell ref="R170:R171"/>
    <mergeCell ref="S170:S171"/>
    <mergeCell ref="T170:T171"/>
    <mergeCell ref="U170:U171"/>
    <mergeCell ref="V170:V171"/>
    <mergeCell ref="W170:W171"/>
    <mergeCell ref="X170:X171"/>
    <mergeCell ref="Y170:Y171"/>
    <mergeCell ref="Z170:Z171"/>
    <mergeCell ref="AA170:AA171"/>
    <mergeCell ref="AB170:AB171"/>
    <mergeCell ref="AC170:AC171"/>
    <mergeCell ref="AD170:AD171"/>
    <mergeCell ref="AN172:AN173"/>
    <mergeCell ref="AO172:AO173"/>
    <mergeCell ref="AN170:AN171"/>
    <mergeCell ref="AO170:AO171"/>
    <mergeCell ref="K172:K173"/>
    <mergeCell ref="L172:L173"/>
    <mergeCell ref="M172:M173"/>
    <mergeCell ref="N172:N173"/>
    <mergeCell ref="O172:O173"/>
    <mergeCell ref="P172:P173"/>
    <mergeCell ref="Q172:Q173"/>
    <mergeCell ref="R172:R173"/>
    <mergeCell ref="S172:S173"/>
    <mergeCell ref="T172:T173"/>
    <mergeCell ref="U172:U173"/>
    <mergeCell ref="V172:V173"/>
    <mergeCell ref="W172:W173"/>
    <mergeCell ref="X172:X173"/>
    <mergeCell ref="Y172:Y173"/>
    <mergeCell ref="Z172:Z173"/>
    <mergeCell ref="AA172:AA173"/>
    <mergeCell ref="AB172:AB173"/>
    <mergeCell ref="AC172:AC173"/>
    <mergeCell ref="AD172:AD173"/>
    <mergeCell ref="AE172:AE173"/>
    <mergeCell ref="AF172:AF173"/>
    <mergeCell ref="AE170:AE171"/>
    <mergeCell ref="AF170:AF171"/>
    <mergeCell ref="AG170:AG171"/>
    <mergeCell ref="AH170:AH171"/>
    <mergeCell ref="AI170:AI171"/>
    <mergeCell ref="AJ170:AJ171"/>
    <mergeCell ref="AG174:AG175"/>
    <mergeCell ref="P174:P175"/>
    <mergeCell ref="Q174:Q175"/>
    <mergeCell ref="R174:R175"/>
    <mergeCell ref="S174:S175"/>
    <mergeCell ref="T174:T175"/>
    <mergeCell ref="U174:U175"/>
    <mergeCell ref="V174:V175"/>
    <mergeCell ref="W174:W175"/>
    <mergeCell ref="X174:X175"/>
    <mergeCell ref="AG172:AG173"/>
    <mergeCell ref="AH172:AH173"/>
    <mergeCell ref="AI172:AI173"/>
    <mergeCell ref="AJ172:AJ173"/>
    <mergeCell ref="AK172:AK173"/>
    <mergeCell ref="AL172:AL173"/>
    <mergeCell ref="AM172:AM173"/>
    <mergeCell ref="AH174:AH175"/>
    <mergeCell ref="AI174:AI175"/>
    <mergeCell ref="AJ174:AJ175"/>
    <mergeCell ref="AK174:AK175"/>
    <mergeCell ref="AL174:AL175"/>
    <mergeCell ref="AM174:AM175"/>
    <mergeCell ref="AN174:AN175"/>
    <mergeCell ref="AO174:AO175"/>
    <mergeCell ref="K176:K177"/>
    <mergeCell ref="L176:L177"/>
    <mergeCell ref="M176:M177"/>
    <mergeCell ref="N176:N177"/>
    <mergeCell ref="O176:O177"/>
    <mergeCell ref="P176:P177"/>
    <mergeCell ref="Q176:Q177"/>
    <mergeCell ref="R176:R177"/>
    <mergeCell ref="S176:S177"/>
    <mergeCell ref="T176:T177"/>
    <mergeCell ref="U176:U177"/>
    <mergeCell ref="V176:V177"/>
    <mergeCell ref="W176:W177"/>
    <mergeCell ref="X176:X177"/>
    <mergeCell ref="Y176:Y177"/>
    <mergeCell ref="Z176:Z177"/>
    <mergeCell ref="Y174:Y175"/>
    <mergeCell ref="Z174:Z175"/>
    <mergeCell ref="AA174:AA175"/>
    <mergeCell ref="AB174:AB175"/>
    <mergeCell ref="AC174:AC175"/>
    <mergeCell ref="AD174:AD175"/>
    <mergeCell ref="AE174:AE175"/>
    <mergeCell ref="AF174:AF175"/>
    <mergeCell ref="AO176:AO177"/>
    <mergeCell ref="AD176:AD177"/>
    <mergeCell ref="AE176:AE177"/>
    <mergeCell ref="AF176:AF177"/>
    <mergeCell ref="AG176:AG177"/>
    <mergeCell ref="AH176:AH177"/>
    <mergeCell ref="AK176:AK177"/>
    <mergeCell ref="AL176:AL177"/>
    <mergeCell ref="AM176:AM177"/>
    <mergeCell ref="O178:O179"/>
    <mergeCell ref="P178:P179"/>
    <mergeCell ref="Q178:Q179"/>
    <mergeCell ref="R178:R179"/>
    <mergeCell ref="S178:S179"/>
    <mergeCell ref="T178:T179"/>
    <mergeCell ref="U178:U179"/>
    <mergeCell ref="V178:V179"/>
    <mergeCell ref="W178:W179"/>
    <mergeCell ref="X178:X179"/>
    <mergeCell ref="Y178:Y179"/>
    <mergeCell ref="Z178:Z179"/>
    <mergeCell ref="AA178:AA179"/>
    <mergeCell ref="AB178:AB179"/>
    <mergeCell ref="AA176:AA177"/>
    <mergeCell ref="AB176:AB177"/>
    <mergeCell ref="AC176:AC177"/>
    <mergeCell ref="AN176:AN177"/>
    <mergeCell ref="K180:K181"/>
    <mergeCell ref="L180:L181"/>
    <mergeCell ref="M180:M181"/>
    <mergeCell ref="N180:N181"/>
    <mergeCell ref="O180:O181"/>
    <mergeCell ref="P180:P181"/>
    <mergeCell ref="Q180:Q181"/>
    <mergeCell ref="R180:R181"/>
    <mergeCell ref="S180:S181"/>
    <mergeCell ref="T180:T181"/>
    <mergeCell ref="U180:U181"/>
    <mergeCell ref="V180:V181"/>
    <mergeCell ref="W180:W181"/>
    <mergeCell ref="X180:X181"/>
    <mergeCell ref="Y180:Y181"/>
    <mergeCell ref="Z180:Z181"/>
    <mergeCell ref="AA180:AA181"/>
    <mergeCell ref="AI176:AI177"/>
    <mergeCell ref="AB180:AB181"/>
    <mergeCell ref="AC180:AC181"/>
    <mergeCell ref="AD180:AD181"/>
    <mergeCell ref="AC178:AC179"/>
    <mergeCell ref="AD178:AD179"/>
    <mergeCell ref="AE178:AE179"/>
    <mergeCell ref="AF178:AF179"/>
    <mergeCell ref="AG178:AG179"/>
    <mergeCell ref="AH178:AH179"/>
    <mergeCell ref="AI178:AI179"/>
    <mergeCell ref="AJ178:AJ179"/>
    <mergeCell ref="AK178:AK179"/>
    <mergeCell ref="AJ176:AJ177"/>
    <mergeCell ref="AC182:AC183"/>
    <mergeCell ref="AD182:AD183"/>
    <mergeCell ref="AE182:AE183"/>
    <mergeCell ref="AF182:AF183"/>
    <mergeCell ref="AE180:AE181"/>
    <mergeCell ref="AF180:AF181"/>
    <mergeCell ref="AG180:AG181"/>
    <mergeCell ref="AH180:AH181"/>
    <mergeCell ref="AI180:AI181"/>
    <mergeCell ref="AJ180:AJ181"/>
    <mergeCell ref="AK180:AK181"/>
    <mergeCell ref="AL180:AL181"/>
    <mergeCell ref="AM180:AM181"/>
    <mergeCell ref="AL178:AL179"/>
    <mergeCell ref="AM178:AM179"/>
    <mergeCell ref="AN178:AN179"/>
    <mergeCell ref="AO178:AO179"/>
    <mergeCell ref="V184:V185"/>
    <mergeCell ref="W184:W185"/>
    <mergeCell ref="X184:X185"/>
    <mergeCell ref="AG182:AG183"/>
    <mergeCell ref="AH182:AH183"/>
    <mergeCell ref="AI182:AI183"/>
    <mergeCell ref="AJ182:AJ183"/>
    <mergeCell ref="AK182:AK183"/>
    <mergeCell ref="AL182:AL183"/>
    <mergeCell ref="AM182:AM183"/>
    <mergeCell ref="AN182:AN183"/>
    <mergeCell ref="AO182:AO183"/>
    <mergeCell ref="AN180:AN181"/>
    <mergeCell ref="AO180:AO181"/>
    <mergeCell ref="K182:K183"/>
    <mergeCell ref="L182:L183"/>
    <mergeCell ref="M182:M183"/>
    <mergeCell ref="N182:N183"/>
    <mergeCell ref="O182:O183"/>
    <mergeCell ref="P182:P183"/>
    <mergeCell ref="Q182:Q183"/>
    <mergeCell ref="R182:R183"/>
    <mergeCell ref="S182:S183"/>
    <mergeCell ref="T182:T183"/>
    <mergeCell ref="U182:U183"/>
    <mergeCell ref="V182:V183"/>
    <mergeCell ref="W182:W183"/>
    <mergeCell ref="X182:X183"/>
    <mergeCell ref="Y182:Y183"/>
    <mergeCell ref="Z182:Z183"/>
    <mergeCell ref="AA182:AA183"/>
    <mergeCell ref="AB182:AB183"/>
    <mergeCell ref="AO184:AO185"/>
    <mergeCell ref="K186:K187"/>
    <mergeCell ref="L186:L187"/>
    <mergeCell ref="M186:M187"/>
    <mergeCell ref="N186:N187"/>
    <mergeCell ref="O186:O187"/>
    <mergeCell ref="P186:P187"/>
    <mergeCell ref="Q186:Q187"/>
    <mergeCell ref="R186:R187"/>
    <mergeCell ref="S186:S187"/>
    <mergeCell ref="T186:T187"/>
    <mergeCell ref="U186:U187"/>
    <mergeCell ref="V186:V187"/>
    <mergeCell ref="W186:W187"/>
    <mergeCell ref="X186:X187"/>
    <mergeCell ref="Y186:Y187"/>
    <mergeCell ref="Z186:Z187"/>
    <mergeCell ref="Y184:Y185"/>
    <mergeCell ref="Z184:Z185"/>
    <mergeCell ref="AA184:AA185"/>
    <mergeCell ref="AB184:AB185"/>
    <mergeCell ref="AC184:AC185"/>
    <mergeCell ref="AD184:AD185"/>
    <mergeCell ref="AE184:AE185"/>
    <mergeCell ref="AF184:AF185"/>
    <mergeCell ref="AG184:AG185"/>
    <mergeCell ref="P184:P185"/>
    <mergeCell ref="Q184:Q185"/>
    <mergeCell ref="R184:R185"/>
    <mergeCell ref="S184:S185"/>
    <mergeCell ref="T184:T185"/>
    <mergeCell ref="U184:U185"/>
    <mergeCell ref="AA186:AA187"/>
    <mergeCell ref="AB186:AB187"/>
    <mergeCell ref="AC186:AC187"/>
    <mergeCell ref="AD186:AD187"/>
    <mergeCell ref="AE186:AE187"/>
    <mergeCell ref="AF186:AF187"/>
    <mergeCell ref="AG186:AG187"/>
    <mergeCell ref="AH186:AH187"/>
    <mergeCell ref="AI186:AI187"/>
    <mergeCell ref="AH184:AH185"/>
    <mergeCell ref="AI184:AI185"/>
    <mergeCell ref="AJ184:AJ185"/>
    <mergeCell ref="AK184:AK185"/>
    <mergeCell ref="AL184:AL185"/>
    <mergeCell ref="AM184:AM185"/>
    <mergeCell ref="AN184:AN185"/>
    <mergeCell ref="AE188:AE189"/>
    <mergeCell ref="AF188:AF189"/>
    <mergeCell ref="AG188:AG189"/>
    <mergeCell ref="AH188:AH189"/>
    <mergeCell ref="AI188:AI189"/>
    <mergeCell ref="AJ188:AJ189"/>
    <mergeCell ref="AK188:AK189"/>
    <mergeCell ref="AJ186:AJ187"/>
    <mergeCell ref="AK186:AK187"/>
    <mergeCell ref="AL186:AL187"/>
    <mergeCell ref="AM186:AM187"/>
    <mergeCell ref="AN186:AN187"/>
    <mergeCell ref="O188:O189"/>
    <mergeCell ref="P188:P189"/>
    <mergeCell ref="Q188:Q189"/>
    <mergeCell ref="R188:R189"/>
    <mergeCell ref="S188:S189"/>
    <mergeCell ref="T188:T189"/>
    <mergeCell ref="U188:U189"/>
    <mergeCell ref="V188:V189"/>
    <mergeCell ref="W188:W189"/>
    <mergeCell ref="X188:X189"/>
    <mergeCell ref="Y188:Y189"/>
    <mergeCell ref="Z188:Z189"/>
    <mergeCell ref="AA188:AA189"/>
    <mergeCell ref="AC190:AC191"/>
    <mergeCell ref="AD190:AD191"/>
    <mergeCell ref="AC188:AC189"/>
    <mergeCell ref="AD188:AD189"/>
    <mergeCell ref="AB190:AB191"/>
    <mergeCell ref="AB188:AB189"/>
    <mergeCell ref="AO186:AO187"/>
    <mergeCell ref="AF192:AF193"/>
    <mergeCell ref="AE190:AE191"/>
    <mergeCell ref="AF190:AF191"/>
    <mergeCell ref="AG190:AG191"/>
    <mergeCell ref="AH190:AH191"/>
    <mergeCell ref="AI190:AI191"/>
    <mergeCell ref="AJ190:AJ191"/>
    <mergeCell ref="AK190:AK191"/>
    <mergeCell ref="AL190:AL191"/>
    <mergeCell ref="AM190:AM191"/>
    <mergeCell ref="AL188:AL189"/>
    <mergeCell ref="AM188:AM189"/>
    <mergeCell ref="AN188:AN189"/>
    <mergeCell ref="AO188:AO189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W190:W191"/>
    <mergeCell ref="X190:X191"/>
    <mergeCell ref="Y190:Y191"/>
    <mergeCell ref="Z190:Z191"/>
    <mergeCell ref="AA190:AA191"/>
    <mergeCell ref="AG192:AG193"/>
    <mergeCell ref="AH192:AH193"/>
    <mergeCell ref="AI192:AI193"/>
    <mergeCell ref="AJ192:AJ193"/>
    <mergeCell ref="AK192:AK193"/>
    <mergeCell ref="AL192:AL193"/>
    <mergeCell ref="AM192:AM193"/>
    <mergeCell ref="AN192:AN193"/>
    <mergeCell ref="AO192:AO193"/>
    <mergeCell ref="AN190:AN191"/>
    <mergeCell ref="AO190:AO191"/>
    <mergeCell ref="K192:K193"/>
    <mergeCell ref="L192:L193"/>
    <mergeCell ref="M192:M193"/>
    <mergeCell ref="N192:N193"/>
    <mergeCell ref="O192:O193"/>
    <mergeCell ref="P192:P193"/>
    <mergeCell ref="Q192:Q193"/>
    <mergeCell ref="R192:R193"/>
    <mergeCell ref="S192:S193"/>
    <mergeCell ref="T192:T193"/>
    <mergeCell ref="U192:U193"/>
    <mergeCell ref="V192:V193"/>
    <mergeCell ref="W192:W193"/>
    <mergeCell ref="X192:X193"/>
    <mergeCell ref="Y192:Y193"/>
    <mergeCell ref="Z192:Z193"/>
    <mergeCell ref="AA192:AA193"/>
    <mergeCell ref="AB192:AB193"/>
    <mergeCell ref="AC192:AC193"/>
    <mergeCell ref="AD192:AD193"/>
    <mergeCell ref="AE192:AE193"/>
    <mergeCell ref="AI194:AI195"/>
    <mergeCell ref="AJ194:AJ195"/>
    <mergeCell ref="AK194:AK195"/>
    <mergeCell ref="T194:T195"/>
    <mergeCell ref="U194:U195"/>
    <mergeCell ref="V194:V195"/>
    <mergeCell ref="W194:W195"/>
    <mergeCell ref="X194:X195"/>
    <mergeCell ref="Y194:Y195"/>
    <mergeCell ref="Z194:Z195"/>
    <mergeCell ref="AA194:AA195"/>
    <mergeCell ref="AB194:AB195"/>
    <mergeCell ref="K194:K195"/>
    <mergeCell ref="L194:L195"/>
    <mergeCell ref="M194:M195"/>
    <mergeCell ref="N194:N195"/>
    <mergeCell ref="O194:O195"/>
    <mergeCell ref="P194:P195"/>
    <mergeCell ref="Q194:Q195"/>
    <mergeCell ref="R194:R195"/>
    <mergeCell ref="S194:S195"/>
    <mergeCell ref="AL196:AL197"/>
    <mergeCell ref="AM196:AM197"/>
    <mergeCell ref="AL194:AL195"/>
    <mergeCell ref="AM194:AM195"/>
    <mergeCell ref="AN194:AN195"/>
    <mergeCell ref="AO194:AO195"/>
    <mergeCell ref="K196:K197"/>
    <mergeCell ref="L196:L197"/>
    <mergeCell ref="M196:M197"/>
    <mergeCell ref="N196:N197"/>
    <mergeCell ref="O196:O197"/>
    <mergeCell ref="P196:P197"/>
    <mergeCell ref="Q196:Q197"/>
    <mergeCell ref="R196:R197"/>
    <mergeCell ref="S196:S197"/>
    <mergeCell ref="T196:T197"/>
    <mergeCell ref="U196:U197"/>
    <mergeCell ref="V196:V197"/>
    <mergeCell ref="W196:W197"/>
    <mergeCell ref="X196:X197"/>
    <mergeCell ref="Y196:Y197"/>
    <mergeCell ref="Z196:Z197"/>
    <mergeCell ref="AA196:AA197"/>
    <mergeCell ref="AB196:AB197"/>
    <mergeCell ref="AC196:AC197"/>
    <mergeCell ref="AD196:AD197"/>
    <mergeCell ref="AC194:AC195"/>
    <mergeCell ref="AD194:AD195"/>
    <mergeCell ref="AE194:AE195"/>
    <mergeCell ref="AF194:AF195"/>
    <mergeCell ref="AG194:AG195"/>
    <mergeCell ref="AH194:AH195"/>
    <mergeCell ref="AO198:AO199"/>
    <mergeCell ref="AN196:AN197"/>
    <mergeCell ref="AO196:AO197"/>
    <mergeCell ref="K198:K199"/>
    <mergeCell ref="L198:L199"/>
    <mergeCell ref="M198:M199"/>
    <mergeCell ref="N198:N199"/>
    <mergeCell ref="O198:O199"/>
    <mergeCell ref="P198:P199"/>
    <mergeCell ref="Q198:Q199"/>
    <mergeCell ref="R198:R199"/>
    <mergeCell ref="S198:S199"/>
    <mergeCell ref="T198:T199"/>
    <mergeCell ref="U198:U199"/>
    <mergeCell ref="V198:V199"/>
    <mergeCell ref="W198:W199"/>
    <mergeCell ref="X198:X199"/>
    <mergeCell ref="Y198:Y199"/>
    <mergeCell ref="Z198:Z199"/>
    <mergeCell ref="AA198:AA199"/>
    <mergeCell ref="AB198:AB199"/>
    <mergeCell ref="AC198:AC199"/>
    <mergeCell ref="AD198:AD199"/>
    <mergeCell ref="AE198:AE199"/>
    <mergeCell ref="AF198:AF199"/>
    <mergeCell ref="AE196:AE197"/>
    <mergeCell ref="AF196:AF197"/>
    <mergeCell ref="AG196:AG197"/>
    <mergeCell ref="AH196:AH197"/>
    <mergeCell ref="AI196:AI197"/>
    <mergeCell ref="AJ196:AJ197"/>
    <mergeCell ref="AK196:AK197"/>
    <mergeCell ref="M200:M201"/>
    <mergeCell ref="N200:N201"/>
    <mergeCell ref="O200:O201"/>
    <mergeCell ref="P200:P201"/>
    <mergeCell ref="Q200:Q201"/>
    <mergeCell ref="R200:R201"/>
    <mergeCell ref="S200:S201"/>
    <mergeCell ref="AG198:AG199"/>
    <mergeCell ref="AH198:AH199"/>
    <mergeCell ref="AI198:AI199"/>
    <mergeCell ref="AJ198:AJ199"/>
    <mergeCell ref="AK198:AK199"/>
    <mergeCell ref="AL198:AL199"/>
    <mergeCell ref="AM198:AM199"/>
    <mergeCell ref="AN198:AN199"/>
    <mergeCell ref="AC202:AC203"/>
    <mergeCell ref="AD202:AD203"/>
    <mergeCell ref="AC200:AC201"/>
    <mergeCell ref="AD200:AD201"/>
    <mergeCell ref="AE200:AE201"/>
    <mergeCell ref="AF200:AF201"/>
    <mergeCell ref="AG200:AG201"/>
    <mergeCell ref="AH200:AH201"/>
    <mergeCell ref="AI200:AI201"/>
    <mergeCell ref="AJ200:AJ201"/>
    <mergeCell ref="AK200:AK201"/>
    <mergeCell ref="T200:T201"/>
    <mergeCell ref="U200:U201"/>
    <mergeCell ref="V200:V201"/>
    <mergeCell ref="W200:W201"/>
    <mergeCell ref="X200:X201"/>
    <mergeCell ref="Y200:Y201"/>
    <mergeCell ref="AJ202:AJ203"/>
    <mergeCell ref="AK202:AK203"/>
    <mergeCell ref="AL202:AL203"/>
    <mergeCell ref="AM202:AM203"/>
    <mergeCell ref="AL200:AL201"/>
    <mergeCell ref="AM200:AM201"/>
    <mergeCell ref="AN200:AN201"/>
    <mergeCell ref="AO200:AO201"/>
    <mergeCell ref="AB202:AB203"/>
    <mergeCell ref="AG204:AG205"/>
    <mergeCell ref="AH204:AH205"/>
    <mergeCell ref="AI204:AI205"/>
    <mergeCell ref="AJ204:AJ205"/>
    <mergeCell ref="AK204:AK205"/>
    <mergeCell ref="AL204:AL205"/>
    <mergeCell ref="AM204:AM205"/>
    <mergeCell ref="AN204:AN205"/>
    <mergeCell ref="AO204:AO205"/>
    <mergeCell ref="AN202:AN203"/>
    <mergeCell ref="AO202:AO203"/>
    <mergeCell ref="AB204:AB205"/>
    <mergeCell ref="AC204:AC205"/>
    <mergeCell ref="AD204:AD205"/>
    <mergeCell ref="T202:T203"/>
    <mergeCell ref="U202:U203"/>
    <mergeCell ref="V202:V203"/>
    <mergeCell ref="W202:W203"/>
    <mergeCell ref="X202:X203"/>
    <mergeCell ref="Y202:Y203"/>
    <mergeCell ref="Z202:Z203"/>
    <mergeCell ref="AA202:AA203"/>
    <mergeCell ref="Z200:Z201"/>
    <mergeCell ref="AA200:AA201"/>
    <mergeCell ref="AB200:AB201"/>
    <mergeCell ref="AF204:AF205"/>
    <mergeCell ref="AE202:AE203"/>
    <mergeCell ref="AF202:AF203"/>
    <mergeCell ref="AG202:AG203"/>
    <mergeCell ref="AH202:AH203"/>
    <mergeCell ref="AI202:AI203"/>
    <mergeCell ref="AE204:AE205"/>
    <mergeCell ref="M206:M207"/>
    <mergeCell ref="N206:N207"/>
    <mergeCell ref="O206:O207"/>
    <mergeCell ref="P206:P207"/>
    <mergeCell ref="Q206:Q207"/>
    <mergeCell ref="R206:R207"/>
    <mergeCell ref="S206:S207"/>
    <mergeCell ref="K204:K205"/>
    <mergeCell ref="L204:L205"/>
    <mergeCell ref="M204:M205"/>
    <mergeCell ref="N204:N205"/>
    <mergeCell ref="O204:O205"/>
    <mergeCell ref="P204:P205"/>
    <mergeCell ref="Q204:Q205"/>
    <mergeCell ref="R204:R205"/>
    <mergeCell ref="S204:S205"/>
    <mergeCell ref="K202:K203"/>
    <mergeCell ref="L202:L203"/>
    <mergeCell ref="M202:M203"/>
    <mergeCell ref="N202:N203"/>
    <mergeCell ref="O202:O203"/>
    <mergeCell ref="P202:P203"/>
    <mergeCell ref="Q202:Q203"/>
    <mergeCell ref="R202:R203"/>
    <mergeCell ref="S202:S203"/>
    <mergeCell ref="AI206:AI207"/>
    <mergeCell ref="AJ206:AJ207"/>
    <mergeCell ref="AK206:AK207"/>
    <mergeCell ref="T206:T207"/>
    <mergeCell ref="U206:U207"/>
    <mergeCell ref="V206:V207"/>
    <mergeCell ref="W206:W207"/>
    <mergeCell ref="X206:X207"/>
    <mergeCell ref="Y206:Y207"/>
    <mergeCell ref="Z206:Z207"/>
    <mergeCell ref="AA206:AA207"/>
    <mergeCell ref="AB206:AB207"/>
    <mergeCell ref="T204:T205"/>
    <mergeCell ref="U204:U205"/>
    <mergeCell ref="V204:V205"/>
    <mergeCell ref="W204:W205"/>
    <mergeCell ref="X204:X205"/>
    <mergeCell ref="Y204:Y205"/>
    <mergeCell ref="Z204:Z205"/>
    <mergeCell ref="AA204:AA205"/>
    <mergeCell ref="AL206:AL207"/>
    <mergeCell ref="AM206:AM207"/>
    <mergeCell ref="AN206:AN207"/>
    <mergeCell ref="AO206:AO207"/>
    <mergeCell ref="K208:K209"/>
    <mergeCell ref="L208:L209"/>
    <mergeCell ref="M208:M209"/>
    <mergeCell ref="N208:N209"/>
    <mergeCell ref="O208:O209"/>
    <mergeCell ref="P208:P209"/>
    <mergeCell ref="Q208:Q209"/>
    <mergeCell ref="R208:R209"/>
    <mergeCell ref="S208:S209"/>
    <mergeCell ref="T208:T209"/>
    <mergeCell ref="U208:U209"/>
    <mergeCell ref="V208:V209"/>
    <mergeCell ref="W208:W209"/>
    <mergeCell ref="X208:X209"/>
    <mergeCell ref="Y208:Y209"/>
    <mergeCell ref="Z208:Z209"/>
    <mergeCell ref="AA208:AA209"/>
    <mergeCell ref="AB208:AB209"/>
    <mergeCell ref="AC208:AC209"/>
    <mergeCell ref="AD208:AD209"/>
    <mergeCell ref="AC206:AC207"/>
    <mergeCell ref="AD206:AD207"/>
    <mergeCell ref="AE206:AE207"/>
    <mergeCell ref="AF206:AF207"/>
    <mergeCell ref="AG206:AG207"/>
    <mergeCell ref="AH206:AH207"/>
    <mergeCell ref="K206:K207"/>
    <mergeCell ref="L206:L207"/>
    <mergeCell ref="AO210:AO211"/>
    <mergeCell ref="AN208:AN209"/>
    <mergeCell ref="AO208:AO209"/>
    <mergeCell ref="T210:T211"/>
    <mergeCell ref="U210:U211"/>
    <mergeCell ref="V210:V211"/>
    <mergeCell ref="W210:W211"/>
    <mergeCell ref="X210:X211"/>
    <mergeCell ref="Y210:Y211"/>
    <mergeCell ref="Z210:Z211"/>
    <mergeCell ref="AA210:AA211"/>
    <mergeCell ref="AB210:AB211"/>
    <mergeCell ref="AC210:AC211"/>
    <mergeCell ref="AD210:AD211"/>
    <mergeCell ref="AE210:AE211"/>
    <mergeCell ref="AF210:AF211"/>
    <mergeCell ref="AE208:AE209"/>
    <mergeCell ref="AF208:AF209"/>
    <mergeCell ref="AG208:AG209"/>
    <mergeCell ref="AH208:AH209"/>
    <mergeCell ref="AI208:AI209"/>
    <mergeCell ref="AJ208:AJ209"/>
    <mergeCell ref="AK208:AK209"/>
    <mergeCell ref="AL208:AL209"/>
    <mergeCell ref="AM208:AM209"/>
    <mergeCell ref="AJ210:AJ211"/>
    <mergeCell ref="AK210:AK211"/>
    <mergeCell ref="AL210:AL211"/>
    <mergeCell ref="AM210:AM211"/>
    <mergeCell ref="AN210:AN211"/>
    <mergeCell ref="AG210:AG211"/>
    <mergeCell ref="AH210:AH211"/>
    <mergeCell ref="T212:T213"/>
    <mergeCell ref="U212:U213"/>
    <mergeCell ref="V212:V213"/>
    <mergeCell ref="W212:W213"/>
    <mergeCell ref="X212:X213"/>
    <mergeCell ref="Y212:Y213"/>
    <mergeCell ref="Z212:Z213"/>
    <mergeCell ref="AA212:AA213"/>
    <mergeCell ref="AB212:AB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AI210:AI211"/>
    <mergeCell ref="K210:K211"/>
    <mergeCell ref="L210:L211"/>
    <mergeCell ref="M210:M211"/>
    <mergeCell ref="N210:N211"/>
    <mergeCell ref="O210:O211"/>
    <mergeCell ref="P210:P211"/>
    <mergeCell ref="Q210:Q211"/>
    <mergeCell ref="R210:R211"/>
    <mergeCell ref="S210:S211"/>
    <mergeCell ref="Q214:Q215"/>
    <mergeCell ref="R214:R215"/>
    <mergeCell ref="S214:S215"/>
    <mergeCell ref="T214:T215"/>
    <mergeCell ref="U214:U215"/>
    <mergeCell ref="V214:V215"/>
    <mergeCell ref="W214:W215"/>
    <mergeCell ref="X214:X215"/>
    <mergeCell ref="K214:K215"/>
    <mergeCell ref="L214:L215"/>
    <mergeCell ref="M214:M215"/>
    <mergeCell ref="N214:N215"/>
    <mergeCell ref="O214:O215"/>
    <mergeCell ref="P214:P215"/>
    <mergeCell ref="Y214:Y215"/>
    <mergeCell ref="Z214:Z215"/>
    <mergeCell ref="AA214:AA215"/>
    <mergeCell ref="AD214:AD215"/>
    <mergeCell ref="AC212:AC213"/>
    <mergeCell ref="AD212:AD213"/>
    <mergeCell ref="AE212:AE213"/>
    <mergeCell ref="AF212:AF213"/>
    <mergeCell ref="AB214:AB215"/>
    <mergeCell ref="AC214:AC215"/>
    <mergeCell ref="AH212:AH213"/>
    <mergeCell ref="AH216:AH217"/>
    <mergeCell ref="AI216:AI217"/>
    <mergeCell ref="AJ216:AJ217"/>
    <mergeCell ref="AK216:AK217"/>
    <mergeCell ref="AL216:AL217"/>
    <mergeCell ref="AM216:AM217"/>
    <mergeCell ref="AN216:AN217"/>
    <mergeCell ref="AO216:AO217"/>
    <mergeCell ref="AN214:AN215"/>
    <mergeCell ref="AO214:AO215"/>
    <mergeCell ref="AE214:AE215"/>
    <mergeCell ref="AF214:AF215"/>
    <mergeCell ref="AG214:AG215"/>
    <mergeCell ref="AH214:AH215"/>
    <mergeCell ref="AI214:AI215"/>
    <mergeCell ref="AJ214:AJ215"/>
    <mergeCell ref="AK214:AK215"/>
    <mergeCell ref="AL214:AL215"/>
    <mergeCell ref="AM214:AM215"/>
    <mergeCell ref="AL212:AL213"/>
    <mergeCell ref="AM212:AM213"/>
    <mergeCell ref="AN212:AN213"/>
    <mergeCell ref="AO212:AO213"/>
    <mergeCell ref="AI212:AI213"/>
    <mergeCell ref="AJ212:AJ213"/>
    <mergeCell ref="AK212:AK213"/>
    <mergeCell ref="AG212:AG213"/>
    <mergeCell ref="K216:K217"/>
    <mergeCell ref="L216:L217"/>
    <mergeCell ref="M216:M217"/>
    <mergeCell ref="N216:N217"/>
    <mergeCell ref="O216:O217"/>
    <mergeCell ref="P216:P217"/>
    <mergeCell ref="Q216:Q217"/>
    <mergeCell ref="R216:R217"/>
    <mergeCell ref="S216:S217"/>
    <mergeCell ref="T216:T217"/>
    <mergeCell ref="U216:U217"/>
    <mergeCell ref="V216:V217"/>
    <mergeCell ref="W216:W217"/>
    <mergeCell ref="X216:X217"/>
    <mergeCell ref="Y216:Y217"/>
    <mergeCell ref="Z216:Z217"/>
    <mergeCell ref="AA216:AA217"/>
    <mergeCell ref="T220:T221"/>
    <mergeCell ref="U220:U221"/>
    <mergeCell ref="V220:V221"/>
    <mergeCell ref="W220:W221"/>
    <mergeCell ref="X220:X221"/>
    <mergeCell ref="Y220:Y221"/>
    <mergeCell ref="Z220:Z221"/>
    <mergeCell ref="T218:T219"/>
    <mergeCell ref="U218:U219"/>
    <mergeCell ref="V218:V219"/>
    <mergeCell ref="W218:W219"/>
    <mergeCell ref="X218:X219"/>
    <mergeCell ref="Y218:Y219"/>
    <mergeCell ref="Z218:Z219"/>
    <mergeCell ref="K218:K219"/>
    <mergeCell ref="L218:L219"/>
    <mergeCell ref="M218:M219"/>
    <mergeCell ref="N218:N219"/>
    <mergeCell ref="AB222:AB223"/>
    <mergeCell ref="AC222:AC223"/>
    <mergeCell ref="AD222:AD223"/>
    <mergeCell ref="AC220:AC221"/>
    <mergeCell ref="AD220:AD221"/>
    <mergeCell ref="AE220:AE221"/>
    <mergeCell ref="AF220:AF221"/>
    <mergeCell ref="AG220:AG221"/>
    <mergeCell ref="AH220:AH221"/>
    <mergeCell ref="AI220:AI221"/>
    <mergeCell ref="AJ220:AJ221"/>
    <mergeCell ref="AK220:AK221"/>
    <mergeCell ref="AL218:AL219"/>
    <mergeCell ref="AB216:AB217"/>
    <mergeCell ref="AC216:AC217"/>
    <mergeCell ref="AD216:AD217"/>
    <mergeCell ref="AE216:AE217"/>
    <mergeCell ref="AF216:AF217"/>
    <mergeCell ref="AM218:AM219"/>
    <mergeCell ref="AN218:AN219"/>
    <mergeCell ref="AO218:AO219"/>
    <mergeCell ref="D160:D163"/>
    <mergeCell ref="AA220:AA221"/>
    <mergeCell ref="AB220:AB221"/>
    <mergeCell ref="AC218:AC219"/>
    <mergeCell ref="AD218:AD219"/>
    <mergeCell ref="AE218:AE219"/>
    <mergeCell ref="AF218:AF219"/>
    <mergeCell ref="AG218:AG219"/>
    <mergeCell ref="AH218:AH219"/>
    <mergeCell ref="AI218:AI219"/>
    <mergeCell ref="AJ218:AJ219"/>
    <mergeCell ref="AK218:AK219"/>
    <mergeCell ref="AA218:AA219"/>
    <mergeCell ref="AB218:AB219"/>
    <mergeCell ref="S218:S219"/>
    <mergeCell ref="AG216:AG217"/>
    <mergeCell ref="O218:O219"/>
    <mergeCell ref="P218:P219"/>
    <mergeCell ref="Q218:Q219"/>
    <mergeCell ref="R218:R219"/>
    <mergeCell ref="K220:K221"/>
    <mergeCell ref="L220:L221"/>
    <mergeCell ref="M220:M221"/>
    <mergeCell ref="N220:N221"/>
    <mergeCell ref="O220:O221"/>
    <mergeCell ref="P220:P221"/>
    <mergeCell ref="Q220:Q221"/>
    <mergeCell ref="R220:R221"/>
    <mergeCell ref="S220:S221"/>
    <mergeCell ref="K222:K223"/>
    <mergeCell ref="L222:L223"/>
    <mergeCell ref="M222:M223"/>
    <mergeCell ref="N222:N223"/>
    <mergeCell ref="O222:O223"/>
    <mergeCell ref="P222:P223"/>
    <mergeCell ref="Q222:Q223"/>
    <mergeCell ref="R222:R223"/>
    <mergeCell ref="S222:S223"/>
    <mergeCell ref="T222:T223"/>
    <mergeCell ref="U222:U223"/>
    <mergeCell ref="V222:V223"/>
    <mergeCell ref="W222:W223"/>
    <mergeCell ref="X222:X223"/>
    <mergeCell ref="Y222:Y223"/>
    <mergeCell ref="Z222:Z223"/>
    <mergeCell ref="AA222:AA223"/>
    <mergeCell ref="AC224:AC225"/>
    <mergeCell ref="AD224:AD225"/>
    <mergeCell ref="AE224:AE225"/>
    <mergeCell ref="AF224:AF225"/>
    <mergeCell ref="AE222:AE223"/>
    <mergeCell ref="AF222:AF223"/>
    <mergeCell ref="AG222:AG223"/>
    <mergeCell ref="AH222:AH223"/>
    <mergeCell ref="AI222:AI223"/>
    <mergeCell ref="AJ222:AJ223"/>
    <mergeCell ref="AK222:AK223"/>
    <mergeCell ref="AL222:AL223"/>
    <mergeCell ref="AM222:AM223"/>
    <mergeCell ref="AL220:AL221"/>
    <mergeCell ref="AM220:AM221"/>
    <mergeCell ref="AN220:AN221"/>
    <mergeCell ref="AO220:AO221"/>
    <mergeCell ref="V226:V227"/>
    <mergeCell ref="W226:W227"/>
    <mergeCell ref="X226:X227"/>
    <mergeCell ref="AG224:AG225"/>
    <mergeCell ref="AH224:AH225"/>
    <mergeCell ref="AI224:AI225"/>
    <mergeCell ref="AJ224:AJ225"/>
    <mergeCell ref="AK224:AK225"/>
    <mergeCell ref="AL224:AL225"/>
    <mergeCell ref="AM224:AM225"/>
    <mergeCell ref="AN224:AN225"/>
    <mergeCell ref="AO224:AO225"/>
    <mergeCell ref="AN222:AN223"/>
    <mergeCell ref="AO222:AO223"/>
    <mergeCell ref="K224:K225"/>
    <mergeCell ref="L224:L225"/>
    <mergeCell ref="M224:M225"/>
    <mergeCell ref="N224:N225"/>
    <mergeCell ref="O224:O225"/>
    <mergeCell ref="P224:P225"/>
    <mergeCell ref="Q224:Q225"/>
    <mergeCell ref="R224:R225"/>
    <mergeCell ref="S224:S225"/>
    <mergeCell ref="T224:T225"/>
    <mergeCell ref="U224:U225"/>
    <mergeCell ref="V224:V225"/>
    <mergeCell ref="W224:W225"/>
    <mergeCell ref="X224:X225"/>
    <mergeCell ref="Y224:Y225"/>
    <mergeCell ref="Z224:Z225"/>
    <mergeCell ref="AA224:AA225"/>
    <mergeCell ref="AB224:AB225"/>
    <mergeCell ref="AO226:AO227"/>
    <mergeCell ref="K228:K229"/>
    <mergeCell ref="L228:L229"/>
    <mergeCell ref="M228:M229"/>
    <mergeCell ref="N228:N229"/>
    <mergeCell ref="O228:O229"/>
    <mergeCell ref="P228:P229"/>
    <mergeCell ref="Q228:Q229"/>
    <mergeCell ref="R228:R229"/>
    <mergeCell ref="S228:S229"/>
    <mergeCell ref="T228:T229"/>
    <mergeCell ref="U228:U229"/>
    <mergeCell ref="V228:V229"/>
    <mergeCell ref="W228:W229"/>
    <mergeCell ref="X228:X229"/>
    <mergeCell ref="Y228:Y229"/>
    <mergeCell ref="Z228:Z229"/>
    <mergeCell ref="Y226:Y227"/>
    <mergeCell ref="Z226:Z227"/>
    <mergeCell ref="AA226:AA227"/>
    <mergeCell ref="AB226:AB227"/>
    <mergeCell ref="AC226:AC227"/>
    <mergeCell ref="AD226:AD227"/>
    <mergeCell ref="AE226:AE227"/>
    <mergeCell ref="AF226:AF227"/>
    <mergeCell ref="AG226:AG227"/>
    <mergeCell ref="P226:P227"/>
    <mergeCell ref="Q226:Q227"/>
    <mergeCell ref="R226:R227"/>
    <mergeCell ref="S226:S227"/>
    <mergeCell ref="T226:T227"/>
    <mergeCell ref="U226:U227"/>
    <mergeCell ref="AH226:AH227"/>
    <mergeCell ref="AI226:AI227"/>
    <mergeCell ref="AJ226:AJ227"/>
    <mergeCell ref="AK226:AK227"/>
    <mergeCell ref="AL226:AL227"/>
    <mergeCell ref="AM226:AM227"/>
    <mergeCell ref="AN226:AN227"/>
    <mergeCell ref="AC230:AC231"/>
    <mergeCell ref="AD230:AD231"/>
    <mergeCell ref="AE230:AE231"/>
    <mergeCell ref="AF230:AF231"/>
    <mergeCell ref="AG230:AG231"/>
    <mergeCell ref="AH230:AH231"/>
    <mergeCell ref="AI230:AI231"/>
    <mergeCell ref="AJ230:AJ231"/>
    <mergeCell ref="AK230:AK231"/>
    <mergeCell ref="AJ228:AJ229"/>
    <mergeCell ref="AK228:AK229"/>
    <mergeCell ref="AL228:AL229"/>
    <mergeCell ref="AM228:AM229"/>
    <mergeCell ref="AN228:AN229"/>
    <mergeCell ref="AO228:AO229"/>
    <mergeCell ref="K230:K231"/>
    <mergeCell ref="L230:L231"/>
    <mergeCell ref="M230:M231"/>
    <mergeCell ref="N230:N231"/>
    <mergeCell ref="O230:O231"/>
    <mergeCell ref="P230:P231"/>
    <mergeCell ref="Q230:Q231"/>
    <mergeCell ref="R230:R231"/>
    <mergeCell ref="S230:S231"/>
    <mergeCell ref="T230:T231"/>
    <mergeCell ref="U230:U231"/>
    <mergeCell ref="V230:V231"/>
    <mergeCell ref="W230:W231"/>
    <mergeCell ref="X230:X231"/>
    <mergeCell ref="Y230:Y231"/>
    <mergeCell ref="Z230:Z231"/>
    <mergeCell ref="AA230:AA231"/>
    <mergeCell ref="AB230:AB231"/>
    <mergeCell ref="AA228:AA229"/>
    <mergeCell ref="AB228:AB229"/>
    <mergeCell ref="AC228:AC229"/>
    <mergeCell ref="AD228:AD229"/>
    <mergeCell ref="AE228:AE229"/>
    <mergeCell ref="AF228:AF229"/>
    <mergeCell ref="AG228:AG229"/>
    <mergeCell ref="AH228:AH229"/>
    <mergeCell ref="AI228:AI229"/>
    <mergeCell ref="AF232:AF233"/>
    <mergeCell ref="AG232:AG233"/>
    <mergeCell ref="AH232:AH233"/>
    <mergeCell ref="AI232:AI233"/>
    <mergeCell ref="AJ232:AJ233"/>
    <mergeCell ref="AK232:AK233"/>
    <mergeCell ref="AL232:AL233"/>
    <mergeCell ref="AM232:AM233"/>
    <mergeCell ref="AL230:AL231"/>
    <mergeCell ref="AM230:AM231"/>
    <mergeCell ref="AN230:AN231"/>
    <mergeCell ref="AO230:AO231"/>
    <mergeCell ref="K232:K233"/>
    <mergeCell ref="L232:L233"/>
    <mergeCell ref="M232:M233"/>
    <mergeCell ref="N232:N233"/>
    <mergeCell ref="O232:O233"/>
    <mergeCell ref="P232:P233"/>
    <mergeCell ref="Q232:Q233"/>
    <mergeCell ref="R232:R233"/>
    <mergeCell ref="S232:S233"/>
    <mergeCell ref="T232:T233"/>
    <mergeCell ref="U232:U233"/>
    <mergeCell ref="V232:V233"/>
    <mergeCell ref="W232:W233"/>
    <mergeCell ref="X232:X233"/>
    <mergeCell ref="Y232:Y233"/>
    <mergeCell ref="Z232:Z233"/>
    <mergeCell ref="AA232:AA233"/>
    <mergeCell ref="AB232:AB233"/>
    <mergeCell ref="AC232:AC233"/>
    <mergeCell ref="AD232:AD233"/>
    <mergeCell ref="AI234:AI235"/>
    <mergeCell ref="AJ234:AJ235"/>
    <mergeCell ref="AK234:AK235"/>
    <mergeCell ref="AL234:AL235"/>
    <mergeCell ref="AM234:AM235"/>
    <mergeCell ref="AN234:AN235"/>
    <mergeCell ref="AO234:AO235"/>
    <mergeCell ref="AN232:AN233"/>
    <mergeCell ref="AO232:AO233"/>
    <mergeCell ref="K234:K235"/>
    <mergeCell ref="L234:L235"/>
    <mergeCell ref="M234:M235"/>
    <mergeCell ref="N234:N235"/>
    <mergeCell ref="O234:O235"/>
    <mergeCell ref="P234:P235"/>
    <mergeCell ref="Q234:Q235"/>
    <mergeCell ref="R234:R235"/>
    <mergeCell ref="S234:S235"/>
    <mergeCell ref="T234:T235"/>
    <mergeCell ref="U234:U235"/>
    <mergeCell ref="V234:V235"/>
    <mergeCell ref="W234:W235"/>
    <mergeCell ref="X234:X235"/>
    <mergeCell ref="Y234:Y235"/>
    <mergeCell ref="Z234:Z235"/>
    <mergeCell ref="AA234:AA235"/>
    <mergeCell ref="AB234:AB235"/>
    <mergeCell ref="AC234:AC235"/>
    <mergeCell ref="AD234:AD235"/>
    <mergeCell ref="AE234:AE235"/>
    <mergeCell ref="AF234:AF235"/>
    <mergeCell ref="AE232:AE233"/>
    <mergeCell ref="AB236:AB237"/>
    <mergeCell ref="AC236:AC237"/>
    <mergeCell ref="AD236:AD237"/>
    <mergeCell ref="AE236:AE237"/>
    <mergeCell ref="AF236:AF237"/>
    <mergeCell ref="AG236:AG237"/>
    <mergeCell ref="P236:P237"/>
    <mergeCell ref="Q236:Q237"/>
    <mergeCell ref="R236:R237"/>
    <mergeCell ref="S236:S237"/>
    <mergeCell ref="T236:T237"/>
    <mergeCell ref="U236:U237"/>
    <mergeCell ref="V236:V237"/>
    <mergeCell ref="W236:W237"/>
    <mergeCell ref="X236:X237"/>
    <mergeCell ref="AG234:AG235"/>
    <mergeCell ref="AH234:AH235"/>
    <mergeCell ref="AE238:AE239"/>
    <mergeCell ref="AF238:AF239"/>
    <mergeCell ref="AG238:AG239"/>
    <mergeCell ref="AH238:AH239"/>
    <mergeCell ref="AI238:AI239"/>
    <mergeCell ref="AH236:AH237"/>
    <mergeCell ref="AI236:AI237"/>
    <mergeCell ref="AJ236:AJ237"/>
    <mergeCell ref="AK236:AK237"/>
    <mergeCell ref="AL236:AL237"/>
    <mergeCell ref="AM236:AM237"/>
    <mergeCell ref="AN236:AN237"/>
    <mergeCell ref="AO236:AO237"/>
    <mergeCell ref="K238:K239"/>
    <mergeCell ref="L238:L239"/>
    <mergeCell ref="M238:M239"/>
    <mergeCell ref="N238:N239"/>
    <mergeCell ref="O238:O239"/>
    <mergeCell ref="P238:P239"/>
    <mergeCell ref="Q238:Q239"/>
    <mergeCell ref="R238:R239"/>
    <mergeCell ref="S238:S239"/>
    <mergeCell ref="T238:T239"/>
    <mergeCell ref="U238:U239"/>
    <mergeCell ref="V238:V239"/>
    <mergeCell ref="W238:W239"/>
    <mergeCell ref="X238:X239"/>
    <mergeCell ref="Y238:Y239"/>
    <mergeCell ref="Z238:Z239"/>
    <mergeCell ref="Y236:Y237"/>
    <mergeCell ref="Z236:Z237"/>
    <mergeCell ref="AA236:AA237"/>
    <mergeCell ref="AH240:AH241"/>
    <mergeCell ref="AI240:AI241"/>
    <mergeCell ref="AJ240:AJ241"/>
    <mergeCell ref="AK240:AK241"/>
    <mergeCell ref="AJ238:AJ239"/>
    <mergeCell ref="AK238:AK239"/>
    <mergeCell ref="AL238:AL239"/>
    <mergeCell ref="AM238:AM239"/>
    <mergeCell ref="AN238:AN239"/>
    <mergeCell ref="AO238:AO239"/>
    <mergeCell ref="K240:K241"/>
    <mergeCell ref="L240:L241"/>
    <mergeCell ref="M240:M241"/>
    <mergeCell ref="N240:N241"/>
    <mergeCell ref="O240:O241"/>
    <mergeCell ref="P240:P241"/>
    <mergeCell ref="Q240:Q241"/>
    <mergeCell ref="R240:R241"/>
    <mergeCell ref="S240:S241"/>
    <mergeCell ref="T240:T241"/>
    <mergeCell ref="U240:U241"/>
    <mergeCell ref="V240:V241"/>
    <mergeCell ref="W240:W241"/>
    <mergeCell ref="X240:X241"/>
    <mergeCell ref="Y240:Y241"/>
    <mergeCell ref="Z240:Z241"/>
    <mergeCell ref="AA240:AA241"/>
    <mergeCell ref="AB240:AB241"/>
    <mergeCell ref="AA238:AA239"/>
    <mergeCell ref="AB238:AB239"/>
    <mergeCell ref="AC238:AC239"/>
    <mergeCell ref="AD238:AD239"/>
    <mergeCell ref="AK242:AK243"/>
    <mergeCell ref="AL242:AL243"/>
    <mergeCell ref="AM242:AM243"/>
    <mergeCell ref="AL240:AL241"/>
    <mergeCell ref="AM240:AM241"/>
    <mergeCell ref="AN240:AN241"/>
    <mergeCell ref="AO240:AO241"/>
    <mergeCell ref="K242:K243"/>
    <mergeCell ref="L242:L243"/>
    <mergeCell ref="M242:M243"/>
    <mergeCell ref="N242:N243"/>
    <mergeCell ref="O242:O243"/>
    <mergeCell ref="P242:P243"/>
    <mergeCell ref="Q242:Q243"/>
    <mergeCell ref="R242:R243"/>
    <mergeCell ref="S242:S243"/>
    <mergeCell ref="T242:T243"/>
    <mergeCell ref="U242:U243"/>
    <mergeCell ref="V242:V243"/>
    <mergeCell ref="W242:W243"/>
    <mergeCell ref="X242:X243"/>
    <mergeCell ref="Y242:Y243"/>
    <mergeCell ref="Z242:Z243"/>
    <mergeCell ref="AA242:AA243"/>
    <mergeCell ref="AB242:AB243"/>
    <mergeCell ref="AC242:AC243"/>
    <mergeCell ref="AD242:AD243"/>
    <mergeCell ref="AC240:AC241"/>
    <mergeCell ref="AD240:AD241"/>
    <mergeCell ref="AE240:AE241"/>
    <mergeCell ref="AF240:AF241"/>
    <mergeCell ref="AG240:AG241"/>
    <mergeCell ref="AN244:AN245"/>
    <mergeCell ref="AO244:AO245"/>
    <mergeCell ref="AN242:AN243"/>
    <mergeCell ref="AO242:AO243"/>
    <mergeCell ref="K244:K245"/>
    <mergeCell ref="L244:L245"/>
    <mergeCell ref="M244:M245"/>
    <mergeCell ref="N244:N245"/>
    <mergeCell ref="O244:O245"/>
    <mergeCell ref="P244:P245"/>
    <mergeCell ref="Q244:Q245"/>
    <mergeCell ref="R244:R245"/>
    <mergeCell ref="S244:S245"/>
    <mergeCell ref="T244:T245"/>
    <mergeCell ref="U244:U245"/>
    <mergeCell ref="V244:V245"/>
    <mergeCell ref="W244:W245"/>
    <mergeCell ref="X244:X245"/>
    <mergeCell ref="Y244:Y245"/>
    <mergeCell ref="Z244:Z245"/>
    <mergeCell ref="AA244:AA245"/>
    <mergeCell ref="AB244:AB245"/>
    <mergeCell ref="AC244:AC245"/>
    <mergeCell ref="AD244:AD245"/>
    <mergeCell ref="AE244:AE245"/>
    <mergeCell ref="AF244:AF245"/>
    <mergeCell ref="AE242:AE243"/>
    <mergeCell ref="AF242:AF243"/>
    <mergeCell ref="AG242:AG243"/>
    <mergeCell ref="AH242:AH243"/>
    <mergeCell ref="AI242:AI243"/>
    <mergeCell ref="AJ242:AJ243"/>
    <mergeCell ref="AG246:AG247"/>
    <mergeCell ref="P246:P247"/>
    <mergeCell ref="Q246:Q247"/>
    <mergeCell ref="R246:R247"/>
    <mergeCell ref="S246:S247"/>
    <mergeCell ref="T246:T247"/>
    <mergeCell ref="U246:U247"/>
    <mergeCell ref="V246:V247"/>
    <mergeCell ref="W246:W247"/>
    <mergeCell ref="X246:X247"/>
    <mergeCell ref="AG244:AG245"/>
    <mergeCell ref="AH244:AH245"/>
    <mergeCell ref="AI244:AI245"/>
    <mergeCell ref="AJ244:AJ245"/>
    <mergeCell ref="AK244:AK245"/>
    <mergeCell ref="AL244:AL245"/>
    <mergeCell ref="AM244:AM245"/>
    <mergeCell ref="AH246:AH247"/>
    <mergeCell ref="AI246:AI247"/>
    <mergeCell ref="AJ246:AJ247"/>
    <mergeCell ref="AK246:AK247"/>
    <mergeCell ref="AL246:AL247"/>
    <mergeCell ref="AM246:AM247"/>
    <mergeCell ref="AN246:AN247"/>
    <mergeCell ref="AO246:AO247"/>
    <mergeCell ref="K248:K249"/>
    <mergeCell ref="L248:L249"/>
    <mergeCell ref="M248:M249"/>
    <mergeCell ref="N248:N249"/>
    <mergeCell ref="O248:O249"/>
    <mergeCell ref="P248:P249"/>
    <mergeCell ref="Q248:Q249"/>
    <mergeCell ref="R248:R249"/>
    <mergeCell ref="S248:S249"/>
    <mergeCell ref="T248:T249"/>
    <mergeCell ref="U248:U249"/>
    <mergeCell ref="V248:V249"/>
    <mergeCell ref="W248:W249"/>
    <mergeCell ref="X248:X249"/>
    <mergeCell ref="Y248:Y249"/>
    <mergeCell ref="Z248:Z249"/>
    <mergeCell ref="Y246:Y247"/>
    <mergeCell ref="Z246:Z247"/>
    <mergeCell ref="AA246:AA247"/>
    <mergeCell ref="AB246:AB247"/>
    <mergeCell ref="AC246:AC247"/>
    <mergeCell ref="AD246:AD247"/>
    <mergeCell ref="AE246:AE247"/>
    <mergeCell ref="AF246:AF247"/>
    <mergeCell ref="AO248:AO249"/>
    <mergeCell ref="AE248:AE249"/>
    <mergeCell ref="AF248:AF249"/>
    <mergeCell ref="AG248:AG249"/>
    <mergeCell ref="AH248:AH249"/>
    <mergeCell ref="AI248:AI249"/>
    <mergeCell ref="P250:P251"/>
    <mergeCell ref="Q250:Q251"/>
    <mergeCell ref="R250:R251"/>
    <mergeCell ref="S250:S251"/>
    <mergeCell ref="T250:T251"/>
    <mergeCell ref="U250:U251"/>
    <mergeCell ref="V250:V251"/>
    <mergeCell ref="W250:W251"/>
    <mergeCell ref="X250:X251"/>
    <mergeCell ref="Y250:Y251"/>
    <mergeCell ref="Z250:Z251"/>
    <mergeCell ref="AA250:AA251"/>
    <mergeCell ref="AB250:AB251"/>
    <mergeCell ref="AA248:AA249"/>
    <mergeCell ref="AB248:AB249"/>
    <mergeCell ref="AC248:AC249"/>
    <mergeCell ref="AD248:AD249"/>
    <mergeCell ref="AC250:AC251"/>
    <mergeCell ref="AD250:AD251"/>
    <mergeCell ref="AE250:AE251"/>
    <mergeCell ref="AF250:AF251"/>
    <mergeCell ref="AG250:AG251"/>
    <mergeCell ref="AH250:AH251"/>
    <mergeCell ref="AI250:AI251"/>
    <mergeCell ref="AJ250:AJ251"/>
    <mergeCell ref="AK250:AK251"/>
    <mergeCell ref="AJ248:AJ249"/>
    <mergeCell ref="AK248:AK249"/>
    <mergeCell ref="AL248:AL249"/>
    <mergeCell ref="AM248:AM249"/>
    <mergeCell ref="AN248:AN249"/>
    <mergeCell ref="AG252:AG253"/>
    <mergeCell ref="AH252:AH253"/>
    <mergeCell ref="AI252:AI253"/>
    <mergeCell ref="AJ252:AJ253"/>
    <mergeCell ref="AK252:AK253"/>
    <mergeCell ref="AL252:AL253"/>
    <mergeCell ref="AM252:AM253"/>
    <mergeCell ref="AL250:AL251"/>
    <mergeCell ref="AM250:AM251"/>
    <mergeCell ref="AN250:AN251"/>
    <mergeCell ref="P252:P253"/>
    <mergeCell ref="Q252:Q253"/>
    <mergeCell ref="R252:R253"/>
    <mergeCell ref="S252:S253"/>
    <mergeCell ref="T252:T253"/>
    <mergeCell ref="U252:U253"/>
    <mergeCell ref="V252:V253"/>
    <mergeCell ref="W252:W253"/>
    <mergeCell ref="X252:X253"/>
    <mergeCell ref="Y252:Y253"/>
    <mergeCell ref="Z252:Z253"/>
    <mergeCell ref="AA252:AA253"/>
    <mergeCell ref="AC254:AC255"/>
    <mergeCell ref="AD254:AD255"/>
    <mergeCell ref="AE254:AE255"/>
    <mergeCell ref="AF254:AF255"/>
    <mergeCell ref="AE252:AE253"/>
    <mergeCell ref="AF252:AF253"/>
    <mergeCell ref="AB254:AB255"/>
    <mergeCell ref="AB252:AB253"/>
    <mergeCell ref="AC252:AC253"/>
    <mergeCell ref="AD252:AD253"/>
    <mergeCell ref="AO250:AO251"/>
    <mergeCell ref="V256:V257"/>
    <mergeCell ref="W256:W257"/>
    <mergeCell ref="X256:X257"/>
    <mergeCell ref="AG254:AG255"/>
    <mergeCell ref="AH254:AH255"/>
    <mergeCell ref="AI254:AI255"/>
    <mergeCell ref="AJ254:AJ255"/>
    <mergeCell ref="AK254:AK255"/>
    <mergeCell ref="AL254:AL255"/>
    <mergeCell ref="AM254:AM255"/>
    <mergeCell ref="AN254:AN255"/>
    <mergeCell ref="AO254:AO255"/>
    <mergeCell ref="AN252:AN253"/>
    <mergeCell ref="AO252:AO253"/>
    <mergeCell ref="K254:K255"/>
    <mergeCell ref="L254:L255"/>
    <mergeCell ref="M254:M255"/>
    <mergeCell ref="N254:N255"/>
    <mergeCell ref="O254:O255"/>
    <mergeCell ref="P254:P255"/>
    <mergeCell ref="Q254:Q255"/>
    <mergeCell ref="R254:R255"/>
    <mergeCell ref="S254:S255"/>
    <mergeCell ref="T254:T255"/>
    <mergeCell ref="U254:U255"/>
    <mergeCell ref="V254:V255"/>
    <mergeCell ref="W254:W255"/>
    <mergeCell ref="X254:X255"/>
    <mergeCell ref="Y254:Y255"/>
    <mergeCell ref="Z254:Z255"/>
    <mergeCell ref="AA254:AA255"/>
    <mergeCell ref="AO256:AO257"/>
    <mergeCell ref="K258:K259"/>
    <mergeCell ref="L258:L259"/>
    <mergeCell ref="M258:M259"/>
    <mergeCell ref="N258:N259"/>
    <mergeCell ref="O258:O259"/>
    <mergeCell ref="P258:P259"/>
    <mergeCell ref="Q258:Q259"/>
    <mergeCell ref="R258:R259"/>
    <mergeCell ref="S258:S259"/>
    <mergeCell ref="T258:T259"/>
    <mergeCell ref="U258:U259"/>
    <mergeCell ref="V258:V259"/>
    <mergeCell ref="W258:W259"/>
    <mergeCell ref="X258:X259"/>
    <mergeCell ref="Y258:Y259"/>
    <mergeCell ref="Z258:Z259"/>
    <mergeCell ref="Y256:Y257"/>
    <mergeCell ref="Z256:Z257"/>
    <mergeCell ref="AA256:AA257"/>
    <mergeCell ref="AB256:AB257"/>
    <mergeCell ref="AC256:AC257"/>
    <mergeCell ref="AD256:AD257"/>
    <mergeCell ref="AE256:AE257"/>
    <mergeCell ref="AF256:AF257"/>
    <mergeCell ref="AG256:AG257"/>
    <mergeCell ref="P256:P257"/>
    <mergeCell ref="Q256:Q257"/>
    <mergeCell ref="R256:R257"/>
    <mergeCell ref="S256:S257"/>
    <mergeCell ref="T256:T257"/>
    <mergeCell ref="U256:U257"/>
    <mergeCell ref="AA258:AA259"/>
    <mergeCell ref="AB258:AB259"/>
    <mergeCell ref="AC258:AC259"/>
    <mergeCell ref="AD258:AD259"/>
    <mergeCell ref="AE258:AE259"/>
    <mergeCell ref="AF258:AF259"/>
    <mergeCell ref="AG258:AG259"/>
    <mergeCell ref="AH258:AH259"/>
    <mergeCell ref="AI258:AI259"/>
    <mergeCell ref="AH256:AH257"/>
    <mergeCell ref="AI256:AI257"/>
    <mergeCell ref="AJ256:AJ257"/>
    <mergeCell ref="AK256:AK257"/>
    <mergeCell ref="AL256:AL257"/>
    <mergeCell ref="AM256:AM257"/>
    <mergeCell ref="AN256:AN257"/>
    <mergeCell ref="AF260:AF261"/>
    <mergeCell ref="AG260:AG261"/>
    <mergeCell ref="AH260:AH261"/>
    <mergeCell ref="AI260:AI261"/>
    <mergeCell ref="AJ260:AJ261"/>
    <mergeCell ref="AK260:AK261"/>
    <mergeCell ref="AJ258:AJ259"/>
    <mergeCell ref="AK258:AK259"/>
    <mergeCell ref="AL258:AL259"/>
    <mergeCell ref="AM258:AM259"/>
    <mergeCell ref="AN258:AN259"/>
    <mergeCell ref="P260:P261"/>
    <mergeCell ref="Q260:Q261"/>
    <mergeCell ref="R260:R261"/>
    <mergeCell ref="S260:S261"/>
    <mergeCell ref="T260:T261"/>
    <mergeCell ref="U260:U261"/>
    <mergeCell ref="V260:V261"/>
    <mergeCell ref="W260:W261"/>
    <mergeCell ref="X260:X261"/>
    <mergeCell ref="Y260:Y261"/>
    <mergeCell ref="Z260:Z261"/>
    <mergeCell ref="AA260:AA261"/>
    <mergeCell ref="AC262:AC263"/>
    <mergeCell ref="AD262:AD263"/>
    <mergeCell ref="AC260:AC261"/>
    <mergeCell ref="AD260:AD261"/>
    <mergeCell ref="AE260:AE261"/>
    <mergeCell ref="AB262:AB263"/>
    <mergeCell ref="AB260:AB261"/>
    <mergeCell ref="AO258:AO259"/>
    <mergeCell ref="AF264:AF265"/>
    <mergeCell ref="AE262:AE263"/>
    <mergeCell ref="AF262:AF263"/>
    <mergeCell ref="AG262:AG263"/>
    <mergeCell ref="AH262:AH263"/>
    <mergeCell ref="AI262:AI263"/>
    <mergeCell ref="AJ262:AJ263"/>
    <mergeCell ref="AK262:AK263"/>
    <mergeCell ref="AL262:AL263"/>
    <mergeCell ref="AM262:AM263"/>
    <mergeCell ref="AL260:AL261"/>
    <mergeCell ref="AM260:AM261"/>
    <mergeCell ref="AN260:AN261"/>
    <mergeCell ref="AO260:AO261"/>
    <mergeCell ref="K262:K263"/>
    <mergeCell ref="L262:L263"/>
    <mergeCell ref="M262:M263"/>
    <mergeCell ref="N262:N263"/>
    <mergeCell ref="O262:O263"/>
    <mergeCell ref="P262:P263"/>
    <mergeCell ref="Q262:Q263"/>
    <mergeCell ref="R262:R263"/>
    <mergeCell ref="S262:S263"/>
    <mergeCell ref="T262:T263"/>
    <mergeCell ref="U262:U263"/>
    <mergeCell ref="V262:V263"/>
    <mergeCell ref="W262:W263"/>
    <mergeCell ref="X262:X263"/>
    <mergeCell ref="Y262:Y263"/>
    <mergeCell ref="Z262:Z263"/>
    <mergeCell ref="AA262:AA263"/>
    <mergeCell ref="AG264:AG265"/>
    <mergeCell ref="AH264:AH265"/>
    <mergeCell ref="AI264:AI265"/>
    <mergeCell ref="AJ264:AJ265"/>
    <mergeCell ref="AK264:AK265"/>
    <mergeCell ref="AL264:AL265"/>
    <mergeCell ref="AM264:AM265"/>
    <mergeCell ref="AN264:AN265"/>
    <mergeCell ref="AO264:AO265"/>
    <mergeCell ref="AN262:AN263"/>
    <mergeCell ref="AO262:AO263"/>
    <mergeCell ref="K264:K265"/>
    <mergeCell ref="L264:L265"/>
    <mergeCell ref="M264:M265"/>
    <mergeCell ref="N264:N265"/>
    <mergeCell ref="O264:O265"/>
    <mergeCell ref="P264:P265"/>
    <mergeCell ref="Q264:Q265"/>
    <mergeCell ref="R264:R265"/>
    <mergeCell ref="S264:S265"/>
    <mergeCell ref="T264:T265"/>
    <mergeCell ref="U264:U265"/>
    <mergeCell ref="V264:V265"/>
    <mergeCell ref="W264:W265"/>
    <mergeCell ref="X264:X265"/>
    <mergeCell ref="Y264:Y265"/>
    <mergeCell ref="Z264:Z265"/>
    <mergeCell ref="AA264:AA265"/>
    <mergeCell ref="AB264:AB265"/>
    <mergeCell ref="AC264:AC265"/>
    <mergeCell ref="AD264:AD265"/>
    <mergeCell ref="AE264:AE265"/>
    <mergeCell ref="Z266:Z267"/>
    <mergeCell ref="AA266:AA267"/>
    <mergeCell ref="AB266:AB267"/>
    <mergeCell ref="AC266:AC267"/>
    <mergeCell ref="AD266:AD267"/>
    <mergeCell ref="AE266:AE267"/>
    <mergeCell ref="AF266:AF267"/>
    <mergeCell ref="AG266:AG267"/>
    <mergeCell ref="P266:P267"/>
    <mergeCell ref="Q266:Q267"/>
    <mergeCell ref="R266:R267"/>
    <mergeCell ref="S266:S267"/>
    <mergeCell ref="T266:T267"/>
    <mergeCell ref="U266:U267"/>
    <mergeCell ref="V266:V267"/>
    <mergeCell ref="W266:W267"/>
    <mergeCell ref="X266:X267"/>
    <mergeCell ref="AC268:AC269"/>
    <mergeCell ref="AD268:AD269"/>
    <mergeCell ref="AE268:AE269"/>
    <mergeCell ref="AF268:AF269"/>
    <mergeCell ref="AG268:AG269"/>
    <mergeCell ref="AH268:AH269"/>
    <mergeCell ref="AI268:AI269"/>
    <mergeCell ref="AH266:AH267"/>
    <mergeCell ref="AI266:AI267"/>
    <mergeCell ref="AJ266:AJ267"/>
    <mergeCell ref="AK266:AK267"/>
    <mergeCell ref="AL266:AL267"/>
    <mergeCell ref="AM266:AM267"/>
    <mergeCell ref="AN266:AN267"/>
    <mergeCell ref="AO266:AO267"/>
    <mergeCell ref="K268:K269"/>
    <mergeCell ref="L268:L269"/>
    <mergeCell ref="M268:M269"/>
    <mergeCell ref="N268:N269"/>
    <mergeCell ref="O268:O269"/>
    <mergeCell ref="P268:P269"/>
    <mergeCell ref="Q268:Q269"/>
    <mergeCell ref="R268:R269"/>
    <mergeCell ref="S268:S269"/>
    <mergeCell ref="T268:T269"/>
    <mergeCell ref="U268:U269"/>
    <mergeCell ref="V268:V269"/>
    <mergeCell ref="W268:W269"/>
    <mergeCell ref="X268:X269"/>
    <mergeCell ref="Y268:Y269"/>
    <mergeCell ref="Z268:Z269"/>
    <mergeCell ref="Y266:Y267"/>
    <mergeCell ref="AF270:AF271"/>
    <mergeCell ref="AG270:AG271"/>
    <mergeCell ref="AH270:AH271"/>
    <mergeCell ref="AI270:AI271"/>
    <mergeCell ref="AJ270:AJ271"/>
    <mergeCell ref="AK270:AK271"/>
    <mergeCell ref="AJ268:AJ269"/>
    <mergeCell ref="AK268:AK269"/>
    <mergeCell ref="AL268:AL269"/>
    <mergeCell ref="AM268:AM269"/>
    <mergeCell ref="AN268:AN269"/>
    <mergeCell ref="AO268:AO269"/>
    <mergeCell ref="K270:K271"/>
    <mergeCell ref="L270:L271"/>
    <mergeCell ref="M270:M271"/>
    <mergeCell ref="N270:N271"/>
    <mergeCell ref="O270:O271"/>
    <mergeCell ref="P270:P271"/>
    <mergeCell ref="Q270:Q271"/>
    <mergeCell ref="R270:R271"/>
    <mergeCell ref="S270:S271"/>
    <mergeCell ref="T270:T271"/>
    <mergeCell ref="U270:U271"/>
    <mergeCell ref="V270:V271"/>
    <mergeCell ref="W270:W271"/>
    <mergeCell ref="X270:X271"/>
    <mergeCell ref="Y270:Y271"/>
    <mergeCell ref="Z270:Z271"/>
    <mergeCell ref="AA270:AA271"/>
    <mergeCell ref="AB270:AB271"/>
    <mergeCell ref="AA268:AA269"/>
    <mergeCell ref="AB268:AB269"/>
    <mergeCell ref="AI272:AI273"/>
    <mergeCell ref="AJ272:AJ273"/>
    <mergeCell ref="AK272:AK273"/>
    <mergeCell ref="AL272:AL273"/>
    <mergeCell ref="AM272:AM273"/>
    <mergeCell ref="AL270:AL271"/>
    <mergeCell ref="AM270:AM271"/>
    <mergeCell ref="AN270:AN271"/>
    <mergeCell ref="AO270:AO271"/>
    <mergeCell ref="K272:K273"/>
    <mergeCell ref="L272:L273"/>
    <mergeCell ref="M272:M273"/>
    <mergeCell ref="N272:N273"/>
    <mergeCell ref="O272:O273"/>
    <mergeCell ref="P272:P273"/>
    <mergeCell ref="Q272:Q273"/>
    <mergeCell ref="R272:R273"/>
    <mergeCell ref="S272:S273"/>
    <mergeCell ref="T272:T273"/>
    <mergeCell ref="U272:U273"/>
    <mergeCell ref="V272:V273"/>
    <mergeCell ref="W272:W273"/>
    <mergeCell ref="X272:X273"/>
    <mergeCell ref="Y272:Y273"/>
    <mergeCell ref="Z272:Z273"/>
    <mergeCell ref="AA272:AA273"/>
    <mergeCell ref="AB272:AB273"/>
    <mergeCell ref="AC272:AC273"/>
    <mergeCell ref="AD272:AD273"/>
    <mergeCell ref="AC270:AC271"/>
    <mergeCell ref="AD270:AD271"/>
    <mergeCell ref="AE270:AE271"/>
    <mergeCell ref="AL274:AL275"/>
    <mergeCell ref="AM274:AM275"/>
    <mergeCell ref="AN274:AN275"/>
    <mergeCell ref="AO274:AO275"/>
    <mergeCell ref="AN272:AN273"/>
    <mergeCell ref="AO272:AO273"/>
    <mergeCell ref="K274:K275"/>
    <mergeCell ref="L274:L275"/>
    <mergeCell ref="M274:M275"/>
    <mergeCell ref="N274:N275"/>
    <mergeCell ref="O274:O275"/>
    <mergeCell ref="P274:P275"/>
    <mergeCell ref="Q274:Q275"/>
    <mergeCell ref="R274:R275"/>
    <mergeCell ref="S274:S275"/>
    <mergeCell ref="T274:T275"/>
    <mergeCell ref="U274:U275"/>
    <mergeCell ref="V274:V275"/>
    <mergeCell ref="W274:W275"/>
    <mergeCell ref="X274:X275"/>
    <mergeCell ref="Y274:Y275"/>
    <mergeCell ref="Z274:Z275"/>
    <mergeCell ref="AA274:AA275"/>
    <mergeCell ref="AB274:AB275"/>
    <mergeCell ref="AC274:AC275"/>
    <mergeCell ref="AD274:AD275"/>
    <mergeCell ref="AE274:AE275"/>
    <mergeCell ref="AF274:AF275"/>
    <mergeCell ref="AE272:AE273"/>
    <mergeCell ref="AF272:AF273"/>
    <mergeCell ref="AG272:AG273"/>
    <mergeCell ref="AH272:AH273"/>
    <mergeCell ref="AE276:AE277"/>
    <mergeCell ref="AF276:AF277"/>
    <mergeCell ref="AG276:AG277"/>
    <mergeCell ref="P276:P277"/>
    <mergeCell ref="Q276:Q277"/>
    <mergeCell ref="R276:R277"/>
    <mergeCell ref="S276:S277"/>
    <mergeCell ref="T276:T277"/>
    <mergeCell ref="U276:U277"/>
    <mergeCell ref="V276:V277"/>
    <mergeCell ref="W276:W277"/>
    <mergeCell ref="X276:X277"/>
    <mergeCell ref="AG274:AG275"/>
    <mergeCell ref="AH274:AH275"/>
    <mergeCell ref="AI274:AI275"/>
    <mergeCell ref="AJ274:AJ275"/>
    <mergeCell ref="AK274:AK275"/>
    <mergeCell ref="P278:P279"/>
    <mergeCell ref="Q278:Q279"/>
    <mergeCell ref="R278:R279"/>
    <mergeCell ref="S278:S279"/>
    <mergeCell ref="T278:T279"/>
    <mergeCell ref="U278:U279"/>
    <mergeCell ref="V278:V279"/>
    <mergeCell ref="W278:W279"/>
    <mergeCell ref="X278:X279"/>
    <mergeCell ref="Y278:Y279"/>
    <mergeCell ref="Z278:Z279"/>
    <mergeCell ref="Y276:Y277"/>
    <mergeCell ref="Z276:Z277"/>
    <mergeCell ref="AA276:AA277"/>
    <mergeCell ref="AB276:AB277"/>
    <mergeCell ref="AC276:AC277"/>
    <mergeCell ref="AD276:AD277"/>
    <mergeCell ref="AJ278:AJ279"/>
    <mergeCell ref="AK278:AK279"/>
    <mergeCell ref="AL278:AL279"/>
    <mergeCell ref="AM278:AM279"/>
    <mergeCell ref="AN278:AN279"/>
    <mergeCell ref="AO278:AO279"/>
    <mergeCell ref="I7:J7"/>
    <mergeCell ref="I9:I10"/>
    <mergeCell ref="I3:J3"/>
    <mergeCell ref="I5:I6"/>
    <mergeCell ref="AA278:AA279"/>
    <mergeCell ref="AB278:AB279"/>
    <mergeCell ref="AC278:AC279"/>
    <mergeCell ref="AD278:AD279"/>
    <mergeCell ref="AE278:AE279"/>
    <mergeCell ref="AF278:AF279"/>
    <mergeCell ref="AG278:AG279"/>
    <mergeCell ref="AH278:AH279"/>
    <mergeCell ref="AI278:AI279"/>
    <mergeCell ref="AH276:AH277"/>
    <mergeCell ref="AI276:AI277"/>
    <mergeCell ref="AJ276:AJ277"/>
    <mergeCell ref="AK276:AK277"/>
    <mergeCell ref="AL276:AL277"/>
    <mergeCell ref="AM276:AM277"/>
    <mergeCell ref="AN276:AN277"/>
    <mergeCell ref="AO276:AO277"/>
    <mergeCell ref="K278:K279"/>
    <mergeCell ref="L278:L279"/>
    <mergeCell ref="M278:M279"/>
    <mergeCell ref="N278:N279"/>
    <mergeCell ref="O278:O279"/>
  </mergeCells>
  <phoneticPr fontId="1"/>
  <conditionalFormatting sqref="CM126:CQ126">
    <cfRule type="cellIs" dxfId="68" priority="690" operator="greaterThan">
      <formula>0</formula>
    </cfRule>
  </conditionalFormatting>
  <conditionalFormatting sqref="BA19:BF19 BA21:BF21 BA23:BF23 BA25:BF25 BA27:BF27 BA29:BF29 BA31:BF31 BA33:BF33 BA35:BF35 BA37:BF37 BA39:BF39 BA41:BF41 BA43:BF43 BA45:BF45 BA47:BF47 BA49:BF49 BA51:BF51 BA53:BF53 BA55:BF55 BA57:BF57 BA59:BF59 BA61:BF61 BA63:BF63 BA65:BF65 BA67:BF67 BA69:BF69 BA71:BF71 BA73:BF73 BA75:BF75 BA77:BF77">
    <cfRule type="containsText" dxfId="67" priority="689" operator="containsText" text="不足しています">
      <formula>NOT(ISERROR(SEARCH("不足しています",BA19)))</formula>
    </cfRule>
  </conditionalFormatting>
  <conditionalFormatting sqref="D1">
    <cfRule type="containsText" dxfId="66" priority="2" stopIfTrue="1" operator="containsText" text="二交代制">
      <formula>NOT(ISERROR(SEARCH("二交代制",D1)))</formula>
    </cfRule>
    <cfRule type="containsText" dxfId="65" priority="687" stopIfTrue="1" operator="containsText" text="三交代制">
      <formula>NOT(ISERROR(SEARCH("三交代制",D1)))</formula>
    </cfRule>
  </conditionalFormatting>
  <conditionalFormatting sqref="BA19:BF19 BA21:BF21 BA23:BF23 BA25:BF25 BA27:BF27 BA29:BF29 BA31:BF31 BA33:BF33 BA35:BF35 BA37:BF37 BA39:BF39 BA41:BF41 BA43:BF43 BA45:BF45 BA47:BF47 BA49:BF49 BA51:BF51 BA53:BF53 BA55:BF55 BA57:BF57 BA59:BF59 BA61:BF61 BA63:BF63 BA65:BF65 BA67:BF67 BA69:BF69 BA71:BF71 BA73:BF73 BA75:BF75 BA77:BF77">
    <cfRule type="containsBlanks" dxfId="64" priority="677">
      <formula>LEN(TRIM(BA19))=0</formula>
    </cfRule>
  </conditionalFormatting>
  <conditionalFormatting sqref="K18:AO18">
    <cfRule type="containsText" dxfId="63" priority="681" stopIfTrue="1" operator="containsText" text="土">
      <formula>NOT(ISERROR(SEARCH("土",K18)))</formula>
    </cfRule>
    <cfRule type="containsText" dxfId="62" priority="682" stopIfTrue="1" operator="containsText" text="日">
      <formula>NOT(ISERROR(SEARCH("日",K18)))</formula>
    </cfRule>
  </conditionalFormatting>
  <conditionalFormatting sqref="K17:AO17">
    <cfRule type="expression" dxfId="61" priority="678" stopIfTrue="1">
      <formula>K$18="土"</formula>
    </cfRule>
    <cfRule type="expression" dxfId="60" priority="679" stopIfTrue="1">
      <formula>K$18="日"</formula>
    </cfRule>
  </conditionalFormatting>
  <conditionalFormatting sqref="CI126:CL126">
    <cfRule type="cellIs" dxfId="59" priority="680" operator="greaterThan">
      <formula>0</formula>
    </cfRule>
  </conditionalFormatting>
  <conditionalFormatting sqref="BD190:CH190">
    <cfRule type="cellIs" dxfId="58" priority="480" operator="greaterThan">
      <formula>0</formula>
    </cfRule>
  </conditionalFormatting>
  <conditionalFormatting sqref="K17:AO18">
    <cfRule type="expression" dxfId="57" priority="2434" stopIfTrue="1">
      <formula>BD$190&gt;0</formula>
    </cfRule>
  </conditionalFormatting>
  <conditionalFormatting sqref="K3:AO14">
    <cfRule type="containsText" dxfId="56" priority="13" stopIfTrue="1" operator="containsText" text="無">
      <formula>NOT(ISERROR(SEARCH("無",K3)))</formula>
    </cfRule>
    <cfRule type="cellIs" dxfId="55" priority="14" stopIfTrue="1" operator="greaterThan">
      <formula>0</formula>
    </cfRule>
    <cfRule type="cellIs" dxfId="54" priority="15" stopIfTrue="1" operator="lessThan">
      <formula>0</formula>
    </cfRule>
  </conditionalFormatting>
  <conditionalFormatting sqref="I3:AO14">
    <cfRule type="containsBlanks" dxfId="53" priority="11" stopIfTrue="1">
      <formula>LEN(TRIM(I3))=0</formula>
    </cfRule>
  </conditionalFormatting>
  <conditionalFormatting sqref="K19:AX138">
    <cfRule type="expression" dxfId="52" priority="3" stopIfTrue="1">
      <formula>MOD(ROW(),2)=0</formula>
    </cfRule>
  </conditionalFormatting>
  <conditionalFormatting sqref="K19:AO138">
    <cfRule type="containsText" dxfId="51" priority="5" stopIfTrue="1" operator="containsText" text="日">
      <formula>NOT(ISERROR(SEARCH("日",K19)))</formula>
    </cfRule>
    <cfRule type="containsText" dxfId="50" priority="6" stopIfTrue="1" operator="containsText" text="当">
      <formula>NOT(ISERROR(SEARCH("当",K19)))</formula>
    </cfRule>
    <cfRule type="containsText" dxfId="49" priority="7" stopIfTrue="1" operator="containsText" text="明">
      <formula>NOT(ISERROR(SEARCH("明",K19)))</formula>
    </cfRule>
    <cfRule type="containsText" dxfId="48" priority="8" stopIfTrue="1" operator="containsText" text="準">
      <formula>NOT(ISERROR(SEARCH("準",K19)))</formula>
    </cfRule>
    <cfRule type="containsText" dxfId="47" priority="10" stopIfTrue="1" operator="containsText" text="深">
      <formula>NOT(ISERROR(SEARCH("深",K19)))</formula>
    </cfRule>
  </conditionalFormatting>
  <conditionalFormatting sqref="AQ19:AX138">
    <cfRule type="containsText" dxfId="46" priority="4" stopIfTrue="1" operator="containsText" text="不足しています">
      <formula>NOT(ISERROR(SEARCH("不足しています",AQ19)))</formula>
    </cfRule>
  </conditionalFormatting>
  <dataValidations count="1">
    <dataValidation type="list" allowBlank="1" showInputMessage="1" showErrorMessage="1" errorTitle="設定者の方へのメッセージ" error="手動修正が必要な場合は, 勤務予定を「休」, 「日」, 「当」, 「明」,「準」, 「深」のどれかを選択し修正して下さい！" sqref="K19:AO19 K21:AO21 K23:AO23 K25:AO25 K27:AO27 K29:AO29 K31:AO31 K33:AO33 K35:AO35 K37:AO37 K39:AO39 K41:AO41 K43:AO43 K45:AO45 K47:AO47 K137:AO137 K51:AO51 K53:AO53 K55:AO55 K57:AO57 K59:AO59 K61:AO61 K63:AO63 K65:AO65 K67:AO67 K69:AO69 K71:AO71 K73:AO73 K75:AO75 K77:AO77 K79:AO79 K81:AO81 K83:AO83 K85:AO85 K87:AO87 K89:AO89 K91:AO91 K93:AO93 K95:AO95 K97:AO97 K99:AO99 K101:AO101 K103:AO103 K105:AO105 K107:AO107 K109:AO109 K111:AO111 K113:AO113 K115:AO115 K117:AO117 K119:AO119 K121:AO121 K123:AO123 K125:AO125 K127:AO127 K129:AO129 K131:AO131 K133:AO133 K135:AO135 K49:AO49" xr:uid="{5DF2A009-7D99-41A2-AB52-EB87446B1861}">
      <formula1>"休, 日, 当, 明,準, 深"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チーム間調整後勤務表自動作成実行">
                <anchor moveWithCells="1">
                  <from>
                    <xdr:col>0</xdr:col>
                    <xdr:colOff>95250</xdr:colOff>
                    <xdr:row>23</xdr:row>
                    <xdr:rowOff>171450</xdr:rowOff>
                  </from>
                  <to>
                    <xdr:col>2</xdr:col>
                    <xdr:colOff>1924050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勤務表画像保存">
                <anchor moveWithCells="1">
                  <from>
                    <xdr:col>0</xdr:col>
                    <xdr:colOff>123825</xdr:colOff>
                    <xdr:row>37</xdr:row>
                    <xdr:rowOff>38100</xdr:rowOff>
                  </from>
                  <to>
                    <xdr:col>2</xdr:col>
                    <xdr:colOff>1905000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A993F-64DA-4DE6-B95A-AFFCA19E18EA}">
  <sheetPr codeName="Sheet4"/>
  <dimension ref="A1:CP530"/>
  <sheetViews>
    <sheetView zoomScale="53" zoomScaleNormal="53" workbookViewId="0">
      <selection activeCell="AC22" sqref="AC22"/>
    </sheetView>
  </sheetViews>
  <sheetFormatPr defaultRowHeight="18.75" x14ac:dyDescent="0.4"/>
  <cols>
    <col min="1" max="3" width="33.625" style="11" customWidth="1"/>
    <col min="4" max="4" width="13" style="11" bestFit="1" customWidth="1"/>
    <col min="5" max="5" width="13.625" style="11" customWidth="1"/>
    <col min="6" max="7" width="12.625" style="11" customWidth="1"/>
    <col min="8" max="8" width="23.5" style="11" bestFit="1" customWidth="1"/>
    <col min="9" max="9" width="22.125" style="11" bestFit="1" customWidth="1"/>
    <col min="10" max="10" width="8.875" style="11" bestFit="1" customWidth="1"/>
    <col min="11" max="19" width="4.625" style="11" bestFit="1" customWidth="1"/>
    <col min="20" max="41" width="5.5" style="11" bestFit="1" customWidth="1"/>
    <col min="42" max="43" width="7.375" style="11" bestFit="1" customWidth="1"/>
    <col min="44" max="44" width="24.75" style="11" bestFit="1" customWidth="1"/>
    <col min="45" max="45" width="8.875" style="11" bestFit="1" customWidth="1"/>
    <col min="46" max="46" width="24.75" style="11" bestFit="1" customWidth="1"/>
    <col min="47" max="47" width="8.875" style="11" bestFit="1" customWidth="1"/>
    <col min="48" max="48" width="24.75" style="11" bestFit="1" customWidth="1"/>
    <col min="49" max="49" width="12.625" style="11" bestFit="1" customWidth="1"/>
    <col min="50" max="50" width="29.75" style="11" bestFit="1" customWidth="1"/>
    <col min="51" max="51" width="10.5" style="11" bestFit="1" customWidth="1"/>
    <col min="52" max="52" width="122.625" style="11" customWidth="1"/>
    <col min="53" max="53" width="14.125" style="11" bestFit="1" customWidth="1"/>
    <col min="54" max="54" width="10.375" style="11" bestFit="1" customWidth="1"/>
    <col min="55" max="55" width="6.125" style="11" bestFit="1" customWidth="1"/>
    <col min="56" max="56" width="12.375" style="11" bestFit="1" customWidth="1"/>
    <col min="57" max="64" width="11.375" style="11" bestFit="1" customWidth="1"/>
    <col min="65" max="86" width="12.625" style="11" bestFit="1" customWidth="1"/>
    <col min="87" max="89" width="3" style="11" bestFit="1" customWidth="1"/>
    <col min="90" max="16384" width="9" style="11"/>
  </cols>
  <sheetData>
    <row r="1" spans="1:52" ht="19.5" thickBot="1" x14ac:dyDescent="0.45">
      <c r="A1" s="388" t="s">
        <v>10</v>
      </c>
      <c r="B1" s="389"/>
      <c r="C1" s="389"/>
      <c r="D1" s="138" t="str">
        <f>チーム間調整前総合勤務表!D1</f>
        <v>三交代制</v>
      </c>
      <c r="E1" s="2" t="s">
        <v>161</v>
      </c>
      <c r="F1" s="2"/>
      <c r="G1" s="2"/>
      <c r="H1" s="2"/>
    </row>
    <row r="2" spans="1:52" ht="19.5" thickBot="1" x14ac:dyDescent="0.45">
      <c r="A2" s="390" t="s">
        <v>79</v>
      </c>
      <c r="B2" s="391"/>
      <c r="C2" s="392"/>
      <c r="D2" s="55">
        <f>チーム間調整前総合勤務表!D2</f>
        <v>8</v>
      </c>
      <c r="E2" s="15"/>
      <c r="H2" s="35" t="s">
        <v>94</v>
      </c>
      <c r="I2" s="382" t="s">
        <v>93</v>
      </c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  <c r="AC2" s="382"/>
      <c r="AD2" s="382"/>
      <c r="AE2" s="382"/>
      <c r="AF2" s="382"/>
      <c r="AG2" s="382"/>
      <c r="AH2" s="382"/>
      <c r="AI2" s="382"/>
      <c r="AJ2" s="382"/>
      <c r="AK2" s="382"/>
      <c r="AL2" s="382"/>
      <c r="AM2" s="382"/>
      <c r="AN2" s="382"/>
      <c r="AO2" s="335"/>
    </row>
    <row r="3" spans="1:52" x14ac:dyDescent="0.4">
      <c r="A3" s="393" t="s">
        <v>11</v>
      </c>
      <c r="B3" s="395" t="s">
        <v>80</v>
      </c>
      <c r="C3" s="396"/>
      <c r="D3" s="57">
        <f>チーム間調整前総合勤務表!D3</f>
        <v>4</v>
      </c>
      <c r="H3" s="383" t="s">
        <v>95</v>
      </c>
      <c r="I3" s="380" t="s">
        <v>6</v>
      </c>
      <c r="J3" s="381"/>
      <c r="K3" s="28">
        <f>SUMPRODUCT((MOD(ROW(K19:K78),2)=1)*(K19:K78="日"))-Aチーム用勤務希望表!$D$2</f>
        <v>-4</v>
      </c>
      <c r="L3" s="28">
        <f>SUMPRODUCT((MOD(ROW(L19:L78),2)=1)*(L19:L78="日"))-Aチーム用勤務希望表!$D$2</f>
        <v>-4</v>
      </c>
      <c r="M3" s="28">
        <f>SUMPRODUCT((MOD(ROW(M19:M78),2)=1)*(M19:M78="日"))-Aチーム用勤務希望表!$D$2</f>
        <v>-4</v>
      </c>
      <c r="N3" s="28">
        <f>SUMPRODUCT((MOD(ROW(N19:N78),2)=1)*(N19:N78="日"))-Aチーム用勤務希望表!$D$2</f>
        <v>-4</v>
      </c>
      <c r="O3" s="28">
        <f>SUMPRODUCT((MOD(ROW(O19:O78),2)=1)*(O19:O78="日"))-Aチーム用勤務希望表!$D$2</f>
        <v>-4</v>
      </c>
      <c r="P3" s="28">
        <f>SUMPRODUCT((MOD(ROW(P19:P78),2)=1)*(P19:P78="日"))-Aチーム用勤務希望表!$D$2</f>
        <v>-4</v>
      </c>
      <c r="Q3" s="28">
        <f>SUMPRODUCT((MOD(ROW(Q19:Q78),2)=1)*(Q19:Q78="日"))-Aチーム用勤務希望表!$D$2</f>
        <v>-4</v>
      </c>
      <c r="R3" s="28">
        <f>SUMPRODUCT((MOD(ROW(R19:R78),2)=1)*(R19:R78="日"))-Aチーム用勤務希望表!$D$2</f>
        <v>-4</v>
      </c>
      <c r="S3" s="28">
        <f>SUMPRODUCT((MOD(ROW(S19:S78),2)=1)*(S19:S78="日"))-Aチーム用勤務希望表!$D$2</f>
        <v>-4</v>
      </c>
      <c r="T3" s="28">
        <f>SUMPRODUCT((MOD(ROW(T19:T78),2)=1)*(T19:T78="日"))-Aチーム用勤務希望表!$D$2</f>
        <v>-4</v>
      </c>
      <c r="U3" s="28">
        <f>SUMPRODUCT((MOD(ROW(U19:U78),2)=1)*(U19:U78="日"))-Aチーム用勤務希望表!$D$2</f>
        <v>-4</v>
      </c>
      <c r="V3" s="28">
        <f>SUMPRODUCT((MOD(ROW(V19:V78),2)=1)*(V19:V78="日"))-Aチーム用勤務希望表!$D$2</f>
        <v>-4</v>
      </c>
      <c r="W3" s="28">
        <f>SUMPRODUCT((MOD(ROW(W19:W78),2)=1)*(W19:W78="日"))-Aチーム用勤務希望表!$D$2</f>
        <v>-4</v>
      </c>
      <c r="X3" s="28">
        <f>SUMPRODUCT((MOD(ROW(X19:X78),2)=1)*(X19:X78="日"))-Aチーム用勤務希望表!$D$2</f>
        <v>-4</v>
      </c>
      <c r="Y3" s="28">
        <f>SUMPRODUCT((MOD(ROW(Y19:Y78),2)=1)*(Y19:Y78="日"))-Aチーム用勤務希望表!$D$2</f>
        <v>-4</v>
      </c>
      <c r="Z3" s="28">
        <f>SUMPRODUCT((MOD(ROW(Z19:Z78),2)=1)*(Z19:Z78="日"))-Aチーム用勤務希望表!$D$2</f>
        <v>-4</v>
      </c>
      <c r="AA3" s="28">
        <f>SUMPRODUCT((MOD(ROW(AA19:AA78),2)=1)*(AA19:AA78="日"))-Aチーム用勤務希望表!$D$2</f>
        <v>-4</v>
      </c>
      <c r="AB3" s="28">
        <f>SUMPRODUCT((MOD(ROW(AB19:AB78),2)=1)*(AB19:AB78="日"))-Aチーム用勤務希望表!$D$2</f>
        <v>-4</v>
      </c>
      <c r="AC3" s="28">
        <f>SUMPRODUCT((MOD(ROW(AC19:AC78),2)=1)*(AC19:AC78="日"))-Aチーム用勤務希望表!$D$2</f>
        <v>-4</v>
      </c>
      <c r="AD3" s="28">
        <f>SUMPRODUCT((MOD(ROW(AD19:AD78),2)=1)*(AD19:AD78="日"))-Aチーム用勤務希望表!$D$2</f>
        <v>-4</v>
      </c>
      <c r="AE3" s="28">
        <f>SUMPRODUCT((MOD(ROW(AE19:AE78),2)=1)*(AE19:AE78="日"))-Aチーム用勤務希望表!$D$2</f>
        <v>-4</v>
      </c>
      <c r="AF3" s="28">
        <f>SUMPRODUCT((MOD(ROW(AF19:AF78),2)=1)*(AF19:AF78="日"))-Aチーム用勤務希望表!$D$2</f>
        <v>-4</v>
      </c>
      <c r="AG3" s="28">
        <f>SUMPRODUCT((MOD(ROW(AG19:AG78),2)=1)*(AG19:AG78="日"))-Aチーム用勤務希望表!$D$2</f>
        <v>-4</v>
      </c>
      <c r="AH3" s="28">
        <f>SUMPRODUCT((MOD(ROW(AH19:AH78),2)=1)*(AH19:AH78="日"))-Aチーム用勤務希望表!$D$2</f>
        <v>-4</v>
      </c>
      <c r="AI3" s="28">
        <f>SUMPRODUCT((MOD(ROW(AI19:AI78),2)=1)*(AI19:AI78="日"))-Aチーム用勤務希望表!$D$2</f>
        <v>-4</v>
      </c>
      <c r="AJ3" s="28">
        <f>SUMPRODUCT((MOD(ROW(AJ19:AJ78),2)=1)*(AJ19:AJ78="日"))-Aチーム用勤務希望表!$D$2</f>
        <v>-4</v>
      </c>
      <c r="AK3" s="28">
        <f>SUMPRODUCT((MOD(ROW(AK19:AK78),2)=1)*(AK19:AK78="日"))-Aチーム用勤務希望表!$D$2</f>
        <v>-4</v>
      </c>
      <c r="AL3" s="28">
        <f>SUMPRODUCT((MOD(ROW(AL19:AL78),2)=1)*(AL19:AL78="日"))-Aチーム用勤務希望表!$D$2</f>
        <v>-4</v>
      </c>
      <c r="AM3" s="28">
        <f>IF(AM$18="×","",SUMPRODUCT((MOD(ROW(AM19:AM78),2)=1)*(AM19:AM78="日"))-Aチーム用勤務希望表!$D$2)</f>
        <v>-4</v>
      </c>
      <c r="AN3" s="28">
        <f>IF(AN$18="×","",SUMPRODUCT((MOD(ROW(AN19:AN78),2)=1)*(AN19:AN78="日"))-Aチーム用勤務希望表!$D$2)</f>
        <v>-4</v>
      </c>
      <c r="AO3" s="29">
        <f>IF(AO$18="×","",SUMPRODUCT((MOD(ROW(AO19:AO78),2)=1)*(AO19:AO78="日"))-Aチーム用勤務希望表!$D$2)</f>
        <v>-4</v>
      </c>
    </row>
    <row r="4" spans="1:52" x14ac:dyDescent="0.4">
      <c r="A4" s="394"/>
      <c r="B4" s="395" t="s">
        <v>98</v>
      </c>
      <c r="C4" s="396"/>
      <c r="D4" s="57">
        <v>1</v>
      </c>
      <c r="H4" s="384"/>
      <c r="I4" s="173" t="s">
        <v>13</v>
      </c>
      <c r="J4" s="20" t="s">
        <v>17</v>
      </c>
      <c r="K4" s="30" t="str">
        <f>IF($D$1="二交代制",SUMPRODUCT((MOD(ROW(K19:K78),2)=1)*(K19:K78="当"))-Aチーム用勤務希望表!$D$3,"無")</f>
        <v>無</v>
      </c>
      <c r="L4" s="30" t="str">
        <f>IF($D$1="二交代制",SUMPRODUCT((MOD(ROW(L19:L78),2)=1)*(L19:L78="当"))-Aチーム用勤務希望表!$D$3,"無")</f>
        <v>無</v>
      </c>
      <c r="M4" s="30" t="str">
        <f>IF($D$1="二交代制",SUMPRODUCT((MOD(ROW(M19:M78),2)=1)*(M19:M78="当"))-Aチーム用勤務希望表!$D$3,"無")</f>
        <v>無</v>
      </c>
      <c r="N4" s="30" t="str">
        <f>IF($D$1="二交代制",SUMPRODUCT((MOD(ROW(N19:N78),2)=1)*(N19:N78="当"))-Aチーム用勤務希望表!$D$3,"無")</f>
        <v>無</v>
      </c>
      <c r="O4" s="30" t="str">
        <f>IF($D$1="二交代制",SUMPRODUCT((MOD(ROW(O19:O78),2)=1)*(O19:O78="当"))-Aチーム用勤務希望表!$D$3,"無")</f>
        <v>無</v>
      </c>
      <c r="P4" s="30" t="str">
        <f>IF($D$1="二交代制",SUMPRODUCT((MOD(ROW(P19:P78),2)=1)*(P19:P78="当"))-Aチーム用勤務希望表!$D$3,"無")</f>
        <v>無</v>
      </c>
      <c r="Q4" s="30" t="str">
        <f>IF($D$1="二交代制",SUMPRODUCT((MOD(ROW(Q19:Q78),2)=1)*(Q19:Q78="当"))-Aチーム用勤務希望表!$D$3,"無")</f>
        <v>無</v>
      </c>
      <c r="R4" s="30" t="str">
        <f>IF($D$1="二交代制",SUMPRODUCT((MOD(ROW(R19:R78),2)=1)*(R19:R78="当"))-Aチーム用勤務希望表!$D$3,"無")</f>
        <v>無</v>
      </c>
      <c r="S4" s="30" t="str">
        <f>IF($D$1="二交代制",SUMPRODUCT((MOD(ROW(S19:S78),2)=1)*(S19:S78="当"))-Aチーム用勤務希望表!$D$3,"無")</f>
        <v>無</v>
      </c>
      <c r="T4" s="30" t="str">
        <f>IF($D$1="二交代制",SUMPRODUCT((MOD(ROW(T19:T78),2)=1)*(T19:T78="当"))-Aチーム用勤務希望表!$D$3,"無")</f>
        <v>無</v>
      </c>
      <c r="U4" s="30" t="str">
        <f>IF($D$1="二交代制",SUMPRODUCT((MOD(ROW(U19:U78),2)=1)*(U19:U78="当"))-Aチーム用勤務希望表!$D$3,"無")</f>
        <v>無</v>
      </c>
      <c r="V4" s="30" t="str">
        <f>IF($D$1="二交代制",SUMPRODUCT((MOD(ROW(V19:V78),2)=1)*(V19:V78="当"))-Aチーム用勤務希望表!$D$3,"無")</f>
        <v>無</v>
      </c>
      <c r="W4" s="30" t="str">
        <f>IF($D$1="二交代制",SUMPRODUCT((MOD(ROW(W19:W78),2)=1)*(W19:W78="当"))-Aチーム用勤務希望表!$D$3,"無")</f>
        <v>無</v>
      </c>
      <c r="X4" s="30" t="str">
        <f>IF($D$1="二交代制",SUMPRODUCT((MOD(ROW(X19:X78),2)=1)*(X19:X78="当"))-Aチーム用勤務希望表!$D$3,"無")</f>
        <v>無</v>
      </c>
      <c r="Y4" s="30" t="str">
        <f>IF($D$1="二交代制",SUMPRODUCT((MOD(ROW(Y19:Y78),2)=1)*(Y19:Y78="当"))-Aチーム用勤務希望表!$D$3,"無")</f>
        <v>無</v>
      </c>
      <c r="Z4" s="30" t="str">
        <f>IF($D$1="二交代制",SUMPRODUCT((MOD(ROW(Z19:Z78),2)=1)*(Z19:Z78="当"))-Aチーム用勤務希望表!$D$3,"無")</f>
        <v>無</v>
      </c>
      <c r="AA4" s="30" t="str">
        <f>IF($D$1="二交代制",SUMPRODUCT((MOD(ROW(AA19:AA78),2)=1)*(AA19:AA78="当"))-Aチーム用勤務希望表!$D$3,"無")</f>
        <v>無</v>
      </c>
      <c r="AB4" s="30" t="str">
        <f>IF($D$1="二交代制",SUMPRODUCT((MOD(ROW(AB19:AB78),2)=1)*(AB19:AB78="当"))-Aチーム用勤務希望表!$D$3,"無")</f>
        <v>無</v>
      </c>
      <c r="AC4" s="30" t="str">
        <f>IF($D$1="二交代制",SUMPRODUCT((MOD(ROW(AC19:AC78),2)=1)*(AC19:AC78="当"))-Aチーム用勤務希望表!$D$3,"無")</f>
        <v>無</v>
      </c>
      <c r="AD4" s="30" t="str">
        <f>IF($D$1="二交代制",SUMPRODUCT((MOD(ROW(AD19:AD78),2)=1)*(AD19:AD78="当"))-Aチーム用勤務希望表!$D$3,"無")</f>
        <v>無</v>
      </c>
      <c r="AE4" s="30" t="str">
        <f>IF($D$1="二交代制",SUMPRODUCT((MOD(ROW(AE19:AE78),2)=1)*(AE19:AE78="当"))-Aチーム用勤務希望表!$D$3,"無")</f>
        <v>無</v>
      </c>
      <c r="AF4" s="30" t="str">
        <f>IF($D$1="二交代制",SUMPRODUCT((MOD(ROW(AF19:AF78),2)=1)*(AF19:AF78="当"))-Aチーム用勤務希望表!$D$3,"無")</f>
        <v>無</v>
      </c>
      <c r="AG4" s="30" t="str">
        <f>IF($D$1="二交代制",SUMPRODUCT((MOD(ROW(AG19:AG78),2)=1)*(AG19:AG78="当"))-Aチーム用勤務希望表!$D$3,"無")</f>
        <v>無</v>
      </c>
      <c r="AH4" s="30" t="str">
        <f>IF($D$1="二交代制",SUMPRODUCT((MOD(ROW(AH19:AH78),2)=1)*(AH19:AH78="当"))-Aチーム用勤務希望表!$D$3,"無")</f>
        <v>無</v>
      </c>
      <c r="AI4" s="30" t="str">
        <f>IF($D$1="二交代制",SUMPRODUCT((MOD(ROW(AI19:AI78),2)=1)*(AI19:AI78="当"))-Aチーム用勤務希望表!$D$3,"無")</f>
        <v>無</v>
      </c>
      <c r="AJ4" s="30" t="str">
        <f>IF($D$1="二交代制",SUMPRODUCT((MOD(ROW(AJ19:AJ78),2)=1)*(AJ19:AJ78="当"))-Aチーム用勤務希望表!$D$3,"無")</f>
        <v>無</v>
      </c>
      <c r="AK4" s="30" t="str">
        <f>IF($D$1="二交代制",SUMPRODUCT((MOD(ROW(AK19:AK78),2)=1)*(AK19:AK78="当"))-Aチーム用勤務希望表!$D$3,"無")</f>
        <v>無</v>
      </c>
      <c r="AL4" s="30" t="str">
        <f>IF($D$1="二交代制",SUMPRODUCT((MOD(ROW(AL19:AL78),2)=1)*(AL19:AL78="当"))-Aチーム用勤務希望表!$D$3,"無")</f>
        <v>無</v>
      </c>
      <c r="AM4" s="30" t="str">
        <f>IF(AM$18="×","",IF($D$1="二交代制",SUMPRODUCT((MOD(ROW(AM19:AM78),2)=1)*(AM19:AM78="当"))-Aチーム用勤務希望表!$D$3,"無"))</f>
        <v>無</v>
      </c>
      <c r="AN4" s="30" t="str">
        <f>IF(AN$18="×","",IF($D$1="二交代制",SUMPRODUCT((MOD(ROW(AN19:AN78),2)=1)*(AN19:AN78="当"))-Aチーム用勤務希望表!$D$3,"無"))</f>
        <v>無</v>
      </c>
      <c r="AO4" s="31" t="str">
        <f>IF(AO$18="×","",IF($D$1="二交代制",SUMPRODUCT((MOD(ROW(AO19:AO78),2)=1)*(AO19:AO78="当"))-Aチーム用勤務希望表!$D$3,"無"))</f>
        <v>無</v>
      </c>
      <c r="AZ4" s="54"/>
    </row>
    <row r="5" spans="1:52" x14ac:dyDescent="0.4">
      <c r="A5" s="397" t="s">
        <v>12</v>
      </c>
      <c r="B5" s="400" t="s">
        <v>81</v>
      </c>
      <c r="C5" s="401"/>
      <c r="D5" s="58">
        <f>チーム間調整前総合勤務表!D5</f>
        <v>4</v>
      </c>
      <c r="H5" s="384"/>
      <c r="I5" s="386" t="s">
        <v>16</v>
      </c>
      <c r="J5" s="20" t="s">
        <v>7</v>
      </c>
      <c r="K5" s="30">
        <f>IF($D$1="三交代制",SUMPRODUCT((MOD(ROW(K19:K78),2)=1)*(K19:K78="準"))-Aチーム用勤務希望表!$D$5,"無")</f>
        <v>-2</v>
      </c>
      <c r="L5" s="30">
        <f>IF($D$1="三交代制",SUMPRODUCT((MOD(ROW(L19:L78),2)=1)*(L19:L78="準"))-Aチーム用勤務希望表!$D$5,"無")</f>
        <v>-2</v>
      </c>
      <c r="M5" s="30">
        <f>IF($D$1="三交代制",SUMPRODUCT((MOD(ROW(M19:M78),2)=1)*(M19:M78="準"))-Aチーム用勤務希望表!$D$5,"無")</f>
        <v>-2</v>
      </c>
      <c r="N5" s="30">
        <f>IF($D$1="三交代制",SUMPRODUCT((MOD(ROW(N19:N78),2)=1)*(N19:N78="準"))-Aチーム用勤務希望表!$D$5,"無")</f>
        <v>-2</v>
      </c>
      <c r="O5" s="30">
        <f>IF($D$1="三交代制",SUMPRODUCT((MOD(ROW(O19:O78),2)=1)*(O19:O78="準"))-Aチーム用勤務希望表!$D$5,"無")</f>
        <v>-2</v>
      </c>
      <c r="P5" s="30">
        <f>IF($D$1="三交代制",SUMPRODUCT((MOD(ROW(P19:P78),2)=1)*(P19:P78="準"))-Aチーム用勤務希望表!$D$5,"無")</f>
        <v>-2</v>
      </c>
      <c r="Q5" s="30">
        <f>IF($D$1="三交代制",SUMPRODUCT((MOD(ROW(Q19:Q78),2)=1)*(Q19:Q78="準"))-Aチーム用勤務希望表!$D$5,"無")</f>
        <v>-2</v>
      </c>
      <c r="R5" s="30">
        <f>IF($D$1="三交代制",SUMPRODUCT((MOD(ROW(R19:R78),2)=1)*(R19:R78="準"))-Aチーム用勤務希望表!$D$5,"無")</f>
        <v>-2</v>
      </c>
      <c r="S5" s="30">
        <f>IF($D$1="三交代制",SUMPRODUCT((MOD(ROW(S19:S78),2)=1)*(S19:S78="準"))-Aチーム用勤務希望表!$D$5,"無")</f>
        <v>-2</v>
      </c>
      <c r="T5" s="30">
        <f>IF($D$1="三交代制",SUMPRODUCT((MOD(ROW(T19:T78),2)=1)*(T19:T78="準"))-Aチーム用勤務希望表!$D$5,"無")</f>
        <v>-2</v>
      </c>
      <c r="U5" s="30">
        <f>IF($D$1="三交代制",SUMPRODUCT((MOD(ROW(U19:U78),2)=1)*(U19:U78="準"))-Aチーム用勤務希望表!$D$5,"無")</f>
        <v>-2</v>
      </c>
      <c r="V5" s="30">
        <f>IF($D$1="三交代制",SUMPRODUCT((MOD(ROW(V19:V78),2)=1)*(V19:V78="準"))-Aチーム用勤務希望表!$D$5,"無")</f>
        <v>-2</v>
      </c>
      <c r="W5" s="30">
        <f>IF($D$1="三交代制",SUMPRODUCT((MOD(ROW(W19:W78),2)=1)*(W19:W78="準"))-Aチーム用勤務希望表!$D$5,"無")</f>
        <v>-2</v>
      </c>
      <c r="X5" s="30">
        <f>IF($D$1="三交代制",SUMPRODUCT((MOD(ROW(X19:X78),2)=1)*(X19:X78="準"))-Aチーム用勤務希望表!$D$5,"無")</f>
        <v>-2</v>
      </c>
      <c r="Y5" s="30">
        <f>IF($D$1="三交代制",SUMPRODUCT((MOD(ROW(Y19:Y78),2)=1)*(Y19:Y78="準"))-Aチーム用勤務希望表!$D$5,"無")</f>
        <v>-2</v>
      </c>
      <c r="Z5" s="30">
        <f>IF($D$1="三交代制",SUMPRODUCT((MOD(ROW(Z19:Z78),2)=1)*(Z19:Z78="準"))-Aチーム用勤務希望表!$D$5,"無")</f>
        <v>-2</v>
      </c>
      <c r="AA5" s="30">
        <f>IF($D$1="三交代制",SUMPRODUCT((MOD(ROW(AA19:AA78),2)=1)*(AA19:AA78="準"))-Aチーム用勤務希望表!$D$5,"無")</f>
        <v>-2</v>
      </c>
      <c r="AB5" s="30">
        <f>IF($D$1="三交代制",SUMPRODUCT((MOD(ROW(AB19:AB78),2)=1)*(AB19:AB78="準"))-Aチーム用勤務希望表!$D$5,"無")</f>
        <v>-2</v>
      </c>
      <c r="AC5" s="30">
        <f>IF($D$1="三交代制",SUMPRODUCT((MOD(ROW(AC19:AC78),2)=1)*(AC19:AC78="準"))-Aチーム用勤務希望表!$D$5,"無")</f>
        <v>-2</v>
      </c>
      <c r="AD5" s="30">
        <f>IF($D$1="三交代制",SUMPRODUCT((MOD(ROW(AD19:AD78),2)=1)*(AD19:AD78="準"))-Aチーム用勤務希望表!$D$5,"無")</f>
        <v>-2</v>
      </c>
      <c r="AE5" s="30">
        <f>IF($D$1="三交代制",SUMPRODUCT((MOD(ROW(AE19:AE78),2)=1)*(AE19:AE78="準"))-Aチーム用勤務希望表!$D$5,"無")</f>
        <v>-2</v>
      </c>
      <c r="AF5" s="30">
        <f>IF($D$1="三交代制",SUMPRODUCT((MOD(ROW(AF19:AF78),2)=1)*(AF19:AF78="準"))-Aチーム用勤務希望表!$D$5,"無")</f>
        <v>-2</v>
      </c>
      <c r="AG5" s="30">
        <f>IF($D$1="三交代制",SUMPRODUCT((MOD(ROW(AG19:AG78),2)=1)*(AG19:AG78="準"))-Aチーム用勤務希望表!$D$5,"無")</f>
        <v>-2</v>
      </c>
      <c r="AH5" s="30">
        <f>IF($D$1="三交代制",SUMPRODUCT((MOD(ROW(AH19:AH78),2)=1)*(AH19:AH78="準"))-Aチーム用勤務希望表!$D$5,"無")</f>
        <v>-2</v>
      </c>
      <c r="AI5" s="30">
        <f>IF($D$1="三交代制",SUMPRODUCT((MOD(ROW(AI19:AI78),2)=1)*(AI19:AI78="準"))-Aチーム用勤務希望表!$D$5,"無")</f>
        <v>-2</v>
      </c>
      <c r="AJ5" s="30">
        <f>IF($D$1="三交代制",SUMPRODUCT((MOD(ROW(AJ19:AJ78),2)=1)*(AJ19:AJ78="準"))-Aチーム用勤務希望表!$D$5,"無")</f>
        <v>-2</v>
      </c>
      <c r="AK5" s="30">
        <f>IF($D$1="三交代制",SUMPRODUCT((MOD(ROW(AK19:AK78),2)=1)*(AK19:AK78="準"))-Aチーム用勤務希望表!$D$5,"無")</f>
        <v>-2</v>
      </c>
      <c r="AL5" s="30">
        <f>IF($D$1="三交代制",SUMPRODUCT((MOD(ROW(AL19:AL78),2)=1)*(AL19:AL78="準"))-Aチーム用勤務希望表!$D$5,"無")</f>
        <v>-2</v>
      </c>
      <c r="AM5" s="30">
        <f>IF(AM$18="×","",IF($D$1="三交代制",SUMPRODUCT((MOD(ROW(AM19:AM78),2)=1)*(AM19:AM78="準"))-Aチーム用勤務希望表!$D$5,"無"))</f>
        <v>-2</v>
      </c>
      <c r="AN5" s="30">
        <f>IF(AN$18="×","",IF($D$1="三交代制",SUMPRODUCT((MOD(ROW(AN19:AN78),2)=1)*(AN19:AN78="準"))-Aチーム用勤務希望表!$D$5,"無"))</f>
        <v>-2</v>
      </c>
      <c r="AO5" s="31">
        <f>IF(AO$18="×","",IF($D$1="三交代制",SUMPRODUCT((MOD(ROW(AO19:AO78),2)=1)*(AO19:AO78="準"))-Aチーム用勤務希望表!$D$5,"無"))</f>
        <v>-2</v>
      </c>
    </row>
    <row r="6" spans="1:52" ht="19.5" thickBot="1" x14ac:dyDescent="0.45">
      <c r="A6" s="398"/>
      <c r="B6" s="402" t="s">
        <v>82</v>
      </c>
      <c r="C6" s="403"/>
      <c r="D6" s="59">
        <f>チーム間調整前総合勤務表!D6</f>
        <v>4</v>
      </c>
      <c r="H6" s="385"/>
      <c r="I6" s="387"/>
      <c r="J6" s="172" t="s">
        <v>8</v>
      </c>
      <c r="K6" s="161">
        <f>IF($D$1="三交代制",SUMPRODUCT((MOD(ROW(K19:K78),2)=1)*(K19:K78="深"))-Aチーム用勤務希望表!$D$6,"無")</f>
        <v>-2</v>
      </c>
      <c r="L6" s="161">
        <f>IF($D$1="三交代制",SUMPRODUCT((MOD(ROW(L19:L78),2)=1)*(L19:L78="深"))-Aチーム用勤務希望表!$D$6,"無")</f>
        <v>-2</v>
      </c>
      <c r="M6" s="161">
        <f>IF($D$1="三交代制",SUMPRODUCT((MOD(ROW(M19:M78),2)=1)*(M19:M78="深"))-Aチーム用勤務希望表!$D$6,"無")</f>
        <v>-2</v>
      </c>
      <c r="N6" s="161">
        <f>IF($D$1="三交代制",SUMPRODUCT((MOD(ROW(N19:N78),2)=1)*(N19:N78="深"))-Aチーム用勤務希望表!$D$6,"無")</f>
        <v>-2</v>
      </c>
      <c r="O6" s="161">
        <f>IF($D$1="三交代制",SUMPRODUCT((MOD(ROW(O19:O78),2)=1)*(O19:O78="深"))-Aチーム用勤務希望表!$D$6,"無")</f>
        <v>-2</v>
      </c>
      <c r="P6" s="161">
        <f>IF($D$1="三交代制",SUMPRODUCT((MOD(ROW(P19:P78),2)=1)*(P19:P78="深"))-Aチーム用勤務希望表!$D$6,"無")</f>
        <v>-2</v>
      </c>
      <c r="Q6" s="161">
        <f>IF($D$1="三交代制",SUMPRODUCT((MOD(ROW(Q19:Q78),2)=1)*(Q19:Q78="深"))-Aチーム用勤務希望表!$D$6,"無")</f>
        <v>-2</v>
      </c>
      <c r="R6" s="161">
        <f>IF($D$1="三交代制",SUMPRODUCT((MOD(ROW(R19:R78),2)=1)*(R19:R78="深"))-Aチーム用勤務希望表!$D$6,"無")</f>
        <v>-2</v>
      </c>
      <c r="S6" s="161">
        <f>IF($D$1="三交代制",SUMPRODUCT((MOD(ROW(S19:S78),2)=1)*(S19:S78="深"))-Aチーム用勤務希望表!$D$6,"無")</f>
        <v>-2</v>
      </c>
      <c r="T6" s="161">
        <f>IF($D$1="三交代制",SUMPRODUCT((MOD(ROW(T19:T78),2)=1)*(T19:T78="深"))-Aチーム用勤務希望表!$D$6,"無")</f>
        <v>-2</v>
      </c>
      <c r="U6" s="161">
        <f>IF($D$1="三交代制",SUMPRODUCT((MOD(ROW(U19:U78),2)=1)*(U19:U78="深"))-Aチーム用勤務希望表!$D$6,"無")</f>
        <v>-2</v>
      </c>
      <c r="V6" s="161">
        <f>IF($D$1="三交代制",SUMPRODUCT((MOD(ROW(V19:V78),2)=1)*(V19:V78="深"))-Aチーム用勤務希望表!$D$6,"無")</f>
        <v>-2</v>
      </c>
      <c r="W6" s="161">
        <f>IF($D$1="三交代制",SUMPRODUCT((MOD(ROW(W19:W78),2)=1)*(W19:W78="深"))-Aチーム用勤務希望表!$D$6,"無")</f>
        <v>-2</v>
      </c>
      <c r="X6" s="161">
        <f>IF($D$1="三交代制",SUMPRODUCT((MOD(ROW(X19:X78),2)=1)*(X19:X78="深"))-Aチーム用勤務希望表!$D$6,"無")</f>
        <v>-2</v>
      </c>
      <c r="Y6" s="161">
        <f>IF($D$1="三交代制",SUMPRODUCT((MOD(ROW(Y19:Y78),2)=1)*(Y19:Y78="深"))-Aチーム用勤務希望表!$D$6,"無")</f>
        <v>-2</v>
      </c>
      <c r="Z6" s="161">
        <f>IF($D$1="三交代制",SUMPRODUCT((MOD(ROW(Z19:Z78),2)=1)*(Z19:Z78="深"))-Aチーム用勤務希望表!$D$6,"無")</f>
        <v>-2</v>
      </c>
      <c r="AA6" s="161">
        <f>IF($D$1="三交代制",SUMPRODUCT((MOD(ROW(AA19:AA78),2)=1)*(AA19:AA78="深"))-Aチーム用勤務希望表!$D$6,"無")</f>
        <v>-2</v>
      </c>
      <c r="AB6" s="161">
        <f>IF($D$1="三交代制",SUMPRODUCT((MOD(ROW(AB19:AB78),2)=1)*(AB19:AB78="深"))-Aチーム用勤務希望表!$D$6,"無")</f>
        <v>-2</v>
      </c>
      <c r="AC6" s="161">
        <f>IF($D$1="三交代制",SUMPRODUCT((MOD(ROW(AC19:AC78),2)=1)*(AC19:AC78="深"))-Aチーム用勤務希望表!$D$6,"無")</f>
        <v>-2</v>
      </c>
      <c r="AD6" s="161">
        <f>IF($D$1="三交代制",SUMPRODUCT((MOD(ROW(AD19:AD78),2)=1)*(AD19:AD78="深"))-Aチーム用勤務希望表!$D$6,"無")</f>
        <v>-2</v>
      </c>
      <c r="AE6" s="161">
        <f>IF($D$1="三交代制",SUMPRODUCT((MOD(ROW(AE19:AE78),2)=1)*(AE19:AE78="深"))-Aチーム用勤務希望表!$D$6,"無")</f>
        <v>-2</v>
      </c>
      <c r="AF6" s="161">
        <f>IF($D$1="三交代制",SUMPRODUCT((MOD(ROW(AF19:AF78),2)=1)*(AF19:AF78="深"))-Aチーム用勤務希望表!$D$6,"無")</f>
        <v>-2</v>
      </c>
      <c r="AG6" s="161">
        <f>IF($D$1="三交代制",SUMPRODUCT((MOD(ROW(AG19:AG78),2)=1)*(AG19:AG78="深"))-Aチーム用勤務希望表!$D$6,"無")</f>
        <v>-2</v>
      </c>
      <c r="AH6" s="161">
        <f>IF($D$1="三交代制",SUMPRODUCT((MOD(ROW(AH19:AH78),2)=1)*(AH19:AH78="深"))-Aチーム用勤務希望表!$D$6,"無")</f>
        <v>-2</v>
      </c>
      <c r="AI6" s="161">
        <f>IF($D$1="三交代制",SUMPRODUCT((MOD(ROW(AI19:AI78),2)=1)*(AI19:AI78="深"))-Aチーム用勤務希望表!$D$6,"無")</f>
        <v>-2</v>
      </c>
      <c r="AJ6" s="161">
        <f>IF($D$1="三交代制",SUMPRODUCT((MOD(ROW(AJ19:AJ78),2)=1)*(AJ19:AJ78="深"))-Aチーム用勤務希望表!$D$6,"無")</f>
        <v>-2</v>
      </c>
      <c r="AK6" s="161">
        <f>IF($D$1="三交代制",SUMPRODUCT((MOD(ROW(AK19:AK78),2)=1)*(AK19:AK78="深"))-Aチーム用勤務希望表!$D$6,"無")</f>
        <v>-2</v>
      </c>
      <c r="AL6" s="161">
        <f>IF($D$1="三交代制",SUMPRODUCT((MOD(ROW(AL19:AL78),2)=1)*(AL19:AL78="深"))-Aチーム用勤務希望表!$D$6,"無")</f>
        <v>-2</v>
      </c>
      <c r="AM6" s="161">
        <f>IF(AM$18="×","",IF($D$1="三交代制",SUMPRODUCT((MOD(ROW(AM19:AM78),2)=1)*(AM19:AM78="深"))-Aチーム用勤務希望表!$D$6,"無"))</f>
        <v>-2</v>
      </c>
      <c r="AN6" s="161">
        <f>IF(AN$18="×","",IF($D$1="三交代制",SUMPRODUCT((MOD(ROW(AN19:AN78),2)=1)*(AN19:AN78="深"))-Aチーム用勤務希望表!$D$6,"無"))</f>
        <v>-2</v>
      </c>
      <c r="AO6" s="162">
        <f>IF(AO$18="×","",IF($D$1="三交代制",SUMPRODUCT((MOD(ROW(AO19:AO78),2)=1)*(AO19:AO78="深"))-Aチーム用勤務希望表!$D$6,"無"))</f>
        <v>-2</v>
      </c>
    </row>
    <row r="7" spans="1:52" x14ac:dyDescent="0.4">
      <c r="A7" s="398"/>
      <c r="B7" s="400" t="s">
        <v>99</v>
      </c>
      <c r="C7" s="401"/>
      <c r="D7" s="58">
        <v>2</v>
      </c>
      <c r="H7" s="383" t="s">
        <v>96</v>
      </c>
      <c r="I7" s="380" t="s">
        <v>6</v>
      </c>
      <c r="J7" s="381"/>
      <c r="K7" s="28">
        <f>SUMPRODUCT((MOD(ROW(K79:K138),2)=1)*(K79:K138="日"))-Aチーム用勤務希望表!$D$2</f>
        <v>-4</v>
      </c>
      <c r="L7" s="28">
        <f>SUMPRODUCT((MOD(ROW(L79:L138),2)=1)*(L79:L138="日"))-Aチーム用勤務希望表!$D$2</f>
        <v>-4</v>
      </c>
      <c r="M7" s="28">
        <f>SUMPRODUCT((MOD(ROW(M79:M138),2)=1)*(M79:M138="日"))-Aチーム用勤務希望表!$D$2</f>
        <v>-4</v>
      </c>
      <c r="N7" s="28">
        <f>SUMPRODUCT((MOD(ROW(N79:N138),2)=1)*(N79:N138="日"))-Aチーム用勤務希望表!$D$2</f>
        <v>-4</v>
      </c>
      <c r="O7" s="28">
        <f>SUMPRODUCT((MOD(ROW(O79:O138),2)=1)*(O79:O138="日"))-Aチーム用勤務希望表!$D$2</f>
        <v>-4</v>
      </c>
      <c r="P7" s="28">
        <f>SUMPRODUCT((MOD(ROW(P79:P138),2)=1)*(P79:P138="日"))-Aチーム用勤務希望表!$D$2</f>
        <v>-4</v>
      </c>
      <c r="Q7" s="28">
        <f>SUMPRODUCT((MOD(ROW(Q79:Q138),2)=1)*(Q79:Q138="日"))-Aチーム用勤務希望表!$D$2</f>
        <v>-4</v>
      </c>
      <c r="R7" s="28">
        <f>SUMPRODUCT((MOD(ROW(R79:R138),2)=1)*(R79:R138="日"))-Aチーム用勤務希望表!$D$2</f>
        <v>-4</v>
      </c>
      <c r="S7" s="28">
        <f>SUMPRODUCT((MOD(ROW(S79:S138),2)=1)*(S79:S138="日"))-Aチーム用勤務希望表!$D$2</f>
        <v>-4</v>
      </c>
      <c r="T7" s="28">
        <f>SUMPRODUCT((MOD(ROW(T79:T138),2)=1)*(T79:T138="日"))-Aチーム用勤務希望表!$D$2</f>
        <v>-4</v>
      </c>
      <c r="U7" s="28">
        <f>SUMPRODUCT((MOD(ROW(U79:U138),2)=1)*(U79:U138="日"))-Aチーム用勤務希望表!$D$2</f>
        <v>-4</v>
      </c>
      <c r="V7" s="28">
        <f>SUMPRODUCT((MOD(ROW(V79:V138),2)=1)*(V79:V138="日"))-Aチーム用勤務希望表!$D$2</f>
        <v>-4</v>
      </c>
      <c r="W7" s="28">
        <f>SUMPRODUCT((MOD(ROW(W79:W138),2)=1)*(W79:W138="日"))-Aチーム用勤務希望表!$D$2</f>
        <v>-4</v>
      </c>
      <c r="X7" s="28">
        <f>SUMPRODUCT((MOD(ROW(X79:X138),2)=1)*(X79:X138="日"))-Aチーム用勤務希望表!$D$2</f>
        <v>-4</v>
      </c>
      <c r="Y7" s="28">
        <f>SUMPRODUCT((MOD(ROW(Y79:Y138),2)=1)*(Y79:Y138="日"))-Aチーム用勤務希望表!$D$2</f>
        <v>-4</v>
      </c>
      <c r="Z7" s="28">
        <f>SUMPRODUCT((MOD(ROW(Z79:Z138),2)=1)*(Z79:Z138="日"))-Aチーム用勤務希望表!$D$2</f>
        <v>-4</v>
      </c>
      <c r="AA7" s="28">
        <f>SUMPRODUCT((MOD(ROW(AA79:AA138),2)=1)*(AA79:AA138="日"))-Aチーム用勤務希望表!$D$2</f>
        <v>-4</v>
      </c>
      <c r="AB7" s="28">
        <f>SUMPRODUCT((MOD(ROW(AB79:AB138),2)=1)*(AB79:AB138="日"))-Aチーム用勤務希望表!$D$2</f>
        <v>-4</v>
      </c>
      <c r="AC7" s="28">
        <f>SUMPRODUCT((MOD(ROW(AC79:AC138),2)=1)*(AC79:AC138="日"))-Aチーム用勤務希望表!$D$2</f>
        <v>-4</v>
      </c>
      <c r="AD7" s="28">
        <f>SUMPRODUCT((MOD(ROW(AD79:AD138),2)=1)*(AD79:AD138="日"))-Aチーム用勤務希望表!$D$2</f>
        <v>-4</v>
      </c>
      <c r="AE7" s="28">
        <f>SUMPRODUCT((MOD(ROW(AE79:AE138),2)=1)*(AE79:AE138="日"))-Aチーム用勤務希望表!$D$2</f>
        <v>-4</v>
      </c>
      <c r="AF7" s="28">
        <f>SUMPRODUCT((MOD(ROW(AF79:AF138),2)=1)*(AF79:AF138="日"))-Aチーム用勤務希望表!$D$2</f>
        <v>-4</v>
      </c>
      <c r="AG7" s="28">
        <f>SUMPRODUCT((MOD(ROW(AG79:AG138),2)=1)*(AG79:AG138="日"))-Aチーム用勤務希望表!$D$2</f>
        <v>-4</v>
      </c>
      <c r="AH7" s="28">
        <f>SUMPRODUCT((MOD(ROW(AH79:AH138),2)=1)*(AH79:AH138="日"))-Aチーム用勤務希望表!$D$2</f>
        <v>-4</v>
      </c>
      <c r="AI7" s="28">
        <f>SUMPRODUCT((MOD(ROW(AI79:AI138),2)=1)*(AI79:AI138="日"))-Aチーム用勤務希望表!$D$2</f>
        <v>-4</v>
      </c>
      <c r="AJ7" s="28">
        <f>SUMPRODUCT((MOD(ROW(AJ79:AJ138),2)=1)*(AJ79:AJ138="日"))-Aチーム用勤務希望表!$D$2</f>
        <v>-4</v>
      </c>
      <c r="AK7" s="28">
        <f>SUMPRODUCT((MOD(ROW(AK79:AK138),2)=1)*(AK79:AK138="日"))-Aチーム用勤務希望表!$D$2</f>
        <v>-4</v>
      </c>
      <c r="AL7" s="28">
        <f>SUMPRODUCT((MOD(ROW(AL79:AL138),2)=1)*(AL79:AL138="日"))-Aチーム用勤務希望表!$D$2</f>
        <v>-4</v>
      </c>
      <c r="AM7" s="28">
        <f>IF(AM$18="×","",SUMPRODUCT((MOD(ROW(AM79:AM138),2)=1)*(AM79:AM138="日"))-Aチーム用勤務希望表!$D$2)</f>
        <v>-4</v>
      </c>
      <c r="AN7" s="28">
        <f>IF(AN$18="×","",SUMPRODUCT((MOD(ROW(AN79:AN138),2)=1)*(AN79:AN138="日"))-Aチーム用勤務希望表!$D$2)</f>
        <v>-4</v>
      </c>
      <c r="AO7" s="29">
        <f>IF(AO$18="×","",SUMPRODUCT((MOD(ROW(AO79:AO138),2)=1)*(AO79:AO138="日"))-Aチーム用勤務希望表!$D$2)</f>
        <v>-4</v>
      </c>
    </row>
    <row r="8" spans="1:52" x14ac:dyDescent="0.4">
      <c r="A8" s="399"/>
      <c r="B8" s="402" t="s">
        <v>100</v>
      </c>
      <c r="C8" s="403"/>
      <c r="D8" s="59">
        <v>2</v>
      </c>
      <c r="H8" s="384"/>
      <c r="I8" s="173" t="s">
        <v>13</v>
      </c>
      <c r="J8" s="20" t="s">
        <v>17</v>
      </c>
      <c r="K8" s="30" t="str">
        <f>IF($D$1="二交代制",SUMPRODUCT((MOD(ROW(K79:K138),2)=1)*(K79:K138="当"))-Aチーム用勤務希望表!$D$3,"無")</f>
        <v>無</v>
      </c>
      <c r="L8" s="30" t="str">
        <f>IF($D$1="二交代制",SUMPRODUCT((MOD(ROW(L79:L138),2)=1)*(L79:L138="当"))-Aチーム用勤務希望表!$D$3,"無")</f>
        <v>無</v>
      </c>
      <c r="M8" s="30" t="str">
        <f>IF($D$1="二交代制",SUMPRODUCT((MOD(ROW(M79:M138),2)=1)*(M79:M138="当"))-Aチーム用勤務希望表!$D$3,"無")</f>
        <v>無</v>
      </c>
      <c r="N8" s="30" t="str">
        <f>IF($D$1="二交代制",SUMPRODUCT((MOD(ROW(N79:N138),2)=1)*(N79:N138="当"))-Aチーム用勤務希望表!$D$3,"無")</f>
        <v>無</v>
      </c>
      <c r="O8" s="30" t="str">
        <f>IF($D$1="二交代制",SUMPRODUCT((MOD(ROW(O79:O138),2)=1)*(O79:O138="当"))-Aチーム用勤務希望表!$D$3,"無")</f>
        <v>無</v>
      </c>
      <c r="P8" s="30" t="str">
        <f>IF($D$1="二交代制",SUMPRODUCT((MOD(ROW(P79:P138),2)=1)*(P79:P138="当"))-Aチーム用勤務希望表!$D$3,"無")</f>
        <v>無</v>
      </c>
      <c r="Q8" s="30" t="str">
        <f>IF($D$1="二交代制",SUMPRODUCT((MOD(ROW(Q79:Q138),2)=1)*(Q79:Q138="当"))-Aチーム用勤務希望表!$D$3,"無")</f>
        <v>無</v>
      </c>
      <c r="R8" s="30" t="str">
        <f>IF($D$1="二交代制",SUMPRODUCT((MOD(ROW(R79:R138),2)=1)*(R79:R138="当"))-Aチーム用勤務希望表!$D$3,"無")</f>
        <v>無</v>
      </c>
      <c r="S8" s="30" t="str">
        <f>IF($D$1="二交代制",SUMPRODUCT((MOD(ROW(S79:S138),2)=1)*(S79:S138="当"))-Aチーム用勤務希望表!$D$3,"無")</f>
        <v>無</v>
      </c>
      <c r="T8" s="30" t="str">
        <f>IF($D$1="二交代制",SUMPRODUCT((MOD(ROW(T79:T138),2)=1)*(T79:T138="当"))-Aチーム用勤務希望表!$D$3,"無")</f>
        <v>無</v>
      </c>
      <c r="U8" s="30" t="str">
        <f>IF($D$1="二交代制",SUMPRODUCT((MOD(ROW(U79:U138),2)=1)*(U79:U138="当"))-Aチーム用勤務希望表!$D$3,"無")</f>
        <v>無</v>
      </c>
      <c r="V8" s="30" t="str">
        <f>IF($D$1="二交代制",SUMPRODUCT((MOD(ROW(V79:V138),2)=1)*(V79:V138="当"))-Aチーム用勤務希望表!$D$3,"無")</f>
        <v>無</v>
      </c>
      <c r="W8" s="30" t="str">
        <f>IF($D$1="二交代制",SUMPRODUCT((MOD(ROW(W79:W138),2)=1)*(W79:W138="当"))-Aチーム用勤務希望表!$D$3,"無")</f>
        <v>無</v>
      </c>
      <c r="X8" s="30" t="str">
        <f>IF($D$1="二交代制",SUMPRODUCT((MOD(ROW(X79:X138),2)=1)*(X79:X138="当"))-Aチーム用勤務希望表!$D$3,"無")</f>
        <v>無</v>
      </c>
      <c r="Y8" s="30" t="str">
        <f>IF($D$1="二交代制",SUMPRODUCT((MOD(ROW(Y79:Y138),2)=1)*(Y79:Y138="当"))-Aチーム用勤務希望表!$D$3,"無")</f>
        <v>無</v>
      </c>
      <c r="Z8" s="30" t="str">
        <f>IF($D$1="二交代制",SUMPRODUCT((MOD(ROW(Z79:Z138),2)=1)*(Z79:Z138="当"))-Aチーム用勤務希望表!$D$3,"無")</f>
        <v>無</v>
      </c>
      <c r="AA8" s="30" t="str">
        <f>IF($D$1="二交代制",SUMPRODUCT((MOD(ROW(AA79:AA138),2)=1)*(AA79:AA138="当"))-Aチーム用勤務希望表!$D$3,"無")</f>
        <v>無</v>
      </c>
      <c r="AB8" s="30" t="str">
        <f>IF($D$1="二交代制",SUMPRODUCT((MOD(ROW(AB79:AB138),2)=1)*(AB79:AB138="当"))-Aチーム用勤務希望表!$D$3,"無")</f>
        <v>無</v>
      </c>
      <c r="AC8" s="30" t="str">
        <f>IF($D$1="二交代制",SUMPRODUCT((MOD(ROW(AC79:AC138),2)=1)*(AC79:AC138="当"))-Aチーム用勤務希望表!$D$3,"無")</f>
        <v>無</v>
      </c>
      <c r="AD8" s="30" t="str">
        <f>IF($D$1="二交代制",SUMPRODUCT((MOD(ROW(AD79:AD138),2)=1)*(AD79:AD138="当"))-Aチーム用勤務希望表!$D$3,"無")</f>
        <v>無</v>
      </c>
      <c r="AE8" s="30" t="str">
        <f>IF($D$1="二交代制",SUMPRODUCT((MOD(ROW(AE79:AE138),2)=1)*(AE79:AE138="当"))-Aチーム用勤務希望表!$D$3,"無")</f>
        <v>無</v>
      </c>
      <c r="AF8" s="30" t="str">
        <f>IF($D$1="二交代制",SUMPRODUCT((MOD(ROW(AF79:AF138),2)=1)*(AF79:AF138="当"))-Aチーム用勤務希望表!$D$3,"無")</f>
        <v>無</v>
      </c>
      <c r="AG8" s="30" t="str">
        <f>IF($D$1="二交代制",SUMPRODUCT((MOD(ROW(AG79:AG138),2)=1)*(AG79:AG138="当"))-Aチーム用勤務希望表!$D$3,"無")</f>
        <v>無</v>
      </c>
      <c r="AH8" s="30" t="str">
        <f>IF($D$1="二交代制",SUMPRODUCT((MOD(ROW(AH79:AH138),2)=1)*(AH79:AH138="当"))-Aチーム用勤務希望表!$D$3,"無")</f>
        <v>無</v>
      </c>
      <c r="AI8" s="30" t="str">
        <f>IF($D$1="二交代制",SUMPRODUCT((MOD(ROW(AI79:AI138),2)=1)*(AI79:AI138="当"))-Aチーム用勤務希望表!$D$3,"無")</f>
        <v>無</v>
      </c>
      <c r="AJ8" s="30" t="str">
        <f>IF($D$1="二交代制",SUMPRODUCT((MOD(ROW(AJ79:AJ138),2)=1)*(AJ79:AJ138="当"))-Aチーム用勤務希望表!$D$3,"無")</f>
        <v>無</v>
      </c>
      <c r="AK8" s="30" t="str">
        <f>IF($D$1="二交代制",SUMPRODUCT((MOD(ROW(AK79:AK138),2)=1)*(AK79:AK138="当"))-Aチーム用勤務希望表!$D$3,"無")</f>
        <v>無</v>
      </c>
      <c r="AL8" s="30" t="str">
        <f>IF($D$1="二交代制",SUMPRODUCT((MOD(ROW(AL79:AL138),2)=1)*(AL79:AL138="当"))-Aチーム用勤務希望表!$D$3,"無")</f>
        <v>無</v>
      </c>
      <c r="AM8" s="30" t="str">
        <f>IF(AM$18="×","",IF($D$1="二交代制",SUMPRODUCT((MOD(ROW(AM79:AM138),2)=1)*(AM79:AM138="当"))-Aチーム用勤務希望表!$D$3,"無"))</f>
        <v>無</v>
      </c>
      <c r="AN8" s="30" t="str">
        <f>IF(AN$18="×","",IF($D$1="二交代制",SUMPRODUCT((MOD(ROW(AN79:AN138),2)=1)*(AN79:AN138="当"))-Aチーム用勤務希望表!$D$3,"無"))</f>
        <v>無</v>
      </c>
      <c r="AO8" s="31" t="str">
        <f>IF(AO$18="×","",IF($D$1="二交代制",SUMPRODUCT((MOD(ROW(AO79:AO138),2)=1)*(AO79:AO138="当"))-Aチーム用勤務希望表!$D$3,"無"))</f>
        <v>無</v>
      </c>
    </row>
    <row r="9" spans="1:52" ht="18.75" customHeight="1" thickBot="1" x14ac:dyDescent="0.45">
      <c r="A9" s="368" t="s">
        <v>69</v>
      </c>
      <c r="B9" s="369"/>
      <c r="C9" s="370"/>
      <c r="D9" s="60">
        <f>チーム間調整前総合勤務表!D9</f>
        <v>44927</v>
      </c>
      <c r="E9" s="2"/>
      <c r="F9" s="2"/>
      <c r="G9" s="2"/>
      <c r="H9" s="384"/>
      <c r="I9" s="386" t="s">
        <v>16</v>
      </c>
      <c r="J9" s="20" t="s">
        <v>7</v>
      </c>
      <c r="K9" s="30">
        <f>IF($D$1="三交代制",SUMPRODUCT((MOD(ROW(K79:K138),2)=1)*(K79:K138="準"))-Aチーム用勤務希望表!$D$5,"無")</f>
        <v>-2</v>
      </c>
      <c r="L9" s="30">
        <f>IF($D$1="三交代制",SUMPRODUCT((MOD(ROW(L79:L138),2)=1)*(L79:L138="準"))-Aチーム用勤務希望表!$D$5,"無")</f>
        <v>-2</v>
      </c>
      <c r="M9" s="30">
        <f>IF($D$1="三交代制",SUMPRODUCT((MOD(ROW(M79:M138),2)=1)*(M79:M138="準"))-Aチーム用勤務希望表!$D$5,"無")</f>
        <v>-2</v>
      </c>
      <c r="N9" s="30">
        <f>IF($D$1="三交代制",SUMPRODUCT((MOD(ROW(N79:N138),2)=1)*(N79:N138="準"))-Aチーム用勤務希望表!$D$5,"無")</f>
        <v>-2</v>
      </c>
      <c r="O9" s="30">
        <f>IF($D$1="三交代制",SUMPRODUCT((MOD(ROW(O79:O138),2)=1)*(O79:O138="準"))-Aチーム用勤務希望表!$D$5,"無")</f>
        <v>-2</v>
      </c>
      <c r="P9" s="30">
        <f>IF($D$1="三交代制",SUMPRODUCT((MOD(ROW(P79:P138),2)=1)*(P79:P138="準"))-Aチーム用勤務希望表!$D$5,"無")</f>
        <v>-2</v>
      </c>
      <c r="Q9" s="30">
        <f>IF($D$1="三交代制",SUMPRODUCT((MOD(ROW(Q79:Q138),2)=1)*(Q79:Q138="準"))-Aチーム用勤務希望表!$D$5,"無")</f>
        <v>-2</v>
      </c>
      <c r="R9" s="30">
        <f>IF($D$1="三交代制",SUMPRODUCT((MOD(ROW(R79:R138),2)=1)*(R79:R138="準"))-Aチーム用勤務希望表!$D$5,"無")</f>
        <v>-2</v>
      </c>
      <c r="S9" s="30">
        <f>IF($D$1="三交代制",SUMPRODUCT((MOD(ROW(S79:S138),2)=1)*(S79:S138="準"))-Aチーム用勤務希望表!$D$5,"無")</f>
        <v>-2</v>
      </c>
      <c r="T9" s="30">
        <f>IF($D$1="三交代制",SUMPRODUCT((MOD(ROW(T79:T138),2)=1)*(T79:T138="準"))-Aチーム用勤務希望表!$D$5,"無")</f>
        <v>-2</v>
      </c>
      <c r="U9" s="30">
        <f>IF($D$1="三交代制",SUMPRODUCT((MOD(ROW(U79:U138),2)=1)*(U79:U138="準"))-Aチーム用勤務希望表!$D$5,"無")</f>
        <v>-2</v>
      </c>
      <c r="V9" s="30">
        <f>IF($D$1="三交代制",SUMPRODUCT((MOD(ROW(V79:V138),2)=1)*(V79:V138="準"))-Aチーム用勤務希望表!$D$5,"無")</f>
        <v>-2</v>
      </c>
      <c r="W9" s="30">
        <f>IF($D$1="三交代制",SUMPRODUCT((MOD(ROW(W79:W138),2)=1)*(W79:W138="準"))-Aチーム用勤務希望表!$D$5,"無")</f>
        <v>-2</v>
      </c>
      <c r="X9" s="30">
        <f>IF($D$1="三交代制",SUMPRODUCT((MOD(ROW(X79:X138),2)=1)*(X79:X138="準"))-Aチーム用勤務希望表!$D$5,"無")</f>
        <v>-2</v>
      </c>
      <c r="Y9" s="30">
        <f>IF($D$1="三交代制",SUMPRODUCT((MOD(ROW(Y79:Y138),2)=1)*(Y79:Y138="準"))-Aチーム用勤務希望表!$D$5,"無")</f>
        <v>-2</v>
      </c>
      <c r="Z9" s="30">
        <f>IF($D$1="三交代制",SUMPRODUCT((MOD(ROW(Z79:Z138),2)=1)*(Z79:Z138="準"))-Aチーム用勤務希望表!$D$5,"無")</f>
        <v>-2</v>
      </c>
      <c r="AA9" s="30">
        <f>IF($D$1="三交代制",SUMPRODUCT((MOD(ROW(AA79:AA138),2)=1)*(AA79:AA138="準"))-Aチーム用勤務希望表!$D$5,"無")</f>
        <v>-2</v>
      </c>
      <c r="AB9" s="30">
        <f>IF($D$1="三交代制",SUMPRODUCT((MOD(ROW(AB79:AB138),2)=1)*(AB79:AB138="準"))-Aチーム用勤務希望表!$D$5,"無")</f>
        <v>-2</v>
      </c>
      <c r="AC9" s="30">
        <f>IF($D$1="三交代制",SUMPRODUCT((MOD(ROW(AC79:AC138),2)=1)*(AC79:AC138="準"))-Aチーム用勤務希望表!$D$5,"無")</f>
        <v>-2</v>
      </c>
      <c r="AD9" s="30">
        <f>IF($D$1="三交代制",SUMPRODUCT((MOD(ROW(AD79:AD138),2)=1)*(AD79:AD138="準"))-Aチーム用勤務希望表!$D$5,"無")</f>
        <v>-2</v>
      </c>
      <c r="AE9" s="30">
        <f>IF($D$1="三交代制",SUMPRODUCT((MOD(ROW(AE79:AE138),2)=1)*(AE79:AE138="準"))-Aチーム用勤務希望表!$D$5,"無")</f>
        <v>-2</v>
      </c>
      <c r="AF9" s="30">
        <f>IF($D$1="三交代制",SUMPRODUCT((MOD(ROW(AF79:AF138),2)=1)*(AF79:AF138="準"))-Aチーム用勤務希望表!$D$5,"無")</f>
        <v>-2</v>
      </c>
      <c r="AG9" s="30">
        <f>IF($D$1="三交代制",SUMPRODUCT((MOD(ROW(AG79:AG138),2)=1)*(AG79:AG138="準"))-Aチーム用勤務希望表!$D$5,"無")</f>
        <v>-2</v>
      </c>
      <c r="AH9" s="30">
        <f>IF($D$1="三交代制",SUMPRODUCT((MOD(ROW(AH79:AH138),2)=1)*(AH79:AH138="準"))-Aチーム用勤務希望表!$D$5,"無")</f>
        <v>-2</v>
      </c>
      <c r="AI9" s="30">
        <f>IF($D$1="三交代制",SUMPRODUCT((MOD(ROW(AI79:AI138),2)=1)*(AI79:AI138="準"))-Aチーム用勤務希望表!$D$5,"無")</f>
        <v>-2</v>
      </c>
      <c r="AJ9" s="30">
        <f>IF($D$1="三交代制",SUMPRODUCT((MOD(ROW(AJ79:AJ138),2)=1)*(AJ79:AJ138="準"))-Aチーム用勤務希望表!$D$5,"無")</f>
        <v>-2</v>
      </c>
      <c r="AK9" s="30">
        <f>IF($D$1="三交代制",SUMPRODUCT((MOD(ROW(AK79:AK138),2)=1)*(AK79:AK138="準"))-Aチーム用勤務希望表!$D$5,"無")</f>
        <v>-2</v>
      </c>
      <c r="AL9" s="30">
        <f>IF($D$1="三交代制",SUMPRODUCT((MOD(ROW(AL79:AL138),2)=1)*(AL79:AL138="準"))-Aチーム用勤務希望表!$D$5,"無")</f>
        <v>-2</v>
      </c>
      <c r="AM9" s="30">
        <f>IF(AM$18="×","",IF($D$1="三交代制",SUMPRODUCT((MOD(ROW(AM79:AM138),2)=1)*(AM79:AM138="準"))-Aチーム用勤務希望表!$D$5,"無"))</f>
        <v>-2</v>
      </c>
      <c r="AN9" s="30">
        <f>IF(AN$18="×","",IF($D$1="三交代制",SUMPRODUCT((MOD(ROW(AN79:AN138),2)=1)*(AN79:AN138="準"))-Aチーム用勤務希望表!$D$5,"無"))</f>
        <v>-2</v>
      </c>
      <c r="AO9" s="31">
        <f>IF(AO$18="×","",IF($D$1="三交代制",SUMPRODUCT((MOD(ROW(AO79:AO138),2)=1)*(AO79:AO138="準"))-Aチーム用勤務希望表!$D$5,"無"))</f>
        <v>-2</v>
      </c>
    </row>
    <row r="10" spans="1:52" ht="19.5" thickBot="1" x14ac:dyDescent="0.45">
      <c r="A10" s="3"/>
      <c r="B10" s="4"/>
      <c r="C10" s="5"/>
      <c r="D10" s="2"/>
      <c r="H10" s="385"/>
      <c r="I10" s="387"/>
      <c r="J10" s="172" t="s">
        <v>8</v>
      </c>
      <c r="K10" s="161">
        <f>IF($D$1="三交代制",SUMPRODUCT((MOD(ROW(K79:K138),2)=1)*(K79:K138="深"))-Aチーム用勤務希望表!$D$6,"無")</f>
        <v>-2</v>
      </c>
      <c r="L10" s="161">
        <f>IF($D$1="三交代制",SUMPRODUCT((MOD(ROW(L79:L138),2)=1)*(L79:L138="深"))-Aチーム用勤務希望表!$D$6,"無")</f>
        <v>-2</v>
      </c>
      <c r="M10" s="161">
        <f>IF($D$1="三交代制",SUMPRODUCT((MOD(ROW(M79:M138),2)=1)*(M79:M138="深"))-Aチーム用勤務希望表!$D$6,"無")</f>
        <v>-2</v>
      </c>
      <c r="N10" s="161">
        <f>IF($D$1="三交代制",SUMPRODUCT((MOD(ROW(N79:N138),2)=1)*(N79:N138="深"))-Aチーム用勤務希望表!$D$6,"無")</f>
        <v>-2</v>
      </c>
      <c r="O10" s="161">
        <f>IF($D$1="三交代制",SUMPRODUCT((MOD(ROW(O79:O138),2)=1)*(O79:O138="深"))-Aチーム用勤務希望表!$D$6,"無")</f>
        <v>-2</v>
      </c>
      <c r="P10" s="161">
        <f>IF($D$1="三交代制",SUMPRODUCT((MOD(ROW(P79:P138),2)=1)*(P79:P138="深"))-Aチーム用勤務希望表!$D$6,"無")</f>
        <v>-2</v>
      </c>
      <c r="Q10" s="161">
        <f>IF($D$1="三交代制",SUMPRODUCT((MOD(ROW(Q79:Q138),2)=1)*(Q79:Q138="深"))-Aチーム用勤務希望表!$D$6,"無")</f>
        <v>-2</v>
      </c>
      <c r="R10" s="161">
        <f>IF($D$1="三交代制",SUMPRODUCT((MOD(ROW(R79:R138),2)=1)*(R79:R138="深"))-Aチーム用勤務希望表!$D$6,"無")</f>
        <v>-2</v>
      </c>
      <c r="S10" s="161">
        <f>IF($D$1="三交代制",SUMPRODUCT((MOD(ROW(S79:S138),2)=1)*(S79:S138="深"))-Aチーム用勤務希望表!$D$6,"無")</f>
        <v>-2</v>
      </c>
      <c r="T10" s="161">
        <f>IF($D$1="三交代制",SUMPRODUCT((MOD(ROW(T79:T138),2)=1)*(T79:T138="深"))-Aチーム用勤務希望表!$D$6,"無")</f>
        <v>-2</v>
      </c>
      <c r="U10" s="161">
        <f>IF($D$1="三交代制",SUMPRODUCT((MOD(ROW(U79:U138),2)=1)*(U79:U138="深"))-Aチーム用勤務希望表!$D$6,"無")</f>
        <v>-2</v>
      </c>
      <c r="V10" s="161">
        <f>IF($D$1="三交代制",SUMPRODUCT((MOD(ROW(V79:V138),2)=1)*(V79:V138="深"))-Aチーム用勤務希望表!$D$6,"無")</f>
        <v>-2</v>
      </c>
      <c r="W10" s="161">
        <f>IF($D$1="三交代制",SUMPRODUCT((MOD(ROW(W79:W138),2)=1)*(W79:W138="深"))-Aチーム用勤務希望表!$D$6,"無")</f>
        <v>-2</v>
      </c>
      <c r="X10" s="161">
        <f>IF($D$1="三交代制",SUMPRODUCT((MOD(ROW(X79:X138),2)=1)*(X79:X138="深"))-Aチーム用勤務希望表!$D$6,"無")</f>
        <v>-2</v>
      </c>
      <c r="Y10" s="161">
        <f>IF($D$1="三交代制",SUMPRODUCT((MOD(ROW(Y79:Y138),2)=1)*(Y79:Y138="深"))-Aチーム用勤務希望表!$D$6,"無")</f>
        <v>-2</v>
      </c>
      <c r="Z10" s="161">
        <f>IF($D$1="三交代制",SUMPRODUCT((MOD(ROW(Z79:Z138),2)=1)*(Z79:Z138="深"))-Aチーム用勤務希望表!$D$6,"無")</f>
        <v>-2</v>
      </c>
      <c r="AA10" s="161">
        <f>IF($D$1="三交代制",SUMPRODUCT((MOD(ROW(AA79:AA138),2)=1)*(AA79:AA138="深"))-Aチーム用勤務希望表!$D$6,"無")</f>
        <v>-2</v>
      </c>
      <c r="AB10" s="161">
        <f>IF($D$1="三交代制",SUMPRODUCT((MOD(ROW(AB79:AB138),2)=1)*(AB79:AB138="深"))-Aチーム用勤務希望表!$D$6,"無")</f>
        <v>-2</v>
      </c>
      <c r="AC10" s="161">
        <f>IF($D$1="三交代制",SUMPRODUCT((MOD(ROW(AC79:AC138),2)=1)*(AC79:AC138="深"))-Aチーム用勤務希望表!$D$6,"無")</f>
        <v>-2</v>
      </c>
      <c r="AD10" s="161">
        <f>IF($D$1="三交代制",SUMPRODUCT((MOD(ROW(AD79:AD138),2)=1)*(AD79:AD138="深"))-Aチーム用勤務希望表!$D$6,"無")</f>
        <v>-2</v>
      </c>
      <c r="AE10" s="161">
        <f>IF($D$1="三交代制",SUMPRODUCT((MOD(ROW(AE79:AE138),2)=1)*(AE79:AE138="深"))-Aチーム用勤務希望表!$D$6,"無")</f>
        <v>-2</v>
      </c>
      <c r="AF10" s="161">
        <f>IF($D$1="三交代制",SUMPRODUCT((MOD(ROW(AF79:AF138),2)=1)*(AF79:AF138="深"))-Aチーム用勤務希望表!$D$6,"無")</f>
        <v>-2</v>
      </c>
      <c r="AG10" s="161">
        <f>IF($D$1="三交代制",SUMPRODUCT((MOD(ROW(AG79:AG138),2)=1)*(AG79:AG138="深"))-Aチーム用勤務希望表!$D$6,"無")</f>
        <v>-2</v>
      </c>
      <c r="AH10" s="161">
        <f>IF($D$1="三交代制",SUMPRODUCT((MOD(ROW(AH79:AH138),2)=1)*(AH79:AH138="深"))-Aチーム用勤務希望表!$D$6,"無")</f>
        <v>-2</v>
      </c>
      <c r="AI10" s="161">
        <f>IF($D$1="三交代制",SUMPRODUCT((MOD(ROW(AI79:AI138),2)=1)*(AI79:AI138="深"))-Aチーム用勤務希望表!$D$6,"無")</f>
        <v>-2</v>
      </c>
      <c r="AJ10" s="161">
        <f>IF($D$1="三交代制",SUMPRODUCT((MOD(ROW(AJ79:AJ138),2)=1)*(AJ79:AJ138="深"))-Aチーム用勤務希望表!$D$6,"無")</f>
        <v>-2</v>
      </c>
      <c r="AK10" s="161">
        <f>IF($D$1="三交代制",SUMPRODUCT((MOD(ROW(AK79:AK138),2)=1)*(AK79:AK138="深"))-Aチーム用勤務希望表!$D$6,"無")</f>
        <v>-2</v>
      </c>
      <c r="AL10" s="161">
        <f>IF($D$1="三交代制",SUMPRODUCT((MOD(ROW(AL79:AL138),2)=1)*(AL79:AL138="深"))-Aチーム用勤務希望表!$D$6,"無")</f>
        <v>-2</v>
      </c>
      <c r="AM10" s="161">
        <f>IF(AM$18="×","",IF($D$1="三交代制",SUMPRODUCT((MOD(ROW(AM79:AM138),2)=1)*(AM79:AM138="深"))-Aチーム用勤務希望表!$D$6,"無"))</f>
        <v>-2</v>
      </c>
      <c r="AN10" s="161">
        <f>IF(AN$18="×","",IF($D$1="三交代制",SUMPRODUCT((MOD(ROW(AN79:AN138),2)=1)*(AN79:AN138="深"))-Aチーム用勤務希望表!$D$6,"無"))</f>
        <v>-2</v>
      </c>
      <c r="AO10" s="162">
        <f>IF(AO$18="×","",IF($D$1="三交代制",SUMPRODUCT((MOD(ROW(AO79:AO138),2)=1)*(AO79:AO138="深"))-Aチーム用勤務希望表!$D$6,"無"))</f>
        <v>-2</v>
      </c>
    </row>
    <row r="11" spans="1:52" x14ac:dyDescent="0.4">
      <c r="A11" s="371" t="s">
        <v>84</v>
      </c>
      <c r="B11" s="372"/>
      <c r="C11" s="373"/>
      <c r="D11" s="2"/>
      <c r="H11" s="383" t="s">
        <v>97</v>
      </c>
      <c r="I11" s="380" t="s">
        <v>6</v>
      </c>
      <c r="J11" s="381"/>
      <c r="K11" s="28">
        <f>K$3+K$7</f>
        <v>-8</v>
      </c>
      <c r="L11" s="28">
        <f t="shared" ref="L11:AL11" si="0">L$3+L$7</f>
        <v>-8</v>
      </c>
      <c r="M11" s="28">
        <f>M$3+M$7</f>
        <v>-8</v>
      </c>
      <c r="N11" s="28">
        <f t="shared" si="0"/>
        <v>-8</v>
      </c>
      <c r="O11" s="28">
        <f t="shared" si="0"/>
        <v>-8</v>
      </c>
      <c r="P11" s="28">
        <f t="shared" si="0"/>
        <v>-8</v>
      </c>
      <c r="Q11" s="28">
        <f t="shared" si="0"/>
        <v>-8</v>
      </c>
      <c r="R11" s="28">
        <f t="shared" si="0"/>
        <v>-8</v>
      </c>
      <c r="S11" s="28">
        <f t="shared" si="0"/>
        <v>-8</v>
      </c>
      <c r="T11" s="28">
        <f t="shared" si="0"/>
        <v>-8</v>
      </c>
      <c r="U11" s="28">
        <f t="shared" si="0"/>
        <v>-8</v>
      </c>
      <c r="V11" s="28">
        <f t="shared" si="0"/>
        <v>-8</v>
      </c>
      <c r="W11" s="28">
        <f t="shared" si="0"/>
        <v>-8</v>
      </c>
      <c r="X11" s="28">
        <f t="shared" si="0"/>
        <v>-8</v>
      </c>
      <c r="Y11" s="28">
        <f t="shared" si="0"/>
        <v>-8</v>
      </c>
      <c r="Z11" s="28">
        <f t="shared" si="0"/>
        <v>-8</v>
      </c>
      <c r="AA11" s="28">
        <f t="shared" si="0"/>
        <v>-8</v>
      </c>
      <c r="AB11" s="28">
        <f t="shared" si="0"/>
        <v>-8</v>
      </c>
      <c r="AC11" s="28">
        <f t="shared" si="0"/>
        <v>-8</v>
      </c>
      <c r="AD11" s="28">
        <f t="shared" si="0"/>
        <v>-8</v>
      </c>
      <c r="AE11" s="28">
        <f t="shared" si="0"/>
        <v>-8</v>
      </c>
      <c r="AF11" s="28">
        <f t="shared" si="0"/>
        <v>-8</v>
      </c>
      <c r="AG11" s="28">
        <f t="shared" si="0"/>
        <v>-8</v>
      </c>
      <c r="AH11" s="28">
        <f t="shared" si="0"/>
        <v>-8</v>
      </c>
      <c r="AI11" s="28">
        <f t="shared" si="0"/>
        <v>-8</v>
      </c>
      <c r="AJ11" s="28">
        <f t="shared" si="0"/>
        <v>-8</v>
      </c>
      <c r="AK11" s="28">
        <f t="shared" si="0"/>
        <v>-8</v>
      </c>
      <c r="AL11" s="28">
        <f t="shared" si="0"/>
        <v>-8</v>
      </c>
      <c r="AM11" s="28">
        <f t="shared" ref="AM11:AN11" si="1">IF(AM$18&lt;&gt;"×",AM$3+AM$7,"")</f>
        <v>-8</v>
      </c>
      <c r="AN11" s="28">
        <f t="shared" si="1"/>
        <v>-8</v>
      </c>
      <c r="AO11" s="29">
        <f>IF(AO$18&lt;&gt;"×",AO$3+AO$7,"")</f>
        <v>-8</v>
      </c>
      <c r="AP11" s="6"/>
      <c r="AQ11" s="6"/>
      <c r="AR11" s="6"/>
    </row>
    <row r="12" spans="1:52" x14ac:dyDescent="0.4">
      <c r="A12" s="374"/>
      <c r="B12" s="375"/>
      <c r="C12" s="376"/>
      <c r="D12" s="2"/>
      <c r="H12" s="384"/>
      <c r="I12" s="173" t="s">
        <v>13</v>
      </c>
      <c r="J12" s="20" t="s">
        <v>17</v>
      </c>
      <c r="K12" s="30" t="str">
        <f>IF($D$1="二交代制",K$4+K$8,"無")</f>
        <v>無</v>
      </c>
      <c r="L12" s="30" t="str">
        <f t="shared" ref="L12:AL12" si="2">IF($D$1="二交代制",L$4+L$8,"無")</f>
        <v>無</v>
      </c>
      <c r="M12" s="30" t="str">
        <f t="shared" si="2"/>
        <v>無</v>
      </c>
      <c r="N12" s="30" t="str">
        <f t="shared" si="2"/>
        <v>無</v>
      </c>
      <c r="O12" s="30" t="str">
        <f t="shared" si="2"/>
        <v>無</v>
      </c>
      <c r="P12" s="30" t="str">
        <f t="shared" si="2"/>
        <v>無</v>
      </c>
      <c r="Q12" s="30" t="str">
        <f t="shared" si="2"/>
        <v>無</v>
      </c>
      <c r="R12" s="30" t="str">
        <f t="shared" si="2"/>
        <v>無</v>
      </c>
      <c r="S12" s="30" t="str">
        <f t="shared" si="2"/>
        <v>無</v>
      </c>
      <c r="T12" s="30" t="str">
        <f t="shared" si="2"/>
        <v>無</v>
      </c>
      <c r="U12" s="30" t="str">
        <f t="shared" si="2"/>
        <v>無</v>
      </c>
      <c r="V12" s="30" t="str">
        <f t="shared" si="2"/>
        <v>無</v>
      </c>
      <c r="W12" s="30" t="str">
        <f t="shared" si="2"/>
        <v>無</v>
      </c>
      <c r="X12" s="30" t="str">
        <f t="shared" si="2"/>
        <v>無</v>
      </c>
      <c r="Y12" s="30" t="str">
        <f t="shared" si="2"/>
        <v>無</v>
      </c>
      <c r="Z12" s="30" t="str">
        <f t="shared" si="2"/>
        <v>無</v>
      </c>
      <c r="AA12" s="30" t="str">
        <f t="shared" si="2"/>
        <v>無</v>
      </c>
      <c r="AB12" s="30" t="str">
        <f t="shared" si="2"/>
        <v>無</v>
      </c>
      <c r="AC12" s="30" t="str">
        <f t="shared" si="2"/>
        <v>無</v>
      </c>
      <c r="AD12" s="30" t="str">
        <f t="shared" si="2"/>
        <v>無</v>
      </c>
      <c r="AE12" s="30" t="str">
        <f t="shared" si="2"/>
        <v>無</v>
      </c>
      <c r="AF12" s="30" t="str">
        <f t="shared" si="2"/>
        <v>無</v>
      </c>
      <c r="AG12" s="30" t="str">
        <f t="shared" si="2"/>
        <v>無</v>
      </c>
      <c r="AH12" s="30" t="str">
        <f t="shared" si="2"/>
        <v>無</v>
      </c>
      <c r="AI12" s="30" t="str">
        <f t="shared" si="2"/>
        <v>無</v>
      </c>
      <c r="AJ12" s="30" t="str">
        <f t="shared" si="2"/>
        <v>無</v>
      </c>
      <c r="AK12" s="30" t="str">
        <f t="shared" si="2"/>
        <v>無</v>
      </c>
      <c r="AL12" s="30" t="str">
        <f t="shared" si="2"/>
        <v>無</v>
      </c>
      <c r="AM12" s="30" t="str">
        <f t="shared" ref="AM12:AN12" si="3">IF(AM$18&lt;&gt;"×",IF($D$1="二交代制",AM$4+AM$8,"無"),"")</f>
        <v>無</v>
      </c>
      <c r="AN12" s="30" t="str">
        <f t="shared" si="3"/>
        <v>無</v>
      </c>
      <c r="AO12" s="31" t="str">
        <f>IF(AO$18&lt;&gt;"×",IF($D$1="二交代制",AO$4+AO$8,"無"),"")</f>
        <v>無</v>
      </c>
      <c r="AP12" s="6"/>
      <c r="AQ12" s="6"/>
      <c r="AR12" s="6"/>
    </row>
    <row r="13" spans="1:52" ht="19.5" thickBot="1" x14ac:dyDescent="0.45">
      <c r="A13" s="377"/>
      <c r="B13" s="378"/>
      <c r="C13" s="379"/>
      <c r="D13" s="2"/>
      <c r="H13" s="384"/>
      <c r="I13" s="386" t="s">
        <v>16</v>
      </c>
      <c r="J13" s="20" t="s">
        <v>7</v>
      </c>
      <c r="K13" s="30">
        <f>IF($D$1="三交代制",K$5+K$9,"無")</f>
        <v>-4</v>
      </c>
      <c r="L13" s="30">
        <f t="shared" ref="L13:AL13" si="4">IF($D$1="三交代制",L$5+L$9,"無")</f>
        <v>-4</v>
      </c>
      <c r="M13" s="30">
        <f t="shared" si="4"/>
        <v>-4</v>
      </c>
      <c r="N13" s="30">
        <f t="shared" si="4"/>
        <v>-4</v>
      </c>
      <c r="O13" s="30">
        <f t="shared" si="4"/>
        <v>-4</v>
      </c>
      <c r="P13" s="30">
        <f t="shared" si="4"/>
        <v>-4</v>
      </c>
      <c r="Q13" s="30">
        <f t="shared" si="4"/>
        <v>-4</v>
      </c>
      <c r="R13" s="30">
        <f t="shared" si="4"/>
        <v>-4</v>
      </c>
      <c r="S13" s="30">
        <f t="shared" si="4"/>
        <v>-4</v>
      </c>
      <c r="T13" s="30">
        <f t="shared" si="4"/>
        <v>-4</v>
      </c>
      <c r="U13" s="30">
        <f t="shared" si="4"/>
        <v>-4</v>
      </c>
      <c r="V13" s="30">
        <f t="shared" si="4"/>
        <v>-4</v>
      </c>
      <c r="W13" s="30">
        <f t="shared" si="4"/>
        <v>-4</v>
      </c>
      <c r="X13" s="30">
        <f t="shared" si="4"/>
        <v>-4</v>
      </c>
      <c r="Y13" s="30">
        <f t="shared" si="4"/>
        <v>-4</v>
      </c>
      <c r="Z13" s="30">
        <f t="shared" si="4"/>
        <v>-4</v>
      </c>
      <c r="AA13" s="30">
        <f t="shared" si="4"/>
        <v>-4</v>
      </c>
      <c r="AB13" s="30">
        <f t="shared" si="4"/>
        <v>-4</v>
      </c>
      <c r="AC13" s="30">
        <f t="shared" si="4"/>
        <v>-4</v>
      </c>
      <c r="AD13" s="30">
        <f t="shared" si="4"/>
        <v>-4</v>
      </c>
      <c r="AE13" s="30">
        <f t="shared" si="4"/>
        <v>-4</v>
      </c>
      <c r="AF13" s="30">
        <f t="shared" si="4"/>
        <v>-4</v>
      </c>
      <c r="AG13" s="30">
        <f t="shared" si="4"/>
        <v>-4</v>
      </c>
      <c r="AH13" s="30">
        <f t="shared" si="4"/>
        <v>-4</v>
      </c>
      <c r="AI13" s="30">
        <f t="shared" si="4"/>
        <v>-4</v>
      </c>
      <c r="AJ13" s="30">
        <f t="shared" si="4"/>
        <v>-4</v>
      </c>
      <c r="AK13" s="30">
        <f t="shared" si="4"/>
        <v>-4</v>
      </c>
      <c r="AL13" s="30">
        <f t="shared" si="4"/>
        <v>-4</v>
      </c>
      <c r="AM13" s="30">
        <f t="shared" ref="AM13:AN13" si="5">IF(AM$18&lt;&gt;"×",IF($D$1="三交代制",AM$5+AM$9,"無"),"")</f>
        <v>-4</v>
      </c>
      <c r="AN13" s="30">
        <f t="shared" si="5"/>
        <v>-4</v>
      </c>
      <c r="AO13" s="31">
        <f>IF(AO$18&lt;&gt;"×",IF($D$1="三交代制",AO$5+AO$9,"無"),"")</f>
        <v>-4</v>
      </c>
      <c r="AP13" s="6"/>
      <c r="AQ13" s="6"/>
      <c r="AR13" s="6"/>
    </row>
    <row r="14" spans="1:52" ht="19.5" customHeight="1" thickBot="1" x14ac:dyDescent="0.45">
      <c r="A14" s="405" t="s">
        <v>106</v>
      </c>
      <c r="B14" s="406" t="s">
        <v>113</v>
      </c>
      <c r="C14" s="335"/>
      <c r="D14" s="2"/>
      <c r="H14" s="385"/>
      <c r="I14" s="404"/>
      <c r="J14" s="32" t="s">
        <v>8</v>
      </c>
      <c r="K14" s="33">
        <f>IF($D$1="三交代制",K$6+K$10,"無")</f>
        <v>-4</v>
      </c>
      <c r="L14" s="33">
        <f t="shared" ref="L14:AL14" si="6">IF($D$1="三交代制",L$6+L$10,"無")</f>
        <v>-4</v>
      </c>
      <c r="M14" s="33">
        <f t="shared" si="6"/>
        <v>-4</v>
      </c>
      <c r="N14" s="33">
        <f t="shared" si="6"/>
        <v>-4</v>
      </c>
      <c r="O14" s="33">
        <f t="shared" si="6"/>
        <v>-4</v>
      </c>
      <c r="P14" s="33">
        <f t="shared" si="6"/>
        <v>-4</v>
      </c>
      <c r="Q14" s="33">
        <f t="shared" si="6"/>
        <v>-4</v>
      </c>
      <c r="R14" s="33">
        <f t="shared" si="6"/>
        <v>-4</v>
      </c>
      <c r="S14" s="33">
        <f t="shared" si="6"/>
        <v>-4</v>
      </c>
      <c r="T14" s="33">
        <f t="shared" si="6"/>
        <v>-4</v>
      </c>
      <c r="U14" s="33">
        <f t="shared" si="6"/>
        <v>-4</v>
      </c>
      <c r="V14" s="33">
        <f t="shared" si="6"/>
        <v>-4</v>
      </c>
      <c r="W14" s="33">
        <f t="shared" si="6"/>
        <v>-4</v>
      </c>
      <c r="X14" s="33">
        <f t="shared" si="6"/>
        <v>-4</v>
      </c>
      <c r="Y14" s="33">
        <f t="shared" si="6"/>
        <v>-4</v>
      </c>
      <c r="Z14" s="33">
        <f t="shared" si="6"/>
        <v>-4</v>
      </c>
      <c r="AA14" s="33">
        <f t="shared" si="6"/>
        <v>-4</v>
      </c>
      <c r="AB14" s="33">
        <f t="shared" si="6"/>
        <v>-4</v>
      </c>
      <c r="AC14" s="33">
        <f t="shared" si="6"/>
        <v>-4</v>
      </c>
      <c r="AD14" s="33">
        <f t="shared" si="6"/>
        <v>-4</v>
      </c>
      <c r="AE14" s="33">
        <f t="shared" si="6"/>
        <v>-4</v>
      </c>
      <c r="AF14" s="33">
        <f t="shared" si="6"/>
        <v>-4</v>
      </c>
      <c r="AG14" s="33">
        <f t="shared" si="6"/>
        <v>-4</v>
      </c>
      <c r="AH14" s="33">
        <f t="shared" si="6"/>
        <v>-4</v>
      </c>
      <c r="AI14" s="33">
        <f t="shared" si="6"/>
        <v>-4</v>
      </c>
      <c r="AJ14" s="33">
        <f t="shared" si="6"/>
        <v>-4</v>
      </c>
      <c r="AK14" s="33">
        <f t="shared" si="6"/>
        <v>-4</v>
      </c>
      <c r="AL14" s="33">
        <f t="shared" si="6"/>
        <v>-4</v>
      </c>
      <c r="AM14" s="33">
        <f t="shared" ref="AM14:AN14" si="7">IF(AM$18&lt;&gt;"×",IF($D$1="三交代制",AM$6+AM$10,"無"),"")</f>
        <v>-4</v>
      </c>
      <c r="AN14" s="33">
        <f t="shared" si="7"/>
        <v>-4</v>
      </c>
      <c r="AO14" s="34">
        <f>IF(AO$18&lt;&gt;"×",IF($D$1="三交代制",AO$6+AO$10,"無"),"")</f>
        <v>-4</v>
      </c>
      <c r="AP14" s="6"/>
      <c r="AQ14" s="6"/>
      <c r="AR14" s="6"/>
    </row>
    <row r="15" spans="1:52" ht="19.5" thickBot="1" x14ac:dyDescent="0.45">
      <c r="A15" s="333"/>
      <c r="B15" s="336"/>
      <c r="C15" s="337"/>
      <c r="D15" s="2"/>
      <c r="L15" s="1"/>
    </row>
    <row r="16" spans="1:52" ht="18.75" customHeight="1" x14ac:dyDescent="0.4">
      <c r="A16" s="363" t="s">
        <v>87</v>
      </c>
      <c r="B16" s="364"/>
      <c r="C16" s="364"/>
      <c r="D16" s="347" t="s">
        <v>2</v>
      </c>
      <c r="E16" s="350" t="s">
        <v>0</v>
      </c>
      <c r="F16" s="353" t="s">
        <v>66</v>
      </c>
      <c r="G16" s="354"/>
      <c r="H16" s="355"/>
      <c r="I16" s="356" t="s">
        <v>67</v>
      </c>
      <c r="J16" s="358" t="s">
        <v>4</v>
      </c>
      <c r="K16" s="361" t="s">
        <v>75</v>
      </c>
      <c r="L16" s="362"/>
      <c r="M16" s="362"/>
      <c r="N16" s="362"/>
      <c r="O16" s="362"/>
      <c r="P16" s="362"/>
      <c r="Q16" s="362"/>
      <c r="R16" s="362"/>
      <c r="S16" s="362"/>
      <c r="T16" s="362"/>
      <c r="U16" s="362"/>
      <c r="V16" s="362"/>
      <c r="W16" s="362"/>
      <c r="X16" s="362"/>
      <c r="Y16" s="362"/>
      <c r="Z16" s="362"/>
      <c r="AA16" s="362"/>
      <c r="AB16" s="362"/>
      <c r="AC16" s="362"/>
      <c r="AD16" s="362"/>
      <c r="AE16" s="362"/>
      <c r="AF16" s="362"/>
      <c r="AG16" s="362"/>
      <c r="AH16" s="362"/>
      <c r="AI16" s="362"/>
      <c r="AJ16" s="362"/>
      <c r="AK16" s="362"/>
      <c r="AL16" s="362"/>
      <c r="AM16" s="362"/>
      <c r="AN16" s="362"/>
      <c r="AO16" s="362"/>
      <c r="AP16" s="380" t="s">
        <v>164</v>
      </c>
      <c r="AQ16" s="381"/>
      <c r="AR16" s="381"/>
      <c r="AS16" s="381"/>
      <c r="AT16" s="381"/>
      <c r="AU16" s="381"/>
      <c r="AV16" s="381"/>
      <c r="AW16" s="381"/>
      <c r="AX16" s="410"/>
      <c r="AZ16" s="411" t="s">
        <v>65</v>
      </c>
    </row>
    <row r="17" spans="1:58" x14ac:dyDescent="0.4">
      <c r="A17" s="365"/>
      <c r="B17" s="366"/>
      <c r="C17" s="367"/>
      <c r="D17" s="348"/>
      <c r="E17" s="351"/>
      <c r="F17" s="43" t="s">
        <v>21</v>
      </c>
      <c r="G17" s="414" t="s">
        <v>22</v>
      </c>
      <c r="H17" s="415"/>
      <c r="I17" s="357"/>
      <c r="J17" s="359"/>
      <c r="K17" s="23">
        <v>1</v>
      </c>
      <c r="L17" s="23">
        <v>2</v>
      </c>
      <c r="M17" s="23">
        <v>3</v>
      </c>
      <c r="N17" s="23">
        <v>4</v>
      </c>
      <c r="O17" s="23">
        <v>5</v>
      </c>
      <c r="P17" s="23">
        <v>6</v>
      </c>
      <c r="Q17" s="23">
        <v>7</v>
      </c>
      <c r="R17" s="23">
        <v>8</v>
      </c>
      <c r="S17" s="23">
        <v>9</v>
      </c>
      <c r="T17" s="23">
        <v>10</v>
      </c>
      <c r="U17" s="23">
        <v>11</v>
      </c>
      <c r="V17" s="23">
        <v>12</v>
      </c>
      <c r="W17" s="23">
        <v>13</v>
      </c>
      <c r="X17" s="23">
        <v>14</v>
      </c>
      <c r="Y17" s="23">
        <v>15</v>
      </c>
      <c r="Z17" s="23">
        <v>16</v>
      </c>
      <c r="AA17" s="23">
        <v>17</v>
      </c>
      <c r="AB17" s="23">
        <v>18</v>
      </c>
      <c r="AC17" s="23">
        <v>19</v>
      </c>
      <c r="AD17" s="23">
        <v>20</v>
      </c>
      <c r="AE17" s="23">
        <v>21</v>
      </c>
      <c r="AF17" s="23">
        <v>22</v>
      </c>
      <c r="AG17" s="23">
        <v>23</v>
      </c>
      <c r="AH17" s="23">
        <v>24</v>
      </c>
      <c r="AI17" s="23">
        <v>25</v>
      </c>
      <c r="AJ17" s="23">
        <v>26</v>
      </c>
      <c r="AK17" s="23">
        <v>27</v>
      </c>
      <c r="AL17" s="23">
        <v>28</v>
      </c>
      <c r="AM17" s="23">
        <v>29</v>
      </c>
      <c r="AN17" s="23">
        <v>30</v>
      </c>
      <c r="AO17" s="24">
        <v>31</v>
      </c>
      <c r="AP17" s="386" t="s">
        <v>6</v>
      </c>
      <c r="AQ17" s="416" t="s">
        <v>20</v>
      </c>
      <c r="AR17" s="417"/>
      <c r="AS17" s="418" t="s">
        <v>19</v>
      </c>
      <c r="AT17" s="418"/>
      <c r="AU17" s="418"/>
      <c r="AV17" s="418"/>
      <c r="AW17" s="419" t="s">
        <v>62</v>
      </c>
      <c r="AX17" s="421" t="s">
        <v>63</v>
      </c>
      <c r="AZ17" s="412"/>
      <c r="BA17" s="4"/>
      <c r="BB17" s="4"/>
      <c r="BC17" s="4"/>
      <c r="BD17" s="4"/>
      <c r="BE17" s="4"/>
      <c r="BF17" s="4"/>
    </row>
    <row r="18" spans="1:58" ht="19.5" thickBot="1" x14ac:dyDescent="0.45">
      <c r="A18" s="365"/>
      <c r="B18" s="366"/>
      <c r="C18" s="367"/>
      <c r="D18" s="349"/>
      <c r="E18" s="352"/>
      <c r="F18" s="147" t="s">
        <v>17</v>
      </c>
      <c r="G18" s="148" t="s">
        <v>24</v>
      </c>
      <c r="H18" s="149" t="s">
        <v>25</v>
      </c>
      <c r="I18" s="357"/>
      <c r="J18" s="360"/>
      <c r="K18" s="44" t="str">
        <f>TEXT(D9,"aaa")</f>
        <v>日</v>
      </c>
      <c r="L18" s="44" t="str">
        <f>TEXT(D9+1,"aaa")</f>
        <v>月</v>
      </c>
      <c r="M18" s="44" t="str">
        <f>TEXT(D9+2,"aaa")</f>
        <v>火</v>
      </c>
      <c r="N18" s="44" t="str">
        <f>TEXT(D9+3,"aaa")</f>
        <v>水</v>
      </c>
      <c r="O18" s="44" t="str">
        <f>TEXT(D9+4,"aaa")</f>
        <v>木</v>
      </c>
      <c r="P18" s="44" t="str">
        <f>TEXT(D9+5,"aaa")</f>
        <v>金</v>
      </c>
      <c r="Q18" s="44" t="str">
        <f>TEXT(D9+6,"aaa")</f>
        <v>土</v>
      </c>
      <c r="R18" s="44" t="str">
        <f>TEXT(D9+7,"aaa")</f>
        <v>日</v>
      </c>
      <c r="S18" s="44" t="str">
        <f>TEXT(D9+8,"aaa")</f>
        <v>月</v>
      </c>
      <c r="T18" s="44" t="str">
        <f>TEXT(D9+9,"aaa")</f>
        <v>火</v>
      </c>
      <c r="U18" s="44" t="str">
        <f>TEXT(D9+10,"aaa")</f>
        <v>水</v>
      </c>
      <c r="V18" s="44" t="str">
        <f>TEXT(D9+11,"aaa")</f>
        <v>木</v>
      </c>
      <c r="W18" s="44" t="str">
        <f>TEXT(D9+12,"aaa")</f>
        <v>金</v>
      </c>
      <c r="X18" s="44" t="str">
        <f>TEXT(D9+13,"aaa")</f>
        <v>土</v>
      </c>
      <c r="Y18" s="44" t="str">
        <f>TEXT(D9+14,"aaa")</f>
        <v>日</v>
      </c>
      <c r="Z18" s="44" t="str">
        <f>TEXT(D9+15,"aaa")</f>
        <v>月</v>
      </c>
      <c r="AA18" s="44" t="str">
        <f>TEXT(D9+16,"aaa")</f>
        <v>火</v>
      </c>
      <c r="AB18" s="44" t="str">
        <f>TEXT(D9+17,"aaa")</f>
        <v>水</v>
      </c>
      <c r="AC18" s="44" t="str">
        <f>TEXT(D9+18,"aaa")</f>
        <v>木</v>
      </c>
      <c r="AD18" s="44" t="str">
        <f>TEXT(D9+19,"aaa")</f>
        <v>金</v>
      </c>
      <c r="AE18" s="44" t="str">
        <f>TEXT(D9+20,"aaa")</f>
        <v>土</v>
      </c>
      <c r="AF18" s="44" t="str">
        <f>TEXT(D9+21,"aaa")</f>
        <v>日</v>
      </c>
      <c r="AG18" s="44" t="str">
        <f>TEXT(D9+22,"aaa")</f>
        <v>月</v>
      </c>
      <c r="AH18" s="44" t="str">
        <f>TEXT(D9+23,"aaa")</f>
        <v>火</v>
      </c>
      <c r="AI18" s="44" t="str">
        <f>TEXT(D9+24,"aaa")</f>
        <v>水</v>
      </c>
      <c r="AJ18" s="44" t="str">
        <f>TEXT(D9+25,"aaa")</f>
        <v>木</v>
      </c>
      <c r="AK18" s="44" t="str">
        <f>TEXT(D9+26,"aaa")</f>
        <v>金</v>
      </c>
      <c r="AL18" s="44" t="str">
        <f>TEXT(D9+27,"aaa")</f>
        <v>土</v>
      </c>
      <c r="AM18" s="44" t="str">
        <f>IF(VALUE(MID(TEXT(D9+28,"MMDDYY"),3,2))&lt;=3,"×",TEXT(D9+28,"aaa"))</f>
        <v>日</v>
      </c>
      <c r="AN18" s="44" t="str">
        <f>IF(VALUE(MID(TEXT(D9+29,"MMDDYY"),3,2))&lt;=3,"×",TEXT(D9+29,"aaa"))</f>
        <v>月</v>
      </c>
      <c r="AO18" s="51" t="str">
        <f>IF(VALUE(MID(TEXT(D9+30,"MMDDYY"),3,2))&lt;=3,"×",TEXT(D9+30,"aaa"))</f>
        <v>火</v>
      </c>
      <c r="AP18" s="404"/>
      <c r="AQ18" s="46" t="s">
        <v>17</v>
      </c>
      <c r="AR18" s="32" t="s">
        <v>59</v>
      </c>
      <c r="AS18" s="47" t="s">
        <v>15</v>
      </c>
      <c r="AT18" s="32" t="s">
        <v>60</v>
      </c>
      <c r="AU18" s="48" t="s">
        <v>14</v>
      </c>
      <c r="AV18" s="32" t="s">
        <v>61</v>
      </c>
      <c r="AW18" s="420"/>
      <c r="AX18" s="422"/>
      <c r="AZ18" s="413"/>
      <c r="BA18" s="4"/>
      <c r="BB18" s="4"/>
      <c r="BC18" s="4"/>
      <c r="BD18" s="4"/>
      <c r="BE18" s="4"/>
      <c r="BF18" s="4"/>
    </row>
    <row r="19" spans="1:58" ht="18.75" customHeight="1" x14ac:dyDescent="0.4">
      <c r="A19" s="257" t="s">
        <v>173</v>
      </c>
      <c r="B19" s="310"/>
      <c r="C19" s="310"/>
      <c r="D19" s="407" t="s">
        <v>3</v>
      </c>
      <c r="E19" s="324" t="str">
        <f>IF(Aチーム用勤務希望表!E19&lt;&gt;"",Aチーム用勤務希望表!E19,"")</f>
        <v>佐藤</v>
      </c>
      <c r="F19" s="269">
        <f>IF(Aチーム用勤務希望表!F19&lt;&gt;"",Aチーム用勤務希望表!F19,"")</f>
        <v>2</v>
      </c>
      <c r="G19" s="270">
        <f>IF(Aチーム用勤務希望表!G19&lt;&gt;"",Aチーム用勤務希望表!G19,"")</f>
        <v>2</v>
      </c>
      <c r="H19" s="270">
        <f>IF(Aチーム用勤務希望表!H19&lt;&gt;"",Aチーム用勤務希望表!H19,"")</f>
        <v>2</v>
      </c>
      <c r="I19" s="271">
        <f>IF(Aチーム用勤務希望表!I19&lt;&gt;"",Aチーム用勤務希望表!I19,"")</f>
        <v>6</v>
      </c>
      <c r="J19" s="156" t="s">
        <v>74</v>
      </c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128"/>
      <c r="W19" s="128"/>
      <c r="X19" s="184"/>
      <c r="Y19" s="184"/>
      <c r="Z19" s="184"/>
      <c r="AA19" s="184"/>
      <c r="AB19" s="184"/>
      <c r="AC19" s="184"/>
      <c r="AD19" s="184"/>
      <c r="AE19" s="184"/>
      <c r="AF19" s="184"/>
      <c r="AG19" s="184"/>
      <c r="AH19" s="184"/>
      <c r="AI19" s="184"/>
      <c r="AJ19" s="184"/>
      <c r="AK19" s="184"/>
      <c r="AL19" s="184"/>
      <c r="AM19" s="184"/>
      <c r="AN19" s="184"/>
      <c r="AO19" s="185"/>
      <c r="AP19" s="38">
        <f>IF(E19="","",COUNTIF(K19:AO19,"日"))</f>
        <v>0</v>
      </c>
      <c r="AQ19" s="37" t="str">
        <f>IF($D$1="二交代制",IF(E19="","",COUNTIF(K19:AO19,"当")),"")</f>
        <v/>
      </c>
      <c r="AR19" s="37" t="str">
        <f>IF($D$1="二交代制",IF(E19="","",IF(($F19-AQ19)&gt;0,TEXT(($F19-AQ19),"@")&amp;"日, 不足しています",IF(($F19-AQ19)=0,"指定日数に等しいです",IF(($F19-AQ19)&lt;0,TEXT(-($F19-AQ19),"@")&amp;"日, 余っています","")))),"")</f>
        <v/>
      </c>
      <c r="AS19" s="37">
        <f>IF($D$1="三交代制",IF(E19="","",COUNTIF(K19:AO19,"準")),"")</f>
        <v>0</v>
      </c>
      <c r="AT19" s="37" t="str">
        <f>IF($D$1="三交代制",IF(E19="","",IF(($G19-AS19)&gt;0,TEXT(($G19-AS19),"@")&amp;"日, 不足しています",IF(($G19-AS19)=0,"指定日数に等しいです",IF(($G19-AS19)&lt;0,TEXT(-($G19-AS19),"@")&amp;"日, 余っています","")))),"")</f>
        <v>2日, 不足しています</v>
      </c>
      <c r="AU19" s="37">
        <f>IF($D$1="三交代制",IF(E19="","",COUNTIF(K19:AO19,"深")),"")</f>
        <v>0</v>
      </c>
      <c r="AV19" s="37" t="str">
        <f>IF($D$1="三交代制",IF(E19="","",IF(($H19-AU19)&gt;0,TEXT(($H19-AU19),"@")&amp;"日, 不足しています",IF(($H19-AU19)=0,"指定日数に等しいです",IF(($H19-AU19)&lt;0,TEXT(-($H19-AU19),"@")&amp;"日, 余っています","")))),"")</f>
        <v>2日, 不足しています</v>
      </c>
      <c r="AW19" s="37">
        <f>IF(E19="","",COUNTIF(K19:AO19,"休"))</f>
        <v>0</v>
      </c>
      <c r="AX19" s="49" t="str">
        <f>IF(E19="","",IF(($I19-AW19)&gt;0,TEXT(($I19-AW19),"@")&amp;"日, 不足しています",IF(($I19-AW19)=0,"指定日数に等しいです",IF(($I19-AW19)&lt;0,TEXT(-($I19-AW19),"@")&amp;"日, 余っています",""))))</f>
        <v>6日, 不足しています</v>
      </c>
      <c r="AZ19" s="423" t="str">
        <f>IF(AND((COUNTIF(K19:AO19,"日")+COUNTIF(K19:AO19,"当")+COUNTIF(K19:AO19,"明")+COUNTIF(K19:AO19,"準")+COUNTIF(K19:AO19,"深")+COUNTIF(K19:AO19,"休"))&gt;0,$E19=""),"氏名を入力して下さい！勤務希望が入力されているのに, 氏名が入力されていません！",IF(
OR(AND($AM$18="×",AM19&lt;&gt;""),AND($AN$18="×",AN19&lt;&gt;""),AND($AO$18="×",AO19&lt;&gt;"")),TEXT($D$9,"m月")&amp;"に含まれない日の希望欄は空白にして下さい！",IF(
AND($D$1="二交代制", COUNTIF(K19:AO19,"準")&gt;0),"「準」夜勤を消して下さい！", IF(AND($D$1="二交代制", COUNTIF(K19:AO19,"深")&gt;0),"「深」夜勤を消して下さい！",IF(AND($D$1="三交代制", COUNTIF(K19:AO19,"当")&gt;0),"「当」直を消して下さい！",IF(AND($D$1="三交代制", COUNTIF(K19:AO19,"明")&gt;0),"「明」けを消して下さい！",
IF(COUNTIF(K160:AO161,10)&gt;0,"「当直→明け→休み」を2回以上, "&amp;CHAR(10)&amp;"連続させないで下さい！",IF(COUNTIF(K160:AO161,20)&gt;0,"「準, 深夜勤務」は3回以上, "&amp;CHAR(10)&amp;"連続させないようにして下さい！",
IF(COUNTIF(K160:AO161,30)&gt;0,"「当直→明け→休み」"&amp;CHAR(10)&amp;"にして下さい！",IF(COUNTIF(K160:AO161,40)&gt;0,"「日(休)→準→休」「日(休)→準→準→休」,「休→深→休」,"&amp;CHAR(10)&amp;"「休→深→準(深)→休」のどれかにして下さい！",""))))))))))</f>
        <v/>
      </c>
    </row>
    <row r="20" spans="1:58" ht="19.5" thickBot="1" x14ac:dyDescent="0.45">
      <c r="A20" s="313"/>
      <c r="B20" s="314"/>
      <c r="C20" s="314"/>
      <c r="D20" s="408"/>
      <c r="E20" s="321"/>
      <c r="F20" s="230"/>
      <c r="G20" s="315"/>
      <c r="H20" s="315"/>
      <c r="I20" s="317"/>
      <c r="J20" s="157" t="s">
        <v>5</v>
      </c>
      <c r="K20" s="129"/>
      <c r="L20" s="129"/>
      <c r="M20" s="129"/>
      <c r="N20" s="129"/>
      <c r="O20" s="129"/>
      <c r="P20" s="129"/>
      <c r="Q20" s="129"/>
      <c r="R20" s="129"/>
      <c r="S20" s="129"/>
      <c r="T20" s="129"/>
      <c r="U20" s="129"/>
      <c r="V20" s="129"/>
      <c r="W20" s="129"/>
      <c r="X20" s="129"/>
      <c r="Y20" s="129"/>
      <c r="Z20" s="129"/>
      <c r="AA20" s="129"/>
      <c r="AB20" s="129"/>
      <c r="AC20" s="129"/>
      <c r="AD20" s="129"/>
      <c r="AE20" s="129"/>
      <c r="AF20" s="129"/>
      <c r="AG20" s="129"/>
      <c r="AH20" s="129"/>
      <c r="AI20" s="129"/>
      <c r="AJ20" s="129"/>
      <c r="AK20" s="129"/>
      <c r="AL20" s="129"/>
      <c r="AM20" s="129"/>
      <c r="AN20" s="129"/>
      <c r="AO20" s="130"/>
      <c r="AP20" s="36"/>
      <c r="AQ20" s="20"/>
      <c r="AR20" s="20"/>
      <c r="AS20" s="20"/>
      <c r="AT20" s="20"/>
      <c r="AU20" s="20"/>
      <c r="AV20" s="20"/>
      <c r="AW20" s="20"/>
      <c r="AX20" s="40"/>
      <c r="AZ20" s="424"/>
    </row>
    <row r="21" spans="1:58" x14ac:dyDescent="0.4">
      <c r="D21" s="408"/>
      <c r="E21" s="321" t="str">
        <f>IF(Aチーム用勤務希望表!E21&lt;&gt;"",Aチーム用勤務希望表!E21,"")</f>
        <v>鈴木</v>
      </c>
      <c r="F21" s="230">
        <f>IF(Aチーム用勤務希望表!F21&lt;&gt;"",Aチーム用勤務希望表!F21,"")</f>
        <v>2</v>
      </c>
      <c r="G21" s="315">
        <f>IF(Aチーム用勤務希望表!G21&lt;&gt;"",Aチーム用勤務希望表!G21,"")</f>
        <v>2</v>
      </c>
      <c r="H21" s="315">
        <f>IF(Aチーム用勤務希望表!H21&lt;&gt;"",Aチーム用勤務希望表!H21,"")</f>
        <v>2</v>
      </c>
      <c r="I21" s="317">
        <f>IF(Aチーム用勤務希望表!I21&lt;&gt;"",Aチーム用勤務希望表!I21,"")</f>
        <v>6</v>
      </c>
      <c r="J21" s="157" t="s">
        <v>74</v>
      </c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29"/>
      <c r="Y21" s="129"/>
      <c r="Z21" s="129"/>
      <c r="AA21" s="129"/>
      <c r="AB21" s="129"/>
      <c r="AC21" s="129"/>
      <c r="AD21" s="129"/>
      <c r="AE21" s="129"/>
      <c r="AF21" s="129"/>
      <c r="AG21" s="129"/>
      <c r="AH21" s="129"/>
      <c r="AI21" s="129"/>
      <c r="AJ21" s="129"/>
      <c r="AK21" s="129"/>
      <c r="AL21" s="129"/>
      <c r="AM21" s="129"/>
      <c r="AN21" s="129"/>
      <c r="AO21" s="130"/>
      <c r="AP21" s="36">
        <f>IF(E21="","",COUNTIF(K21:AO21,"日"))</f>
        <v>0</v>
      </c>
      <c r="AQ21" s="16" t="str">
        <f>IF($D$1="二交代制",IF(E21="","",COUNTIF(K21:AO21,"当")),"")</f>
        <v/>
      </c>
      <c r="AR21" s="16" t="str">
        <f t="shared" ref="AR21" si="8">IF($D$1="二交代制",IF(E21="","",IF(($F21-AQ21)&gt;0,TEXT(($F21-AQ21),"@")&amp;"日, 不足しています",IF(($F21-AQ21)=0,"指定日数に等しいです",IF(($F21-AQ21)&lt;0,TEXT(-($F21-AQ21),"@")&amp;"日, 余っています","")))),"")</f>
        <v/>
      </c>
      <c r="AS21" s="16">
        <f>IF($D$1="三交代制",IF(E21="","",COUNTIF(K21:AO21,"準")),"")</f>
        <v>0</v>
      </c>
      <c r="AT21" s="20" t="str">
        <f t="shared" ref="AT21" si="9">IF($D$1="三交代制",IF(E21="","",IF(($G21-AS21)&gt;0,TEXT(($G21-AS21),"@")&amp;"日, 不足しています",IF(($G21-AS21)=0,"指定日数に等しいです",IF(($G21-AS21)&lt;0,TEXT(-($G21-AS21),"@")&amp;"日, 余っています","")))),"")</f>
        <v>2日, 不足しています</v>
      </c>
      <c r="AU21" s="16">
        <f>IF($D$1="三交代制",IF(E21="","",COUNTIF(K21:AO21,"深")),"")</f>
        <v>0</v>
      </c>
      <c r="AV21" s="16" t="str">
        <f t="shared" ref="AV21" si="10">IF($D$1="三交代制",IF(E21="","",IF(($H21-AU21)&gt;0,TEXT(($H21-AU21),"@")&amp;"日, 不足しています",IF(($H21-AU21)=0,"指定日数に等しいです",IF(($H21-AU21)&lt;0,TEXT(-($H21-AU21),"@")&amp;"日, 余っています","")))),"")</f>
        <v>2日, 不足しています</v>
      </c>
      <c r="AW21" s="16">
        <f>IF(E21="","",COUNTIF(K21:AO21,"休"))</f>
        <v>0</v>
      </c>
      <c r="AX21" s="42" t="str">
        <f t="shared" ref="AX21" si="11">IF(E21="","",IF(($I21-AW21)&gt;0,TEXT(($I21-AW21),"@")&amp;"日, 不足しています",IF(($I21-AW21)=0,"指定日数に等しいです",IF(($I21-AW21)&lt;0,TEXT(-($I21-AW21),"@")&amp;"日, 余っています",""))))</f>
        <v>6日, 不足しています</v>
      </c>
      <c r="AZ21" s="425" t="str">
        <f>IF(AND((COUNTIF(K21:AO21,"日")+COUNTIF(K21:AO21,"当")+COUNTIF(K21:AO21,"明")+COUNTIF(K21:AO21,"準")+COUNTIF(K21:AO21,"深")+COUNTIF(K21:AO21,"休"))&gt;0,$E21=""),"氏名を入力して下さい！勤務希望が入力されているのに, 氏名が入力されていません！",IF(
OR(AND($AM$18="×",AM21&lt;&gt;""),AND($AN$18="×",AN21&lt;&gt;""),AND($AO$18="×",AO21&lt;&gt;"")),TEXT($D$9,"m月")&amp;"に含まれない日の希望欄は空白にして下さい！",IF(
AND($D$1="二交代制", COUNTIF(K21:AO21,"準")&gt;0),"「準」夜勤を消して下さい！", IF(AND($D$1="二交代制", COUNTIF(K21:AO21,"深")&gt;0),"「深」夜勤を消して下さい！",IF(AND($D$1="三交代制", COUNTIF(K21:AO21,"当")&gt;0),"「当」直を消して下さい！",IF(AND($D$1="三交代制", COUNTIF(K21:AO21,"明")&gt;0),"「明」けを消して下さい！",
IF(COUNTIF(K162:AO163,10)&gt;0,"「当直→明け→休み」を2回以上, "&amp;CHAR(10)&amp;"連続させないで下さい！",IF(COUNTIF(K162:AO163,20)&gt;0,"「準, 深夜勤務」は3回以上, "&amp;CHAR(10)&amp;"連続させないようにして下さい！",
IF(COUNTIF(K162:AO163,30)&gt;0,"「当直→明け→休み」"&amp;CHAR(10)&amp;"にして下さい！",IF(COUNTIF(K162:AO163,40)&gt;0,"「日(休)→準→休」「日(休)→準→準→休」,「休→深→休」,"&amp;CHAR(10)&amp;"「休→深→準(深)→休」のどれかにして下さい！",""))))))))))</f>
        <v/>
      </c>
    </row>
    <row r="22" spans="1:58" x14ac:dyDescent="0.4">
      <c r="D22" s="408"/>
      <c r="E22" s="321"/>
      <c r="F22" s="230"/>
      <c r="G22" s="315"/>
      <c r="H22" s="315"/>
      <c r="I22" s="317"/>
      <c r="J22" s="157" t="s">
        <v>5</v>
      </c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129"/>
      <c r="W22" s="129"/>
      <c r="X22" s="129"/>
      <c r="Y22" s="129"/>
      <c r="Z22" s="129"/>
      <c r="AA22" s="129"/>
      <c r="AB22" s="129"/>
      <c r="AC22" s="129"/>
      <c r="AD22" s="129"/>
      <c r="AE22" s="129"/>
      <c r="AF22" s="129"/>
      <c r="AG22" s="129"/>
      <c r="AH22" s="129"/>
      <c r="AI22" s="129"/>
      <c r="AJ22" s="129"/>
      <c r="AK22" s="129"/>
      <c r="AL22" s="129"/>
      <c r="AM22" s="129"/>
      <c r="AN22" s="129"/>
      <c r="AO22" s="130"/>
      <c r="AP22" s="36"/>
      <c r="AQ22" s="20"/>
      <c r="AR22" s="20"/>
      <c r="AS22" s="20"/>
      <c r="AT22" s="20"/>
      <c r="AU22" s="20"/>
      <c r="AV22" s="20"/>
      <c r="AW22" s="20"/>
      <c r="AX22" s="40"/>
      <c r="AZ22" s="424"/>
    </row>
    <row r="23" spans="1:58" x14ac:dyDescent="0.4">
      <c r="D23" s="408"/>
      <c r="E23" s="321" t="str">
        <f>IF(Aチーム用勤務希望表!E23&lt;&gt;"",Aチーム用勤務希望表!E23,"")</f>
        <v>高橋</v>
      </c>
      <c r="F23" s="230">
        <f>IF(Aチーム用勤務希望表!F23&lt;&gt;"",Aチーム用勤務希望表!F23,"")</f>
        <v>2</v>
      </c>
      <c r="G23" s="315">
        <f>IF(Aチーム用勤務希望表!G23&lt;&gt;"",Aチーム用勤務希望表!G23,"")</f>
        <v>2</v>
      </c>
      <c r="H23" s="315">
        <f>IF(Aチーム用勤務希望表!H23&lt;&gt;"",Aチーム用勤務希望表!H23,"")</f>
        <v>2</v>
      </c>
      <c r="I23" s="317">
        <f>IF(Aチーム用勤務希望表!I23&lt;&gt;"",Aチーム用勤務希望表!I23,"")</f>
        <v>6</v>
      </c>
      <c r="J23" s="157" t="s">
        <v>74</v>
      </c>
      <c r="K23" s="131"/>
      <c r="L23" s="131"/>
      <c r="M23" s="131"/>
      <c r="N23" s="131"/>
      <c r="O23" s="131"/>
      <c r="P23" s="131"/>
      <c r="Q23" s="131"/>
      <c r="R23" s="131"/>
      <c r="S23" s="131"/>
      <c r="T23" s="131"/>
      <c r="U23" s="131"/>
      <c r="V23" s="131"/>
      <c r="W23" s="131"/>
      <c r="X23" s="129"/>
      <c r="Y23" s="129"/>
      <c r="Z23" s="129"/>
      <c r="AA23" s="129"/>
      <c r="AB23" s="129"/>
      <c r="AC23" s="129"/>
      <c r="AD23" s="129"/>
      <c r="AE23" s="129"/>
      <c r="AF23" s="129"/>
      <c r="AG23" s="129"/>
      <c r="AH23" s="129"/>
      <c r="AI23" s="129"/>
      <c r="AJ23" s="129"/>
      <c r="AK23" s="129"/>
      <c r="AL23" s="129"/>
      <c r="AM23" s="129"/>
      <c r="AN23" s="129"/>
      <c r="AO23" s="130"/>
      <c r="AP23" s="36">
        <f>IF(E23="","",COUNTIF(K23:AO23,"日"))</f>
        <v>0</v>
      </c>
      <c r="AQ23" s="16" t="str">
        <f>IF($D$1="二交代制",IF(E23="","",COUNTIF(K23:AO23,"当")),"")</f>
        <v/>
      </c>
      <c r="AR23" s="16" t="str">
        <f t="shared" ref="AR23" si="12">IF($D$1="二交代制",IF(E23="","",IF(($F23-AQ23)&gt;0,TEXT(($F23-AQ23),"@")&amp;"日, 不足しています",IF(($F23-AQ23)=0,"指定日数に等しいです",IF(($F23-AQ23)&lt;0,TEXT(-($F23-AQ23),"@")&amp;"日, 余っています","")))),"")</f>
        <v/>
      </c>
      <c r="AS23" s="16">
        <f>IF($D$1="三交代制",IF(E23="","",COUNTIF(K23:AO23,"準")),"")</f>
        <v>0</v>
      </c>
      <c r="AT23" s="20" t="str">
        <f t="shared" ref="AT23" si="13">IF($D$1="三交代制",IF(E23="","",IF(($G23-AS23)&gt;0,TEXT(($G23-AS23),"@")&amp;"日, 不足しています",IF(($G23-AS23)=0,"指定日数に等しいです",IF(($G23-AS23)&lt;0,TEXT(-($G23-AS23),"@")&amp;"日, 余っています","")))),"")</f>
        <v>2日, 不足しています</v>
      </c>
      <c r="AU23" s="16">
        <f>IF($D$1="三交代制",IF(E23="","",COUNTIF(K23:AO23,"深")),"")</f>
        <v>0</v>
      </c>
      <c r="AV23" s="16" t="str">
        <f t="shared" ref="AV23" si="14">IF($D$1="三交代制",IF(E23="","",IF(($H23-AU23)&gt;0,TEXT(($H23-AU23),"@")&amp;"日, 不足しています",IF(($H23-AU23)=0,"指定日数に等しいです",IF(($H23-AU23)&lt;0,TEXT(-($H23-AU23),"@")&amp;"日, 余っています","")))),"")</f>
        <v>2日, 不足しています</v>
      </c>
      <c r="AW23" s="16">
        <f>IF(E23="","",COUNTIF(K23:AO23,"休"))</f>
        <v>0</v>
      </c>
      <c r="AX23" s="42" t="str">
        <f t="shared" ref="AX23" si="15">IF(E23="","",IF(($I23-AW23)&gt;0,TEXT(($I23-AW23),"@")&amp;"日, 不足しています",IF(($I23-AW23)=0,"指定日数に等しいです",IF(($I23-AW23)&lt;0,TEXT(-($I23-AW23),"@")&amp;"日, 余っています",""))))</f>
        <v>6日, 不足しています</v>
      </c>
      <c r="AZ23" s="425" t="str">
        <f t="shared" ref="AZ23" si="16">IF(AND((COUNTIF(K23:AO23,"日")+COUNTIF(K23:AO23,"当")+COUNTIF(K23:AO23,"明")+COUNTIF(K23:AO23,"準")+COUNTIF(K23:AO23,"深")+COUNTIF(K23:AO23,"休"))&gt;0,$E23=""),"氏名を入力して下さい！勤務希望が入力されているのに, 氏名が入力されていません！",IF(
OR(AND($AM$18="×",AM23&lt;&gt;""),AND($AN$18="×",AN23&lt;&gt;""),AND($AO$18="×",AO23&lt;&gt;"")),TEXT($D$9,"m月")&amp;"に含まれない日の希望欄は空白にして下さい！",IF(
AND($D$1="二交代制", COUNTIF(K23:AO23,"準")&gt;0),"「準」夜勤を消して下さい！", IF(AND($D$1="二交代制", COUNTIF(K23:AO23,"深")&gt;0),"「深」夜勤を消して下さい！",IF(AND($D$1="三交代制", COUNTIF(K23:AO23,"当")&gt;0),"「当」直を消して下さい！",IF(AND($D$1="三交代制", COUNTIF(K23:AO23,"明")&gt;0),"「明」けを消して下さい！",
IF(COUNTIF(K164:AO165,10)&gt;0,"「当直→明け→休み」を2回以上, "&amp;CHAR(10)&amp;"連続させないで下さい！",IF(COUNTIF(K164:AO165,20)&gt;0,"「準, 深夜勤務」は3回以上, "&amp;CHAR(10)&amp;"連続させないようにして下さい！",
IF(COUNTIF(K164:AO165,30)&gt;0,"「当直→明け→休み」"&amp;CHAR(10)&amp;"にして下さい！",IF(COUNTIF(K164:AO165,40)&gt;0,"「日(休)→準→休」「日(休)→準→準→休」,「休→深→休」,"&amp;CHAR(10)&amp;"「休→深→準(深)→休」のどれかにして下さい！",""))))))))))</f>
        <v/>
      </c>
    </row>
    <row r="24" spans="1:58" x14ac:dyDescent="0.4">
      <c r="D24" s="408"/>
      <c r="E24" s="321"/>
      <c r="F24" s="230"/>
      <c r="G24" s="315"/>
      <c r="H24" s="315"/>
      <c r="I24" s="317"/>
      <c r="J24" s="157" t="s">
        <v>5</v>
      </c>
      <c r="K24" s="129"/>
      <c r="L24" s="129"/>
      <c r="M24" s="129"/>
      <c r="N24" s="129"/>
      <c r="O24" s="129"/>
      <c r="P24" s="129"/>
      <c r="Q24" s="129"/>
      <c r="R24" s="129"/>
      <c r="S24" s="129"/>
      <c r="T24" s="129"/>
      <c r="U24" s="129"/>
      <c r="V24" s="129"/>
      <c r="W24" s="129"/>
      <c r="X24" s="129"/>
      <c r="Y24" s="129"/>
      <c r="Z24" s="129"/>
      <c r="AA24" s="129"/>
      <c r="AB24" s="129"/>
      <c r="AC24" s="129"/>
      <c r="AD24" s="129"/>
      <c r="AE24" s="129"/>
      <c r="AF24" s="129"/>
      <c r="AG24" s="129"/>
      <c r="AH24" s="129"/>
      <c r="AI24" s="129"/>
      <c r="AJ24" s="129"/>
      <c r="AK24" s="129"/>
      <c r="AL24" s="129"/>
      <c r="AM24" s="129"/>
      <c r="AN24" s="129"/>
      <c r="AO24" s="130"/>
      <c r="AP24" s="36"/>
      <c r="AQ24" s="20"/>
      <c r="AR24" s="20"/>
      <c r="AS24" s="20"/>
      <c r="AT24" s="20"/>
      <c r="AU24" s="20"/>
      <c r="AV24" s="20"/>
      <c r="AW24" s="20"/>
      <c r="AX24" s="40"/>
      <c r="AZ24" s="424"/>
    </row>
    <row r="25" spans="1:58" x14ac:dyDescent="0.4">
      <c r="D25" s="408"/>
      <c r="E25" s="321" t="str">
        <f>IF(Aチーム用勤務希望表!E25&lt;&gt;"",Aチーム用勤務希望表!E25,"")</f>
        <v>田中</v>
      </c>
      <c r="F25" s="230">
        <f>IF(Aチーム用勤務希望表!F25&lt;&gt;"",Aチーム用勤務希望表!F25,"")</f>
        <v>2</v>
      </c>
      <c r="G25" s="315">
        <f>IF(Aチーム用勤務希望表!G25&lt;&gt;"",Aチーム用勤務希望表!G25,"")</f>
        <v>2</v>
      </c>
      <c r="H25" s="315">
        <f>IF(Aチーム用勤務希望表!H25&lt;&gt;"",Aチーム用勤務希望表!H25,"")</f>
        <v>2</v>
      </c>
      <c r="I25" s="317">
        <f>IF(Aチーム用勤務希望表!I25&lt;&gt;"",Aチーム用勤務希望表!I25,"")</f>
        <v>7</v>
      </c>
      <c r="J25" s="157" t="s">
        <v>74</v>
      </c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  <c r="W25" s="131"/>
      <c r="X25" s="129"/>
      <c r="Y25" s="129"/>
      <c r="Z25" s="129"/>
      <c r="AA25" s="129"/>
      <c r="AB25" s="129"/>
      <c r="AC25" s="129"/>
      <c r="AD25" s="129"/>
      <c r="AE25" s="129"/>
      <c r="AF25" s="129"/>
      <c r="AG25" s="129"/>
      <c r="AH25" s="129"/>
      <c r="AI25" s="129"/>
      <c r="AJ25" s="129"/>
      <c r="AK25" s="129"/>
      <c r="AL25" s="129"/>
      <c r="AM25" s="129"/>
      <c r="AN25" s="129"/>
      <c r="AO25" s="130"/>
      <c r="AP25" s="36">
        <f>IF(E25="","",COUNTIF(K25:AO25,"日"))</f>
        <v>0</v>
      </c>
      <c r="AQ25" s="16" t="str">
        <f>IF($D$1="二交代制",IF(E25="","",COUNTIF(K25:AO25,"当")),"")</f>
        <v/>
      </c>
      <c r="AR25" s="16" t="str">
        <f t="shared" ref="AR25" si="17">IF($D$1="二交代制",IF(E25="","",IF(($F25-AQ25)&gt;0,TEXT(($F25-AQ25),"@")&amp;"日, 不足しています",IF(($F25-AQ25)=0,"指定日数に等しいです",IF(($F25-AQ25)&lt;0,TEXT(-($F25-AQ25),"@")&amp;"日, 余っています","")))),"")</f>
        <v/>
      </c>
      <c r="AS25" s="16">
        <f>IF($D$1="三交代制",IF(E25="","",COUNTIF(K25:AO25,"準")),"")</f>
        <v>0</v>
      </c>
      <c r="AT25" s="20" t="str">
        <f t="shared" ref="AT25" si="18">IF($D$1="三交代制",IF(E25="","",IF(($G25-AS25)&gt;0,TEXT(($G25-AS25),"@")&amp;"日, 不足しています",IF(($G25-AS25)=0,"指定日数に等しいです",IF(($G25-AS25)&lt;0,TEXT(-($G25-AS25),"@")&amp;"日, 余っています","")))),"")</f>
        <v>2日, 不足しています</v>
      </c>
      <c r="AU25" s="16">
        <f>IF($D$1="三交代制",IF(E25="","",COUNTIF(K25:AO25,"深")),"")</f>
        <v>0</v>
      </c>
      <c r="AV25" s="16" t="str">
        <f t="shared" ref="AV25" si="19">IF($D$1="三交代制",IF(E25="","",IF(($H25-AU25)&gt;0,TEXT(($H25-AU25),"@")&amp;"日, 不足しています",IF(($H25-AU25)=0,"指定日数に等しいです",IF(($H25-AU25)&lt;0,TEXT(-($H25-AU25),"@")&amp;"日, 余っています","")))),"")</f>
        <v>2日, 不足しています</v>
      </c>
      <c r="AW25" s="16">
        <f>IF(E25="","",COUNTIF(K25:AO25,"休"))</f>
        <v>0</v>
      </c>
      <c r="AX25" s="42" t="str">
        <f t="shared" ref="AX25" si="20">IF(E25="","",IF(($I25-AW25)&gt;0,TEXT(($I25-AW25),"@")&amp;"日, 不足しています",IF(($I25-AW25)=0,"指定日数に等しいです",IF(($I25-AW25)&lt;0,TEXT(-($I25-AW25),"@")&amp;"日, 余っています",""))))</f>
        <v>7日, 不足しています</v>
      </c>
      <c r="AZ25" s="425" t="str">
        <f t="shared" ref="AZ25" si="21">IF(AND((COUNTIF(K25:AO25,"日")+COUNTIF(K25:AO25,"当")+COUNTIF(K25:AO25,"明")+COUNTIF(K25:AO25,"準")+COUNTIF(K25:AO25,"深")+COUNTIF(K25:AO25,"休"))&gt;0,$E25=""),"氏名を入力して下さい！勤務希望が入力されているのに, 氏名が入力されていません！",IF(
OR(AND($AM$18="×",AM25&lt;&gt;""),AND($AN$18="×",AN25&lt;&gt;""),AND($AO$18="×",AO25&lt;&gt;"")),TEXT($D$9,"m月")&amp;"に含まれない日の希望欄は空白にして下さい！",IF(
AND($D$1="二交代制", COUNTIF(K25:AO25,"準")&gt;0),"「準」夜勤を消して下さい！", IF(AND($D$1="二交代制", COUNTIF(K25:AO25,"深")&gt;0),"「深」夜勤を消して下さい！",IF(AND($D$1="三交代制", COUNTIF(K25:AO25,"当")&gt;0),"「当」直を消して下さい！",IF(AND($D$1="三交代制", COUNTIF(K25:AO25,"明")&gt;0),"「明」けを消して下さい！",
IF(COUNTIF(K166:AO167,10)&gt;0,"「当直→明け→休み」を2回以上, "&amp;CHAR(10)&amp;"連続させないで下さい！",IF(COUNTIF(K166:AO167,20)&gt;0,"「準, 深夜勤務」は3回以上, "&amp;CHAR(10)&amp;"連続させないようにして下さい！",
IF(COUNTIF(K166:AO167,30)&gt;0,"「当直→明け→休み」"&amp;CHAR(10)&amp;"にして下さい！",IF(COUNTIF(K166:AO167,40)&gt;0,"「日(休)→準→休」「日(休)→準→準→休」,「休→深→休」,"&amp;CHAR(10)&amp;"「休→深→準(深)→休」のどれかにして下さい！",""))))))))))</f>
        <v/>
      </c>
    </row>
    <row r="26" spans="1:58" x14ac:dyDescent="0.4">
      <c r="D26" s="408"/>
      <c r="E26" s="321"/>
      <c r="F26" s="230"/>
      <c r="G26" s="315"/>
      <c r="H26" s="315"/>
      <c r="I26" s="317"/>
      <c r="J26" s="157" t="s">
        <v>5</v>
      </c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129"/>
      <c r="AG26" s="129"/>
      <c r="AH26" s="129"/>
      <c r="AI26" s="129"/>
      <c r="AJ26" s="129"/>
      <c r="AK26" s="129"/>
      <c r="AL26" s="129"/>
      <c r="AM26" s="129"/>
      <c r="AN26" s="129"/>
      <c r="AO26" s="130"/>
      <c r="AP26" s="36"/>
      <c r="AQ26" s="20"/>
      <c r="AR26" s="20"/>
      <c r="AS26" s="20"/>
      <c r="AT26" s="20"/>
      <c r="AU26" s="20"/>
      <c r="AV26" s="20"/>
      <c r="AW26" s="20"/>
      <c r="AX26" s="40"/>
      <c r="AZ26" s="424"/>
    </row>
    <row r="27" spans="1:58" x14ac:dyDescent="0.4">
      <c r="D27" s="408"/>
      <c r="E27" s="321" t="str">
        <f>IF(Aチーム用勤務希望表!E27&lt;&gt;"",Aチーム用勤務希望表!E27,"")</f>
        <v>伊藤</v>
      </c>
      <c r="F27" s="230">
        <f>IF(Aチーム用勤務希望表!F27&lt;&gt;"",Aチーム用勤務希望表!F27,"")</f>
        <v>2</v>
      </c>
      <c r="G27" s="315">
        <f>IF(Aチーム用勤務希望表!G27&lt;&gt;"",Aチーム用勤務希望表!G27,"")</f>
        <v>2</v>
      </c>
      <c r="H27" s="315">
        <f>IF(Aチーム用勤務希望表!H27&lt;&gt;"",Aチーム用勤務希望表!H27,"")</f>
        <v>2</v>
      </c>
      <c r="I27" s="317">
        <f>IF(Aチーム用勤務希望表!I27&lt;&gt;"",Aチーム用勤務希望表!I27,"")</f>
        <v>7</v>
      </c>
      <c r="J27" s="157" t="s">
        <v>74</v>
      </c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31"/>
      <c r="V27" s="131"/>
      <c r="W27" s="131"/>
      <c r="X27" s="129"/>
      <c r="Y27" s="129"/>
      <c r="Z27" s="129"/>
      <c r="AA27" s="129"/>
      <c r="AB27" s="129"/>
      <c r="AC27" s="129"/>
      <c r="AD27" s="129"/>
      <c r="AE27" s="129"/>
      <c r="AF27" s="129"/>
      <c r="AG27" s="129"/>
      <c r="AH27" s="129"/>
      <c r="AI27" s="129"/>
      <c r="AJ27" s="129"/>
      <c r="AK27" s="129"/>
      <c r="AL27" s="129"/>
      <c r="AM27" s="129"/>
      <c r="AN27" s="129"/>
      <c r="AO27" s="130"/>
      <c r="AP27" s="36">
        <f>IF(E27="","",COUNTIF(K27:AO27,"日"))</f>
        <v>0</v>
      </c>
      <c r="AQ27" s="16" t="str">
        <f>IF($D$1="二交代制",IF(E27="","",COUNTIF(K27:AO27,"当")),"")</f>
        <v/>
      </c>
      <c r="AR27" s="16" t="str">
        <f t="shared" ref="AR27" si="22">IF($D$1="二交代制",IF(E27="","",IF(($F27-AQ27)&gt;0,TEXT(($F27-AQ27),"@")&amp;"日, 不足しています",IF(($F27-AQ27)=0,"指定日数に等しいです",IF(($F27-AQ27)&lt;0,TEXT(-($F27-AQ27),"@")&amp;"日, 余っています","")))),"")</f>
        <v/>
      </c>
      <c r="AS27" s="16">
        <f>IF($D$1="三交代制",IF(E27="","",COUNTIF(K27:AO27,"準")),"")</f>
        <v>0</v>
      </c>
      <c r="AT27" s="20" t="str">
        <f t="shared" ref="AT27" si="23">IF($D$1="三交代制",IF(E27="","",IF(($G27-AS27)&gt;0,TEXT(($G27-AS27),"@")&amp;"日, 不足しています",IF(($G27-AS27)=0,"指定日数に等しいです",IF(($G27-AS27)&lt;0,TEXT(-($G27-AS27),"@")&amp;"日, 余っています","")))),"")</f>
        <v>2日, 不足しています</v>
      </c>
      <c r="AU27" s="16">
        <f>IF($D$1="三交代制",IF(E27="","",COUNTIF(K27:AO27,"深")),"")</f>
        <v>0</v>
      </c>
      <c r="AV27" s="16" t="str">
        <f t="shared" ref="AV27" si="24">IF($D$1="三交代制",IF(E27="","",IF(($H27-AU27)&gt;0,TEXT(($H27-AU27),"@")&amp;"日, 不足しています",IF(($H27-AU27)=0,"指定日数に等しいです",IF(($H27-AU27)&lt;0,TEXT(-($H27-AU27),"@")&amp;"日, 余っています","")))),"")</f>
        <v>2日, 不足しています</v>
      </c>
      <c r="AW27" s="16">
        <f>IF(E27="","",COUNTIF(K27:AO27,"休"))</f>
        <v>0</v>
      </c>
      <c r="AX27" s="42" t="str">
        <f t="shared" ref="AX27" si="25">IF(E27="","",IF(($I27-AW27)&gt;0,TEXT(($I27-AW27),"@")&amp;"日, 不足しています",IF(($I27-AW27)=0,"指定日数に等しいです",IF(($I27-AW27)&lt;0,TEXT(-($I27-AW27),"@")&amp;"日, 余っています",""))))</f>
        <v>7日, 不足しています</v>
      </c>
      <c r="AZ27" s="425" t="str">
        <f t="shared" ref="AZ27" si="26">IF(AND((COUNTIF(K27:AO27,"日")+COUNTIF(K27:AO27,"当")+COUNTIF(K27:AO27,"明")+COUNTIF(K27:AO27,"準")+COUNTIF(K27:AO27,"深")+COUNTIF(K27:AO27,"休"))&gt;0,$E27=""),"氏名を入力して下さい！勤務希望が入力されているのに, 氏名が入力されていません！",IF(
OR(AND($AM$18="×",AM27&lt;&gt;""),AND($AN$18="×",AN27&lt;&gt;""),AND($AO$18="×",AO27&lt;&gt;"")),TEXT($D$9,"m月")&amp;"に含まれない日の希望欄は空白にして下さい！",IF(
AND($D$1="二交代制", COUNTIF(K27:AO27,"準")&gt;0),"「準」夜勤を消して下さい！", IF(AND($D$1="二交代制", COUNTIF(K27:AO27,"深")&gt;0),"「深」夜勤を消して下さい！",IF(AND($D$1="三交代制", COUNTIF(K27:AO27,"当")&gt;0),"「当」直を消して下さい！",IF(AND($D$1="三交代制", COUNTIF(K27:AO27,"明")&gt;0),"「明」けを消して下さい！",
IF(COUNTIF(K168:AO169,10)&gt;0,"「当直→明け→休み」を2回以上, "&amp;CHAR(10)&amp;"連続させないで下さい！",IF(COUNTIF(K168:AO169,20)&gt;0,"「準, 深夜勤務」は3回以上, "&amp;CHAR(10)&amp;"連続させないようにして下さい！",
IF(COUNTIF(K168:AO169,30)&gt;0,"「当直→明け→休み」"&amp;CHAR(10)&amp;"にして下さい！",IF(COUNTIF(K168:AO169,40)&gt;0,"「日(休)→準→休」「日(休)→準→準→休」,「休→深→休」,"&amp;CHAR(10)&amp;"「休→深→準(深)→休」のどれかにして下さい！",""))))))))))</f>
        <v/>
      </c>
    </row>
    <row r="28" spans="1:58" x14ac:dyDescent="0.4">
      <c r="D28" s="408"/>
      <c r="E28" s="321"/>
      <c r="F28" s="230"/>
      <c r="G28" s="315"/>
      <c r="H28" s="315"/>
      <c r="I28" s="317"/>
      <c r="J28" s="157" t="s">
        <v>5</v>
      </c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29"/>
      <c r="AF28" s="129"/>
      <c r="AG28" s="129"/>
      <c r="AH28" s="129"/>
      <c r="AI28" s="129"/>
      <c r="AJ28" s="129"/>
      <c r="AK28" s="129"/>
      <c r="AL28" s="129"/>
      <c r="AM28" s="129"/>
      <c r="AN28" s="129"/>
      <c r="AO28" s="130"/>
      <c r="AP28" s="36"/>
      <c r="AQ28" s="20"/>
      <c r="AR28" s="20"/>
      <c r="AS28" s="20"/>
      <c r="AT28" s="20"/>
      <c r="AU28" s="20"/>
      <c r="AV28" s="20"/>
      <c r="AW28" s="20"/>
      <c r="AX28" s="40"/>
      <c r="AZ28" s="424"/>
    </row>
    <row r="29" spans="1:58" x14ac:dyDescent="0.4">
      <c r="D29" s="408"/>
      <c r="E29" s="321" t="str">
        <f>IF(Aチーム用勤務希望表!E29&lt;&gt;"",Aチーム用勤務希望表!E29,"")</f>
        <v>渡辺</v>
      </c>
      <c r="F29" s="230">
        <f>IF(Aチーム用勤務希望表!F29&lt;&gt;"",Aチーム用勤務希望表!F29,"")</f>
        <v>2</v>
      </c>
      <c r="G29" s="315">
        <f>IF(Aチーム用勤務希望表!G29&lt;&gt;"",Aチーム用勤務希望表!G29,"")</f>
        <v>2</v>
      </c>
      <c r="H29" s="315">
        <f>IF(Aチーム用勤務希望表!H29&lt;&gt;"",Aチーム用勤務希望表!H29,"")</f>
        <v>2</v>
      </c>
      <c r="I29" s="317">
        <f>IF(Aチーム用勤務希望表!I29&lt;&gt;"",Aチーム用勤務希望表!I29,"")</f>
        <v>7</v>
      </c>
      <c r="J29" s="157" t="s">
        <v>74</v>
      </c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129"/>
      <c r="Y29" s="129"/>
      <c r="Z29" s="129"/>
      <c r="AA29" s="129"/>
      <c r="AB29" s="129"/>
      <c r="AC29" s="129"/>
      <c r="AD29" s="129"/>
      <c r="AE29" s="129"/>
      <c r="AF29" s="129"/>
      <c r="AG29" s="129"/>
      <c r="AH29" s="129"/>
      <c r="AI29" s="129"/>
      <c r="AJ29" s="129"/>
      <c r="AK29" s="129"/>
      <c r="AL29" s="129"/>
      <c r="AM29" s="129"/>
      <c r="AN29" s="129"/>
      <c r="AO29" s="130"/>
      <c r="AP29" s="36">
        <f>IF(E29="","",COUNTIF(K29:AO29,"日"))</f>
        <v>0</v>
      </c>
      <c r="AQ29" s="16" t="str">
        <f>IF($D$1="二交代制",IF(E29="","",COUNTIF(K29:AO29,"当")),"")</f>
        <v/>
      </c>
      <c r="AR29" s="16" t="str">
        <f t="shared" ref="AR29" si="27">IF($D$1="二交代制",IF(E29="","",IF(($F29-AQ29)&gt;0,TEXT(($F29-AQ29),"@")&amp;"日, 不足しています",IF(($F29-AQ29)=0,"指定日数に等しいです",IF(($F29-AQ29)&lt;0,TEXT(-($F29-AQ29),"@")&amp;"日, 余っています","")))),"")</f>
        <v/>
      </c>
      <c r="AS29" s="16">
        <f>IF($D$1="三交代制",IF(E29="","",COUNTIF(K29:AO29,"準")),"")</f>
        <v>0</v>
      </c>
      <c r="AT29" s="20" t="str">
        <f t="shared" ref="AT29" si="28">IF($D$1="三交代制",IF(E29="","",IF(($G29-AS29)&gt;0,TEXT(($G29-AS29),"@")&amp;"日, 不足しています",IF(($G29-AS29)=0,"指定日数に等しいです",IF(($G29-AS29)&lt;0,TEXT(-($G29-AS29),"@")&amp;"日, 余っています","")))),"")</f>
        <v>2日, 不足しています</v>
      </c>
      <c r="AU29" s="16">
        <f>IF($D$1="三交代制",IF(E29="","",COUNTIF(K29:AO29,"深")),"")</f>
        <v>0</v>
      </c>
      <c r="AV29" s="16" t="str">
        <f t="shared" ref="AV29" si="29">IF($D$1="三交代制",IF(E29="","",IF(($H29-AU29)&gt;0,TEXT(($H29-AU29),"@")&amp;"日, 不足しています",IF(($H29-AU29)=0,"指定日数に等しいです",IF(($H29-AU29)&lt;0,TEXT(-($H29-AU29),"@")&amp;"日, 余っています","")))),"")</f>
        <v>2日, 不足しています</v>
      </c>
      <c r="AW29" s="16">
        <f>IF(E29="","",COUNTIF(K29:AO29,"休"))</f>
        <v>0</v>
      </c>
      <c r="AX29" s="42" t="str">
        <f t="shared" ref="AX29" si="30">IF(E29="","",IF(($I29-AW29)&gt;0,TEXT(($I29-AW29),"@")&amp;"日, 不足しています",IF(($I29-AW29)=0,"指定日数に等しいです",IF(($I29-AW29)&lt;0,TEXT(-($I29-AW29),"@")&amp;"日, 余っています",""))))</f>
        <v>7日, 不足しています</v>
      </c>
      <c r="AZ29" s="425" t="str">
        <f t="shared" ref="AZ29" si="31">IF(AND((COUNTIF(K29:AO29,"日")+COUNTIF(K29:AO29,"当")+COUNTIF(K29:AO29,"明")+COUNTIF(K29:AO29,"準")+COUNTIF(K29:AO29,"深")+COUNTIF(K29:AO29,"休"))&gt;0,$E29=""),"氏名を入力して下さい！勤務希望が入力されているのに, 氏名が入力されていません！",IF(
OR(AND($AM$18="×",AM29&lt;&gt;""),AND($AN$18="×",AN29&lt;&gt;""),AND($AO$18="×",AO29&lt;&gt;"")),TEXT($D$9,"m月")&amp;"に含まれない日の希望欄は空白にして下さい！",IF(
AND($D$1="二交代制", COUNTIF(K29:AO29,"準")&gt;0),"「準」夜勤を消して下さい！", IF(AND($D$1="二交代制", COUNTIF(K29:AO29,"深")&gt;0),"「深」夜勤を消して下さい！",IF(AND($D$1="三交代制", COUNTIF(K29:AO29,"当")&gt;0),"「当」直を消して下さい！",IF(AND($D$1="三交代制", COUNTIF(K29:AO29,"明")&gt;0),"「明」けを消して下さい！",
IF(COUNTIF(K170:AO171,10)&gt;0,"「当直→明け→休み」を2回以上, "&amp;CHAR(10)&amp;"連続させないで下さい！",IF(COUNTIF(K170:AO171,20)&gt;0,"「準, 深夜勤務」は3回以上, "&amp;CHAR(10)&amp;"連続させないようにして下さい！",
IF(COUNTIF(K170:AO171,30)&gt;0,"「当直→明け→休み」"&amp;CHAR(10)&amp;"にして下さい！",IF(COUNTIF(K170:AO171,40)&gt;0,"「日(休)→準→休」「日(休)→準→準→休」,「休→深→休」,"&amp;CHAR(10)&amp;"「休→深→準(深)→休」のどれかにして下さい！",""))))))))))</f>
        <v/>
      </c>
    </row>
    <row r="30" spans="1:58" x14ac:dyDescent="0.4">
      <c r="D30" s="408"/>
      <c r="E30" s="321"/>
      <c r="F30" s="230"/>
      <c r="G30" s="315"/>
      <c r="H30" s="315"/>
      <c r="I30" s="317"/>
      <c r="J30" s="157" t="s">
        <v>5</v>
      </c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/>
      <c r="AF30" s="129"/>
      <c r="AG30" s="129"/>
      <c r="AH30" s="129"/>
      <c r="AI30" s="129"/>
      <c r="AJ30" s="129"/>
      <c r="AK30" s="129"/>
      <c r="AL30" s="129"/>
      <c r="AM30" s="129"/>
      <c r="AN30" s="129"/>
      <c r="AO30" s="130"/>
      <c r="AP30" s="36"/>
      <c r="AQ30" s="20"/>
      <c r="AR30" s="20"/>
      <c r="AS30" s="20"/>
      <c r="AT30" s="20"/>
      <c r="AU30" s="20"/>
      <c r="AV30" s="20"/>
      <c r="AW30" s="20"/>
      <c r="AX30" s="40"/>
      <c r="AZ30" s="424"/>
    </row>
    <row r="31" spans="1:58" x14ac:dyDescent="0.4">
      <c r="D31" s="408"/>
      <c r="E31" s="321" t="str">
        <f>IF(Aチーム用勤務希望表!E31&lt;&gt;"",Aチーム用勤務希望表!E31,"")</f>
        <v>山本</v>
      </c>
      <c r="F31" s="230">
        <f>IF(Aチーム用勤務希望表!F31&lt;&gt;"",Aチーム用勤務希望表!F31,"")</f>
        <v>2</v>
      </c>
      <c r="G31" s="315">
        <f>IF(Aチーム用勤務希望表!G31&lt;&gt;"",Aチーム用勤務希望表!G31,"")</f>
        <v>2</v>
      </c>
      <c r="H31" s="315">
        <f>IF(Aチーム用勤務希望表!H31&lt;&gt;"",Aチーム用勤務希望表!H31,"")</f>
        <v>2</v>
      </c>
      <c r="I31" s="317">
        <f>IF(Aチーム用勤務希望表!I31&lt;&gt;"",Aチーム用勤務希望表!I31,"")</f>
        <v>8</v>
      </c>
      <c r="J31" s="157" t="s">
        <v>74</v>
      </c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29"/>
      <c r="Y31" s="129"/>
      <c r="Z31" s="129"/>
      <c r="AA31" s="129"/>
      <c r="AB31" s="129"/>
      <c r="AC31" s="129"/>
      <c r="AD31" s="129"/>
      <c r="AE31" s="129"/>
      <c r="AF31" s="129"/>
      <c r="AG31" s="129"/>
      <c r="AH31" s="129"/>
      <c r="AI31" s="129"/>
      <c r="AJ31" s="129"/>
      <c r="AK31" s="129"/>
      <c r="AL31" s="129"/>
      <c r="AM31" s="129"/>
      <c r="AN31" s="129"/>
      <c r="AO31" s="130"/>
      <c r="AP31" s="36">
        <f>IF(E31="","",COUNTIF(K31:AO31,"日"))</f>
        <v>0</v>
      </c>
      <c r="AQ31" s="16" t="str">
        <f>IF($D$1="二交代制",IF(E31="","",COUNTIF(K31:AO31,"当")),"")</f>
        <v/>
      </c>
      <c r="AR31" s="16" t="str">
        <f t="shared" ref="AR31" si="32">IF($D$1="二交代制",IF(E31="","",IF(($F31-AQ31)&gt;0,TEXT(($F31-AQ31),"@")&amp;"日, 不足しています",IF(($F31-AQ31)=0,"指定日数に等しいです",IF(($F31-AQ31)&lt;0,TEXT(-($F31-AQ31),"@")&amp;"日, 余っています","")))),"")</f>
        <v/>
      </c>
      <c r="AS31" s="16">
        <f>IF($D$1="三交代制",IF(E31="","",COUNTIF(K31:AO31,"準")),"")</f>
        <v>0</v>
      </c>
      <c r="AT31" s="20" t="str">
        <f t="shared" ref="AT31" si="33">IF($D$1="三交代制",IF(E31="","",IF(($G31-AS31)&gt;0,TEXT(($G31-AS31),"@")&amp;"日, 不足しています",IF(($G31-AS31)=0,"指定日数に等しいです",IF(($G31-AS31)&lt;0,TEXT(-($G31-AS31),"@")&amp;"日, 余っています","")))),"")</f>
        <v>2日, 不足しています</v>
      </c>
      <c r="AU31" s="16">
        <f>IF($D$1="三交代制",IF(E31="","",COUNTIF(K31:AO31,"深")),"")</f>
        <v>0</v>
      </c>
      <c r="AV31" s="16" t="str">
        <f t="shared" ref="AV31" si="34">IF($D$1="三交代制",IF(E31="","",IF(($H31-AU31)&gt;0,TEXT(($H31-AU31),"@")&amp;"日, 不足しています",IF(($H31-AU31)=0,"指定日数に等しいです",IF(($H31-AU31)&lt;0,TEXT(-($H31-AU31),"@")&amp;"日, 余っています","")))),"")</f>
        <v>2日, 不足しています</v>
      </c>
      <c r="AW31" s="16">
        <f>IF(E31="","",COUNTIF(K31:AO31,"休"))</f>
        <v>0</v>
      </c>
      <c r="AX31" s="42" t="str">
        <f t="shared" ref="AX31" si="35">IF(E31="","",IF(($I31-AW31)&gt;0,TEXT(($I31-AW31),"@")&amp;"日, 不足しています",IF(($I31-AW31)=0,"指定日数に等しいです",IF(($I31-AW31)&lt;0,TEXT(-($I31-AW31),"@")&amp;"日, 余っています",""))))</f>
        <v>8日, 不足しています</v>
      </c>
      <c r="AZ31" s="425" t="str">
        <f t="shared" ref="AZ31" si="36">IF(AND((COUNTIF(K31:AO31,"日")+COUNTIF(K31:AO31,"当")+COUNTIF(K31:AO31,"明")+COUNTIF(K31:AO31,"準")+COUNTIF(K31:AO31,"深")+COUNTIF(K31:AO31,"休"))&gt;0,$E31=""),"氏名を入力して下さい！勤務希望が入力されているのに, 氏名が入力されていません！",IF(
OR(AND($AM$18="×",AM31&lt;&gt;""),AND($AN$18="×",AN31&lt;&gt;""),AND($AO$18="×",AO31&lt;&gt;"")),TEXT($D$9,"m月")&amp;"に含まれない日の希望欄は空白にして下さい！",IF(
AND($D$1="二交代制", COUNTIF(K31:AO31,"準")&gt;0),"「準」夜勤を消して下さい！", IF(AND($D$1="二交代制", COUNTIF(K31:AO31,"深")&gt;0),"「深」夜勤を消して下さい！",IF(AND($D$1="三交代制", COUNTIF(K31:AO31,"当")&gt;0),"「当」直を消して下さい！",IF(AND($D$1="三交代制", COUNTIF(K31:AO31,"明")&gt;0),"「明」けを消して下さい！",
IF(COUNTIF(K172:AO173,10)&gt;0,"「当直→明け→休み」を2回以上, "&amp;CHAR(10)&amp;"連続させないで下さい！",IF(COUNTIF(K172:AO173,20)&gt;0,"「準, 深夜勤務」は3回以上, "&amp;CHAR(10)&amp;"連続させないようにして下さい！",
IF(COUNTIF(K172:AO173,30)&gt;0,"「当直→明け→休み」"&amp;CHAR(10)&amp;"にして下さい！",IF(COUNTIF(K172:AO173,40)&gt;0,"「日(休)→準→休」「日(休)→準→準→休」,「休→深→休」,"&amp;CHAR(10)&amp;"「休→深→準(深)→休」のどれかにして下さい！",""))))))))))</f>
        <v/>
      </c>
    </row>
    <row r="32" spans="1:58" x14ac:dyDescent="0.4">
      <c r="D32" s="408"/>
      <c r="E32" s="321"/>
      <c r="F32" s="230"/>
      <c r="G32" s="315"/>
      <c r="H32" s="315"/>
      <c r="I32" s="317"/>
      <c r="J32" s="157" t="s">
        <v>5</v>
      </c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29"/>
      <c r="AF32" s="129"/>
      <c r="AG32" s="129"/>
      <c r="AH32" s="129"/>
      <c r="AI32" s="129"/>
      <c r="AJ32" s="129"/>
      <c r="AK32" s="129"/>
      <c r="AL32" s="129"/>
      <c r="AM32" s="129"/>
      <c r="AN32" s="129"/>
      <c r="AO32" s="130"/>
      <c r="AP32" s="36"/>
      <c r="AQ32" s="20"/>
      <c r="AR32" s="20"/>
      <c r="AS32" s="20"/>
      <c r="AT32" s="20"/>
      <c r="AU32" s="20"/>
      <c r="AV32" s="20"/>
      <c r="AW32" s="20"/>
      <c r="AX32" s="40"/>
      <c r="AZ32" s="424"/>
    </row>
    <row r="33" spans="4:52" x14ac:dyDescent="0.4">
      <c r="D33" s="408"/>
      <c r="E33" s="321" t="str">
        <f>IF(Aチーム用勤務希望表!E33&lt;&gt;"",Aチーム用勤務希望表!E33,"")</f>
        <v>中村</v>
      </c>
      <c r="F33" s="230">
        <f>IF(Aチーム用勤務希望表!F33&lt;&gt;"",Aチーム用勤務希望表!F33,"")</f>
        <v>2</v>
      </c>
      <c r="G33" s="315">
        <f>IF(Aチーム用勤務希望表!G33&lt;&gt;"",Aチーム用勤務希望表!G33,"")</f>
        <v>2</v>
      </c>
      <c r="H33" s="315">
        <f>IF(Aチーム用勤務希望表!H33&lt;&gt;"",Aチーム用勤務希望表!H33,"")</f>
        <v>2</v>
      </c>
      <c r="I33" s="317">
        <f>IF(Aチーム用勤務希望表!I33&lt;&gt;"",Aチーム用勤務希望表!I33,"")</f>
        <v>8</v>
      </c>
      <c r="J33" s="157" t="s">
        <v>74</v>
      </c>
      <c r="K33" s="129"/>
      <c r="L33" s="129"/>
      <c r="M33" s="129"/>
      <c r="N33" s="129"/>
      <c r="O33" s="129"/>
      <c r="P33" s="129"/>
      <c r="Q33" s="129"/>
      <c r="R33" s="129"/>
      <c r="S33" s="129"/>
      <c r="T33" s="129"/>
      <c r="U33" s="129"/>
      <c r="V33" s="129"/>
      <c r="W33" s="129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29"/>
      <c r="AI33" s="129"/>
      <c r="AJ33" s="129"/>
      <c r="AK33" s="129"/>
      <c r="AL33" s="129"/>
      <c r="AM33" s="129"/>
      <c r="AN33" s="129"/>
      <c r="AO33" s="130"/>
      <c r="AP33" s="36">
        <f>IF(E33="","",COUNTIF(K33:AO33,"日"))</f>
        <v>0</v>
      </c>
      <c r="AQ33" s="16" t="str">
        <f>IF($D$1="二交代制",IF(E33="","",COUNTIF(K33:AO33,"当")),"")</f>
        <v/>
      </c>
      <c r="AR33" s="16" t="str">
        <f t="shared" ref="AR33" si="37">IF($D$1="二交代制",IF(E33="","",IF(($F33-AQ33)&gt;0,TEXT(($F33-AQ33),"@")&amp;"日, 不足しています",IF(($F33-AQ33)=0,"指定日数に等しいです",IF(($F33-AQ33)&lt;0,TEXT(-($F33-AQ33),"@")&amp;"日, 余っています","")))),"")</f>
        <v/>
      </c>
      <c r="AS33" s="16">
        <f>IF($D$1="三交代制",IF(E33="","",COUNTIF(K33:AO33,"準")),"")</f>
        <v>0</v>
      </c>
      <c r="AT33" s="20" t="str">
        <f t="shared" ref="AT33" si="38">IF($D$1="三交代制",IF(E33="","",IF(($G33-AS33)&gt;0,TEXT(($G33-AS33),"@")&amp;"日, 不足しています",IF(($G33-AS33)=0,"指定日数に等しいです",IF(($G33-AS33)&lt;0,TEXT(-($G33-AS33),"@")&amp;"日, 余っています","")))),"")</f>
        <v>2日, 不足しています</v>
      </c>
      <c r="AU33" s="16">
        <f>IF($D$1="三交代制",IF(E33="","",COUNTIF(K33:AO33,"深")),"")</f>
        <v>0</v>
      </c>
      <c r="AV33" s="16" t="str">
        <f t="shared" ref="AV33" si="39">IF($D$1="三交代制",IF(E33="","",IF(($H33-AU33)&gt;0,TEXT(($H33-AU33),"@")&amp;"日, 不足しています",IF(($H33-AU33)=0,"指定日数に等しいです",IF(($H33-AU33)&lt;0,TEXT(-($H33-AU33),"@")&amp;"日, 余っています","")))),"")</f>
        <v>2日, 不足しています</v>
      </c>
      <c r="AW33" s="16">
        <f>IF(E33="","",COUNTIF(K33:AO33,"休"))</f>
        <v>0</v>
      </c>
      <c r="AX33" s="42" t="str">
        <f t="shared" ref="AX33" si="40">IF(E33="","",IF(($I33-AW33)&gt;0,TEXT(($I33-AW33),"@")&amp;"日, 不足しています",IF(($I33-AW33)=0,"指定日数に等しいです",IF(($I33-AW33)&lt;0,TEXT(-($I33-AW33),"@")&amp;"日, 余っています",""))))</f>
        <v>8日, 不足しています</v>
      </c>
      <c r="AZ33" s="425" t="str">
        <f t="shared" ref="AZ33" si="41">IF(AND((COUNTIF(K33:AO33,"日")+COUNTIF(K33:AO33,"当")+COUNTIF(K33:AO33,"明")+COUNTIF(K33:AO33,"準")+COUNTIF(K33:AO33,"深")+COUNTIF(K33:AO33,"休"))&gt;0,$E33=""),"氏名を入力して下さい！勤務希望が入力されているのに, 氏名が入力されていません！",IF(
OR(AND($AM$18="×",AM33&lt;&gt;""),AND($AN$18="×",AN33&lt;&gt;""),AND($AO$18="×",AO33&lt;&gt;"")),TEXT($D$9,"m月")&amp;"に含まれない日の希望欄は空白にして下さい！",IF(
AND($D$1="二交代制", COUNTIF(K33:AO33,"準")&gt;0),"「準」夜勤を消して下さい！", IF(AND($D$1="二交代制", COUNTIF(K33:AO33,"深")&gt;0),"「深」夜勤を消して下さい！",IF(AND($D$1="三交代制", COUNTIF(K33:AO33,"当")&gt;0),"「当」直を消して下さい！",IF(AND($D$1="三交代制", COUNTIF(K33:AO33,"明")&gt;0),"「明」けを消して下さい！",
IF(COUNTIF(K174:AO175,10)&gt;0,"「当直→明け→休み」を2回以上, "&amp;CHAR(10)&amp;"連続させないで下さい！",IF(COUNTIF(K174:AO175,20)&gt;0,"「準, 深夜勤務」は3回以上, "&amp;CHAR(10)&amp;"連続させないようにして下さい！",
IF(COUNTIF(K174:AO175,30)&gt;0,"「当直→明け→休み」"&amp;CHAR(10)&amp;"にして下さい！",IF(COUNTIF(K174:AO175,40)&gt;0,"「日(休)→準→休」「日(休)→準→準→休」,「休→深→休」,"&amp;CHAR(10)&amp;"「休→深→準(深)→休」のどれかにして下さい！",""))))))))))</f>
        <v/>
      </c>
    </row>
    <row r="34" spans="4:52" x14ac:dyDescent="0.4">
      <c r="D34" s="408"/>
      <c r="E34" s="321"/>
      <c r="F34" s="230"/>
      <c r="G34" s="315"/>
      <c r="H34" s="315"/>
      <c r="I34" s="317"/>
      <c r="J34" s="157" t="s">
        <v>5</v>
      </c>
      <c r="K34" s="129"/>
      <c r="L34" s="129"/>
      <c r="M34" s="129"/>
      <c r="N34" s="129"/>
      <c r="O34" s="129"/>
      <c r="P34" s="129"/>
      <c r="Q34" s="129"/>
      <c r="R34" s="129"/>
      <c r="S34" s="129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29"/>
      <c r="AF34" s="129"/>
      <c r="AG34" s="129"/>
      <c r="AH34" s="129"/>
      <c r="AI34" s="129"/>
      <c r="AJ34" s="129"/>
      <c r="AK34" s="129"/>
      <c r="AL34" s="129"/>
      <c r="AM34" s="129"/>
      <c r="AN34" s="129"/>
      <c r="AO34" s="130"/>
      <c r="AP34" s="36"/>
      <c r="AQ34" s="20"/>
      <c r="AR34" s="20"/>
      <c r="AS34" s="20"/>
      <c r="AT34" s="20"/>
      <c r="AU34" s="20"/>
      <c r="AV34" s="20"/>
      <c r="AW34" s="20"/>
      <c r="AX34" s="40"/>
      <c r="AZ34" s="424"/>
    </row>
    <row r="35" spans="4:52" x14ac:dyDescent="0.4">
      <c r="D35" s="408"/>
      <c r="E35" s="321" t="str">
        <f>IF(Aチーム用勤務希望表!E35&lt;&gt;"",Aチーム用勤務希望表!E35,"")</f>
        <v>小林</v>
      </c>
      <c r="F35" s="230">
        <f>IF(Aチーム用勤務希望表!F35&lt;&gt;"",Aチーム用勤務希望表!F35,"")</f>
        <v>2</v>
      </c>
      <c r="G35" s="315">
        <f>IF(Aチーム用勤務希望表!G35&lt;&gt;"",Aチーム用勤務希望表!G35,"")</f>
        <v>2</v>
      </c>
      <c r="H35" s="315">
        <f>IF(Aチーム用勤務希望表!H35&lt;&gt;"",Aチーム用勤務希望表!H35,"")</f>
        <v>2</v>
      </c>
      <c r="I35" s="317">
        <f>IF(Aチーム用勤務希望表!I35&lt;&gt;"",Aチーム用勤務希望表!I35,"")</f>
        <v>8</v>
      </c>
      <c r="J35" s="157" t="s">
        <v>74</v>
      </c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31"/>
      <c r="Y35" s="131"/>
      <c r="Z35" s="131"/>
      <c r="AA35" s="131"/>
      <c r="AB35" s="131"/>
      <c r="AC35" s="131"/>
      <c r="AD35" s="131"/>
      <c r="AE35" s="131"/>
      <c r="AF35" s="131"/>
      <c r="AG35" s="131"/>
      <c r="AH35" s="129"/>
      <c r="AI35" s="129"/>
      <c r="AJ35" s="129"/>
      <c r="AK35" s="129"/>
      <c r="AL35" s="129"/>
      <c r="AM35" s="129"/>
      <c r="AN35" s="129"/>
      <c r="AO35" s="130"/>
      <c r="AP35" s="36">
        <f>IF(E35="","",COUNTIF(K35:AO35,"日"))</f>
        <v>0</v>
      </c>
      <c r="AQ35" s="16" t="str">
        <f>IF($D$1="二交代制",IF(E35="","",COUNTIF(K35:AO35,"当")),"")</f>
        <v/>
      </c>
      <c r="AR35" s="16" t="str">
        <f t="shared" ref="AR35" si="42">IF($D$1="二交代制",IF(E35="","",IF(($F35-AQ35)&gt;0,TEXT(($F35-AQ35),"@")&amp;"日, 不足しています",IF(($F35-AQ35)=0,"指定日数に等しいです",IF(($F35-AQ35)&lt;0,TEXT(-($F35-AQ35),"@")&amp;"日, 余っています","")))),"")</f>
        <v/>
      </c>
      <c r="AS35" s="16">
        <f>IF($D$1="三交代制",IF(E35="","",COUNTIF(K35:AO35,"準")),"")</f>
        <v>0</v>
      </c>
      <c r="AT35" s="20" t="str">
        <f t="shared" ref="AT35" si="43">IF($D$1="三交代制",IF(E35="","",IF(($G35-AS35)&gt;0,TEXT(($G35-AS35),"@")&amp;"日, 不足しています",IF(($G35-AS35)=0,"指定日数に等しいです",IF(($G35-AS35)&lt;0,TEXT(-($G35-AS35),"@")&amp;"日, 余っています","")))),"")</f>
        <v>2日, 不足しています</v>
      </c>
      <c r="AU35" s="16">
        <f>IF($D$1="三交代制",IF(E35="","",COUNTIF(K35:AO35,"深")),"")</f>
        <v>0</v>
      </c>
      <c r="AV35" s="16" t="str">
        <f t="shared" ref="AV35" si="44">IF($D$1="三交代制",IF(E35="","",IF(($H35-AU35)&gt;0,TEXT(($H35-AU35),"@")&amp;"日, 不足しています",IF(($H35-AU35)=0,"指定日数に等しいです",IF(($H35-AU35)&lt;0,TEXT(-($H35-AU35),"@")&amp;"日, 余っています","")))),"")</f>
        <v>2日, 不足しています</v>
      </c>
      <c r="AW35" s="16">
        <f>IF(E35="","",COUNTIF(K35:AO35,"休"))</f>
        <v>0</v>
      </c>
      <c r="AX35" s="42" t="str">
        <f t="shared" ref="AX35" si="45">IF(E35="","",IF(($I35-AW35)&gt;0,TEXT(($I35-AW35),"@")&amp;"日, 不足しています",IF(($I35-AW35)=0,"指定日数に等しいです",IF(($I35-AW35)&lt;0,TEXT(-($I35-AW35),"@")&amp;"日, 余っています",""))))</f>
        <v>8日, 不足しています</v>
      </c>
      <c r="AZ35" s="425" t="str">
        <f t="shared" ref="AZ35" si="46">IF(AND((COUNTIF(K35:AO35,"日")+COUNTIF(K35:AO35,"当")+COUNTIF(K35:AO35,"明")+COUNTIF(K35:AO35,"準")+COUNTIF(K35:AO35,"深")+COUNTIF(K35:AO35,"休"))&gt;0,$E35=""),"氏名を入力して下さい！勤務希望が入力されているのに, 氏名が入力されていません！",IF(
OR(AND($AM$18="×",AM35&lt;&gt;""),AND($AN$18="×",AN35&lt;&gt;""),AND($AO$18="×",AO35&lt;&gt;"")),TEXT($D$9,"m月")&amp;"に含まれない日の希望欄は空白にして下さい！",IF(
AND($D$1="二交代制", COUNTIF(K35:AO35,"準")&gt;0),"「準」夜勤を消して下さい！", IF(AND($D$1="二交代制", COUNTIF(K35:AO35,"深")&gt;0),"「深」夜勤を消して下さい！",IF(AND($D$1="三交代制", COUNTIF(K35:AO35,"当")&gt;0),"「当」直を消して下さい！",IF(AND($D$1="三交代制", COUNTIF(K35:AO35,"明")&gt;0),"「明」けを消して下さい！",
IF(COUNTIF(K176:AO177,10)&gt;0,"「当直→明け→休み」を2回以上, "&amp;CHAR(10)&amp;"連続させないで下さい！",IF(COUNTIF(K176:AO177,20)&gt;0,"「準, 深夜勤務」は3回以上, "&amp;CHAR(10)&amp;"連続させないようにして下さい！",
IF(COUNTIF(K176:AO177,30)&gt;0,"「当直→明け→休み」"&amp;CHAR(10)&amp;"にして下さい！",IF(COUNTIF(K176:AO177,40)&gt;0,"「日(休)→準→休」「日(休)→準→準→休」,「休→深→休」,"&amp;CHAR(10)&amp;"「休→深→準(深)→休」のどれかにして下さい！",""))))))))))</f>
        <v/>
      </c>
    </row>
    <row r="36" spans="4:52" x14ac:dyDescent="0.4">
      <c r="D36" s="408"/>
      <c r="E36" s="321"/>
      <c r="F36" s="230"/>
      <c r="G36" s="315"/>
      <c r="H36" s="315"/>
      <c r="I36" s="317"/>
      <c r="J36" s="157" t="s">
        <v>5</v>
      </c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30"/>
      <c r="AP36" s="36"/>
      <c r="AQ36" s="20"/>
      <c r="AR36" s="20"/>
      <c r="AS36" s="20"/>
      <c r="AT36" s="20"/>
      <c r="AU36" s="20"/>
      <c r="AV36" s="20"/>
      <c r="AW36" s="20"/>
      <c r="AX36" s="40"/>
      <c r="AZ36" s="424"/>
    </row>
    <row r="37" spans="4:52" x14ac:dyDescent="0.4">
      <c r="D37" s="408"/>
      <c r="E37" s="321" t="str">
        <f>IF(Aチーム用勤務希望表!E37&lt;&gt;"",Aチーム用勤務希望表!E37,"")</f>
        <v>加藤</v>
      </c>
      <c r="F37" s="230">
        <f>IF(Aチーム用勤務希望表!F37&lt;&gt;"",Aチーム用勤務希望表!F37,"")</f>
        <v>2</v>
      </c>
      <c r="G37" s="315">
        <f>IF(Aチーム用勤務希望表!G37&lt;&gt;"",Aチーム用勤務希望表!G37,"")</f>
        <v>2</v>
      </c>
      <c r="H37" s="315">
        <f>IF(Aチーム用勤務希望表!H37&lt;&gt;"",Aチーム用勤務希望表!H37,"")</f>
        <v>2</v>
      </c>
      <c r="I37" s="317">
        <f>IF(Aチーム用勤務希望表!I37&lt;&gt;"",Aチーム用勤務希望表!I37,"")</f>
        <v>8</v>
      </c>
      <c r="J37" s="157" t="s">
        <v>74</v>
      </c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29"/>
      <c r="AI37" s="129"/>
      <c r="AJ37" s="129"/>
      <c r="AK37" s="129"/>
      <c r="AL37" s="129"/>
      <c r="AM37" s="129"/>
      <c r="AN37" s="129"/>
      <c r="AO37" s="130"/>
      <c r="AP37" s="36">
        <f>IF(E37="","",COUNTIF(K37:AO37,"日"))</f>
        <v>0</v>
      </c>
      <c r="AQ37" s="16" t="str">
        <f>IF($D$1="二交代制",IF(E37="","",COUNTIF(K37:AO37,"当")),"")</f>
        <v/>
      </c>
      <c r="AR37" s="16" t="str">
        <f t="shared" ref="AR37" si="47">IF($D$1="二交代制",IF(E37="","",IF(($F37-AQ37)&gt;0,TEXT(($F37-AQ37),"@")&amp;"日, 不足しています",IF(($F37-AQ37)=0,"指定日数に等しいです",IF(($F37-AQ37)&lt;0,TEXT(-($F37-AQ37),"@")&amp;"日, 余っています","")))),"")</f>
        <v/>
      </c>
      <c r="AS37" s="16">
        <f>IF($D$1="三交代制",IF(E37="","",COUNTIF(K37:AO37,"準")),"")</f>
        <v>0</v>
      </c>
      <c r="AT37" s="20" t="str">
        <f t="shared" ref="AT37" si="48">IF($D$1="三交代制",IF(E37="","",IF(($G37-AS37)&gt;0,TEXT(($G37-AS37),"@")&amp;"日, 不足しています",IF(($G37-AS37)=0,"指定日数に等しいです",IF(($G37-AS37)&lt;0,TEXT(-($G37-AS37),"@")&amp;"日, 余っています","")))),"")</f>
        <v>2日, 不足しています</v>
      </c>
      <c r="AU37" s="16">
        <f>IF($D$1="三交代制",IF(E37="","",COUNTIF(K37:AO37,"深")),"")</f>
        <v>0</v>
      </c>
      <c r="AV37" s="16" t="str">
        <f t="shared" ref="AV37" si="49">IF($D$1="三交代制",IF(E37="","",IF(($H37-AU37)&gt;0,TEXT(($H37-AU37),"@")&amp;"日, 不足しています",IF(($H37-AU37)=0,"指定日数に等しいです",IF(($H37-AU37)&lt;0,TEXT(-($H37-AU37),"@")&amp;"日, 余っています","")))),"")</f>
        <v>2日, 不足しています</v>
      </c>
      <c r="AW37" s="16">
        <f>IF(E37="","",COUNTIF(K37:AO37,"休"))</f>
        <v>0</v>
      </c>
      <c r="AX37" s="42" t="str">
        <f t="shared" ref="AX37" si="50">IF(E37="","",IF(($I37-AW37)&gt;0,TEXT(($I37-AW37),"@")&amp;"日, 不足しています",IF(($I37-AW37)=0,"指定日数に等しいです",IF(($I37-AW37)&lt;0,TEXT(-($I37-AW37),"@")&amp;"日, 余っています",""))))</f>
        <v>8日, 不足しています</v>
      </c>
      <c r="AZ37" s="425" t="str">
        <f t="shared" ref="AZ37" si="51">IF(AND((COUNTIF(K37:AO37,"日")+COUNTIF(K37:AO37,"当")+COUNTIF(K37:AO37,"明")+COUNTIF(K37:AO37,"準")+COUNTIF(K37:AO37,"深")+COUNTIF(K37:AO37,"休"))&gt;0,$E37=""),"氏名を入力して下さい！勤務希望が入力されているのに, 氏名が入力されていません！",IF(
OR(AND($AM$18="×",AM37&lt;&gt;""),AND($AN$18="×",AN37&lt;&gt;""),AND($AO$18="×",AO37&lt;&gt;"")),TEXT($D$9,"m月")&amp;"に含まれない日の希望欄は空白にして下さい！",IF(
AND($D$1="二交代制", COUNTIF(K37:AO37,"準")&gt;0),"「準」夜勤を消して下さい！", IF(AND($D$1="二交代制", COUNTIF(K37:AO37,"深")&gt;0),"「深」夜勤を消して下さい！",IF(AND($D$1="三交代制", COUNTIF(K37:AO37,"当")&gt;0),"「当」直を消して下さい！",IF(AND($D$1="三交代制", COUNTIF(K37:AO37,"明")&gt;0),"「明」けを消して下さい！",
IF(COUNTIF(K178:AO179,10)&gt;0,"「当直→明け→休み」を2回以上, "&amp;CHAR(10)&amp;"連続させないで下さい！",IF(COUNTIF(K178:AO179,20)&gt;0,"「準, 深夜勤務」は3回以上, "&amp;CHAR(10)&amp;"連続させないようにして下さい！",
IF(COUNTIF(K178:AO179,30)&gt;0,"「当直→明け→休み」"&amp;CHAR(10)&amp;"にして下さい！",IF(COUNTIF(K178:AO179,40)&gt;0,"「日(休)→準→休」「日(休)→準→準→休」,「休→深→休」,"&amp;CHAR(10)&amp;"「休→深→準(深)→休」のどれかにして下さい！",""))))))))))</f>
        <v/>
      </c>
    </row>
    <row r="38" spans="4:52" x14ac:dyDescent="0.4">
      <c r="D38" s="408"/>
      <c r="E38" s="321"/>
      <c r="F38" s="230"/>
      <c r="G38" s="315"/>
      <c r="H38" s="315"/>
      <c r="I38" s="317"/>
      <c r="J38" s="157" t="s">
        <v>5</v>
      </c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30"/>
      <c r="AP38" s="36"/>
      <c r="AQ38" s="20"/>
      <c r="AR38" s="20"/>
      <c r="AS38" s="20"/>
      <c r="AT38" s="20"/>
      <c r="AU38" s="20"/>
      <c r="AV38" s="20"/>
      <c r="AW38" s="20"/>
      <c r="AX38" s="40"/>
      <c r="AZ38" s="424"/>
    </row>
    <row r="39" spans="4:52" x14ac:dyDescent="0.4">
      <c r="D39" s="408"/>
      <c r="E39" s="321" t="str">
        <f>IF(Aチーム用勤務希望表!E39&lt;&gt;"",Aチーム用勤務希望表!E39,"")</f>
        <v>吉田</v>
      </c>
      <c r="F39" s="230">
        <f>IF(Aチーム用勤務希望表!F39&lt;&gt;"",Aチーム用勤務希望表!F39,"")</f>
        <v>2</v>
      </c>
      <c r="G39" s="315">
        <f>IF(Aチーム用勤務希望表!G39&lt;&gt;"",Aチーム用勤務希望表!G39,"")</f>
        <v>2</v>
      </c>
      <c r="H39" s="315">
        <f>IF(Aチーム用勤務希望表!H39&lt;&gt;"",Aチーム用勤務希望表!H39,"")</f>
        <v>2</v>
      </c>
      <c r="I39" s="317">
        <f>IF(Aチーム用勤務希望表!I39&lt;&gt;"",Aチーム用勤務希望表!I39,"")</f>
        <v>6</v>
      </c>
      <c r="J39" s="157" t="s">
        <v>74</v>
      </c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31"/>
      <c r="Y39" s="131"/>
      <c r="Z39" s="131"/>
      <c r="AA39" s="131"/>
      <c r="AB39" s="131"/>
      <c r="AC39" s="131"/>
      <c r="AD39" s="131"/>
      <c r="AE39" s="131"/>
      <c r="AF39" s="131"/>
      <c r="AG39" s="131"/>
      <c r="AH39" s="129"/>
      <c r="AI39" s="129"/>
      <c r="AJ39" s="129"/>
      <c r="AK39" s="129"/>
      <c r="AL39" s="129"/>
      <c r="AM39" s="129"/>
      <c r="AN39" s="129"/>
      <c r="AO39" s="130"/>
      <c r="AP39" s="36">
        <f>IF(E39="","",COUNTIF(K39:AO39,"日"))</f>
        <v>0</v>
      </c>
      <c r="AQ39" s="16" t="str">
        <f>IF($D$1="二交代制",IF(E39="","",COUNTIF(K39:AO39,"当")),"")</f>
        <v/>
      </c>
      <c r="AR39" s="16" t="str">
        <f t="shared" ref="AR39" si="52">IF($D$1="二交代制",IF(E39="","",IF(($F39-AQ39)&gt;0,TEXT(($F39-AQ39),"@")&amp;"日, 不足しています",IF(($F39-AQ39)=0,"指定日数に等しいです",IF(($F39-AQ39)&lt;0,TEXT(-($F39-AQ39),"@")&amp;"日, 余っています","")))),"")</f>
        <v/>
      </c>
      <c r="AS39" s="16">
        <f>IF($D$1="三交代制",IF(E39="","",COUNTIF(K39:AO39,"準")),"")</f>
        <v>0</v>
      </c>
      <c r="AT39" s="20" t="str">
        <f t="shared" ref="AT39" si="53">IF($D$1="三交代制",IF(E39="","",IF(($G39-AS39)&gt;0,TEXT(($G39-AS39),"@")&amp;"日, 不足しています",IF(($G39-AS39)=0,"指定日数に等しいです",IF(($G39-AS39)&lt;0,TEXT(-($G39-AS39),"@")&amp;"日, 余っています","")))),"")</f>
        <v>2日, 不足しています</v>
      </c>
      <c r="AU39" s="16">
        <f>IF($D$1="三交代制",IF(E39="","",COUNTIF(K39:AO39,"深")),"")</f>
        <v>0</v>
      </c>
      <c r="AV39" s="16" t="str">
        <f t="shared" ref="AV39" si="54">IF($D$1="三交代制",IF(E39="","",IF(($H39-AU39)&gt;0,TEXT(($H39-AU39),"@")&amp;"日, 不足しています",IF(($H39-AU39)=0,"指定日数に等しいです",IF(($H39-AU39)&lt;0,TEXT(-($H39-AU39),"@")&amp;"日, 余っています","")))),"")</f>
        <v>2日, 不足しています</v>
      </c>
      <c r="AW39" s="16">
        <f>IF(E39="","",COUNTIF(K39:AO39,"休"))</f>
        <v>0</v>
      </c>
      <c r="AX39" s="42" t="str">
        <f t="shared" ref="AX39" si="55">IF(E39="","",IF(($I39-AW39)&gt;0,TEXT(($I39-AW39),"@")&amp;"日, 不足しています",IF(($I39-AW39)=0,"指定日数に等しいです",IF(($I39-AW39)&lt;0,TEXT(-($I39-AW39),"@")&amp;"日, 余っています",""))))</f>
        <v>6日, 不足しています</v>
      </c>
      <c r="AZ39" s="425" t="str">
        <f t="shared" ref="AZ39" si="56">IF(AND((COUNTIF(K39:AO39,"日")+COUNTIF(K39:AO39,"当")+COUNTIF(K39:AO39,"明")+COUNTIF(K39:AO39,"準")+COUNTIF(K39:AO39,"深")+COUNTIF(K39:AO39,"休"))&gt;0,$E39=""),"氏名を入力して下さい！勤務希望が入力されているのに, 氏名が入力されていません！",IF(
OR(AND($AM$18="×",AM39&lt;&gt;""),AND($AN$18="×",AN39&lt;&gt;""),AND($AO$18="×",AO39&lt;&gt;"")),TEXT($D$9,"m月")&amp;"に含まれない日の希望欄は空白にして下さい！",IF(
AND($D$1="二交代制", COUNTIF(K39:AO39,"準")&gt;0),"「準」夜勤を消して下さい！", IF(AND($D$1="二交代制", COUNTIF(K39:AO39,"深")&gt;0),"「深」夜勤を消して下さい！",IF(AND($D$1="三交代制", COUNTIF(K39:AO39,"当")&gt;0),"「当」直を消して下さい！",IF(AND($D$1="三交代制", COUNTIF(K39:AO39,"明")&gt;0),"「明」けを消して下さい！",
IF(COUNTIF(K180:AO181,10)&gt;0,"「当直→明け→休み」を2回以上, "&amp;CHAR(10)&amp;"連続させないで下さい！",IF(COUNTIF(K180:AO181,20)&gt;0,"「準, 深夜勤務」は3回以上, "&amp;CHAR(10)&amp;"連続させないようにして下さい！",
IF(COUNTIF(K180:AO181,30)&gt;0,"「当直→明け→休み」"&amp;CHAR(10)&amp;"にして下さい！",IF(COUNTIF(K180:AO181,40)&gt;0,"「日(休)→準→休」「日(休)→準→準→休」,「休→深→休」,"&amp;CHAR(10)&amp;"「休→深→準(深)→休」のどれかにして下さい！",""))))))))))</f>
        <v/>
      </c>
    </row>
    <row r="40" spans="4:52" x14ac:dyDescent="0.4">
      <c r="D40" s="408"/>
      <c r="E40" s="321"/>
      <c r="F40" s="230"/>
      <c r="G40" s="315"/>
      <c r="H40" s="315"/>
      <c r="I40" s="317"/>
      <c r="J40" s="157" t="s">
        <v>5</v>
      </c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30"/>
      <c r="AP40" s="36"/>
      <c r="AQ40" s="20"/>
      <c r="AR40" s="20"/>
      <c r="AS40" s="20"/>
      <c r="AT40" s="20"/>
      <c r="AU40" s="20"/>
      <c r="AV40" s="20"/>
      <c r="AW40" s="20"/>
      <c r="AX40" s="40"/>
      <c r="AZ40" s="424"/>
    </row>
    <row r="41" spans="4:52" x14ac:dyDescent="0.4">
      <c r="D41" s="408"/>
      <c r="E41" s="321" t="str">
        <f>IF(Aチーム用勤務希望表!E41&lt;&gt;"",Aチーム用勤務希望表!E41,"")</f>
        <v>山田</v>
      </c>
      <c r="F41" s="230">
        <f>IF(Aチーム用勤務希望表!F41&lt;&gt;"",Aチーム用勤務希望表!F41,"")</f>
        <v>2</v>
      </c>
      <c r="G41" s="315">
        <f>IF(Aチーム用勤務希望表!G41&lt;&gt;"",Aチーム用勤務希望表!G41,"")</f>
        <v>2</v>
      </c>
      <c r="H41" s="315">
        <f>IF(Aチーム用勤務希望表!H41&lt;&gt;"",Aチーム用勤務希望表!H41,"")</f>
        <v>2</v>
      </c>
      <c r="I41" s="317">
        <f>IF(Aチーム用勤務希望表!I41&lt;&gt;"",Aチーム用勤務希望表!I41,"")</f>
        <v>6</v>
      </c>
      <c r="J41" s="157" t="s">
        <v>74</v>
      </c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29"/>
      <c r="AI41" s="129"/>
      <c r="AJ41" s="129"/>
      <c r="AK41" s="129"/>
      <c r="AL41" s="129"/>
      <c r="AM41" s="129"/>
      <c r="AN41" s="129"/>
      <c r="AO41" s="130"/>
      <c r="AP41" s="36">
        <f>IF(E41="","",COUNTIF(K41:AO41,"日"))</f>
        <v>0</v>
      </c>
      <c r="AQ41" s="16" t="str">
        <f>IF($D$1="二交代制",IF(E41="","",COUNTIF(K41:AO41,"当")),"")</f>
        <v/>
      </c>
      <c r="AR41" s="16" t="str">
        <f t="shared" ref="AR41" si="57">IF($D$1="二交代制",IF(E41="","",IF(($F41-AQ41)&gt;0,TEXT(($F41-AQ41),"@")&amp;"日, 不足しています",IF(($F41-AQ41)=0,"指定日数に等しいです",IF(($F41-AQ41)&lt;0,TEXT(-($F41-AQ41),"@")&amp;"日, 余っています","")))),"")</f>
        <v/>
      </c>
      <c r="AS41" s="16">
        <f>IF($D$1="三交代制",IF(E41="","",COUNTIF(K41:AO41,"準")),"")</f>
        <v>0</v>
      </c>
      <c r="AT41" s="20" t="str">
        <f t="shared" ref="AT41" si="58">IF($D$1="三交代制",IF(E41="","",IF(($G41-AS41)&gt;0,TEXT(($G41-AS41),"@")&amp;"日, 不足しています",IF(($G41-AS41)=0,"指定日数に等しいです",IF(($G41-AS41)&lt;0,TEXT(-($G41-AS41),"@")&amp;"日, 余っています","")))),"")</f>
        <v>2日, 不足しています</v>
      </c>
      <c r="AU41" s="16">
        <f>IF($D$1="三交代制",IF(E41="","",COUNTIF(K41:AO41,"深")),"")</f>
        <v>0</v>
      </c>
      <c r="AV41" s="16" t="str">
        <f t="shared" ref="AV41" si="59">IF($D$1="三交代制",IF(E41="","",IF(($H41-AU41)&gt;0,TEXT(($H41-AU41),"@")&amp;"日, 不足しています",IF(($H41-AU41)=0,"指定日数に等しいです",IF(($H41-AU41)&lt;0,TEXT(-($H41-AU41),"@")&amp;"日, 余っています","")))),"")</f>
        <v>2日, 不足しています</v>
      </c>
      <c r="AW41" s="16">
        <f>IF(E41="","",COUNTIF(K41:AO41,"休"))</f>
        <v>0</v>
      </c>
      <c r="AX41" s="42" t="str">
        <f t="shared" ref="AX41" si="60">IF(E41="","",IF(($I41-AW41)&gt;0,TEXT(($I41-AW41),"@")&amp;"日, 不足しています",IF(($I41-AW41)=0,"指定日数に等しいです",IF(($I41-AW41)&lt;0,TEXT(-($I41-AW41),"@")&amp;"日, 余っています",""))))</f>
        <v>6日, 不足しています</v>
      </c>
      <c r="AZ41" s="425" t="str">
        <f t="shared" ref="AZ41" si="61">IF(AND((COUNTIF(K41:AO41,"日")+COUNTIF(K41:AO41,"当")+COUNTIF(K41:AO41,"明")+COUNTIF(K41:AO41,"準")+COUNTIF(K41:AO41,"深")+COUNTIF(K41:AO41,"休"))&gt;0,$E41=""),"氏名を入力して下さい！勤務希望が入力されているのに, 氏名が入力されていません！",IF(
OR(AND($AM$18="×",AM41&lt;&gt;""),AND($AN$18="×",AN41&lt;&gt;""),AND($AO$18="×",AO41&lt;&gt;"")),TEXT($D$9,"m月")&amp;"に含まれない日の希望欄は空白にして下さい！",IF(
AND($D$1="二交代制", COUNTIF(K41:AO41,"準")&gt;0),"「準」夜勤を消して下さい！", IF(AND($D$1="二交代制", COUNTIF(K41:AO41,"深")&gt;0),"「深」夜勤を消して下さい！",IF(AND($D$1="三交代制", COUNTIF(K41:AO41,"当")&gt;0),"「当」直を消して下さい！",IF(AND($D$1="三交代制", COUNTIF(K41:AO41,"明")&gt;0),"「明」けを消して下さい！",
IF(COUNTIF(K182:AO183,10)&gt;0,"「当直→明け→休み」を2回以上, "&amp;CHAR(10)&amp;"連続させないで下さい！",IF(COUNTIF(K182:AO183,20)&gt;0,"「準, 深夜勤務」は3回以上, "&amp;CHAR(10)&amp;"連続させないようにして下さい！",
IF(COUNTIF(K182:AO183,30)&gt;0,"「当直→明け→休み」"&amp;CHAR(10)&amp;"にして下さい！",IF(COUNTIF(K182:AO183,40)&gt;0,"「日(休)→準→休」「日(休)→準→準→休」,「休→深→休」,"&amp;CHAR(10)&amp;"「休→深→準(深)→休」のどれかにして下さい！",""))))))))))</f>
        <v/>
      </c>
    </row>
    <row r="42" spans="4:52" x14ac:dyDescent="0.4">
      <c r="D42" s="408"/>
      <c r="E42" s="321"/>
      <c r="F42" s="230"/>
      <c r="G42" s="315"/>
      <c r="H42" s="315"/>
      <c r="I42" s="317"/>
      <c r="J42" s="157" t="s">
        <v>5</v>
      </c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30"/>
      <c r="AP42" s="36"/>
      <c r="AQ42" s="20"/>
      <c r="AR42" s="20"/>
      <c r="AS42" s="20"/>
      <c r="AT42" s="20"/>
      <c r="AU42" s="20"/>
      <c r="AV42" s="20"/>
      <c r="AW42" s="20"/>
      <c r="AX42" s="40"/>
      <c r="AZ42" s="424"/>
    </row>
    <row r="43" spans="4:52" x14ac:dyDescent="0.4">
      <c r="D43" s="408"/>
      <c r="E43" s="321" t="str">
        <f>IF(Aチーム用勤務希望表!E43&lt;&gt;"",Aチーム用勤務希望表!E43,"")</f>
        <v>佐々木</v>
      </c>
      <c r="F43" s="230">
        <f>IF(Aチーム用勤務希望表!F43&lt;&gt;"",Aチーム用勤務希望表!F43,"")</f>
        <v>2</v>
      </c>
      <c r="G43" s="315">
        <f>IF(Aチーム用勤務希望表!G43&lt;&gt;"",Aチーム用勤務希望表!G43,"")</f>
        <v>2</v>
      </c>
      <c r="H43" s="315">
        <f>IF(Aチーム用勤務希望表!H43&lt;&gt;"",Aチーム用勤務希望表!H43,"")</f>
        <v>2</v>
      </c>
      <c r="I43" s="317">
        <f>IF(Aチーム用勤務希望表!I43&lt;&gt;"",Aチーム用勤務希望表!I43,"")</f>
        <v>6</v>
      </c>
      <c r="J43" s="157" t="s">
        <v>74</v>
      </c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  <c r="AH43" s="129"/>
      <c r="AI43" s="129"/>
      <c r="AJ43" s="129"/>
      <c r="AK43" s="129"/>
      <c r="AL43" s="129"/>
      <c r="AM43" s="129"/>
      <c r="AN43" s="129"/>
      <c r="AO43" s="130"/>
      <c r="AP43" s="36">
        <f>IF(E43="","",COUNTIF(K43:AO43,"日"))</f>
        <v>0</v>
      </c>
      <c r="AQ43" s="16" t="str">
        <f>IF($D$1="二交代制",IF(E43="","",COUNTIF(K43:AO43,"当")),"")</f>
        <v/>
      </c>
      <c r="AR43" s="16" t="str">
        <f t="shared" ref="AR43" si="62">IF($D$1="二交代制",IF(E43="","",IF(($F43-AQ43)&gt;0,TEXT(($F43-AQ43),"@")&amp;"日, 不足しています",IF(($F43-AQ43)=0,"指定日数に等しいです",IF(($F43-AQ43)&lt;0,TEXT(-($F43-AQ43),"@")&amp;"日, 余っています","")))),"")</f>
        <v/>
      </c>
      <c r="AS43" s="16">
        <f>IF($D$1="三交代制",IF(E43="","",COUNTIF(K43:AO43,"準")),"")</f>
        <v>0</v>
      </c>
      <c r="AT43" s="20" t="str">
        <f t="shared" ref="AT43" si="63">IF($D$1="三交代制",IF(E43="","",IF(($G43-AS43)&gt;0,TEXT(($G43-AS43),"@")&amp;"日, 不足しています",IF(($G43-AS43)=0,"指定日数に等しいです",IF(($G43-AS43)&lt;0,TEXT(-($G43-AS43),"@")&amp;"日, 余っています","")))),"")</f>
        <v>2日, 不足しています</v>
      </c>
      <c r="AU43" s="16">
        <f>IF($D$1="三交代制",IF(E43="","",COUNTIF(K43:AO43,"深")),"")</f>
        <v>0</v>
      </c>
      <c r="AV43" s="16" t="str">
        <f t="shared" ref="AV43" si="64">IF($D$1="三交代制",IF(E43="","",IF(($H43-AU43)&gt;0,TEXT(($H43-AU43),"@")&amp;"日, 不足しています",IF(($H43-AU43)=0,"指定日数に等しいです",IF(($H43-AU43)&lt;0,TEXT(-($H43-AU43),"@")&amp;"日, 余っています","")))),"")</f>
        <v>2日, 不足しています</v>
      </c>
      <c r="AW43" s="16">
        <f>IF(E43="","",COUNTIF(K43:AO43,"休"))</f>
        <v>0</v>
      </c>
      <c r="AX43" s="42" t="str">
        <f t="shared" ref="AX43" si="65">IF(E43="","",IF(($I43-AW43)&gt;0,TEXT(($I43-AW43),"@")&amp;"日, 不足しています",IF(($I43-AW43)=0,"指定日数に等しいです",IF(($I43-AW43)&lt;0,TEXT(-($I43-AW43),"@")&amp;"日, 余っています",""))))</f>
        <v>6日, 不足しています</v>
      </c>
      <c r="AZ43" s="425" t="str">
        <f t="shared" ref="AZ43" si="66">IF(AND((COUNTIF(K43:AO43,"日")+COUNTIF(K43:AO43,"当")+COUNTIF(K43:AO43,"明")+COUNTIF(K43:AO43,"準")+COUNTIF(K43:AO43,"深")+COUNTIF(K43:AO43,"休"))&gt;0,$E43=""),"氏名を入力して下さい！勤務希望が入力されているのに, 氏名が入力されていません！",IF(
OR(AND($AM$18="×",AM43&lt;&gt;""),AND($AN$18="×",AN43&lt;&gt;""),AND($AO$18="×",AO43&lt;&gt;"")),TEXT($D$9,"m月")&amp;"に含まれない日の希望欄は空白にして下さい！",IF(
AND($D$1="二交代制", COUNTIF(K43:AO43,"準")&gt;0),"「準」夜勤を消して下さい！", IF(AND($D$1="二交代制", COUNTIF(K43:AO43,"深")&gt;0),"「深」夜勤を消して下さい！",IF(AND($D$1="三交代制", COUNTIF(K43:AO43,"当")&gt;0),"「当」直を消して下さい！",IF(AND($D$1="三交代制", COUNTIF(K43:AO43,"明")&gt;0),"「明」けを消して下さい！",
IF(COUNTIF(K184:AO185,10)&gt;0,"「当直→明け→休み」を2回以上, "&amp;CHAR(10)&amp;"連続させないで下さい！",IF(COUNTIF(K184:AO185,20)&gt;0,"「準, 深夜勤務」は3回以上, "&amp;CHAR(10)&amp;"連続させないようにして下さい！",
IF(COUNTIF(K184:AO185,30)&gt;0,"「当直→明け→休み」"&amp;CHAR(10)&amp;"にして下さい！",IF(COUNTIF(K184:AO185,40)&gt;0,"「日(休)→準→休」「日(休)→準→準→休」,「休→深→休」,"&amp;CHAR(10)&amp;"「休→深→準(深)→休」のどれかにして下さい！",""))))))))))</f>
        <v/>
      </c>
    </row>
    <row r="44" spans="4:52" x14ac:dyDescent="0.4">
      <c r="D44" s="408"/>
      <c r="E44" s="321"/>
      <c r="F44" s="230"/>
      <c r="G44" s="315"/>
      <c r="H44" s="315"/>
      <c r="I44" s="317"/>
      <c r="J44" s="157" t="s">
        <v>5</v>
      </c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30"/>
      <c r="AP44" s="36"/>
      <c r="AQ44" s="20"/>
      <c r="AR44" s="20"/>
      <c r="AS44" s="20"/>
      <c r="AT44" s="20"/>
      <c r="AU44" s="20"/>
      <c r="AV44" s="20"/>
      <c r="AW44" s="20"/>
      <c r="AX44" s="40"/>
      <c r="AZ44" s="424"/>
    </row>
    <row r="45" spans="4:52" x14ac:dyDescent="0.4">
      <c r="D45" s="408"/>
      <c r="E45" s="321" t="str">
        <f>IF(Aチーム用勤務希望表!E45&lt;&gt;"",Aチーム用勤務希望表!E45,"")</f>
        <v>山口</v>
      </c>
      <c r="F45" s="230">
        <f>IF(Aチーム用勤務希望表!F45&lt;&gt;"",Aチーム用勤務希望表!F45,"")</f>
        <v>2</v>
      </c>
      <c r="G45" s="315">
        <f>IF(Aチーム用勤務希望表!G45&lt;&gt;"",Aチーム用勤務希望表!G45,"")</f>
        <v>2</v>
      </c>
      <c r="H45" s="315">
        <f>IF(Aチーム用勤務希望表!H45&lt;&gt;"",Aチーム用勤務希望表!H45,"")</f>
        <v>2</v>
      </c>
      <c r="I45" s="317">
        <f>IF(Aチーム用勤務希望表!I45&lt;&gt;"",Aチーム用勤務希望表!I45,"")</f>
        <v>7</v>
      </c>
      <c r="J45" s="157" t="s">
        <v>74</v>
      </c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31"/>
      <c r="Y45" s="131"/>
      <c r="Z45" s="131"/>
      <c r="AA45" s="131"/>
      <c r="AB45" s="131"/>
      <c r="AC45" s="131"/>
      <c r="AD45" s="131"/>
      <c r="AE45" s="131"/>
      <c r="AF45" s="131"/>
      <c r="AG45" s="131"/>
      <c r="AH45" s="129"/>
      <c r="AI45" s="129"/>
      <c r="AJ45" s="129"/>
      <c r="AK45" s="129"/>
      <c r="AL45" s="129"/>
      <c r="AM45" s="129"/>
      <c r="AN45" s="129"/>
      <c r="AO45" s="130"/>
      <c r="AP45" s="36">
        <f>IF(E45="","",COUNTIF(K45:AO45,"日"))</f>
        <v>0</v>
      </c>
      <c r="AQ45" s="16" t="str">
        <f>IF($D$1="二交代制",IF(E45="","",COUNTIF(K45:AO45,"当")),"")</f>
        <v/>
      </c>
      <c r="AR45" s="16" t="str">
        <f t="shared" ref="AR45" si="67">IF($D$1="二交代制",IF(E45="","",IF(($F45-AQ45)&gt;0,TEXT(($F45-AQ45),"@")&amp;"日, 不足しています",IF(($F45-AQ45)=0,"指定日数に等しいです",IF(($F45-AQ45)&lt;0,TEXT(-($F45-AQ45),"@")&amp;"日, 余っています","")))),"")</f>
        <v/>
      </c>
      <c r="AS45" s="16">
        <f>IF($D$1="三交代制",IF(E45="","",COUNTIF(K45:AO45,"準")),"")</f>
        <v>0</v>
      </c>
      <c r="AT45" s="20" t="str">
        <f t="shared" ref="AT45" si="68">IF($D$1="三交代制",IF(E45="","",IF(($G45-AS45)&gt;0,TEXT(($G45-AS45),"@")&amp;"日, 不足しています",IF(($G45-AS45)=0,"指定日数に等しいです",IF(($G45-AS45)&lt;0,TEXT(-($G45-AS45),"@")&amp;"日, 余っています","")))),"")</f>
        <v>2日, 不足しています</v>
      </c>
      <c r="AU45" s="16">
        <f>IF($D$1="三交代制",IF(E45="","",COUNTIF(K45:AO45,"深")),"")</f>
        <v>0</v>
      </c>
      <c r="AV45" s="16" t="str">
        <f t="shared" ref="AV45" si="69">IF($D$1="三交代制",IF(E45="","",IF(($H45-AU45)&gt;0,TEXT(($H45-AU45),"@")&amp;"日, 不足しています",IF(($H45-AU45)=0,"指定日数に等しいです",IF(($H45-AU45)&lt;0,TEXT(-($H45-AU45),"@")&amp;"日, 余っています","")))),"")</f>
        <v>2日, 不足しています</v>
      </c>
      <c r="AW45" s="16">
        <f>IF(E45="","",COUNTIF(K45:AO45,"休"))</f>
        <v>0</v>
      </c>
      <c r="AX45" s="42" t="str">
        <f t="shared" ref="AX45" si="70">IF(E45="","",IF(($I45-AW45)&gt;0,TEXT(($I45-AW45),"@")&amp;"日, 不足しています",IF(($I45-AW45)=0,"指定日数に等しいです",IF(($I45-AW45)&lt;0,TEXT(-($I45-AW45),"@")&amp;"日, 余っています",""))))</f>
        <v>7日, 不足しています</v>
      </c>
      <c r="AZ45" s="425" t="str">
        <f t="shared" ref="AZ45" si="71">IF(AND((COUNTIF(K45:AO45,"日")+COUNTIF(K45:AO45,"当")+COUNTIF(K45:AO45,"明")+COUNTIF(K45:AO45,"準")+COUNTIF(K45:AO45,"深")+COUNTIF(K45:AO45,"休"))&gt;0,$E45=""),"氏名を入力して下さい！勤務希望が入力されているのに, 氏名が入力されていません！",IF(
OR(AND($AM$18="×",AM45&lt;&gt;""),AND($AN$18="×",AN45&lt;&gt;""),AND($AO$18="×",AO45&lt;&gt;"")),TEXT($D$9,"m月")&amp;"に含まれない日の希望欄は空白にして下さい！",IF(
AND($D$1="二交代制", COUNTIF(K45:AO45,"準")&gt;0),"「準」夜勤を消して下さい！", IF(AND($D$1="二交代制", COUNTIF(K45:AO45,"深")&gt;0),"「深」夜勤を消して下さい！",IF(AND($D$1="三交代制", COUNTIF(K45:AO45,"当")&gt;0),"「当」直を消して下さい！",IF(AND($D$1="三交代制", COUNTIF(K45:AO45,"明")&gt;0),"「明」けを消して下さい！",
IF(COUNTIF(K186:AO187,10)&gt;0,"「当直→明け→休み」を2回以上, "&amp;CHAR(10)&amp;"連続させないで下さい！",IF(COUNTIF(K186:AO187,20)&gt;0,"「準, 深夜勤務」は3回以上, "&amp;CHAR(10)&amp;"連続させないようにして下さい！",
IF(COUNTIF(K186:AO187,30)&gt;0,"「当直→明け→休み」"&amp;CHAR(10)&amp;"にして下さい！",IF(COUNTIF(K186:AO187,40)&gt;0,"「日(休)→準→休」「日(休)→準→準→休」,「休→深→休」,"&amp;CHAR(10)&amp;"「休→深→準(深)→休」のどれかにして下さい！",""))))))))))</f>
        <v/>
      </c>
    </row>
    <row r="46" spans="4:52" x14ac:dyDescent="0.4">
      <c r="D46" s="408"/>
      <c r="E46" s="321"/>
      <c r="F46" s="230"/>
      <c r="G46" s="315"/>
      <c r="H46" s="315"/>
      <c r="I46" s="317"/>
      <c r="J46" s="157" t="s">
        <v>5</v>
      </c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30"/>
      <c r="AP46" s="36"/>
      <c r="AQ46" s="20"/>
      <c r="AR46" s="20"/>
      <c r="AS46" s="20"/>
      <c r="AT46" s="20"/>
      <c r="AU46" s="20"/>
      <c r="AV46" s="20"/>
      <c r="AW46" s="20"/>
      <c r="AX46" s="40"/>
      <c r="AZ46" s="424"/>
    </row>
    <row r="47" spans="4:52" x14ac:dyDescent="0.4">
      <c r="D47" s="408"/>
      <c r="E47" s="321" t="str">
        <f>IF(Aチーム用勤務希望表!E47&lt;&gt;"",Aチーム用勤務希望表!E47,"")</f>
        <v>松本</v>
      </c>
      <c r="F47" s="230">
        <f>IF(Aチーム用勤務希望表!F47&lt;&gt;"",Aチーム用勤務希望表!F47,"")</f>
        <v>2</v>
      </c>
      <c r="G47" s="315">
        <f>IF(Aチーム用勤務希望表!G47&lt;&gt;"",Aチーム用勤務希望表!G47,"")</f>
        <v>2</v>
      </c>
      <c r="H47" s="315">
        <f>IF(Aチーム用勤務希望表!H47&lt;&gt;"",Aチーム用勤務希望表!H47,"")</f>
        <v>2</v>
      </c>
      <c r="I47" s="317">
        <f>IF(Aチーム用勤務希望表!I47&lt;&gt;"",Aチーム用勤務希望表!I47,"")</f>
        <v>7</v>
      </c>
      <c r="J47" s="157" t="s">
        <v>74</v>
      </c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29"/>
      <c r="AI47" s="129"/>
      <c r="AJ47" s="129"/>
      <c r="AK47" s="129"/>
      <c r="AL47" s="129"/>
      <c r="AM47" s="129"/>
      <c r="AN47" s="129"/>
      <c r="AO47" s="130"/>
      <c r="AP47" s="36">
        <f>IF(E47="","",COUNTIF(K47:AO47,"日"))</f>
        <v>0</v>
      </c>
      <c r="AQ47" s="16" t="str">
        <f>IF($D$1="二交代制",IF(E47="","",COUNTIF(K47:AO47,"当")),"")</f>
        <v/>
      </c>
      <c r="AR47" s="16" t="str">
        <f t="shared" ref="AR47" si="72">IF($D$1="二交代制",IF(E47="","",IF(($F47-AQ47)&gt;0,TEXT(($F47-AQ47),"@")&amp;"日, 不足しています",IF(($F47-AQ47)=0,"指定日数に等しいです",IF(($F47-AQ47)&lt;0,TEXT(-($F47-AQ47),"@")&amp;"日, 余っています","")))),"")</f>
        <v/>
      </c>
      <c r="AS47" s="16">
        <f>IF($D$1="三交代制",IF(E47="","",COUNTIF(K47:AO47,"準")),"")</f>
        <v>0</v>
      </c>
      <c r="AT47" s="20" t="str">
        <f t="shared" ref="AT47" si="73">IF($D$1="三交代制",IF(E47="","",IF(($G47-AS47)&gt;0,TEXT(($G47-AS47),"@")&amp;"日, 不足しています",IF(($G47-AS47)=0,"指定日数に等しいです",IF(($G47-AS47)&lt;0,TEXT(-($G47-AS47),"@")&amp;"日, 余っています","")))),"")</f>
        <v>2日, 不足しています</v>
      </c>
      <c r="AU47" s="16">
        <f>IF($D$1="三交代制",IF(E47="","",COUNTIF(K47:AO47,"深")),"")</f>
        <v>0</v>
      </c>
      <c r="AV47" s="16" t="str">
        <f t="shared" ref="AV47" si="74">IF($D$1="三交代制",IF(E47="","",IF(($H47-AU47)&gt;0,TEXT(($H47-AU47),"@")&amp;"日, 不足しています",IF(($H47-AU47)=0,"指定日数に等しいです",IF(($H47-AU47)&lt;0,TEXT(-($H47-AU47),"@")&amp;"日, 余っています","")))),"")</f>
        <v>2日, 不足しています</v>
      </c>
      <c r="AW47" s="16">
        <f>IF(E47="","",COUNTIF(K47:AO47,"休"))</f>
        <v>0</v>
      </c>
      <c r="AX47" s="42" t="str">
        <f t="shared" ref="AX47" si="75">IF(E47="","",IF(($I47-AW47)&gt;0,TEXT(($I47-AW47),"@")&amp;"日, 不足しています",IF(($I47-AW47)=0,"指定日数に等しいです",IF(($I47-AW47)&lt;0,TEXT(-($I47-AW47),"@")&amp;"日, 余っています",""))))</f>
        <v>7日, 不足しています</v>
      </c>
      <c r="AZ47" s="425" t="str">
        <f t="shared" ref="AZ47" si="76">IF(AND((COUNTIF(K47:AO47,"日")+COUNTIF(K47:AO47,"当")+COUNTIF(K47:AO47,"明")+COUNTIF(K47:AO47,"準")+COUNTIF(K47:AO47,"深")+COUNTIF(K47:AO47,"休"))&gt;0,$E47=""),"氏名を入力して下さい！勤務希望が入力されているのに, 氏名が入力されていません！",IF(
OR(AND($AM$18="×",AM47&lt;&gt;""),AND($AN$18="×",AN47&lt;&gt;""),AND($AO$18="×",AO47&lt;&gt;"")),TEXT($D$9,"m月")&amp;"に含まれない日の希望欄は空白にして下さい！",IF(
AND($D$1="二交代制", COUNTIF(K47:AO47,"準")&gt;0),"「準」夜勤を消して下さい！", IF(AND($D$1="二交代制", COUNTIF(K47:AO47,"深")&gt;0),"「深」夜勤を消して下さい！",IF(AND($D$1="三交代制", COUNTIF(K47:AO47,"当")&gt;0),"「当」直を消して下さい！",IF(AND($D$1="三交代制", COUNTIF(K47:AO47,"明")&gt;0),"「明」けを消して下さい！",
IF(COUNTIF(K188:AO189,10)&gt;0,"「当直→明け→休み」を2回以上, "&amp;CHAR(10)&amp;"連続させないで下さい！",IF(COUNTIF(K188:AO189,20)&gt;0,"「準, 深夜勤務」は3回以上, "&amp;CHAR(10)&amp;"連続させないようにして下さい！",
IF(COUNTIF(K188:AO189,30)&gt;0,"「当直→明け→休み」"&amp;CHAR(10)&amp;"にして下さい！",IF(COUNTIF(K188:AO189,40)&gt;0,"「日(休)→準→休」「日(休)→準→準→休」,「休→深→休」,"&amp;CHAR(10)&amp;"「休→深→準(深)→休」のどれかにして下さい！",""))))))))))</f>
        <v/>
      </c>
    </row>
    <row r="48" spans="4:52" x14ac:dyDescent="0.4">
      <c r="D48" s="408"/>
      <c r="E48" s="321"/>
      <c r="F48" s="230"/>
      <c r="G48" s="315"/>
      <c r="H48" s="315"/>
      <c r="I48" s="317"/>
      <c r="J48" s="157" t="s">
        <v>5</v>
      </c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30"/>
      <c r="AP48" s="36"/>
      <c r="AQ48" s="20"/>
      <c r="AR48" s="20"/>
      <c r="AS48" s="20"/>
      <c r="AT48" s="20"/>
      <c r="AU48" s="20"/>
      <c r="AV48" s="20"/>
      <c r="AW48" s="20"/>
      <c r="AX48" s="40"/>
      <c r="AZ48" s="424"/>
    </row>
    <row r="49" spans="4:52" x14ac:dyDescent="0.4">
      <c r="D49" s="408"/>
      <c r="E49" s="321" t="str">
        <f>IF(Aチーム用勤務希望表!E49&lt;&gt;"",Aチーム用勤務希望表!E49,"")</f>
        <v>井上</v>
      </c>
      <c r="F49" s="230">
        <f>IF(Aチーム用勤務希望表!F49&lt;&gt;"",Aチーム用勤務希望表!F49,"")</f>
        <v>2</v>
      </c>
      <c r="G49" s="315">
        <f>IF(Aチーム用勤務希望表!G49&lt;&gt;"",Aチーム用勤務希望表!G49,"")</f>
        <v>2</v>
      </c>
      <c r="H49" s="315">
        <f>IF(Aチーム用勤務希望表!H49&lt;&gt;"",Aチーム用勤務希望表!H49,"")</f>
        <v>2</v>
      </c>
      <c r="I49" s="317">
        <f>IF(Aチーム用勤務希望表!I49&lt;&gt;"",Aチーム用勤務希望表!I49,"")</f>
        <v>7</v>
      </c>
      <c r="J49" s="157" t="s">
        <v>74</v>
      </c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31"/>
      <c r="AI49" s="131"/>
      <c r="AJ49" s="131"/>
      <c r="AK49" s="131"/>
      <c r="AL49" s="131"/>
      <c r="AM49" s="131"/>
      <c r="AN49" s="131"/>
      <c r="AO49" s="179"/>
      <c r="AP49" s="36">
        <f>IF(E49="","",COUNTIF(K49:AO49,"日"))</f>
        <v>0</v>
      </c>
      <c r="AQ49" s="16" t="str">
        <f>IF($D$1="二交代制",IF(E49="","",COUNTIF(K49:AO49,"当")),"")</f>
        <v/>
      </c>
      <c r="AR49" s="16" t="str">
        <f t="shared" ref="AR49" si="77">IF($D$1="二交代制",IF(E49="","",IF(($F49-AQ49)&gt;0,TEXT(($F49-AQ49),"@")&amp;"日, 不足しています",IF(($F49-AQ49)=0,"指定日数に等しいです",IF(($F49-AQ49)&lt;0,TEXT(-($F49-AQ49),"@")&amp;"日, 余っています","")))),"")</f>
        <v/>
      </c>
      <c r="AS49" s="16">
        <f>IF($D$1="三交代制",IF(E49="","",COUNTIF(K49:AO49,"準")),"")</f>
        <v>0</v>
      </c>
      <c r="AT49" s="20" t="str">
        <f t="shared" ref="AT49" si="78">IF($D$1="三交代制",IF(E49="","",IF(($G49-AS49)&gt;0,TEXT(($G49-AS49),"@")&amp;"日, 不足しています",IF(($G49-AS49)=0,"指定日数に等しいです",IF(($G49-AS49)&lt;0,TEXT(-($G49-AS49),"@")&amp;"日, 余っています","")))),"")</f>
        <v>2日, 不足しています</v>
      </c>
      <c r="AU49" s="16">
        <f>IF($D$1="三交代制",IF(E49="","",COUNTIF(K49:AO49,"深")),"")</f>
        <v>0</v>
      </c>
      <c r="AV49" s="16" t="str">
        <f t="shared" ref="AV49" si="79">IF($D$1="三交代制",IF(E49="","",IF(($H49-AU49)&gt;0,TEXT(($H49-AU49),"@")&amp;"日, 不足しています",IF(($H49-AU49)=0,"指定日数に等しいです",IF(($H49-AU49)&lt;0,TEXT(-($H49-AU49),"@")&amp;"日, 余っています","")))),"")</f>
        <v>2日, 不足しています</v>
      </c>
      <c r="AW49" s="16">
        <f>IF(E49="","",COUNTIF(K49:AO49,"休"))</f>
        <v>0</v>
      </c>
      <c r="AX49" s="42" t="str">
        <f t="shared" ref="AX49" si="80">IF(E49="","",IF(($I49-AW49)&gt;0,TEXT(($I49-AW49),"@")&amp;"日, 不足しています",IF(($I49-AW49)=0,"指定日数に等しいです",IF(($I49-AW49)&lt;0,TEXT(-($I49-AW49),"@")&amp;"日, 余っています",""))))</f>
        <v>7日, 不足しています</v>
      </c>
      <c r="AZ49" s="425" t="str">
        <f t="shared" ref="AZ49" si="81">IF(AND((COUNTIF(K49:AO49,"日")+COUNTIF(K49:AO49,"当")+COUNTIF(K49:AO49,"明")+COUNTIF(K49:AO49,"準")+COUNTIF(K49:AO49,"深")+COUNTIF(K49:AO49,"休"))&gt;0,$E49=""),"氏名を入力して下さい！勤務希望が入力されているのに, 氏名が入力されていません！",IF(
OR(AND($AM$18="×",AM49&lt;&gt;""),AND($AN$18="×",AN49&lt;&gt;""),AND($AO$18="×",AO49&lt;&gt;"")),TEXT($D$9,"m月")&amp;"に含まれない日の希望欄は空白にして下さい！",IF(
AND($D$1="二交代制", COUNTIF(K49:AO49,"準")&gt;0),"「準」夜勤を消して下さい！", IF(AND($D$1="二交代制", COUNTIF(K49:AO49,"深")&gt;0),"「深」夜勤を消して下さい！",IF(AND($D$1="三交代制", COUNTIF(K49:AO49,"当")&gt;0),"「当」直を消して下さい！",IF(AND($D$1="三交代制", COUNTIF(K49:AO49,"明")&gt;0),"「明」けを消して下さい！",
IF(COUNTIF(K190:AO191,10)&gt;0,"「当直→明け→休み」を2回以上, "&amp;CHAR(10)&amp;"連続させないで下さい！",IF(COUNTIF(K190:AO191,20)&gt;0,"「準, 深夜勤務」は3回以上, "&amp;CHAR(10)&amp;"連続させないようにして下さい！",
IF(COUNTIF(K190:AO191,30)&gt;0,"「当直→明け→休み」"&amp;CHAR(10)&amp;"にして下さい！",IF(COUNTIF(K190:AO191,40)&gt;0,"「日(休)→準→休」「日(休)→準→準→休」,「休→深→休」,"&amp;CHAR(10)&amp;"「休→深→準(深)→休」のどれかにして下さい！",""))))))))))</f>
        <v/>
      </c>
    </row>
    <row r="50" spans="4:52" x14ac:dyDescent="0.4">
      <c r="D50" s="408"/>
      <c r="E50" s="321"/>
      <c r="F50" s="230"/>
      <c r="G50" s="315"/>
      <c r="H50" s="315"/>
      <c r="I50" s="317"/>
      <c r="J50" s="157" t="s">
        <v>5</v>
      </c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30"/>
      <c r="AP50" s="36"/>
      <c r="AQ50" s="20"/>
      <c r="AR50" s="20"/>
      <c r="AS50" s="20"/>
      <c r="AT50" s="20"/>
      <c r="AU50" s="20"/>
      <c r="AV50" s="20"/>
      <c r="AW50" s="20"/>
      <c r="AX50" s="40"/>
      <c r="AZ50" s="424"/>
    </row>
    <row r="51" spans="4:52" x14ac:dyDescent="0.4">
      <c r="D51" s="408"/>
      <c r="E51" s="321" t="str">
        <f>IF(Aチーム用勤務希望表!E51&lt;&gt;"",Aチーム用勤務希望表!E51,"")</f>
        <v>木村</v>
      </c>
      <c r="F51" s="230">
        <f>IF(Aチーム用勤務希望表!F51&lt;&gt;"",Aチーム用勤務希望表!F51,"")</f>
        <v>2</v>
      </c>
      <c r="G51" s="315">
        <f>IF(Aチーム用勤務希望表!G51&lt;&gt;"",Aチーム用勤務希望表!G51,"")</f>
        <v>2</v>
      </c>
      <c r="H51" s="315">
        <f>IF(Aチーム用勤務希望表!H51&lt;&gt;"",Aチーム用勤務希望表!H51,"")</f>
        <v>2</v>
      </c>
      <c r="I51" s="317">
        <f>IF(Aチーム用勤務希望表!I51&lt;&gt;"",Aチーム用勤務希望表!I51,"")</f>
        <v>8</v>
      </c>
      <c r="J51" s="157" t="s">
        <v>74</v>
      </c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31"/>
      <c r="AI51" s="131"/>
      <c r="AJ51" s="131"/>
      <c r="AK51" s="131"/>
      <c r="AL51" s="131"/>
      <c r="AM51" s="131"/>
      <c r="AN51" s="131"/>
      <c r="AO51" s="179"/>
      <c r="AP51" s="36">
        <f>IF(E51="","",COUNTIF(K51:AO51,"日"))</f>
        <v>0</v>
      </c>
      <c r="AQ51" s="16" t="str">
        <f>IF($D$1="二交代制",IF(E51="","",COUNTIF(K51:AO51,"当")),"")</f>
        <v/>
      </c>
      <c r="AR51" s="16" t="str">
        <f t="shared" ref="AR51" si="82">IF($D$1="二交代制",IF(E51="","",IF(($F51-AQ51)&gt;0,TEXT(($F51-AQ51),"@")&amp;"日, 不足しています",IF(($F51-AQ51)=0,"指定日数に等しいです",IF(($F51-AQ51)&lt;0,TEXT(-($F51-AQ51),"@")&amp;"日, 余っています","")))),"")</f>
        <v/>
      </c>
      <c r="AS51" s="16">
        <f>IF($D$1="三交代制",IF(E51="","",COUNTIF(K51:AO51,"準")),"")</f>
        <v>0</v>
      </c>
      <c r="AT51" s="20" t="str">
        <f t="shared" ref="AT51" si="83">IF($D$1="三交代制",IF(E51="","",IF(($G51-AS51)&gt;0,TEXT(($G51-AS51),"@")&amp;"日, 不足しています",IF(($G51-AS51)=0,"指定日数に等しいです",IF(($G51-AS51)&lt;0,TEXT(-($G51-AS51),"@")&amp;"日, 余っています","")))),"")</f>
        <v>2日, 不足しています</v>
      </c>
      <c r="AU51" s="16">
        <f>IF($D$1="三交代制",IF(E51="","",COUNTIF(K51:AO51,"深")),"")</f>
        <v>0</v>
      </c>
      <c r="AV51" s="16" t="str">
        <f t="shared" ref="AV51" si="84">IF($D$1="三交代制",IF(E51="","",IF(($H51-AU51)&gt;0,TEXT(($H51-AU51),"@")&amp;"日, 不足しています",IF(($H51-AU51)=0,"指定日数に等しいです",IF(($H51-AU51)&lt;0,TEXT(-($H51-AU51),"@")&amp;"日, 余っています","")))),"")</f>
        <v>2日, 不足しています</v>
      </c>
      <c r="AW51" s="16">
        <f>IF(E51="","",COUNTIF(K51:AO51,"休"))</f>
        <v>0</v>
      </c>
      <c r="AX51" s="42" t="str">
        <f t="shared" ref="AX51" si="85">IF(E51="","",IF(($I51-AW51)&gt;0,TEXT(($I51-AW51),"@")&amp;"日, 不足しています",IF(($I51-AW51)=0,"指定日数に等しいです",IF(($I51-AW51)&lt;0,TEXT(-($I51-AW51),"@")&amp;"日, 余っています",""))))</f>
        <v>8日, 不足しています</v>
      </c>
      <c r="AZ51" s="425" t="str">
        <f t="shared" ref="AZ51" si="86">IF(AND((COUNTIF(K51:AO51,"日")+COUNTIF(K51:AO51,"当")+COUNTIF(K51:AO51,"明")+COUNTIF(K51:AO51,"準")+COUNTIF(K51:AO51,"深")+COUNTIF(K51:AO51,"休"))&gt;0,$E51=""),"氏名を入力して下さい！勤務希望が入力されているのに, 氏名が入力されていません！",IF(
OR(AND($AM$18="×",AM51&lt;&gt;""),AND($AN$18="×",AN51&lt;&gt;""),AND($AO$18="×",AO51&lt;&gt;"")),TEXT($D$9,"m月")&amp;"に含まれない日の希望欄は空白にして下さい！",IF(
AND($D$1="二交代制", COUNTIF(K51:AO51,"準")&gt;0),"「準」夜勤を消して下さい！", IF(AND($D$1="二交代制", COUNTIF(K51:AO51,"深")&gt;0),"「深」夜勤を消して下さい！",IF(AND($D$1="三交代制", COUNTIF(K51:AO51,"当")&gt;0),"「当」直を消して下さい！",IF(AND($D$1="三交代制", COUNTIF(K51:AO51,"明")&gt;0),"「明」けを消して下さい！",
IF(COUNTIF(K192:AO193,10)&gt;0,"「当直→明け→休み」を2回以上, "&amp;CHAR(10)&amp;"連続させないで下さい！",IF(COUNTIF(K192:AO193,20)&gt;0,"「準, 深夜勤務」は3回以上, "&amp;CHAR(10)&amp;"連続させないようにして下さい！",
IF(COUNTIF(K192:AO193,30)&gt;0,"「当直→明け→休み」"&amp;CHAR(10)&amp;"にして下さい！",IF(COUNTIF(K192:AO193,40)&gt;0,"「日(休)→準→休」「日(休)→準→準→休」,「休→深→休」,"&amp;CHAR(10)&amp;"「休→深→準(深)→休」のどれかにして下さい！",""))))))))))</f>
        <v/>
      </c>
    </row>
    <row r="52" spans="4:52" x14ac:dyDescent="0.4">
      <c r="D52" s="408"/>
      <c r="E52" s="321"/>
      <c r="F52" s="230"/>
      <c r="G52" s="315"/>
      <c r="H52" s="315"/>
      <c r="I52" s="317"/>
      <c r="J52" s="157" t="s">
        <v>5</v>
      </c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30"/>
      <c r="AP52" s="36"/>
      <c r="AQ52" s="20"/>
      <c r="AR52" s="20"/>
      <c r="AS52" s="20"/>
      <c r="AT52" s="20"/>
      <c r="AU52" s="20"/>
      <c r="AV52" s="20"/>
      <c r="AW52" s="20"/>
      <c r="AX52" s="40"/>
      <c r="AZ52" s="424"/>
    </row>
    <row r="53" spans="4:52" x14ac:dyDescent="0.4">
      <c r="D53" s="408"/>
      <c r="E53" s="321" t="str">
        <f>IF(Aチーム用勤務希望表!E53&lt;&gt;"",Aチーム用勤務希望表!E53,"")</f>
        <v>林</v>
      </c>
      <c r="F53" s="230">
        <f>IF(Aチーム用勤務希望表!F53&lt;&gt;"",Aチーム用勤務希望表!F53,"")</f>
        <v>2</v>
      </c>
      <c r="G53" s="315">
        <f>IF(Aチーム用勤務希望表!G53&lt;&gt;"",Aチーム用勤務希望表!G53,"")</f>
        <v>2</v>
      </c>
      <c r="H53" s="315">
        <f>IF(Aチーム用勤務希望表!H53&lt;&gt;"",Aチーム用勤務希望表!H53,"")</f>
        <v>2</v>
      </c>
      <c r="I53" s="317">
        <f>IF(Aチーム用勤務希望表!I53&lt;&gt;"",Aチーム用勤務希望表!I53,"")</f>
        <v>8</v>
      </c>
      <c r="J53" s="157" t="s">
        <v>74</v>
      </c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31"/>
      <c r="AI53" s="131"/>
      <c r="AJ53" s="131"/>
      <c r="AK53" s="131"/>
      <c r="AL53" s="131"/>
      <c r="AM53" s="131"/>
      <c r="AN53" s="131"/>
      <c r="AO53" s="179"/>
      <c r="AP53" s="36">
        <f>IF(E53="","",COUNTIF(K53:AO53,"日"))</f>
        <v>0</v>
      </c>
      <c r="AQ53" s="16" t="str">
        <f>IF($D$1="二交代制",IF(E53="","",COUNTIF(K53:AO53,"当")),"")</f>
        <v/>
      </c>
      <c r="AR53" s="16" t="str">
        <f t="shared" ref="AR53" si="87">IF($D$1="二交代制",IF(E53="","",IF(($F53-AQ53)&gt;0,TEXT(($F53-AQ53),"@")&amp;"日, 不足しています",IF(($F53-AQ53)=0,"指定日数に等しいです",IF(($F53-AQ53)&lt;0,TEXT(-($F53-AQ53),"@")&amp;"日, 余っています","")))),"")</f>
        <v/>
      </c>
      <c r="AS53" s="16">
        <f>IF($D$1="三交代制",IF(E53="","",COUNTIF(K53:AO53,"準")),"")</f>
        <v>0</v>
      </c>
      <c r="AT53" s="20" t="str">
        <f t="shared" ref="AT53" si="88">IF($D$1="三交代制",IF(E53="","",IF(($G53-AS53)&gt;0,TEXT(($G53-AS53),"@")&amp;"日, 不足しています",IF(($G53-AS53)=0,"指定日数に等しいです",IF(($G53-AS53)&lt;0,TEXT(-($G53-AS53),"@")&amp;"日, 余っています","")))),"")</f>
        <v>2日, 不足しています</v>
      </c>
      <c r="AU53" s="16">
        <f>IF($D$1="三交代制",IF(E53="","",COUNTIF(K53:AO53,"深")),"")</f>
        <v>0</v>
      </c>
      <c r="AV53" s="16" t="str">
        <f t="shared" ref="AV53" si="89">IF($D$1="三交代制",IF(E53="","",IF(($H53-AU53)&gt;0,TEXT(($H53-AU53),"@")&amp;"日, 不足しています",IF(($H53-AU53)=0,"指定日数に等しいです",IF(($H53-AU53)&lt;0,TEXT(-($H53-AU53),"@")&amp;"日, 余っています","")))),"")</f>
        <v>2日, 不足しています</v>
      </c>
      <c r="AW53" s="16">
        <f>IF(E53="","",COUNTIF(K53:AO53,"休"))</f>
        <v>0</v>
      </c>
      <c r="AX53" s="42" t="str">
        <f t="shared" ref="AX53" si="90">IF(E53="","",IF(($I53-AW53)&gt;0,TEXT(($I53-AW53),"@")&amp;"日, 不足しています",IF(($I53-AW53)=0,"指定日数に等しいです",IF(($I53-AW53)&lt;0,TEXT(-($I53-AW53),"@")&amp;"日, 余っています",""))))</f>
        <v>8日, 不足しています</v>
      </c>
      <c r="AZ53" s="425" t="str">
        <f t="shared" ref="AZ53" si="91">IF(AND((COUNTIF(K53:AO53,"日")+COUNTIF(K53:AO53,"当")+COUNTIF(K53:AO53,"明")+COUNTIF(K53:AO53,"準")+COUNTIF(K53:AO53,"深")+COUNTIF(K53:AO53,"休"))&gt;0,$E53=""),"氏名を入力して下さい！勤務希望が入力されているのに, 氏名が入力されていません！",IF(
OR(AND($AM$18="×",AM53&lt;&gt;""),AND($AN$18="×",AN53&lt;&gt;""),AND($AO$18="×",AO53&lt;&gt;"")),TEXT($D$9,"m月")&amp;"に含まれない日の希望欄は空白にして下さい！",IF(
AND($D$1="二交代制", COUNTIF(K53:AO53,"準")&gt;0),"「準」夜勤を消して下さい！", IF(AND($D$1="二交代制", COUNTIF(K53:AO53,"深")&gt;0),"「深」夜勤を消して下さい！",IF(AND($D$1="三交代制", COUNTIF(K53:AO53,"当")&gt;0),"「当」直を消して下さい！",IF(AND($D$1="三交代制", COUNTIF(K53:AO53,"明")&gt;0),"「明」けを消して下さい！",
IF(COUNTIF(K194:AO195,10)&gt;0,"「当直→明け→休み」を2回以上, "&amp;CHAR(10)&amp;"連続させないで下さい！",IF(COUNTIF(K194:AO195,20)&gt;0,"「準, 深夜勤務」は3回以上, "&amp;CHAR(10)&amp;"連続させないようにして下さい！",
IF(COUNTIF(K194:AO195,30)&gt;0,"「当直→明け→休み」"&amp;CHAR(10)&amp;"にして下さい！",IF(COUNTIF(K194:AO195,40)&gt;0,"「日(休)→準→休」「日(休)→準→準→休」,「休→深→休」,"&amp;CHAR(10)&amp;"「休→深→準(深)→休」のどれかにして下さい！",""))))))))))</f>
        <v/>
      </c>
    </row>
    <row r="54" spans="4:52" x14ac:dyDescent="0.4">
      <c r="D54" s="408"/>
      <c r="E54" s="321"/>
      <c r="F54" s="230"/>
      <c r="G54" s="315"/>
      <c r="H54" s="315"/>
      <c r="I54" s="317"/>
      <c r="J54" s="157" t="s">
        <v>5</v>
      </c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30"/>
      <c r="AP54" s="36"/>
      <c r="AQ54" s="20"/>
      <c r="AR54" s="20"/>
      <c r="AS54" s="20"/>
      <c r="AT54" s="20"/>
      <c r="AU54" s="20"/>
      <c r="AV54" s="20"/>
      <c r="AW54" s="20"/>
      <c r="AX54" s="40"/>
      <c r="AZ54" s="424"/>
    </row>
    <row r="55" spans="4:52" x14ac:dyDescent="0.4">
      <c r="D55" s="408"/>
      <c r="E55" s="321" t="str">
        <f>IF(Aチーム用勤務希望表!E55&lt;&gt;"",Aチーム用勤務希望表!E55,"")</f>
        <v>斎藤</v>
      </c>
      <c r="F55" s="230">
        <f>IF(Aチーム用勤務希望表!F55&lt;&gt;"",Aチーム用勤務希望表!F55,"")</f>
        <v>2</v>
      </c>
      <c r="G55" s="315">
        <f>IF(Aチーム用勤務希望表!G55&lt;&gt;"",Aチーム用勤務希望表!G55,"")</f>
        <v>2</v>
      </c>
      <c r="H55" s="315">
        <f>IF(Aチーム用勤務希望表!H55&lt;&gt;"",Aチーム用勤務希望表!H55,"")</f>
        <v>2</v>
      </c>
      <c r="I55" s="317">
        <f>IF(Aチーム用勤務希望表!I55&lt;&gt;"",Aチーム用勤務希望表!I55,"")</f>
        <v>8</v>
      </c>
      <c r="J55" s="157" t="s">
        <v>74</v>
      </c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31"/>
      <c r="AI55" s="131"/>
      <c r="AJ55" s="131"/>
      <c r="AK55" s="131"/>
      <c r="AL55" s="131"/>
      <c r="AM55" s="131"/>
      <c r="AN55" s="131"/>
      <c r="AO55" s="179"/>
      <c r="AP55" s="36">
        <f>IF(E55="","",COUNTIF(K55:AO55,"日"))</f>
        <v>0</v>
      </c>
      <c r="AQ55" s="16" t="str">
        <f>IF($D$1="二交代制",IF(E55="","",COUNTIF(K55:AO55,"当")),"")</f>
        <v/>
      </c>
      <c r="AR55" s="16" t="str">
        <f t="shared" ref="AR55" si="92">IF($D$1="二交代制",IF(E55="","",IF(($F55-AQ55)&gt;0,TEXT(($F55-AQ55),"@")&amp;"日, 不足しています",IF(($F55-AQ55)=0,"指定日数に等しいです",IF(($F55-AQ55)&lt;0,TEXT(-($F55-AQ55),"@")&amp;"日, 余っています","")))),"")</f>
        <v/>
      </c>
      <c r="AS55" s="16">
        <f>IF($D$1="三交代制",IF(E55="","",COUNTIF(K55:AO55,"準")),"")</f>
        <v>0</v>
      </c>
      <c r="AT55" s="20" t="str">
        <f t="shared" ref="AT55" si="93">IF($D$1="三交代制",IF(E55="","",IF(($G55-AS55)&gt;0,TEXT(($G55-AS55),"@")&amp;"日, 不足しています",IF(($G55-AS55)=0,"指定日数に等しいです",IF(($G55-AS55)&lt;0,TEXT(-($G55-AS55),"@")&amp;"日, 余っています","")))),"")</f>
        <v>2日, 不足しています</v>
      </c>
      <c r="AU55" s="16">
        <f>IF($D$1="三交代制",IF(E55="","",COUNTIF(K55:AO55,"深")),"")</f>
        <v>0</v>
      </c>
      <c r="AV55" s="16" t="str">
        <f t="shared" ref="AV55" si="94">IF($D$1="三交代制",IF(E55="","",IF(($H55-AU55)&gt;0,TEXT(($H55-AU55),"@")&amp;"日, 不足しています",IF(($H55-AU55)=0,"指定日数に等しいです",IF(($H55-AU55)&lt;0,TEXT(-($H55-AU55),"@")&amp;"日, 余っています","")))),"")</f>
        <v>2日, 不足しています</v>
      </c>
      <c r="AW55" s="16">
        <f>IF(E55="","",COUNTIF(K55:AO55,"休"))</f>
        <v>0</v>
      </c>
      <c r="AX55" s="42" t="str">
        <f t="shared" ref="AX55" si="95">IF(E55="","",IF(($I55-AW55)&gt;0,TEXT(($I55-AW55),"@")&amp;"日, 不足しています",IF(($I55-AW55)=0,"指定日数に等しいです",IF(($I55-AW55)&lt;0,TEXT(-($I55-AW55),"@")&amp;"日, 余っています",""))))</f>
        <v>8日, 不足しています</v>
      </c>
      <c r="AZ55" s="425" t="str">
        <f t="shared" ref="AZ55" si="96">IF(AND((COUNTIF(K55:AO55,"日")+COUNTIF(K55:AO55,"当")+COUNTIF(K55:AO55,"明")+COUNTIF(K55:AO55,"準")+COUNTIF(K55:AO55,"深")+COUNTIF(K55:AO55,"休"))&gt;0,$E55=""),"氏名を入力して下さい！勤務希望が入力されているのに, 氏名が入力されていません！",IF(
OR(AND($AM$18="×",AM55&lt;&gt;""),AND($AN$18="×",AN55&lt;&gt;""),AND($AO$18="×",AO55&lt;&gt;"")),TEXT($D$9,"m月")&amp;"に含まれない日の希望欄は空白にして下さい！",IF(
AND($D$1="二交代制", COUNTIF(K55:AO55,"準")&gt;0),"「準」夜勤を消して下さい！", IF(AND($D$1="二交代制", COUNTIF(K55:AO55,"深")&gt;0),"「深」夜勤を消して下さい！",IF(AND($D$1="三交代制", COUNTIF(K55:AO55,"当")&gt;0),"「当」直を消して下さい！",IF(AND($D$1="三交代制", COUNTIF(K55:AO55,"明")&gt;0),"「明」けを消して下さい！",
IF(COUNTIF(K196:AO197,10)&gt;0,"「当直→明け→休み」を2回以上, "&amp;CHAR(10)&amp;"連続させないで下さい！",IF(COUNTIF(K196:AO197,20)&gt;0,"「準, 深夜勤務」は3回以上, "&amp;CHAR(10)&amp;"連続させないようにして下さい！",
IF(COUNTIF(K196:AO197,30)&gt;0,"「当直→明け→休み」"&amp;CHAR(10)&amp;"にして下さい！",IF(COUNTIF(K196:AO197,40)&gt;0,"「日(休)→準→休」「日(休)→準→準→休」,「休→深→休」,"&amp;CHAR(10)&amp;"「休→深→準(深)→休」のどれかにして下さい！",""))))))))))</f>
        <v/>
      </c>
    </row>
    <row r="56" spans="4:52" x14ac:dyDescent="0.4">
      <c r="D56" s="408"/>
      <c r="E56" s="321"/>
      <c r="F56" s="230"/>
      <c r="G56" s="315"/>
      <c r="H56" s="315"/>
      <c r="I56" s="317"/>
      <c r="J56" s="157" t="s">
        <v>5</v>
      </c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30"/>
      <c r="AP56" s="36"/>
      <c r="AQ56" s="20"/>
      <c r="AR56" s="20"/>
      <c r="AS56" s="20"/>
      <c r="AT56" s="20"/>
      <c r="AU56" s="20"/>
      <c r="AV56" s="20"/>
      <c r="AW56" s="20"/>
      <c r="AX56" s="40"/>
      <c r="AZ56" s="424"/>
    </row>
    <row r="57" spans="4:52" x14ac:dyDescent="0.4">
      <c r="D57" s="408"/>
      <c r="E57" s="321" t="str">
        <f>IF(Aチーム用勤務希望表!E57&lt;&gt;"",Aチーム用勤務希望表!E57,"")</f>
        <v>清水</v>
      </c>
      <c r="F57" s="230">
        <f>IF(Aチーム用勤務希望表!F57&lt;&gt;"",Aチーム用勤務希望表!F57,"")</f>
        <v>2</v>
      </c>
      <c r="G57" s="315">
        <f>IF(Aチーム用勤務希望表!G57&lt;&gt;"",Aチーム用勤務希望表!G57,"")</f>
        <v>2</v>
      </c>
      <c r="H57" s="315">
        <f>IF(Aチーム用勤務希望表!H57&lt;&gt;"",Aチーム用勤務希望表!H57,"")</f>
        <v>2</v>
      </c>
      <c r="I57" s="317">
        <f>IF(Aチーム用勤務希望表!I57&lt;&gt;"",Aチーム用勤務希望表!I57,"")</f>
        <v>8</v>
      </c>
      <c r="J57" s="157" t="s">
        <v>74</v>
      </c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31"/>
      <c r="AI57" s="131"/>
      <c r="AJ57" s="131"/>
      <c r="AK57" s="131"/>
      <c r="AL57" s="131"/>
      <c r="AM57" s="131"/>
      <c r="AN57" s="131"/>
      <c r="AO57" s="179"/>
      <c r="AP57" s="36">
        <f>IF(E57="","",COUNTIF(K57:AO57,"日"))</f>
        <v>0</v>
      </c>
      <c r="AQ57" s="16" t="str">
        <f>IF($D$1="二交代制",IF(E57="","",COUNTIF(K57:AO57,"当")),"")</f>
        <v/>
      </c>
      <c r="AR57" s="16" t="str">
        <f t="shared" ref="AR57" si="97">IF($D$1="二交代制",IF(E57="","",IF(($F57-AQ57)&gt;0,TEXT(($F57-AQ57),"@")&amp;"日, 不足しています",IF(($F57-AQ57)=0,"指定日数に等しいです",IF(($F57-AQ57)&lt;0,TEXT(-($F57-AQ57),"@")&amp;"日, 余っています","")))),"")</f>
        <v/>
      </c>
      <c r="AS57" s="16">
        <f>IF($D$1="三交代制",IF(E57="","",COUNTIF(K57:AO57,"準")),"")</f>
        <v>0</v>
      </c>
      <c r="AT57" s="20" t="str">
        <f t="shared" ref="AT57" si="98">IF($D$1="三交代制",IF(E57="","",IF(($G57-AS57)&gt;0,TEXT(($G57-AS57),"@")&amp;"日, 不足しています",IF(($G57-AS57)=0,"指定日数に等しいです",IF(($G57-AS57)&lt;0,TEXT(-($G57-AS57),"@")&amp;"日, 余っています","")))),"")</f>
        <v>2日, 不足しています</v>
      </c>
      <c r="AU57" s="16">
        <f>IF($D$1="三交代制",IF(E57="","",COUNTIF(K57:AO57,"深")),"")</f>
        <v>0</v>
      </c>
      <c r="AV57" s="16" t="str">
        <f t="shared" ref="AV57" si="99">IF($D$1="三交代制",IF(E57="","",IF(($H57-AU57)&gt;0,TEXT(($H57-AU57),"@")&amp;"日, 不足しています",IF(($H57-AU57)=0,"指定日数に等しいです",IF(($H57-AU57)&lt;0,TEXT(-($H57-AU57),"@")&amp;"日, 余っています","")))),"")</f>
        <v>2日, 不足しています</v>
      </c>
      <c r="AW57" s="16">
        <f>IF(E57="","",COUNTIF(K57:AO57,"休"))</f>
        <v>0</v>
      </c>
      <c r="AX57" s="42" t="str">
        <f t="shared" ref="AX57" si="100">IF(E57="","",IF(($I57-AW57)&gt;0,TEXT(($I57-AW57),"@")&amp;"日, 不足しています",IF(($I57-AW57)=0,"指定日数に等しいです",IF(($I57-AW57)&lt;0,TEXT(-($I57-AW57),"@")&amp;"日, 余っています",""))))</f>
        <v>8日, 不足しています</v>
      </c>
      <c r="AZ57" s="425" t="str">
        <f t="shared" ref="AZ57" si="101">IF(AND((COUNTIF(K57:AO57,"日")+COUNTIF(K57:AO57,"当")+COUNTIF(K57:AO57,"明")+COUNTIF(K57:AO57,"準")+COUNTIF(K57:AO57,"深")+COUNTIF(K57:AO57,"休"))&gt;0,$E57=""),"氏名を入力して下さい！勤務希望が入力されているのに, 氏名が入力されていません！",IF(
OR(AND($AM$18="×",AM57&lt;&gt;""),AND($AN$18="×",AN57&lt;&gt;""),AND($AO$18="×",AO57&lt;&gt;"")),TEXT($D$9,"m月")&amp;"に含まれない日の希望欄は空白にして下さい！",IF(
AND($D$1="二交代制", COUNTIF(K57:AO57,"準")&gt;0),"「準」夜勤を消して下さい！", IF(AND($D$1="二交代制", COUNTIF(K57:AO57,"深")&gt;0),"「深」夜勤を消して下さい！",IF(AND($D$1="三交代制", COUNTIF(K57:AO57,"当")&gt;0),"「当」直を消して下さい！",IF(AND($D$1="三交代制", COUNTIF(K57:AO57,"明")&gt;0),"「明」けを消して下さい！",
IF(COUNTIF(K198:AO199,10)&gt;0,"「当直→明け→休み」を2回以上, "&amp;CHAR(10)&amp;"連続させないで下さい！",IF(COUNTIF(K198:AO199,20)&gt;0,"「準, 深夜勤務」は3回以上, "&amp;CHAR(10)&amp;"連続させないようにして下さい！",
IF(COUNTIF(K198:AO199,30)&gt;0,"「当直→明け→休み」"&amp;CHAR(10)&amp;"にして下さい！",IF(COUNTIF(K198:AO199,40)&gt;0,"「日(休)→準→休」「日(休)→準→準→休」,「休→深→休」,"&amp;CHAR(10)&amp;"「休→深→準(深)→休」のどれかにして下さい！",""))))))))))</f>
        <v/>
      </c>
    </row>
    <row r="58" spans="4:52" x14ac:dyDescent="0.4">
      <c r="D58" s="408"/>
      <c r="E58" s="321"/>
      <c r="F58" s="230"/>
      <c r="G58" s="315"/>
      <c r="H58" s="315"/>
      <c r="I58" s="317"/>
      <c r="J58" s="157" t="s">
        <v>5</v>
      </c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30"/>
      <c r="AP58" s="36"/>
      <c r="AQ58" s="20"/>
      <c r="AR58" s="20"/>
      <c r="AS58" s="20"/>
      <c r="AT58" s="20"/>
      <c r="AU58" s="20"/>
      <c r="AV58" s="20"/>
      <c r="AW58" s="20"/>
      <c r="AX58" s="40"/>
      <c r="AZ58" s="424"/>
    </row>
    <row r="59" spans="4:52" x14ac:dyDescent="0.4">
      <c r="D59" s="408"/>
      <c r="E59" s="321" t="str">
        <f>IF(Aチーム用勤務希望表!E59&lt;&gt;"",Aチーム用勤務希望表!E59,"")</f>
        <v/>
      </c>
      <c r="F59" s="230" t="str">
        <f>IF(Aチーム用勤務希望表!F59&lt;&gt;"",Aチーム用勤務希望表!F59,"")</f>
        <v/>
      </c>
      <c r="G59" s="315" t="str">
        <f>IF(Aチーム用勤務希望表!G59&lt;&gt;"",Aチーム用勤務希望表!G59,"")</f>
        <v/>
      </c>
      <c r="H59" s="315" t="str">
        <f>IF(Aチーム用勤務希望表!H59&lt;&gt;"",Aチーム用勤務希望表!H59,"")</f>
        <v/>
      </c>
      <c r="I59" s="317" t="str">
        <f>IF(Aチーム用勤務希望表!I59&lt;&gt;"",Aチーム用勤務希望表!I59,"")</f>
        <v/>
      </c>
      <c r="J59" s="157" t="s">
        <v>74</v>
      </c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30"/>
      <c r="AP59" s="36" t="str">
        <f>IF(E59="","",COUNTIF(K59:AO59,"日"))</f>
        <v/>
      </c>
      <c r="AQ59" s="16" t="str">
        <f>IF($D$1="二交代制",IF(E59="","",COUNTIF(K59:AO59,"当")),"")</f>
        <v/>
      </c>
      <c r="AR59" s="16" t="str">
        <f t="shared" ref="AR59" si="102">IF($D$1="二交代制",IF(E59="","",IF(($F59-AQ59)&gt;0,TEXT(($F59-AQ59),"@")&amp;"日, 不足しています",IF(($F59-AQ59)=0,"指定日数に等しいです",IF(($F59-AQ59)&lt;0,TEXT(-($F59-AQ59),"@")&amp;"日, 余っています","")))),"")</f>
        <v/>
      </c>
      <c r="AS59" s="16" t="str">
        <f>IF($D$1="三交代制",IF(E59="","",COUNTIF(K59:AO59,"準")),"")</f>
        <v/>
      </c>
      <c r="AT59" s="20" t="str">
        <f t="shared" ref="AT59" si="103">IF($D$1="三交代制",IF(E59="","",IF(($G59-AS59)&gt;0,TEXT(($G59-AS59),"@")&amp;"日, 不足しています",IF(($G59-AS59)=0,"指定日数に等しいです",IF(($G59-AS59)&lt;0,TEXT(-($G59-AS59),"@")&amp;"日, 余っています","")))),"")</f>
        <v/>
      </c>
      <c r="AU59" s="16" t="str">
        <f>IF($D$1="三交代制",IF(E59="","",COUNTIF(K59:AO59,"深")),"")</f>
        <v/>
      </c>
      <c r="AV59" s="16" t="str">
        <f t="shared" ref="AV59" si="104">IF($D$1="三交代制",IF(E59="","",IF(($H59-AU59)&gt;0,TEXT(($H59-AU59),"@")&amp;"日, 不足しています",IF(($H59-AU59)=0,"指定日数に等しいです",IF(($H59-AU59)&lt;0,TEXT(-($H59-AU59),"@")&amp;"日, 余っています","")))),"")</f>
        <v/>
      </c>
      <c r="AW59" s="16" t="str">
        <f>IF(E59="","",COUNTIF(K59:AO59,"休"))</f>
        <v/>
      </c>
      <c r="AX59" s="42" t="str">
        <f t="shared" ref="AX59" si="105">IF(E59="","",IF(($I59-AW59)&gt;0,TEXT(($I59-AW59),"@")&amp;"日, 不足しています",IF(($I59-AW59)=0,"指定日数に等しいです",IF(($I59-AW59)&lt;0,TEXT(-($I59-AW59),"@")&amp;"日, 余っています",""))))</f>
        <v/>
      </c>
      <c r="AZ59" s="425" t="str">
        <f t="shared" ref="AZ59" si="106">IF(AND((COUNTIF(K59:AO59,"日")+COUNTIF(K59:AO59,"当")+COUNTIF(K59:AO59,"明")+COUNTIF(K59:AO59,"準")+COUNTIF(K59:AO59,"深")+COUNTIF(K59:AO59,"休"))&gt;0,$E59=""),"氏名を入力して下さい！勤務希望が入力されているのに, 氏名が入力されていません！",IF(
OR(AND($AM$18="×",AM59&lt;&gt;""),AND($AN$18="×",AN59&lt;&gt;""),AND($AO$18="×",AO59&lt;&gt;"")),TEXT($D$9,"m月")&amp;"に含まれない日の希望欄は空白にして下さい！",IF(
AND($D$1="二交代制", COUNTIF(K59:AO59,"準")&gt;0),"「準」夜勤を消して下さい！", IF(AND($D$1="二交代制", COUNTIF(K59:AO59,"深")&gt;0),"「深」夜勤を消して下さい！",IF(AND($D$1="三交代制", COUNTIF(K59:AO59,"当")&gt;0),"「当」直を消して下さい！",IF(AND($D$1="三交代制", COUNTIF(K59:AO59,"明")&gt;0),"「明」けを消して下さい！",
IF(COUNTIF(K200:AO201,10)&gt;0,"「当直→明け→休み」を2回以上, "&amp;CHAR(10)&amp;"連続させないで下さい！",IF(COUNTIF(K200:AO201,20)&gt;0,"「準, 深夜勤務」は3回以上, "&amp;CHAR(10)&amp;"連続させないようにして下さい！",
IF(COUNTIF(K200:AO201,30)&gt;0,"「当直→明け→休み」"&amp;CHAR(10)&amp;"にして下さい！",IF(COUNTIF(K200:AO201,40)&gt;0,"「日(休)→準→休」「日(休)→準→準→休」,「休→深→休」,"&amp;CHAR(10)&amp;"「休→深→準(深)→休」のどれかにして下さい！",""))))))))))</f>
        <v/>
      </c>
    </row>
    <row r="60" spans="4:52" x14ac:dyDescent="0.4">
      <c r="D60" s="408"/>
      <c r="E60" s="321"/>
      <c r="F60" s="230"/>
      <c r="G60" s="315"/>
      <c r="H60" s="315"/>
      <c r="I60" s="317"/>
      <c r="J60" s="157" t="s">
        <v>5</v>
      </c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30"/>
      <c r="AP60" s="36"/>
      <c r="AQ60" s="20"/>
      <c r="AR60" s="20"/>
      <c r="AS60" s="20"/>
      <c r="AT60" s="20"/>
      <c r="AU60" s="20"/>
      <c r="AV60" s="20"/>
      <c r="AW60" s="20"/>
      <c r="AX60" s="40"/>
      <c r="AZ60" s="424"/>
    </row>
    <row r="61" spans="4:52" x14ac:dyDescent="0.4">
      <c r="D61" s="408"/>
      <c r="E61" s="321" t="str">
        <f>IF(Aチーム用勤務希望表!E61&lt;&gt;"",Aチーム用勤務希望表!E61,"")</f>
        <v/>
      </c>
      <c r="F61" s="230" t="str">
        <f>IF(Aチーム用勤務希望表!F61&lt;&gt;"",Aチーム用勤務希望表!F61,"")</f>
        <v/>
      </c>
      <c r="G61" s="315" t="str">
        <f>IF(Aチーム用勤務希望表!G61&lt;&gt;"",Aチーム用勤務希望表!G61,"")</f>
        <v/>
      </c>
      <c r="H61" s="315" t="str">
        <f>IF(Aチーム用勤務希望表!H61&lt;&gt;"",Aチーム用勤務希望表!H61,"")</f>
        <v/>
      </c>
      <c r="I61" s="317" t="str">
        <f>IF(Aチーム用勤務希望表!I61&lt;&gt;"",Aチーム用勤務希望表!I61,"")</f>
        <v/>
      </c>
      <c r="J61" s="157" t="s">
        <v>74</v>
      </c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30"/>
      <c r="AP61" s="36" t="str">
        <f>IF(E61="","",COUNTIF(K61:AO61,"日"))</f>
        <v/>
      </c>
      <c r="AQ61" s="16" t="str">
        <f>IF($D$1="二交代制",IF(E61="","",COUNTIF(K61:AO61,"当")),"")</f>
        <v/>
      </c>
      <c r="AR61" s="16" t="str">
        <f t="shared" ref="AR61" si="107">IF($D$1="二交代制",IF(E61="","",IF(($F61-AQ61)&gt;0,TEXT(($F61-AQ61),"@")&amp;"日, 不足しています",IF(($F61-AQ61)=0,"指定日数に等しいです",IF(($F61-AQ61)&lt;0,TEXT(-($F61-AQ61),"@")&amp;"日, 余っています","")))),"")</f>
        <v/>
      </c>
      <c r="AS61" s="16" t="str">
        <f>IF($D$1="三交代制",IF(E61="","",COUNTIF(K61:AO61,"準")),"")</f>
        <v/>
      </c>
      <c r="AT61" s="20" t="str">
        <f t="shared" ref="AT61" si="108">IF($D$1="三交代制",IF(E61="","",IF(($G61-AS61)&gt;0,TEXT(($G61-AS61),"@")&amp;"日, 不足しています",IF(($G61-AS61)=0,"指定日数に等しいです",IF(($G61-AS61)&lt;0,TEXT(-($G61-AS61),"@")&amp;"日, 余っています","")))),"")</f>
        <v/>
      </c>
      <c r="AU61" s="16" t="str">
        <f>IF($D$1="三交代制",IF(E61="","",COUNTIF(K61:AO61,"深")),"")</f>
        <v/>
      </c>
      <c r="AV61" s="16" t="str">
        <f t="shared" ref="AV61" si="109">IF($D$1="三交代制",IF(E61="","",IF(($H61-AU61)&gt;0,TEXT(($H61-AU61),"@")&amp;"日, 不足しています",IF(($H61-AU61)=0,"指定日数に等しいです",IF(($H61-AU61)&lt;0,TEXT(-($H61-AU61),"@")&amp;"日, 余っています","")))),"")</f>
        <v/>
      </c>
      <c r="AW61" s="16" t="str">
        <f>IF(E61="","",COUNTIF(K61:AO61,"休"))</f>
        <v/>
      </c>
      <c r="AX61" s="42" t="str">
        <f t="shared" ref="AX61" si="110">IF(E61="","",IF(($I61-AW61)&gt;0,TEXT(($I61-AW61),"@")&amp;"日, 不足しています",IF(($I61-AW61)=0,"指定日数に等しいです",IF(($I61-AW61)&lt;0,TEXT(-($I61-AW61),"@")&amp;"日, 余っています",""))))</f>
        <v/>
      </c>
      <c r="AZ61" s="425" t="str">
        <f t="shared" ref="AZ61" si="111">IF(AND((COUNTIF(K61:AO61,"日")+COUNTIF(K61:AO61,"当")+COUNTIF(K61:AO61,"明")+COUNTIF(K61:AO61,"準")+COUNTIF(K61:AO61,"深")+COUNTIF(K61:AO61,"休"))&gt;0,$E61=""),"氏名を入力して下さい！勤務希望が入力されているのに, 氏名が入力されていません！",IF(
OR(AND($AM$18="×",AM61&lt;&gt;""),AND($AN$18="×",AN61&lt;&gt;""),AND($AO$18="×",AO61&lt;&gt;"")),TEXT($D$9,"m月")&amp;"に含まれない日の希望欄は空白にして下さい！",IF(
AND($D$1="二交代制", COUNTIF(K61:AO61,"準")&gt;0),"「準」夜勤を消して下さい！", IF(AND($D$1="二交代制", COUNTIF(K61:AO61,"深")&gt;0),"「深」夜勤を消して下さい！",IF(AND($D$1="三交代制", COUNTIF(K61:AO61,"当")&gt;0),"「当」直を消して下さい！",IF(AND($D$1="三交代制", COUNTIF(K61:AO61,"明")&gt;0),"「明」けを消して下さい！",
IF(COUNTIF(K202:AO203,10)&gt;0,"「当直→明け→休み」を2回以上, "&amp;CHAR(10)&amp;"連続させないで下さい！",IF(COUNTIF(K202:AO203,20)&gt;0,"「準, 深夜勤務」は3回以上, "&amp;CHAR(10)&amp;"連続させないようにして下さい！",
IF(COUNTIF(K202:AO203,30)&gt;0,"「当直→明け→休み」"&amp;CHAR(10)&amp;"にして下さい！",IF(COUNTIF(K202:AO203,40)&gt;0,"「日(休)→準→休」「日(休)→準→準→休」,「休→深→休」,"&amp;CHAR(10)&amp;"「休→深→準(深)→休」のどれかにして下さい！",""))))))))))</f>
        <v/>
      </c>
    </row>
    <row r="62" spans="4:52" x14ac:dyDescent="0.4">
      <c r="D62" s="408"/>
      <c r="E62" s="321"/>
      <c r="F62" s="230"/>
      <c r="G62" s="315"/>
      <c r="H62" s="315"/>
      <c r="I62" s="317"/>
      <c r="J62" s="157" t="s">
        <v>5</v>
      </c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30"/>
      <c r="AP62" s="36"/>
      <c r="AQ62" s="20"/>
      <c r="AR62" s="20"/>
      <c r="AS62" s="20"/>
      <c r="AT62" s="20"/>
      <c r="AU62" s="20"/>
      <c r="AV62" s="20"/>
      <c r="AW62" s="20"/>
      <c r="AX62" s="40"/>
      <c r="AZ62" s="424"/>
    </row>
    <row r="63" spans="4:52" x14ac:dyDescent="0.4">
      <c r="D63" s="408"/>
      <c r="E63" s="321" t="str">
        <f>IF(Aチーム用勤務希望表!E63&lt;&gt;"",Aチーム用勤務希望表!E63,"")</f>
        <v/>
      </c>
      <c r="F63" s="230" t="str">
        <f>IF(Aチーム用勤務希望表!F63&lt;&gt;"",Aチーム用勤務希望表!F63,"")</f>
        <v/>
      </c>
      <c r="G63" s="315" t="str">
        <f>IF(Aチーム用勤務希望表!G63&lt;&gt;"",Aチーム用勤務希望表!G63,"")</f>
        <v/>
      </c>
      <c r="H63" s="315" t="str">
        <f>IF(Aチーム用勤務希望表!H63&lt;&gt;"",Aチーム用勤務希望表!H63,"")</f>
        <v/>
      </c>
      <c r="I63" s="317" t="str">
        <f>IF(Aチーム用勤務希望表!I63&lt;&gt;"",Aチーム用勤務希望表!I63,"")</f>
        <v/>
      </c>
      <c r="J63" s="157" t="s">
        <v>74</v>
      </c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30"/>
      <c r="AP63" s="36" t="str">
        <f>IF(E63="","",COUNTIF(K63:AO63,"日"))</f>
        <v/>
      </c>
      <c r="AQ63" s="16" t="str">
        <f>IF($D$1="二交代制",IF(E63="","",COUNTIF(K63:AO63,"当")),"")</f>
        <v/>
      </c>
      <c r="AR63" s="16" t="str">
        <f t="shared" ref="AR63" si="112">IF($D$1="二交代制",IF(E63="","",IF(($F63-AQ63)&gt;0,TEXT(($F63-AQ63),"@")&amp;"日, 不足しています",IF(($F63-AQ63)=0,"指定日数に等しいです",IF(($F63-AQ63)&lt;0,TEXT(-($F63-AQ63),"@")&amp;"日, 余っています","")))),"")</f>
        <v/>
      </c>
      <c r="AS63" s="16" t="str">
        <f>IF($D$1="三交代制",IF(E63="","",COUNTIF(K63:AO63,"準")),"")</f>
        <v/>
      </c>
      <c r="AT63" s="20" t="str">
        <f t="shared" ref="AT63" si="113">IF($D$1="三交代制",IF(E63="","",IF(($G63-AS63)&gt;0,TEXT(($G63-AS63),"@")&amp;"日, 不足しています",IF(($G63-AS63)=0,"指定日数に等しいです",IF(($G63-AS63)&lt;0,TEXT(-($G63-AS63),"@")&amp;"日, 余っています","")))),"")</f>
        <v/>
      </c>
      <c r="AU63" s="16" t="str">
        <f>IF($D$1="三交代制",IF(E63="","",COUNTIF(K63:AO63,"深")),"")</f>
        <v/>
      </c>
      <c r="AV63" s="16" t="str">
        <f t="shared" ref="AV63" si="114">IF($D$1="三交代制",IF(E63="","",IF(($H63-AU63)&gt;0,TEXT(($H63-AU63),"@")&amp;"日, 不足しています",IF(($H63-AU63)=0,"指定日数に等しいです",IF(($H63-AU63)&lt;0,TEXT(-($H63-AU63),"@")&amp;"日, 余っています","")))),"")</f>
        <v/>
      </c>
      <c r="AW63" s="16" t="str">
        <f>IF(E63="","",COUNTIF(K63:AO63,"休"))</f>
        <v/>
      </c>
      <c r="AX63" s="42" t="str">
        <f t="shared" ref="AX63" si="115">IF(E63="","",IF(($I63-AW63)&gt;0,TEXT(($I63-AW63),"@")&amp;"日, 不足しています",IF(($I63-AW63)=0,"指定日数に等しいです",IF(($I63-AW63)&lt;0,TEXT(-($I63-AW63),"@")&amp;"日, 余っています",""))))</f>
        <v/>
      </c>
      <c r="AZ63" s="425" t="str">
        <f t="shared" ref="AZ63" si="116">IF(AND((COUNTIF(K63:AO63,"日")+COUNTIF(K63:AO63,"当")+COUNTIF(K63:AO63,"明")+COUNTIF(K63:AO63,"準")+COUNTIF(K63:AO63,"深")+COUNTIF(K63:AO63,"休"))&gt;0,$E63=""),"氏名を入力して下さい！勤務希望が入力されているのに, 氏名が入力されていません！",IF(
OR(AND($AM$18="×",AM63&lt;&gt;""),AND($AN$18="×",AN63&lt;&gt;""),AND($AO$18="×",AO63&lt;&gt;"")),TEXT($D$9,"m月")&amp;"に含まれない日の希望欄は空白にして下さい！",IF(
AND($D$1="二交代制", COUNTIF(K63:AO63,"準")&gt;0),"「準」夜勤を消して下さい！", IF(AND($D$1="二交代制", COUNTIF(K63:AO63,"深")&gt;0),"「深」夜勤を消して下さい！",IF(AND($D$1="三交代制", COUNTIF(K63:AO63,"当")&gt;0),"「当」直を消して下さい！",IF(AND($D$1="三交代制", COUNTIF(K63:AO63,"明")&gt;0),"「明」けを消して下さい！",
IF(COUNTIF(K204:AO205,10)&gt;0,"「当直→明け→休み」を2回以上, "&amp;CHAR(10)&amp;"連続させないで下さい！",IF(COUNTIF(K204:AO205,20)&gt;0,"「準, 深夜勤務」は3回以上, "&amp;CHAR(10)&amp;"連続させないようにして下さい！",
IF(COUNTIF(K204:AO205,30)&gt;0,"「当直→明け→休み」"&amp;CHAR(10)&amp;"にして下さい！",IF(COUNTIF(K204:AO205,40)&gt;0,"「日(休)→準→休」「日(休)→準→準→休」,「休→深→休」,"&amp;CHAR(10)&amp;"「休→深→準(深)→休」のどれかにして下さい！",""))))))))))</f>
        <v/>
      </c>
    </row>
    <row r="64" spans="4:52" x14ac:dyDescent="0.4">
      <c r="D64" s="408"/>
      <c r="E64" s="321"/>
      <c r="F64" s="230"/>
      <c r="G64" s="315"/>
      <c r="H64" s="315"/>
      <c r="I64" s="317"/>
      <c r="J64" s="157" t="s">
        <v>5</v>
      </c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30"/>
      <c r="AP64" s="36"/>
      <c r="AQ64" s="20"/>
      <c r="AR64" s="20"/>
      <c r="AS64" s="20"/>
      <c r="AT64" s="20"/>
      <c r="AU64" s="20"/>
      <c r="AV64" s="20"/>
      <c r="AW64" s="20"/>
      <c r="AX64" s="40"/>
      <c r="AZ64" s="424"/>
    </row>
    <row r="65" spans="4:52" x14ac:dyDescent="0.4">
      <c r="D65" s="408"/>
      <c r="E65" s="321" t="str">
        <f>IF(Aチーム用勤務希望表!E65&lt;&gt;"",Aチーム用勤務希望表!E65,"")</f>
        <v/>
      </c>
      <c r="F65" s="230" t="str">
        <f>IF(Aチーム用勤務希望表!F65&lt;&gt;"",Aチーム用勤務希望表!F65,"")</f>
        <v/>
      </c>
      <c r="G65" s="315" t="str">
        <f>IF(Aチーム用勤務希望表!G65&lt;&gt;"",Aチーム用勤務希望表!G65,"")</f>
        <v/>
      </c>
      <c r="H65" s="315" t="str">
        <f>IF(Aチーム用勤務希望表!H65&lt;&gt;"",Aチーム用勤務希望表!H65,"")</f>
        <v/>
      </c>
      <c r="I65" s="317" t="str">
        <f>IF(Aチーム用勤務希望表!I65&lt;&gt;"",Aチーム用勤務希望表!I65,"")</f>
        <v/>
      </c>
      <c r="J65" s="157" t="s">
        <v>74</v>
      </c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30"/>
      <c r="AP65" s="36" t="str">
        <f>IF(E65="","",COUNTIF(K65:AO65,"日"))</f>
        <v/>
      </c>
      <c r="AQ65" s="16" t="str">
        <f>IF($D$1="二交代制",IF(E65="","",COUNTIF(K65:AO65,"当")),"")</f>
        <v/>
      </c>
      <c r="AR65" s="16" t="str">
        <f t="shared" ref="AR65" si="117">IF($D$1="二交代制",IF(E65="","",IF(($F65-AQ65)&gt;0,TEXT(($F65-AQ65),"@")&amp;"日, 不足しています",IF(($F65-AQ65)=0,"指定日数に等しいです",IF(($F65-AQ65)&lt;0,TEXT(-($F65-AQ65),"@")&amp;"日, 余っています","")))),"")</f>
        <v/>
      </c>
      <c r="AS65" s="16" t="str">
        <f>IF($D$1="三交代制",IF(E65="","",COUNTIF(K65:AO65,"準")),"")</f>
        <v/>
      </c>
      <c r="AT65" s="20" t="str">
        <f t="shared" ref="AT65" si="118">IF($D$1="三交代制",IF(E65="","",IF(($G65-AS65)&gt;0,TEXT(($G65-AS65),"@")&amp;"日, 不足しています",IF(($G65-AS65)=0,"指定日数に等しいです",IF(($G65-AS65)&lt;0,TEXT(-($G65-AS65),"@")&amp;"日, 余っています","")))),"")</f>
        <v/>
      </c>
      <c r="AU65" s="16" t="str">
        <f>IF($D$1="三交代制",IF(E65="","",COUNTIF(K65:AO65,"深")),"")</f>
        <v/>
      </c>
      <c r="AV65" s="16" t="str">
        <f t="shared" ref="AV65" si="119">IF($D$1="三交代制",IF(E65="","",IF(($H65-AU65)&gt;0,TEXT(($H65-AU65),"@")&amp;"日, 不足しています",IF(($H65-AU65)=0,"指定日数に等しいです",IF(($H65-AU65)&lt;0,TEXT(-($H65-AU65),"@")&amp;"日, 余っています","")))),"")</f>
        <v/>
      </c>
      <c r="AW65" s="16" t="str">
        <f>IF(E65="","",COUNTIF(K65:AO65,"休"))</f>
        <v/>
      </c>
      <c r="AX65" s="42" t="str">
        <f t="shared" ref="AX65" si="120">IF(E65="","",IF(($I65-AW65)&gt;0,TEXT(($I65-AW65),"@")&amp;"日, 不足しています",IF(($I65-AW65)=0,"指定日数に等しいです",IF(($I65-AW65)&lt;0,TEXT(-($I65-AW65),"@")&amp;"日, 余っています",""))))</f>
        <v/>
      </c>
      <c r="AZ65" s="425" t="str">
        <f t="shared" ref="AZ65" si="121">IF(AND((COUNTIF(K65:AO65,"日")+COUNTIF(K65:AO65,"当")+COUNTIF(K65:AO65,"明")+COUNTIF(K65:AO65,"準")+COUNTIF(K65:AO65,"深")+COUNTIF(K65:AO65,"休"))&gt;0,$E65=""),"氏名を入力して下さい！勤務希望が入力されているのに, 氏名が入力されていません！",IF(
OR(AND($AM$18="×",AM65&lt;&gt;""),AND($AN$18="×",AN65&lt;&gt;""),AND($AO$18="×",AO65&lt;&gt;"")),TEXT($D$9,"m月")&amp;"に含まれない日の希望欄は空白にして下さい！",IF(
AND($D$1="二交代制", COUNTIF(K65:AO65,"準")&gt;0),"「準」夜勤を消して下さい！", IF(AND($D$1="二交代制", COUNTIF(K65:AO65,"深")&gt;0),"「深」夜勤を消して下さい！",IF(AND($D$1="三交代制", COUNTIF(K65:AO65,"当")&gt;0),"「当」直を消して下さい！",IF(AND($D$1="三交代制", COUNTIF(K65:AO65,"明")&gt;0),"「明」けを消して下さい！",
IF(COUNTIF(K206:AO207,10)&gt;0,"「当直→明け→休み」を2回以上, "&amp;CHAR(10)&amp;"連続させないで下さい！",IF(COUNTIF(K206:AO207,20)&gt;0,"「準, 深夜勤務」は3回以上, "&amp;CHAR(10)&amp;"連続させないようにして下さい！",
IF(COUNTIF(K206:AO207,30)&gt;0,"「当直→明け→休み」"&amp;CHAR(10)&amp;"にして下さい！",IF(COUNTIF(K206:AO207,40)&gt;0,"「日(休)→準→休」「日(休)→準→準→休」,「休→深→休」,"&amp;CHAR(10)&amp;"「休→深→準(深)→休」のどれかにして下さい！",""))))))))))</f>
        <v/>
      </c>
    </row>
    <row r="66" spans="4:52" x14ac:dyDescent="0.4">
      <c r="D66" s="408"/>
      <c r="E66" s="321"/>
      <c r="F66" s="230"/>
      <c r="G66" s="315"/>
      <c r="H66" s="315"/>
      <c r="I66" s="317"/>
      <c r="J66" s="157" t="s">
        <v>5</v>
      </c>
      <c r="K66" s="129"/>
      <c r="L66" s="129"/>
      <c r="M66" s="129"/>
      <c r="N66" s="129"/>
      <c r="O66" s="129"/>
      <c r="P66" s="129"/>
      <c r="Q66" s="129"/>
      <c r="R66" s="129"/>
      <c r="S66" s="129"/>
      <c r="T66" s="129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30"/>
      <c r="AP66" s="36"/>
      <c r="AQ66" s="20"/>
      <c r="AR66" s="20"/>
      <c r="AS66" s="20"/>
      <c r="AT66" s="20"/>
      <c r="AU66" s="20"/>
      <c r="AV66" s="20"/>
      <c r="AW66" s="20"/>
      <c r="AX66" s="40"/>
      <c r="AZ66" s="424"/>
    </row>
    <row r="67" spans="4:52" x14ac:dyDescent="0.4">
      <c r="D67" s="408"/>
      <c r="E67" s="321" t="str">
        <f>IF(Aチーム用勤務希望表!E67&lt;&gt;"",Aチーム用勤務希望表!E67,"")</f>
        <v/>
      </c>
      <c r="F67" s="230" t="str">
        <f>IF(Aチーム用勤務希望表!F67&lt;&gt;"",Aチーム用勤務希望表!F67,"")</f>
        <v/>
      </c>
      <c r="G67" s="315" t="str">
        <f>IF(Aチーム用勤務希望表!G67&lt;&gt;"",Aチーム用勤務希望表!G67,"")</f>
        <v/>
      </c>
      <c r="H67" s="315" t="str">
        <f>IF(Aチーム用勤務希望表!H67&lt;&gt;"",Aチーム用勤務希望表!H67,"")</f>
        <v/>
      </c>
      <c r="I67" s="317" t="str">
        <f>IF(Aチーム用勤務希望表!I67&lt;&gt;"",Aチーム用勤務希望表!I67,"")</f>
        <v/>
      </c>
      <c r="J67" s="157" t="s">
        <v>74</v>
      </c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29"/>
      <c r="AF67" s="129"/>
      <c r="AG67" s="129"/>
      <c r="AH67" s="129"/>
      <c r="AI67" s="129"/>
      <c r="AJ67" s="129"/>
      <c r="AK67" s="129"/>
      <c r="AL67" s="129"/>
      <c r="AM67" s="129"/>
      <c r="AN67" s="129"/>
      <c r="AO67" s="130"/>
      <c r="AP67" s="36" t="str">
        <f>IF(E67="","",COUNTIF(K67:AO67,"日"))</f>
        <v/>
      </c>
      <c r="AQ67" s="16" t="str">
        <f>IF($D$1="二交代制",IF(E67="","",COUNTIF(K67:AO67,"当")),"")</f>
        <v/>
      </c>
      <c r="AR67" s="16" t="str">
        <f t="shared" ref="AR67" si="122">IF($D$1="二交代制",IF(E67="","",IF(($F67-AQ67)&gt;0,TEXT(($F67-AQ67),"@")&amp;"日, 不足しています",IF(($F67-AQ67)=0,"指定日数に等しいです",IF(($F67-AQ67)&lt;0,TEXT(-($F67-AQ67),"@")&amp;"日, 余っています","")))),"")</f>
        <v/>
      </c>
      <c r="AS67" s="16" t="str">
        <f>IF($D$1="三交代制",IF(E67="","",COUNTIF(K67:AO67,"準")),"")</f>
        <v/>
      </c>
      <c r="AT67" s="20" t="str">
        <f t="shared" ref="AT67" si="123">IF($D$1="三交代制",IF(E67="","",IF(($G67-AS67)&gt;0,TEXT(($G67-AS67),"@")&amp;"日, 不足しています",IF(($G67-AS67)=0,"指定日数に等しいです",IF(($G67-AS67)&lt;0,TEXT(-($G67-AS67),"@")&amp;"日, 余っています","")))),"")</f>
        <v/>
      </c>
      <c r="AU67" s="16" t="str">
        <f>IF($D$1="三交代制",IF(E67="","",COUNTIF(K67:AO67,"深")),"")</f>
        <v/>
      </c>
      <c r="AV67" s="16" t="str">
        <f t="shared" ref="AV67" si="124">IF($D$1="三交代制",IF(E67="","",IF(($H67-AU67)&gt;0,TEXT(($H67-AU67),"@")&amp;"日, 不足しています",IF(($H67-AU67)=0,"指定日数に等しいです",IF(($H67-AU67)&lt;0,TEXT(-($H67-AU67),"@")&amp;"日, 余っています","")))),"")</f>
        <v/>
      </c>
      <c r="AW67" s="16" t="str">
        <f>IF(E67="","",COUNTIF(K67:AO67,"休"))</f>
        <v/>
      </c>
      <c r="AX67" s="42" t="str">
        <f t="shared" ref="AX67" si="125">IF(E67="","",IF(($I67-AW67)&gt;0,TEXT(($I67-AW67),"@")&amp;"日, 不足しています",IF(($I67-AW67)=0,"指定日数に等しいです",IF(($I67-AW67)&lt;0,TEXT(-($I67-AW67),"@")&amp;"日, 余っています",""))))</f>
        <v/>
      </c>
      <c r="AZ67" s="425" t="str">
        <f t="shared" ref="AZ67" si="126">IF(AND((COUNTIF(K67:AO67,"日")+COUNTIF(K67:AO67,"当")+COUNTIF(K67:AO67,"明")+COUNTIF(K67:AO67,"準")+COUNTIF(K67:AO67,"深")+COUNTIF(K67:AO67,"休"))&gt;0,$E67=""),"氏名を入力して下さい！勤務希望が入力されているのに, 氏名が入力されていません！",IF(
OR(AND($AM$18="×",AM67&lt;&gt;""),AND($AN$18="×",AN67&lt;&gt;""),AND($AO$18="×",AO67&lt;&gt;"")),TEXT($D$9,"m月")&amp;"に含まれない日の希望欄は空白にして下さい！",IF(
AND($D$1="二交代制", COUNTIF(K67:AO67,"準")&gt;0),"「準」夜勤を消して下さい！", IF(AND($D$1="二交代制", COUNTIF(K67:AO67,"深")&gt;0),"「深」夜勤を消して下さい！",IF(AND($D$1="三交代制", COUNTIF(K67:AO67,"当")&gt;0),"「当」直を消して下さい！",IF(AND($D$1="三交代制", COUNTIF(K67:AO67,"明")&gt;0),"「明」けを消して下さい！",
IF(COUNTIF(K208:AO209,10)&gt;0,"「当直→明け→休み」を2回以上, "&amp;CHAR(10)&amp;"連続させないで下さい！",IF(COUNTIF(K208:AO209,20)&gt;0,"「準, 深夜勤務」は3回以上, "&amp;CHAR(10)&amp;"連続させないようにして下さい！",
IF(COUNTIF(K208:AO209,30)&gt;0,"「当直→明け→休み」"&amp;CHAR(10)&amp;"にして下さい！",IF(COUNTIF(K208:AO209,40)&gt;0,"「日(休)→準→休」「日(休)→準→準→休」,「休→深→休」,"&amp;CHAR(10)&amp;"「休→深→準(深)→休」のどれかにして下さい！",""))))))))))</f>
        <v/>
      </c>
    </row>
    <row r="68" spans="4:52" x14ac:dyDescent="0.4">
      <c r="D68" s="408"/>
      <c r="E68" s="321"/>
      <c r="F68" s="230"/>
      <c r="G68" s="315"/>
      <c r="H68" s="315"/>
      <c r="I68" s="317"/>
      <c r="J68" s="157" t="s">
        <v>5</v>
      </c>
      <c r="K68" s="129"/>
      <c r="L68" s="129"/>
      <c r="M68" s="129"/>
      <c r="N68" s="129"/>
      <c r="O68" s="129"/>
      <c r="P68" s="129"/>
      <c r="Q68" s="129"/>
      <c r="R68" s="129"/>
      <c r="S68" s="129"/>
      <c r="T68" s="129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29"/>
      <c r="AF68" s="129"/>
      <c r="AG68" s="129"/>
      <c r="AH68" s="129"/>
      <c r="AI68" s="129"/>
      <c r="AJ68" s="129"/>
      <c r="AK68" s="129"/>
      <c r="AL68" s="129"/>
      <c r="AM68" s="129"/>
      <c r="AN68" s="129"/>
      <c r="AO68" s="130"/>
      <c r="AP68" s="36"/>
      <c r="AQ68" s="20"/>
      <c r="AR68" s="20"/>
      <c r="AS68" s="20"/>
      <c r="AT68" s="20"/>
      <c r="AU68" s="20"/>
      <c r="AV68" s="20"/>
      <c r="AW68" s="20"/>
      <c r="AX68" s="40"/>
      <c r="AZ68" s="424"/>
    </row>
    <row r="69" spans="4:52" x14ac:dyDescent="0.4">
      <c r="D69" s="408"/>
      <c r="E69" s="321" t="str">
        <f>IF(Aチーム用勤務希望表!E69&lt;&gt;"",Aチーム用勤務希望表!E69,"")</f>
        <v/>
      </c>
      <c r="F69" s="230" t="str">
        <f>IF(Aチーム用勤務希望表!F69&lt;&gt;"",Aチーム用勤務希望表!F69,"")</f>
        <v/>
      </c>
      <c r="G69" s="315" t="str">
        <f>IF(Aチーム用勤務希望表!G69&lt;&gt;"",Aチーム用勤務希望表!G69,"")</f>
        <v/>
      </c>
      <c r="H69" s="315" t="str">
        <f>IF(Aチーム用勤務希望表!H69&lt;&gt;"",Aチーム用勤務希望表!H69,"")</f>
        <v/>
      </c>
      <c r="I69" s="317" t="str">
        <f>IF(Aチーム用勤務希望表!I69&lt;&gt;"",Aチーム用勤務希望表!I69,"")</f>
        <v/>
      </c>
      <c r="J69" s="157" t="s">
        <v>74</v>
      </c>
      <c r="K69" s="129"/>
      <c r="L69" s="129"/>
      <c r="M69" s="129"/>
      <c r="N69" s="129"/>
      <c r="O69" s="129"/>
      <c r="P69" s="129"/>
      <c r="Q69" s="129"/>
      <c r="R69" s="129"/>
      <c r="S69" s="129"/>
      <c r="T69" s="129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30"/>
      <c r="AP69" s="36" t="str">
        <f>IF(E69="","",COUNTIF(K69:AO69,"日"))</f>
        <v/>
      </c>
      <c r="AQ69" s="16" t="str">
        <f>IF($D$1="二交代制",IF(E69="","",COUNTIF(K69:AO69,"当")),"")</f>
        <v/>
      </c>
      <c r="AR69" s="16" t="str">
        <f t="shared" ref="AR69" si="127">IF($D$1="二交代制",IF(E69="","",IF(($F69-AQ69)&gt;0,TEXT(($F69-AQ69),"@")&amp;"日, 不足しています",IF(($F69-AQ69)=0,"指定日数に等しいです",IF(($F69-AQ69)&lt;0,TEXT(-($F69-AQ69),"@")&amp;"日, 余っています","")))),"")</f>
        <v/>
      </c>
      <c r="AS69" s="16" t="str">
        <f>IF($D$1="三交代制",IF(E69="","",COUNTIF(K69:AO69,"準")),"")</f>
        <v/>
      </c>
      <c r="AT69" s="20" t="str">
        <f t="shared" ref="AT69" si="128">IF($D$1="三交代制",IF(E69="","",IF(($G69-AS69)&gt;0,TEXT(($G69-AS69),"@")&amp;"日, 不足しています",IF(($G69-AS69)=0,"指定日数に等しいです",IF(($G69-AS69)&lt;0,TEXT(-($G69-AS69),"@")&amp;"日, 余っています","")))),"")</f>
        <v/>
      </c>
      <c r="AU69" s="16" t="str">
        <f>IF($D$1="三交代制",IF(E69="","",COUNTIF(K69:AO69,"深")),"")</f>
        <v/>
      </c>
      <c r="AV69" s="16" t="str">
        <f t="shared" ref="AV69" si="129">IF($D$1="三交代制",IF(E69="","",IF(($H69-AU69)&gt;0,TEXT(($H69-AU69),"@")&amp;"日, 不足しています",IF(($H69-AU69)=0,"指定日数に等しいです",IF(($H69-AU69)&lt;0,TEXT(-($H69-AU69),"@")&amp;"日, 余っています","")))),"")</f>
        <v/>
      </c>
      <c r="AW69" s="16" t="str">
        <f>IF(E69="","",COUNTIF(K69:AO69,"休"))</f>
        <v/>
      </c>
      <c r="AX69" s="42" t="str">
        <f t="shared" ref="AX69" si="130">IF(E69="","",IF(($I69-AW69)&gt;0,TEXT(($I69-AW69),"@")&amp;"日, 不足しています",IF(($I69-AW69)=0,"指定日数に等しいです",IF(($I69-AW69)&lt;0,TEXT(-($I69-AW69),"@")&amp;"日, 余っています",""))))</f>
        <v/>
      </c>
      <c r="AZ69" s="425" t="str">
        <f t="shared" ref="AZ69" si="131">IF(AND((COUNTIF(K69:AO69,"日")+COUNTIF(K69:AO69,"当")+COUNTIF(K69:AO69,"明")+COUNTIF(K69:AO69,"準")+COUNTIF(K69:AO69,"深")+COUNTIF(K69:AO69,"休"))&gt;0,$E69=""),"氏名を入力して下さい！勤務希望が入力されているのに, 氏名が入力されていません！",IF(
OR(AND($AM$18="×",AM69&lt;&gt;""),AND($AN$18="×",AN69&lt;&gt;""),AND($AO$18="×",AO69&lt;&gt;"")),TEXT($D$9,"m月")&amp;"に含まれない日の希望欄は空白にして下さい！",IF(
AND($D$1="二交代制", COUNTIF(K69:AO69,"準")&gt;0),"「準」夜勤を消して下さい！", IF(AND($D$1="二交代制", COUNTIF(K69:AO69,"深")&gt;0),"「深」夜勤を消して下さい！",IF(AND($D$1="三交代制", COUNTIF(K69:AO69,"当")&gt;0),"「当」直を消して下さい！",IF(AND($D$1="三交代制", COUNTIF(K69:AO69,"明")&gt;0),"「明」けを消して下さい！",
IF(COUNTIF(K210:AO211,10)&gt;0,"「当直→明け→休み」を2回以上, "&amp;CHAR(10)&amp;"連続させないで下さい！",IF(COUNTIF(K210:AO211,20)&gt;0,"「準, 深夜勤務」は3回以上, "&amp;CHAR(10)&amp;"連続させないようにして下さい！",
IF(COUNTIF(K210:AO211,30)&gt;0,"「当直→明け→休み」"&amp;CHAR(10)&amp;"にして下さい！",IF(COUNTIF(K210:AO211,40)&gt;0,"「日(休)→準→休」「日(休)→準→準→休」,「休→深→休」,"&amp;CHAR(10)&amp;"「休→深→準(深)→休」のどれかにして下さい！",""))))))))))</f>
        <v/>
      </c>
    </row>
    <row r="70" spans="4:52" x14ac:dyDescent="0.4">
      <c r="D70" s="408"/>
      <c r="E70" s="321"/>
      <c r="F70" s="230"/>
      <c r="G70" s="315"/>
      <c r="H70" s="315"/>
      <c r="I70" s="317"/>
      <c r="J70" s="157" t="s">
        <v>5</v>
      </c>
      <c r="K70" s="129"/>
      <c r="L70" s="129"/>
      <c r="M70" s="129"/>
      <c r="N70" s="129"/>
      <c r="O70" s="129"/>
      <c r="P70" s="129"/>
      <c r="Q70" s="129"/>
      <c r="R70" s="129"/>
      <c r="S70" s="129"/>
      <c r="T70" s="129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29"/>
      <c r="AF70" s="129"/>
      <c r="AG70" s="129"/>
      <c r="AH70" s="129"/>
      <c r="AI70" s="129"/>
      <c r="AJ70" s="129"/>
      <c r="AK70" s="129"/>
      <c r="AL70" s="129"/>
      <c r="AM70" s="129"/>
      <c r="AN70" s="129"/>
      <c r="AO70" s="130"/>
      <c r="AP70" s="36"/>
      <c r="AQ70" s="20"/>
      <c r="AR70" s="20"/>
      <c r="AS70" s="20"/>
      <c r="AT70" s="20"/>
      <c r="AU70" s="20"/>
      <c r="AV70" s="20"/>
      <c r="AW70" s="20"/>
      <c r="AX70" s="40"/>
      <c r="AZ70" s="424"/>
    </row>
    <row r="71" spans="4:52" x14ac:dyDescent="0.4">
      <c r="D71" s="408"/>
      <c r="E71" s="321" t="str">
        <f>IF(Aチーム用勤務希望表!E71&lt;&gt;"",Aチーム用勤務希望表!E71,"")</f>
        <v/>
      </c>
      <c r="F71" s="230" t="str">
        <f>IF(Aチーム用勤務希望表!F71&lt;&gt;"",Aチーム用勤務希望表!F71,"")</f>
        <v/>
      </c>
      <c r="G71" s="315" t="str">
        <f>IF(Aチーム用勤務希望表!G71&lt;&gt;"",Aチーム用勤務希望表!G71,"")</f>
        <v/>
      </c>
      <c r="H71" s="315" t="str">
        <f>IF(Aチーム用勤務希望表!H71&lt;&gt;"",Aチーム用勤務希望表!H71,"")</f>
        <v/>
      </c>
      <c r="I71" s="317" t="str">
        <f>IF(Aチーム用勤務希望表!I71&lt;&gt;"",Aチーム用勤務希望表!I71,"")</f>
        <v/>
      </c>
      <c r="J71" s="157" t="s">
        <v>74</v>
      </c>
      <c r="K71" s="129"/>
      <c r="L71" s="129"/>
      <c r="M71" s="129"/>
      <c r="N71" s="129"/>
      <c r="O71" s="129"/>
      <c r="P71" s="129"/>
      <c r="Q71" s="129"/>
      <c r="R71" s="129"/>
      <c r="S71" s="129"/>
      <c r="T71" s="129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29"/>
      <c r="AF71" s="129"/>
      <c r="AG71" s="129"/>
      <c r="AH71" s="129"/>
      <c r="AI71" s="129"/>
      <c r="AJ71" s="129"/>
      <c r="AK71" s="129"/>
      <c r="AL71" s="129"/>
      <c r="AM71" s="129"/>
      <c r="AN71" s="129"/>
      <c r="AO71" s="130"/>
      <c r="AP71" s="36" t="str">
        <f>IF(E71="","",COUNTIF(K71:AO71,"日"))</f>
        <v/>
      </c>
      <c r="AQ71" s="16" t="str">
        <f>IF($D$1="二交代制",IF(E71="","",COUNTIF(K71:AO71,"当")),"")</f>
        <v/>
      </c>
      <c r="AR71" s="16" t="str">
        <f t="shared" ref="AR71" si="132">IF($D$1="二交代制",IF(E71="","",IF(($F71-AQ71)&gt;0,TEXT(($F71-AQ71),"@")&amp;"日, 不足しています",IF(($F71-AQ71)=0,"指定日数に等しいです",IF(($F71-AQ71)&lt;0,TEXT(-($F71-AQ71),"@")&amp;"日, 余っています","")))),"")</f>
        <v/>
      </c>
      <c r="AS71" s="16" t="str">
        <f>IF($D$1="三交代制",IF(E71="","",COUNTIF(K71:AO71,"準")),"")</f>
        <v/>
      </c>
      <c r="AT71" s="20" t="str">
        <f t="shared" ref="AT71" si="133">IF($D$1="三交代制",IF(E71="","",IF(($G71-AS71)&gt;0,TEXT(($G71-AS71),"@")&amp;"日, 不足しています",IF(($G71-AS71)=0,"指定日数に等しいです",IF(($G71-AS71)&lt;0,TEXT(-($G71-AS71),"@")&amp;"日, 余っています","")))),"")</f>
        <v/>
      </c>
      <c r="AU71" s="16" t="str">
        <f>IF($D$1="三交代制",IF(E71="","",COUNTIF(K71:AO71,"深")),"")</f>
        <v/>
      </c>
      <c r="AV71" s="16" t="str">
        <f t="shared" ref="AV71" si="134">IF($D$1="三交代制",IF(E71="","",IF(($H71-AU71)&gt;0,TEXT(($H71-AU71),"@")&amp;"日, 不足しています",IF(($H71-AU71)=0,"指定日数に等しいです",IF(($H71-AU71)&lt;0,TEXT(-($H71-AU71),"@")&amp;"日, 余っています","")))),"")</f>
        <v/>
      </c>
      <c r="AW71" s="16" t="str">
        <f>IF(E71="","",COUNTIF(K71:AO71,"休"))</f>
        <v/>
      </c>
      <c r="AX71" s="42" t="str">
        <f t="shared" ref="AX71" si="135">IF(E71="","",IF(($I71-AW71)&gt;0,TEXT(($I71-AW71),"@")&amp;"日, 不足しています",IF(($I71-AW71)=0,"指定日数に等しいです",IF(($I71-AW71)&lt;0,TEXT(-($I71-AW71),"@")&amp;"日, 余っています",""))))</f>
        <v/>
      </c>
      <c r="AZ71" s="425" t="str">
        <f t="shared" ref="AZ71" si="136">IF(AND((COUNTIF(K71:AO71,"日")+COUNTIF(K71:AO71,"当")+COUNTIF(K71:AO71,"明")+COUNTIF(K71:AO71,"準")+COUNTIF(K71:AO71,"深")+COUNTIF(K71:AO71,"休"))&gt;0,$E71=""),"氏名を入力して下さい！勤務希望が入力されているのに, 氏名が入力されていません！",IF(
OR(AND($AM$18="×",AM71&lt;&gt;""),AND($AN$18="×",AN71&lt;&gt;""),AND($AO$18="×",AO71&lt;&gt;"")),TEXT($D$9,"m月")&amp;"に含まれない日の希望欄は空白にして下さい！",IF(
AND($D$1="二交代制", COUNTIF(K71:AO71,"準")&gt;0),"「準」夜勤を消して下さい！", IF(AND($D$1="二交代制", COUNTIF(K71:AO71,"深")&gt;0),"「深」夜勤を消して下さい！",IF(AND($D$1="三交代制", COUNTIF(K71:AO71,"当")&gt;0),"「当」直を消して下さい！",IF(AND($D$1="三交代制", COUNTIF(K71:AO71,"明")&gt;0),"「明」けを消して下さい！",
IF(COUNTIF(K212:AO213,10)&gt;0,"「当直→明け→休み」を2回以上, "&amp;CHAR(10)&amp;"連続させないで下さい！",IF(COUNTIF(K212:AO213,20)&gt;0,"「準, 深夜勤務」は3回以上, "&amp;CHAR(10)&amp;"連続させないようにして下さい！",
IF(COUNTIF(K212:AO213,30)&gt;0,"「当直→明け→休み」"&amp;CHAR(10)&amp;"にして下さい！",IF(COUNTIF(K212:AO213,40)&gt;0,"「日(休)→準→休」「日(休)→準→準→休」,「休→深→休」,"&amp;CHAR(10)&amp;"「休→深→準(深)→休」のどれかにして下さい！",""))))))))))</f>
        <v/>
      </c>
    </row>
    <row r="72" spans="4:52" x14ac:dyDescent="0.4">
      <c r="D72" s="408"/>
      <c r="E72" s="321"/>
      <c r="F72" s="230"/>
      <c r="G72" s="315"/>
      <c r="H72" s="315"/>
      <c r="I72" s="317"/>
      <c r="J72" s="157" t="s">
        <v>5</v>
      </c>
      <c r="K72" s="129"/>
      <c r="L72" s="129"/>
      <c r="M72" s="129"/>
      <c r="N72" s="129"/>
      <c r="O72" s="129"/>
      <c r="P72" s="129"/>
      <c r="Q72" s="129"/>
      <c r="R72" s="129"/>
      <c r="S72" s="129"/>
      <c r="T72" s="129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29"/>
      <c r="AF72" s="129"/>
      <c r="AG72" s="129"/>
      <c r="AH72" s="129"/>
      <c r="AI72" s="129"/>
      <c r="AJ72" s="129"/>
      <c r="AK72" s="129"/>
      <c r="AL72" s="129"/>
      <c r="AM72" s="129"/>
      <c r="AN72" s="129"/>
      <c r="AO72" s="130"/>
      <c r="AP72" s="36"/>
      <c r="AQ72" s="20"/>
      <c r="AR72" s="20"/>
      <c r="AS72" s="20"/>
      <c r="AT72" s="20"/>
      <c r="AU72" s="20"/>
      <c r="AV72" s="20"/>
      <c r="AW72" s="20"/>
      <c r="AX72" s="40"/>
      <c r="AZ72" s="424"/>
    </row>
    <row r="73" spans="4:52" x14ac:dyDescent="0.4">
      <c r="D73" s="408"/>
      <c r="E73" s="321" t="str">
        <f>IF(Aチーム用勤務希望表!E73&lt;&gt;"",Aチーム用勤務希望表!E73,"")</f>
        <v/>
      </c>
      <c r="F73" s="230" t="str">
        <f>IF(Aチーム用勤務希望表!F73&lt;&gt;"",Aチーム用勤務希望表!F73,"")</f>
        <v/>
      </c>
      <c r="G73" s="315" t="str">
        <f>IF(Aチーム用勤務希望表!G73&lt;&gt;"",Aチーム用勤務希望表!G73,"")</f>
        <v/>
      </c>
      <c r="H73" s="315" t="str">
        <f>IF(Aチーム用勤務希望表!H73&lt;&gt;"",Aチーム用勤務希望表!H73,"")</f>
        <v/>
      </c>
      <c r="I73" s="317" t="str">
        <f>IF(Aチーム用勤務希望表!I73&lt;&gt;"",Aチーム用勤務希望表!I73,"")</f>
        <v/>
      </c>
      <c r="J73" s="157" t="s">
        <v>74</v>
      </c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29"/>
      <c r="AK73" s="129"/>
      <c r="AL73" s="129"/>
      <c r="AM73" s="129"/>
      <c r="AN73" s="129"/>
      <c r="AO73" s="130"/>
      <c r="AP73" s="36" t="str">
        <f>IF(E73="","",COUNTIF(K73:AO73,"日"))</f>
        <v/>
      </c>
      <c r="AQ73" s="16" t="str">
        <f>IF($D$1="二交代制",IF(E73="","",COUNTIF(K73:AO73,"当")),"")</f>
        <v/>
      </c>
      <c r="AR73" s="16" t="str">
        <f t="shared" ref="AR73" si="137">IF($D$1="二交代制",IF(E73="","",IF(($F73-AQ73)&gt;0,TEXT(($F73-AQ73),"@")&amp;"日, 不足しています",IF(($F73-AQ73)=0,"指定日数に等しいです",IF(($F73-AQ73)&lt;0,TEXT(-($F73-AQ73),"@")&amp;"日, 余っています","")))),"")</f>
        <v/>
      </c>
      <c r="AS73" s="16" t="str">
        <f>IF($D$1="三交代制",IF(E73="","",COUNTIF(K73:AO73,"準")),"")</f>
        <v/>
      </c>
      <c r="AT73" s="20" t="str">
        <f t="shared" ref="AT73" si="138">IF($D$1="三交代制",IF(E73="","",IF(($G73-AS73)&gt;0,TEXT(($G73-AS73),"@")&amp;"日, 不足しています",IF(($G73-AS73)=0,"指定日数に等しいです",IF(($G73-AS73)&lt;0,TEXT(-($G73-AS73),"@")&amp;"日, 余っています","")))),"")</f>
        <v/>
      </c>
      <c r="AU73" s="16" t="str">
        <f>IF($D$1="三交代制",IF(E73="","",COUNTIF(K73:AO73,"深")),"")</f>
        <v/>
      </c>
      <c r="AV73" s="16" t="str">
        <f t="shared" ref="AV73" si="139">IF($D$1="三交代制",IF(E73="","",IF(($H73-AU73)&gt;0,TEXT(($H73-AU73),"@")&amp;"日, 不足しています",IF(($H73-AU73)=0,"指定日数に等しいです",IF(($H73-AU73)&lt;0,TEXT(-($H73-AU73),"@")&amp;"日, 余っています","")))),"")</f>
        <v/>
      </c>
      <c r="AW73" s="16" t="str">
        <f>IF(E73="","",COUNTIF(K73:AO73,"休"))</f>
        <v/>
      </c>
      <c r="AX73" s="42" t="str">
        <f t="shared" ref="AX73" si="140">IF(E73="","",IF(($I73-AW73)&gt;0,TEXT(($I73-AW73),"@")&amp;"日, 不足しています",IF(($I73-AW73)=0,"指定日数に等しいです",IF(($I73-AW73)&lt;0,TEXT(-($I73-AW73),"@")&amp;"日, 余っています",""))))</f>
        <v/>
      </c>
      <c r="AZ73" s="425" t="str">
        <f t="shared" ref="AZ73" si="141">IF(AND((COUNTIF(K73:AO73,"日")+COUNTIF(K73:AO73,"当")+COUNTIF(K73:AO73,"明")+COUNTIF(K73:AO73,"準")+COUNTIF(K73:AO73,"深")+COUNTIF(K73:AO73,"休"))&gt;0,$E73=""),"氏名を入力して下さい！勤務希望が入力されているのに, 氏名が入力されていません！",IF(
OR(AND($AM$18="×",AM73&lt;&gt;""),AND($AN$18="×",AN73&lt;&gt;""),AND($AO$18="×",AO73&lt;&gt;"")),TEXT($D$9,"m月")&amp;"に含まれない日の希望欄は空白にして下さい！",IF(
AND($D$1="二交代制", COUNTIF(K73:AO73,"準")&gt;0),"「準」夜勤を消して下さい！", IF(AND($D$1="二交代制", COUNTIF(K73:AO73,"深")&gt;0),"「深」夜勤を消して下さい！",IF(AND($D$1="三交代制", COUNTIF(K73:AO73,"当")&gt;0),"「当」直を消して下さい！",IF(AND($D$1="三交代制", COUNTIF(K73:AO73,"明")&gt;0),"「明」けを消して下さい！",
IF(COUNTIF(K214:AO215,10)&gt;0,"「当直→明け→休み」を2回以上, "&amp;CHAR(10)&amp;"連続させないで下さい！",IF(COUNTIF(K214:AO215,20)&gt;0,"「準, 深夜勤務」は3回以上, "&amp;CHAR(10)&amp;"連続させないようにして下さい！",
IF(COUNTIF(K214:AO215,30)&gt;0,"「当直→明け→休み」"&amp;CHAR(10)&amp;"にして下さい！",IF(COUNTIF(K214:AO215,40)&gt;0,"「日(休)→準→休」「日(休)→準→準→休」,「休→深→休」,"&amp;CHAR(10)&amp;"「休→深→準(深)→休」のどれかにして下さい！",""))))))))))</f>
        <v/>
      </c>
    </row>
    <row r="74" spans="4:52" x14ac:dyDescent="0.4">
      <c r="D74" s="408"/>
      <c r="E74" s="321"/>
      <c r="F74" s="230"/>
      <c r="G74" s="315"/>
      <c r="H74" s="315"/>
      <c r="I74" s="317"/>
      <c r="J74" s="157" t="s">
        <v>5</v>
      </c>
      <c r="K74" s="129"/>
      <c r="L74" s="129"/>
      <c r="M74" s="129"/>
      <c r="N74" s="129"/>
      <c r="O74" s="129"/>
      <c r="P74" s="129"/>
      <c r="Q74" s="129"/>
      <c r="R74" s="129"/>
      <c r="S74" s="129"/>
      <c r="T74" s="129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29"/>
      <c r="AF74" s="129"/>
      <c r="AG74" s="129"/>
      <c r="AH74" s="129"/>
      <c r="AI74" s="129"/>
      <c r="AJ74" s="129"/>
      <c r="AK74" s="129"/>
      <c r="AL74" s="129"/>
      <c r="AM74" s="129"/>
      <c r="AN74" s="129"/>
      <c r="AO74" s="130"/>
      <c r="AP74" s="36"/>
      <c r="AQ74" s="20"/>
      <c r="AR74" s="20"/>
      <c r="AS74" s="20"/>
      <c r="AT74" s="20"/>
      <c r="AU74" s="20"/>
      <c r="AV74" s="20"/>
      <c r="AW74" s="20"/>
      <c r="AX74" s="40"/>
      <c r="AZ74" s="424"/>
    </row>
    <row r="75" spans="4:52" x14ac:dyDescent="0.4">
      <c r="D75" s="408"/>
      <c r="E75" s="321" t="str">
        <f>IF(Aチーム用勤務希望表!E75&lt;&gt;"",Aチーム用勤務希望表!E75,"")</f>
        <v/>
      </c>
      <c r="F75" s="230" t="str">
        <f>IF(Aチーム用勤務希望表!F75&lt;&gt;"",Aチーム用勤務希望表!F75,"")</f>
        <v/>
      </c>
      <c r="G75" s="315" t="str">
        <f>IF(Aチーム用勤務希望表!G75&lt;&gt;"",Aチーム用勤務希望表!G75,"")</f>
        <v/>
      </c>
      <c r="H75" s="315" t="str">
        <f>IF(Aチーム用勤務希望表!H75&lt;&gt;"",Aチーム用勤務希望表!H75,"")</f>
        <v/>
      </c>
      <c r="I75" s="317" t="str">
        <f>IF(Aチーム用勤務希望表!I75&lt;&gt;"",Aチーム用勤務希望表!I75,"")</f>
        <v/>
      </c>
      <c r="J75" s="157" t="s">
        <v>74</v>
      </c>
      <c r="K75" s="129"/>
      <c r="L75" s="129"/>
      <c r="M75" s="129"/>
      <c r="N75" s="129"/>
      <c r="O75" s="129"/>
      <c r="P75" s="129"/>
      <c r="Q75" s="129"/>
      <c r="R75" s="129"/>
      <c r="S75" s="129"/>
      <c r="T75" s="129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29"/>
      <c r="AF75" s="129"/>
      <c r="AG75" s="129"/>
      <c r="AH75" s="129"/>
      <c r="AI75" s="129"/>
      <c r="AJ75" s="129"/>
      <c r="AK75" s="129"/>
      <c r="AL75" s="129"/>
      <c r="AM75" s="129"/>
      <c r="AN75" s="129"/>
      <c r="AO75" s="130"/>
      <c r="AP75" s="36" t="str">
        <f>IF(E75="","",COUNTIF(K75:AO75,"日"))</f>
        <v/>
      </c>
      <c r="AQ75" s="16" t="str">
        <f>IF($D$1="二交代制",IF(E75="","",COUNTIF(K75:AO75,"当")),"")</f>
        <v/>
      </c>
      <c r="AR75" s="16" t="str">
        <f t="shared" ref="AR75" si="142">IF($D$1="二交代制",IF(E75="","",IF(($F75-AQ75)&gt;0,TEXT(($F75-AQ75),"@")&amp;"日, 不足しています",IF(($F75-AQ75)=0,"指定日数に等しいです",IF(($F75-AQ75)&lt;0,TEXT(-($F75-AQ75),"@")&amp;"日, 余っています","")))),"")</f>
        <v/>
      </c>
      <c r="AS75" s="16" t="str">
        <f>IF($D$1="三交代制",IF(E75="","",COUNTIF(K75:AO75,"準")),"")</f>
        <v/>
      </c>
      <c r="AT75" s="20" t="str">
        <f t="shared" ref="AT75" si="143">IF($D$1="三交代制",IF(E75="","",IF(($G75-AS75)&gt;0,TEXT(($G75-AS75),"@")&amp;"日, 不足しています",IF(($G75-AS75)=0,"指定日数に等しいです",IF(($G75-AS75)&lt;0,TEXT(-($G75-AS75),"@")&amp;"日, 余っています","")))),"")</f>
        <v/>
      </c>
      <c r="AU75" s="16" t="str">
        <f>IF($D$1="三交代制",IF(E75="","",COUNTIF(K75:AO75,"深")),"")</f>
        <v/>
      </c>
      <c r="AV75" s="16" t="str">
        <f t="shared" ref="AV75" si="144">IF($D$1="三交代制",IF(E75="","",IF(($H75-AU75)&gt;0,TEXT(($H75-AU75),"@")&amp;"日, 不足しています",IF(($H75-AU75)=0,"指定日数に等しいです",IF(($H75-AU75)&lt;0,TEXT(-($H75-AU75),"@")&amp;"日, 余っています","")))),"")</f>
        <v/>
      </c>
      <c r="AW75" s="16" t="str">
        <f>IF(E75="","",COUNTIF(K75:AO75,"休"))</f>
        <v/>
      </c>
      <c r="AX75" s="42" t="str">
        <f t="shared" ref="AX75" si="145">IF(E75="","",IF(($I75-AW75)&gt;0,TEXT(($I75-AW75),"@")&amp;"日, 不足しています",IF(($I75-AW75)=0,"指定日数に等しいです",IF(($I75-AW75)&lt;0,TEXT(-($I75-AW75),"@")&amp;"日, 余っています",""))))</f>
        <v/>
      </c>
      <c r="AZ75" s="425" t="str">
        <f t="shared" ref="AZ75" si="146">IF(AND((COUNTIF(K75:AO75,"日")+COUNTIF(K75:AO75,"当")+COUNTIF(K75:AO75,"明")+COUNTIF(K75:AO75,"準")+COUNTIF(K75:AO75,"深")+COUNTIF(K75:AO75,"休"))&gt;0,$E75=""),"氏名を入力して下さい！勤務希望が入力されているのに, 氏名が入力されていません！",IF(
OR(AND($AM$18="×",AM75&lt;&gt;""),AND($AN$18="×",AN75&lt;&gt;""),AND($AO$18="×",AO75&lt;&gt;"")),TEXT($D$9,"m月")&amp;"に含まれない日の希望欄は空白にして下さい！",IF(
AND($D$1="二交代制", COUNTIF(K75:AO75,"準")&gt;0),"「準」夜勤を消して下さい！", IF(AND($D$1="二交代制", COUNTIF(K75:AO75,"深")&gt;0),"「深」夜勤を消して下さい！",IF(AND($D$1="三交代制", COUNTIF(K75:AO75,"当")&gt;0),"「当」直を消して下さい！",IF(AND($D$1="三交代制", COUNTIF(K75:AO75,"明")&gt;0),"「明」けを消して下さい！",
IF(COUNTIF(K216:AO217,10)&gt;0,"「当直→明け→休み」を2回以上, "&amp;CHAR(10)&amp;"連続させないで下さい！",IF(COUNTIF(K216:AO217,20)&gt;0,"「準, 深夜勤務」は3回以上, "&amp;CHAR(10)&amp;"連続させないようにして下さい！",
IF(COUNTIF(K216:AO217,30)&gt;0,"「当直→明け→休み」"&amp;CHAR(10)&amp;"にして下さい！",IF(COUNTIF(K216:AO217,40)&gt;0,"「日(休)→準→休」「日(休)→準→準→休」,「休→深→休」,"&amp;CHAR(10)&amp;"「休→深→準(深)→休」のどれかにして下さい！",""))))))))))</f>
        <v/>
      </c>
    </row>
    <row r="76" spans="4:52" x14ac:dyDescent="0.4">
      <c r="D76" s="408"/>
      <c r="E76" s="321"/>
      <c r="F76" s="230"/>
      <c r="G76" s="315"/>
      <c r="H76" s="315"/>
      <c r="I76" s="317"/>
      <c r="J76" s="157" t="s">
        <v>5</v>
      </c>
      <c r="K76" s="129"/>
      <c r="L76" s="129"/>
      <c r="M76" s="129"/>
      <c r="N76" s="129"/>
      <c r="O76" s="129"/>
      <c r="P76" s="129"/>
      <c r="Q76" s="129"/>
      <c r="R76" s="129"/>
      <c r="S76" s="129"/>
      <c r="T76" s="129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29"/>
      <c r="AF76" s="129"/>
      <c r="AG76" s="129"/>
      <c r="AH76" s="129"/>
      <c r="AI76" s="129"/>
      <c r="AJ76" s="129"/>
      <c r="AK76" s="129"/>
      <c r="AL76" s="129"/>
      <c r="AM76" s="129"/>
      <c r="AN76" s="129"/>
      <c r="AO76" s="130"/>
      <c r="AP76" s="36"/>
      <c r="AQ76" s="20"/>
      <c r="AR76" s="20"/>
      <c r="AS76" s="20"/>
      <c r="AT76" s="20"/>
      <c r="AU76" s="20"/>
      <c r="AV76" s="20"/>
      <c r="AW76" s="20"/>
      <c r="AX76" s="40"/>
      <c r="AZ76" s="424"/>
    </row>
    <row r="77" spans="4:52" x14ac:dyDescent="0.4">
      <c r="D77" s="408"/>
      <c r="E77" s="321" t="str">
        <f>IF(Aチーム用勤務希望表!E77&lt;&gt;"",Aチーム用勤務希望表!E77,"")</f>
        <v/>
      </c>
      <c r="F77" s="230" t="str">
        <f>IF(Aチーム用勤務希望表!F77&lt;&gt;"",Aチーム用勤務希望表!F77,"")</f>
        <v/>
      </c>
      <c r="G77" s="315" t="str">
        <f>IF(Aチーム用勤務希望表!G77&lt;&gt;"",Aチーム用勤務希望表!G77,"")</f>
        <v/>
      </c>
      <c r="H77" s="315" t="str">
        <f>IF(Aチーム用勤務希望表!H77&lt;&gt;"",Aチーム用勤務希望表!H77,"")</f>
        <v/>
      </c>
      <c r="I77" s="317" t="str">
        <f>IF(Aチーム用勤務希望表!I77&lt;&gt;"",Aチーム用勤務希望表!I77,"")</f>
        <v/>
      </c>
      <c r="J77" s="157" t="s">
        <v>74</v>
      </c>
      <c r="K77" s="129"/>
      <c r="L77" s="129"/>
      <c r="M77" s="129"/>
      <c r="N77" s="129"/>
      <c r="O77" s="129"/>
      <c r="P77" s="129"/>
      <c r="Q77" s="129"/>
      <c r="R77" s="129"/>
      <c r="S77" s="129"/>
      <c r="T77" s="129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29"/>
      <c r="AF77" s="129"/>
      <c r="AG77" s="129"/>
      <c r="AH77" s="129"/>
      <c r="AI77" s="129"/>
      <c r="AJ77" s="129"/>
      <c r="AK77" s="129"/>
      <c r="AL77" s="129"/>
      <c r="AM77" s="129"/>
      <c r="AN77" s="129"/>
      <c r="AO77" s="130"/>
      <c r="AP77" s="36" t="str">
        <f>IF(E77="","",COUNTIF(K77:AO77,"日"))</f>
        <v/>
      </c>
      <c r="AQ77" s="16" t="str">
        <f>IF($D$1="二交代制",IF(E77="","",COUNTIF(K77:AO77,"当")),"")</f>
        <v/>
      </c>
      <c r="AR77" s="16" t="str">
        <f t="shared" ref="AR77" si="147">IF($D$1="二交代制",IF(E77="","",IF(($F77-AQ77)&gt;0,TEXT(($F77-AQ77),"@")&amp;"日, 不足しています",IF(($F77-AQ77)=0,"指定日数に等しいです",IF(($F77-AQ77)&lt;0,TEXT(-($F77-AQ77),"@")&amp;"日, 余っています","")))),"")</f>
        <v/>
      </c>
      <c r="AS77" s="16" t="str">
        <f>IF($D$1="三交代制",IF(E77="","",COUNTIF(K77:AO77,"準")),"")</f>
        <v/>
      </c>
      <c r="AT77" s="20" t="str">
        <f t="shared" ref="AT77" si="148">IF($D$1="三交代制",IF(E77="","",IF(($G77-AS77)&gt;0,TEXT(($G77-AS77),"@")&amp;"日, 不足しています",IF(($G77-AS77)=0,"指定日数に等しいです",IF(($G77-AS77)&lt;0,TEXT(-($G77-AS77),"@")&amp;"日, 余っています","")))),"")</f>
        <v/>
      </c>
      <c r="AU77" s="16" t="str">
        <f>IF($D$1="三交代制",IF(E77="","",COUNTIF(K77:AO77,"深")),"")</f>
        <v/>
      </c>
      <c r="AV77" s="16" t="str">
        <f t="shared" ref="AV77" si="149">IF($D$1="三交代制",IF(E77="","",IF(($H77-AU77)&gt;0,TEXT(($H77-AU77),"@")&amp;"日, 不足しています",IF(($H77-AU77)=0,"指定日数に等しいです",IF(($H77-AU77)&lt;0,TEXT(-($H77-AU77),"@")&amp;"日, 余っています","")))),"")</f>
        <v/>
      </c>
      <c r="AW77" s="16" t="str">
        <f>IF(E77="","",COUNTIF(K77:AO77,"休"))</f>
        <v/>
      </c>
      <c r="AX77" s="42" t="str">
        <f t="shared" ref="AX77" si="150">IF(E77="","",IF(($I77-AW77)&gt;0,TEXT(($I77-AW77),"@")&amp;"日, 不足しています",IF(($I77-AW77)=0,"指定日数に等しいです",IF(($I77-AW77)&lt;0,TEXT(-($I77-AW77),"@")&amp;"日, 余っています",""))))</f>
        <v/>
      </c>
      <c r="AZ77" s="425" t="str">
        <f t="shared" ref="AZ77" si="151">IF(AND((COUNTIF(K77:AO77,"日")+COUNTIF(K77:AO77,"当")+COUNTIF(K77:AO77,"明")+COUNTIF(K77:AO77,"準")+COUNTIF(K77:AO77,"深")+COUNTIF(K77:AO77,"休"))&gt;0,$E77=""),"氏名を入力して下さい！勤務希望が入力されているのに, 氏名が入力されていません！",IF(
OR(AND($AM$18="×",AM77&lt;&gt;""),AND($AN$18="×",AN77&lt;&gt;""),AND($AO$18="×",AO77&lt;&gt;"")),TEXT($D$9,"m月")&amp;"に含まれない日の希望欄は空白にして下さい！",IF(
AND($D$1="二交代制", COUNTIF(K77:AO77,"準")&gt;0),"「準」夜勤を消して下さい！", IF(AND($D$1="二交代制", COUNTIF(K77:AO77,"深")&gt;0),"「深」夜勤を消して下さい！",IF(AND($D$1="三交代制", COUNTIF(K77:AO77,"当")&gt;0),"「当」直を消して下さい！",IF(AND($D$1="三交代制", COUNTIF(K77:AO77,"明")&gt;0),"「明」けを消して下さい！",
IF(COUNTIF(K218:AO219,10)&gt;0,"「当直→明け→休み」を2回以上, "&amp;CHAR(10)&amp;"連続させないで下さい！",IF(COUNTIF(K218:AO219,20)&gt;0,"「準, 深夜勤務」は3回以上, "&amp;CHAR(10)&amp;"連続させないようにして下さい！",
IF(COUNTIF(K218:AO219,30)&gt;0,"「当直→明け→休み」"&amp;CHAR(10)&amp;"にして下さい！",IF(COUNTIF(K218:AO219,40)&gt;0,"「日(休)→準→休」「日(休)→準→準→休」,「休→深→休」,"&amp;CHAR(10)&amp;"「休→深→準(深)→休」のどれかにして下さい！",""))))))))))</f>
        <v/>
      </c>
    </row>
    <row r="78" spans="4:52" ht="19.5" thickBot="1" x14ac:dyDescent="0.45">
      <c r="D78" s="409"/>
      <c r="E78" s="426"/>
      <c r="F78" s="305"/>
      <c r="G78" s="201"/>
      <c r="H78" s="201"/>
      <c r="I78" s="427"/>
      <c r="J78" s="158" t="s">
        <v>5</v>
      </c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V78" s="132"/>
      <c r="W78" s="132"/>
      <c r="X78" s="132"/>
      <c r="Y78" s="132"/>
      <c r="Z78" s="132"/>
      <c r="AA78" s="132"/>
      <c r="AB78" s="132"/>
      <c r="AC78" s="132"/>
      <c r="AD78" s="132"/>
      <c r="AE78" s="132"/>
      <c r="AF78" s="132"/>
      <c r="AG78" s="132"/>
      <c r="AH78" s="132"/>
      <c r="AI78" s="132"/>
      <c r="AJ78" s="132"/>
      <c r="AK78" s="132"/>
      <c r="AL78" s="132"/>
      <c r="AM78" s="132"/>
      <c r="AN78" s="132"/>
      <c r="AO78" s="133"/>
      <c r="AP78" s="39"/>
      <c r="AQ78" s="32"/>
      <c r="AR78" s="32"/>
      <c r="AS78" s="32"/>
      <c r="AT78" s="32"/>
      <c r="AU78" s="32"/>
      <c r="AV78" s="32"/>
      <c r="AW78" s="32"/>
      <c r="AX78" s="41"/>
      <c r="AZ78" s="428"/>
    </row>
    <row r="79" spans="4:52" x14ac:dyDescent="0.4">
      <c r="D79" s="429" t="s">
        <v>72</v>
      </c>
      <c r="E79" s="324" t="str">
        <f>IF(Bチーム用勤務希望表!E19&lt;&gt;"",Bチーム用勤務希望表!E19,"")</f>
        <v>畑中</v>
      </c>
      <c r="F79" s="269">
        <f>IF(Bチーム用勤務希望表!F19&lt;&gt;"",Bチーム用勤務希望表!F19,"")</f>
        <v>2</v>
      </c>
      <c r="G79" s="270">
        <f>IF(Bチーム用勤務希望表!G19&lt;&gt;"",Bチーム用勤務希望表!G19,"")</f>
        <v>2</v>
      </c>
      <c r="H79" s="270">
        <f>IF(Bチーム用勤務希望表!H19&lt;&gt;"",Bチーム用勤務希望表!H19,"")</f>
        <v>2</v>
      </c>
      <c r="I79" s="271">
        <f>IF(Bチーム用勤務希望表!I19&lt;&gt;"",Bチーム用勤務希望表!I19,"")</f>
        <v>6</v>
      </c>
      <c r="J79" s="156" t="s">
        <v>78</v>
      </c>
      <c r="K79" s="184"/>
      <c r="L79" s="184"/>
      <c r="M79" s="184"/>
      <c r="N79" s="184"/>
      <c r="O79" s="184"/>
      <c r="P79" s="184"/>
      <c r="Q79" s="184"/>
      <c r="R79" s="184"/>
      <c r="S79" s="184"/>
      <c r="T79" s="184"/>
      <c r="U79" s="184"/>
      <c r="V79" s="184"/>
      <c r="W79" s="184"/>
      <c r="X79" s="184"/>
      <c r="Y79" s="184"/>
      <c r="Z79" s="184"/>
      <c r="AA79" s="184"/>
      <c r="AB79" s="184"/>
      <c r="AC79" s="184"/>
      <c r="AD79" s="184"/>
      <c r="AE79" s="184"/>
      <c r="AF79" s="184"/>
      <c r="AG79" s="184"/>
      <c r="AH79" s="184"/>
      <c r="AI79" s="184"/>
      <c r="AJ79" s="184"/>
      <c r="AK79" s="184"/>
      <c r="AL79" s="184"/>
      <c r="AM79" s="184"/>
      <c r="AN79" s="184"/>
      <c r="AO79" s="185"/>
      <c r="AP79" s="45">
        <f>IF(E79="","",COUNTIF(K79:AO79,"日"))</f>
        <v>0</v>
      </c>
      <c r="AQ79" s="16" t="str">
        <f>IF($D$1="二交代制",IF(E79="","",COUNTIF(K79:AO79,"当")),"")</f>
        <v/>
      </c>
      <c r="AR79" s="16" t="str">
        <f>IF($D$1="二交代制",IF(E79="","",IF(($F79-AQ79)&gt;0,TEXT(($F79-AQ79),"@")&amp;"日, 不足しています",IF(($F79-AQ79)=0,"指定日数に等しいです",IF(($F79-AQ79)&lt;0,TEXT(-($F79-AQ79),"@")&amp;"日, 余っています","")))),"")</f>
        <v/>
      </c>
      <c r="AS79" s="16">
        <f>IF($D$1="三交代制",IF(E79="","",COUNTIF(K79:AO79,"準")),"")</f>
        <v>0</v>
      </c>
      <c r="AT79" s="16" t="str">
        <f>IF($D$1="三交代制",IF(E79="","",IF(($G79-AS79)&gt;0,TEXT(($G79-AS79),"@")&amp;"日, 不足しています",IF(($G79-AS79)=0,"指定日数に等しいです",IF(($G79-AS79)&lt;0,TEXT(-($G79-AS79),"@")&amp;"日, 余っています","")))),"")</f>
        <v>2日, 不足しています</v>
      </c>
      <c r="AU79" s="16">
        <f>IF($D$1="三交代制",IF(E79="","",COUNTIF(K79:AO79,"深")),"")</f>
        <v>0</v>
      </c>
      <c r="AV79" s="16" t="str">
        <f>IF($D$1="三交代制",IF(E79="","",IF(($H79-AU79)&gt;0,TEXT(($H79-AU79),"@")&amp;"日, 不足しています",IF(($H79-AU79)=0,"指定日数に等しいです",IF(($H79-AU79)&lt;0,TEXT(-($H79-AU79),"@")&amp;"日, 余っています","")))),"")</f>
        <v>2日, 不足しています</v>
      </c>
      <c r="AW79" s="16">
        <f>IF(E79="","",COUNTIF(K79:AO79,"休"))</f>
        <v>0</v>
      </c>
      <c r="AX79" s="42" t="str">
        <f>IF(E79="","",IF(($I79-AW79)&gt;0,TEXT(($I79-AW79),"@")&amp;"日, 不足しています",IF(($I79-AW79)=0,"指定日数に等しいです",IF(($I79-AW79)&lt;0,TEXT(-($I79-AW79),"@")&amp;"日, 余っています",""))))</f>
        <v>6日, 不足しています</v>
      </c>
      <c r="AZ79" s="423" t="str">
        <f t="shared" ref="AZ79" si="152">IF(AND((COUNTIF(K79:AO79,"日")+COUNTIF(K79:AO79,"当")+COUNTIF(K79:AO79,"明")+COUNTIF(K79:AO79,"準")+COUNTIF(K79:AO79,"深")+COUNTIF(K79:AO79,"休"))&gt;0,$E79=""),"氏名を入力して下さい！勤務希望が入力されているのに, 氏名が入力されていません！",IF(
OR(AND($AM$18="×",AM79&lt;&gt;""),AND($AN$18="×",AN79&lt;&gt;""),AND($AO$18="×",AO79&lt;&gt;"")),TEXT($D$9,"m月")&amp;"に含まれない日の希望欄は空白にして下さい！",IF(
AND($D$1="二交代制", COUNTIF(K79:AO79,"準")&gt;0),"「準」夜勤を消して下さい！", IF(AND($D$1="二交代制", COUNTIF(K79:AO79,"深")&gt;0),"「深」夜勤を消して下さい！",IF(AND($D$1="三交代制", COUNTIF(K79:AO79,"当")&gt;0),"「当」直を消して下さい！",IF(AND($D$1="三交代制", COUNTIF(K79:AO79,"明")&gt;0),"「明」けを消して下さい！",
IF(COUNTIF(K220:AO221,10)&gt;0,"「当直→明け→休み」を2回以上, "&amp;CHAR(10)&amp;"連続させないで下さい！",IF(COUNTIF(K220:AO221,20)&gt;0,"「準, 深夜勤務」は3回以上, "&amp;CHAR(10)&amp;"連続させないようにして下さい！",
IF(COUNTIF(K220:AO221,30)&gt;0,"「当直→明け→休み」"&amp;CHAR(10)&amp;"にして下さい！",IF(COUNTIF(K220:AO221,40)&gt;0,"「日(休)→準→休」「日(休)→準→準→休」,「休→深→休」,"&amp;CHAR(10)&amp;"「休→深→準(深)→休」のどれかにして下さい！",""))))))))))</f>
        <v/>
      </c>
    </row>
    <row r="80" spans="4:52" x14ac:dyDescent="0.4">
      <c r="D80" s="408"/>
      <c r="E80" s="321"/>
      <c r="F80" s="230"/>
      <c r="G80" s="315"/>
      <c r="H80" s="315"/>
      <c r="I80" s="317"/>
      <c r="J80" s="157" t="s">
        <v>56</v>
      </c>
      <c r="K80" s="129"/>
      <c r="L80" s="129"/>
      <c r="M80" s="129"/>
      <c r="N80" s="129"/>
      <c r="O80" s="129"/>
      <c r="P80" s="129"/>
      <c r="Q80" s="129"/>
      <c r="R80" s="129"/>
      <c r="S80" s="129"/>
      <c r="T80" s="129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29"/>
      <c r="AF80" s="129"/>
      <c r="AG80" s="129"/>
      <c r="AH80" s="129"/>
      <c r="AI80" s="129"/>
      <c r="AJ80" s="129"/>
      <c r="AK80" s="129"/>
      <c r="AL80" s="129"/>
      <c r="AM80" s="129"/>
      <c r="AN80" s="129"/>
      <c r="AO80" s="130"/>
      <c r="AP80" s="36"/>
      <c r="AQ80" s="20"/>
      <c r="AR80" s="20"/>
      <c r="AS80" s="20"/>
      <c r="AT80" s="20"/>
      <c r="AU80" s="20"/>
      <c r="AV80" s="20"/>
      <c r="AW80" s="20"/>
      <c r="AX80" s="40"/>
      <c r="AZ80" s="424"/>
    </row>
    <row r="81" spans="4:52" x14ac:dyDescent="0.4">
      <c r="D81" s="408"/>
      <c r="E81" s="321" t="str">
        <f>IF(Bチーム用勤務希望表!E21&lt;&gt;"",Bチーム用勤務希望表!E21,"")</f>
        <v>小嶋</v>
      </c>
      <c r="F81" s="230">
        <f>IF(Bチーム用勤務希望表!F21&lt;&gt;"",Bチーム用勤務希望表!F21,"")</f>
        <v>2</v>
      </c>
      <c r="G81" s="315">
        <f>IF(Bチーム用勤務希望表!G21&lt;&gt;"",Bチーム用勤務希望表!G21,"")</f>
        <v>2</v>
      </c>
      <c r="H81" s="315">
        <f>IF(Bチーム用勤務希望表!H21&lt;&gt;"",Bチーム用勤務希望表!H21,"")</f>
        <v>2</v>
      </c>
      <c r="I81" s="317">
        <f>IF(Bチーム用勤務希望表!I21&lt;&gt;"",Bチーム用勤務希望表!I21,"")</f>
        <v>6</v>
      </c>
      <c r="J81" s="157" t="s">
        <v>78</v>
      </c>
      <c r="K81" s="129"/>
      <c r="L81" s="129"/>
      <c r="M81" s="129"/>
      <c r="N81" s="129"/>
      <c r="O81" s="129"/>
      <c r="P81" s="129"/>
      <c r="Q81" s="129"/>
      <c r="R81" s="129"/>
      <c r="S81" s="129"/>
      <c r="T81" s="129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29"/>
      <c r="AF81" s="129"/>
      <c r="AG81" s="129"/>
      <c r="AH81" s="129"/>
      <c r="AI81" s="129"/>
      <c r="AJ81" s="129"/>
      <c r="AK81" s="129"/>
      <c r="AL81" s="129"/>
      <c r="AM81" s="129"/>
      <c r="AN81" s="129"/>
      <c r="AO81" s="130"/>
      <c r="AP81" s="36">
        <f>IF(E81="","",COUNTIF(K81:AO81,"日"))</f>
        <v>0</v>
      </c>
      <c r="AQ81" s="16" t="str">
        <f>IF($D$1="二交代制",IF(E81="","",COUNTIF(K81:AO81,"当")),"")</f>
        <v/>
      </c>
      <c r="AR81" s="16" t="str">
        <f t="shared" ref="AR81" si="153">IF($D$1="二交代制",IF(E81="","",IF(($F81-AQ81)&gt;0,TEXT(($F81-AQ81),"@")&amp;"日, 不足しています",IF(($F81-AQ81)=0,"指定日数に等しいです",IF(($F81-AQ81)&lt;0,TEXT(-($F81-AQ81),"@")&amp;"日, 余っています","")))),"")</f>
        <v/>
      </c>
      <c r="AS81" s="16">
        <f>IF($D$1="三交代制",IF(E81="","",COUNTIF(K81:AO81,"準")),"")</f>
        <v>0</v>
      </c>
      <c r="AT81" s="20" t="str">
        <f t="shared" ref="AT81" si="154">IF($D$1="三交代制",IF(E81="","",IF(($G81-AS81)&gt;0,TEXT(($G81-AS81),"@")&amp;"日, 不足しています",IF(($G81-AS81)=0,"指定日数に等しいです",IF(($G81-AS81)&lt;0,TEXT(-($G81-AS81),"@")&amp;"日, 余っています","")))),"")</f>
        <v>2日, 不足しています</v>
      </c>
      <c r="AU81" s="16">
        <f>IF($D$1="三交代制",IF(E81="","",COUNTIF(K81:AO81,"深")),"")</f>
        <v>0</v>
      </c>
      <c r="AV81" s="16" t="str">
        <f t="shared" ref="AV81" si="155">IF($D$1="三交代制",IF(E81="","",IF(($H81-AU81)&gt;0,TEXT(($H81-AU81),"@")&amp;"日, 不足しています",IF(($H81-AU81)=0,"指定日数に等しいです",IF(($H81-AU81)&lt;0,TEXT(-($H81-AU81),"@")&amp;"日, 余っています","")))),"")</f>
        <v>2日, 不足しています</v>
      </c>
      <c r="AW81" s="16">
        <f>IF(E81="","",COUNTIF(K81:AO81,"休"))</f>
        <v>0</v>
      </c>
      <c r="AX81" s="42" t="str">
        <f t="shared" ref="AX81" si="156">IF(E81="","",IF(($I81-AW81)&gt;0,TEXT(($I81-AW81),"@")&amp;"日, 不足しています",IF(($I81-AW81)=0,"指定日数に等しいです",IF(($I81-AW81)&lt;0,TEXT(-($I81-AW81),"@")&amp;"日, 余っています",""))))</f>
        <v>6日, 不足しています</v>
      </c>
      <c r="AZ81" s="425" t="str">
        <f t="shared" ref="AZ81" si="157">IF(AND((COUNTIF(K81:AO81,"日")+COUNTIF(K81:AO81,"当")+COUNTIF(K81:AO81,"明")+COUNTIF(K81:AO81,"準")+COUNTIF(K81:AO81,"深")+COUNTIF(K81:AO81,"休"))&gt;0,$E81=""),"氏名を入力して下さい！勤務希望が入力されているのに, 氏名が入力されていません！",IF(
OR(AND($AM$18="×",AM81&lt;&gt;""),AND($AN$18="×",AN81&lt;&gt;""),AND($AO$18="×",AO81&lt;&gt;"")),TEXT($D$9,"m月")&amp;"に含まれない日の希望欄は空白にして下さい！",IF(
AND($D$1="二交代制", COUNTIF(K81:AO81,"準")&gt;0),"「準」夜勤を消して下さい！", IF(AND($D$1="二交代制", COUNTIF(K81:AO81,"深")&gt;0),"「深」夜勤を消して下さい！",IF(AND($D$1="三交代制", COUNTIF(K81:AO81,"当")&gt;0),"「当」直を消して下さい！",IF(AND($D$1="三交代制", COUNTIF(K81:AO81,"明")&gt;0),"「明」けを消して下さい！",
IF(COUNTIF(K222:AO223,10)&gt;0,"「当直→明け→休み」を2回以上, "&amp;CHAR(10)&amp;"連続させないで下さい！",IF(COUNTIF(K222:AO223,20)&gt;0,"「準, 深夜勤務」は3回以上, "&amp;CHAR(10)&amp;"連続させないようにして下さい！",
IF(COUNTIF(K222:AO223,30)&gt;0,"「当直→明け→休み」"&amp;CHAR(10)&amp;"にして下さい！",IF(COUNTIF(K222:AO223,40)&gt;0,"「日(休)→準→休」「日(休)→準→準→休」,「休→深→休」,"&amp;CHAR(10)&amp;"「休→深→準(深)→休」のどれかにして下さい！",""))))))))))</f>
        <v/>
      </c>
    </row>
    <row r="82" spans="4:52" x14ac:dyDescent="0.4">
      <c r="D82" s="408"/>
      <c r="E82" s="321"/>
      <c r="F82" s="230"/>
      <c r="G82" s="315"/>
      <c r="H82" s="315"/>
      <c r="I82" s="317"/>
      <c r="J82" s="157" t="s">
        <v>56</v>
      </c>
      <c r="K82" s="129"/>
      <c r="L82" s="129"/>
      <c r="M82" s="129"/>
      <c r="N82" s="129"/>
      <c r="O82" s="129"/>
      <c r="P82" s="129"/>
      <c r="Q82" s="129"/>
      <c r="R82" s="129"/>
      <c r="S82" s="129"/>
      <c r="T82" s="129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29"/>
      <c r="AF82" s="129"/>
      <c r="AG82" s="129"/>
      <c r="AH82" s="129"/>
      <c r="AI82" s="129"/>
      <c r="AJ82" s="129"/>
      <c r="AK82" s="129"/>
      <c r="AL82" s="129"/>
      <c r="AM82" s="129"/>
      <c r="AN82" s="129"/>
      <c r="AO82" s="130"/>
      <c r="AP82" s="36"/>
      <c r="AQ82" s="20"/>
      <c r="AR82" s="20"/>
      <c r="AS82" s="20"/>
      <c r="AT82" s="20"/>
      <c r="AU82" s="20"/>
      <c r="AV82" s="20"/>
      <c r="AW82" s="20"/>
      <c r="AX82" s="40"/>
      <c r="AZ82" s="424"/>
    </row>
    <row r="83" spans="4:52" x14ac:dyDescent="0.4">
      <c r="D83" s="408"/>
      <c r="E83" s="321" t="str">
        <f>IF(Bチーム用勤務希望表!E23&lt;&gt;"",Bチーム用勤務希望表!E23,"")</f>
        <v>磯部</v>
      </c>
      <c r="F83" s="230">
        <f>IF(Bチーム用勤務希望表!F23&lt;&gt;"",Bチーム用勤務希望表!F23,"")</f>
        <v>2</v>
      </c>
      <c r="G83" s="315">
        <f>IF(Bチーム用勤務希望表!G23&lt;&gt;"",Bチーム用勤務希望表!G23,"")</f>
        <v>2</v>
      </c>
      <c r="H83" s="315">
        <f>IF(Bチーム用勤務希望表!H23&lt;&gt;"",Bチーム用勤務希望表!H23,"")</f>
        <v>2</v>
      </c>
      <c r="I83" s="317">
        <f>IF(Bチーム用勤務希望表!I23&lt;&gt;"",Bチーム用勤務希望表!I23,"")</f>
        <v>6</v>
      </c>
      <c r="J83" s="157" t="s">
        <v>78</v>
      </c>
      <c r="K83" s="129"/>
      <c r="L83" s="129"/>
      <c r="M83" s="129"/>
      <c r="N83" s="129"/>
      <c r="O83" s="129"/>
      <c r="P83" s="129"/>
      <c r="Q83" s="129"/>
      <c r="R83" s="129"/>
      <c r="S83" s="129"/>
      <c r="T83" s="129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29"/>
      <c r="AF83" s="129"/>
      <c r="AG83" s="129"/>
      <c r="AH83" s="129"/>
      <c r="AI83" s="129"/>
      <c r="AJ83" s="129"/>
      <c r="AK83" s="129"/>
      <c r="AL83" s="129"/>
      <c r="AM83" s="129"/>
      <c r="AN83" s="129"/>
      <c r="AO83" s="130"/>
      <c r="AP83" s="36">
        <f>IF(E83="","",COUNTIF(K83:AO83,"日"))</f>
        <v>0</v>
      </c>
      <c r="AQ83" s="16" t="str">
        <f>IF($D$1="二交代制",IF(E83="","",COUNTIF(K83:AO83,"当")),"")</f>
        <v/>
      </c>
      <c r="AR83" s="16" t="str">
        <f t="shared" ref="AR83" si="158">IF($D$1="二交代制",IF(E83="","",IF(($F83-AQ83)&gt;0,TEXT(($F83-AQ83),"@")&amp;"日, 不足しています",IF(($F83-AQ83)=0,"指定日数に等しいです",IF(($F83-AQ83)&lt;0,TEXT(-($F83-AQ83),"@")&amp;"日, 余っています","")))),"")</f>
        <v/>
      </c>
      <c r="AS83" s="16">
        <f>IF($D$1="三交代制",IF(E83="","",COUNTIF(K83:AO83,"準")),"")</f>
        <v>0</v>
      </c>
      <c r="AT83" s="20" t="str">
        <f t="shared" ref="AT83" si="159">IF($D$1="三交代制",IF(E83="","",IF(($G83-AS83)&gt;0,TEXT(($G83-AS83),"@")&amp;"日, 不足しています",IF(($G83-AS83)=0,"指定日数に等しいです",IF(($G83-AS83)&lt;0,TEXT(-($G83-AS83),"@")&amp;"日, 余っています","")))),"")</f>
        <v>2日, 不足しています</v>
      </c>
      <c r="AU83" s="16">
        <f>IF($D$1="三交代制",IF(E83="","",COUNTIF(K83:AO83,"深")),"")</f>
        <v>0</v>
      </c>
      <c r="AV83" s="16" t="str">
        <f t="shared" ref="AV83" si="160">IF($D$1="三交代制",IF(E83="","",IF(($H83-AU83)&gt;0,TEXT(($H83-AU83),"@")&amp;"日, 不足しています",IF(($H83-AU83)=0,"指定日数に等しいです",IF(($H83-AU83)&lt;0,TEXT(-($H83-AU83),"@")&amp;"日, 余っています","")))),"")</f>
        <v>2日, 不足しています</v>
      </c>
      <c r="AW83" s="16">
        <f>IF(E83="","",COUNTIF(K83:AO83,"休"))</f>
        <v>0</v>
      </c>
      <c r="AX83" s="42" t="str">
        <f t="shared" ref="AX83" si="161">IF(E83="","",IF(($I83-AW83)&gt;0,TEXT(($I83-AW83),"@")&amp;"日, 不足しています",IF(($I83-AW83)=0,"指定日数に等しいです",IF(($I83-AW83)&lt;0,TEXT(-($I83-AW83),"@")&amp;"日, 余っています",""))))</f>
        <v>6日, 不足しています</v>
      </c>
      <c r="AZ83" s="425" t="str">
        <f t="shared" ref="AZ83" si="162">IF(AND((COUNTIF(K83:AO83,"日")+COUNTIF(K83:AO83,"当")+COUNTIF(K83:AO83,"明")+COUNTIF(K83:AO83,"準")+COUNTIF(K83:AO83,"深")+COUNTIF(K83:AO83,"休"))&gt;0,$E83=""),"氏名を入力して下さい！勤務希望が入力されているのに, 氏名が入力されていません！",IF(
OR(AND($AM$18="×",AM83&lt;&gt;""),AND($AN$18="×",AN83&lt;&gt;""),AND($AO$18="×",AO83&lt;&gt;"")),TEXT($D$9,"m月")&amp;"に含まれない日の希望欄は空白にして下さい！",IF(
AND($D$1="二交代制", COUNTIF(K83:AO83,"準")&gt;0),"「準」夜勤を消して下さい！", IF(AND($D$1="二交代制", COUNTIF(K83:AO83,"深")&gt;0),"「深」夜勤を消して下さい！",IF(AND($D$1="三交代制", COUNTIF(K83:AO83,"当")&gt;0),"「当」直を消して下さい！",IF(AND($D$1="三交代制", COUNTIF(K83:AO83,"明")&gt;0),"「明」けを消して下さい！",
IF(COUNTIF(K224:AO225,10)&gt;0,"「当直→明け→休み」を2回以上, "&amp;CHAR(10)&amp;"連続させないで下さい！",IF(COUNTIF(K224:AO225,20)&gt;0,"「準, 深夜勤務」は3回以上, "&amp;CHAR(10)&amp;"連続させないようにして下さい！",
IF(COUNTIF(K224:AO225,30)&gt;0,"「当直→明け→休み」"&amp;CHAR(10)&amp;"にして下さい！",IF(COUNTIF(K224:AO225,40)&gt;0,"「日(休)→準→休」「日(休)→準→準→休」,「休→深→休」,"&amp;CHAR(10)&amp;"「休→深→準(深)→休」のどれかにして下さい！",""))))))))))</f>
        <v/>
      </c>
    </row>
    <row r="84" spans="4:52" x14ac:dyDescent="0.4">
      <c r="D84" s="408"/>
      <c r="E84" s="321"/>
      <c r="F84" s="230"/>
      <c r="G84" s="315"/>
      <c r="H84" s="315"/>
      <c r="I84" s="317"/>
      <c r="J84" s="157" t="s">
        <v>56</v>
      </c>
      <c r="K84" s="129"/>
      <c r="L84" s="129"/>
      <c r="M84" s="129"/>
      <c r="N84" s="129"/>
      <c r="O84" s="129"/>
      <c r="P84" s="129"/>
      <c r="Q84" s="129"/>
      <c r="R84" s="129"/>
      <c r="S84" s="129"/>
      <c r="T84" s="129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29"/>
      <c r="AF84" s="129"/>
      <c r="AG84" s="129"/>
      <c r="AH84" s="129"/>
      <c r="AI84" s="129"/>
      <c r="AJ84" s="129"/>
      <c r="AK84" s="129"/>
      <c r="AL84" s="129"/>
      <c r="AM84" s="129"/>
      <c r="AN84" s="129"/>
      <c r="AO84" s="130"/>
      <c r="AP84" s="36"/>
      <c r="AQ84" s="20"/>
      <c r="AR84" s="20"/>
      <c r="AS84" s="20"/>
      <c r="AT84" s="20"/>
      <c r="AU84" s="20"/>
      <c r="AV84" s="20"/>
      <c r="AW84" s="20"/>
      <c r="AX84" s="40"/>
      <c r="AZ84" s="424"/>
    </row>
    <row r="85" spans="4:52" x14ac:dyDescent="0.4">
      <c r="D85" s="408"/>
      <c r="E85" s="321" t="str">
        <f>IF(Bチーム用勤務希望表!E25&lt;&gt;"",Bチーム用勤務希望表!E25,"")</f>
        <v>大井</v>
      </c>
      <c r="F85" s="230">
        <f>IF(Bチーム用勤務希望表!F25&lt;&gt;"",Bチーム用勤務希望表!F25,"")</f>
        <v>2</v>
      </c>
      <c r="G85" s="315">
        <f>IF(Bチーム用勤務希望表!G25&lt;&gt;"",Bチーム用勤務希望表!G25,"")</f>
        <v>2</v>
      </c>
      <c r="H85" s="315">
        <f>IF(Bチーム用勤務希望表!H25&lt;&gt;"",Bチーム用勤務希望表!H25,"")</f>
        <v>2</v>
      </c>
      <c r="I85" s="317">
        <f>IF(Bチーム用勤務希望表!I25&lt;&gt;"",Bチーム用勤務希望表!I25,"")</f>
        <v>7</v>
      </c>
      <c r="J85" s="157" t="s">
        <v>78</v>
      </c>
      <c r="K85" s="129"/>
      <c r="L85" s="129"/>
      <c r="M85" s="129"/>
      <c r="N85" s="129"/>
      <c r="O85" s="129"/>
      <c r="P85" s="129"/>
      <c r="Q85" s="129"/>
      <c r="R85" s="129"/>
      <c r="S85" s="129"/>
      <c r="T85" s="129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29"/>
      <c r="AF85" s="129"/>
      <c r="AG85" s="129"/>
      <c r="AH85" s="129"/>
      <c r="AI85" s="129"/>
      <c r="AJ85" s="129"/>
      <c r="AK85" s="129"/>
      <c r="AL85" s="129"/>
      <c r="AM85" s="129"/>
      <c r="AN85" s="129"/>
      <c r="AO85" s="130"/>
      <c r="AP85" s="36">
        <f>IF(E85="","",COUNTIF(K85:AO85,"日"))</f>
        <v>0</v>
      </c>
      <c r="AQ85" s="16" t="str">
        <f>IF($D$1="二交代制",IF(E85="","",COUNTIF(K85:AO85,"当")),"")</f>
        <v/>
      </c>
      <c r="AR85" s="16" t="str">
        <f t="shared" ref="AR85" si="163">IF($D$1="二交代制",IF(E85="","",IF(($F85-AQ85)&gt;0,TEXT(($F85-AQ85),"@")&amp;"日, 不足しています",IF(($F85-AQ85)=0,"指定日数に等しいです",IF(($F85-AQ85)&lt;0,TEXT(-($F85-AQ85),"@")&amp;"日, 余っています","")))),"")</f>
        <v/>
      </c>
      <c r="AS85" s="16">
        <f>IF($D$1="三交代制",IF(E85="","",COUNTIF(K85:AO85,"準")),"")</f>
        <v>0</v>
      </c>
      <c r="AT85" s="20" t="str">
        <f t="shared" ref="AT85" si="164">IF($D$1="三交代制",IF(E85="","",IF(($G85-AS85)&gt;0,TEXT(($G85-AS85),"@")&amp;"日, 不足しています",IF(($G85-AS85)=0,"指定日数に等しいです",IF(($G85-AS85)&lt;0,TEXT(-($G85-AS85),"@")&amp;"日, 余っています","")))),"")</f>
        <v>2日, 不足しています</v>
      </c>
      <c r="AU85" s="16">
        <f>IF($D$1="三交代制",IF(E85="","",COUNTIF(K85:AO85,"深")),"")</f>
        <v>0</v>
      </c>
      <c r="AV85" s="16" t="str">
        <f t="shared" ref="AV85" si="165">IF($D$1="三交代制",IF(E85="","",IF(($H85-AU85)&gt;0,TEXT(($H85-AU85),"@")&amp;"日, 不足しています",IF(($H85-AU85)=0,"指定日数に等しいです",IF(($H85-AU85)&lt;0,TEXT(-($H85-AU85),"@")&amp;"日, 余っています","")))),"")</f>
        <v>2日, 不足しています</v>
      </c>
      <c r="AW85" s="16">
        <f>IF(E85="","",COUNTIF(K85:AO85,"休"))</f>
        <v>0</v>
      </c>
      <c r="AX85" s="42" t="str">
        <f t="shared" ref="AX85" si="166">IF(E85="","",IF(($I85-AW85)&gt;0,TEXT(($I85-AW85),"@")&amp;"日, 不足しています",IF(($I85-AW85)=0,"指定日数に等しいです",IF(($I85-AW85)&lt;0,TEXT(-($I85-AW85),"@")&amp;"日, 余っています",""))))</f>
        <v>7日, 不足しています</v>
      </c>
      <c r="AZ85" s="425" t="str">
        <f t="shared" ref="AZ85" si="167">IF(AND((COUNTIF(K85:AO85,"日")+COUNTIF(K85:AO85,"当")+COUNTIF(K85:AO85,"明")+COUNTIF(K85:AO85,"準")+COUNTIF(K85:AO85,"深")+COUNTIF(K85:AO85,"休"))&gt;0,$E85=""),"氏名を入力して下さい！勤務希望が入力されているのに, 氏名が入力されていません！",IF(
OR(AND($AM$18="×",AM85&lt;&gt;""),AND($AN$18="×",AN85&lt;&gt;""),AND($AO$18="×",AO85&lt;&gt;"")),TEXT($D$9,"m月")&amp;"に含まれない日の希望欄は空白にして下さい！",IF(
AND($D$1="二交代制", COUNTIF(K85:AO85,"準")&gt;0),"「準」夜勤を消して下さい！", IF(AND($D$1="二交代制", COUNTIF(K85:AO85,"深")&gt;0),"「深」夜勤を消して下さい！",IF(AND($D$1="三交代制", COUNTIF(K85:AO85,"当")&gt;0),"「当」直を消して下さい！",IF(AND($D$1="三交代制", COUNTIF(K85:AO85,"明")&gt;0),"「明」けを消して下さい！",
IF(COUNTIF(K226:AO227,10)&gt;0,"「当直→明け→休み」を2回以上, "&amp;CHAR(10)&amp;"連続させないで下さい！",IF(COUNTIF(K226:AO227,20)&gt;0,"「準, 深夜勤務」は3回以上, "&amp;CHAR(10)&amp;"連続させないようにして下さい！",
IF(COUNTIF(K226:AO227,30)&gt;0,"「当直→明け→休み」"&amp;CHAR(10)&amp;"にして下さい！",IF(COUNTIF(K226:AO227,40)&gt;0,"「日(休)→準→休」「日(休)→準→準→休」,「休→深→休」,"&amp;CHAR(10)&amp;"「休→深→準(深)→休」のどれかにして下さい！",""))))))))))</f>
        <v/>
      </c>
    </row>
    <row r="86" spans="4:52" x14ac:dyDescent="0.4">
      <c r="D86" s="408"/>
      <c r="E86" s="321"/>
      <c r="F86" s="230"/>
      <c r="G86" s="315"/>
      <c r="H86" s="315"/>
      <c r="I86" s="317"/>
      <c r="J86" s="157" t="s">
        <v>56</v>
      </c>
      <c r="K86" s="129"/>
      <c r="L86" s="129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29"/>
      <c r="AF86" s="129"/>
      <c r="AG86" s="129"/>
      <c r="AH86" s="129"/>
      <c r="AI86" s="129"/>
      <c r="AJ86" s="129"/>
      <c r="AK86" s="129"/>
      <c r="AL86" s="129"/>
      <c r="AM86" s="129"/>
      <c r="AN86" s="129"/>
      <c r="AO86" s="130"/>
      <c r="AP86" s="36"/>
      <c r="AQ86" s="20"/>
      <c r="AR86" s="20"/>
      <c r="AS86" s="20"/>
      <c r="AT86" s="20"/>
      <c r="AU86" s="20"/>
      <c r="AV86" s="20"/>
      <c r="AW86" s="20"/>
      <c r="AX86" s="40"/>
      <c r="AZ86" s="424"/>
    </row>
    <row r="87" spans="4:52" x14ac:dyDescent="0.4">
      <c r="D87" s="408"/>
      <c r="E87" s="321" t="str">
        <f>IF(Bチーム用勤務希望表!E27&lt;&gt;"",Bチーム用勤務希望表!E27,"")</f>
        <v>秋田</v>
      </c>
      <c r="F87" s="230">
        <f>IF(Bチーム用勤務希望表!F27&lt;&gt;"",Bチーム用勤務希望表!F27,"")</f>
        <v>2</v>
      </c>
      <c r="G87" s="315">
        <f>IF(Bチーム用勤務希望表!G27&lt;&gt;"",Bチーム用勤務希望表!G27,"")</f>
        <v>2</v>
      </c>
      <c r="H87" s="315">
        <f>IF(Bチーム用勤務希望表!H27&lt;&gt;"",Bチーム用勤務希望表!H27,"")</f>
        <v>2</v>
      </c>
      <c r="I87" s="317">
        <f>IF(Bチーム用勤務希望表!I27&lt;&gt;"",Bチーム用勤務希望表!I27,"")</f>
        <v>7</v>
      </c>
      <c r="J87" s="157" t="s">
        <v>78</v>
      </c>
      <c r="K87" s="129"/>
      <c r="L87" s="129"/>
      <c r="M87" s="129"/>
      <c r="N87" s="129"/>
      <c r="O87" s="129"/>
      <c r="P87" s="129"/>
      <c r="Q87" s="129"/>
      <c r="R87" s="129"/>
      <c r="S87" s="129"/>
      <c r="T87" s="129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29"/>
      <c r="AF87" s="129"/>
      <c r="AG87" s="129"/>
      <c r="AH87" s="129"/>
      <c r="AI87" s="129"/>
      <c r="AJ87" s="129"/>
      <c r="AK87" s="129"/>
      <c r="AL87" s="129"/>
      <c r="AM87" s="129"/>
      <c r="AN87" s="129"/>
      <c r="AO87" s="130"/>
      <c r="AP87" s="36">
        <f>IF(E87="","",COUNTIF(K87:AO87,"日"))</f>
        <v>0</v>
      </c>
      <c r="AQ87" s="16" t="str">
        <f>IF($D$1="二交代制",IF(E87="","",COUNTIF(K87:AO87,"当")),"")</f>
        <v/>
      </c>
      <c r="AR87" s="16" t="str">
        <f t="shared" ref="AR87" si="168">IF($D$1="二交代制",IF(E87="","",IF(($F87-AQ87)&gt;0,TEXT(($F87-AQ87),"@")&amp;"日, 不足しています",IF(($F87-AQ87)=0,"指定日数に等しいです",IF(($F87-AQ87)&lt;0,TEXT(-($F87-AQ87),"@")&amp;"日, 余っています","")))),"")</f>
        <v/>
      </c>
      <c r="AS87" s="16">
        <f>IF($D$1="三交代制",IF(E87="","",COUNTIF(K87:AO87,"準")),"")</f>
        <v>0</v>
      </c>
      <c r="AT87" s="20" t="str">
        <f t="shared" ref="AT87" si="169">IF($D$1="三交代制",IF(E87="","",IF(($G87-AS87)&gt;0,TEXT(($G87-AS87),"@")&amp;"日, 不足しています",IF(($G87-AS87)=0,"指定日数に等しいです",IF(($G87-AS87)&lt;0,TEXT(-($G87-AS87),"@")&amp;"日, 余っています","")))),"")</f>
        <v>2日, 不足しています</v>
      </c>
      <c r="AU87" s="16">
        <f>IF($D$1="三交代制",IF(E87="","",COUNTIF(K87:AO87,"深")),"")</f>
        <v>0</v>
      </c>
      <c r="AV87" s="16" t="str">
        <f t="shared" ref="AV87" si="170">IF($D$1="三交代制",IF(E87="","",IF(($H87-AU87)&gt;0,TEXT(($H87-AU87),"@")&amp;"日, 不足しています",IF(($H87-AU87)=0,"指定日数に等しいです",IF(($H87-AU87)&lt;0,TEXT(-($H87-AU87),"@")&amp;"日, 余っています","")))),"")</f>
        <v>2日, 不足しています</v>
      </c>
      <c r="AW87" s="16">
        <f>IF(E87="","",COUNTIF(K87:AO87,"休"))</f>
        <v>0</v>
      </c>
      <c r="AX87" s="42" t="str">
        <f t="shared" ref="AX87" si="171">IF(E87="","",IF(($I87-AW87)&gt;0,TEXT(($I87-AW87),"@")&amp;"日, 不足しています",IF(($I87-AW87)=0,"指定日数に等しいです",IF(($I87-AW87)&lt;0,TEXT(-($I87-AW87),"@")&amp;"日, 余っています",""))))</f>
        <v>7日, 不足しています</v>
      </c>
      <c r="AZ87" s="425" t="str">
        <f t="shared" ref="AZ87" si="172">IF(AND((COUNTIF(K87:AO87,"日")+COUNTIF(K87:AO87,"当")+COUNTIF(K87:AO87,"明")+COUNTIF(K87:AO87,"準")+COUNTIF(K87:AO87,"深")+COUNTIF(K87:AO87,"休"))&gt;0,$E87=""),"氏名を入力して下さい！勤務希望が入力されているのに, 氏名が入力されていません！",IF(
OR(AND($AM$18="×",AM87&lt;&gt;""),AND($AN$18="×",AN87&lt;&gt;""),AND($AO$18="×",AO87&lt;&gt;"")),TEXT($D$9,"m月")&amp;"に含まれない日の希望欄は空白にして下さい！",IF(
AND($D$1="二交代制", COUNTIF(K87:AO87,"準")&gt;0),"「準」夜勤を消して下さい！", IF(AND($D$1="二交代制", COUNTIF(K87:AO87,"深")&gt;0),"「深」夜勤を消して下さい！",IF(AND($D$1="三交代制", COUNTIF(K87:AO87,"当")&gt;0),"「当」直を消して下さい！",IF(AND($D$1="三交代制", COUNTIF(K87:AO87,"明")&gt;0),"「明」けを消して下さい！",
IF(COUNTIF(K228:AO229,10)&gt;0,"「当直→明け→休み」を2回以上, "&amp;CHAR(10)&amp;"連続させないで下さい！",IF(COUNTIF(K228:AO229,20)&gt;0,"「準, 深夜勤務」は3回以上, "&amp;CHAR(10)&amp;"連続させないようにして下さい！",
IF(COUNTIF(K228:AO229,30)&gt;0,"「当直→明け→休み」"&amp;CHAR(10)&amp;"にして下さい！",IF(COUNTIF(K228:AO229,40)&gt;0,"「日(休)→準→休」「日(休)→準→準→休」,「休→深→休」,"&amp;CHAR(10)&amp;"「休→深→準(深)→休」のどれかにして下さい！",""))))))))))</f>
        <v/>
      </c>
    </row>
    <row r="88" spans="4:52" x14ac:dyDescent="0.4">
      <c r="D88" s="408"/>
      <c r="E88" s="321"/>
      <c r="F88" s="230"/>
      <c r="G88" s="315"/>
      <c r="H88" s="315"/>
      <c r="I88" s="317"/>
      <c r="J88" s="157" t="s">
        <v>56</v>
      </c>
      <c r="K88" s="129"/>
      <c r="L88" s="129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29"/>
      <c r="AF88" s="129"/>
      <c r="AG88" s="129"/>
      <c r="AH88" s="129"/>
      <c r="AI88" s="129"/>
      <c r="AJ88" s="129"/>
      <c r="AK88" s="129"/>
      <c r="AL88" s="129"/>
      <c r="AM88" s="129"/>
      <c r="AN88" s="129"/>
      <c r="AO88" s="130"/>
      <c r="AP88" s="36"/>
      <c r="AQ88" s="20"/>
      <c r="AR88" s="20"/>
      <c r="AS88" s="20"/>
      <c r="AT88" s="20"/>
      <c r="AU88" s="20"/>
      <c r="AV88" s="20"/>
      <c r="AW88" s="20"/>
      <c r="AX88" s="40"/>
      <c r="AZ88" s="424"/>
    </row>
    <row r="89" spans="4:52" x14ac:dyDescent="0.4">
      <c r="D89" s="408"/>
      <c r="E89" s="321" t="str">
        <f>IF(Bチーム用勤務希望表!E29&lt;&gt;"",Bチーム用勤務希望表!E29,"")</f>
        <v>芳賀</v>
      </c>
      <c r="F89" s="230">
        <f>IF(Bチーム用勤務希望表!F29&lt;&gt;"",Bチーム用勤務希望表!F29,"")</f>
        <v>2</v>
      </c>
      <c r="G89" s="315">
        <f>IF(Bチーム用勤務希望表!G29&lt;&gt;"",Bチーム用勤務希望表!G29,"")</f>
        <v>2</v>
      </c>
      <c r="H89" s="315">
        <f>IF(Bチーム用勤務希望表!H29&lt;&gt;"",Bチーム用勤務希望表!H29,"")</f>
        <v>2</v>
      </c>
      <c r="I89" s="317">
        <f>IF(Bチーム用勤務希望表!I29&lt;&gt;"",Bチーム用勤務希望表!I29,"")</f>
        <v>7</v>
      </c>
      <c r="J89" s="157" t="s">
        <v>78</v>
      </c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30"/>
      <c r="AP89" s="36">
        <f>IF(E89="","",COUNTIF(K89:AO89,"日"))</f>
        <v>0</v>
      </c>
      <c r="AQ89" s="16" t="str">
        <f>IF($D$1="二交代制",IF(E89="","",COUNTIF(K89:AO89,"当")),"")</f>
        <v/>
      </c>
      <c r="AR89" s="16" t="str">
        <f t="shared" ref="AR89" si="173">IF($D$1="二交代制",IF(E89="","",IF(($F89-AQ89)&gt;0,TEXT(($F89-AQ89),"@")&amp;"日, 不足しています",IF(($F89-AQ89)=0,"指定日数に等しいです",IF(($F89-AQ89)&lt;0,TEXT(-($F89-AQ89),"@")&amp;"日, 余っています","")))),"")</f>
        <v/>
      </c>
      <c r="AS89" s="16">
        <f>IF($D$1="三交代制",IF(E89="","",COUNTIF(K89:AO89,"準")),"")</f>
        <v>0</v>
      </c>
      <c r="AT89" s="20" t="str">
        <f t="shared" ref="AT89" si="174">IF($D$1="三交代制",IF(E89="","",IF(($G89-AS89)&gt;0,TEXT(($G89-AS89),"@")&amp;"日, 不足しています",IF(($G89-AS89)=0,"指定日数に等しいです",IF(($G89-AS89)&lt;0,TEXT(-($G89-AS89),"@")&amp;"日, 余っています","")))),"")</f>
        <v>2日, 不足しています</v>
      </c>
      <c r="AU89" s="16">
        <f>IF($D$1="三交代制",IF(E89="","",COUNTIF(K89:AO89,"深")),"")</f>
        <v>0</v>
      </c>
      <c r="AV89" s="16" t="str">
        <f t="shared" ref="AV89" si="175">IF($D$1="三交代制",IF(E89="","",IF(($H89-AU89)&gt;0,TEXT(($H89-AU89),"@")&amp;"日, 不足しています",IF(($H89-AU89)=0,"指定日数に等しいです",IF(($H89-AU89)&lt;0,TEXT(-($H89-AU89),"@")&amp;"日, 余っています","")))),"")</f>
        <v>2日, 不足しています</v>
      </c>
      <c r="AW89" s="16">
        <f>IF(E89="","",COUNTIF(K89:AO89,"休"))</f>
        <v>0</v>
      </c>
      <c r="AX89" s="42" t="str">
        <f t="shared" ref="AX89" si="176">IF(E89="","",IF(($I89-AW89)&gt;0,TEXT(($I89-AW89),"@")&amp;"日, 不足しています",IF(($I89-AW89)=0,"指定日数に等しいです",IF(($I89-AW89)&lt;0,TEXT(-($I89-AW89),"@")&amp;"日, 余っています",""))))</f>
        <v>7日, 不足しています</v>
      </c>
      <c r="AZ89" s="425" t="str">
        <f t="shared" ref="AZ89" si="177">IF(AND((COUNTIF(K89:AO89,"日")+COUNTIF(K89:AO89,"当")+COUNTIF(K89:AO89,"明")+COUNTIF(K89:AO89,"準")+COUNTIF(K89:AO89,"深")+COUNTIF(K89:AO89,"休"))&gt;0,$E89=""),"氏名を入力して下さい！勤務希望が入力されているのに, 氏名が入力されていません！",IF(
OR(AND($AM$18="×",AM89&lt;&gt;""),AND($AN$18="×",AN89&lt;&gt;""),AND($AO$18="×",AO89&lt;&gt;"")),TEXT($D$9,"m月")&amp;"に含まれない日の希望欄は空白にして下さい！",IF(
AND($D$1="二交代制", COUNTIF(K89:AO89,"準")&gt;0),"「準」夜勤を消して下さい！", IF(AND($D$1="二交代制", COUNTIF(K89:AO89,"深")&gt;0),"「深」夜勤を消して下さい！",IF(AND($D$1="三交代制", COUNTIF(K89:AO89,"当")&gt;0),"「当」直を消して下さい！",IF(AND($D$1="三交代制", COUNTIF(K89:AO89,"明")&gt;0),"「明」けを消して下さい！",
IF(COUNTIF(K230:AO231,10)&gt;0,"「当直→明け→休み」を2回以上, "&amp;CHAR(10)&amp;"連続させないで下さい！",IF(COUNTIF(K230:AO231,20)&gt;0,"「準, 深夜勤務」は3回以上, "&amp;CHAR(10)&amp;"連続させないようにして下さい！",
IF(COUNTIF(K230:AO231,30)&gt;0,"「当直→明け→休み」"&amp;CHAR(10)&amp;"にして下さい！",IF(COUNTIF(K230:AO231,40)&gt;0,"「日(休)→準→休」「日(休)→準→準→休」,「休→深→休」,"&amp;CHAR(10)&amp;"「休→深→準(深)→休」のどれかにして下さい！",""))))))))))</f>
        <v/>
      </c>
    </row>
    <row r="90" spans="4:52" x14ac:dyDescent="0.4">
      <c r="D90" s="408"/>
      <c r="E90" s="321"/>
      <c r="F90" s="230"/>
      <c r="G90" s="315"/>
      <c r="H90" s="315"/>
      <c r="I90" s="317"/>
      <c r="J90" s="157" t="s">
        <v>56</v>
      </c>
      <c r="K90" s="129"/>
      <c r="L90" s="129"/>
      <c r="M90" s="129"/>
      <c r="N90" s="129"/>
      <c r="O90" s="129"/>
      <c r="P90" s="129"/>
      <c r="Q90" s="129"/>
      <c r="R90" s="129"/>
      <c r="S90" s="129"/>
      <c r="T90" s="129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29"/>
      <c r="AF90" s="129"/>
      <c r="AG90" s="129"/>
      <c r="AH90" s="129"/>
      <c r="AI90" s="129"/>
      <c r="AJ90" s="129"/>
      <c r="AK90" s="129"/>
      <c r="AL90" s="129"/>
      <c r="AM90" s="129"/>
      <c r="AN90" s="129"/>
      <c r="AO90" s="130"/>
      <c r="AP90" s="36"/>
      <c r="AQ90" s="20"/>
      <c r="AR90" s="20"/>
      <c r="AS90" s="20"/>
      <c r="AT90" s="20"/>
      <c r="AU90" s="20"/>
      <c r="AV90" s="20"/>
      <c r="AW90" s="20"/>
      <c r="AX90" s="40"/>
      <c r="AZ90" s="424"/>
    </row>
    <row r="91" spans="4:52" x14ac:dyDescent="0.4">
      <c r="D91" s="408"/>
      <c r="E91" s="321" t="str">
        <f>IF(Bチーム用勤務希望表!E31&lt;&gt;"",Bチーム用勤務希望表!E31,"")</f>
        <v>浅見</v>
      </c>
      <c r="F91" s="230">
        <f>IF(Bチーム用勤務希望表!F31&lt;&gt;"",Bチーム用勤務希望表!F31,"")</f>
        <v>2</v>
      </c>
      <c r="G91" s="315">
        <f>IF(Bチーム用勤務希望表!G31&lt;&gt;"",Bチーム用勤務希望表!G31,"")</f>
        <v>2</v>
      </c>
      <c r="H91" s="315">
        <f>IF(Bチーム用勤務希望表!H31&lt;&gt;"",Bチーム用勤務希望表!H31,"")</f>
        <v>2</v>
      </c>
      <c r="I91" s="317">
        <f>IF(Bチーム用勤務希望表!I31&lt;&gt;"",Bチーム用勤務希望表!I31,"")</f>
        <v>8</v>
      </c>
      <c r="J91" s="157" t="s">
        <v>78</v>
      </c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29"/>
      <c r="AF91" s="129"/>
      <c r="AG91" s="129"/>
      <c r="AH91" s="129"/>
      <c r="AI91" s="129"/>
      <c r="AJ91" s="129"/>
      <c r="AK91" s="129"/>
      <c r="AL91" s="129"/>
      <c r="AM91" s="129"/>
      <c r="AN91" s="129"/>
      <c r="AO91" s="130"/>
      <c r="AP91" s="36">
        <f>IF(E91="","",COUNTIF(K91:AO91,"日"))</f>
        <v>0</v>
      </c>
      <c r="AQ91" s="16" t="str">
        <f>IF($D$1="二交代制",IF(E91="","",COUNTIF(K91:AO91,"当")),"")</f>
        <v/>
      </c>
      <c r="AR91" s="16" t="str">
        <f t="shared" ref="AR91" si="178">IF($D$1="二交代制",IF(E91="","",IF(($F91-AQ91)&gt;0,TEXT(($F91-AQ91),"@")&amp;"日, 不足しています",IF(($F91-AQ91)=0,"指定日数に等しいです",IF(($F91-AQ91)&lt;0,TEXT(-($F91-AQ91),"@")&amp;"日, 余っています","")))),"")</f>
        <v/>
      </c>
      <c r="AS91" s="16">
        <f>IF($D$1="三交代制",IF(E91="","",COUNTIF(K91:AO91,"準")),"")</f>
        <v>0</v>
      </c>
      <c r="AT91" s="20" t="str">
        <f t="shared" ref="AT91" si="179">IF($D$1="三交代制",IF(E91="","",IF(($G91-AS91)&gt;0,TEXT(($G91-AS91),"@")&amp;"日, 不足しています",IF(($G91-AS91)=0,"指定日数に等しいです",IF(($G91-AS91)&lt;0,TEXT(-($G91-AS91),"@")&amp;"日, 余っています","")))),"")</f>
        <v>2日, 不足しています</v>
      </c>
      <c r="AU91" s="16">
        <f>IF($D$1="三交代制",IF(E91="","",COUNTIF(K91:AO91,"深")),"")</f>
        <v>0</v>
      </c>
      <c r="AV91" s="16" t="str">
        <f t="shared" ref="AV91" si="180">IF($D$1="三交代制",IF(E91="","",IF(($H91-AU91)&gt;0,TEXT(($H91-AU91),"@")&amp;"日, 不足しています",IF(($H91-AU91)=0,"指定日数に等しいです",IF(($H91-AU91)&lt;0,TEXT(-($H91-AU91),"@")&amp;"日, 余っています","")))),"")</f>
        <v>2日, 不足しています</v>
      </c>
      <c r="AW91" s="16">
        <f>IF(E91="","",COUNTIF(K91:AO91,"休"))</f>
        <v>0</v>
      </c>
      <c r="AX91" s="42" t="str">
        <f t="shared" ref="AX91" si="181">IF(E91="","",IF(($I91-AW91)&gt;0,TEXT(($I91-AW91),"@")&amp;"日, 不足しています",IF(($I91-AW91)=0,"指定日数に等しいです",IF(($I91-AW91)&lt;0,TEXT(-($I91-AW91),"@")&amp;"日, 余っています",""))))</f>
        <v>8日, 不足しています</v>
      </c>
      <c r="AZ91" s="425" t="str">
        <f t="shared" ref="AZ91" si="182">IF(AND((COUNTIF(K91:AO91,"日")+COUNTIF(K91:AO91,"当")+COUNTIF(K91:AO91,"明")+COUNTIF(K91:AO91,"準")+COUNTIF(K91:AO91,"深")+COUNTIF(K91:AO91,"休"))&gt;0,$E91=""),"氏名を入力して下さい！勤務希望が入力されているのに, 氏名が入力されていません！",IF(
OR(AND($AM$18="×",AM91&lt;&gt;""),AND($AN$18="×",AN91&lt;&gt;""),AND($AO$18="×",AO91&lt;&gt;"")),TEXT($D$9,"m月")&amp;"に含まれない日の希望欄は空白にして下さい！",IF(
AND($D$1="二交代制", COUNTIF(K91:AO91,"準")&gt;0),"「準」夜勤を消して下さい！", IF(AND($D$1="二交代制", COUNTIF(K91:AO91,"深")&gt;0),"「深」夜勤を消して下さい！",IF(AND($D$1="三交代制", COUNTIF(K91:AO91,"当")&gt;0),"「当」直を消して下さい！",IF(AND($D$1="三交代制", COUNTIF(K91:AO91,"明")&gt;0),"「明」けを消して下さい！",
IF(COUNTIF(K232:AO233,10)&gt;0,"「当直→明け→休み」を2回以上, "&amp;CHAR(10)&amp;"連続させないで下さい！",IF(COUNTIF(K232:AO233,20)&gt;0,"「準, 深夜勤務」は3回以上, "&amp;CHAR(10)&amp;"連続させないようにして下さい！",
IF(COUNTIF(K232:AO233,30)&gt;0,"「当直→明け→休み」"&amp;CHAR(10)&amp;"にして下さい！",IF(COUNTIF(K232:AO233,40)&gt;0,"「日(休)→準→休」「日(休)→準→準→休」,「休→深→休」,"&amp;CHAR(10)&amp;"「休→深→準(深)→休」のどれかにして下さい！",""))))))))))</f>
        <v/>
      </c>
    </row>
    <row r="92" spans="4:52" x14ac:dyDescent="0.4">
      <c r="D92" s="408"/>
      <c r="E92" s="321"/>
      <c r="F92" s="230"/>
      <c r="G92" s="315"/>
      <c r="H92" s="315"/>
      <c r="I92" s="317"/>
      <c r="J92" s="157" t="s">
        <v>56</v>
      </c>
      <c r="K92" s="129"/>
      <c r="L92" s="129"/>
      <c r="M92" s="129"/>
      <c r="N92" s="129"/>
      <c r="O92" s="129"/>
      <c r="P92" s="129"/>
      <c r="Q92" s="129"/>
      <c r="R92" s="129"/>
      <c r="S92" s="129"/>
      <c r="T92" s="129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29"/>
      <c r="AF92" s="129"/>
      <c r="AG92" s="129"/>
      <c r="AH92" s="129"/>
      <c r="AI92" s="129"/>
      <c r="AJ92" s="129"/>
      <c r="AK92" s="129"/>
      <c r="AL92" s="129"/>
      <c r="AM92" s="129"/>
      <c r="AN92" s="129"/>
      <c r="AO92" s="130"/>
      <c r="AP92" s="36"/>
      <c r="AQ92" s="20"/>
      <c r="AR92" s="20"/>
      <c r="AS92" s="20"/>
      <c r="AT92" s="20"/>
      <c r="AU92" s="20"/>
      <c r="AV92" s="20"/>
      <c r="AW92" s="20"/>
      <c r="AX92" s="40"/>
      <c r="AZ92" s="424"/>
    </row>
    <row r="93" spans="4:52" x14ac:dyDescent="0.4">
      <c r="D93" s="408"/>
      <c r="E93" s="321" t="str">
        <f>IF(Bチーム用勤務希望表!E33&lt;&gt;"",Bチーム用勤務希望表!E33,"")</f>
        <v>相原</v>
      </c>
      <c r="F93" s="230">
        <f>IF(Bチーム用勤務希望表!F33&lt;&gt;"",Bチーム用勤務希望表!F33,"")</f>
        <v>2</v>
      </c>
      <c r="G93" s="315">
        <f>IF(Bチーム用勤務希望表!G33&lt;&gt;"",Bチーム用勤務希望表!G33,"")</f>
        <v>2</v>
      </c>
      <c r="H93" s="315">
        <f>IF(Bチーム用勤務希望表!H33&lt;&gt;"",Bチーム用勤務希望表!H33,"")</f>
        <v>2</v>
      </c>
      <c r="I93" s="317">
        <f>IF(Bチーム用勤務希望表!I33&lt;&gt;"",Bチーム用勤務希望表!I33,"")</f>
        <v>8</v>
      </c>
      <c r="J93" s="157" t="s">
        <v>78</v>
      </c>
      <c r="K93" s="129"/>
      <c r="L93" s="129"/>
      <c r="M93" s="129"/>
      <c r="N93" s="129"/>
      <c r="O93" s="129"/>
      <c r="P93" s="129"/>
      <c r="Q93" s="129"/>
      <c r="R93" s="129"/>
      <c r="S93" s="129"/>
      <c r="T93" s="129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29"/>
      <c r="AF93" s="129"/>
      <c r="AG93" s="129"/>
      <c r="AH93" s="129"/>
      <c r="AI93" s="129"/>
      <c r="AJ93" s="129"/>
      <c r="AK93" s="129"/>
      <c r="AL93" s="129"/>
      <c r="AM93" s="129"/>
      <c r="AN93" s="129"/>
      <c r="AO93" s="130"/>
      <c r="AP93" s="36">
        <f>IF(E93="","",COUNTIF(K93:AO93,"日"))</f>
        <v>0</v>
      </c>
      <c r="AQ93" s="16" t="str">
        <f>IF($D$1="二交代制",IF(E93="","",COUNTIF(K93:AO93,"当")),"")</f>
        <v/>
      </c>
      <c r="AR93" s="16" t="str">
        <f t="shared" ref="AR93" si="183">IF($D$1="二交代制",IF(E93="","",IF(($F93-AQ93)&gt;0,TEXT(($F93-AQ93),"@")&amp;"日, 不足しています",IF(($F93-AQ93)=0,"指定日数に等しいです",IF(($F93-AQ93)&lt;0,TEXT(-($F93-AQ93),"@")&amp;"日, 余っています","")))),"")</f>
        <v/>
      </c>
      <c r="AS93" s="16">
        <f>IF($D$1="三交代制",IF(E93="","",COUNTIF(K93:AO93,"準")),"")</f>
        <v>0</v>
      </c>
      <c r="AT93" s="20" t="str">
        <f t="shared" ref="AT93" si="184">IF($D$1="三交代制",IF(E93="","",IF(($G93-AS93)&gt;0,TEXT(($G93-AS93),"@")&amp;"日, 不足しています",IF(($G93-AS93)=0,"指定日数に等しいです",IF(($G93-AS93)&lt;0,TEXT(-($G93-AS93),"@")&amp;"日, 余っています","")))),"")</f>
        <v>2日, 不足しています</v>
      </c>
      <c r="AU93" s="16">
        <f>IF($D$1="三交代制",IF(E93="","",COUNTIF(K93:AO93,"深")),"")</f>
        <v>0</v>
      </c>
      <c r="AV93" s="16" t="str">
        <f t="shared" ref="AV93" si="185">IF($D$1="三交代制",IF(E93="","",IF(($H93-AU93)&gt;0,TEXT(($H93-AU93),"@")&amp;"日, 不足しています",IF(($H93-AU93)=0,"指定日数に等しいです",IF(($H93-AU93)&lt;0,TEXT(-($H93-AU93),"@")&amp;"日, 余っています","")))),"")</f>
        <v>2日, 不足しています</v>
      </c>
      <c r="AW93" s="16">
        <f>IF(E93="","",COUNTIF(K93:AO93,"休"))</f>
        <v>0</v>
      </c>
      <c r="AX93" s="42" t="str">
        <f t="shared" ref="AX93" si="186">IF(E93="","",IF(($I93-AW93)&gt;0,TEXT(($I93-AW93),"@")&amp;"日, 不足しています",IF(($I93-AW93)=0,"指定日数に等しいです",IF(($I93-AW93)&lt;0,TEXT(-($I93-AW93),"@")&amp;"日, 余っています",""))))</f>
        <v>8日, 不足しています</v>
      </c>
      <c r="AZ93" s="425" t="str">
        <f t="shared" ref="AZ93" si="187">IF(AND((COUNTIF(K93:AO93,"日")+COUNTIF(K93:AO93,"当")+COUNTIF(K93:AO93,"明")+COUNTIF(K93:AO93,"準")+COUNTIF(K93:AO93,"深")+COUNTIF(K93:AO93,"休"))&gt;0,$E93=""),"氏名を入力して下さい！勤務希望が入力されているのに, 氏名が入力されていません！",IF(
OR(AND($AM$18="×",AM93&lt;&gt;""),AND($AN$18="×",AN93&lt;&gt;""),AND($AO$18="×",AO93&lt;&gt;"")),TEXT($D$9,"m月")&amp;"に含まれない日の希望欄は空白にして下さい！",IF(
AND($D$1="二交代制", COUNTIF(K93:AO93,"準")&gt;0),"「準」夜勤を消して下さい！", IF(AND($D$1="二交代制", COUNTIF(K93:AO93,"深")&gt;0),"「深」夜勤を消して下さい！",IF(AND($D$1="三交代制", COUNTIF(K93:AO93,"当")&gt;0),"「当」直を消して下さい！",IF(AND($D$1="三交代制", COUNTIF(K93:AO93,"明")&gt;0),"「明」けを消して下さい！",
IF(COUNTIF(K234:AO235,10)&gt;0,"「当直→明け→休み」を2回以上, "&amp;CHAR(10)&amp;"連続させないで下さい！",IF(COUNTIF(K234:AO235,20)&gt;0,"「準, 深夜勤務」は3回以上, "&amp;CHAR(10)&amp;"連続させないようにして下さい！",
IF(COUNTIF(K234:AO235,30)&gt;0,"「当直→明け→休み」"&amp;CHAR(10)&amp;"にして下さい！",IF(COUNTIF(K234:AO235,40)&gt;0,"「日(休)→準→休」「日(休)→準→準→休」,「休→深→休」,"&amp;CHAR(10)&amp;"「休→深→準(深)→休」のどれかにして下さい！",""))))))))))</f>
        <v/>
      </c>
    </row>
    <row r="94" spans="4:52" x14ac:dyDescent="0.4">
      <c r="D94" s="408"/>
      <c r="E94" s="321"/>
      <c r="F94" s="230"/>
      <c r="G94" s="315"/>
      <c r="H94" s="315"/>
      <c r="I94" s="317"/>
      <c r="J94" s="157" t="s">
        <v>56</v>
      </c>
      <c r="K94" s="129"/>
      <c r="L94" s="129"/>
      <c r="M94" s="129"/>
      <c r="N94" s="129"/>
      <c r="O94" s="129"/>
      <c r="P94" s="129"/>
      <c r="Q94" s="129"/>
      <c r="R94" s="129"/>
      <c r="S94" s="129"/>
      <c r="T94" s="129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29"/>
      <c r="AF94" s="129"/>
      <c r="AG94" s="129"/>
      <c r="AH94" s="129"/>
      <c r="AI94" s="129"/>
      <c r="AJ94" s="129"/>
      <c r="AK94" s="129"/>
      <c r="AL94" s="129"/>
      <c r="AM94" s="129"/>
      <c r="AN94" s="129"/>
      <c r="AO94" s="130"/>
      <c r="AP94" s="36"/>
      <c r="AQ94" s="20"/>
      <c r="AR94" s="20"/>
      <c r="AS94" s="20"/>
      <c r="AT94" s="20"/>
      <c r="AU94" s="20"/>
      <c r="AV94" s="20"/>
      <c r="AW94" s="20"/>
      <c r="AX94" s="40"/>
      <c r="AZ94" s="424"/>
    </row>
    <row r="95" spans="4:52" x14ac:dyDescent="0.4">
      <c r="D95" s="408"/>
      <c r="E95" s="321" t="str">
        <f>IF(Bチーム用勤務希望表!E35&lt;&gt;"",Bチーム用勤務希望表!E35,"")</f>
        <v>坪井</v>
      </c>
      <c r="F95" s="230">
        <f>IF(Bチーム用勤務希望表!F35&lt;&gt;"",Bチーム用勤務希望表!F35,"")</f>
        <v>2</v>
      </c>
      <c r="G95" s="315">
        <f>IF(Bチーム用勤務希望表!G35&lt;&gt;"",Bチーム用勤務希望表!G35,"")</f>
        <v>2</v>
      </c>
      <c r="H95" s="315">
        <f>IF(Bチーム用勤務希望表!H35&lt;&gt;"",Bチーム用勤務希望表!H35,"")</f>
        <v>2</v>
      </c>
      <c r="I95" s="317">
        <f>IF(Bチーム用勤務希望表!I35&lt;&gt;"",Bチーム用勤務希望表!I35,"")</f>
        <v>8</v>
      </c>
      <c r="J95" s="157" t="s">
        <v>78</v>
      </c>
      <c r="K95" s="129"/>
      <c r="L95" s="129"/>
      <c r="M95" s="129"/>
      <c r="N95" s="129"/>
      <c r="O95" s="129"/>
      <c r="P95" s="129"/>
      <c r="Q95" s="129"/>
      <c r="R95" s="129"/>
      <c r="S95" s="129"/>
      <c r="T95" s="129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29"/>
      <c r="AF95" s="129"/>
      <c r="AG95" s="129"/>
      <c r="AH95" s="129"/>
      <c r="AI95" s="129"/>
      <c r="AJ95" s="129"/>
      <c r="AK95" s="129"/>
      <c r="AL95" s="129"/>
      <c r="AM95" s="129"/>
      <c r="AN95" s="129"/>
      <c r="AO95" s="130"/>
      <c r="AP95" s="36">
        <f>IF(E95="","",COUNTIF(K95:AO95,"日"))</f>
        <v>0</v>
      </c>
      <c r="AQ95" s="16" t="str">
        <f>IF($D$1="二交代制",IF(E95="","",COUNTIF(K95:AO95,"当")),"")</f>
        <v/>
      </c>
      <c r="AR95" s="16" t="str">
        <f t="shared" ref="AR95" si="188">IF($D$1="二交代制",IF(E95="","",IF(($F95-AQ95)&gt;0,TEXT(($F95-AQ95),"@")&amp;"日, 不足しています",IF(($F95-AQ95)=0,"指定日数に等しいです",IF(($F95-AQ95)&lt;0,TEXT(-($F95-AQ95),"@")&amp;"日, 余っています","")))),"")</f>
        <v/>
      </c>
      <c r="AS95" s="16">
        <f>IF($D$1="三交代制",IF(E95="","",COUNTIF(K95:AO95,"準")),"")</f>
        <v>0</v>
      </c>
      <c r="AT95" s="20" t="str">
        <f t="shared" ref="AT95" si="189">IF($D$1="三交代制",IF(E95="","",IF(($G95-AS95)&gt;0,TEXT(($G95-AS95),"@")&amp;"日, 不足しています",IF(($G95-AS95)=0,"指定日数に等しいです",IF(($G95-AS95)&lt;0,TEXT(-($G95-AS95),"@")&amp;"日, 余っています","")))),"")</f>
        <v>2日, 不足しています</v>
      </c>
      <c r="AU95" s="16">
        <f>IF($D$1="三交代制",IF(E95="","",COUNTIF(K95:AO95,"深")),"")</f>
        <v>0</v>
      </c>
      <c r="AV95" s="16" t="str">
        <f t="shared" ref="AV95" si="190">IF($D$1="三交代制",IF(E95="","",IF(($H95-AU95)&gt;0,TEXT(($H95-AU95),"@")&amp;"日, 不足しています",IF(($H95-AU95)=0,"指定日数に等しいです",IF(($H95-AU95)&lt;0,TEXT(-($H95-AU95),"@")&amp;"日, 余っています","")))),"")</f>
        <v>2日, 不足しています</v>
      </c>
      <c r="AW95" s="16">
        <f>IF(E95="","",COUNTIF(K95:AO95,"休"))</f>
        <v>0</v>
      </c>
      <c r="AX95" s="42" t="str">
        <f t="shared" ref="AX95" si="191">IF(E95="","",IF(($I95-AW95)&gt;0,TEXT(($I95-AW95),"@")&amp;"日, 不足しています",IF(($I95-AW95)=0,"指定日数に等しいです",IF(($I95-AW95)&lt;0,TEXT(-($I95-AW95),"@")&amp;"日, 余っています",""))))</f>
        <v>8日, 不足しています</v>
      </c>
      <c r="AZ95" s="425" t="str">
        <f t="shared" ref="AZ95" si="192">IF(AND((COUNTIF(K95:AO95,"日")+COUNTIF(K95:AO95,"当")+COUNTIF(K95:AO95,"明")+COUNTIF(K95:AO95,"準")+COUNTIF(K95:AO95,"深")+COUNTIF(K95:AO95,"休"))&gt;0,$E95=""),"氏名を入力して下さい！勤務希望が入力されているのに, 氏名が入力されていません！",IF(
OR(AND($AM$18="×",AM95&lt;&gt;""),AND($AN$18="×",AN95&lt;&gt;""),AND($AO$18="×",AO95&lt;&gt;"")),TEXT($D$9,"m月")&amp;"に含まれない日の希望欄は空白にして下さい！",IF(
AND($D$1="二交代制", COUNTIF(K95:AO95,"準")&gt;0),"「準」夜勤を消して下さい！", IF(AND($D$1="二交代制", COUNTIF(K95:AO95,"深")&gt;0),"「深」夜勤を消して下さい！",IF(AND($D$1="三交代制", COUNTIF(K95:AO95,"当")&gt;0),"「当」直を消して下さい！",IF(AND($D$1="三交代制", COUNTIF(K95:AO95,"明")&gt;0),"「明」けを消して下さい！",
IF(COUNTIF(K236:AO237,10)&gt;0,"「当直→明け→休み」を2回以上, "&amp;CHAR(10)&amp;"連続させないで下さい！",IF(COUNTIF(K236:AO237,20)&gt;0,"「準, 深夜勤務」は3回以上, "&amp;CHAR(10)&amp;"連続させないようにして下さい！",
IF(COUNTIF(K236:AO237,30)&gt;0,"「当直→明け→休み」"&amp;CHAR(10)&amp;"にして下さい！",IF(COUNTIF(K236:AO237,40)&gt;0,"「日(休)→準→休」「日(休)→準→準→休」,「休→深→休」,"&amp;CHAR(10)&amp;"「休→深→準(深)→休」のどれかにして下さい！",""))))))))))</f>
        <v/>
      </c>
    </row>
    <row r="96" spans="4:52" x14ac:dyDescent="0.4">
      <c r="D96" s="408"/>
      <c r="E96" s="321"/>
      <c r="F96" s="230"/>
      <c r="G96" s="315"/>
      <c r="H96" s="315"/>
      <c r="I96" s="317"/>
      <c r="J96" s="157" t="s">
        <v>56</v>
      </c>
      <c r="K96" s="129"/>
      <c r="L96" s="129"/>
      <c r="M96" s="129"/>
      <c r="N96" s="129"/>
      <c r="O96" s="129"/>
      <c r="P96" s="129"/>
      <c r="Q96" s="129"/>
      <c r="R96" s="129"/>
      <c r="S96" s="129"/>
      <c r="T96" s="129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29"/>
      <c r="AF96" s="129"/>
      <c r="AG96" s="129"/>
      <c r="AH96" s="129"/>
      <c r="AI96" s="129"/>
      <c r="AJ96" s="129"/>
      <c r="AK96" s="129"/>
      <c r="AL96" s="129"/>
      <c r="AM96" s="129"/>
      <c r="AN96" s="129"/>
      <c r="AO96" s="130"/>
      <c r="AP96" s="36"/>
      <c r="AQ96" s="20"/>
      <c r="AR96" s="20"/>
      <c r="AS96" s="20"/>
      <c r="AT96" s="20"/>
      <c r="AU96" s="20"/>
      <c r="AV96" s="20"/>
      <c r="AW96" s="20"/>
      <c r="AX96" s="40"/>
      <c r="AZ96" s="424"/>
    </row>
    <row r="97" spans="4:94" x14ac:dyDescent="0.4">
      <c r="D97" s="408"/>
      <c r="E97" s="321" t="str">
        <f>IF(Bチーム用勤務希望表!E37&lt;&gt;"",Bチーム用勤務希望表!E37,"")</f>
        <v>細田</v>
      </c>
      <c r="F97" s="230">
        <f>IF(Bチーム用勤務希望表!F37&lt;&gt;"",Bチーム用勤務希望表!F37,"")</f>
        <v>2</v>
      </c>
      <c r="G97" s="315">
        <f>IF(Bチーム用勤務希望表!G37&lt;&gt;"",Bチーム用勤務希望表!G37,"")</f>
        <v>2</v>
      </c>
      <c r="H97" s="315">
        <f>IF(Bチーム用勤務希望表!H37&lt;&gt;"",Bチーム用勤務希望表!H37,"")</f>
        <v>2</v>
      </c>
      <c r="I97" s="317">
        <f>IF(Bチーム用勤務希望表!I37&lt;&gt;"",Bチーム用勤務希望表!I37,"")</f>
        <v>8</v>
      </c>
      <c r="J97" s="157" t="s">
        <v>78</v>
      </c>
      <c r="K97" s="129"/>
      <c r="L97" s="129"/>
      <c r="M97" s="129"/>
      <c r="N97" s="129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29"/>
      <c r="AF97" s="129"/>
      <c r="AG97" s="129"/>
      <c r="AH97" s="129"/>
      <c r="AI97" s="129"/>
      <c r="AJ97" s="129"/>
      <c r="AK97" s="129"/>
      <c r="AL97" s="129"/>
      <c r="AM97" s="129"/>
      <c r="AN97" s="129"/>
      <c r="AO97" s="130"/>
      <c r="AP97" s="36">
        <f>IF(E97="","",COUNTIF(K97:AO97,"日"))</f>
        <v>0</v>
      </c>
      <c r="AQ97" s="16" t="str">
        <f>IF($D$1="二交代制",IF(E97="","",COUNTIF(K97:AO97,"当")),"")</f>
        <v/>
      </c>
      <c r="AR97" s="16" t="str">
        <f t="shared" ref="AR97" si="193">IF($D$1="二交代制",IF(E97="","",IF(($F97-AQ97)&gt;0,TEXT(($F97-AQ97),"@")&amp;"日, 不足しています",IF(($F97-AQ97)=0,"指定日数に等しいです",IF(($F97-AQ97)&lt;0,TEXT(-($F97-AQ97),"@")&amp;"日, 余っています","")))),"")</f>
        <v/>
      </c>
      <c r="AS97" s="16">
        <f>IF($D$1="三交代制",IF(E97="","",COUNTIF(K97:AO97,"準")),"")</f>
        <v>0</v>
      </c>
      <c r="AT97" s="20" t="str">
        <f t="shared" ref="AT97" si="194">IF($D$1="三交代制",IF(E97="","",IF(($G97-AS97)&gt;0,TEXT(($G97-AS97),"@")&amp;"日, 不足しています",IF(($G97-AS97)=0,"指定日数に等しいです",IF(($G97-AS97)&lt;0,TEXT(-($G97-AS97),"@")&amp;"日, 余っています","")))),"")</f>
        <v>2日, 不足しています</v>
      </c>
      <c r="AU97" s="16">
        <f>IF($D$1="三交代制",IF(E97="","",COUNTIF(K97:AO97,"深")),"")</f>
        <v>0</v>
      </c>
      <c r="AV97" s="16" t="str">
        <f t="shared" ref="AV97" si="195">IF($D$1="三交代制",IF(E97="","",IF(($H97-AU97)&gt;0,TEXT(($H97-AU97),"@")&amp;"日, 不足しています",IF(($H97-AU97)=0,"指定日数に等しいです",IF(($H97-AU97)&lt;0,TEXT(-($H97-AU97),"@")&amp;"日, 余っています","")))),"")</f>
        <v>2日, 不足しています</v>
      </c>
      <c r="AW97" s="16">
        <f>IF(E97="","",COUNTIF(K97:AO97,"休"))</f>
        <v>0</v>
      </c>
      <c r="AX97" s="42" t="str">
        <f t="shared" ref="AX97" si="196">IF(E97="","",IF(($I97-AW97)&gt;0,TEXT(($I97-AW97),"@")&amp;"日, 不足しています",IF(($I97-AW97)=0,"指定日数に等しいです",IF(($I97-AW97)&lt;0,TEXT(-($I97-AW97),"@")&amp;"日, 余っています",""))))</f>
        <v>8日, 不足しています</v>
      </c>
      <c r="AZ97" s="425" t="str">
        <f t="shared" ref="AZ97" si="197">IF(AND((COUNTIF(K97:AO97,"日")+COUNTIF(K97:AO97,"当")+COUNTIF(K97:AO97,"明")+COUNTIF(K97:AO97,"準")+COUNTIF(K97:AO97,"深")+COUNTIF(K97:AO97,"休"))&gt;0,$E97=""),"氏名を入力して下さい！勤務希望が入力されているのに, 氏名が入力されていません！",IF(
OR(AND($AM$18="×",AM97&lt;&gt;""),AND($AN$18="×",AN97&lt;&gt;""),AND($AO$18="×",AO97&lt;&gt;"")),TEXT($D$9,"m月")&amp;"に含まれない日の希望欄は空白にして下さい！",IF(
AND($D$1="二交代制", COUNTIF(K97:AO97,"準")&gt;0),"「準」夜勤を消して下さい！", IF(AND($D$1="二交代制", COUNTIF(K97:AO97,"深")&gt;0),"「深」夜勤を消して下さい！",IF(AND($D$1="三交代制", COUNTIF(K97:AO97,"当")&gt;0),"「当」直を消して下さい！",IF(AND($D$1="三交代制", COUNTIF(K97:AO97,"明")&gt;0),"「明」けを消して下さい！",
IF(COUNTIF(K238:AO239,10)&gt;0,"「当直→明け→休み」を2回以上, "&amp;CHAR(10)&amp;"連続させないで下さい！",IF(COUNTIF(K238:AO239,20)&gt;0,"「準, 深夜勤務」は3回以上, "&amp;CHAR(10)&amp;"連続させないようにして下さい！",
IF(COUNTIF(K238:AO239,30)&gt;0,"「当直→明け→休み」"&amp;CHAR(10)&amp;"にして下さい！",IF(COUNTIF(K238:AO239,40)&gt;0,"「日(休)→準→休」「日(休)→準→準→休」,「休→深→休」,"&amp;CHAR(10)&amp;"「休→深→準(深)→休」のどれかにして下さい！",""))))))))))</f>
        <v/>
      </c>
    </row>
    <row r="98" spans="4:94" x14ac:dyDescent="0.4">
      <c r="D98" s="408"/>
      <c r="E98" s="321"/>
      <c r="F98" s="230"/>
      <c r="G98" s="315"/>
      <c r="H98" s="315"/>
      <c r="I98" s="317"/>
      <c r="J98" s="157" t="s">
        <v>56</v>
      </c>
      <c r="K98" s="129"/>
      <c r="L98" s="129"/>
      <c r="M98" s="129"/>
      <c r="N98" s="129"/>
      <c r="O98" s="129"/>
      <c r="P98" s="129"/>
      <c r="Q98" s="129"/>
      <c r="R98" s="129"/>
      <c r="S98" s="129"/>
      <c r="T98" s="129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29"/>
      <c r="AF98" s="129"/>
      <c r="AG98" s="129"/>
      <c r="AH98" s="129"/>
      <c r="AI98" s="129"/>
      <c r="AJ98" s="129"/>
      <c r="AK98" s="129"/>
      <c r="AL98" s="129"/>
      <c r="AM98" s="129"/>
      <c r="AN98" s="129"/>
      <c r="AO98" s="130"/>
      <c r="AP98" s="36"/>
      <c r="AQ98" s="20"/>
      <c r="AR98" s="20"/>
      <c r="AS98" s="20"/>
      <c r="AT98" s="20"/>
      <c r="AU98" s="20"/>
      <c r="AV98" s="20"/>
      <c r="AW98" s="20"/>
      <c r="AX98" s="40"/>
      <c r="AZ98" s="424"/>
      <c r="CI98" s="10"/>
      <c r="CJ98" s="10"/>
      <c r="CK98" s="10"/>
      <c r="CM98" s="10"/>
      <c r="CN98" s="10"/>
    </row>
    <row r="99" spans="4:94" x14ac:dyDescent="0.4">
      <c r="D99" s="408"/>
      <c r="E99" s="321" t="str">
        <f>IF(Bチーム用勤務希望表!E39&lt;&gt;"",Bチーム用勤務希望表!E39,"")</f>
        <v>植木</v>
      </c>
      <c r="F99" s="230">
        <f>IF(Bチーム用勤務希望表!F39&lt;&gt;"",Bチーム用勤務希望表!F39,"")</f>
        <v>2</v>
      </c>
      <c r="G99" s="315">
        <f>IF(Bチーム用勤務希望表!G39&lt;&gt;"",Bチーム用勤務希望表!G39,"")</f>
        <v>2</v>
      </c>
      <c r="H99" s="315">
        <f>IF(Bチーム用勤務希望表!H39&lt;&gt;"",Bチーム用勤務希望表!H39,"")</f>
        <v>2</v>
      </c>
      <c r="I99" s="317">
        <f>IF(Bチーム用勤務希望表!I39&lt;&gt;"",Bチーム用勤務希望表!I39,"")</f>
        <v>6</v>
      </c>
      <c r="J99" s="157" t="s">
        <v>78</v>
      </c>
      <c r="K99" s="129"/>
      <c r="L99" s="129"/>
      <c r="M99" s="129"/>
      <c r="N99" s="129"/>
      <c r="O99" s="129"/>
      <c r="P99" s="129"/>
      <c r="Q99" s="129"/>
      <c r="R99" s="129"/>
      <c r="S99" s="129"/>
      <c r="T99" s="129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29"/>
      <c r="AF99" s="129"/>
      <c r="AG99" s="129"/>
      <c r="AH99" s="129"/>
      <c r="AI99" s="129"/>
      <c r="AJ99" s="129"/>
      <c r="AK99" s="129"/>
      <c r="AL99" s="129"/>
      <c r="AM99" s="129"/>
      <c r="AN99" s="129"/>
      <c r="AO99" s="130"/>
      <c r="AP99" s="36">
        <f>IF(E99="","",COUNTIF(K99:AO99,"日"))</f>
        <v>0</v>
      </c>
      <c r="AQ99" s="16" t="str">
        <f>IF($D$1="二交代制",IF(E99="","",COUNTIF(K99:AO99,"当")),"")</f>
        <v/>
      </c>
      <c r="AR99" s="16" t="str">
        <f t="shared" ref="AR99" si="198">IF($D$1="二交代制",IF(E99="","",IF(($F99-AQ99)&gt;0,TEXT(($F99-AQ99),"@")&amp;"日, 不足しています",IF(($F99-AQ99)=0,"指定日数に等しいです",IF(($F99-AQ99)&lt;0,TEXT(-($F99-AQ99),"@")&amp;"日, 余っています","")))),"")</f>
        <v/>
      </c>
      <c r="AS99" s="16">
        <f>IF($D$1="三交代制",IF(E99="","",COUNTIF(K99:AO99,"準")),"")</f>
        <v>0</v>
      </c>
      <c r="AT99" s="20" t="str">
        <f t="shared" ref="AT99" si="199">IF($D$1="三交代制",IF(E99="","",IF(($G99-AS99)&gt;0,TEXT(($G99-AS99),"@")&amp;"日, 不足しています",IF(($G99-AS99)=0,"指定日数に等しいです",IF(($G99-AS99)&lt;0,TEXT(-($G99-AS99),"@")&amp;"日, 余っています","")))),"")</f>
        <v>2日, 不足しています</v>
      </c>
      <c r="AU99" s="16">
        <f>IF($D$1="三交代制",IF(E99="","",COUNTIF(K99:AO99,"深")),"")</f>
        <v>0</v>
      </c>
      <c r="AV99" s="16" t="str">
        <f t="shared" ref="AV99" si="200">IF($D$1="三交代制",IF(E99="","",IF(($H99-AU99)&gt;0,TEXT(($H99-AU99),"@")&amp;"日, 不足しています",IF(($H99-AU99)=0,"指定日数に等しいです",IF(($H99-AU99)&lt;0,TEXT(-($H99-AU99),"@")&amp;"日, 余っています","")))),"")</f>
        <v>2日, 不足しています</v>
      </c>
      <c r="AW99" s="16">
        <f>IF(E99="","",COUNTIF(K99:AO99,"休"))</f>
        <v>0</v>
      </c>
      <c r="AX99" s="42" t="str">
        <f t="shared" ref="AX99" si="201">IF(E99="","",IF(($I99-AW99)&gt;0,TEXT(($I99-AW99),"@")&amp;"日, 不足しています",IF(($I99-AW99)=0,"指定日数に等しいです",IF(($I99-AW99)&lt;0,TEXT(-($I99-AW99),"@")&amp;"日, 余っています",""))))</f>
        <v>6日, 不足しています</v>
      </c>
      <c r="AZ99" s="425" t="str">
        <f t="shared" ref="AZ99" si="202">IF(AND((COUNTIF(K99:AO99,"日")+COUNTIF(K99:AO99,"当")+COUNTIF(K99:AO99,"明")+COUNTIF(K99:AO99,"準")+COUNTIF(K99:AO99,"深")+COUNTIF(K99:AO99,"休"))&gt;0,$E99=""),"氏名を入力して下さい！勤務希望が入力されているのに, 氏名が入力されていません！",IF(
OR(AND($AM$18="×",AM99&lt;&gt;""),AND($AN$18="×",AN99&lt;&gt;""),AND($AO$18="×",AO99&lt;&gt;"")),TEXT($D$9,"m月")&amp;"に含まれない日の希望欄は空白にして下さい！",IF(
AND($D$1="二交代制", COUNTIF(K99:AO99,"準")&gt;0),"「準」夜勤を消して下さい！", IF(AND($D$1="二交代制", COUNTIF(K99:AO99,"深")&gt;0),"「深」夜勤を消して下さい！",IF(AND($D$1="三交代制", COUNTIF(K99:AO99,"当")&gt;0),"「当」直を消して下さい！",IF(AND($D$1="三交代制", COUNTIF(K99:AO99,"明")&gt;0),"「明」けを消して下さい！",
IF(COUNTIF(K240:AO241,10)&gt;0,"「当直→明け→休み」を2回以上, "&amp;CHAR(10)&amp;"連続させないで下さい！",IF(COUNTIF(K240:AO241,20)&gt;0,"「準, 深夜勤務」は3回以上, "&amp;CHAR(10)&amp;"連続させないようにして下さい！",
IF(COUNTIF(K240:AO241,30)&gt;0,"「当直→明け→休み」"&amp;CHAR(10)&amp;"にして下さい！",IF(COUNTIF(K240:AO241,40)&gt;0,"「日(休)→準→休」「日(休)→準→準→休」,「休→深→休」,"&amp;CHAR(10)&amp;"「休→深→準(深)→休」のどれかにして下さい！",""))))))))))</f>
        <v/>
      </c>
      <c r="CJ99" s="7"/>
      <c r="CM99" s="7"/>
      <c r="CP99" s="7"/>
    </row>
    <row r="100" spans="4:94" x14ac:dyDescent="0.4">
      <c r="D100" s="408"/>
      <c r="E100" s="321"/>
      <c r="F100" s="230"/>
      <c r="G100" s="315"/>
      <c r="H100" s="315"/>
      <c r="I100" s="317"/>
      <c r="J100" s="157" t="s">
        <v>56</v>
      </c>
      <c r="K100" s="129"/>
      <c r="L100" s="129"/>
      <c r="M100" s="129"/>
      <c r="N100" s="129"/>
      <c r="O100" s="129"/>
      <c r="P100" s="129"/>
      <c r="Q100" s="129"/>
      <c r="R100" s="129"/>
      <c r="S100" s="129"/>
      <c r="T100" s="129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29"/>
      <c r="AF100" s="129"/>
      <c r="AG100" s="129"/>
      <c r="AH100" s="129"/>
      <c r="AI100" s="129"/>
      <c r="AJ100" s="129"/>
      <c r="AK100" s="129"/>
      <c r="AL100" s="129"/>
      <c r="AM100" s="129"/>
      <c r="AN100" s="129"/>
      <c r="AO100" s="130"/>
      <c r="AP100" s="36"/>
      <c r="AQ100" s="20"/>
      <c r="AR100" s="20"/>
      <c r="AS100" s="20"/>
      <c r="AT100" s="20"/>
      <c r="AU100" s="20"/>
      <c r="AV100" s="20"/>
      <c r="AW100" s="20"/>
      <c r="AX100" s="40"/>
      <c r="AZ100" s="424"/>
      <c r="CJ100" s="7"/>
      <c r="CM100" s="7"/>
      <c r="CP100" s="7"/>
    </row>
    <row r="101" spans="4:94" x14ac:dyDescent="0.4">
      <c r="D101" s="408"/>
      <c r="E101" s="321" t="str">
        <f>IF(Bチーム用勤務希望表!E41&lt;&gt;"",Bチーム用勤務希望表!E41,"")</f>
        <v>萩原</v>
      </c>
      <c r="F101" s="230">
        <f>IF(Bチーム用勤務希望表!F41&lt;&gt;"",Bチーム用勤務希望表!F41,"")</f>
        <v>2</v>
      </c>
      <c r="G101" s="315">
        <f>IF(Bチーム用勤務希望表!G41&lt;&gt;"",Bチーム用勤務希望表!G41,"")</f>
        <v>2</v>
      </c>
      <c r="H101" s="315">
        <f>IF(Bチーム用勤務希望表!H41&lt;&gt;"",Bチーム用勤務希望表!H41,"")</f>
        <v>2</v>
      </c>
      <c r="I101" s="317">
        <f>IF(Bチーム用勤務希望表!I41&lt;&gt;"",Bチーム用勤務希望表!I41,"")</f>
        <v>6</v>
      </c>
      <c r="J101" s="157" t="s">
        <v>78</v>
      </c>
      <c r="K101" s="129"/>
      <c r="L101" s="129"/>
      <c r="M101" s="129"/>
      <c r="N101" s="129"/>
      <c r="O101" s="129"/>
      <c r="P101" s="129"/>
      <c r="Q101" s="129"/>
      <c r="R101" s="129"/>
      <c r="S101" s="129"/>
      <c r="T101" s="129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29"/>
      <c r="AF101" s="129"/>
      <c r="AG101" s="129"/>
      <c r="AH101" s="129"/>
      <c r="AI101" s="129"/>
      <c r="AJ101" s="129"/>
      <c r="AK101" s="129"/>
      <c r="AL101" s="129"/>
      <c r="AM101" s="129"/>
      <c r="AN101" s="129"/>
      <c r="AO101" s="130"/>
      <c r="AP101" s="36">
        <f>IF(E101="","",COUNTIF(K101:AO101,"日"))</f>
        <v>0</v>
      </c>
      <c r="AQ101" s="16" t="str">
        <f>IF($D$1="二交代制",IF(E101="","",COUNTIF(K101:AO101,"当")),"")</f>
        <v/>
      </c>
      <c r="AR101" s="16" t="str">
        <f t="shared" ref="AR101" si="203">IF($D$1="二交代制",IF(E101="","",IF(($F101-AQ101)&gt;0,TEXT(($F101-AQ101),"@")&amp;"日, 不足しています",IF(($F101-AQ101)=0,"指定日数に等しいです",IF(($F101-AQ101)&lt;0,TEXT(-($F101-AQ101),"@")&amp;"日, 余っています","")))),"")</f>
        <v/>
      </c>
      <c r="AS101" s="16">
        <f>IF($D$1="三交代制",IF(E101="","",COUNTIF(K101:AO101,"準")),"")</f>
        <v>0</v>
      </c>
      <c r="AT101" s="20" t="str">
        <f t="shared" ref="AT101" si="204">IF($D$1="三交代制",IF(E101="","",IF(($G101-AS101)&gt;0,TEXT(($G101-AS101),"@")&amp;"日, 不足しています",IF(($G101-AS101)=0,"指定日数に等しいです",IF(($G101-AS101)&lt;0,TEXT(-($G101-AS101),"@")&amp;"日, 余っています","")))),"")</f>
        <v>2日, 不足しています</v>
      </c>
      <c r="AU101" s="16">
        <f>IF($D$1="三交代制",IF(E101="","",COUNTIF(K101:AO101,"深")),"")</f>
        <v>0</v>
      </c>
      <c r="AV101" s="16" t="str">
        <f t="shared" ref="AV101" si="205">IF($D$1="三交代制",IF(E101="","",IF(($H101-AU101)&gt;0,TEXT(($H101-AU101),"@")&amp;"日, 不足しています",IF(($H101-AU101)=0,"指定日数に等しいです",IF(($H101-AU101)&lt;0,TEXT(-($H101-AU101),"@")&amp;"日, 余っています","")))),"")</f>
        <v>2日, 不足しています</v>
      </c>
      <c r="AW101" s="16">
        <f>IF(E101="","",COUNTIF(K101:AO101,"休"))</f>
        <v>0</v>
      </c>
      <c r="AX101" s="42" t="str">
        <f t="shared" ref="AX101" si="206">IF(E101="","",IF(($I101-AW101)&gt;0,TEXT(($I101-AW101),"@")&amp;"日, 不足しています",IF(($I101-AW101)=0,"指定日数に等しいです",IF(($I101-AW101)&lt;0,TEXT(-($I101-AW101),"@")&amp;"日, 余っています",""))))</f>
        <v>6日, 不足しています</v>
      </c>
      <c r="AZ101" s="425" t="str">
        <f t="shared" ref="AZ101" si="207">IF(AND((COUNTIF(K101:AO101,"日")+COUNTIF(K101:AO101,"当")+COUNTIF(K101:AO101,"明")+COUNTIF(K101:AO101,"準")+COUNTIF(K101:AO101,"深")+COUNTIF(K101:AO101,"休"))&gt;0,$E101=""),"氏名を入力して下さい！勤務希望が入力されているのに, 氏名が入力されていません！",IF(
OR(AND($AM$18="×",AM101&lt;&gt;""),AND($AN$18="×",AN101&lt;&gt;""),AND($AO$18="×",AO101&lt;&gt;"")),TEXT($D$9,"m月")&amp;"に含まれない日の希望欄は空白にして下さい！",IF(
AND($D$1="二交代制", COUNTIF(K101:AO101,"準")&gt;0),"「準」夜勤を消して下さい！", IF(AND($D$1="二交代制", COUNTIF(K101:AO101,"深")&gt;0),"「深」夜勤を消して下さい！",IF(AND($D$1="三交代制", COUNTIF(K101:AO101,"当")&gt;0),"「当」直を消して下さい！",IF(AND($D$1="三交代制", COUNTIF(K101:AO101,"明")&gt;0),"「明」けを消して下さい！",
IF(COUNTIF(K242:AO243,10)&gt;0,"「当直→明け→休み」を2回以上, "&amp;CHAR(10)&amp;"連続させないで下さい！",IF(COUNTIF(K242:AO243,20)&gt;0,"「準, 深夜勤務」は3回以上, "&amp;CHAR(10)&amp;"連続させないようにして下さい！",
IF(COUNTIF(K242:AO243,30)&gt;0,"「当直→明け→休み」"&amp;CHAR(10)&amp;"にして下さい！",IF(COUNTIF(K242:AO243,40)&gt;0,"「日(休)→準→休」「日(休)→準→準→休」,「休→深→休」,"&amp;CHAR(10)&amp;"「休→深→準(深)→休」のどれかにして下さい！",""))))))))))</f>
        <v/>
      </c>
      <c r="CJ101" s="7"/>
      <c r="CM101" s="7"/>
      <c r="CP101" s="7"/>
    </row>
    <row r="102" spans="4:94" x14ac:dyDescent="0.4">
      <c r="D102" s="408"/>
      <c r="E102" s="321"/>
      <c r="F102" s="230"/>
      <c r="G102" s="315"/>
      <c r="H102" s="315"/>
      <c r="I102" s="317"/>
      <c r="J102" s="157" t="s">
        <v>56</v>
      </c>
      <c r="K102" s="129"/>
      <c r="L102" s="129"/>
      <c r="M102" s="129"/>
      <c r="N102" s="129"/>
      <c r="O102" s="129"/>
      <c r="P102" s="129"/>
      <c r="Q102" s="129"/>
      <c r="R102" s="129"/>
      <c r="S102" s="129"/>
      <c r="T102" s="129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29"/>
      <c r="AF102" s="129"/>
      <c r="AG102" s="129"/>
      <c r="AH102" s="129"/>
      <c r="AI102" s="129"/>
      <c r="AJ102" s="129"/>
      <c r="AK102" s="129"/>
      <c r="AL102" s="129"/>
      <c r="AM102" s="129"/>
      <c r="AN102" s="129"/>
      <c r="AO102" s="130"/>
      <c r="AP102" s="36"/>
      <c r="AQ102" s="20"/>
      <c r="AR102" s="20"/>
      <c r="AS102" s="20"/>
      <c r="AT102" s="20"/>
      <c r="AU102" s="20"/>
      <c r="AV102" s="20"/>
      <c r="AW102" s="20"/>
      <c r="AX102" s="40"/>
      <c r="AZ102" s="424"/>
      <c r="CJ102" s="7"/>
      <c r="CM102" s="7"/>
      <c r="CP102" s="7"/>
    </row>
    <row r="103" spans="4:94" x14ac:dyDescent="0.4">
      <c r="D103" s="408"/>
      <c r="E103" s="321" t="str">
        <f>IF(Bチーム用勤務希望表!E43&lt;&gt;"",Bチーム用勤務希望表!E43,"")</f>
        <v>大崎</v>
      </c>
      <c r="F103" s="230">
        <f>IF(Bチーム用勤務希望表!F43&lt;&gt;"",Bチーム用勤務希望表!F43,"")</f>
        <v>2</v>
      </c>
      <c r="G103" s="315">
        <f>IF(Bチーム用勤務希望表!G43&lt;&gt;"",Bチーム用勤務希望表!G43,"")</f>
        <v>2</v>
      </c>
      <c r="H103" s="315">
        <f>IF(Bチーム用勤務希望表!H43&lt;&gt;"",Bチーム用勤務希望表!H43,"")</f>
        <v>2</v>
      </c>
      <c r="I103" s="317">
        <f>IF(Bチーム用勤務希望表!I43&lt;&gt;"",Bチーム用勤務希望表!I43,"")</f>
        <v>6</v>
      </c>
      <c r="J103" s="157" t="s">
        <v>78</v>
      </c>
      <c r="K103" s="129"/>
      <c r="L103" s="129"/>
      <c r="M103" s="129"/>
      <c r="N103" s="129"/>
      <c r="O103" s="129"/>
      <c r="P103" s="129"/>
      <c r="Q103" s="129"/>
      <c r="R103" s="129"/>
      <c r="S103" s="129"/>
      <c r="T103" s="129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29"/>
      <c r="AF103" s="129"/>
      <c r="AG103" s="129"/>
      <c r="AH103" s="129"/>
      <c r="AI103" s="129"/>
      <c r="AJ103" s="129"/>
      <c r="AK103" s="129"/>
      <c r="AL103" s="129"/>
      <c r="AM103" s="129"/>
      <c r="AN103" s="129"/>
      <c r="AO103" s="130"/>
      <c r="AP103" s="36">
        <f>IF(E103="","",COUNTIF(K103:AO103,"日"))</f>
        <v>0</v>
      </c>
      <c r="AQ103" s="16" t="str">
        <f>IF($D$1="二交代制",IF(E103="","",COUNTIF(K103:AO103,"当")),"")</f>
        <v/>
      </c>
      <c r="AR103" s="16" t="str">
        <f t="shared" ref="AR103" si="208">IF($D$1="二交代制",IF(E103="","",IF(($F103-AQ103)&gt;0,TEXT(($F103-AQ103),"@")&amp;"日, 不足しています",IF(($F103-AQ103)=0,"指定日数に等しいです",IF(($F103-AQ103)&lt;0,TEXT(-($F103-AQ103),"@")&amp;"日, 余っています","")))),"")</f>
        <v/>
      </c>
      <c r="AS103" s="16">
        <f>IF($D$1="三交代制",IF(E103="","",COUNTIF(K103:AO103,"準")),"")</f>
        <v>0</v>
      </c>
      <c r="AT103" s="20" t="str">
        <f t="shared" ref="AT103" si="209">IF($D$1="三交代制",IF(E103="","",IF(($G103-AS103)&gt;0,TEXT(($G103-AS103),"@")&amp;"日, 不足しています",IF(($G103-AS103)=0,"指定日数に等しいです",IF(($G103-AS103)&lt;0,TEXT(-($G103-AS103),"@")&amp;"日, 余っています","")))),"")</f>
        <v>2日, 不足しています</v>
      </c>
      <c r="AU103" s="16">
        <f>IF($D$1="三交代制",IF(E103="","",COUNTIF(K103:AO103,"深")),"")</f>
        <v>0</v>
      </c>
      <c r="AV103" s="16" t="str">
        <f t="shared" ref="AV103" si="210">IF($D$1="三交代制",IF(E103="","",IF(($H103-AU103)&gt;0,TEXT(($H103-AU103),"@")&amp;"日, 不足しています",IF(($H103-AU103)=0,"指定日数に等しいです",IF(($H103-AU103)&lt;0,TEXT(-($H103-AU103),"@")&amp;"日, 余っています","")))),"")</f>
        <v>2日, 不足しています</v>
      </c>
      <c r="AW103" s="16">
        <f>IF(E103="","",COUNTIF(K103:AO103,"休"))</f>
        <v>0</v>
      </c>
      <c r="AX103" s="42" t="str">
        <f t="shared" ref="AX103" si="211">IF(E103="","",IF(($I103-AW103)&gt;0,TEXT(($I103-AW103),"@")&amp;"日, 不足しています",IF(($I103-AW103)=0,"指定日数に等しいです",IF(($I103-AW103)&lt;0,TEXT(-($I103-AW103),"@")&amp;"日, 余っています",""))))</f>
        <v>6日, 不足しています</v>
      </c>
      <c r="AZ103" s="425" t="str">
        <f t="shared" ref="AZ103" si="212">IF(AND((COUNTIF(K103:AO103,"日")+COUNTIF(K103:AO103,"当")+COUNTIF(K103:AO103,"明")+COUNTIF(K103:AO103,"準")+COUNTIF(K103:AO103,"深")+COUNTIF(K103:AO103,"休"))&gt;0,$E103=""),"氏名を入力して下さい！勤務希望が入力されているのに, 氏名が入力されていません！",IF(
OR(AND($AM$18="×",AM103&lt;&gt;""),AND($AN$18="×",AN103&lt;&gt;""),AND($AO$18="×",AO103&lt;&gt;"")),TEXT($D$9,"m月")&amp;"に含まれない日の希望欄は空白にして下さい！",IF(
AND($D$1="二交代制", COUNTIF(K103:AO103,"準")&gt;0),"「準」夜勤を消して下さい！", IF(AND($D$1="二交代制", COUNTIF(K103:AO103,"深")&gt;0),"「深」夜勤を消して下さい！",IF(AND($D$1="三交代制", COUNTIF(K103:AO103,"当")&gt;0),"「当」直を消して下さい！",IF(AND($D$1="三交代制", COUNTIF(K103:AO103,"明")&gt;0),"「明」けを消して下さい！",
IF(COUNTIF(K244:AO245,10)&gt;0,"「当直→明け→休み」を2回以上, "&amp;CHAR(10)&amp;"連続させないで下さい！",IF(COUNTIF(K244:AO245,20)&gt;0,"「準, 深夜勤務」は3回以上, "&amp;CHAR(10)&amp;"連続させないようにして下さい！",
IF(COUNTIF(K244:AO245,30)&gt;0,"「当直→明け→休み」"&amp;CHAR(10)&amp;"にして下さい！",IF(COUNTIF(K244:AO245,40)&gt;0,"「日(休)→準→休」「日(休)→準→準→休」,「休→深→休」,"&amp;CHAR(10)&amp;"「休→深→準(深)→休」のどれかにして下さい！",""))))))))))</f>
        <v/>
      </c>
      <c r="CJ103" s="7"/>
      <c r="CM103" s="7"/>
      <c r="CP103" s="7"/>
    </row>
    <row r="104" spans="4:94" x14ac:dyDescent="0.4">
      <c r="D104" s="408"/>
      <c r="E104" s="321"/>
      <c r="F104" s="230"/>
      <c r="G104" s="315"/>
      <c r="H104" s="315"/>
      <c r="I104" s="317"/>
      <c r="J104" s="157" t="s">
        <v>56</v>
      </c>
      <c r="K104" s="129"/>
      <c r="L104" s="129"/>
      <c r="M104" s="129"/>
      <c r="N104" s="129"/>
      <c r="O104" s="129"/>
      <c r="P104" s="129"/>
      <c r="Q104" s="129"/>
      <c r="R104" s="129"/>
      <c r="S104" s="129"/>
      <c r="T104" s="129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29"/>
      <c r="AF104" s="129"/>
      <c r="AG104" s="129"/>
      <c r="AH104" s="129"/>
      <c r="AI104" s="129"/>
      <c r="AJ104" s="129"/>
      <c r="AK104" s="129"/>
      <c r="AL104" s="129"/>
      <c r="AM104" s="129"/>
      <c r="AN104" s="129"/>
      <c r="AO104" s="130"/>
      <c r="AP104" s="36"/>
      <c r="AQ104" s="20"/>
      <c r="AR104" s="20"/>
      <c r="AS104" s="20"/>
      <c r="AT104" s="20"/>
      <c r="AU104" s="20"/>
      <c r="AV104" s="20"/>
      <c r="AW104" s="20"/>
      <c r="AX104" s="40"/>
      <c r="AZ104" s="424"/>
      <c r="CJ104" s="7"/>
      <c r="CM104" s="7"/>
      <c r="CP104" s="7"/>
    </row>
    <row r="105" spans="4:94" x14ac:dyDescent="0.4">
      <c r="D105" s="408"/>
      <c r="E105" s="321" t="str">
        <f>IF(Bチーム用勤務希望表!E45&lt;&gt;"",Bチーム用勤務希望表!E45,"")</f>
        <v>白川</v>
      </c>
      <c r="F105" s="230">
        <f>IF(Bチーム用勤務希望表!F45&lt;&gt;"",Bチーム用勤務希望表!F45,"")</f>
        <v>2</v>
      </c>
      <c r="G105" s="315">
        <f>IF(Bチーム用勤務希望表!G45&lt;&gt;"",Bチーム用勤務希望表!G45,"")</f>
        <v>2</v>
      </c>
      <c r="H105" s="315">
        <f>IF(Bチーム用勤務希望表!H45&lt;&gt;"",Bチーム用勤務希望表!H45,"")</f>
        <v>2</v>
      </c>
      <c r="I105" s="317">
        <f>IF(Bチーム用勤務希望表!I45&lt;&gt;"",Bチーム用勤務希望表!I45,"")</f>
        <v>7</v>
      </c>
      <c r="J105" s="157" t="s">
        <v>78</v>
      </c>
      <c r="K105" s="129"/>
      <c r="L105" s="129"/>
      <c r="M105" s="129"/>
      <c r="N105" s="129"/>
      <c r="O105" s="129"/>
      <c r="P105" s="129"/>
      <c r="Q105" s="129"/>
      <c r="R105" s="129"/>
      <c r="S105" s="129"/>
      <c r="T105" s="129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29"/>
      <c r="AF105" s="129"/>
      <c r="AG105" s="129"/>
      <c r="AH105" s="129"/>
      <c r="AI105" s="129"/>
      <c r="AJ105" s="129"/>
      <c r="AK105" s="129"/>
      <c r="AL105" s="129"/>
      <c r="AM105" s="129"/>
      <c r="AN105" s="129"/>
      <c r="AO105" s="130"/>
      <c r="AP105" s="36">
        <f>IF(E105="","",COUNTIF(K105:AO105,"日"))</f>
        <v>0</v>
      </c>
      <c r="AQ105" s="16" t="str">
        <f>IF($D$1="二交代制",IF(E105="","",COUNTIF(K105:AO105,"当")),"")</f>
        <v/>
      </c>
      <c r="AR105" s="16" t="str">
        <f t="shared" ref="AR105" si="213">IF($D$1="二交代制",IF(E105="","",IF(($F105-AQ105)&gt;0,TEXT(($F105-AQ105),"@")&amp;"日, 不足しています",IF(($F105-AQ105)=0,"指定日数に等しいです",IF(($F105-AQ105)&lt;0,TEXT(-($F105-AQ105),"@")&amp;"日, 余っています","")))),"")</f>
        <v/>
      </c>
      <c r="AS105" s="16">
        <f>IF($D$1="三交代制",IF(E105="","",COUNTIF(K105:AO105,"準")),"")</f>
        <v>0</v>
      </c>
      <c r="AT105" s="20" t="str">
        <f t="shared" ref="AT105" si="214">IF($D$1="三交代制",IF(E105="","",IF(($G105-AS105)&gt;0,TEXT(($G105-AS105),"@")&amp;"日, 不足しています",IF(($G105-AS105)=0,"指定日数に等しいです",IF(($G105-AS105)&lt;0,TEXT(-($G105-AS105),"@")&amp;"日, 余っています","")))),"")</f>
        <v>2日, 不足しています</v>
      </c>
      <c r="AU105" s="16">
        <f>IF($D$1="三交代制",IF(E105="","",COUNTIF(K105:AO105,"深")),"")</f>
        <v>0</v>
      </c>
      <c r="AV105" s="16" t="str">
        <f t="shared" ref="AV105" si="215">IF($D$1="三交代制",IF(E105="","",IF(($H105-AU105)&gt;0,TEXT(($H105-AU105),"@")&amp;"日, 不足しています",IF(($H105-AU105)=0,"指定日数に等しいです",IF(($H105-AU105)&lt;0,TEXT(-($H105-AU105),"@")&amp;"日, 余っています","")))),"")</f>
        <v>2日, 不足しています</v>
      </c>
      <c r="AW105" s="16">
        <f>IF(E105="","",COUNTIF(K105:AO105,"休"))</f>
        <v>0</v>
      </c>
      <c r="AX105" s="42" t="str">
        <f t="shared" ref="AX105" si="216">IF(E105="","",IF(($I105-AW105)&gt;0,TEXT(($I105-AW105),"@")&amp;"日, 不足しています",IF(($I105-AW105)=0,"指定日数に等しいです",IF(($I105-AW105)&lt;0,TEXT(-($I105-AW105),"@")&amp;"日, 余っています",""))))</f>
        <v>7日, 不足しています</v>
      </c>
      <c r="AZ105" s="425" t="str">
        <f t="shared" ref="AZ105" si="217">IF(AND((COUNTIF(K105:AO105,"日")+COUNTIF(K105:AO105,"当")+COUNTIF(K105:AO105,"明")+COUNTIF(K105:AO105,"準")+COUNTIF(K105:AO105,"深")+COUNTIF(K105:AO105,"休"))&gt;0,$E105=""),"氏名を入力して下さい！勤務希望が入力されているのに, 氏名が入力されていません！",IF(
OR(AND($AM$18="×",AM105&lt;&gt;""),AND($AN$18="×",AN105&lt;&gt;""),AND($AO$18="×",AO105&lt;&gt;"")),TEXT($D$9,"m月")&amp;"に含まれない日の希望欄は空白にして下さい！",IF(
AND($D$1="二交代制", COUNTIF(K105:AO105,"準")&gt;0),"「準」夜勤を消して下さい！", IF(AND($D$1="二交代制", COUNTIF(K105:AO105,"深")&gt;0),"「深」夜勤を消して下さい！",IF(AND($D$1="三交代制", COUNTIF(K105:AO105,"当")&gt;0),"「当」直を消して下さい！",IF(AND($D$1="三交代制", COUNTIF(K105:AO105,"明")&gt;0),"「明」けを消して下さい！",
IF(COUNTIF(K246:AO247,10)&gt;0,"「当直→明け→休み」を2回以上, "&amp;CHAR(10)&amp;"連続させないで下さい！",IF(COUNTIF(K246:AO247,20)&gt;0,"「準, 深夜勤務」は3回以上, "&amp;CHAR(10)&amp;"連続させないようにして下さい！",
IF(COUNTIF(K246:AO247,30)&gt;0,"「当直→明け→休み」"&amp;CHAR(10)&amp;"にして下さい！",IF(COUNTIF(K246:AO247,40)&gt;0,"「日(休)→準→休」「日(休)→準→準→休」,「休→深→休」,"&amp;CHAR(10)&amp;"「休→深→準(深)→休」のどれかにして下さい！",""))))))))))</f>
        <v/>
      </c>
      <c r="CJ105" s="7"/>
      <c r="CM105" s="7"/>
      <c r="CP105" s="7"/>
    </row>
    <row r="106" spans="4:94" x14ac:dyDescent="0.4">
      <c r="D106" s="408"/>
      <c r="E106" s="321"/>
      <c r="F106" s="230"/>
      <c r="G106" s="315"/>
      <c r="H106" s="315"/>
      <c r="I106" s="317"/>
      <c r="J106" s="157" t="s">
        <v>56</v>
      </c>
      <c r="K106" s="129"/>
      <c r="L106" s="129"/>
      <c r="M106" s="129"/>
      <c r="N106" s="129"/>
      <c r="O106" s="129"/>
      <c r="P106" s="129"/>
      <c r="Q106" s="129"/>
      <c r="R106" s="129"/>
      <c r="S106" s="129"/>
      <c r="T106" s="129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29"/>
      <c r="AF106" s="129"/>
      <c r="AG106" s="129"/>
      <c r="AH106" s="129"/>
      <c r="AI106" s="129"/>
      <c r="AJ106" s="129"/>
      <c r="AK106" s="129"/>
      <c r="AL106" s="129"/>
      <c r="AM106" s="129"/>
      <c r="AN106" s="129"/>
      <c r="AO106" s="130"/>
      <c r="AP106" s="36"/>
      <c r="AQ106" s="20"/>
      <c r="AR106" s="20"/>
      <c r="AS106" s="20"/>
      <c r="AT106" s="20"/>
      <c r="AU106" s="20"/>
      <c r="AV106" s="20"/>
      <c r="AW106" s="20"/>
      <c r="AX106" s="40"/>
      <c r="AZ106" s="424"/>
      <c r="CJ106" s="7"/>
      <c r="CM106" s="7"/>
      <c r="CP106" s="7"/>
    </row>
    <row r="107" spans="4:94" x14ac:dyDescent="0.4">
      <c r="D107" s="408"/>
      <c r="E107" s="321" t="str">
        <f>IF(Bチーム用勤務希望表!E47&lt;&gt;"",Bチーム用勤務希望表!E47,"")</f>
        <v>皆川</v>
      </c>
      <c r="F107" s="230">
        <f>IF(Bチーム用勤務希望表!F47&lt;&gt;"",Bチーム用勤務希望表!F47,"")</f>
        <v>2</v>
      </c>
      <c r="G107" s="315">
        <f>IF(Bチーム用勤務希望表!G47&lt;&gt;"",Bチーム用勤務希望表!G47,"")</f>
        <v>2</v>
      </c>
      <c r="H107" s="315">
        <f>IF(Bチーム用勤務希望表!H47&lt;&gt;"",Bチーム用勤務希望表!H47,"")</f>
        <v>2</v>
      </c>
      <c r="I107" s="317">
        <f>IF(Bチーム用勤務希望表!I47&lt;&gt;"",Bチーム用勤務希望表!I47,"")</f>
        <v>7</v>
      </c>
      <c r="J107" s="157" t="s">
        <v>78</v>
      </c>
      <c r="K107" s="129"/>
      <c r="L107" s="129"/>
      <c r="M107" s="129"/>
      <c r="N107" s="129"/>
      <c r="O107" s="129"/>
      <c r="P107" s="129"/>
      <c r="Q107" s="129"/>
      <c r="R107" s="129"/>
      <c r="S107" s="129"/>
      <c r="T107" s="129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29"/>
      <c r="AF107" s="129"/>
      <c r="AG107" s="129"/>
      <c r="AH107" s="129"/>
      <c r="AI107" s="129"/>
      <c r="AJ107" s="129"/>
      <c r="AK107" s="129"/>
      <c r="AL107" s="129"/>
      <c r="AM107" s="129"/>
      <c r="AN107" s="129"/>
      <c r="AO107" s="130"/>
      <c r="AP107" s="36">
        <f>IF(E107="","",COUNTIF(K107:AO107,"日"))</f>
        <v>0</v>
      </c>
      <c r="AQ107" s="16" t="str">
        <f>IF($D$1="二交代制",IF(E107="","",COUNTIF(K107:AO107,"当")),"")</f>
        <v/>
      </c>
      <c r="AR107" s="16" t="str">
        <f t="shared" ref="AR107" si="218">IF($D$1="二交代制",IF(E107="","",IF(($F107-AQ107)&gt;0,TEXT(($F107-AQ107),"@")&amp;"日, 不足しています",IF(($F107-AQ107)=0,"指定日数に等しいです",IF(($F107-AQ107)&lt;0,TEXT(-($F107-AQ107),"@")&amp;"日, 余っています","")))),"")</f>
        <v/>
      </c>
      <c r="AS107" s="16">
        <f>IF($D$1="三交代制",IF(E107="","",COUNTIF(K107:AO107,"準")),"")</f>
        <v>0</v>
      </c>
      <c r="AT107" s="20" t="str">
        <f t="shared" ref="AT107" si="219">IF($D$1="三交代制",IF(E107="","",IF(($G107-AS107)&gt;0,TEXT(($G107-AS107),"@")&amp;"日, 不足しています",IF(($G107-AS107)=0,"指定日数に等しいです",IF(($G107-AS107)&lt;0,TEXT(-($G107-AS107),"@")&amp;"日, 余っています","")))),"")</f>
        <v>2日, 不足しています</v>
      </c>
      <c r="AU107" s="16">
        <f>IF($D$1="三交代制",IF(E107="","",COUNTIF(K107:AO107,"深")),"")</f>
        <v>0</v>
      </c>
      <c r="AV107" s="16" t="str">
        <f t="shared" ref="AV107" si="220">IF($D$1="三交代制",IF(E107="","",IF(($H107-AU107)&gt;0,TEXT(($H107-AU107),"@")&amp;"日, 不足しています",IF(($H107-AU107)=0,"指定日数に等しいです",IF(($H107-AU107)&lt;0,TEXT(-($H107-AU107),"@")&amp;"日, 余っています","")))),"")</f>
        <v>2日, 不足しています</v>
      </c>
      <c r="AW107" s="16">
        <f>IF(E107="","",COUNTIF(K107:AO107,"休"))</f>
        <v>0</v>
      </c>
      <c r="AX107" s="42" t="str">
        <f t="shared" ref="AX107" si="221">IF(E107="","",IF(($I107-AW107)&gt;0,TEXT(($I107-AW107),"@")&amp;"日, 不足しています",IF(($I107-AW107)=0,"指定日数に等しいです",IF(($I107-AW107)&lt;0,TEXT(-($I107-AW107),"@")&amp;"日, 余っています",""))))</f>
        <v>7日, 不足しています</v>
      </c>
      <c r="AZ107" s="425" t="str">
        <f t="shared" ref="AZ107" si="222">IF(AND((COUNTIF(K107:AO107,"日")+COUNTIF(K107:AO107,"当")+COUNTIF(K107:AO107,"明")+COUNTIF(K107:AO107,"準")+COUNTIF(K107:AO107,"深")+COUNTIF(K107:AO107,"休"))&gt;0,$E107=""),"氏名を入力して下さい！勤務希望が入力されているのに, 氏名が入力されていません！",IF(
OR(AND($AM$18="×",AM107&lt;&gt;""),AND($AN$18="×",AN107&lt;&gt;""),AND($AO$18="×",AO107&lt;&gt;"")),TEXT($D$9,"m月")&amp;"に含まれない日の希望欄は空白にして下さい！",IF(
AND($D$1="二交代制", COUNTIF(K107:AO107,"準")&gt;0),"「準」夜勤を消して下さい！", IF(AND($D$1="二交代制", COUNTIF(K107:AO107,"深")&gt;0),"「深」夜勤を消して下さい！",IF(AND($D$1="三交代制", COUNTIF(K107:AO107,"当")&gt;0),"「当」直を消して下さい！",IF(AND($D$1="三交代制", COUNTIF(K107:AO107,"明")&gt;0),"「明」けを消して下さい！",
IF(COUNTIF(K248:AO249,10)&gt;0,"「当直→明け→休み」を2回以上, "&amp;CHAR(10)&amp;"連続させないで下さい！",IF(COUNTIF(K248:AO249,20)&gt;0,"「準, 深夜勤務」は3回以上, "&amp;CHAR(10)&amp;"連続させないようにして下さい！",
IF(COUNTIF(K248:AO249,30)&gt;0,"「当直→明け→休み」"&amp;CHAR(10)&amp;"にして下さい！",IF(COUNTIF(K248:AO249,40)&gt;0,"「日(休)→準→休」「日(休)→準→準→休」,「休→深→休」,"&amp;CHAR(10)&amp;"「休→深→準(深)→休」のどれかにして下さい！",""))))))))))</f>
        <v/>
      </c>
      <c r="CJ107" s="7"/>
      <c r="CM107" s="7"/>
      <c r="CP107" s="7"/>
    </row>
    <row r="108" spans="4:94" x14ac:dyDescent="0.4">
      <c r="D108" s="408"/>
      <c r="E108" s="321"/>
      <c r="F108" s="230"/>
      <c r="G108" s="315"/>
      <c r="H108" s="315"/>
      <c r="I108" s="317"/>
      <c r="J108" s="157" t="s">
        <v>56</v>
      </c>
      <c r="K108" s="129"/>
      <c r="L108" s="129"/>
      <c r="M108" s="129"/>
      <c r="N108" s="129"/>
      <c r="O108" s="129"/>
      <c r="P108" s="129"/>
      <c r="Q108" s="129"/>
      <c r="R108" s="129"/>
      <c r="S108" s="129"/>
      <c r="T108" s="129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29"/>
      <c r="AF108" s="129"/>
      <c r="AG108" s="129"/>
      <c r="AH108" s="129"/>
      <c r="AI108" s="129"/>
      <c r="AJ108" s="129"/>
      <c r="AK108" s="129"/>
      <c r="AL108" s="129"/>
      <c r="AM108" s="129"/>
      <c r="AN108" s="129"/>
      <c r="AO108" s="130"/>
      <c r="AP108" s="36"/>
      <c r="AQ108" s="20"/>
      <c r="AR108" s="20"/>
      <c r="AS108" s="20"/>
      <c r="AT108" s="20"/>
      <c r="AU108" s="20"/>
      <c r="AV108" s="20"/>
      <c r="AW108" s="20"/>
      <c r="AX108" s="40"/>
      <c r="AZ108" s="424"/>
      <c r="CJ108" s="7"/>
      <c r="CM108" s="7"/>
      <c r="CP108" s="7"/>
    </row>
    <row r="109" spans="4:94" x14ac:dyDescent="0.4">
      <c r="D109" s="408"/>
      <c r="E109" s="321" t="str">
        <f>IF(Bチーム用勤務希望表!E49&lt;&gt;"",Bチーム用勤務希望表!E49,"")</f>
        <v>中本</v>
      </c>
      <c r="F109" s="230">
        <f>IF(Bチーム用勤務希望表!F49&lt;&gt;"",Bチーム用勤務希望表!F49,"")</f>
        <v>2</v>
      </c>
      <c r="G109" s="315">
        <f>IF(Bチーム用勤務希望表!G49&lt;&gt;"",Bチーム用勤務希望表!G49,"")</f>
        <v>2</v>
      </c>
      <c r="H109" s="315">
        <f>IF(Bチーム用勤務希望表!H49&lt;&gt;"",Bチーム用勤務希望表!H49,"")</f>
        <v>2</v>
      </c>
      <c r="I109" s="317">
        <f>IF(Bチーム用勤務希望表!I49&lt;&gt;"",Bチーム用勤務希望表!I49,"")</f>
        <v>7</v>
      </c>
      <c r="J109" s="157" t="s">
        <v>78</v>
      </c>
      <c r="K109" s="129"/>
      <c r="L109" s="129"/>
      <c r="M109" s="129"/>
      <c r="N109" s="129"/>
      <c r="O109" s="129"/>
      <c r="P109" s="129"/>
      <c r="Q109" s="129"/>
      <c r="R109" s="129"/>
      <c r="S109" s="129"/>
      <c r="T109" s="129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29"/>
      <c r="AF109" s="129"/>
      <c r="AG109" s="129"/>
      <c r="AH109" s="129"/>
      <c r="AI109" s="129"/>
      <c r="AJ109" s="129"/>
      <c r="AK109" s="129"/>
      <c r="AL109" s="129"/>
      <c r="AM109" s="129"/>
      <c r="AN109" s="129"/>
      <c r="AO109" s="130"/>
      <c r="AP109" s="36">
        <f>IF(E109="","",COUNTIF(K109:AO109,"日"))</f>
        <v>0</v>
      </c>
      <c r="AQ109" s="16" t="str">
        <f>IF($D$1="二交代制",IF(E109="","",COUNTIF(K109:AO109,"当")),"")</f>
        <v/>
      </c>
      <c r="AR109" s="16" t="str">
        <f t="shared" ref="AR109" si="223">IF($D$1="二交代制",IF(E109="","",IF(($F109-AQ109)&gt;0,TEXT(($F109-AQ109),"@")&amp;"日, 不足しています",IF(($F109-AQ109)=0,"指定日数に等しいです",IF(($F109-AQ109)&lt;0,TEXT(-($F109-AQ109),"@")&amp;"日, 余っています","")))),"")</f>
        <v/>
      </c>
      <c r="AS109" s="16">
        <f>IF($D$1="三交代制",IF(E109="","",COUNTIF(K109:AO109,"準")),"")</f>
        <v>0</v>
      </c>
      <c r="AT109" s="20" t="str">
        <f t="shared" ref="AT109" si="224">IF($D$1="三交代制",IF(E109="","",IF(($G109-AS109)&gt;0,TEXT(($G109-AS109),"@")&amp;"日, 不足しています",IF(($G109-AS109)=0,"指定日数に等しいです",IF(($G109-AS109)&lt;0,TEXT(-($G109-AS109),"@")&amp;"日, 余っています","")))),"")</f>
        <v>2日, 不足しています</v>
      </c>
      <c r="AU109" s="16">
        <f>IF($D$1="三交代制",IF(E109="","",COUNTIF(K109:AO109,"深")),"")</f>
        <v>0</v>
      </c>
      <c r="AV109" s="16" t="str">
        <f t="shared" ref="AV109" si="225">IF($D$1="三交代制",IF(E109="","",IF(($H109-AU109)&gt;0,TEXT(($H109-AU109),"@")&amp;"日, 不足しています",IF(($H109-AU109)=0,"指定日数に等しいです",IF(($H109-AU109)&lt;0,TEXT(-($H109-AU109),"@")&amp;"日, 余っています","")))),"")</f>
        <v>2日, 不足しています</v>
      </c>
      <c r="AW109" s="16">
        <f>IF(E109="","",COUNTIF(K109:AO109,"休"))</f>
        <v>0</v>
      </c>
      <c r="AX109" s="42" t="str">
        <f t="shared" ref="AX109" si="226">IF(E109="","",IF(($I109-AW109)&gt;0,TEXT(($I109-AW109),"@")&amp;"日, 不足しています",IF(($I109-AW109)=0,"指定日数に等しいです",IF(($I109-AW109)&lt;0,TEXT(-($I109-AW109),"@")&amp;"日, 余っています",""))))</f>
        <v>7日, 不足しています</v>
      </c>
      <c r="AZ109" s="425" t="str">
        <f t="shared" ref="AZ109" si="227">IF(AND((COUNTIF(K109:AO109,"日")+COUNTIF(K109:AO109,"当")+COUNTIF(K109:AO109,"明")+COUNTIF(K109:AO109,"準")+COUNTIF(K109:AO109,"深")+COUNTIF(K109:AO109,"休"))&gt;0,$E109=""),"氏名を入力して下さい！勤務希望が入力されているのに, 氏名が入力されていません！",IF(
OR(AND($AM$18="×",AM109&lt;&gt;""),AND($AN$18="×",AN109&lt;&gt;""),AND($AO$18="×",AO109&lt;&gt;"")),TEXT($D$9,"m月")&amp;"に含まれない日の希望欄は空白にして下さい！",IF(
AND($D$1="二交代制", COUNTIF(K109:AO109,"準")&gt;0),"「準」夜勤を消して下さい！", IF(AND($D$1="二交代制", COUNTIF(K109:AO109,"深")&gt;0),"「深」夜勤を消して下さい！",IF(AND($D$1="三交代制", COUNTIF(K109:AO109,"当")&gt;0),"「当」直を消して下さい！",IF(AND($D$1="三交代制", COUNTIF(K109:AO109,"明")&gt;0),"「明」けを消して下さい！",
IF(COUNTIF(K250:AO251,10)&gt;0,"「当直→明け→休み」を2回以上, "&amp;CHAR(10)&amp;"連続させないで下さい！",IF(COUNTIF(K250:AO251,20)&gt;0,"「準, 深夜勤務」は3回以上, "&amp;CHAR(10)&amp;"連続させないようにして下さい！",
IF(COUNTIF(K250:AO251,30)&gt;0,"「当直→明け→休み」"&amp;CHAR(10)&amp;"にして下さい！",IF(COUNTIF(K250:AO251,40)&gt;0,"「日(休)→準→休」「日(休)→準→準→休」,「休→深→休」,"&amp;CHAR(10)&amp;"「休→深→準(深)→休」のどれかにして下さい！",""))))))))))</f>
        <v/>
      </c>
      <c r="CJ109" s="7"/>
      <c r="CM109" s="7"/>
      <c r="CP109" s="7"/>
    </row>
    <row r="110" spans="4:94" x14ac:dyDescent="0.4">
      <c r="D110" s="408"/>
      <c r="E110" s="321"/>
      <c r="F110" s="230"/>
      <c r="G110" s="315"/>
      <c r="H110" s="315"/>
      <c r="I110" s="317"/>
      <c r="J110" s="157" t="s">
        <v>56</v>
      </c>
      <c r="K110" s="129"/>
      <c r="L110" s="129"/>
      <c r="M110" s="129"/>
      <c r="N110" s="129"/>
      <c r="O110" s="129"/>
      <c r="P110" s="129"/>
      <c r="Q110" s="129"/>
      <c r="R110" s="129"/>
      <c r="S110" s="129"/>
      <c r="T110" s="129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29"/>
      <c r="AF110" s="129"/>
      <c r="AG110" s="129"/>
      <c r="AH110" s="129"/>
      <c r="AI110" s="129"/>
      <c r="AJ110" s="129"/>
      <c r="AK110" s="129"/>
      <c r="AL110" s="129"/>
      <c r="AM110" s="129"/>
      <c r="AN110" s="129"/>
      <c r="AO110" s="130"/>
      <c r="AP110" s="36"/>
      <c r="AQ110" s="20"/>
      <c r="AR110" s="20"/>
      <c r="AS110" s="20"/>
      <c r="AT110" s="20"/>
      <c r="AU110" s="20"/>
      <c r="AV110" s="20"/>
      <c r="AW110" s="20"/>
      <c r="AX110" s="40"/>
      <c r="AZ110" s="424"/>
      <c r="CJ110" s="7"/>
      <c r="CM110" s="7"/>
      <c r="CP110" s="7"/>
    </row>
    <row r="111" spans="4:94" x14ac:dyDescent="0.4">
      <c r="D111" s="408"/>
      <c r="E111" s="321" t="str">
        <f>IF(Bチーム用勤務希望表!E51&lt;&gt;"",Bチーム用勤務希望表!E51,"")</f>
        <v>岸田</v>
      </c>
      <c r="F111" s="230">
        <f>IF(Bチーム用勤務希望表!F51&lt;&gt;"",Bチーム用勤務希望表!F51,"")</f>
        <v>2</v>
      </c>
      <c r="G111" s="315">
        <f>IF(Bチーム用勤務希望表!G51&lt;&gt;"",Bチーム用勤務希望表!G51,"")</f>
        <v>2</v>
      </c>
      <c r="H111" s="315">
        <f>IF(Bチーム用勤務希望表!H51&lt;&gt;"",Bチーム用勤務希望表!H51,"")</f>
        <v>2</v>
      </c>
      <c r="I111" s="317">
        <f>IF(Bチーム用勤務希望表!I51&lt;&gt;"",Bチーム用勤務希望表!I51,"")</f>
        <v>8</v>
      </c>
      <c r="J111" s="157" t="s">
        <v>78</v>
      </c>
      <c r="K111" s="129"/>
      <c r="L111" s="129"/>
      <c r="M111" s="129"/>
      <c r="N111" s="129"/>
      <c r="O111" s="129"/>
      <c r="P111" s="129"/>
      <c r="Q111" s="129"/>
      <c r="R111" s="129"/>
      <c r="S111" s="129"/>
      <c r="T111" s="129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29"/>
      <c r="AF111" s="129"/>
      <c r="AG111" s="129"/>
      <c r="AH111" s="129"/>
      <c r="AI111" s="129"/>
      <c r="AJ111" s="129"/>
      <c r="AK111" s="129"/>
      <c r="AL111" s="129"/>
      <c r="AM111" s="129"/>
      <c r="AN111" s="129"/>
      <c r="AO111" s="130"/>
      <c r="AP111" s="36">
        <f>IF(E111="","",COUNTIF(K111:AO111,"日"))</f>
        <v>0</v>
      </c>
      <c r="AQ111" s="16" t="str">
        <f>IF($D$1="二交代制",IF(E111="","",COUNTIF(K111:AO111,"当")),"")</f>
        <v/>
      </c>
      <c r="AR111" s="16" t="str">
        <f t="shared" ref="AR111" si="228">IF($D$1="二交代制",IF(E111="","",IF(($F111-AQ111)&gt;0,TEXT(($F111-AQ111),"@")&amp;"日, 不足しています",IF(($F111-AQ111)=0,"指定日数に等しいです",IF(($F111-AQ111)&lt;0,TEXT(-($F111-AQ111),"@")&amp;"日, 余っています","")))),"")</f>
        <v/>
      </c>
      <c r="AS111" s="16">
        <f>IF($D$1="三交代制",IF(E111="","",COUNTIF(K111:AO111,"準")),"")</f>
        <v>0</v>
      </c>
      <c r="AT111" s="20" t="str">
        <f t="shared" ref="AT111" si="229">IF($D$1="三交代制",IF(E111="","",IF(($G111-AS111)&gt;0,TEXT(($G111-AS111),"@")&amp;"日, 不足しています",IF(($G111-AS111)=0,"指定日数に等しいです",IF(($G111-AS111)&lt;0,TEXT(-($G111-AS111),"@")&amp;"日, 余っています","")))),"")</f>
        <v>2日, 不足しています</v>
      </c>
      <c r="AU111" s="16">
        <f>IF($D$1="三交代制",IF(E111="","",COUNTIF(K111:AO111,"深")),"")</f>
        <v>0</v>
      </c>
      <c r="AV111" s="16" t="str">
        <f t="shared" ref="AV111" si="230">IF($D$1="三交代制",IF(E111="","",IF(($H111-AU111)&gt;0,TEXT(($H111-AU111),"@")&amp;"日, 不足しています",IF(($H111-AU111)=0,"指定日数に等しいです",IF(($H111-AU111)&lt;0,TEXT(-($H111-AU111),"@")&amp;"日, 余っています","")))),"")</f>
        <v>2日, 不足しています</v>
      </c>
      <c r="AW111" s="16">
        <f>IF(E111="","",COUNTIF(K111:AO111,"休"))</f>
        <v>0</v>
      </c>
      <c r="AX111" s="42" t="str">
        <f t="shared" ref="AX111" si="231">IF(E111="","",IF(($I111-AW111)&gt;0,TEXT(($I111-AW111),"@")&amp;"日, 不足しています",IF(($I111-AW111)=0,"指定日数に等しいです",IF(($I111-AW111)&lt;0,TEXT(-($I111-AW111),"@")&amp;"日, 余っています",""))))</f>
        <v>8日, 不足しています</v>
      </c>
      <c r="AZ111" s="425" t="str">
        <f t="shared" ref="AZ111" si="232">IF(AND((COUNTIF(K111:AO111,"日")+COUNTIF(K111:AO111,"当")+COUNTIF(K111:AO111,"明")+COUNTIF(K111:AO111,"準")+COUNTIF(K111:AO111,"深")+COUNTIF(K111:AO111,"休"))&gt;0,$E111=""),"氏名を入力して下さい！勤務希望が入力されているのに, 氏名が入力されていません！",IF(
OR(AND($AM$18="×",AM111&lt;&gt;""),AND($AN$18="×",AN111&lt;&gt;""),AND($AO$18="×",AO111&lt;&gt;"")),TEXT($D$9,"m月")&amp;"に含まれない日の希望欄は空白にして下さい！",IF(
AND($D$1="二交代制", COUNTIF(K111:AO111,"準")&gt;0),"「準」夜勤を消して下さい！", IF(AND($D$1="二交代制", COUNTIF(K111:AO111,"深")&gt;0),"「深」夜勤を消して下さい！",IF(AND($D$1="三交代制", COUNTIF(K111:AO111,"当")&gt;0),"「当」直を消して下さい！",IF(AND($D$1="三交代制", COUNTIF(K111:AO111,"明")&gt;0),"「明」けを消して下さい！",
IF(COUNTIF(K252:AO253,10)&gt;0,"「当直→明け→休み」を2回以上, "&amp;CHAR(10)&amp;"連続させないで下さい！",IF(COUNTIF(K252:AO253,20)&gt;0,"「準, 深夜勤務」は3回以上, "&amp;CHAR(10)&amp;"連続させないようにして下さい！",
IF(COUNTIF(K252:AO253,30)&gt;0,"「当直→明け→休み」"&amp;CHAR(10)&amp;"にして下さい！",IF(COUNTIF(K252:AO253,40)&gt;0,"「日(休)→準→休」「日(休)→準→準→休」,「休→深→休」,"&amp;CHAR(10)&amp;"「休→深→準(深)→休」のどれかにして下さい！",""))))))))))</f>
        <v/>
      </c>
      <c r="CJ111" s="7"/>
      <c r="CM111" s="7"/>
      <c r="CP111" s="7"/>
    </row>
    <row r="112" spans="4:94" x14ac:dyDescent="0.4">
      <c r="D112" s="408"/>
      <c r="E112" s="321"/>
      <c r="F112" s="230"/>
      <c r="G112" s="315"/>
      <c r="H112" s="315"/>
      <c r="I112" s="317"/>
      <c r="J112" s="157" t="s">
        <v>56</v>
      </c>
      <c r="K112" s="129"/>
      <c r="L112" s="129"/>
      <c r="M112" s="129"/>
      <c r="N112" s="129"/>
      <c r="O112" s="129"/>
      <c r="P112" s="129"/>
      <c r="Q112" s="129"/>
      <c r="R112" s="129"/>
      <c r="S112" s="129"/>
      <c r="T112" s="129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29"/>
      <c r="AF112" s="129"/>
      <c r="AG112" s="129"/>
      <c r="AH112" s="129"/>
      <c r="AI112" s="129"/>
      <c r="AJ112" s="129"/>
      <c r="AK112" s="129"/>
      <c r="AL112" s="129"/>
      <c r="AM112" s="129"/>
      <c r="AN112" s="129"/>
      <c r="AO112" s="130"/>
      <c r="AP112" s="36"/>
      <c r="AQ112" s="20"/>
      <c r="AR112" s="20"/>
      <c r="AS112" s="20"/>
      <c r="AT112" s="20"/>
      <c r="AU112" s="20"/>
      <c r="AV112" s="20"/>
      <c r="AW112" s="20"/>
      <c r="AX112" s="40"/>
      <c r="AZ112" s="424"/>
      <c r="CJ112" s="7"/>
      <c r="CM112" s="7"/>
      <c r="CP112" s="7"/>
    </row>
    <row r="113" spans="4:94" x14ac:dyDescent="0.4">
      <c r="D113" s="408"/>
      <c r="E113" s="321" t="str">
        <f>IF(Bチーム用勤務希望表!E53&lt;&gt;"",Bチーム用勤務希望表!E53,"")</f>
        <v>三谷</v>
      </c>
      <c r="F113" s="230">
        <f>IF(Bチーム用勤務希望表!F53&lt;&gt;"",Bチーム用勤務希望表!F53,"")</f>
        <v>2</v>
      </c>
      <c r="G113" s="315">
        <f>IF(Bチーム用勤務希望表!G53&lt;&gt;"",Bチーム用勤務希望表!G53,"")</f>
        <v>2</v>
      </c>
      <c r="H113" s="315">
        <f>IF(Bチーム用勤務希望表!H53&lt;&gt;"",Bチーム用勤務希望表!H53,"")</f>
        <v>2</v>
      </c>
      <c r="I113" s="317">
        <f>IF(Bチーム用勤務希望表!I53&lt;&gt;"",Bチーム用勤務希望表!I53,"")</f>
        <v>8</v>
      </c>
      <c r="J113" s="157" t="s">
        <v>78</v>
      </c>
      <c r="K113" s="129"/>
      <c r="L113" s="129"/>
      <c r="M113" s="129"/>
      <c r="N113" s="129"/>
      <c r="O113" s="129"/>
      <c r="P113" s="129"/>
      <c r="Q113" s="129"/>
      <c r="R113" s="129"/>
      <c r="S113" s="129"/>
      <c r="T113" s="129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29"/>
      <c r="AF113" s="129"/>
      <c r="AG113" s="129"/>
      <c r="AH113" s="129"/>
      <c r="AI113" s="129"/>
      <c r="AJ113" s="129"/>
      <c r="AK113" s="129"/>
      <c r="AL113" s="129"/>
      <c r="AM113" s="129"/>
      <c r="AN113" s="129"/>
      <c r="AO113" s="130"/>
      <c r="AP113" s="36">
        <f>IF(E113="","",COUNTIF(K113:AO113,"日"))</f>
        <v>0</v>
      </c>
      <c r="AQ113" s="16" t="str">
        <f>IF($D$1="二交代制",IF(E113="","",COUNTIF(K113:AO113,"当")),"")</f>
        <v/>
      </c>
      <c r="AR113" s="16" t="str">
        <f t="shared" ref="AR113" si="233">IF($D$1="二交代制",IF(E113="","",IF(($F113-AQ113)&gt;0,TEXT(($F113-AQ113),"@")&amp;"日, 不足しています",IF(($F113-AQ113)=0,"指定日数に等しいです",IF(($F113-AQ113)&lt;0,TEXT(-($F113-AQ113),"@")&amp;"日, 余っています","")))),"")</f>
        <v/>
      </c>
      <c r="AS113" s="16">
        <f>IF($D$1="三交代制",IF(E113="","",COUNTIF(K113:AO113,"準")),"")</f>
        <v>0</v>
      </c>
      <c r="AT113" s="20" t="str">
        <f t="shared" ref="AT113" si="234">IF($D$1="三交代制",IF(E113="","",IF(($G113-AS113)&gt;0,TEXT(($G113-AS113),"@")&amp;"日, 不足しています",IF(($G113-AS113)=0,"指定日数に等しいです",IF(($G113-AS113)&lt;0,TEXT(-($G113-AS113),"@")&amp;"日, 余っています","")))),"")</f>
        <v>2日, 不足しています</v>
      </c>
      <c r="AU113" s="16">
        <f>IF($D$1="三交代制",IF(E113="","",COUNTIF(K113:AO113,"深")),"")</f>
        <v>0</v>
      </c>
      <c r="AV113" s="16" t="str">
        <f t="shared" ref="AV113" si="235">IF($D$1="三交代制",IF(E113="","",IF(($H113-AU113)&gt;0,TEXT(($H113-AU113),"@")&amp;"日, 不足しています",IF(($H113-AU113)=0,"指定日数に等しいです",IF(($H113-AU113)&lt;0,TEXT(-($H113-AU113),"@")&amp;"日, 余っています","")))),"")</f>
        <v>2日, 不足しています</v>
      </c>
      <c r="AW113" s="16">
        <f>IF(E113="","",COUNTIF(K113:AO113,"休"))</f>
        <v>0</v>
      </c>
      <c r="AX113" s="42" t="str">
        <f t="shared" ref="AX113" si="236">IF(E113="","",IF(($I113-AW113)&gt;0,TEXT(($I113-AW113),"@")&amp;"日, 不足しています",IF(($I113-AW113)=0,"指定日数に等しいです",IF(($I113-AW113)&lt;0,TEXT(-($I113-AW113),"@")&amp;"日, 余っています",""))))</f>
        <v>8日, 不足しています</v>
      </c>
      <c r="AZ113" s="425" t="str">
        <f t="shared" ref="AZ113" si="237">IF(AND((COUNTIF(K113:AO113,"日")+COUNTIF(K113:AO113,"当")+COUNTIF(K113:AO113,"明")+COUNTIF(K113:AO113,"準")+COUNTIF(K113:AO113,"深")+COUNTIF(K113:AO113,"休"))&gt;0,$E113=""),"氏名を入力して下さい！勤務希望が入力されているのに, 氏名が入力されていません！",IF(
OR(AND($AM$18="×",AM113&lt;&gt;""),AND($AN$18="×",AN113&lt;&gt;""),AND($AO$18="×",AO113&lt;&gt;"")),TEXT($D$9,"m月")&amp;"に含まれない日の希望欄は空白にして下さい！",IF(
AND($D$1="二交代制", COUNTIF(K113:AO113,"準")&gt;0),"「準」夜勤を消して下さい！", IF(AND($D$1="二交代制", COUNTIF(K113:AO113,"深")&gt;0),"「深」夜勤を消して下さい！",IF(AND($D$1="三交代制", COUNTIF(K113:AO113,"当")&gt;0),"「当」直を消して下さい！",IF(AND($D$1="三交代制", COUNTIF(K113:AO113,"明")&gt;0),"「明」けを消して下さい！",
IF(COUNTIF(K254:AO255,10)&gt;0,"「当直→明け→休み」を2回以上, "&amp;CHAR(10)&amp;"連続させないで下さい！",IF(COUNTIF(K254:AO255,20)&gt;0,"「準, 深夜勤務」は3回以上, "&amp;CHAR(10)&amp;"連続させないようにして下さい！",
IF(COUNTIF(K254:AO255,30)&gt;0,"「当直→明け→休み」"&amp;CHAR(10)&amp;"にして下さい！",IF(COUNTIF(K254:AO255,40)&gt;0,"「日(休)→準→休」「日(休)→準→準→休」,「休→深→休」,"&amp;CHAR(10)&amp;"「休→深→準(深)→休」のどれかにして下さい！",""))))))))))</f>
        <v/>
      </c>
      <c r="CJ113" s="7"/>
      <c r="CM113" s="7"/>
      <c r="CP113" s="7"/>
    </row>
    <row r="114" spans="4:94" x14ac:dyDescent="0.4">
      <c r="D114" s="408"/>
      <c r="E114" s="321"/>
      <c r="F114" s="230"/>
      <c r="G114" s="315"/>
      <c r="H114" s="315"/>
      <c r="I114" s="317"/>
      <c r="J114" s="157" t="s">
        <v>56</v>
      </c>
      <c r="K114" s="129"/>
      <c r="L114" s="129"/>
      <c r="M114" s="129"/>
      <c r="N114" s="129"/>
      <c r="O114" s="129"/>
      <c r="P114" s="129"/>
      <c r="Q114" s="129"/>
      <c r="R114" s="129"/>
      <c r="S114" s="129"/>
      <c r="T114" s="129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29"/>
      <c r="AF114" s="129"/>
      <c r="AG114" s="129"/>
      <c r="AH114" s="129"/>
      <c r="AI114" s="129"/>
      <c r="AJ114" s="129"/>
      <c r="AK114" s="129"/>
      <c r="AL114" s="129"/>
      <c r="AM114" s="129"/>
      <c r="AN114" s="129"/>
      <c r="AO114" s="130"/>
      <c r="AP114" s="36"/>
      <c r="AQ114" s="20"/>
      <c r="AR114" s="20"/>
      <c r="AS114" s="20"/>
      <c r="AT114" s="20"/>
      <c r="AU114" s="20"/>
      <c r="AV114" s="20"/>
      <c r="AW114" s="20"/>
      <c r="AX114" s="40"/>
      <c r="AZ114" s="424"/>
      <c r="CJ114" s="7"/>
      <c r="CM114" s="7"/>
      <c r="CP114" s="7"/>
    </row>
    <row r="115" spans="4:94" x14ac:dyDescent="0.4">
      <c r="D115" s="408"/>
      <c r="E115" s="321" t="str">
        <f>IF(Bチーム用勤務希望表!E55&lt;&gt;"",Bチーム用勤務希望表!E55,"")</f>
        <v>福山</v>
      </c>
      <c r="F115" s="230">
        <f>IF(Bチーム用勤務希望表!F55&lt;&gt;"",Bチーム用勤務希望表!F55,"")</f>
        <v>2</v>
      </c>
      <c r="G115" s="315">
        <f>IF(Bチーム用勤務希望表!G55&lt;&gt;"",Bチーム用勤務希望表!G55,"")</f>
        <v>2</v>
      </c>
      <c r="H115" s="315">
        <f>IF(Bチーム用勤務希望表!H55&lt;&gt;"",Bチーム用勤務希望表!H55,"")</f>
        <v>2</v>
      </c>
      <c r="I115" s="317">
        <f>IF(Bチーム用勤務希望表!I55&lt;&gt;"",Bチーム用勤務希望表!I55,"")</f>
        <v>8</v>
      </c>
      <c r="J115" s="157" t="s">
        <v>78</v>
      </c>
      <c r="K115" s="129"/>
      <c r="L115" s="129"/>
      <c r="M115" s="129"/>
      <c r="N115" s="129"/>
      <c r="O115" s="129"/>
      <c r="P115" s="129"/>
      <c r="Q115" s="129"/>
      <c r="R115" s="129"/>
      <c r="S115" s="129"/>
      <c r="T115" s="129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29"/>
      <c r="AF115" s="129"/>
      <c r="AG115" s="129"/>
      <c r="AH115" s="129"/>
      <c r="AI115" s="129"/>
      <c r="AJ115" s="129"/>
      <c r="AK115" s="129"/>
      <c r="AL115" s="129"/>
      <c r="AM115" s="129"/>
      <c r="AN115" s="129"/>
      <c r="AO115" s="130"/>
      <c r="AP115" s="36">
        <f>IF(E115="","",COUNTIF(K115:AO115,"日"))</f>
        <v>0</v>
      </c>
      <c r="AQ115" s="16" t="str">
        <f>IF($D$1="二交代制",IF(E115="","",COUNTIF(K115:AO115,"当")),"")</f>
        <v/>
      </c>
      <c r="AR115" s="16" t="str">
        <f t="shared" ref="AR115" si="238">IF($D$1="二交代制",IF(E115="","",IF(($F115-AQ115)&gt;0,TEXT(($F115-AQ115),"@")&amp;"日, 不足しています",IF(($F115-AQ115)=0,"指定日数に等しいです",IF(($F115-AQ115)&lt;0,TEXT(-($F115-AQ115),"@")&amp;"日, 余っています","")))),"")</f>
        <v/>
      </c>
      <c r="AS115" s="16">
        <f>IF($D$1="三交代制",IF(E115="","",COUNTIF(K115:AO115,"準")),"")</f>
        <v>0</v>
      </c>
      <c r="AT115" s="20" t="str">
        <f t="shared" ref="AT115" si="239">IF($D$1="三交代制",IF(E115="","",IF(($G115-AS115)&gt;0,TEXT(($G115-AS115),"@")&amp;"日, 不足しています",IF(($G115-AS115)=0,"指定日数に等しいです",IF(($G115-AS115)&lt;0,TEXT(-($G115-AS115),"@")&amp;"日, 余っています","")))),"")</f>
        <v>2日, 不足しています</v>
      </c>
      <c r="AU115" s="16">
        <f>IF($D$1="三交代制",IF(E115="","",COUNTIF(K115:AO115,"深")),"")</f>
        <v>0</v>
      </c>
      <c r="AV115" s="16" t="str">
        <f t="shared" ref="AV115" si="240">IF($D$1="三交代制",IF(E115="","",IF(($H115-AU115)&gt;0,TEXT(($H115-AU115),"@")&amp;"日, 不足しています",IF(($H115-AU115)=0,"指定日数に等しいです",IF(($H115-AU115)&lt;0,TEXT(-($H115-AU115),"@")&amp;"日, 余っています","")))),"")</f>
        <v>2日, 不足しています</v>
      </c>
      <c r="AW115" s="16">
        <f>IF(E115="","",COUNTIF(K115:AO115,"休"))</f>
        <v>0</v>
      </c>
      <c r="AX115" s="42" t="str">
        <f t="shared" ref="AX115" si="241">IF(E115="","",IF(($I115-AW115)&gt;0,TEXT(($I115-AW115),"@")&amp;"日, 不足しています",IF(($I115-AW115)=0,"指定日数に等しいです",IF(($I115-AW115)&lt;0,TEXT(-($I115-AW115),"@")&amp;"日, 余っています",""))))</f>
        <v>8日, 不足しています</v>
      </c>
      <c r="AZ115" s="425" t="str">
        <f t="shared" ref="AZ115" si="242">IF(AND((COUNTIF(K115:AO115,"日")+COUNTIF(K115:AO115,"当")+COUNTIF(K115:AO115,"明")+COUNTIF(K115:AO115,"準")+COUNTIF(K115:AO115,"深")+COUNTIF(K115:AO115,"休"))&gt;0,$E115=""),"氏名を入力して下さい！勤務希望が入力されているのに, 氏名が入力されていません！",IF(
OR(AND($AM$18="×",AM115&lt;&gt;""),AND($AN$18="×",AN115&lt;&gt;""),AND($AO$18="×",AO115&lt;&gt;"")),TEXT($D$9,"m月")&amp;"に含まれない日の希望欄は空白にして下さい！",IF(
AND($D$1="二交代制", COUNTIF(K115:AO115,"準")&gt;0),"「準」夜勤を消して下さい！", IF(AND($D$1="二交代制", COUNTIF(K115:AO115,"深")&gt;0),"「深」夜勤を消して下さい！",IF(AND($D$1="三交代制", COUNTIF(K115:AO115,"当")&gt;0),"「当」直を消して下さい！",IF(AND($D$1="三交代制", COUNTIF(K115:AO115,"明")&gt;0),"「明」けを消して下さい！",
IF(COUNTIF(K256:AO257,10)&gt;0,"「当直→明け→休み」を2回以上, "&amp;CHAR(10)&amp;"連続させないで下さい！",IF(COUNTIF(K256:AO257,20)&gt;0,"「準, 深夜勤務」は3回以上, "&amp;CHAR(10)&amp;"連続させないようにして下さい！",
IF(COUNTIF(K256:AO257,30)&gt;0,"「当直→明け→休み」"&amp;CHAR(10)&amp;"にして下さい！",IF(COUNTIF(K256:AO257,40)&gt;0,"「日(休)→準→休」「日(休)→準→準→休」,「休→深→休」,"&amp;CHAR(10)&amp;"「休→深→準(深)→休」のどれかにして下さい！",""))))))))))</f>
        <v/>
      </c>
      <c r="CJ115" s="7"/>
      <c r="CM115" s="7"/>
      <c r="CP115" s="7"/>
    </row>
    <row r="116" spans="4:94" x14ac:dyDescent="0.4">
      <c r="D116" s="408"/>
      <c r="E116" s="321"/>
      <c r="F116" s="230"/>
      <c r="G116" s="315"/>
      <c r="H116" s="315"/>
      <c r="I116" s="317"/>
      <c r="J116" s="157" t="s">
        <v>56</v>
      </c>
      <c r="K116" s="129"/>
      <c r="L116" s="129"/>
      <c r="M116" s="129"/>
      <c r="N116" s="129"/>
      <c r="O116" s="129"/>
      <c r="P116" s="129"/>
      <c r="Q116" s="129"/>
      <c r="R116" s="129"/>
      <c r="S116" s="129"/>
      <c r="T116" s="129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29"/>
      <c r="AF116" s="129"/>
      <c r="AG116" s="129"/>
      <c r="AH116" s="129"/>
      <c r="AI116" s="129"/>
      <c r="AJ116" s="129"/>
      <c r="AK116" s="129"/>
      <c r="AL116" s="129"/>
      <c r="AM116" s="129"/>
      <c r="AN116" s="129"/>
      <c r="AO116" s="130"/>
      <c r="AP116" s="36"/>
      <c r="AQ116" s="20"/>
      <c r="AR116" s="20"/>
      <c r="AS116" s="20"/>
      <c r="AT116" s="20"/>
      <c r="AU116" s="20"/>
      <c r="AV116" s="20"/>
      <c r="AW116" s="20"/>
      <c r="AX116" s="40"/>
      <c r="AZ116" s="424"/>
    </row>
    <row r="117" spans="4:94" x14ac:dyDescent="0.4">
      <c r="D117" s="408"/>
      <c r="E117" s="321" t="str">
        <f>IF(Bチーム用勤務希望表!E57&lt;&gt;"",Bチーム用勤務希望表!E57,"")</f>
        <v>平林</v>
      </c>
      <c r="F117" s="230">
        <f>IF(Bチーム用勤務希望表!F57&lt;&gt;"",Bチーム用勤務希望表!F57,"")</f>
        <v>2</v>
      </c>
      <c r="G117" s="315">
        <f>IF(Bチーム用勤務希望表!G57&lt;&gt;"",Bチーム用勤務希望表!G57,"")</f>
        <v>2</v>
      </c>
      <c r="H117" s="315">
        <f>IF(Bチーム用勤務希望表!H57&lt;&gt;"",Bチーム用勤務希望表!H57,"")</f>
        <v>5</v>
      </c>
      <c r="I117" s="317">
        <f>IF(Bチーム用勤務希望表!I57&lt;&gt;"",Bチーム用勤務希望表!I57,"")</f>
        <v>10</v>
      </c>
      <c r="J117" s="157" t="s">
        <v>78</v>
      </c>
      <c r="K117" s="129"/>
      <c r="L117" s="129"/>
      <c r="M117" s="129"/>
      <c r="N117" s="129"/>
      <c r="O117" s="129"/>
      <c r="P117" s="129"/>
      <c r="Q117" s="129"/>
      <c r="R117" s="129"/>
      <c r="S117" s="129"/>
      <c r="T117" s="129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29"/>
      <c r="AF117" s="129"/>
      <c r="AG117" s="129"/>
      <c r="AH117" s="129"/>
      <c r="AI117" s="129"/>
      <c r="AJ117" s="129"/>
      <c r="AK117" s="129"/>
      <c r="AL117" s="129"/>
      <c r="AM117" s="129"/>
      <c r="AN117" s="129"/>
      <c r="AO117" s="130"/>
      <c r="AP117" s="36">
        <f>IF(E117="","",COUNTIF(K117:AO117,"日"))</f>
        <v>0</v>
      </c>
      <c r="AQ117" s="16" t="str">
        <f>IF($D$1="二交代制",IF(E117="","",COUNTIF(K117:AO117,"当")),"")</f>
        <v/>
      </c>
      <c r="AR117" s="16" t="str">
        <f t="shared" ref="AR117" si="243">IF($D$1="二交代制",IF(E117="","",IF(($F117-AQ117)&gt;0,TEXT(($F117-AQ117),"@")&amp;"日, 不足しています",IF(($F117-AQ117)=0,"指定日数に等しいです",IF(($F117-AQ117)&lt;0,TEXT(-($F117-AQ117),"@")&amp;"日, 余っています","")))),"")</f>
        <v/>
      </c>
      <c r="AS117" s="16">
        <f>IF($D$1="三交代制",IF(E117="","",COUNTIF(K117:AO117,"準")),"")</f>
        <v>0</v>
      </c>
      <c r="AT117" s="20" t="str">
        <f t="shared" ref="AT117" si="244">IF($D$1="三交代制",IF(E117="","",IF(($G117-AS117)&gt;0,TEXT(($G117-AS117),"@")&amp;"日, 不足しています",IF(($G117-AS117)=0,"指定日数に等しいです",IF(($G117-AS117)&lt;0,TEXT(-($G117-AS117),"@")&amp;"日, 余っています","")))),"")</f>
        <v>2日, 不足しています</v>
      </c>
      <c r="AU117" s="16">
        <f>IF($D$1="三交代制",IF(E117="","",COUNTIF(K117:AO117,"深")),"")</f>
        <v>0</v>
      </c>
      <c r="AV117" s="16" t="str">
        <f t="shared" ref="AV117" si="245">IF($D$1="三交代制",IF(E117="","",IF(($H117-AU117)&gt;0,TEXT(($H117-AU117),"@")&amp;"日, 不足しています",IF(($H117-AU117)=0,"指定日数に等しいです",IF(($H117-AU117)&lt;0,TEXT(-($H117-AU117),"@")&amp;"日, 余っています","")))),"")</f>
        <v>5日, 不足しています</v>
      </c>
      <c r="AW117" s="16">
        <f>IF(E117="","",COUNTIF(K117:AO117,"休"))</f>
        <v>0</v>
      </c>
      <c r="AX117" s="42" t="str">
        <f t="shared" ref="AX117" si="246">IF(E117="","",IF(($I117-AW117)&gt;0,TEXT(($I117-AW117),"@")&amp;"日, 不足しています",IF(($I117-AW117)=0,"指定日数に等しいです",IF(($I117-AW117)&lt;0,TEXT(-($I117-AW117),"@")&amp;"日, 余っています",""))))</f>
        <v>10日, 不足しています</v>
      </c>
      <c r="AZ117" s="425" t="str">
        <f t="shared" ref="AZ117" si="247">IF(AND((COUNTIF(K117:AO117,"日")+COUNTIF(K117:AO117,"当")+COUNTIF(K117:AO117,"明")+COUNTIF(K117:AO117,"準")+COUNTIF(K117:AO117,"深")+COUNTIF(K117:AO117,"休"))&gt;0,$E117=""),"氏名を入力して下さい！勤務希望が入力されているのに, 氏名が入力されていません！",IF(
OR(AND($AM$18="×",AM117&lt;&gt;""),AND($AN$18="×",AN117&lt;&gt;""),AND($AO$18="×",AO117&lt;&gt;"")),TEXT($D$9,"m月")&amp;"に含まれない日の希望欄は空白にして下さい！",IF(
AND($D$1="二交代制", COUNTIF(K117:AO117,"準")&gt;0),"「準」夜勤を消して下さい！", IF(AND($D$1="二交代制", COUNTIF(K117:AO117,"深")&gt;0),"「深」夜勤を消して下さい！",IF(AND($D$1="三交代制", COUNTIF(K117:AO117,"当")&gt;0),"「当」直を消して下さい！",IF(AND($D$1="三交代制", COUNTIF(K117:AO117,"明")&gt;0),"「明」けを消して下さい！",
IF(COUNTIF(K258:AO259,10)&gt;0,"「当直→明け→休み」を2回以上, "&amp;CHAR(10)&amp;"連続させないで下さい！",IF(COUNTIF(K258:AO259,20)&gt;0,"「準, 深夜勤務」は3回以上, "&amp;CHAR(10)&amp;"連続させないようにして下さい！",
IF(COUNTIF(K258:AO259,30)&gt;0,"「当直→明け→休み」"&amp;CHAR(10)&amp;"にして下さい！",IF(COUNTIF(K258:AO259,40)&gt;0,"「日(休)→準→休」「日(休)→準→準→休」,「休→深→休」,"&amp;CHAR(10)&amp;"「休→深→準(深)→休」のどれかにして下さい！",""))))))))))</f>
        <v/>
      </c>
    </row>
    <row r="118" spans="4:94" x14ac:dyDescent="0.4">
      <c r="D118" s="408"/>
      <c r="E118" s="321"/>
      <c r="F118" s="230"/>
      <c r="G118" s="315"/>
      <c r="H118" s="315"/>
      <c r="I118" s="317"/>
      <c r="J118" s="157" t="s">
        <v>56</v>
      </c>
      <c r="K118" s="129"/>
      <c r="L118" s="129"/>
      <c r="M118" s="129"/>
      <c r="N118" s="129"/>
      <c r="O118" s="129"/>
      <c r="P118" s="129"/>
      <c r="Q118" s="129"/>
      <c r="R118" s="129"/>
      <c r="S118" s="129"/>
      <c r="T118" s="129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29"/>
      <c r="AF118" s="129"/>
      <c r="AG118" s="129"/>
      <c r="AH118" s="129"/>
      <c r="AI118" s="129"/>
      <c r="AJ118" s="129"/>
      <c r="AK118" s="129"/>
      <c r="AL118" s="129"/>
      <c r="AM118" s="129"/>
      <c r="AN118" s="129"/>
      <c r="AO118" s="130"/>
      <c r="AP118" s="36"/>
      <c r="AQ118" s="20"/>
      <c r="AR118" s="20"/>
      <c r="AS118" s="20"/>
      <c r="AT118" s="20"/>
      <c r="AU118" s="20"/>
      <c r="AV118" s="20"/>
      <c r="AW118" s="20"/>
      <c r="AX118" s="40"/>
      <c r="AZ118" s="424"/>
    </row>
    <row r="119" spans="4:94" x14ac:dyDescent="0.4">
      <c r="D119" s="408"/>
      <c r="E119" s="321" t="str">
        <f>IF(Bチーム用勤務希望表!E59&lt;&gt;"",Bチーム用勤務希望表!E59,"")</f>
        <v/>
      </c>
      <c r="F119" s="230" t="str">
        <f>IF(Bチーム用勤務希望表!F59&lt;&gt;"",Bチーム用勤務希望表!F59,"")</f>
        <v/>
      </c>
      <c r="G119" s="315" t="str">
        <f>IF(Bチーム用勤務希望表!G59&lt;&gt;"",Bチーム用勤務希望表!G59,"")</f>
        <v/>
      </c>
      <c r="H119" s="315" t="str">
        <f>IF(Bチーム用勤務希望表!H59&lt;&gt;"",Bチーム用勤務希望表!H59,"")</f>
        <v/>
      </c>
      <c r="I119" s="317" t="str">
        <f>IF(Bチーム用勤務希望表!I59&lt;&gt;"",Bチーム用勤務希望表!I59,"")</f>
        <v/>
      </c>
      <c r="J119" s="157" t="s">
        <v>78</v>
      </c>
      <c r="K119" s="129"/>
      <c r="L119" s="129"/>
      <c r="M119" s="129"/>
      <c r="N119" s="129"/>
      <c r="O119" s="129"/>
      <c r="P119" s="129"/>
      <c r="Q119" s="129"/>
      <c r="R119" s="129"/>
      <c r="S119" s="129"/>
      <c r="T119" s="129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29"/>
      <c r="AF119" s="129"/>
      <c r="AG119" s="129"/>
      <c r="AH119" s="129"/>
      <c r="AI119" s="129"/>
      <c r="AJ119" s="129"/>
      <c r="AK119" s="129"/>
      <c r="AL119" s="129"/>
      <c r="AM119" s="129"/>
      <c r="AN119" s="129"/>
      <c r="AO119" s="130"/>
      <c r="AP119" s="36" t="str">
        <f>IF(E119="","",COUNTIF(K119:AO119,"日"))</f>
        <v/>
      </c>
      <c r="AQ119" s="16" t="str">
        <f>IF($D$1="二交代制",IF(E119="","",COUNTIF(K119:AO119,"当")),"")</f>
        <v/>
      </c>
      <c r="AR119" s="16" t="str">
        <f t="shared" ref="AR119" si="248">IF($D$1="二交代制",IF(E119="","",IF(($F119-AQ119)&gt;0,TEXT(($F119-AQ119),"@")&amp;"日, 不足しています",IF(($F119-AQ119)=0,"指定日数に等しいです",IF(($F119-AQ119)&lt;0,TEXT(-($F119-AQ119),"@")&amp;"日, 余っています","")))),"")</f>
        <v/>
      </c>
      <c r="AS119" s="16" t="str">
        <f>IF($D$1="三交代制",IF(E119="","",COUNTIF(K119:AO119,"準")),"")</f>
        <v/>
      </c>
      <c r="AT119" s="20" t="str">
        <f t="shared" ref="AT119" si="249">IF($D$1="三交代制",IF(E119="","",IF(($G119-AS119)&gt;0,TEXT(($G119-AS119),"@")&amp;"日, 不足しています",IF(($G119-AS119)=0,"指定日数に等しいです",IF(($G119-AS119)&lt;0,TEXT(-($G119-AS119),"@")&amp;"日, 余っています","")))),"")</f>
        <v/>
      </c>
      <c r="AU119" s="16" t="str">
        <f>IF($D$1="三交代制",IF(E119="","",COUNTIF(K119:AO119,"深")),"")</f>
        <v/>
      </c>
      <c r="AV119" s="16" t="str">
        <f t="shared" ref="AV119" si="250">IF($D$1="三交代制",IF(E119="","",IF(($H119-AU119)&gt;0,TEXT(($H119-AU119),"@")&amp;"日, 不足しています",IF(($H119-AU119)=0,"指定日数に等しいです",IF(($H119-AU119)&lt;0,TEXT(-($H119-AU119),"@")&amp;"日, 余っています","")))),"")</f>
        <v/>
      </c>
      <c r="AW119" s="16" t="str">
        <f>IF(E119="","",COUNTIF(K119:AO119,"休"))</f>
        <v/>
      </c>
      <c r="AX119" s="42" t="str">
        <f t="shared" ref="AX119" si="251">IF(E119="","",IF(($I119-AW119)&gt;0,TEXT(($I119-AW119),"@")&amp;"日, 不足しています",IF(($I119-AW119)=0,"指定日数に等しいです",IF(($I119-AW119)&lt;0,TEXT(-($I119-AW119),"@")&amp;"日, 余っています",""))))</f>
        <v/>
      </c>
      <c r="AZ119" s="425" t="str">
        <f t="shared" ref="AZ119" si="252">IF(AND((COUNTIF(K119:AO119,"日")+COUNTIF(K119:AO119,"当")+COUNTIF(K119:AO119,"明")+COUNTIF(K119:AO119,"準")+COUNTIF(K119:AO119,"深")+COUNTIF(K119:AO119,"休"))&gt;0,$E119=""),"氏名を入力して下さい！勤務希望が入力されているのに, 氏名が入力されていません！",IF(
OR(AND($AM$18="×",AM119&lt;&gt;""),AND($AN$18="×",AN119&lt;&gt;""),AND($AO$18="×",AO119&lt;&gt;"")),TEXT($D$9,"m月")&amp;"に含まれない日の希望欄は空白にして下さい！",IF(
AND($D$1="二交代制", COUNTIF(K119:AO119,"準")&gt;0),"「準」夜勤を消して下さい！", IF(AND($D$1="二交代制", COUNTIF(K119:AO119,"深")&gt;0),"「深」夜勤を消して下さい！",IF(AND($D$1="三交代制", COUNTIF(K119:AO119,"当")&gt;0),"「当」直を消して下さい！",IF(AND($D$1="三交代制", COUNTIF(K119:AO119,"明")&gt;0),"「明」けを消して下さい！",
IF(COUNTIF(K260:AO261,10)&gt;0,"「当直→明け→休み」を2回以上, "&amp;CHAR(10)&amp;"連続させないで下さい！",IF(COUNTIF(K260:AO261,20)&gt;0,"「準, 深夜勤務」は3回以上, "&amp;CHAR(10)&amp;"連続させないようにして下さい！",
IF(COUNTIF(K260:AO261,30)&gt;0,"「当直→明け→休み」"&amp;CHAR(10)&amp;"にして下さい！",IF(COUNTIF(K260:AO261,40)&gt;0,"「日(休)→準→休」「日(休)→準→準→休」,「休→深→休」,"&amp;CHAR(10)&amp;"「休→深→準(深)→休」のどれかにして下さい！",""))))))))))</f>
        <v/>
      </c>
    </row>
    <row r="120" spans="4:94" x14ac:dyDescent="0.4">
      <c r="D120" s="408"/>
      <c r="E120" s="321"/>
      <c r="F120" s="230"/>
      <c r="G120" s="315"/>
      <c r="H120" s="315"/>
      <c r="I120" s="317"/>
      <c r="J120" s="157" t="s">
        <v>56</v>
      </c>
      <c r="K120" s="129"/>
      <c r="L120" s="129"/>
      <c r="M120" s="129"/>
      <c r="N120" s="129"/>
      <c r="O120" s="129"/>
      <c r="P120" s="129"/>
      <c r="Q120" s="129"/>
      <c r="R120" s="129"/>
      <c r="S120" s="129"/>
      <c r="T120" s="129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29"/>
      <c r="AF120" s="129"/>
      <c r="AG120" s="129"/>
      <c r="AH120" s="129"/>
      <c r="AI120" s="129"/>
      <c r="AJ120" s="129"/>
      <c r="AK120" s="129"/>
      <c r="AL120" s="129"/>
      <c r="AM120" s="129"/>
      <c r="AN120" s="129"/>
      <c r="AO120" s="130"/>
      <c r="AP120" s="36"/>
      <c r="AQ120" s="20"/>
      <c r="AR120" s="20"/>
      <c r="AS120" s="20"/>
      <c r="AT120" s="20"/>
      <c r="AU120" s="20"/>
      <c r="AV120" s="20"/>
      <c r="AW120" s="20"/>
      <c r="AX120" s="40"/>
      <c r="AZ120" s="424"/>
    </row>
    <row r="121" spans="4:94" x14ac:dyDescent="0.4">
      <c r="D121" s="408"/>
      <c r="E121" s="321" t="str">
        <f>IF(Bチーム用勤務希望表!E61&lt;&gt;"",Bチーム用勤務希望表!E61,"")</f>
        <v/>
      </c>
      <c r="F121" s="230" t="str">
        <f>IF(Bチーム用勤務希望表!F61&lt;&gt;"",Bチーム用勤務希望表!F61,"")</f>
        <v/>
      </c>
      <c r="G121" s="315" t="str">
        <f>IF(Bチーム用勤務希望表!G61&lt;&gt;"",Bチーム用勤務希望表!G61,"")</f>
        <v/>
      </c>
      <c r="H121" s="315" t="str">
        <f>IF(Bチーム用勤務希望表!H61&lt;&gt;"",Bチーム用勤務希望表!H61,"")</f>
        <v/>
      </c>
      <c r="I121" s="317" t="str">
        <f>IF(Bチーム用勤務希望表!I61&lt;&gt;"",Bチーム用勤務希望表!I61,"")</f>
        <v/>
      </c>
      <c r="J121" s="157" t="s">
        <v>78</v>
      </c>
      <c r="K121" s="129"/>
      <c r="L121" s="129"/>
      <c r="M121" s="129"/>
      <c r="N121" s="129"/>
      <c r="O121" s="129"/>
      <c r="P121" s="129"/>
      <c r="Q121" s="129"/>
      <c r="R121" s="129"/>
      <c r="S121" s="129"/>
      <c r="T121" s="129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29"/>
      <c r="AF121" s="129"/>
      <c r="AG121" s="129"/>
      <c r="AH121" s="129"/>
      <c r="AI121" s="129"/>
      <c r="AJ121" s="129"/>
      <c r="AK121" s="129"/>
      <c r="AL121" s="129"/>
      <c r="AM121" s="129"/>
      <c r="AN121" s="129"/>
      <c r="AO121" s="130"/>
      <c r="AP121" s="36" t="str">
        <f>IF(E121="","",COUNTIF(K121:AO121,"日"))</f>
        <v/>
      </c>
      <c r="AQ121" s="16" t="str">
        <f>IF($D$1="二交代制",IF(E121="","",COUNTIF(K121:AO121,"当")),"")</f>
        <v/>
      </c>
      <c r="AR121" s="16" t="str">
        <f t="shared" ref="AR121" si="253">IF($D$1="二交代制",IF(E121="","",IF(($F121-AQ121)&gt;0,TEXT(($F121-AQ121),"@")&amp;"日, 不足しています",IF(($F121-AQ121)=0,"指定日数に等しいです",IF(($F121-AQ121)&lt;0,TEXT(-($F121-AQ121),"@")&amp;"日, 余っています","")))),"")</f>
        <v/>
      </c>
      <c r="AS121" s="16" t="str">
        <f>IF($D$1="三交代制",IF(E121="","",COUNTIF(K121:AO121,"準")),"")</f>
        <v/>
      </c>
      <c r="AT121" s="20" t="str">
        <f t="shared" ref="AT121" si="254">IF($D$1="三交代制",IF(E121="","",IF(($G121-AS121)&gt;0,TEXT(($G121-AS121),"@")&amp;"日, 不足しています",IF(($G121-AS121)=0,"指定日数に等しいです",IF(($G121-AS121)&lt;0,TEXT(-($G121-AS121),"@")&amp;"日, 余っています","")))),"")</f>
        <v/>
      </c>
      <c r="AU121" s="16" t="str">
        <f>IF($D$1="三交代制",IF(E121="","",COUNTIF(K121:AO121,"深")),"")</f>
        <v/>
      </c>
      <c r="AV121" s="16" t="str">
        <f t="shared" ref="AV121" si="255">IF($D$1="三交代制",IF(E121="","",IF(($H121-AU121)&gt;0,TEXT(($H121-AU121),"@")&amp;"日, 不足しています",IF(($H121-AU121)=0,"指定日数に等しいです",IF(($H121-AU121)&lt;0,TEXT(-($H121-AU121),"@")&amp;"日, 余っています","")))),"")</f>
        <v/>
      </c>
      <c r="AW121" s="16" t="str">
        <f>IF(E121="","",COUNTIF(K121:AO121,"休"))</f>
        <v/>
      </c>
      <c r="AX121" s="42" t="str">
        <f t="shared" ref="AX121" si="256">IF(E121="","",IF(($I121-AW121)&gt;0,TEXT(($I121-AW121),"@")&amp;"日, 不足しています",IF(($I121-AW121)=0,"指定日数に等しいです",IF(($I121-AW121)&lt;0,TEXT(-($I121-AW121),"@")&amp;"日, 余っています",""))))</f>
        <v/>
      </c>
      <c r="AZ121" s="425" t="str">
        <f t="shared" ref="AZ121" si="257">IF(AND((COUNTIF(K121:AO121,"日")+COUNTIF(K121:AO121,"当")+COUNTIF(K121:AO121,"明")+COUNTIF(K121:AO121,"準")+COUNTIF(K121:AO121,"深")+COUNTIF(K121:AO121,"休"))&gt;0,$E121=""),"氏名を入力して下さい！勤務希望が入力されているのに, 氏名が入力されていません！",IF(
OR(AND($AM$18="×",AM121&lt;&gt;""),AND($AN$18="×",AN121&lt;&gt;""),AND($AO$18="×",AO121&lt;&gt;"")),TEXT($D$9,"m月")&amp;"に含まれない日の希望欄は空白にして下さい！",IF(
AND($D$1="二交代制", COUNTIF(K121:AO121,"準")&gt;0),"「準」夜勤を消して下さい！", IF(AND($D$1="二交代制", COUNTIF(K121:AO121,"深")&gt;0),"「深」夜勤を消して下さい！",IF(AND($D$1="三交代制", COUNTIF(K121:AO121,"当")&gt;0),"「当」直を消して下さい！",IF(AND($D$1="三交代制", COUNTIF(K121:AO121,"明")&gt;0),"「明」けを消して下さい！",
IF(COUNTIF(K262:AO263,10)&gt;0,"「当直→明け→休み」を2回以上, "&amp;CHAR(10)&amp;"連続させないで下さい！",IF(COUNTIF(K262:AO263,20)&gt;0,"「準, 深夜勤務」は3回以上, "&amp;CHAR(10)&amp;"連続させないようにして下さい！",
IF(COUNTIF(K262:AO263,30)&gt;0,"「当直→明け→休み」"&amp;CHAR(10)&amp;"にして下さい！",IF(COUNTIF(K262:AO263,40)&gt;0,"「日(休)→準→休」「日(休)→準→準→休」,「休→深→休」,"&amp;CHAR(10)&amp;"「休→深→準(深)→休」のどれかにして下さい！",""))))))))))</f>
        <v/>
      </c>
    </row>
    <row r="122" spans="4:94" x14ac:dyDescent="0.4">
      <c r="D122" s="408"/>
      <c r="E122" s="321"/>
      <c r="F122" s="230"/>
      <c r="G122" s="315"/>
      <c r="H122" s="315"/>
      <c r="I122" s="317"/>
      <c r="J122" s="157" t="s">
        <v>56</v>
      </c>
      <c r="K122" s="129"/>
      <c r="L122" s="129"/>
      <c r="M122" s="129"/>
      <c r="N122" s="129"/>
      <c r="O122" s="129"/>
      <c r="P122" s="129"/>
      <c r="Q122" s="129"/>
      <c r="R122" s="129"/>
      <c r="S122" s="129"/>
      <c r="T122" s="129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29"/>
      <c r="AF122" s="129"/>
      <c r="AG122" s="129"/>
      <c r="AH122" s="129"/>
      <c r="AI122" s="129"/>
      <c r="AJ122" s="129"/>
      <c r="AK122" s="129"/>
      <c r="AL122" s="129"/>
      <c r="AM122" s="129"/>
      <c r="AN122" s="129"/>
      <c r="AO122" s="130"/>
      <c r="AP122" s="36"/>
      <c r="AQ122" s="20"/>
      <c r="AR122" s="20"/>
      <c r="AS122" s="20"/>
      <c r="AT122" s="20"/>
      <c r="AU122" s="20"/>
      <c r="AV122" s="20"/>
      <c r="AW122" s="20"/>
      <c r="AX122" s="40"/>
      <c r="AZ122" s="424"/>
    </row>
    <row r="123" spans="4:94" x14ac:dyDescent="0.4">
      <c r="D123" s="408"/>
      <c r="E123" s="321" t="str">
        <f>IF(Bチーム用勤務希望表!E63&lt;&gt;"",Bチーム用勤務希望表!E63,"")</f>
        <v/>
      </c>
      <c r="F123" s="230" t="str">
        <f>IF(Bチーム用勤務希望表!F63&lt;&gt;"",Bチーム用勤務希望表!F63,"")</f>
        <v/>
      </c>
      <c r="G123" s="315" t="str">
        <f>IF(Bチーム用勤務希望表!G63&lt;&gt;"",Bチーム用勤務希望表!G63,"")</f>
        <v/>
      </c>
      <c r="H123" s="315" t="str">
        <f>IF(Bチーム用勤務希望表!H63&lt;&gt;"",Bチーム用勤務希望表!H63,"")</f>
        <v/>
      </c>
      <c r="I123" s="317" t="str">
        <f>IF(Bチーム用勤務希望表!I63&lt;&gt;"",Bチーム用勤務希望表!I63,"")</f>
        <v/>
      </c>
      <c r="J123" s="157" t="s">
        <v>78</v>
      </c>
      <c r="K123" s="129"/>
      <c r="L123" s="129"/>
      <c r="M123" s="129"/>
      <c r="N123" s="129"/>
      <c r="O123" s="129"/>
      <c r="P123" s="129"/>
      <c r="Q123" s="129"/>
      <c r="R123" s="129"/>
      <c r="S123" s="129"/>
      <c r="T123" s="129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29"/>
      <c r="AF123" s="129"/>
      <c r="AG123" s="129"/>
      <c r="AH123" s="129"/>
      <c r="AI123" s="129"/>
      <c r="AJ123" s="129"/>
      <c r="AK123" s="129"/>
      <c r="AL123" s="129"/>
      <c r="AM123" s="129"/>
      <c r="AN123" s="129"/>
      <c r="AO123" s="130"/>
      <c r="AP123" s="36" t="str">
        <f>IF(E123="","",COUNTIF(K123:AO123,"日"))</f>
        <v/>
      </c>
      <c r="AQ123" s="16" t="str">
        <f>IF($D$1="二交代制",IF(E123="","",COUNTIF(K123:AO123,"当")),"")</f>
        <v/>
      </c>
      <c r="AR123" s="16" t="str">
        <f t="shared" ref="AR123" si="258">IF($D$1="二交代制",IF(E123="","",IF(($F123-AQ123)&gt;0,TEXT(($F123-AQ123),"@")&amp;"日, 不足しています",IF(($F123-AQ123)=0,"指定日数に等しいです",IF(($F123-AQ123)&lt;0,TEXT(-($F123-AQ123),"@")&amp;"日, 余っています","")))),"")</f>
        <v/>
      </c>
      <c r="AS123" s="16" t="str">
        <f>IF($D$1="三交代制",IF(E123="","",COUNTIF(K123:AO123,"準")),"")</f>
        <v/>
      </c>
      <c r="AT123" s="20" t="str">
        <f t="shared" ref="AT123" si="259">IF($D$1="三交代制",IF(E123="","",IF(($G123-AS123)&gt;0,TEXT(($G123-AS123),"@")&amp;"日, 不足しています",IF(($G123-AS123)=0,"指定日数に等しいです",IF(($G123-AS123)&lt;0,TEXT(-($G123-AS123),"@")&amp;"日, 余っています","")))),"")</f>
        <v/>
      </c>
      <c r="AU123" s="16" t="str">
        <f>IF($D$1="三交代制",IF(E123="","",COUNTIF(K123:AO123,"深")),"")</f>
        <v/>
      </c>
      <c r="AV123" s="16" t="str">
        <f t="shared" ref="AV123" si="260">IF($D$1="三交代制",IF(E123="","",IF(($H123-AU123)&gt;0,TEXT(($H123-AU123),"@")&amp;"日, 不足しています",IF(($H123-AU123)=0,"指定日数に等しいです",IF(($H123-AU123)&lt;0,TEXT(-($H123-AU123),"@")&amp;"日, 余っています","")))),"")</f>
        <v/>
      </c>
      <c r="AW123" s="16" t="str">
        <f>IF(E123="","",COUNTIF(K123:AO123,"休"))</f>
        <v/>
      </c>
      <c r="AX123" s="42" t="str">
        <f t="shared" ref="AX123" si="261">IF(E123="","",IF(($I123-AW123)&gt;0,TEXT(($I123-AW123),"@")&amp;"日, 不足しています",IF(($I123-AW123)=0,"指定日数に等しいです",IF(($I123-AW123)&lt;0,TEXT(-($I123-AW123),"@")&amp;"日, 余っています",""))))</f>
        <v/>
      </c>
      <c r="AZ123" s="425" t="str">
        <f t="shared" ref="AZ123" si="262">IF(AND((COUNTIF(K123:AO123,"日")+COUNTIF(K123:AO123,"当")+COUNTIF(K123:AO123,"明")+COUNTIF(K123:AO123,"準")+COUNTIF(K123:AO123,"深")+COUNTIF(K123:AO123,"休"))&gt;0,$E123=""),"氏名を入力して下さい！勤務希望が入力されているのに, 氏名が入力されていません！",IF(
OR(AND($AM$18="×",AM123&lt;&gt;""),AND($AN$18="×",AN123&lt;&gt;""),AND($AO$18="×",AO123&lt;&gt;"")),TEXT($D$9,"m月")&amp;"に含まれない日の希望欄は空白にして下さい！",IF(
AND($D$1="二交代制", COUNTIF(K123:AO123,"準")&gt;0),"「準」夜勤を消して下さい！", IF(AND($D$1="二交代制", COUNTIF(K123:AO123,"深")&gt;0),"「深」夜勤を消して下さい！",IF(AND($D$1="三交代制", COUNTIF(K123:AO123,"当")&gt;0),"「当」直を消して下さい！",IF(AND($D$1="三交代制", COUNTIF(K123:AO123,"明")&gt;0),"「明」けを消して下さい！",
IF(COUNTIF(K264:AO265,10)&gt;0,"「当直→明け→休み」を2回以上, "&amp;CHAR(10)&amp;"連続させないで下さい！",IF(COUNTIF(K264:AO265,20)&gt;0,"「準, 深夜勤務」は3回以上, "&amp;CHAR(10)&amp;"連続させないようにして下さい！",
IF(COUNTIF(K264:AO265,30)&gt;0,"「当直→明け→休み」"&amp;CHAR(10)&amp;"にして下さい！",IF(COUNTIF(K264:AO265,40)&gt;0,"「日(休)→準→休」「日(休)→準→準→休」,「休→深→休」,"&amp;CHAR(10)&amp;"「休→深→準(深)→休」のどれかにして下さい！",""))))))))))</f>
        <v/>
      </c>
    </row>
    <row r="124" spans="4:94" x14ac:dyDescent="0.4">
      <c r="D124" s="408"/>
      <c r="E124" s="321"/>
      <c r="F124" s="230"/>
      <c r="G124" s="315"/>
      <c r="H124" s="315"/>
      <c r="I124" s="317"/>
      <c r="J124" s="157" t="s">
        <v>56</v>
      </c>
      <c r="K124" s="129"/>
      <c r="L124" s="129"/>
      <c r="M124" s="129"/>
      <c r="N124" s="129"/>
      <c r="O124" s="129"/>
      <c r="P124" s="129"/>
      <c r="Q124" s="129"/>
      <c r="R124" s="129"/>
      <c r="S124" s="129"/>
      <c r="T124" s="129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29"/>
      <c r="AF124" s="129"/>
      <c r="AG124" s="129"/>
      <c r="AH124" s="129"/>
      <c r="AI124" s="129"/>
      <c r="AJ124" s="129"/>
      <c r="AK124" s="129"/>
      <c r="AL124" s="129"/>
      <c r="AM124" s="129"/>
      <c r="AN124" s="129"/>
      <c r="AO124" s="130"/>
      <c r="AP124" s="36"/>
      <c r="AQ124" s="20"/>
      <c r="AR124" s="20"/>
      <c r="AS124" s="20"/>
      <c r="AT124" s="20"/>
      <c r="AU124" s="20"/>
      <c r="AV124" s="20"/>
      <c r="AW124" s="20"/>
      <c r="AX124" s="40"/>
      <c r="AZ124" s="424"/>
    </row>
    <row r="125" spans="4:94" x14ac:dyDescent="0.4">
      <c r="D125" s="408"/>
      <c r="E125" s="321" t="str">
        <f>IF(Bチーム用勤務希望表!E65&lt;&gt;"",Bチーム用勤務希望表!E65,"")</f>
        <v/>
      </c>
      <c r="F125" s="230" t="str">
        <f>IF(Bチーム用勤務希望表!F65&lt;&gt;"",Bチーム用勤務希望表!F65,"")</f>
        <v/>
      </c>
      <c r="G125" s="315" t="str">
        <f>IF(Bチーム用勤務希望表!G65&lt;&gt;"",Bチーム用勤務希望表!G65,"")</f>
        <v/>
      </c>
      <c r="H125" s="315" t="str">
        <f>IF(Bチーム用勤務希望表!H65&lt;&gt;"",Bチーム用勤務希望表!H65,"")</f>
        <v/>
      </c>
      <c r="I125" s="317" t="str">
        <f>IF(Bチーム用勤務希望表!I65&lt;&gt;"",Bチーム用勤務希望表!I65,"")</f>
        <v/>
      </c>
      <c r="J125" s="157" t="s">
        <v>78</v>
      </c>
      <c r="K125" s="129"/>
      <c r="L125" s="129"/>
      <c r="M125" s="129"/>
      <c r="N125" s="129"/>
      <c r="O125" s="129"/>
      <c r="P125" s="129"/>
      <c r="Q125" s="129"/>
      <c r="R125" s="129"/>
      <c r="S125" s="129"/>
      <c r="T125" s="129"/>
      <c r="U125" s="129"/>
      <c r="V125" s="129"/>
      <c r="W125" s="129"/>
      <c r="X125" s="129"/>
      <c r="Y125" s="129"/>
      <c r="Z125" s="129"/>
      <c r="AA125" s="129"/>
      <c r="AB125" s="129"/>
      <c r="AC125" s="129"/>
      <c r="AD125" s="129"/>
      <c r="AE125" s="129"/>
      <c r="AF125" s="129"/>
      <c r="AG125" s="129"/>
      <c r="AH125" s="129"/>
      <c r="AI125" s="129"/>
      <c r="AJ125" s="129"/>
      <c r="AK125" s="129"/>
      <c r="AL125" s="129"/>
      <c r="AM125" s="129"/>
      <c r="AN125" s="129"/>
      <c r="AO125" s="130"/>
      <c r="AP125" s="36" t="str">
        <f>IF(E125="","",COUNTIF(K125:AO125,"日"))</f>
        <v/>
      </c>
      <c r="AQ125" s="16" t="str">
        <f>IF($D$1="二交代制",IF(E125="","",COUNTIF(K125:AO125,"当")),"")</f>
        <v/>
      </c>
      <c r="AR125" s="16" t="str">
        <f t="shared" ref="AR125" si="263">IF($D$1="二交代制",IF(E125="","",IF(($F125-AQ125)&gt;0,TEXT(($F125-AQ125),"@")&amp;"日, 不足しています",IF(($F125-AQ125)=0,"指定日数に等しいです",IF(($F125-AQ125)&lt;0,TEXT(-($F125-AQ125),"@")&amp;"日, 余っています","")))),"")</f>
        <v/>
      </c>
      <c r="AS125" s="16" t="str">
        <f>IF($D$1="三交代制",IF(E125="","",COUNTIF(K125:AO125,"準")),"")</f>
        <v/>
      </c>
      <c r="AT125" s="20" t="str">
        <f t="shared" ref="AT125" si="264">IF($D$1="三交代制",IF(E125="","",IF(($G125-AS125)&gt;0,TEXT(($G125-AS125),"@")&amp;"日, 不足しています",IF(($G125-AS125)=0,"指定日数に等しいです",IF(($G125-AS125)&lt;0,TEXT(-($G125-AS125),"@")&amp;"日, 余っています","")))),"")</f>
        <v/>
      </c>
      <c r="AU125" s="16" t="str">
        <f>IF($D$1="三交代制",IF(E125="","",COUNTIF(K125:AO125,"深")),"")</f>
        <v/>
      </c>
      <c r="AV125" s="16" t="str">
        <f t="shared" ref="AV125" si="265">IF($D$1="三交代制",IF(E125="","",IF(($H125-AU125)&gt;0,TEXT(($H125-AU125),"@")&amp;"日, 不足しています",IF(($H125-AU125)=0,"指定日数に等しいです",IF(($H125-AU125)&lt;0,TEXT(-($H125-AU125),"@")&amp;"日, 余っています","")))),"")</f>
        <v/>
      </c>
      <c r="AW125" s="16" t="str">
        <f>IF(E125="","",COUNTIF(K125:AO125,"休"))</f>
        <v/>
      </c>
      <c r="AX125" s="42" t="str">
        <f t="shared" ref="AX125" si="266">IF(E125="","",IF(($I125-AW125)&gt;0,TEXT(($I125-AW125),"@")&amp;"日, 不足しています",IF(($I125-AW125)=0,"指定日数に等しいです",IF(($I125-AW125)&lt;0,TEXT(-($I125-AW125),"@")&amp;"日, 余っています",""))))</f>
        <v/>
      </c>
      <c r="AZ125" s="425" t="str">
        <f t="shared" ref="AZ125" si="267">IF(AND((COUNTIF(K125:AO125,"日")+COUNTIF(K125:AO125,"当")+COUNTIF(K125:AO125,"明")+COUNTIF(K125:AO125,"準")+COUNTIF(K125:AO125,"深")+COUNTIF(K125:AO125,"休"))&gt;0,$E125=""),"氏名を入力して下さい！勤務希望が入力されているのに, 氏名が入力されていません！",IF(
OR(AND($AM$18="×",AM125&lt;&gt;""),AND($AN$18="×",AN125&lt;&gt;""),AND($AO$18="×",AO125&lt;&gt;"")),TEXT($D$9,"m月")&amp;"に含まれない日の希望欄は空白にして下さい！",IF(
AND($D$1="二交代制", COUNTIF(K125:AO125,"準")&gt;0),"「準」夜勤を消して下さい！", IF(AND($D$1="二交代制", COUNTIF(K125:AO125,"深")&gt;0),"「深」夜勤を消して下さい！",IF(AND($D$1="三交代制", COUNTIF(K125:AO125,"当")&gt;0),"「当」直を消して下さい！",IF(AND($D$1="三交代制", COUNTIF(K125:AO125,"明")&gt;0),"「明」けを消して下さい！",
IF(COUNTIF(K266:AO267,10)&gt;0,"「当直→明け→休み」を2回以上, "&amp;CHAR(10)&amp;"連続させないで下さい！",IF(COUNTIF(K266:AO267,20)&gt;0,"「準, 深夜勤務」は3回以上, "&amp;CHAR(10)&amp;"連続させないようにして下さい！",
IF(COUNTIF(K266:AO267,30)&gt;0,"「当直→明け→休み」"&amp;CHAR(10)&amp;"にして下さい！",IF(COUNTIF(K266:AO267,40)&gt;0,"「日(休)→準→休」「日(休)→準→準→休」,「休→深→休」,"&amp;CHAR(10)&amp;"「休→深→準(深)→休」のどれかにして下さい！",""))))))))))</f>
        <v/>
      </c>
    </row>
    <row r="126" spans="4:94" x14ac:dyDescent="0.4">
      <c r="D126" s="408"/>
      <c r="E126" s="321"/>
      <c r="F126" s="230"/>
      <c r="G126" s="315"/>
      <c r="H126" s="315"/>
      <c r="I126" s="317"/>
      <c r="J126" s="157" t="s">
        <v>56</v>
      </c>
      <c r="K126" s="129"/>
      <c r="L126" s="129"/>
      <c r="M126" s="129"/>
      <c r="N126" s="129"/>
      <c r="O126" s="129"/>
      <c r="P126" s="129"/>
      <c r="Q126" s="129"/>
      <c r="R126" s="129"/>
      <c r="S126" s="129"/>
      <c r="T126" s="129"/>
      <c r="U126" s="129"/>
      <c r="V126" s="129"/>
      <c r="W126" s="129"/>
      <c r="X126" s="129"/>
      <c r="Y126" s="129"/>
      <c r="Z126" s="129"/>
      <c r="AA126" s="129"/>
      <c r="AB126" s="129"/>
      <c r="AC126" s="129"/>
      <c r="AD126" s="129"/>
      <c r="AE126" s="129"/>
      <c r="AF126" s="129"/>
      <c r="AG126" s="129"/>
      <c r="AH126" s="129"/>
      <c r="AI126" s="129"/>
      <c r="AJ126" s="129"/>
      <c r="AK126" s="129"/>
      <c r="AL126" s="129"/>
      <c r="AM126" s="129"/>
      <c r="AN126" s="129"/>
      <c r="AO126" s="130"/>
      <c r="AP126" s="36"/>
      <c r="AQ126" s="20"/>
      <c r="AR126" s="20"/>
      <c r="AS126" s="20"/>
      <c r="AT126" s="20"/>
      <c r="AU126" s="20"/>
      <c r="AV126" s="20"/>
      <c r="AW126" s="20"/>
      <c r="AX126" s="40"/>
      <c r="AZ126" s="424"/>
    </row>
    <row r="127" spans="4:94" x14ac:dyDescent="0.4">
      <c r="D127" s="408"/>
      <c r="E127" s="321" t="str">
        <f>IF(Bチーム用勤務希望表!E67&lt;&gt;"",Bチーム用勤務希望表!E67,"")</f>
        <v/>
      </c>
      <c r="F127" s="230" t="str">
        <f>IF(Bチーム用勤務希望表!F67&lt;&gt;"",Bチーム用勤務希望表!F67,"")</f>
        <v/>
      </c>
      <c r="G127" s="315" t="str">
        <f>IF(Bチーム用勤務希望表!G67&lt;&gt;"",Bチーム用勤務希望表!G67,"")</f>
        <v/>
      </c>
      <c r="H127" s="315" t="str">
        <f>IF(Bチーム用勤務希望表!H67&lt;&gt;"",Bチーム用勤務希望表!H67,"")</f>
        <v/>
      </c>
      <c r="I127" s="317" t="str">
        <f>IF(Bチーム用勤務希望表!I67&lt;&gt;"",Bチーム用勤務希望表!I67,"")</f>
        <v/>
      </c>
      <c r="J127" s="157" t="s">
        <v>78</v>
      </c>
      <c r="K127" s="129"/>
      <c r="L127" s="129"/>
      <c r="M127" s="129"/>
      <c r="N127" s="129"/>
      <c r="O127" s="129"/>
      <c r="P127" s="129"/>
      <c r="Q127" s="129"/>
      <c r="R127" s="129"/>
      <c r="S127" s="129"/>
      <c r="T127" s="129"/>
      <c r="U127" s="129"/>
      <c r="V127" s="129"/>
      <c r="W127" s="129"/>
      <c r="X127" s="129"/>
      <c r="Y127" s="129"/>
      <c r="Z127" s="129"/>
      <c r="AA127" s="129"/>
      <c r="AB127" s="129"/>
      <c r="AC127" s="129"/>
      <c r="AD127" s="129"/>
      <c r="AE127" s="129"/>
      <c r="AF127" s="129"/>
      <c r="AG127" s="129"/>
      <c r="AH127" s="129"/>
      <c r="AI127" s="129"/>
      <c r="AJ127" s="129"/>
      <c r="AK127" s="129"/>
      <c r="AL127" s="129"/>
      <c r="AM127" s="129"/>
      <c r="AN127" s="129"/>
      <c r="AO127" s="130"/>
      <c r="AP127" s="36" t="str">
        <f>IF(E127="","",COUNTIF(K127:AO127,"日"))</f>
        <v/>
      </c>
      <c r="AQ127" s="16" t="str">
        <f>IF($D$1="二交代制",IF(E127="","",COUNTIF(K127:AO127,"当")),"")</f>
        <v/>
      </c>
      <c r="AR127" s="16" t="str">
        <f t="shared" ref="AR127" si="268">IF($D$1="二交代制",IF(E127="","",IF(($F127-AQ127)&gt;0,TEXT(($F127-AQ127),"@")&amp;"日, 不足しています",IF(($F127-AQ127)=0,"指定日数に等しいです",IF(($F127-AQ127)&lt;0,TEXT(-($F127-AQ127),"@")&amp;"日, 余っています","")))),"")</f>
        <v/>
      </c>
      <c r="AS127" s="16" t="str">
        <f>IF($D$1="三交代制",IF(E127="","",COUNTIF(K127:AO127,"準")),"")</f>
        <v/>
      </c>
      <c r="AT127" s="20" t="str">
        <f t="shared" ref="AT127" si="269">IF($D$1="三交代制",IF(E127="","",IF(($G127-AS127)&gt;0,TEXT(($G127-AS127),"@")&amp;"日, 不足しています",IF(($G127-AS127)=0,"指定日数に等しいです",IF(($G127-AS127)&lt;0,TEXT(-($G127-AS127),"@")&amp;"日, 余っています","")))),"")</f>
        <v/>
      </c>
      <c r="AU127" s="16" t="str">
        <f>IF($D$1="三交代制",IF(E127="","",COUNTIF(K127:AO127,"深")),"")</f>
        <v/>
      </c>
      <c r="AV127" s="16" t="str">
        <f t="shared" ref="AV127" si="270">IF($D$1="三交代制",IF(E127="","",IF(($H127-AU127)&gt;0,TEXT(($H127-AU127),"@")&amp;"日, 不足しています",IF(($H127-AU127)=0,"指定日数に等しいです",IF(($H127-AU127)&lt;0,TEXT(-($H127-AU127),"@")&amp;"日, 余っています","")))),"")</f>
        <v/>
      </c>
      <c r="AW127" s="16" t="str">
        <f>IF(E127="","",COUNTIF(K127:AO127,"休"))</f>
        <v/>
      </c>
      <c r="AX127" s="42" t="str">
        <f t="shared" ref="AX127" si="271">IF(E127="","",IF(($I127-AW127)&gt;0,TEXT(($I127-AW127),"@")&amp;"日, 不足しています",IF(($I127-AW127)=0,"指定日数に等しいです",IF(($I127-AW127)&lt;0,TEXT(-($I127-AW127),"@")&amp;"日, 余っています",""))))</f>
        <v/>
      </c>
      <c r="AZ127" s="425" t="str">
        <f t="shared" ref="AZ127" si="272">IF(AND((COUNTIF(K127:AO127,"日")+COUNTIF(K127:AO127,"当")+COUNTIF(K127:AO127,"明")+COUNTIF(K127:AO127,"準")+COUNTIF(K127:AO127,"深")+COUNTIF(K127:AO127,"休"))&gt;0,$E127=""),"氏名を入力して下さい！勤務希望が入力されているのに, 氏名が入力されていません！",IF(
OR(AND($AM$18="×",AM127&lt;&gt;""),AND($AN$18="×",AN127&lt;&gt;""),AND($AO$18="×",AO127&lt;&gt;"")),TEXT($D$9,"m月")&amp;"に含まれない日の希望欄は空白にして下さい！",IF(
AND($D$1="二交代制", COUNTIF(K127:AO127,"準")&gt;0),"「準」夜勤を消して下さい！", IF(AND($D$1="二交代制", COUNTIF(K127:AO127,"深")&gt;0),"「深」夜勤を消して下さい！",IF(AND($D$1="三交代制", COUNTIF(K127:AO127,"当")&gt;0),"「当」直を消して下さい！",IF(AND($D$1="三交代制", COUNTIF(K127:AO127,"明")&gt;0),"「明」けを消して下さい！",
IF(COUNTIF(K268:AO269,10)&gt;0,"「当直→明け→休み」を2回以上, "&amp;CHAR(10)&amp;"連続させないで下さい！",IF(COUNTIF(K268:AO269,20)&gt;0,"「準, 深夜勤務」は3回以上, "&amp;CHAR(10)&amp;"連続させないようにして下さい！",
IF(COUNTIF(K268:AO269,30)&gt;0,"「当直→明け→休み」"&amp;CHAR(10)&amp;"にして下さい！",IF(COUNTIF(K268:AO269,40)&gt;0,"「日(休)→準→休」「日(休)→準→準→休」,「休→深→休」,"&amp;CHAR(10)&amp;"「休→深→準(深)→休」のどれかにして下さい！",""))))))))))</f>
        <v/>
      </c>
    </row>
    <row r="128" spans="4:94" x14ac:dyDescent="0.4">
      <c r="D128" s="408"/>
      <c r="E128" s="321"/>
      <c r="F128" s="230"/>
      <c r="G128" s="315"/>
      <c r="H128" s="315"/>
      <c r="I128" s="317"/>
      <c r="J128" s="157" t="s">
        <v>56</v>
      </c>
      <c r="K128" s="129"/>
      <c r="L128" s="129"/>
      <c r="M128" s="129"/>
      <c r="N128" s="129"/>
      <c r="O128" s="129"/>
      <c r="P128" s="129"/>
      <c r="Q128" s="129"/>
      <c r="R128" s="129"/>
      <c r="S128" s="129"/>
      <c r="T128" s="129"/>
      <c r="U128" s="129"/>
      <c r="V128" s="129"/>
      <c r="W128" s="129"/>
      <c r="X128" s="129"/>
      <c r="Y128" s="129"/>
      <c r="Z128" s="129"/>
      <c r="AA128" s="129"/>
      <c r="AB128" s="129"/>
      <c r="AC128" s="129"/>
      <c r="AD128" s="129"/>
      <c r="AE128" s="129"/>
      <c r="AF128" s="129"/>
      <c r="AG128" s="129"/>
      <c r="AH128" s="129"/>
      <c r="AI128" s="129"/>
      <c r="AJ128" s="129"/>
      <c r="AK128" s="129"/>
      <c r="AL128" s="129"/>
      <c r="AM128" s="129"/>
      <c r="AN128" s="129"/>
      <c r="AO128" s="130"/>
      <c r="AP128" s="36"/>
      <c r="AQ128" s="20"/>
      <c r="AR128" s="20"/>
      <c r="AS128" s="20"/>
      <c r="AT128" s="20"/>
      <c r="AU128" s="20"/>
      <c r="AV128" s="20"/>
      <c r="AW128" s="20"/>
      <c r="AX128" s="40"/>
      <c r="AZ128" s="424"/>
    </row>
    <row r="129" spans="4:52" x14ac:dyDescent="0.4">
      <c r="D129" s="408"/>
      <c r="E129" s="321" t="str">
        <f>IF(Bチーム用勤務希望表!E69&lt;&gt;"",Bチーム用勤務希望表!E69,"")</f>
        <v/>
      </c>
      <c r="F129" s="230" t="str">
        <f>IF(Bチーム用勤務希望表!F69&lt;&gt;"",Bチーム用勤務希望表!F69,"")</f>
        <v/>
      </c>
      <c r="G129" s="315" t="str">
        <f>IF(Bチーム用勤務希望表!G69&lt;&gt;"",Bチーム用勤務希望表!G69,"")</f>
        <v/>
      </c>
      <c r="H129" s="315" t="str">
        <f>IF(Bチーム用勤務希望表!H69&lt;&gt;"",Bチーム用勤務希望表!H69,"")</f>
        <v/>
      </c>
      <c r="I129" s="317" t="str">
        <f>IF(Bチーム用勤務希望表!I69&lt;&gt;"",Bチーム用勤務希望表!I69,"")</f>
        <v/>
      </c>
      <c r="J129" s="157" t="s">
        <v>78</v>
      </c>
      <c r="K129" s="129"/>
      <c r="L129" s="129"/>
      <c r="M129" s="129"/>
      <c r="N129" s="129"/>
      <c r="O129" s="129"/>
      <c r="P129" s="129"/>
      <c r="Q129" s="129"/>
      <c r="R129" s="129"/>
      <c r="S129" s="129"/>
      <c r="T129" s="129"/>
      <c r="U129" s="129"/>
      <c r="V129" s="129"/>
      <c r="W129" s="129"/>
      <c r="X129" s="129"/>
      <c r="Y129" s="129"/>
      <c r="Z129" s="129"/>
      <c r="AA129" s="129"/>
      <c r="AB129" s="129"/>
      <c r="AC129" s="129"/>
      <c r="AD129" s="129"/>
      <c r="AE129" s="129"/>
      <c r="AF129" s="129"/>
      <c r="AG129" s="129"/>
      <c r="AH129" s="129"/>
      <c r="AI129" s="129"/>
      <c r="AJ129" s="129"/>
      <c r="AK129" s="129"/>
      <c r="AL129" s="129"/>
      <c r="AM129" s="129"/>
      <c r="AN129" s="129"/>
      <c r="AO129" s="130"/>
      <c r="AP129" s="36" t="str">
        <f>IF(E129="","",COUNTIF(K129:AO129,"日"))</f>
        <v/>
      </c>
      <c r="AQ129" s="16" t="str">
        <f>IF($D$1="二交代制",IF(E129="","",COUNTIF(K129:AO129,"当")),"")</f>
        <v/>
      </c>
      <c r="AR129" s="16" t="str">
        <f t="shared" ref="AR129" si="273">IF($D$1="二交代制",IF(E129="","",IF(($F129-AQ129)&gt;0,TEXT(($F129-AQ129),"@")&amp;"日, 不足しています",IF(($F129-AQ129)=0,"指定日数に等しいです",IF(($F129-AQ129)&lt;0,TEXT(-($F129-AQ129),"@")&amp;"日, 余っています","")))),"")</f>
        <v/>
      </c>
      <c r="AS129" s="16" t="str">
        <f>IF($D$1="三交代制",IF(E129="","",COUNTIF(K129:AO129,"準")),"")</f>
        <v/>
      </c>
      <c r="AT129" s="20" t="str">
        <f t="shared" ref="AT129" si="274">IF($D$1="三交代制",IF(E129="","",IF(($G129-AS129)&gt;0,TEXT(($G129-AS129),"@")&amp;"日, 不足しています",IF(($G129-AS129)=0,"指定日数に等しいです",IF(($G129-AS129)&lt;0,TEXT(-($G129-AS129),"@")&amp;"日, 余っています","")))),"")</f>
        <v/>
      </c>
      <c r="AU129" s="16" t="str">
        <f>IF($D$1="三交代制",IF(E129="","",COUNTIF(K129:AO129,"深")),"")</f>
        <v/>
      </c>
      <c r="AV129" s="16" t="str">
        <f t="shared" ref="AV129" si="275">IF($D$1="三交代制",IF(E129="","",IF(($H129-AU129)&gt;0,TEXT(($H129-AU129),"@")&amp;"日, 不足しています",IF(($H129-AU129)=0,"指定日数に等しいです",IF(($H129-AU129)&lt;0,TEXT(-($H129-AU129),"@")&amp;"日, 余っています","")))),"")</f>
        <v/>
      </c>
      <c r="AW129" s="16" t="str">
        <f>IF(E129="","",COUNTIF(K129:AO129,"休"))</f>
        <v/>
      </c>
      <c r="AX129" s="42" t="str">
        <f t="shared" ref="AX129" si="276">IF(E129="","",IF(($I129-AW129)&gt;0,TEXT(($I129-AW129),"@")&amp;"日, 不足しています",IF(($I129-AW129)=0,"指定日数に等しいです",IF(($I129-AW129)&lt;0,TEXT(-($I129-AW129),"@")&amp;"日, 余っています",""))))</f>
        <v/>
      </c>
      <c r="AZ129" s="425" t="str">
        <f t="shared" ref="AZ129" si="277">IF(AND((COUNTIF(K129:AO129,"日")+COUNTIF(K129:AO129,"当")+COUNTIF(K129:AO129,"明")+COUNTIF(K129:AO129,"準")+COUNTIF(K129:AO129,"深")+COUNTIF(K129:AO129,"休"))&gt;0,$E129=""),"氏名を入力して下さい！勤務希望が入力されているのに, 氏名が入力されていません！",IF(
OR(AND($AM$18="×",AM129&lt;&gt;""),AND($AN$18="×",AN129&lt;&gt;""),AND($AO$18="×",AO129&lt;&gt;"")),TEXT($D$9,"m月")&amp;"に含まれない日の希望欄は空白にして下さい！",IF(
AND($D$1="二交代制", COUNTIF(K129:AO129,"準")&gt;0),"「準」夜勤を消して下さい！", IF(AND($D$1="二交代制", COUNTIF(K129:AO129,"深")&gt;0),"「深」夜勤を消して下さい！",IF(AND($D$1="三交代制", COUNTIF(K129:AO129,"当")&gt;0),"「当」直を消して下さい！",IF(AND($D$1="三交代制", COUNTIF(K129:AO129,"明")&gt;0),"「明」けを消して下さい！",
IF(COUNTIF(K270:AO271,10)&gt;0,"「当直→明け→休み」を2回以上, "&amp;CHAR(10)&amp;"連続させないで下さい！",IF(COUNTIF(K270:AO271,20)&gt;0,"「準, 深夜勤務」は3回以上, "&amp;CHAR(10)&amp;"連続させないようにして下さい！",
IF(COUNTIF(K270:AO271,30)&gt;0,"「当直→明け→休み」"&amp;CHAR(10)&amp;"にして下さい！",IF(COUNTIF(K270:AO271,40)&gt;0,"「日(休)→準→休」「日(休)→準→準→休」,「休→深→休」,"&amp;CHAR(10)&amp;"「休→深→準(深)→休」のどれかにして下さい！",""))))))))))</f>
        <v/>
      </c>
    </row>
    <row r="130" spans="4:52" x14ac:dyDescent="0.4">
      <c r="D130" s="408"/>
      <c r="E130" s="321"/>
      <c r="F130" s="230"/>
      <c r="G130" s="315"/>
      <c r="H130" s="315"/>
      <c r="I130" s="317"/>
      <c r="J130" s="157" t="s">
        <v>56</v>
      </c>
      <c r="K130" s="129"/>
      <c r="L130" s="129"/>
      <c r="M130" s="129"/>
      <c r="N130" s="129"/>
      <c r="O130" s="129"/>
      <c r="P130" s="129"/>
      <c r="Q130" s="129"/>
      <c r="R130" s="129"/>
      <c r="S130" s="129"/>
      <c r="T130" s="129"/>
      <c r="U130" s="129"/>
      <c r="V130" s="129"/>
      <c r="W130" s="129"/>
      <c r="X130" s="129"/>
      <c r="Y130" s="129"/>
      <c r="Z130" s="129"/>
      <c r="AA130" s="129"/>
      <c r="AB130" s="129"/>
      <c r="AC130" s="129"/>
      <c r="AD130" s="129"/>
      <c r="AE130" s="129"/>
      <c r="AF130" s="129"/>
      <c r="AG130" s="129"/>
      <c r="AH130" s="129"/>
      <c r="AI130" s="129"/>
      <c r="AJ130" s="129"/>
      <c r="AK130" s="129"/>
      <c r="AL130" s="129"/>
      <c r="AM130" s="129"/>
      <c r="AN130" s="129"/>
      <c r="AO130" s="130"/>
      <c r="AP130" s="36"/>
      <c r="AQ130" s="20"/>
      <c r="AR130" s="20"/>
      <c r="AS130" s="20"/>
      <c r="AT130" s="20"/>
      <c r="AU130" s="20"/>
      <c r="AV130" s="20"/>
      <c r="AW130" s="20"/>
      <c r="AX130" s="40"/>
      <c r="AZ130" s="424"/>
    </row>
    <row r="131" spans="4:52" x14ac:dyDescent="0.4">
      <c r="D131" s="408"/>
      <c r="E131" s="321" t="str">
        <f>IF(Bチーム用勤務希望表!E71&lt;&gt;"",Bチーム用勤務希望表!E71,"")</f>
        <v/>
      </c>
      <c r="F131" s="230" t="str">
        <f>IF(Bチーム用勤務希望表!F71&lt;&gt;"",Bチーム用勤務希望表!F71,"")</f>
        <v/>
      </c>
      <c r="G131" s="315" t="str">
        <f>IF(Bチーム用勤務希望表!G71&lt;&gt;"",Bチーム用勤務希望表!G71,"")</f>
        <v/>
      </c>
      <c r="H131" s="315" t="str">
        <f>IF(Bチーム用勤務希望表!H71&lt;&gt;"",Bチーム用勤務希望表!H71,"")</f>
        <v/>
      </c>
      <c r="I131" s="317" t="str">
        <f>IF(Bチーム用勤務希望表!I71&lt;&gt;"",Bチーム用勤務希望表!I71,"")</f>
        <v/>
      </c>
      <c r="J131" s="157" t="s">
        <v>78</v>
      </c>
      <c r="K131" s="129"/>
      <c r="L131" s="129"/>
      <c r="M131" s="129"/>
      <c r="N131" s="129"/>
      <c r="O131" s="129"/>
      <c r="P131" s="129"/>
      <c r="Q131" s="129"/>
      <c r="R131" s="129"/>
      <c r="S131" s="129"/>
      <c r="T131" s="129"/>
      <c r="U131" s="129"/>
      <c r="V131" s="129"/>
      <c r="W131" s="129"/>
      <c r="X131" s="129"/>
      <c r="Y131" s="129"/>
      <c r="Z131" s="129"/>
      <c r="AA131" s="129"/>
      <c r="AB131" s="129"/>
      <c r="AC131" s="129"/>
      <c r="AD131" s="129"/>
      <c r="AE131" s="129"/>
      <c r="AF131" s="129"/>
      <c r="AG131" s="129"/>
      <c r="AH131" s="129"/>
      <c r="AI131" s="129"/>
      <c r="AJ131" s="129"/>
      <c r="AK131" s="129"/>
      <c r="AL131" s="129"/>
      <c r="AM131" s="129"/>
      <c r="AN131" s="129"/>
      <c r="AO131" s="130"/>
      <c r="AP131" s="36" t="str">
        <f>IF(E131="","",COUNTIF(K131:AO131,"日"))</f>
        <v/>
      </c>
      <c r="AQ131" s="16" t="str">
        <f>IF($D$1="二交代制",IF(E131="","",COUNTIF(K131:AO131,"当")),"")</f>
        <v/>
      </c>
      <c r="AR131" s="16" t="str">
        <f t="shared" ref="AR131" si="278">IF($D$1="二交代制",IF(E131="","",IF(($F131-AQ131)&gt;0,TEXT(($F131-AQ131),"@")&amp;"日, 不足しています",IF(($F131-AQ131)=0,"指定日数に等しいです",IF(($F131-AQ131)&lt;0,TEXT(-($F131-AQ131),"@")&amp;"日, 余っています","")))),"")</f>
        <v/>
      </c>
      <c r="AS131" s="16" t="str">
        <f>IF($D$1="三交代制",IF(E131="","",COUNTIF(K131:AO131,"準")),"")</f>
        <v/>
      </c>
      <c r="AT131" s="20" t="str">
        <f t="shared" ref="AT131" si="279">IF($D$1="三交代制",IF(E131="","",IF(($G131-AS131)&gt;0,TEXT(($G131-AS131),"@")&amp;"日, 不足しています",IF(($G131-AS131)=0,"指定日数に等しいです",IF(($G131-AS131)&lt;0,TEXT(-($G131-AS131),"@")&amp;"日, 余っています","")))),"")</f>
        <v/>
      </c>
      <c r="AU131" s="16" t="str">
        <f>IF($D$1="三交代制",IF(E131="","",COUNTIF(K131:AO131,"深")),"")</f>
        <v/>
      </c>
      <c r="AV131" s="16" t="str">
        <f t="shared" ref="AV131" si="280">IF($D$1="三交代制",IF(E131="","",IF(($H131-AU131)&gt;0,TEXT(($H131-AU131),"@")&amp;"日, 不足しています",IF(($H131-AU131)=0,"指定日数に等しいです",IF(($H131-AU131)&lt;0,TEXT(-($H131-AU131),"@")&amp;"日, 余っています","")))),"")</f>
        <v/>
      </c>
      <c r="AW131" s="16" t="str">
        <f>IF(E131="","",COUNTIF(K131:AO131,"休"))</f>
        <v/>
      </c>
      <c r="AX131" s="42" t="str">
        <f t="shared" ref="AX131" si="281">IF(E131="","",IF(($I131-AW131)&gt;0,TEXT(($I131-AW131),"@")&amp;"日, 不足しています",IF(($I131-AW131)=0,"指定日数に等しいです",IF(($I131-AW131)&lt;0,TEXT(-($I131-AW131),"@")&amp;"日, 余っています",""))))</f>
        <v/>
      </c>
      <c r="AZ131" s="425" t="str">
        <f t="shared" ref="AZ131" si="282">IF(AND((COUNTIF(K131:AO131,"日")+COUNTIF(K131:AO131,"当")+COUNTIF(K131:AO131,"明")+COUNTIF(K131:AO131,"準")+COUNTIF(K131:AO131,"深")+COUNTIF(K131:AO131,"休"))&gt;0,$E131=""),"氏名を入力して下さい！勤務希望が入力されているのに, 氏名が入力されていません！",IF(
OR(AND($AM$18="×",AM131&lt;&gt;""),AND($AN$18="×",AN131&lt;&gt;""),AND($AO$18="×",AO131&lt;&gt;"")),TEXT($D$9,"m月")&amp;"に含まれない日の希望欄は空白にして下さい！",IF(
AND($D$1="二交代制", COUNTIF(K131:AO131,"準")&gt;0),"「準」夜勤を消して下さい！", IF(AND($D$1="二交代制", COUNTIF(K131:AO131,"深")&gt;0),"「深」夜勤を消して下さい！",IF(AND($D$1="三交代制", COUNTIF(K131:AO131,"当")&gt;0),"「当」直を消して下さい！",IF(AND($D$1="三交代制", COUNTIF(K131:AO131,"明")&gt;0),"「明」けを消して下さい！",
IF(COUNTIF(K272:AO273,10)&gt;0,"「当直→明け→休み」を2回以上, "&amp;CHAR(10)&amp;"連続させないで下さい！",IF(COUNTIF(K272:AO273,20)&gt;0,"「準, 深夜勤務」は3回以上, "&amp;CHAR(10)&amp;"連続させないようにして下さい！",
IF(COUNTIF(K272:AO273,30)&gt;0,"「当直→明け→休み」"&amp;CHAR(10)&amp;"にして下さい！",IF(COUNTIF(K272:AO273,40)&gt;0,"「日(休)→準→休」「日(休)→準→準→休」,「休→深→休」,"&amp;CHAR(10)&amp;"「休→深→準(深)→休」のどれかにして下さい！",""))))))))))</f>
        <v/>
      </c>
    </row>
    <row r="132" spans="4:52" x14ac:dyDescent="0.4">
      <c r="D132" s="408"/>
      <c r="E132" s="321"/>
      <c r="F132" s="230"/>
      <c r="G132" s="315"/>
      <c r="H132" s="315"/>
      <c r="I132" s="317"/>
      <c r="J132" s="157" t="s">
        <v>56</v>
      </c>
      <c r="K132" s="129"/>
      <c r="L132" s="129"/>
      <c r="M132" s="129"/>
      <c r="N132" s="129"/>
      <c r="O132" s="129"/>
      <c r="P132" s="129"/>
      <c r="Q132" s="129"/>
      <c r="R132" s="129"/>
      <c r="S132" s="129"/>
      <c r="T132" s="129"/>
      <c r="U132" s="129"/>
      <c r="V132" s="129"/>
      <c r="W132" s="129"/>
      <c r="X132" s="129"/>
      <c r="Y132" s="129"/>
      <c r="Z132" s="129"/>
      <c r="AA132" s="129"/>
      <c r="AB132" s="129"/>
      <c r="AC132" s="129"/>
      <c r="AD132" s="129"/>
      <c r="AE132" s="129"/>
      <c r="AF132" s="129"/>
      <c r="AG132" s="129"/>
      <c r="AH132" s="129"/>
      <c r="AI132" s="129"/>
      <c r="AJ132" s="129"/>
      <c r="AK132" s="129"/>
      <c r="AL132" s="129"/>
      <c r="AM132" s="129"/>
      <c r="AN132" s="129"/>
      <c r="AO132" s="130"/>
      <c r="AP132" s="36"/>
      <c r="AQ132" s="20"/>
      <c r="AR132" s="20"/>
      <c r="AS132" s="20"/>
      <c r="AT132" s="20"/>
      <c r="AU132" s="20"/>
      <c r="AV132" s="20"/>
      <c r="AW132" s="20"/>
      <c r="AX132" s="40"/>
      <c r="AZ132" s="424"/>
    </row>
    <row r="133" spans="4:52" x14ac:dyDescent="0.4">
      <c r="D133" s="408"/>
      <c r="E133" s="321" t="str">
        <f>IF(Bチーム用勤務希望表!E73&lt;&gt;"",Bチーム用勤務希望表!E73,"")</f>
        <v/>
      </c>
      <c r="F133" s="230" t="str">
        <f>IF(Bチーム用勤務希望表!F73&lt;&gt;"",Bチーム用勤務希望表!F73,"")</f>
        <v/>
      </c>
      <c r="G133" s="315" t="str">
        <f>IF(Bチーム用勤務希望表!G73&lt;&gt;"",Bチーム用勤務希望表!G73,"")</f>
        <v/>
      </c>
      <c r="H133" s="315" t="str">
        <f>IF(Bチーム用勤務希望表!H73&lt;&gt;"",Bチーム用勤務希望表!H73,"")</f>
        <v/>
      </c>
      <c r="I133" s="317" t="str">
        <f>IF(Bチーム用勤務希望表!I73&lt;&gt;"",Bチーム用勤務希望表!I73,"")</f>
        <v/>
      </c>
      <c r="J133" s="157" t="s">
        <v>78</v>
      </c>
      <c r="K133" s="129"/>
      <c r="L133" s="129"/>
      <c r="M133" s="129"/>
      <c r="N133" s="129"/>
      <c r="O133" s="129"/>
      <c r="P133" s="129"/>
      <c r="Q133" s="129"/>
      <c r="R133" s="129"/>
      <c r="S133" s="129"/>
      <c r="T133" s="129"/>
      <c r="U133" s="129"/>
      <c r="V133" s="129"/>
      <c r="W133" s="129"/>
      <c r="X133" s="129"/>
      <c r="Y133" s="129"/>
      <c r="Z133" s="129"/>
      <c r="AA133" s="129"/>
      <c r="AB133" s="129"/>
      <c r="AC133" s="129"/>
      <c r="AD133" s="129"/>
      <c r="AE133" s="129"/>
      <c r="AF133" s="129"/>
      <c r="AG133" s="129"/>
      <c r="AH133" s="129"/>
      <c r="AI133" s="129"/>
      <c r="AJ133" s="129"/>
      <c r="AK133" s="129"/>
      <c r="AL133" s="129"/>
      <c r="AM133" s="129"/>
      <c r="AN133" s="129"/>
      <c r="AO133" s="130"/>
      <c r="AP133" s="36" t="str">
        <f>IF(E133="","",COUNTIF(K133:AO133,"日"))</f>
        <v/>
      </c>
      <c r="AQ133" s="16" t="str">
        <f>IF($D$1="二交代制",IF(E133="","",COUNTIF(K133:AO133,"当")),"")</f>
        <v/>
      </c>
      <c r="AR133" s="16" t="str">
        <f t="shared" ref="AR133" si="283">IF($D$1="二交代制",IF(E133="","",IF(($F133-AQ133)&gt;0,TEXT(($F133-AQ133),"@")&amp;"日, 不足しています",IF(($F133-AQ133)=0,"指定日数に等しいです",IF(($F133-AQ133)&lt;0,TEXT(-($F133-AQ133),"@")&amp;"日, 余っています","")))),"")</f>
        <v/>
      </c>
      <c r="AS133" s="16" t="str">
        <f>IF($D$1="三交代制",IF(E133="","",COUNTIF(K133:AO133,"準")),"")</f>
        <v/>
      </c>
      <c r="AT133" s="20" t="str">
        <f t="shared" ref="AT133" si="284">IF($D$1="三交代制",IF(E133="","",IF(($G133-AS133)&gt;0,TEXT(($G133-AS133),"@")&amp;"日, 不足しています",IF(($G133-AS133)=0,"指定日数に等しいです",IF(($G133-AS133)&lt;0,TEXT(-($G133-AS133),"@")&amp;"日, 余っています","")))),"")</f>
        <v/>
      </c>
      <c r="AU133" s="16" t="str">
        <f>IF($D$1="三交代制",IF(E133="","",COUNTIF(K133:AO133,"深")),"")</f>
        <v/>
      </c>
      <c r="AV133" s="16" t="str">
        <f t="shared" ref="AV133" si="285">IF($D$1="三交代制",IF(E133="","",IF(($H133-AU133)&gt;0,TEXT(($H133-AU133),"@")&amp;"日, 不足しています",IF(($H133-AU133)=0,"指定日数に等しいです",IF(($H133-AU133)&lt;0,TEXT(-($H133-AU133),"@")&amp;"日, 余っています","")))),"")</f>
        <v/>
      </c>
      <c r="AW133" s="16" t="str">
        <f>IF(E133="","",COUNTIF(K133:AO133,"休"))</f>
        <v/>
      </c>
      <c r="AX133" s="42" t="str">
        <f t="shared" ref="AX133" si="286">IF(E133="","",IF(($I133-AW133)&gt;0,TEXT(($I133-AW133),"@")&amp;"日, 不足しています",IF(($I133-AW133)=0,"指定日数に等しいです",IF(($I133-AW133)&lt;0,TEXT(-($I133-AW133),"@")&amp;"日, 余っています",""))))</f>
        <v/>
      </c>
      <c r="AZ133" s="425" t="str">
        <f t="shared" ref="AZ133" si="287">IF(AND((COUNTIF(K133:AO133,"日")+COUNTIF(K133:AO133,"当")+COUNTIF(K133:AO133,"明")+COUNTIF(K133:AO133,"準")+COUNTIF(K133:AO133,"深")+COUNTIF(K133:AO133,"休"))&gt;0,$E133=""),"氏名を入力して下さい！勤務希望が入力されているのに, 氏名が入力されていません！",IF(
OR(AND($AM$18="×",AM133&lt;&gt;""),AND($AN$18="×",AN133&lt;&gt;""),AND($AO$18="×",AO133&lt;&gt;"")),TEXT($D$9,"m月")&amp;"に含まれない日の希望欄は空白にして下さい！",IF(
AND($D$1="二交代制", COUNTIF(K133:AO133,"準")&gt;0),"「準」夜勤を消して下さい！", IF(AND($D$1="二交代制", COUNTIF(K133:AO133,"深")&gt;0),"「深」夜勤を消して下さい！",IF(AND($D$1="三交代制", COUNTIF(K133:AO133,"当")&gt;0),"「当」直を消して下さい！",IF(AND($D$1="三交代制", COUNTIF(K133:AO133,"明")&gt;0),"「明」けを消して下さい！",
IF(COUNTIF(K274:AO275,10)&gt;0,"「当直→明け→休み」を2回以上, "&amp;CHAR(10)&amp;"連続させないで下さい！",IF(COUNTIF(K274:AO275,20)&gt;0,"「準, 深夜勤務」は3回以上, "&amp;CHAR(10)&amp;"連続させないようにして下さい！",
IF(COUNTIF(K274:AO275,30)&gt;0,"「当直→明け→休み」"&amp;CHAR(10)&amp;"にして下さい！",IF(COUNTIF(K274:AO275,40)&gt;0,"「日(休)→準→休」「日(休)→準→準→休」,「休→深→休」,"&amp;CHAR(10)&amp;"「休→深→準(深)→休」のどれかにして下さい！",""))))))))))</f>
        <v/>
      </c>
    </row>
    <row r="134" spans="4:52" x14ac:dyDescent="0.4">
      <c r="D134" s="408"/>
      <c r="E134" s="321"/>
      <c r="F134" s="230"/>
      <c r="G134" s="315"/>
      <c r="H134" s="315"/>
      <c r="I134" s="317"/>
      <c r="J134" s="157" t="s">
        <v>56</v>
      </c>
      <c r="K134" s="129"/>
      <c r="L134" s="129"/>
      <c r="M134" s="129"/>
      <c r="N134" s="129"/>
      <c r="O134" s="129"/>
      <c r="P134" s="129"/>
      <c r="Q134" s="129"/>
      <c r="R134" s="129"/>
      <c r="S134" s="129"/>
      <c r="T134" s="129"/>
      <c r="U134" s="129"/>
      <c r="V134" s="129"/>
      <c r="W134" s="129"/>
      <c r="X134" s="129"/>
      <c r="Y134" s="129"/>
      <c r="Z134" s="129"/>
      <c r="AA134" s="129"/>
      <c r="AB134" s="129"/>
      <c r="AC134" s="129"/>
      <c r="AD134" s="129"/>
      <c r="AE134" s="129"/>
      <c r="AF134" s="129"/>
      <c r="AG134" s="129"/>
      <c r="AH134" s="129"/>
      <c r="AI134" s="129"/>
      <c r="AJ134" s="129"/>
      <c r="AK134" s="129"/>
      <c r="AL134" s="129"/>
      <c r="AM134" s="129"/>
      <c r="AN134" s="129"/>
      <c r="AO134" s="130"/>
      <c r="AP134" s="36"/>
      <c r="AQ134" s="20"/>
      <c r="AR134" s="20"/>
      <c r="AS134" s="20"/>
      <c r="AT134" s="20"/>
      <c r="AU134" s="20"/>
      <c r="AV134" s="20"/>
      <c r="AW134" s="20"/>
      <c r="AX134" s="40"/>
      <c r="AZ134" s="424"/>
    </row>
    <row r="135" spans="4:52" x14ac:dyDescent="0.4">
      <c r="D135" s="408"/>
      <c r="E135" s="321" t="str">
        <f>IF(Bチーム用勤務希望表!E75&lt;&gt;"",Bチーム用勤務希望表!E75,"")</f>
        <v/>
      </c>
      <c r="F135" s="230" t="str">
        <f>IF(Bチーム用勤務希望表!F75&lt;&gt;"",Bチーム用勤務希望表!F75,"")</f>
        <v/>
      </c>
      <c r="G135" s="315" t="str">
        <f>IF(Bチーム用勤務希望表!G75&lt;&gt;"",Bチーム用勤務希望表!G75,"")</f>
        <v/>
      </c>
      <c r="H135" s="315" t="str">
        <f>IF(Bチーム用勤務希望表!H75&lt;&gt;"",Bチーム用勤務希望表!H75,"")</f>
        <v/>
      </c>
      <c r="I135" s="317" t="str">
        <f>IF(Bチーム用勤務希望表!I75&lt;&gt;"",Bチーム用勤務希望表!I75,"")</f>
        <v/>
      </c>
      <c r="J135" s="157" t="s">
        <v>78</v>
      </c>
      <c r="K135" s="129"/>
      <c r="L135" s="129"/>
      <c r="M135" s="129"/>
      <c r="N135" s="129"/>
      <c r="O135" s="129"/>
      <c r="P135" s="129"/>
      <c r="Q135" s="129"/>
      <c r="R135" s="129"/>
      <c r="S135" s="129"/>
      <c r="T135" s="129"/>
      <c r="U135" s="129"/>
      <c r="V135" s="129"/>
      <c r="W135" s="129"/>
      <c r="X135" s="129"/>
      <c r="Y135" s="129"/>
      <c r="Z135" s="129"/>
      <c r="AA135" s="129"/>
      <c r="AB135" s="129"/>
      <c r="AC135" s="129"/>
      <c r="AD135" s="129"/>
      <c r="AE135" s="129"/>
      <c r="AF135" s="129"/>
      <c r="AG135" s="129"/>
      <c r="AH135" s="129"/>
      <c r="AI135" s="129"/>
      <c r="AJ135" s="129"/>
      <c r="AK135" s="129"/>
      <c r="AL135" s="129"/>
      <c r="AM135" s="129"/>
      <c r="AN135" s="129"/>
      <c r="AO135" s="130"/>
      <c r="AP135" s="36" t="str">
        <f>IF(E135="","",COUNTIF(K135:AO135,"日"))</f>
        <v/>
      </c>
      <c r="AQ135" s="16" t="str">
        <f>IF($D$1="二交代制",IF(E135="","",COUNTIF(K135:AO135,"当")),"")</f>
        <v/>
      </c>
      <c r="AR135" s="16" t="str">
        <f t="shared" ref="AR135" si="288">IF($D$1="二交代制",IF(E135="","",IF(($F135-AQ135)&gt;0,TEXT(($F135-AQ135),"@")&amp;"日, 不足しています",IF(($F135-AQ135)=0,"指定日数に等しいです",IF(($F135-AQ135)&lt;0,TEXT(-($F135-AQ135),"@")&amp;"日, 余っています","")))),"")</f>
        <v/>
      </c>
      <c r="AS135" s="16" t="str">
        <f>IF($D$1="三交代制",IF(E135="","",COUNTIF(K135:AO135,"準")),"")</f>
        <v/>
      </c>
      <c r="AT135" s="20" t="str">
        <f t="shared" ref="AT135" si="289">IF($D$1="三交代制",IF(E135="","",IF(($G135-AS135)&gt;0,TEXT(($G135-AS135),"@")&amp;"日, 不足しています",IF(($G135-AS135)=0,"指定日数に等しいです",IF(($G135-AS135)&lt;0,TEXT(-($G135-AS135),"@")&amp;"日, 余っています","")))),"")</f>
        <v/>
      </c>
      <c r="AU135" s="16" t="str">
        <f>IF($D$1="三交代制",IF(E135="","",COUNTIF(K135:AO135,"深")),"")</f>
        <v/>
      </c>
      <c r="AV135" s="16" t="str">
        <f t="shared" ref="AV135" si="290">IF($D$1="三交代制",IF(E135="","",IF(($H135-AU135)&gt;0,TEXT(($H135-AU135),"@")&amp;"日, 不足しています",IF(($H135-AU135)=0,"指定日数に等しいです",IF(($H135-AU135)&lt;0,TEXT(-($H135-AU135),"@")&amp;"日, 余っています","")))),"")</f>
        <v/>
      </c>
      <c r="AW135" s="16" t="str">
        <f>IF(E135="","",COUNTIF(K135:AO135,"休"))</f>
        <v/>
      </c>
      <c r="AX135" s="42" t="str">
        <f t="shared" ref="AX135" si="291">IF(E135="","",IF(($I135-AW135)&gt;0,TEXT(($I135-AW135),"@")&amp;"日, 不足しています",IF(($I135-AW135)=0,"指定日数に等しいです",IF(($I135-AW135)&lt;0,TEXT(-($I135-AW135),"@")&amp;"日, 余っています",""))))</f>
        <v/>
      </c>
      <c r="AZ135" s="425" t="str">
        <f t="shared" ref="AZ135" si="292">IF(AND((COUNTIF(K135:AO135,"日")+COUNTIF(K135:AO135,"当")+COUNTIF(K135:AO135,"明")+COUNTIF(K135:AO135,"準")+COUNTIF(K135:AO135,"深")+COUNTIF(K135:AO135,"休"))&gt;0,$E135=""),"氏名を入力して下さい！勤務希望が入力されているのに, 氏名が入力されていません！",IF(
OR(AND($AM$18="×",AM135&lt;&gt;""),AND($AN$18="×",AN135&lt;&gt;""),AND($AO$18="×",AO135&lt;&gt;"")),TEXT($D$9,"m月")&amp;"に含まれない日の希望欄は空白にして下さい！",IF(
AND($D$1="二交代制", COUNTIF(K135:AO135,"準")&gt;0),"「準」夜勤を消して下さい！", IF(AND($D$1="二交代制", COUNTIF(K135:AO135,"深")&gt;0),"「深」夜勤を消して下さい！",IF(AND($D$1="三交代制", COUNTIF(K135:AO135,"当")&gt;0),"「当」直を消して下さい！",IF(AND($D$1="三交代制", COUNTIF(K135:AO135,"明")&gt;0),"「明」けを消して下さい！",
IF(COUNTIF(K276:AO277,10)&gt;0,"「当直→明け→休み」を2回以上, "&amp;CHAR(10)&amp;"連続させないで下さい！",IF(COUNTIF(K276:AO277,20)&gt;0,"「準, 深夜勤務」は3回以上, "&amp;CHAR(10)&amp;"連続させないようにして下さい！",
IF(COUNTIF(K276:AO277,30)&gt;0,"「当直→明け→休み」"&amp;CHAR(10)&amp;"にして下さい！",IF(COUNTIF(K276:AO277,40)&gt;0,"「日(休)→準→休」「日(休)→準→準→休」,「休→深→休」,"&amp;CHAR(10)&amp;"「休→深→準(深)→休」のどれかにして下さい！",""))))))))))</f>
        <v/>
      </c>
    </row>
    <row r="136" spans="4:52" x14ac:dyDescent="0.4">
      <c r="D136" s="408"/>
      <c r="E136" s="321"/>
      <c r="F136" s="230"/>
      <c r="G136" s="315"/>
      <c r="H136" s="315"/>
      <c r="I136" s="317"/>
      <c r="J136" s="157" t="s">
        <v>56</v>
      </c>
      <c r="K136" s="129"/>
      <c r="L136" s="129"/>
      <c r="M136" s="129"/>
      <c r="N136" s="129"/>
      <c r="O136" s="129"/>
      <c r="P136" s="129"/>
      <c r="Q136" s="129"/>
      <c r="R136" s="129"/>
      <c r="S136" s="129"/>
      <c r="T136" s="129"/>
      <c r="U136" s="129"/>
      <c r="V136" s="129"/>
      <c r="W136" s="129"/>
      <c r="X136" s="129"/>
      <c r="Y136" s="129"/>
      <c r="Z136" s="129"/>
      <c r="AA136" s="129"/>
      <c r="AB136" s="129"/>
      <c r="AC136" s="129"/>
      <c r="AD136" s="129"/>
      <c r="AE136" s="129"/>
      <c r="AF136" s="129"/>
      <c r="AG136" s="129"/>
      <c r="AH136" s="129"/>
      <c r="AI136" s="129"/>
      <c r="AJ136" s="129"/>
      <c r="AK136" s="129"/>
      <c r="AL136" s="129"/>
      <c r="AM136" s="129"/>
      <c r="AN136" s="129"/>
      <c r="AO136" s="130"/>
      <c r="AP136" s="36"/>
      <c r="AQ136" s="20"/>
      <c r="AR136" s="20"/>
      <c r="AS136" s="20"/>
      <c r="AT136" s="20"/>
      <c r="AU136" s="20"/>
      <c r="AV136" s="20"/>
      <c r="AW136" s="20"/>
      <c r="AX136" s="40"/>
      <c r="AZ136" s="424"/>
    </row>
    <row r="137" spans="4:52" x14ac:dyDescent="0.4">
      <c r="D137" s="408"/>
      <c r="E137" s="321" t="str">
        <f>IF(Bチーム用勤務希望表!E77&lt;&gt;"",Bチーム用勤務希望表!E77,"")</f>
        <v/>
      </c>
      <c r="F137" s="230" t="str">
        <f>IF(Bチーム用勤務希望表!F77&lt;&gt;"",Bチーム用勤務希望表!F77,"")</f>
        <v/>
      </c>
      <c r="G137" s="315" t="str">
        <f>IF(Bチーム用勤務希望表!G77&lt;&gt;"",Bチーム用勤務希望表!G77,"")</f>
        <v/>
      </c>
      <c r="H137" s="315" t="str">
        <f>IF(Bチーム用勤務希望表!H77&lt;&gt;"",Bチーム用勤務希望表!H77,"")</f>
        <v/>
      </c>
      <c r="I137" s="317" t="str">
        <f>IF(Bチーム用勤務希望表!I77&lt;&gt;"",Bチーム用勤務希望表!I77,"")</f>
        <v/>
      </c>
      <c r="J137" s="157" t="s">
        <v>78</v>
      </c>
      <c r="K137" s="129"/>
      <c r="L137" s="129"/>
      <c r="M137" s="129"/>
      <c r="N137" s="129"/>
      <c r="O137" s="129"/>
      <c r="P137" s="129"/>
      <c r="Q137" s="129"/>
      <c r="R137" s="129"/>
      <c r="S137" s="129"/>
      <c r="T137" s="129"/>
      <c r="U137" s="129"/>
      <c r="V137" s="129"/>
      <c r="W137" s="129"/>
      <c r="X137" s="129"/>
      <c r="Y137" s="129"/>
      <c r="Z137" s="129"/>
      <c r="AA137" s="129"/>
      <c r="AB137" s="129"/>
      <c r="AC137" s="129"/>
      <c r="AD137" s="129"/>
      <c r="AE137" s="129"/>
      <c r="AF137" s="129"/>
      <c r="AG137" s="129"/>
      <c r="AH137" s="129"/>
      <c r="AI137" s="129"/>
      <c r="AJ137" s="129"/>
      <c r="AK137" s="129"/>
      <c r="AL137" s="129"/>
      <c r="AM137" s="129"/>
      <c r="AN137" s="129"/>
      <c r="AO137" s="130"/>
      <c r="AP137" s="36" t="str">
        <f>IF(E137="","",COUNTIF(K137:AO137,"日"))</f>
        <v/>
      </c>
      <c r="AQ137" s="16" t="str">
        <f>IF($D$1="二交代制",IF(E137="","",COUNTIF(K137:AO137,"当")),"")</f>
        <v/>
      </c>
      <c r="AR137" s="16" t="str">
        <f t="shared" ref="AR137" si="293">IF($D$1="二交代制",IF(E137="","",IF(($F137-AQ137)&gt;0,TEXT(($F137-AQ137),"@")&amp;"日, 不足しています",IF(($F137-AQ137)=0,"指定日数に等しいです",IF(($F137-AQ137)&lt;0,TEXT(-($F137-AQ137),"@")&amp;"日, 余っています","")))),"")</f>
        <v/>
      </c>
      <c r="AS137" s="16" t="str">
        <f>IF($D$1="三交代制",IF(E137="","",COUNTIF(K137:AO137,"準")),"")</f>
        <v/>
      </c>
      <c r="AT137" s="20" t="str">
        <f t="shared" ref="AT137" si="294">IF($D$1="三交代制",IF(E137="","",IF(($G137-AS137)&gt;0,TEXT(($G137-AS137),"@")&amp;"日, 不足しています",IF(($G137-AS137)=0,"指定日数に等しいです",IF(($G137-AS137)&lt;0,TEXT(-($G137-AS137),"@")&amp;"日, 余っています","")))),"")</f>
        <v/>
      </c>
      <c r="AU137" s="16" t="str">
        <f>IF($D$1="三交代制",IF(E137="","",COUNTIF(K137:AO137,"深")),"")</f>
        <v/>
      </c>
      <c r="AV137" s="16" t="str">
        <f t="shared" ref="AV137" si="295">IF($D$1="三交代制",IF(E137="","",IF(($H137-AU137)&gt;0,TEXT(($H137-AU137),"@")&amp;"日, 不足しています",IF(($H137-AU137)=0,"指定日数に等しいです",IF(($H137-AU137)&lt;0,TEXT(-($H137-AU137),"@")&amp;"日, 余っています","")))),"")</f>
        <v/>
      </c>
      <c r="AW137" s="16" t="str">
        <f>IF(E137="","",COUNTIF(K137:AO137,"休"))</f>
        <v/>
      </c>
      <c r="AX137" s="42" t="str">
        <f t="shared" ref="AX137" si="296">IF(E137="","",IF(($I137-AW137)&gt;0,TEXT(($I137-AW137),"@")&amp;"日, 不足しています",IF(($I137-AW137)=0,"指定日数に等しいです",IF(($I137-AW137)&lt;0,TEXT(-($I137-AW137),"@")&amp;"日, 余っています",""))))</f>
        <v/>
      </c>
      <c r="AZ137" s="425" t="str">
        <f t="shared" ref="AZ137" si="297">IF(AND((COUNTIF(K137:AO137,"日")+COUNTIF(K137:AO137,"当")+COUNTIF(K137:AO137,"明")+COUNTIF(K137:AO137,"準")+COUNTIF(K137:AO137,"深")+COUNTIF(K137:AO137,"休"))&gt;0,$E137=""),"氏名を入力して下さい！勤務希望が入力されているのに, 氏名が入力されていません！",IF(
OR(AND($AM$18="×",AM137&lt;&gt;""),AND($AN$18="×",AN137&lt;&gt;""),AND($AO$18="×",AO137&lt;&gt;"")),TEXT($D$9,"m月")&amp;"に含まれない日の希望欄は空白にして下さい！",IF(
AND($D$1="二交代制", COUNTIF(K137:AO137,"準")&gt;0),"「準」夜勤を消して下さい！", IF(AND($D$1="二交代制", COUNTIF(K137:AO137,"深")&gt;0),"「深」夜勤を消して下さい！",IF(AND($D$1="三交代制", COUNTIF(K137:AO137,"当")&gt;0),"「当」直を消して下さい！",IF(AND($D$1="三交代制", COUNTIF(K137:AO137,"明")&gt;0),"「明」けを消して下さい！",
IF(COUNTIF(K278:AO279,10)&gt;0,"「当直→明け→休み」を2回以上, "&amp;CHAR(10)&amp;"連続させないで下さい！",IF(COUNTIF(K278:AO279,20)&gt;0,"「準, 深夜勤務」は3回以上, "&amp;CHAR(10)&amp;"連続させないようにして下さい！",
IF(COUNTIF(K278:AO279,30)&gt;0,"「当直→明け→休み」"&amp;CHAR(10)&amp;"にして下さい！",IF(COUNTIF(K278:AO279,40)&gt;0,"「日(休)→準→休」「日(休)→準→準→休」,「休→深→休」,"&amp;CHAR(10)&amp;"「休→深→準(深)→休」のどれかにして下さい！",""))))))))))</f>
        <v/>
      </c>
    </row>
    <row r="138" spans="4:52" ht="19.5" thickBot="1" x14ac:dyDescent="0.45">
      <c r="D138" s="409"/>
      <c r="E138" s="322"/>
      <c r="F138" s="231"/>
      <c r="G138" s="316"/>
      <c r="H138" s="316"/>
      <c r="I138" s="318"/>
      <c r="J138" s="158" t="s">
        <v>56</v>
      </c>
      <c r="K138" s="132"/>
      <c r="L138" s="132"/>
      <c r="M138" s="132"/>
      <c r="N138" s="132"/>
      <c r="O138" s="132"/>
      <c r="P138" s="132"/>
      <c r="Q138" s="132"/>
      <c r="R138" s="132"/>
      <c r="S138" s="132"/>
      <c r="T138" s="132"/>
      <c r="U138" s="132"/>
      <c r="V138" s="132"/>
      <c r="W138" s="132"/>
      <c r="X138" s="132"/>
      <c r="Y138" s="132"/>
      <c r="Z138" s="132"/>
      <c r="AA138" s="132"/>
      <c r="AB138" s="132"/>
      <c r="AC138" s="132"/>
      <c r="AD138" s="132"/>
      <c r="AE138" s="132"/>
      <c r="AF138" s="132"/>
      <c r="AG138" s="132"/>
      <c r="AH138" s="132"/>
      <c r="AI138" s="132"/>
      <c r="AJ138" s="132"/>
      <c r="AK138" s="132"/>
      <c r="AL138" s="132"/>
      <c r="AM138" s="132"/>
      <c r="AN138" s="132"/>
      <c r="AO138" s="133"/>
      <c r="AP138" s="39"/>
      <c r="AQ138" s="32"/>
      <c r="AR138" s="32"/>
      <c r="AS138" s="32"/>
      <c r="AT138" s="32"/>
      <c r="AU138" s="32"/>
      <c r="AV138" s="32"/>
      <c r="AW138" s="32"/>
      <c r="AX138" s="41"/>
      <c r="AZ138" s="428"/>
    </row>
    <row r="159" spans="3:53" x14ac:dyDescent="0.4">
      <c r="C159" s="17"/>
      <c r="D159" s="17"/>
      <c r="E159" s="17"/>
      <c r="F159" s="17"/>
      <c r="G159" s="17"/>
      <c r="H159" s="17"/>
      <c r="I159" s="20" t="s">
        <v>92</v>
      </c>
      <c r="J159" s="435" t="s">
        <v>107</v>
      </c>
      <c r="K159" s="436"/>
      <c r="L159" s="436"/>
      <c r="M159" s="436"/>
      <c r="N159" s="436"/>
      <c r="O159" s="436"/>
      <c r="P159" s="436"/>
      <c r="Q159" s="436"/>
      <c r="R159" s="436"/>
      <c r="S159" s="436"/>
      <c r="T159" s="436"/>
      <c r="U159" s="436"/>
      <c r="V159" s="436"/>
      <c r="W159" s="436"/>
      <c r="X159" s="436"/>
      <c r="Y159" s="436"/>
      <c r="Z159" s="436"/>
      <c r="AA159" s="436"/>
      <c r="AB159" s="436"/>
      <c r="AC159" s="436"/>
      <c r="AD159" s="436"/>
      <c r="AE159" s="436"/>
      <c r="AF159" s="436"/>
      <c r="AG159" s="436"/>
      <c r="AH159" s="436"/>
      <c r="AI159" s="436"/>
      <c r="AJ159" s="436"/>
      <c r="AK159" s="436"/>
      <c r="AL159" s="436"/>
      <c r="AM159" s="436"/>
      <c r="AN159" s="436"/>
      <c r="AO159" s="437"/>
      <c r="AZ159" s="143" t="s">
        <v>169</v>
      </c>
      <c r="BA159" s="14" t="s">
        <v>77</v>
      </c>
    </row>
    <row r="160" spans="3:53" x14ac:dyDescent="0.4">
      <c r="C160" s="344" t="s">
        <v>31</v>
      </c>
      <c r="D160" s="344" t="s">
        <v>28</v>
      </c>
      <c r="E160" s="18" t="s">
        <v>30</v>
      </c>
      <c r="F160" s="18"/>
      <c r="G160" s="18"/>
      <c r="H160" s="17" t="s">
        <v>88</v>
      </c>
      <c r="I160" s="438" t="s">
        <v>3</v>
      </c>
      <c r="J160" s="419" t="str">
        <f>E19</f>
        <v>佐藤</v>
      </c>
      <c r="K160" s="343">
        <f>IF(AND($D$1="二交代制",K$17&gt;=1,K$17&lt;=28,K19="当",L19="明",M19="休",N19="当"),10,IF(AND($D$1="三交代制",K$17&gt;=2,K$17&lt;=30,OR(K19="準",K19="深"),OR(L19="準",L19="深"),OR(M19="準",M19="深")),20,IF(AND($D$1="二交代制",OR(K19="当",K19="明"),NOT(OR(AND(K19="当",OR(L19="明",K$17=31,L$18="×"),OR(M19="休",K$17=30,K$17=31,M$18="×")),AND(K19="明",OR(J19="当",K$17=1),OR(L19="休",K$17=31,L$18="×"))))),30,IF(AND($D$1="三交代制",J19&lt;&gt;"準",J19&lt;&gt;"深",OR(K19="準",K19="深"),(NOT(OR(AND(K19="準",OR(J19="日",J19="休",K$17=1,AND(L19&lt;&gt;"準",L19&lt;&gt;"深",J19="")),OR(L19="休",AND(L19="準",OR(M19="休",K$17=30,M$18="×")),K$17=31,L$18="×",L19="")),AND(K19="深",OR(J19="休",K$17=1,AND(L19&lt;&gt;"準",L19&lt;&gt;"深",J19="")),OR(L19="休",AND(OR(L19="準",L19="深"),OR(M19="休",K$17=30,M$18="×")),K$17=31,L$18="×",L19="")))))),40,0))))</f>
        <v>0</v>
      </c>
      <c r="L160" s="343">
        <f t="shared" ref="L160:AO160" si="298">IF(AND($D$1="二交代制",L$17&gt;=1,L$17&lt;=28,L19="当",M19="明",N19="休",O19="当"),10,IF(AND($D$1="三交代制",L$17&gt;=2,L$17&lt;=30,OR(L19="準",L19="深"),OR(M19="準",M19="深"),OR(N19="準",N19="深")),20,IF(AND($D$1="二交代制",OR(L19="当",L19="明"),NOT(OR(AND(L19="当",OR(M19="明",L$17=31,M$18="×"),OR(N19="休",L$17=30,L$17=31,N$18="×")),AND(L19="明",OR(K19="当",L$17=1),OR(M19="休",L$17=31,M$18="×"))))),30,IF(AND($D$1="三交代制",K19&lt;&gt;"準",K19&lt;&gt;"深",OR(L19="準",L19="深"),(NOT(OR(AND(L19="準",OR(K19="日",K19="休",L$17=1,AND(M19&lt;&gt;"準",M19&lt;&gt;"深",K19="")),OR(M19="休",AND(M19="準",OR(N19="休",L$17=30,N$18="×")),L$17=31,M$18="×",M19="")),AND(L19="深",OR(K19="休",L$17=1,AND(M19&lt;&gt;"準",M19&lt;&gt;"深",K19="")),OR(M19="休",AND(OR(M19="準",M19="深"),OR(N19="休",L$17=30,N$18="×")),L$17=31,M$18="×",M19="")))))),40,0))))</f>
        <v>0</v>
      </c>
      <c r="M160" s="343">
        <f t="shared" si="298"/>
        <v>0</v>
      </c>
      <c r="N160" s="343">
        <f t="shared" si="298"/>
        <v>0</v>
      </c>
      <c r="O160" s="343">
        <f t="shared" si="298"/>
        <v>0</v>
      </c>
      <c r="P160" s="343">
        <f t="shared" si="298"/>
        <v>0</v>
      </c>
      <c r="Q160" s="343">
        <f t="shared" si="298"/>
        <v>0</v>
      </c>
      <c r="R160" s="343">
        <f t="shared" si="298"/>
        <v>0</v>
      </c>
      <c r="S160" s="343">
        <f t="shared" si="298"/>
        <v>0</v>
      </c>
      <c r="T160" s="343">
        <f t="shared" si="298"/>
        <v>0</v>
      </c>
      <c r="U160" s="343">
        <f t="shared" si="298"/>
        <v>0</v>
      </c>
      <c r="V160" s="343">
        <f t="shared" si="298"/>
        <v>0</v>
      </c>
      <c r="W160" s="343">
        <f t="shared" si="298"/>
        <v>0</v>
      </c>
      <c r="X160" s="343">
        <f t="shared" si="298"/>
        <v>0</v>
      </c>
      <c r="Y160" s="343">
        <f t="shared" si="298"/>
        <v>0</v>
      </c>
      <c r="Z160" s="343">
        <f t="shared" si="298"/>
        <v>0</v>
      </c>
      <c r="AA160" s="343">
        <f t="shared" si="298"/>
        <v>0</v>
      </c>
      <c r="AB160" s="343">
        <f t="shared" si="298"/>
        <v>0</v>
      </c>
      <c r="AC160" s="343">
        <f t="shared" si="298"/>
        <v>0</v>
      </c>
      <c r="AD160" s="343">
        <f t="shared" si="298"/>
        <v>0</v>
      </c>
      <c r="AE160" s="343">
        <f t="shared" si="298"/>
        <v>0</v>
      </c>
      <c r="AF160" s="343">
        <f t="shared" si="298"/>
        <v>0</v>
      </c>
      <c r="AG160" s="343">
        <f t="shared" si="298"/>
        <v>0</v>
      </c>
      <c r="AH160" s="343">
        <f t="shared" si="298"/>
        <v>0</v>
      </c>
      <c r="AI160" s="343">
        <f t="shared" si="298"/>
        <v>0</v>
      </c>
      <c r="AJ160" s="343">
        <f t="shared" si="298"/>
        <v>0</v>
      </c>
      <c r="AK160" s="343">
        <f t="shared" si="298"/>
        <v>0</v>
      </c>
      <c r="AL160" s="343">
        <f t="shared" si="298"/>
        <v>0</v>
      </c>
      <c r="AM160" s="343">
        <f t="shared" si="298"/>
        <v>0</v>
      </c>
      <c r="AN160" s="343">
        <f t="shared" si="298"/>
        <v>0</v>
      </c>
      <c r="AO160" s="343">
        <f t="shared" si="298"/>
        <v>0</v>
      </c>
      <c r="AZ160" s="143" t="s">
        <v>167</v>
      </c>
      <c r="BA160" s="87" t="str">
        <f>Aチーム用勤務希望表!BA160</f>
        <v>2022年</v>
      </c>
    </row>
    <row r="161" spans="3:86" x14ac:dyDescent="0.4">
      <c r="C161" s="345"/>
      <c r="D161" s="345"/>
      <c r="E161" s="18" t="s">
        <v>29</v>
      </c>
      <c r="F161" s="18"/>
      <c r="G161" s="18"/>
      <c r="H161" s="17" t="s">
        <v>89</v>
      </c>
      <c r="I161" s="345"/>
      <c r="J161" s="434"/>
      <c r="K161" s="343"/>
      <c r="L161" s="343"/>
      <c r="M161" s="343"/>
      <c r="N161" s="343"/>
      <c r="O161" s="343"/>
      <c r="P161" s="343"/>
      <c r="Q161" s="343"/>
      <c r="R161" s="343"/>
      <c r="S161" s="343"/>
      <c r="T161" s="343"/>
      <c r="U161" s="343"/>
      <c r="V161" s="343"/>
      <c r="W161" s="343"/>
      <c r="X161" s="343"/>
      <c r="Y161" s="343"/>
      <c r="Z161" s="343"/>
      <c r="AA161" s="343"/>
      <c r="AB161" s="343"/>
      <c r="AC161" s="343"/>
      <c r="AD161" s="343"/>
      <c r="AE161" s="343"/>
      <c r="AF161" s="343"/>
      <c r="AG161" s="343"/>
      <c r="AH161" s="343"/>
      <c r="AI161" s="343"/>
      <c r="AJ161" s="343"/>
      <c r="AK161" s="343"/>
      <c r="AL161" s="343"/>
      <c r="AM161" s="343"/>
      <c r="AN161" s="343"/>
      <c r="AO161" s="343"/>
      <c r="AZ161" s="143" t="s">
        <v>110</v>
      </c>
      <c r="BA161" s="430" t="s">
        <v>76</v>
      </c>
      <c r="BB161" s="431"/>
      <c r="BC161" s="431"/>
      <c r="BD161" s="432"/>
      <c r="BE161" s="432"/>
      <c r="BF161" s="432"/>
      <c r="BG161" s="432"/>
      <c r="BH161" s="432"/>
      <c r="BI161" s="432"/>
      <c r="BJ161" s="432"/>
      <c r="BK161" s="432"/>
      <c r="BL161" s="432"/>
      <c r="BM161" s="432"/>
      <c r="BN161" s="432"/>
      <c r="BO161" s="432"/>
      <c r="BP161" s="432"/>
      <c r="BQ161" s="432"/>
      <c r="BR161" s="432"/>
      <c r="BS161" s="432"/>
      <c r="BT161" s="432"/>
      <c r="BU161" s="432"/>
      <c r="BV161" s="432"/>
      <c r="BW161" s="432"/>
      <c r="BX161" s="432"/>
      <c r="BY161" s="432"/>
      <c r="BZ161" s="432"/>
      <c r="CA161" s="432"/>
      <c r="CB161" s="432"/>
      <c r="CC161" s="432"/>
      <c r="CD161" s="432"/>
      <c r="CE161" s="432"/>
      <c r="CF161" s="432"/>
      <c r="CG161" s="432"/>
      <c r="CH161" s="433"/>
    </row>
    <row r="162" spans="3:86" x14ac:dyDescent="0.4">
      <c r="C162" s="345"/>
      <c r="D162" s="345"/>
      <c r="E162" s="18" t="s">
        <v>32</v>
      </c>
      <c r="F162" s="18"/>
      <c r="G162" s="18"/>
      <c r="H162" s="17" t="s">
        <v>90</v>
      </c>
      <c r="I162" s="345"/>
      <c r="J162" s="419" t="str">
        <f t="shared" ref="J162" si="299">E21</f>
        <v>鈴木</v>
      </c>
      <c r="K162" s="343">
        <f t="shared" ref="K162" si="300">IF(AND($D$1="二交代制",K$17&gt;=1,K$17&lt;=28,K21="当",L21="明",M21="休",N21="当"),10,IF(AND($D$1="三交代制",K$17&gt;=2,K$17&lt;=30,OR(K21="準",K21="深"),OR(L21="準",L21="深"),OR(M21="準",M21="深")),20,IF(AND($D$1="二交代制",OR(K21="当",K21="明"),NOT(OR(AND(K21="当",OR(L21="明",K$17=31,L$18="×"),OR(M21="休",K$17=30,K$17=31,M$18="×")),AND(K21="明",OR(J21="当",K$17=1),OR(L21="休",K$17=31,L$18="×"))))),30,IF(AND($D$1="三交代制",J21&lt;&gt;"準",J21&lt;&gt;"深",OR(K21="準",K21="深"),(NOT(OR(AND(K21="準",OR(J21="日",J21="休",K$17=1,AND(L21&lt;&gt;"準",L21&lt;&gt;"深",J21="")),OR(L21="休",AND(L21="準",OR(M21="休",K$17=30,M$18="×")),K$17=31,L$18="×",L21="")),AND(K21="深",OR(J21="休",K$17=1,AND(L21&lt;&gt;"準",L21&lt;&gt;"深",J21="")),OR(L21="休",AND(OR(L21="準",L21="深"),OR(M21="休",K$17=30,M$18="×")),K$17=31,L$18="×",L21="")))))),40,0))))</f>
        <v>0</v>
      </c>
      <c r="L162" s="343">
        <f t="shared" ref="L162" si="301">IF(AND($D$1="二交代制",L$17&gt;=1,L$17&lt;=28,L21="当",M21="明",N21="休",O21="当"),10,IF(AND($D$1="三交代制",L$17&gt;=2,L$17&lt;=30,OR(L21="準",L21="深"),OR(M21="準",M21="深"),OR(N21="準",N21="深")),20,IF(AND($D$1="二交代制",OR(L21="当",L21="明"),NOT(OR(AND(L21="当",OR(M21="明",L$17=31,M$18="×"),OR(N21="休",L$17=30,L$17=31,N$18="×")),AND(L21="明",OR(K21="当",L$17=1),OR(M21="休",L$17=31,M$18="×"))))),30,IF(AND($D$1="三交代制",K21&lt;&gt;"準",K21&lt;&gt;"深",OR(L21="準",L21="深"),(NOT(OR(AND(L21="準",OR(K21="日",K21="休",L$17=1,AND(M21&lt;&gt;"準",M21&lt;&gt;"深",K21="")),OR(M21="休",AND(M21="準",OR(N21="休",L$17=30,N$18="×")),L$17=31,M$18="×",M21="")),AND(L21="深",OR(K21="休",L$17=1,AND(M21&lt;&gt;"準",M21&lt;&gt;"深",K21="")),OR(M21="休",AND(OR(M21="準",M21="深"),OR(N21="休",L$17=30,N$18="×")),L$17=31,M$18="×",M21="")))))),40,0))))</f>
        <v>0</v>
      </c>
      <c r="M162" s="343">
        <f t="shared" ref="M162" si="302">IF(AND($D$1="二交代制",M$17&gt;=1,M$17&lt;=28,M21="当",N21="明",O21="休",P21="当"),10,IF(AND($D$1="三交代制",M$17&gt;=2,M$17&lt;=30,OR(M21="準",M21="深"),OR(N21="準",N21="深"),OR(O21="準",O21="深")),20,IF(AND($D$1="二交代制",OR(M21="当",M21="明"),NOT(OR(AND(M21="当",OR(N21="明",M$17=31,N$18="×"),OR(O21="休",M$17=30,M$17=31,O$18="×")),AND(M21="明",OR(L21="当",M$17=1),OR(N21="休",M$17=31,N$18="×"))))),30,IF(AND($D$1="三交代制",L21&lt;&gt;"準",L21&lt;&gt;"深",OR(M21="準",M21="深"),(NOT(OR(AND(M21="準",OR(L21="日",L21="休",M$17=1,AND(N21&lt;&gt;"準",N21&lt;&gt;"深",L21="")),OR(N21="休",AND(N21="準",OR(O21="休",M$17=30,O$18="×")),M$17=31,N$18="×",N21="")),AND(M21="深",OR(L21="休",M$17=1,AND(N21&lt;&gt;"準",N21&lt;&gt;"深",L21="")),OR(N21="休",AND(OR(N21="準",N21="深"),OR(O21="休",M$17=30,O$18="×")),M$17=31,N$18="×",N21="")))))),40,0))))</f>
        <v>0</v>
      </c>
      <c r="N162" s="343">
        <f t="shared" ref="N162" si="303">IF(AND($D$1="二交代制",N$17&gt;=1,N$17&lt;=28,N21="当",O21="明",P21="休",Q21="当"),10,IF(AND($D$1="三交代制",N$17&gt;=2,N$17&lt;=30,OR(N21="準",N21="深"),OR(O21="準",O21="深"),OR(P21="準",P21="深")),20,IF(AND($D$1="二交代制",OR(N21="当",N21="明"),NOT(OR(AND(N21="当",OR(O21="明",N$17=31,O$18="×"),OR(P21="休",N$17=30,N$17=31,P$18="×")),AND(N21="明",OR(M21="当",N$17=1),OR(O21="休",N$17=31,O$18="×"))))),30,IF(AND($D$1="三交代制",M21&lt;&gt;"準",M21&lt;&gt;"深",OR(N21="準",N21="深"),(NOT(OR(AND(N21="準",OR(M21="日",M21="休",N$17=1,AND(O21&lt;&gt;"準",O21&lt;&gt;"深",M21="")),OR(O21="休",AND(O21="準",OR(P21="休",N$17=30,P$18="×")),N$17=31,O$18="×",O21="")),AND(N21="深",OR(M21="休",N$17=1,AND(O21&lt;&gt;"準",O21&lt;&gt;"深",M21="")),OR(O21="休",AND(OR(O21="準",O21="深"),OR(P21="休",N$17=30,P$18="×")),N$17=31,O$18="×",O21="")))))),40,0))))</f>
        <v>0</v>
      </c>
      <c r="O162" s="343">
        <f t="shared" ref="O162" si="304">IF(AND($D$1="二交代制",O$17&gt;=1,O$17&lt;=28,O21="当",P21="明",Q21="休",R21="当"),10,IF(AND($D$1="三交代制",O$17&gt;=2,O$17&lt;=30,OR(O21="準",O21="深"),OR(P21="準",P21="深"),OR(Q21="準",Q21="深")),20,IF(AND($D$1="二交代制",OR(O21="当",O21="明"),NOT(OR(AND(O21="当",OR(P21="明",O$17=31,P$18="×"),OR(Q21="休",O$17=30,O$17=31,Q$18="×")),AND(O21="明",OR(N21="当",O$17=1),OR(P21="休",O$17=31,P$18="×"))))),30,IF(AND($D$1="三交代制",N21&lt;&gt;"準",N21&lt;&gt;"深",OR(O21="準",O21="深"),(NOT(OR(AND(O21="準",OR(N21="日",N21="休",O$17=1,AND(P21&lt;&gt;"準",P21&lt;&gt;"深",N21="")),OR(P21="休",AND(P21="準",OR(Q21="休",O$17=30,Q$18="×")),O$17=31,P$18="×",P21="")),AND(O21="深",OR(N21="休",O$17=1,AND(P21&lt;&gt;"準",P21&lt;&gt;"深",N21="")),OR(P21="休",AND(OR(P21="準",P21="深"),OR(Q21="休",O$17=30,Q$18="×")),O$17=31,P$18="×",P21="")))))),40,0))))</f>
        <v>0</v>
      </c>
      <c r="P162" s="343">
        <f t="shared" ref="P162" si="305">IF(AND($D$1="二交代制",P$17&gt;=1,P$17&lt;=28,P21="当",Q21="明",R21="休",S21="当"),10,IF(AND($D$1="三交代制",P$17&gt;=2,P$17&lt;=30,OR(P21="準",P21="深"),OR(Q21="準",Q21="深"),OR(R21="準",R21="深")),20,IF(AND($D$1="二交代制",OR(P21="当",P21="明"),NOT(OR(AND(P21="当",OR(Q21="明",P$17=31,Q$18="×"),OR(R21="休",P$17=30,P$17=31,R$18="×")),AND(P21="明",OR(O21="当",P$17=1),OR(Q21="休",P$17=31,Q$18="×"))))),30,IF(AND($D$1="三交代制",O21&lt;&gt;"準",O21&lt;&gt;"深",OR(P21="準",P21="深"),(NOT(OR(AND(P21="準",OR(O21="日",O21="休",P$17=1,AND(Q21&lt;&gt;"準",Q21&lt;&gt;"深",O21="")),OR(Q21="休",AND(Q21="準",OR(R21="休",P$17=30,R$18="×")),P$17=31,Q$18="×",Q21="")),AND(P21="深",OR(O21="休",P$17=1,AND(Q21&lt;&gt;"準",Q21&lt;&gt;"深",O21="")),OR(Q21="休",AND(OR(Q21="準",Q21="深"),OR(R21="休",P$17=30,R$18="×")),P$17=31,Q$18="×",Q21="")))))),40,0))))</f>
        <v>0</v>
      </c>
      <c r="Q162" s="343">
        <f t="shared" ref="Q162" si="306">IF(AND($D$1="二交代制",Q$17&gt;=1,Q$17&lt;=28,Q21="当",R21="明",S21="休",T21="当"),10,IF(AND($D$1="三交代制",Q$17&gt;=2,Q$17&lt;=30,OR(Q21="準",Q21="深"),OR(R21="準",R21="深"),OR(S21="準",S21="深")),20,IF(AND($D$1="二交代制",OR(Q21="当",Q21="明"),NOT(OR(AND(Q21="当",OR(R21="明",Q$17=31,R$18="×"),OR(S21="休",Q$17=30,Q$17=31,S$18="×")),AND(Q21="明",OR(P21="当",Q$17=1),OR(R21="休",Q$17=31,R$18="×"))))),30,IF(AND($D$1="三交代制",P21&lt;&gt;"準",P21&lt;&gt;"深",OR(Q21="準",Q21="深"),(NOT(OR(AND(Q21="準",OR(P21="日",P21="休",Q$17=1,AND(R21&lt;&gt;"準",R21&lt;&gt;"深",P21="")),OR(R21="休",AND(R21="準",OR(S21="休",Q$17=30,S$18="×")),Q$17=31,R$18="×",R21="")),AND(Q21="深",OR(P21="休",Q$17=1,AND(R21&lt;&gt;"準",R21&lt;&gt;"深",P21="")),OR(R21="休",AND(OR(R21="準",R21="深"),OR(S21="休",Q$17=30,S$18="×")),Q$17=31,R$18="×",R21="")))))),40,0))))</f>
        <v>0</v>
      </c>
      <c r="R162" s="343">
        <f t="shared" ref="R162" si="307">IF(AND($D$1="二交代制",R$17&gt;=1,R$17&lt;=28,R21="当",S21="明",T21="休",U21="当"),10,IF(AND($D$1="三交代制",R$17&gt;=2,R$17&lt;=30,OR(R21="準",R21="深"),OR(S21="準",S21="深"),OR(T21="準",T21="深")),20,IF(AND($D$1="二交代制",OR(R21="当",R21="明"),NOT(OR(AND(R21="当",OR(S21="明",R$17=31,S$18="×"),OR(T21="休",R$17=30,R$17=31,T$18="×")),AND(R21="明",OR(Q21="当",R$17=1),OR(S21="休",R$17=31,S$18="×"))))),30,IF(AND($D$1="三交代制",Q21&lt;&gt;"準",Q21&lt;&gt;"深",OR(R21="準",R21="深"),(NOT(OR(AND(R21="準",OR(Q21="日",Q21="休",R$17=1,AND(S21&lt;&gt;"準",S21&lt;&gt;"深",Q21="")),OR(S21="休",AND(S21="準",OR(T21="休",R$17=30,T$18="×")),R$17=31,S$18="×",S21="")),AND(R21="深",OR(Q21="休",R$17=1,AND(S21&lt;&gt;"準",S21&lt;&gt;"深",Q21="")),OR(S21="休",AND(OR(S21="準",S21="深"),OR(T21="休",R$17=30,T$18="×")),R$17=31,S$18="×",S21="")))))),40,0))))</f>
        <v>0</v>
      </c>
      <c r="S162" s="343">
        <f t="shared" ref="S162" si="308">IF(AND($D$1="二交代制",S$17&gt;=1,S$17&lt;=28,S21="当",T21="明",U21="休",V21="当"),10,IF(AND($D$1="三交代制",S$17&gt;=2,S$17&lt;=30,OR(S21="準",S21="深"),OR(T21="準",T21="深"),OR(U21="準",U21="深")),20,IF(AND($D$1="二交代制",OR(S21="当",S21="明"),NOT(OR(AND(S21="当",OR(T21="明",S$17=31,T$18="×"),OR(U21="休",S$17=30,S$17=31,U$18="×")),AND(S21="明",OR(R21="当",S$17=1),OR(T21="休",S$17=31,T$18="×"))))),30,IF(AND($D$1="三交代制",R21&lt;&gt;"準",R21&lt;&gt;"深",OR(S21="準",S21="深"),(NOT(OR(AND(S21="準",OR(R21="日",R21="休",S$17=1,AND(T21&lt;&gt;"準",T21&lt;&gt;"深",R21="")),OR(T21="休",AND(T21="準",OR(U21="休",S$17=30,U$18="×")),S$17=31,T$18="×",T21="")),AND(S21="深",OR(R21="休",S$17=1,AND(T21&lt;&gt;"準",T21&lt;&gt;"深",R21="")),OR(T21="休",AND(OR(T21="準",T21="深"),OR(U21="休",S$17=30,U$18="×")),S$17=31,T$18="×",T21="")))))),40,0))))</f>
        <v>0</v>
      </c>
      <c r="T162" s="343">
        <f t="shared" ref="T162" si="309">IF(AND($D$1="二交代制",T$17&gt;=1,T$17&lt;=28,T21="当",U21="明",V21="休",W21="当"),10,IF(AND($D$1="三交代制",T$17&gt;=2,T$17&lt;=30,OR(T21="準",T21="深"),OR(U21="準",U21="深"),OR(V21="準",V21="深")),20,IF(AND($D$1="二交代制",OR(T21="当",T21="明"),NOT(OR(AND(T21="当",OR(U21="明",T$17=31,U$18="×"),OR(V21="休",T$17=30,T$17=31,V$18="×")),AND(T21="明",OR(S21="当",T$17=1),OR(U21="休",T$17=31,U$18="×"))))),30,IF(AND($D$1="三交代制",S21&lt;&gt;"準",S21&lt;&gt;"深",OR(T21="準",T21="深"),(NOT(OR(AND(T21="準",OR(S21="日",S21="休",T$17=1,AND(U21&lt;&gt;"準",U21&lt;&gt;"深",S21="")),OR(U21="休",AND(U21="準",OR(V21="休",T$17=30,V$18="×")),T$17=31,U$18="×",U21="")),AND(T21="深",OR(S21="休",T$17=1,AND(U21&lt;&gt;"準",U21&lt;&gt;"深",S21="")),OR(U21="休",AND(OR(U21="準",U21="深"),OR(V21="休",T$17=30,V$18="×")),T$17=31,U$18="×",U21="")))))),40,0))))</f>
        <v>0</v>
      </c>
      <c r="U162" s="343">
        <f t="shared" ref="U162" si="310">IF(AND($D$1="二交代制",U$17&gt;=1,U$17&lt;=28,U21="当",V21="明",W21="休",X21="当"),10,IF(AND($D$1="三交代制",U$17&gt;=2,U$17&lt;=30,OR(U21="準",U21="深"),OR(V21="準",V21="深"),OR(W21="準",W21="深")),20,IF(AND($D$1="二交代制",OR(U21="当",U21="明"),NOT(OR(AND(U21="当",OR(V21="明",U$17=31,V$18="×"),OR(W21="休",U$17=30,U$17=31,W$18="×")),AND(U21="明",OR(T21="当",U$17=1),OR(V21="休",U$17=31,V$18="×"))))),30,IF(AND($D$1="三交代制",T21&lt;&gt;"準",T21&lt;&gt;"深",OR(U21="準",U21="深"),(NOT(OR(AND(U21="準",OR(T21="日",T21="休",U$17=1,AND(V21&lt;&gt;"準",V21&lt;&gt;"深",T21="")),OR(V21="休",AND(V21="準",OR(W21="休",U$17=30,W$18="×")),U$17=31,V$18="×",V21="")),AND(U21="深",OR(T21="休",U$17=1,AND(V21&lt;&gt;"準",V21&lt;&gt;"深",T21="")),OR(V21="休",AND(OR(V21="準",V21="深"),OR(W21="休",U$17=30,W$18="×")),U$17=31,V$18="×",V21="")))))),40,0))))</f>
        <v>0</v>
      </c>
      <c r="V162" s="343">
        <f t="shared" ref="V162" si="311">IF(AND($D$1="二交代制",V$17&gt;=1,V$17&lt;=28,V21="当",W21="明",X21="休",Y21="当"),10,IF(AND($D$1="三交代制",V$17&gt;=2,V$17&lt;=30,OR(V21="準",V21="深"),OR(W21="準",W21="深"),OR(X21="準",X21="深")),20,IF(AND($D$1="二交代制",OR(V21="当",V21="明"),NOT(OR(AND(V21="当",OR(W21="明",V$17=31,W$18="×"),OR(X21="休",V$17=30,V$17=31,X$18="×")),AND(V21="明",OR(U21="当",V$17=1),OR(W21="休",V$17=31,W$18="×"))))),30,IF(AND($D$1="三交代制",U21&lt;&gt;"準",U21&lt;&gt;"深",OR(V21="準",V21="深"),(NOT(OR(AND(V21="準",OR(U21="日",U21="休",V$17=1,AND(W21&lt;&gt;"準",W21&lt;&gt;"深",U21="")),OR(W21="休",AND(W21="準",OR(X21="休",V$17=30,X$18="×")),V$17=31,W$18="×",W21="")),AND(V21="深",OR(U21="休",V$17=1,AND(W21&lt;&gt;"準",W21&lt;&gt;"深",U21="")),OR(W21="休",AND(OR(W21="準",W21="深"),OR(X21="休",V$17=30,X$18="×")),V$17=31,W$18="×",W21="")))))),40,0))))</f>
        <v>0</v>
      </c>
      <c r="W162" s="343">
        <f t="shared" ref="W162" si="312">IF(AND($D$1="二交代制",W$17&gt;=1,W$17&lt;=28,W21="当",X21="明",Y21="休",Z21="当"),10,IF(AND($D$1="三交代制",W$17&gt;=2,W$17&lt;=30,OR(W21="準",W21="深"),OR(X21="準",X21="深"),OR(Y21="準",Y21="深")),20,IF(AND($D$1="二交代制",OR(W21="当",W21="明"),NOT(OR(AND(W21="当",OR(X21="明",W$17=31,X$18="×"),OR(Y21="休",W$17=30,W$17=31,Y$18="×")),AND(W21="明",OR(V21="当",W$17=1),OR(X21="休",W$17=31,X$18="×"))))),30,IF(AND($D$1="三交代制",V21&lt;&gt;"準",V21&lt;&gt;"深",OR(W21="準",W21="深"),(NOT(OR(AND(W21="準",OR(V21="日",V21="休",W$17=1,AND(X21&lt;&gt;"準",X21&lt;&gt;"深",V21="")),OR(X21="休",AND(X21="準",OR(Y21="休",W$17=30,Y$18="×")),W$17=31,X$18="×",X21="")),AND(W21="深",OR(V21="休",W$17=1,AND(X21&lt;&gt;"準",X21&lt;&gt;"深",V21="")),OR(X21="休",AND(OR(X21="準",X21="深"),OR(Y21="休",W$17=30,Y$18="×")),W$17=31,X$18="×",X21="")))))),40,0))))</f>
        <v>0</v>
      </c>
      <c r="X162" s="343">
        <f t="shared" ref="X162" si="313">IF(AND($D$1="二交代制",X$17&gt;=1,X$17&lt;=28,X21="当",Y21="明",Z21="休",AA21="当"),10,IF(AND($D$1="三交代制",X$17&gt;=2,X$17&lt;=30,OR(X21="準",X21="深"),OR(Y21="準",Y21="深"),OR(Z21="準",Z21="深")),20,IF(AND($D$1="二交代制",OR(X21="当",X21="明"),NOT(OR(AND(X21="当",OR(Y21="明",X$17=31,Y$18="×"),OR(Z21="休",X$17=30,X$17=31,Z$18="×")),AND(X21="明",OR(W21="当",X$17=1),OR(Y21="休",X$17=31,Y$18="×"))))),30,IF(AND($D$1="三交代制",W21&lt;&gt;"準",W21&lt;&gt;"深",OR(X21="準",X21="深"),(NOT(OR(AND(X21="準",OR(W21="日",W21="休",X$17=1,AND(Y21&lt;&gt;"準",Y21&lt;&gt;"深",W21="")),OR(Y21="休",AND(Y21="準",OR(Z21="休",X$17=30,Z$18="×")),X$17=31,Y$18="×",Y21="")),AND(X21="深",OR(W21="休",X$17=1,AND(Y21&lt;&gt;"準",Y21&lt;&gt;"深",W21="")),OR(Y21="休",AND(OR(Y21="準",Y21="深"),OR(Z21="休",X$17=30,Z$18="×")),X$17=31,Y$18="×",Y21="")))))),40,0))))</f>
        <v>0</v>
      </c>
      <c r="Y162" s="343">
        <f t="shared" ref="Y162" si="314">IF(AND($D$1="二交代制",Y$17&gt;=1,Y$17&lt;=28,Y21="当",Z21="明",AA21="休",AB21="当"),10,IF(AND($D$1="三交代制",Y$17&gt;=2,Y$17&lt;=30,OR(Y21="準",Y21="深"),OR(Z21="準",Z21="深"),OR(AA21="準",AA21="深")),20,IF(AND($D$1="二交代制",OR(Y21="当",Y21="明"),NOT(OR(AND(Y21="当",OR(Z21="明",Y$17=31,Z$18="×"),OR(AA21="休",Y$17=30,Y$17=31,AA$18="×")),AND(Y21="明",OR(X21="当",Y$17=1),OR(Z21="休",Y$17=31,Z$18="×"))))),30,IF(AND($D$1="三交代制",X21&lt;&gt;"準",X21&lt;&gt;"深",OR(Y21="準",Y21="深"),(NOT(OR(AND(Y21="準",OR(X21="日",X21="休",Y$17=1,AND(Z21&lt;&gt;"準",Z21&lt;&gt;"深",X21="")),OR(Z21="休",AND(Z21="準",OR(AA21="休",Y$17=30,AA$18="×")),Y$17=31,Z$18="×",Z21="")),AND(Y21="深",OR(X21="休",Y$17=1,AND(Z21&lt;&gt;"準",Z21&lt;&gt;"深",X21="")),OR(Z21="休",AND(OR(Z21="準",Z21="深"),OR(AA21="休",Y$17=30,AA$18="×")),Y$17=31,Z$18="×",Z21="")))))),40,0))))</f>
        <v>0</v>
      </c>
      <c r="Z162" s="343">
        <f t="shared" ref="Z162" si="315">IF(AND($D$1="二交代制",Z$17&gt;=1,Z$17&lt;=28,Z21="当",AA21="明",AB21="休",AC21="当"),10,IF(AND($D$1="三交代制",Z$17&gt;=2,Z$17&lt;=30,OR(Z21="準",Z21="深"),OR(AA21="準",AA21="深"),OR(AB21="準",AB21="深")),20,IF(AND($D$1="二交代制",OR(Z21="当",Z21="明"),NOT(OR(AND(Z21="当",OR(AA21="明",Z$17=31,AA$18="×"),OR(AB21="休",Z$17=30,Z$17=31,AB$18="×")),AND(Z21="明",OR(Y21="当",Z$17=1),OR(AA21="休",Z$17=31,AA$18="×"))))),30,IF(AND($D$1="三交代制",Y21&lt;&gt;"準",Y21&lt;&gt;"深",OR(Z21="準",Z21="深"),(NOT(OR(AND(Z21="準",OR(Y21="日",Y21="休",Z$17=1,AND(AA21&lt;&gt;"準",AA21&lt;&gt;"深",Y21="")),OR(AA21="休",AND(AA21="準",OR(AB21="休",Z$17=30,AB$18="×")),Z$17=31,AA$18="×",AA21="")),AND(Z21="深",OR(Y21="休",Z$17=1,AND(AA21&lt;&gt;"準",AA21&lt;&gt;"深",Y21="")),OR(AA21="休",AND(OR(AA21="準",AA21="深"),OR(AB21="休",Z$17=30,AB$18="×")),Z$17=31,AA$18="×",AA21="")))))),40,0))))</f>
        <v>0</v>
      </c>
      <c r="AA162" s="343">
        <f t="shared" ref="AA162" si="316">IF(AND($D$1="二交代制",AA$17&gt;=1,AA$17&lt;=28,AA21="当",AB21="明",AC21="休",AD21="当"),10,IF(AND($D$1="三交代制",AA$17&gt;=2,AA$17&lt;=30,OR(AA21="準",AA21="深"),OR(AB21="準",AB21="深"),OR(AC21="準",AC21="深")),20,IF(AND($D$1="二交代制",OR(AA21="当",AA21="明"),NOT(OR(AND(AA21="当",OR(AB21="明",AA$17=31,AB$18="×"),OR(AC21="休",AA$17=30,AA$17=31,AC$18="×")),AND(AA21="明",OR(Z21="当",AA$17=1),OR(AB21="休",AA$17=31,AB$18="×"))))),30,IF(AND($D$1="三交代制",Z21&lt;&gt;"準",Z21&lt;&gt;"深",OR(AA21="準",AA21="深"),(NOT(OR(AND(AA21="準",OR(Z21="日",Z21="休",AA$17=1,AND(AB21&lt;&gt;"準",AB21&lt;&gt;"深",Z21="")),OR(AB21="休",AND(AB21="準",OR(AC21="休",AA$17=30,AC$18="×")),AA$17=31,AB$18="×",AB21="")),AND(AA21="深",OR(Z21="休",AA$17=1,AND(AB21&lt;&gt;"準",AB21&lt;&gt;"深",Z21="")),OR(AB21="休",AND(OR(AB21="準",AB21="深"),OR(AC21="休",AA$17=30,AC$18="×")),AA$17=31,AB$18="×",AB21="")))))),40,0))))</f>
        <v>0</v>
      </c>
      <c r="AB162" s="343">
        <f t="shared" ref="AB162" si="317">IF(AND($D$1="二交代制",AB$17&gt;=1,AB$17&lt;=28,AB21="当",AC21="明",AD21="休",AE21="当"),10,IF(AND($D$1="三交代制",AB$17&gt;=2,AB$17&lt;=30,OR(AB21="準",AB21="深"),OR(AC21="準",AC21="深"),OR(AD21="準",AD21="深")),20,IF(AND($D$1="二交代制",OR(AB21="当",AB21="明"),NOT(OR(AND(AB21="当",OR(AC21="明",AB$17=31,AC$18="×"),OR(AD21="休",AB$17=30,AB$17=31,AD$18="×")),AND(AB21="明",OR(AA21="当",AB$17=1),OR(AC21="休",AB$17=31,AC$18="×"))))),30,IF(AND($D$1="三交代制",AA21&lt;&gt;"準",AA21&lt;&gt;"深",OR(AB21="準",AB21="深"),(NOT(OR(AND(AB21="準",OR(AA21="日",AA21="休",AB$17=1,AND(AC21&lt;&gt;"準",AC21&lt;&gt;"深",AA21="")),OR(AC21="休",AND(AC21="準",OR(AD21="休",AB$17=30,AD$18="×")),AB$17=31,AC$18="×",AC21="")),AND(AB21="深",OR(AA21="休",AB$17=1,AND(AC21&lt;&gt;"準",AC21&lt;&gt;"深",AA21="")),OR(AC21="休",AND(OR(AC21="準",AC21="深"),OR(AD21="休",AB$17=30,AD$18="×")),AB$17=31,AC$18="×",AC21="")))))),40,0))))</f>
        <v>0</v>
      </c>
      <c r="AC162" s="343">
        <f t="shared" ref="AC162" si="318">IF(AND($D$1="二交代制",AC$17&gt;=1,AC$17&lt;=28,AC21="当",AD21="明",AE21="休",AF21="当"),10,IF(AND($D$1="三交代制",AC$17&gt;=2,AC$17&lt;=30,OR(AC21="準",AC21="深"),OR(AD21="準",AD21="深"),OR(AE21="準",AE21="深")),20,IF(AND($D$1="二交代制",OR(AC21="当",AC21="明"),NOT(OR(AND(AC21="当",OR(AD21="明",AC$17=31,AD$18="×"),OR(AE21="休",AC$17=30,AC$17=31,AE$18="×")),AND(AC21="明",OR(AB21="当",AC$17=1),OR(AD21="休",AC$17=31,AD$18="×"))))),30,IF(AND($D$1="三交代制",AB21&lt;&gt;"準",AB21&lt;&gt;"深",OR(AC21="準",AC21="深"),(NOT(OR(AND(AC21="準",OR(AB21="日",AB21="休",AC$17=1,AND(AD21&lt;&gt;"準",AD21&lt;&gt;"深",AB21="")),OR(AD21="休",AND(AD21="準",OR(AE21="休",AC$17=30,AE$18="×")),AC$17=31,AD$18="×",AD21="")),AND(AC21="深",OR(AB21="休",AC$17=1,AND(AD21&lt;&gt;"準",AD21&lt;&gt;"深",AB21="")),OR(AD21="休",AND(OR(AD21="準",AD21="深"),OR(AE21="休",AC$17=30,AE$18="×")),AC$17=31,AD$18="×",AD21="")))))),40,0))))</f>
        <v>0</v>
      </c>
      <c r="AD162" s="343">
        <f t="shared" ref="AD162" si="319">IF(AND($D$1="二交代制",AD$17&gt;=1,AD$17&lt;=28,AD21="当",AE21="明",AF21="休",AG21="当"),10,IF(AND($D$1="三交代制",AD$17&gt;=2,AD$17&lt;=30,OR(AD21="準",AD21="深"),OR(AE21="準",AE21="深"),OR(AF21="準",AF21="深")),20,IF(AND($D$1="二交代制",OR(AD21="当",AD21="明"),NOT(OR(AND(AD21="当",OR(AE21="明",AD$17=31,AE$18="×"),OR(AF21="休",AD$17=30,AD$17=31,AF$18="×")),AND(AD21="明",OR(AC21="当",AD$17=1),OR(AE21="休",AD$17=31,AE$18="×"))))),30,IF(AND($D$1="三交代制",AC21&lt;&gt;"準",AC21&lt;&gt;"深",OR(AD21="準",AD21="深"),(NOT(OR(AND(AD21="準",OR(AC21="日",AC21="休",AD$17=1,AND(AE21&lt;&gt;"準",AE21&lt;&gt;"深",AC21="")),OR(AE21="休",AND(AE21="準",OR(AF21="休",AD$17=30,AF$18="×")),AD$17=31,AE$18="×",AE21="")),AND(AD21="深",OR(AC21="休",AD$17=1,AND(AE21&lt;&gt;"準",AE21&lt;&gt;"深",AC21="")),OR(AE21="休",AND(OR(AE21="準",AE21="深"),OR(AF21="休",AD$17=30,AF$18="×")),AD$17=31,AE$18="×",AE21="")))))),40,0))))</f>
        <v>0</v>
      </c>
      <c r="AE162" s="343">
        <f t="shared" ref="AE162" si="320">IF(AND($D$1="二交代制",AE$17&gt;=1,AE$17&lt;=28,AE21="当",AF21="明",AG21="休",AH21="当"),10,IF(AND($D$1="三交代制",AE$17&gt;=2,AE$17&lt;=30,OR(AE21="準",AE21="深"),OR(AF21="準",AF21="深"),OR(AG21="準",AG21="深")),20,IF(AND($D$1="二交代制",OR(AE21="当",AE21="明"),NOT(OR(AND(AE21="当",OR(AF21="明",AE$17=31,AF$18="×"),OR(AG21="休",AE$17=30,AE$17=31,AG$18="×")),AND(AE21="明",OR(AD21="当",AE$17=1),OR(AF21="休",AE$17=31,AF$18="×"))))),30,IF(AND($D$1="三交代制",AD21&lt;&gt;"準",AD21&lt;&gt;"深",OR(AE21="準",AE21="深"),(NOT(OR(AND(AE21="準",OR(AD21="日",AD21="休",AE$17=1,AND(AF21&lt;&gt;"準",AF21&lt;&gt;"深",AD21="")),OR(AF21="休",AND(AF21="準",OR(AG21="休",AE$17=30,AG$18="×")),AE$17=31,AF$18="×",AF21="")),AND(AE21="深",OR(AD21="休",AE$17=1,AND(AF21&lt;&gt;"準",AF21&lt;&gt;"深",AD21="")),OR(AF21="休",AND(OR(AF21="準",AF21="深"),OR(AG21="休",AE$17=30,AG$18="×")),AE$17=31,AF$18="×",AF21="")))))),40,0))))</f>
        <v>0</v>
      </c>
      <c r="AF162" s="343">
        <f t="shared" ref="AF162" si="321">IF(AND($D$1="二交代制",AF$17&gt;=1,AF$17&lt;=28,AF21="当",AG21="明",AH21="休",AI21="当"),10,IF(AND($D$1="三交代制",AF$17&gt;=2,AF$17&lt;=30,OR(AF21="準",AF21="深"),OR(AG21="準",AG21="深"),OR(AH21="準",AH21="深")),20,IF(AND($D$1="二交代制",OR(AF21="当",AF21="明"),NOT(OR(AND(AF21="当",OR(AG21="明",AF$17=31,AG$18="×"),OR(AH21="休",AF$17=30,AF$17=31,AH$18="×")),AND(AF21="明",OR(AE21="当",AF$17=1),OR(AG21="休",AF$17=31,AG$18="×"))))),30,IF(AND($D$1="三交代制",AE21&lt;&gt;"準",AE21&lt;&gt;"深",OR(AF21="準",AF21="深"),(NOT(OR(AND(AF21="準",OR(AE21="日",AE21="休",AF$17=1,AND(AG21&lt;&gt;"準",AG21&lt;&gt;"深",AE21="")),OR(AG21="休",AND(AG21="準",OR(AH21="休",AF$17=30,AH$18="×")),AF$17=31,AG$18="×",AG21="")),AND(AF21="深",OR(AE21="休",AF$17=1,AND(AG21&lt;&gt;"準",AG21&lt;&gt;"深",AE21="")),OR(AG21="休",AND(OR(AG21="準",AG21="深"),OR(AH21="休",AF$17=30,AH$18="×")),AF$17=31,AG$18="×",AG21="")))))),40,0))))</f>
        <v>0</v>
      </c>
      <c r="AG162" s="343">
        <f t="shared" ref="AG162" si="322">IF(AND($D$1="二交代制",AG$17&gt;=1,AG$17&lt;=28,AG21="当",AH21="明",AI21="休",AJ21="当"),10,IF(AND($D$1="三交代制",AG$17&gt;=2,AG$17&lt;=30,OR(AG21="準",AG21="深"),OR(AH21="準",AH21="深"),OR(AI21="準",AI21="深")),20,IF(AND($D$1="二交代制",OR(AG21="当",AG21="明"),NOT(OR(AND(AG21="当",OR(AH21="明",AG$17=31,AH$18="×"),OR(AI21="休",AG$17=30,AG$17=31,AI$18="×")),AND(AG21="明",OR(AF21="当",AG$17=1),OR(AH21="休",AG$17=31,AH$18="×"))))),30,IF(AND($D$1="三交代制",AF21&lt;&gt;"準",AF21&lt;&gt;"深",OR(AG21="準",AG21="深"),(NOT(OR(AND(AG21="準",OR(AF21="日",AF21="休",AG$17=1,AND(AH21&lt;&gt;"準",AH21&lt;&gt;"深",AF21="")),OR(AH21="休",AND(AH21="準",OR(AI21="休",AG$17=30,AI$18="×")),AG$17=31,AH$18="×",AH21="")),AND(AG21="深",OR(AF21="休",AG$17=1,AND(AH21&lt;&gt;"準",AH21&lt;&gt;"深",AF21="")),OR(AH21="休",AND(OR(AH21="準",AH21="深"),OR(AI21="休",AG$17=30,AI$18="×")),AG$17=31,AH$18="×",AH21="")))))),40,0))))</f>
        <v>0</v>
      </c>
      <c r="AH162" s="343">
        <f t="shared" ref="AH162" si="323">IF(AND($D$1="二交代制",AH$17&gt;=1,AH$17&lt;=28,AH21="当",AI21="明",AJ21="休",AK21="当"),10,IF(AND($D$1="三交代制",AH$17&gt;=2,AH$17&lt;=30,OR(AH21="準",AH21="深"),OR(AI21="準",AI21="深"),OR(AJ21="準",AJ21="深")),20,IF(AND($D$1="二交代制",OR(AH21="当",AH21="明"),NOT(OR(AND(AH21="当",OR(AI21="明",AH$17=31,AI$18="×"),OR(AJ21="休",AH$17=30,AH$17=31,AJ$18="×")),AND(AH21="明",OR(AG21="当",AH$17=1),OR(AI21="休",AH$17=31,AI$18="×"))))),30,IF(AND($D$1="三交代制",AG21&lt;&gt;"準",AG21&lt;&gt;"深",OR(AH21="準",AH21="深"),(NOT(OR(AND(AH21="準",OR(AG21="日",AG21="休",AH$17=1,AND(AI21&lt;&gt;"準",AI21&lt;&gt;"深",AG21="")),OR(AI21="休",AND(AI21="準",OR(AJ21="休",AH$17=30,AJ$18="×")),AH$17=31,AI$18="×",AI21="")),AND(AH21="深",OR(AG21="休",AH$17=1,AND(AI21&lt;&gt;"準",AI21&lt;&gt;"深",AG21="")),OR(AI21="休",AND(OR(AI21="準",AI21="深"),OR(AJ21="休",AH$17=30,AJ$18="×")),AH$17=31,AI$18="×",AI21="")))))),40,0))))</f>
        <v>0</v>
      </c>
      <c r="AI162" s="343">
        <f t="shared" ref="AI162" si="324">IF(AND($D$1="二交代制",AI$17&gt;=1,AI$17&lt;=28,AI21="当",AJ21="明",AK21="休",AL21="当"),10,IF(AND($D$1="三交代制",AI$17&gt;=2,AI$17&lt;=30,OR(AI21="準",AI21="深"),OR(AJ21="準",AJ21="深"),OR(AK21="準",AK21="深")),20,IF(AND($D$1="二交代制",OR(AI21="当",AI21="明"),NOT(OR(AND(AI21="当",OR(AJ21="明",AI$17=31,AJ$18="×"),OR(AK21="休",AI$17=30,AI$17=31,AK$18="×")),AND(AI21="明",OR(AH21="当",AI$17=1),OR(AJ21="休",AI$17=31,AJ$18="×"))))),30,IF(AND($D$1="三交代制",AH21&lt;&gt;"準",AH21&lt;&gt;"深",OR(AI21="準",AI21="深"),(NOT(OR(AND(AI21="準",OR(AH21="日",AH21="休",AI$17=1,AND(AJ21&lt;&gt;"準",AJ21&lt;&gt;"深",AH21="")),OR(AJ21="休",AND(AJ21="準",OR(AK21="休",AI$17=30,AK$18="×")),AI$17=31,AJ$18="×",AJ21="")),AND(AI21="深",OR(AH21="休",AI$17=1,AND(AJ21&lt;&gt;"準",AJ21&lt;&gt;"深",AH21="")),OR(AJ21="休",AND(OR(AJ21="準",AJ21="深"),OR(AK21="休",AI$17=30,AK$18="×")),AI$17=31,AJ$18="×",AJ21="")))))),40,0))))</f>
        <v>0</v>
      </c>
      <c r="AJ162" s="343">
        <f t="shared" ref="AJ162" si="325">IF(AND($D$1="二交代制",AJ$17&gt;=1,AJ$17&lt;=28,AJ21="当",AK21="明",AL21="休",AM21="当"),10,IF(AND($D$1="三交代制",AJ$17&gt;=2,AJ$17&lt;=30,OR(AJ21="準",AJ21="深"),OR(AK21="準",AK21="深"),OR(AL21="準",AL21="深")),20,IF(AND($D$1="二交代制",OR(AJ21="当",AJ21="明"),NOT(OR(AND(AJ21="当",OR(AK21="明",AJ$17=31,AK$18="×"),OR(AL21="休",AJ$17=30,AJ$17=31,AL$18="×")),AND(AJ21="明",OR(AI21="当",AJ$17=1),OR(AK21="休",AJ$17=31,AK$18="×"))))),30,IF(AND($D$1="三交代制",AI21&lt;&gt;"準",AI21&lt;&gt;"深",OR(AJ21="準",AJ21="深"),(NOT(OR(AND(AJ21="準",OR(AI21="日",AI21="休",AJ$17=1,AND(AK21&lt;&gt;"準",AK21&lt;&gt;"深",AI21="")),OR(AK21="休",AND(AK21="準",OR(AL21="休",AJ$17=30,AL$18="×")),AJ$17=31,AK$18="×",AK21="")),AND(AJ21="深",OR(AI21="休",AJ$17=1,AND(AK21&lt;&gt;"準",AK21&lt;&gt;"深",AI21="")),OR(AK21="休",AND(OR(AK21="準",AK21="深"),OR(AL21="休",AJ$17=30,AL$18="×")),AJ$17=31,AK$18="×",AK21="")))))),40,0))))</f>
        <v>0</v>
      </c>
      <c r="AK162" s="343">
        <f t="shared" ref="AK162" si="326">IF(AND($D$1="二交代制",AK$17&gt;=1,AK$17&lt;=28,AK21="当",AL21="明",AM21="休",AN21="当"),10,IF(AND($D$1="三交代制",AK$17&gt;=2,AK$17&lt;=30,OR(AK21="準",AK21="深"),OR(AL21="準",AL21="深"),OR(AM21="準",AM21="深")),20,IF(AND($D$1="二交代制",OR(AK21="当",AK21="明"),NOT(OR(AND(AK21="当",OR(AL21="明",AK$17=31,AL$18="×"),OR(AM21="休",AK$17=30,AK$17=31,AM$18="×")),AND(AK21="明",OR(AJ21="当",AK$17=1),OR(AL21="休",AK$17=31,AL$18="×"))))),30,IF(AND($D$1="三交代制",AJ21&lt;&gt;"準",AJ21&lt;&gt;"深",OR(AK21="準",AK21="深"),(NOT(OR(AND(AK21="準",OR(AJ21="日",AJ21="休",AK$17=1,AND(AL21&lt;&gt;"準",AL21&lt;&gt;"深",AJ21="")),OR(AL21="休",AND(AL21="準",OR(AM21="休",AK$17=30,AM$18="×")),AK$17=31,AL$18="×",AL21="")),AND(AK21="深",OR(AJ21="休",AK$17=1,AND(AL21&lt;&gt;"準",AL21&lt;&gt;"深",AJ21="")),OR(AL21="休",AND(OR(AL21="準",AL21="深"),OR(AM21="休",AK$17=30,AM$18="×")),AK$17=31,AL$18="×",AL21="")))))),40,0))))</f>
        <v>0</v>
      </c>
      <c r="AL162" s="343">
        <f t="shared" ref="AL162" si="327">IF(AND($D$1="二交代制",AL$17&gt;=1,AL$17&lt;=28,AL21="当",AM21="明",AN21="休",AO21="当"),10,IF(AND($D$1="三交代制",AL$17&gt;=2,AL$17&lt;=30,OR(AL21="準",AL21="深"),OR(AM21="準",AM21="深"),OR(AN21="準",AN21="深")),20,IF(AND($D$1="二交代制",OR(AL21="当",AL21="明"),NOT(OR(AND(AL21="当",OR(AM21="明",AL$17=31,AM$18="×"),OR(AN21="休",AL$17=30,AL$17=31,AN$18="×")),AND(AL21="明",OR(AK21="当",AL$17=1),OR(AM21="休",AL$17=31,AM$18="×"))))),30,IF(AND($D$1="三交代制",AK21&lt;&gt;"準",AK21&lt;&gt;"深",OR(AL21="準",AL21="深"),(NOT(OR(AND(AL21="準",OR(AK21="日",AK21="休",AL$17=1,AND(AM21&lt;&gt;"準",AM21&lt;&gt;"深",AK21="")),OR(AM21="休",AND(AM21="準",OR(AN21="休",AL$17=30,AN$18="×")),AL$17=31,AM$18="×",AM21="")),AND(AL21="深",OR(AK21="休",AL$17=1,AND(AM21&lt;&gt;"準",AM21&lt;&gt;"深",AK21="")),OR(AM21="休",AND(OR(AM21="準",AM21="深"),OR(AN21="休",AL$17=30,AN$18="×")),AL$17=31,AM$18="×",AM21="")))))),40,0))))</f>
        <v>0</v>
      </c>
      <c r="AM162" s="343">
        <f t="shared" ref="AM162" si="328">IF(AND($D$1="二交代制",AM$17&gt;=1,AM$17&lt;=28,AM21="当",AN21="明",AO21="休",AP21="当"),10,IF(AND($D$1="三交代制",AM$17&gt;=2,AM$17&lt;=30,OR(AM21="準",AM21="深"),OR(AN21="準",AN21="深"),OR(AO21="準",AO21="深")),20,IF(AND($D$1="二交代制",OR(AM21="当",AM21="明"),NOT(OR(AND(AM21="当",OR(AN21="明",AM$17=31,AN$18="×"),OR(AO21="休",AM$17=30,AM$17=31,AO$18="×")),AND(AM21="明",OR(AL21="当",AM$17=1),OR(AN21="休",AM$17=31,AN$18="×"))))),30,IF(AND($D$1="三交代制",AL21&lt;&gt;"準",AL21&lt;&gt;"深",OR(AM21="準",AM21="深"),(NOT(OR(AND(AM21="準",OR(AL21="日",AL21="休",AM$17=1,AND(AN21&lt;&gt;"準",AN21&lt;&gt;"深",AL21="")),OR(AN21="休",AND(AN21="準",OR(AO21="休",AM$17=30,AO$18="×")),AM$17=31,AN$18="×",AN21="")),AND(AM21="深",OR(AL21="休",AM$17=1,AND(AN21&lt;&gt;"準",AN21&lt;&gt;"深",AL21="")),OR(AN21="休",AND(OR(AN21="準",AN21="深"),OR(AO21="休",AM$17=30,AO$18="×")),AM$17=31,AN$18="×",AN21="")))))),40,0))))</f>
        <v>0</v>
      </c>
      <c r="AN162" s="343">
        <f t="shared" ref="AN162" si="329">IF(AND($D$1="二交代制",AN$17&gt;=1,AN$17&lt;=28,AN21="当",AO21="明",AP21="休",AQ21="当"),10,IF(AND($D$1="三交代制",AN$17&gt;=2,AN$17&lt;=30,OR(AN21="準",AN21="深"),OR(AO21="準",AO21="深"),OR(AP21="準",AP21="深")),20,IF(AND($D$1="二交代制",OR(AN21="当",AN21="明"),NOT(OR(AND(AN21="当",OR(AO21="明",AN$17=31,AO$18="×"),OR(AP21="休",AN$17=30,AN$17=31,AP$18="×")),AND(AN21="明",OR(AM21="当",AN$17=1),OR(AO21="休",AN$17=31,AO$18="×"))))),30,IF(AND($D$1="三交代制",AM21&lt;&gt;"準",AM21&lt;&gt;"深",OR(AN21="準",AN21="深"),(NOT(OR(AND(AN21="準",OR(AM21="日",AM21="休",AN$17=1,AND(AO21&lt;&gt;"準",AO21&lt;&gt;"深",AM21="")),OR(AO21="休",AND(AO21="準",OR(AP21="休",AN$17=30,AP$18="×")),AN$17=31,AO$18="×",AO21="")),AND(AN21="深",OR(AM21="休",AN$17=1,AND(AO21&lt;&gt;"準",AO21&lt;&gt;"深",AM21="")),OR(AO21="休",AND(OR(AO21="準",AO21="深"),OR(AP21="休",AN$17=30,AP$18="×")),AN$17=31,AO$18="×",AO21="")))))),40,0))))</f>
        <v>0</v>
      </c>
      <c r="AO162" s="343">
        <f t="shared" ref="AO162" si="330">IF(AND($D$1="二交代制",AO$17&gt;=1,AO$17&lt;=28,AO21="当",AP21="明",AQ21="休",AR21="当"),10,IF(AND($D$1="三交代制",AO$17&gt;=2,AO$17&lt;=30,OR(AO21="準",AO21="深"),OR(AP21="準",AP21="深"),OR(AQ21="準",AQ21="深")),20,IF(AND($D$1="二交代制",OR(AO21="当",AO21="明"),NOT(OR(AND(AO21="当",OR(AP21="明",AO$17=31,AP$18="×"),OR(AQ21="休",AO$17=30,AO$17=31,AQ$18="×")),AND(AO21="明",OR(AN21="当",AO$17=1),OR(AP21="休",AO$17=31,AP$18="×"))))),30,IF(AND($D$1="三交代制",AN21&lt;&gt;"準",AN21&lt;&gt;"深",OR(AO21="準",AO21="深"),(NOT(OR(AND(AO21="準",OR(AN21="日",AN21="休",AO$17=1,AND(AP21&lt;&gt;"準",AP21&lt;&gt;"深",AN21="")),OR(AP21="休",AND(AP21="準",OR(AQ21="休",AO$17=30,AQ$18="×")),AO$17=31,AP$18="×",AP21="")),AND(AO21="深",OR(AN21="休",AO$17=1,AND(AP21&lt;&gt;"準",AP21&lt;&gt;"深",AN21="")),OR(AP21="休",AND(OR(AP21="準",AP21="深"),OR(AQ21="休",AO$17=30,AQ$18="×")),AO$17=31,AP$18="×",AP21="")))))),40,0))))</f>
        <v>0</v>
      </c>
      <c r="BA162" s="87" t="str">
        <f>IF(Aチーム用勤務希望表!BA162&lt;&gt;"",Aチーム用勤務希望表!BA162,"")</f>
        <v>名称</v>
      </c>
      <c r="BB162" s="87" t="str">
        <f>IF(Aチーム用勤務希望表!BB162&lt;&gt;"",Aチーム用勤務希望表!BB162,"")</f>
        <v>日付</v>
      </c>
      <c r="BC162" s="87" t="str">
        <f>IF(Aチーム用勤務希望表!BC162&lt;&gt;"",Aチーム用勤務希望表!BC162,"")</f>
        <v>備考</v>
      </c>
      <c r="BD162" s="8">
        <f>IF(K$18&lt;&gt;"×",$D$9,"×")</f>
        <v>44927</v>
      </c>
      <c r="BE162" s="8">
        <f>IF(L$18&lt;&gt;"×",$D$9+1,"×")</f>
        <v>44928</v>
      </c>
      <c r="BF162" s="8">
        <f>IF(M$18&lt;&gt;"×",$D$9+2,"×")</f>
        <v>44929</v>
      </c>
      <c r="BG162" s="8">
        <f>IF(N$18&lt;&gt;"×",$D$9+3,"×")</f>
        <v>44930</v>
      </c>
      <c r="BH162" s="8">
        <f>IF(O$18&lt;&gt;"×",$D$9+4,"×")</f>
        <v>44931</v>
      </c>
      <c r="BI162" s="8">
        <f>IF(P$18&lt;&gt;"×",$D$9+5,"×")</f>
        <v>44932</v>
      </c>
      <c r="BJ162" s="8">
        <f>IF(Q$18&lt;&gt;"×",$D$9+6,"×")</f>
        <v>44933</v>
      </c>
      <c r="BK162" s="8">
        <f>IF(R$18&lt;&gt;"×",$D$9+7,"×")</f>
        <v>44934</v>
      </c>
      <c r="BL162" s="8">
        <f>IF(S$18&lt;&gt;"×",$D$9+8,"×")</f>
        <v>44935</v>
      </c>
      <c r="BM162" s="8">
        <f>IF(T$18&lt;&gt;"×",$D$9+9,"×")</f>
        <v>44936</v>
      </c>
      <c r="BN162" s="8">
        <f>IF(U$18&lt;&gt;"×",$D$9+10,"×")</f>
        <v>44937</v>
      </c>
      <c r="BO162" s="8">
        <f>IF(V$18&lt;&gt;"×",$D$9+11,"×")</f>
        <v>44938</v>
      </c>
      <c r="BP162" s="8">
        <f>IF(W$18&lt;&gt;"×",$D$9+12,"×")</f>
        <v>44939</v>
      </c>
      <c r="BQ162" s="8">
        <f>IF(X$18&lt;&gt;"×",$D$9+13,"×")</f>
        <v>44940</v>
      </c>
      <c r="BR162" s="8">
        <f>IF(Y$18&lt;&gt;"×",$D$9+14,"×")</f>
        <v>44941</v>
      </c>
      <c r="BS162" s="8">
        <f>IF(Z$18&lt;&gt;"×",$D$9+15,"×")</f>
        <v>44942</v>
      </c>
      <c r="BT162" s="8">
        <f>IF(AA$18&lt;&gt;"×",$D$9+16,"×")</f>
        <v>44943</v>
      </c>
      <c r="BU162" s="8">
        <f>IF(AB$18&lt;&gt;"×",$D$9+17,"×")</f>
        <v>44944</v>
      </c>
      <c r="BV162" s="8">
        <f>IF(AC$18&lt;&gt;"×",$D$9+18,"×")</f>
        <v>44945</v>
      </c>
      <c r="BW162" s="8">
        <f>IF(AD$18&lt;&gt;"×",$D$9+19,"×")</f>
        <v>44946</v>
      </c>
      <c r="BX162" s="8">
        <f>IF(AE$18&lt;&gt;"×",$D$9+20,"×")</f>
        <v>44947</v>
      </c>
      <c r="BY162" s="8">
        <f>IF(AF$18&lt;&gt;"×",$D$9+21,"×")</f>
        <v>44948</v>
      </c>
      <c r="BZ162" s="8">
        <f>IF(AG$18&lt;&gt;"×",$D$9+22,"×")</f>
        <v>44949</v>
      </c>
      <c r="CA162" s="8">
        <f>IF(AH$18&lt;&gt;"×",$D$9+23,"×")</f>
        <v>44950</v>
      </c>
      <c r="CB162" s="8">
        <f>IF(AI$18&lt;&gt;"×",$D$9+24,"×")</f>
        <v>44951</v>
      </c>
      <c r="CC162" s="8">
        <f>IF(AJ$18&lt;&gt;"×",$D$9+25,"×")</f>
        <v>44952</v>
      </c>
      <c r="CD162" s="8">
        <f>IF(AK$18&lt;&gt;"×",$D$9+26,"×")</f>
        <v>44953</v>
      </c>
      <c r="CE162" s="8">
        <f>IF(AL$18&lt;&gt;"×",$D$9+27,"×")</f>
        <v>44954</v>
      </c>
      <c r="CF162" s="8">
        <f>IF(AM$18&lt;&gt;"×",$D$9+28,"×")</f>
        <v>44955</v>
      </c>
      <c r="CG162" s="8">
        <f>IF(AN$18&lt;&gt;"×",$D$9+29,"×")</f>
        <v>44956</v>
      </c>
      <c r="CH162" s="8">
        <f>IF(AO$18&lt;&gt;"×",$D$9+30,"×")</f>
        <v>44957</v>
      </c>
    </row>
    <row r="163" spans="3:86" x14ac:dyDescent="0.4">
      <c r="C163" s="346"/>
      <c r="D163" s="346"/>
      <c r="E163" s="19" t="s">
        <v>33</v>
      </c>
      <c r="F163" s="19"/>
      <c r="G163" s="19"/>
      <c r="H163" s="17" t="s">
        <v>91</v>
      </c>
      <c r="I163" s="345"/>
      <c r="J163" s="434"/>
      <c r="K163" s="343"/>
      <c r="L163" s="343"/>
      <c r="M163" s="343"/>
      <c r="N163" s="343"/>
      <c r="O163" s="343"/>
      <c r="P163" s="343"/>
      <c r="Q163" s="343"/>
      <c r="R163" s="343"/>
      <c r="S163" s="343"/>
      <c r="T163" s="343"/>
      <c r="U163" s="343"/>
      <c r="V163" s="343"/>
      <c r="W163" s="343"/>
      <c r="X163" s="343"/>
      <c r="Y163" s="343"/>
      <c r="Z163" s="343"/>
      <c r="AA163" s="343"/>
      <c r="AB163" s="343"/>
      <c r="AC163" s="343"/>
      <c r="AD163" s="343"/>
      <c r="AE163" s="343"/>
      <c r="AF163" s="343"/>
      <c r="AG163" s="343"/>
      <c r="AH163" s="343"/>
      <c r="AI163" s="343"/>
      <c r="AJ163" s="343"/>
      <c r="AK163" s="343"/>
      <c r="AL163" s="343"/>
      <c r="AM163" s="343"/>
      <c r="AN163" s="343"/>
      <c r="AO163" s="343"/>
      <c r="BA163" s="87" t="str">
        <f>IF(Aチーム用勤務希望表!BA163&lt;&gt;"",Aチーム用勤務希望表!BA163,"")</f>
        <v>元日</v>
      </c>
      <c r="BB163" s="140">
        <f>IF(Aチーム用勤務希望表!BB163&lt;&gt;"",Aチーム用勤務希望表!BB163,"")</f>
        <v>44562</v>
      </c>
      <c r="BC163" s="87" t="str">
        <f>IF(Aチーム用勤務希望表!BC163&lt;&gt;"",Aチーム用勤務希望表!BC163,"")</f>
        <v/>
      </c>
      <c r="BD163" s="13">
        <f t="shared" ref="BD163:BM172" si="331">IF($BA163="",0,IF(BD$162=$BB163,1,0))</f>
        <v>0</v>
      </c>
      <c r="BE163" s="13">
        <f t="shared" si="331"/>
        <v>0</v>
      </c>
      <c r="BF163" s="13">
        <f t="shared" si="331"/>
        <v>0</v>
      </c>
      <c r="BG163" s="13">
        <f t="shared" si="331"/>
        <v>0</v>
      </c>
      <c r="BH163" s="13">
        <f t="shared" si="331"/>
        <v>0</v>
      </c>
      <c r="BI163" s="13">
        <f t="shared" si="331"/>
        <v>0</v>
      </c>
      <c r="BJ163" s="13">
        <f t="shared" si="331"/>
        <v>0</v>
      </c>
      <c r="BK163" s="13">
        <f t="shared" si="331"/>
        <v>0</v>
      </c>
      <c r="BL163" s="13">
        <f t="shared" si="331"/>
        <v>0</v>
      </c>
      <c r="BM163" s="13">
        <f t="shared" si="331"/>
        <v>0</v>
      </c>
      <c r="BN163" s="13">
        <f t="shared" ref="BN163:BW172" si="332">IF($BA163="",0,IF(BN$162=$BB163,1,0))</f>
        <v>0</v>
      </c>
      <c r="BO163" s="13">
        <f t="shared" si="332"/>
        <v>0</v>
      </c>
      <c r="BP163" s="13">
        <f t="shared" si="332"/>
        <v>0</v>
      </c>
      <c r="BQ163" s="13">
        <f t="shared" si="332"/>
        <v>0</v>
      </c>
      <c r="BR163" s="13">
        <f t="shared" si="332"/>
        <v>0</v>
      </c>
      <c r="BS163" s="13">
        <f t="shared" si="332"/>
        <v>0</v>
      </c>
      <c r="BT163" s="13">
        <f t="shared" si="332"/>
        <v>0</v>
      </c>
      <c r="BU163" s="13">
        <f t="shared" si="332"/>
        <v>0</v>
      </c>
      <c r="BV163" s="13">
        <f t="shared" si="332"/>
        <v>0</v>
      </c>
      <c r="BW163" s="13">
        <f t="shared" si="332"/>
        <v>0</v>
      </c>
      <c r="BX163" s="13">
        <f t="shared" ref="BX163:CH172" si="333">IF($BA163="",0,IF(BX$162=$BB163,1,0))</f>
        <v>0</v>
      </c>
      <c r="BY163" s="13">
        <f t="shared" si="333"/>
        <v>0</v>
      </c>
      <c r="BZ163" s="13">
        <f t="shared" si="333"/>
        <v>0</v>
      </c>
      <c r="CA163" s="13">
        <f t="shared" si="333"/>
        <v>0</v>
      </c>
      <c r="CB163" s="13">
        <f t="shared" si="333"/>
        <v>0</v>
      </c>
      <c r="CC163" s="13">
        <f t="shared" si="333"/>
        <v>0</v>
      </c>
      <c r="CD163" s="13">
        <f t="shared" si="333"/>
        <v>0</v>
      </c>
      <c r="CE163" s="13">
        <f t="shared" si="333"/>
        <v>0</v>
      </c>
      <c r="CF163" s="13">
        <f t="shared" si="333"/>
        <v>0</v>
      </c>
      <c r="CG163" s="13">
        <f t="shared" si="333"/>
        <v>0</v>
      </c>
      <c r="CH163" s="13">
        <f t="shared" si="333"/>
        <v>0</v>
      </c>
    </row>
    <row r="164" spans="3:86" x14ac:dyDescent="0.4">
      <c r="C164" s="17"/>
      <c r="D164" s="17"/>
      <c r="E164" s="17"/>
      <c r="F164" s="17"/>
      <c r="G164" s="17"/>
      <c r="H164" s="17"/>
      <c r="I164" s="345"/>
      <c r="J164" s="419" t="str">
        <f t="shared" ref="J164" si="334">E23</f>
        <v>高橋</v>
      </c>
      <c r="K164" s="343">
        <f t="shared" ref="K164" si="335">IF(AND($D$1="二交代制",K$17&gt;=1,K$17&lt;=28,K23="当",L23="明",M23="休",N23="当"),10,IF(AND($D$1="三交代制",K$17&gt;=2,K$17&lt;=30,OR(K23="準",K23="深"),OR(L23="準",L23="深"),OR(M23="準",M23="深")),20,IF(AND($D$1="二交代制",OR(K23="当",K23="明"),NOT(OR(AND(K23="当",OR(L23="明",K$17=31,L$18="×"),OR(M23="休",K$17=30,K$17=31,M$18="×")),AND(K23="明",OR(J23="当",K$17=1),OR(L23="休",K$17=31,L$18="×"))))),30,IF(AND($D$1="三交代制",J23&lt;&gt;"準",J23&lt;&gt;"深",OR(K23="準",K23="深"),(NOT(OR(AND(K23="準",OR(J23="日",J23="休",K$17=1,AND(L23&lt;&gt;"準",L23&lt;&gt;"深",J23="")),OR(L23="休",AND(L23="準",OR(M23="休",K$17=30,M$18="×")),K$17=31,L$18="×",L23="")),AND(K23="深",OR(J23="休",K$17=1,AND(L23&lt;&gt;"準",L23&lt;&gt;"深",J23="")),OR(L23="休",AND(OR(L23="準",L23="深"),OR(M23="休",K$17=30,M$18="×")),K$17=31,L$18="×",L23="")))))),40,0))))</f>
        <v>0</v>
      </c>
      <c r="L164" s="343">
        <f t="shared" ref="L164" si="336">IF(AND($D$1="二交代制",L$17&gt;=1,L$17&lt;=28,L23="当",M23="明",N23="休",O23="当"),10,IF(AND($D$1="三交代制",L$17&gt;=2,L$17&lt;=30,OR(L23="準",L23="深"),OR(M23="準",M23="深"),OR(N23="準",N23="深")),20,IF(AND($D$1="二交代制",OR(L23="当",L23="明"),NOT(OR(AND(L23="当",OR(M23="明",L$17=31,M$18="×"),OR(N23="休",L$17=30,L$17=31,N$18="×")),AND(L23="明",OR(K23="当",L$17=1),OR(M23="休",L$17=31,M$18="×"))))),30,IF(AND($D$1="三交代制",K23&lt;&gt;"準",K23&lt;&gt;"深",OR(L23="準",L23="深"),(NOT(OR(AND(L23="準",OR(K23="日",K23="休",L$17=1,AND(M23&lt;&gt;"準",M23&lt;&gt;"深",K23="")),OR(M23="休",AND(M23="準",OR(N23="休",L$17=30,N$18="×")),L$17=31,M$18="×",M23="")),AND(L23="深",OR(K23="休",L$17=1,AND(M23&lt;&gt;"準",M23&lt;&gt;"深",K23="")),OR(M23="休",AND(OR(M23="準",M23="深"),OR(N23="休",L$17=30,N$18="×")),L$17=31,M$18="×",M23="")))))),40,0))))</f>
        <v>0</v>
      </c>
      <c r="M164" s="343">
        <f t="shared" ref="M164" si="337">IF(AND($D$1="二交代制",M$17&gt;=1,M$17&lt;=28,M23="当",N23="明",O23="休",P23="当"),10,IF(AND($D$1="三交代制",M$17&gt;=2,M$17&lt;=30,OR(M23="準",M23="深"),OR(N23="準",N23="深"),OR(O23="準",O23="深")),20,IF(AND($D$1="二交代制",OR(M23="当",M23="明"),NOT(OR(AND(M23="当",OR(N23="明",M$17=31,N$18="×"),OR(O23="休",M$17=30,M$17=31,O$18="×")),AND(M23="明",OR(L23="当",M$17=1),OR(N23="休",M$17=31,N$18="×"))))),30,IF(AND($D$1="三交代制",L23&lt;&gt;"準",L23&lt;&gt;"深",OR(M23="準",M23="深"),(NOT(OR(AND(M23="準",OR(L23="日",L23="休",M$17=1,AND(N23&lt;&gt;"準",N23&lt;&gt;"深",L23="")),OR(N23="休",AND(N23="準",OR(O23="休",M$17=30,O$18="×")),M$17=31,N$18="×",N23="")),AND(M23="深",OR(L23="休",M$17=1,AND(N23&lt;&gt;"準",N23&lt;&gt;"深",L23="")),OR(N23="休",AND(OR(N23="準",N23="深"),OR(O23="休",M$17=30,O$18="×")),M$17=31,N$18="×",N23="")))))),40,0))))</f>
        <v>0</v>
      </c>
      <c r="N164" s="343">
        <f t="shared" ref="N164" si="338">IF(AND($D$1="二交代制",N$17&gt;=1,N$17&lt;=28,N23="当",O23="明",P23="休",Q23="当"),10,IF(AND($D$1="三交代制",N$17&gt;=2,N$17&lt;=30,OR(N23="準",N23="深"),OR(O23="準",O23="深"),OR(P23="準",P23="深")),20,IF(AND($D$1="二交代制",OR(N23="当",N23="明"),NOT(OR(AND(N23="当",OR(O23="明",N$17=31,O$18="×"),OR(P23="休",N$17=30,N$17=31,P$18="×")),AND(N23="明",OR(M23="当",N$17=1),OR(O23="休",N$17=31,O$18="×"))))),30,IF(AND($D$1="三交代制",M23&lt;&gt;"準",M23&lt;&gt;"深",OR(N23="準",N23="深"),(NOT(OR(AND(N23="準",OR(M23="日",M23="休",N$17=1,AND(O23&lt;&gt;"準",O23&lt;&gt;"深",M23="")),OR(O23="休",AND(O23="準",OR(P23="休",N$17=30,P$18="×")),N$17=31,O$18="×",O23="")),AND(N23="深",OR(M23="休",N$17=1,AND(O23&lt;&gt;"準",O23&lt;&gt;"深",M23="")),OR(O23="休",AND(OR(O23="準",O23="深"),OR(P23="休",N$17=30,P$18="×")),N$17=31,O$18="×",O23="")))))),40,0))))</f>
        <v>0</v>
      </c>
      <c r="O164" s="343">
        <f t="shared" ref="O164" si="339">IF(AND($D$1="二交代制",O$17&gt;=1,O$17&lt;=28,O23="当",P23="明",Q23="休",R23="当"),10,IF(AND($D$1="三交代制",O$17&gt;=2,O$17&lt;=30,OR(O23="準",O23="深"),OR(P23="準",P23="深"),OR(Q23="準",Q23="深")),20,IF(AND($D$1="二交代制",OR(O23="当",O23="明"),NOT(OR(AND(O23="当",OR(P23="明",O$17=31,P$18="×"),OR(Q23="休",O$17=30,O$17=31,Q$18="×")),AND(O23="明",OR(N23="当",O$17=1),OR(P23="休",O$17=31,P$18="×"))))),30,IF(AND($D$1="三交代制",N23&lt;&gt;"準",N23&lt;&gt;"深",OR(O23="準",O23="深"),(NOT(OR(AND(O23="準",OR(N23="日",N23="休",O$17=1,AND(P23&lt;&gt;"準",P23&lt;&gt;"深",N23="")),OR(P23="休",AND(P23="準",OR(Q23="休",O$17=30,Q$18="×")),O$17=31,P$18="×",P23="")),AND(O23="深",OR(N23="休",O$17=1,AND(P23&lt;&gt;"準",P23&lt;&gt;"深",N23="")),OR(P23="休",AND(OR(P23="準",P23="深"),OR(Q23="休",O$17=30,Q$18="×")),O$17=31,P$18="×",P23="")))))),40,0))))</f>
        <v>0</v>
      </c>
      <c r="P164" s="343">
        <f t="shared" ref="P164" si="340">IF(AND($D$1="二交代制",P$17&gt;=1,P$17&lt;=28,P23="当",Q23="明",R23="休",S23="当"),10,IF(AND($D$1="三交代制",P$17&gt;=2,P$17&lt;=30,OR(P23="準",P23="深"),OR(Q23="準",Q23="深"),OR(R23="準",R23="深")),20,IF(AND($D$1="二交代制",OR(P23="当",P23="明"),NOT(OR(AND(P23="当",OR(Q23="明",P$17=31,Q$18="×"),OR(R23="休",P$17=30,P$17=31,R$18="×")),AND(P23="明",OR(O23="当",P$17=1),OR(Q23="休",P$17=31,Q$18="×"))))),30,IF(AND($D$1="三交代制",O23&lt;&gt;"準",O23&lt;&gt;"深",OR(P23="準",P23="深"),(NOT(OR(AND(P23="準",OR(O23="日",O23="休",P$17=1,AND(Q23&lt;&gt;"準",Q23&lt;&gt;"深",O23="")),OR(Q23="休",AND(Q23="準",OR(R23="休",P$17=30,R$18="×")),P$17=31,Q$18="×",Q23="")),AND(P23="深",OR(O23="休",P$17=1,AND(Q23&lt;&gt;"準",Q23&lt;&gt;"深",O23="")),OR(Q23="休",AND(OR(Q23="準",Q23="深"),OR(R23="休",P$17=30,R$18="×")),P$17=31,Q$18="×",Q23="")))))),40,0))))</f>
        <v>0</v>
      </c>
      <c r="Q164" s="343">
        <f t="shared" ref="Q164" si="341">IF(AND($D$1="二交代制",Q$17&gt;=1,Q$17&lt;=28,Q23="当",R23="明",S23="休",T23="当"),10,IF(AND($D$1="三交代制",Q$17&gt;=2,Q$17&lt;=30,OR(Q23="準",Q23="深"),OR(R23="準",R23="深"),OR(S23="準",S23="深")),20,IF(AND($D$1="二交代制",OR(Q23="当",Q23="明"),NOT(OR(AND(Q23="当",OR(R23="明",Q$17=31,R$18="×"),OR(S23="休",Q$17=30,Q$17=31,S$18="×")),AND(Q23="明",OR(P23="当",Q$17=1),OR(R23="休",Q$17=31,R$18="×"))))),30,IF(AND($D$1="三交代制",P23&lt;&gt;"準",P23&lt;&gt;"深",OR(Q23="準",Q23="深"),(NOT(OR(AND(Q23="準",OR(P23="日",P23="休",Q$17=1,AND(R23&lt;&gt;"準",R23&lt;&gt;"深",P23="")),OR(R23="休",AND(R23="準",OR(S23="休",Q$17=30,S$18="×")),Q$17=31,R$18="×",R23="")),AND(Q23="深",OR(P23="休",Q$17=1,AND(R23&lt;&gt;"準",R23&lt;&gt;"深",P23="")),OR(R23="休",AND(OR(R23="準",R23="深"),OR(S23="休",Q$17=30,S$18="×")),Q$17=31,R$18="×",R23="")))))),40,0))))</f>
        <v>0</v>
      </c>
      <c r="R164" s="343">
        <f t="shared" ref="R164" si="342">IF(AND($D$1="二交代制",R$17&gt;=1,R$17&lt;=28,R23="当",S23="明",T23="休",U23="当"),10,IF(AND($D$1="三交代制",R$17&gt;=2,R$17&lt;=30,OR(R23="準",R23="深"),OR(S23="準",S23="深"),OR(T23="準",T23="深")),20,IF(AND($D$1="二交代制",OR(R23="当",R23="明"),NOT(OR(AND(R23="当",OR(S23="明",R$17=31,S$18="×"),OR(T23="休",R$17=30,R$17=31,T$18="×")),AND(R23="明",OR(Q23="当",R$17=1),OR(S23="休",R$17=31,S$18="×"))))),30,IF(AND($D$1="三交代制",Q23&lt;&gt;"準",Q23&lt;&gt;"深",OR(R23="準",R23="深"),(NOT(OR(AND(R23="準",OR(Q23="日",Q23="休",R$17=1,AND(S23&lt;&gt;"準",S23&lt;&gt;"深",Q23="")),OR(S23="休",AND(S23="準",OR(T23="休",R$17=30,T$18="×")),R$17=31,S$18="×",S23="")),AND(R23="深",OR(Q23="休",R$17=1,AND(S23&lt;&gt;"準",S23&lt;&gt;"深",Q23="")),OR(S23="休",AND(OR(S23="準",S23="深"),OR(T23="休",R$17=30,T$18="×")),R$17=31,S$18="×",S23="")))))),40,0))))</f>
        <v>0</v>
      </c>
      <c r="S164" s="343">
        <f t="shared" ref="S164" si="343">IF(AND($D$1="二交代制",S$17&gt;=1,S$17&lt;=28,S23="当",T23="明",U23="休",V23="当"),10,IF(AND($D$1="三交代制",S$17&gt;=2,S$17&lt;=30,OR(S23="準",S23="深"),OR(T23="準",T23="深"),OR(U23="準",U23="深")),20,IF(AND($D$1="二交代制",OR(S23="当",S23="明"),NOT(OR(AND(S23="当",OR(T23="明",S$17=31,T$18="×"),OR(U23="休",S$17=30,S$17=31,U$18="×")),AND(S23="明",OR(R23="当",S$17=1),OR(T23="休",S$17=31,T$18="×"))))),30,IF(AND($D$1="三交代制",R23&lt;&gt;"準",R23&lt;&gt;"深",OR(S23="準",S23="深"),(NOT(OR(AND(S23="準",OR(R23="日",R23="休",S$17=1,AND(T23&lt;&gt;"準",T23&lt;&gt;"深",R23="")),OR(T23="休",AND(T23="準",OR(U23="休",S$17=30,U$18="×")),S$17=31,T$18="×",T23="")),AND(S23="深",OR(R23="休",S$17=1,AND(T23&lt;&gt;"準",T23&lt;&gt;"深",R23="")),OR(T23="休",AND(OR(T23="準",T23="深"),OR(U23="休",S$17=30,U$18="×")),S$17=31,T$18="×",T23="")))))),40,0))))</f>
        <v>0</v>
      </c>
      <c r="T164" s="343">
        <f t="shared" ref="T164" si="344">IF(AND($D$1="二交代制",T$17&gt;=1,T$17&lt;=28,T23="当",U23="明",V23="休",W23="当"),10,IF(AND($D$1="三交代制",T$17&gt;=2,T$17&lt;=30,OR(T23="準",T23="深"),OR(U23="準",U23="深"),OR(V23="準",V23="深")),20,IF(AND($D$1="二交代制",OR(T23="当",T23="明"),NOT(OR(AND(T23="当",OR(U23="明",T$17=31,U$18="×"),OR(V23="休",T$17=30,T$17=31,V$18="×")),AND(T23="明",OR(S23="当",T$17=1),OR(U23="休",T$17=31,U$18="×"))))),30,IF(AND($D$1="三交代制",S23&lt;&gt;"準",S23&lt;&gt;"深",OR(T23="準",T23="深"),(NOT(OR(AND(T23="準",OR(S23="日",S23="休",T$17=1,AND(U23&lt;&gt;"準",U23&lt;&gt;"深",S23="")),OR(U23="休",AND(U23="準",OR(V23="休",T$17=30,V$18="×")),T$17=31,U$18="×",U23="")),AND(T23="深",OR(S23="休",T$17=1,AND(U23&lt;&gt;"準",U23&lt;&gt;"深",S23="")),OR(U23="休",AND(OR(U23="準",U23="深"),OR(V23="休",T$17=30,V$18="×")),T$17=31,U$18="×",U23="")))))),40,0))))</f>
        <v>0</v>
      </c>
      <c r="U164" s="343">
        <f t="shared" ref="U164" si="345">IF(AND($D$1="二交代制",U$17&gt;=1,U$17&lt;=28,U23="当",V23="明",W23="休",X23="当"),10,IF(AND($D$1="三交代制",U$17&gt;=2,U$17&lt;=30,OR(U23="準",U23="深"),OR(V23="準",V23="深"),OR(W23="準",W23="深")),20,IF(AND($D$1="二交代制",OR(U23="当",U23="明"),NOT(OR(AND(U23="当",OR(V23="明",U$17=31,V$18="×"),OR(W23="休",U$17=30,U$17=31,W$18="×")),AND(U23="明",OR(T23="当",U$17=1),OR(V23="休",U$17=31,V$18="×"))))),30,IF(AND($D$1="三交代制",T23&lt;&gt;"準",T23&lt;&gt;"深",OR(U23="準",U23="深"),(NOT(OR(AND(U23="準",OR(T23="日",T23="休",U$17=1,AND(V23&lt;&gt;"準",V23&lt;&gt;"深",T23="")),OR(V23="休",AND(V23="準",OR(W23="休",U$17=30,W$18="×")),U$17=31,V$18="×",V23="")),AND(U23="深",OR(T23="休",U$17=1,AND(V23&lt;&gt;"準",V23&lt;&gt;"深",T23="")),OR(V23="休",AND(OR(V23="準",V23="深"),OR(W23="休",U$17=30,W$18="×")),U$17=31,V$18="×",V23="")))))),40,0))))</f>
        <v>0</v>
      </c>
      <c r="V164" s="343">
        <f t="shared" ref="V164" si="346">IF(AND($D$1="二交代制",V$17&gt;=1,V$17&lt;=28,V23="当",W23="明",X23="休",Y23="当"),10,IF(AND($D$1="三交代制",V$17&gt;=2,V$17&lt;=30,OR(V23="準",V23="深"),OR(W23="準",W23="深"),OR(X23="準",X23="深")),20,IF(AND($D$1="二交代制",OR(V23="当",V23="明"),NOT(OR(AND(V23="当",OR(W23="明",V$17=31,W$18="×"),OR(X23="休",V$17=30,V$17=31,X$18="×")),AND(V23="明",OR(U23="当",V$17=1),OR(W23="休",V$17=31,W$18="×"))))),30,IF(AND($D$1="三交代制",U23&lt;&gt;"準",U23&lt;&gt;"深",OR(V23="準",V23="深"),(NOT(OR(AND(V23="準",OR(U23="日",U23="休",V$17=1,AND(W23&lt;&gt;"準",W23&lt;&gt;"深",U23="")),OR(W23="休",AND(W23="準",OR(X23="休",V$17=30,X$18="×")),V$17=31,W$18="×",W23="")),AND(V23="深",OR(U23="休",V$17=1,AND(W23&lt;&gt;"準",W23&lt;&gt;"深",U23="")),OR(W23="休",AND(OR(W23="準",W23="深"),OR(X23="休",V$17=30,X$18="×")),V$17=31,W$18="×",W23="")))))),40,0))))</f>
        <v>0</v>
      </c>
      <c r="W164" s="343">
        <f t="shared" ref="W164" si="347">IF(AND($D$1="二交代制",W$17&gt;=1,W$17&lt;=28,W23="当",X23="明",Y23="休",Z23="当"),10,IF(AND($D$1="三交代制",W$17&gt;=2,W$17&lt;=30,OR(W23="準",W23="深"),OR(X23="準",X23="深"),OR(Y23="準",Y23="深")),20,IF(AND($D$1="二交代制",OR(W23="当",W23="明"),NOT(OR(AND(W23="当",OR(X23="明",W$17=31,X$18="×"),OR(Y23="休",W$17=30,W$17=31,Y$18="×")),AND(W23="明",OR(V23="当",W$17=1),OR(X23="休",W$17=31,X$18="×"))))),30,IF(AND($D$1="三交代制",V23&lt;&gt;"準",V23&lt;&gt;"深",OR(W23="準",W23="深"),(NOT(OR(AND(W23="準",OR(V23="日",V23="休",W$17=1,AND(X23&lt;&gt;"準",X23&lt;&gt;"深",V23="")),OR(X23="休",AND(X23="準",OR(Y23="休",W$17=30,Y$18="×")),W$17=31,X$18="×",X23="")),AND(W23="深",OR(V23="休",W$17=1,AND(X23&lt;&gt;"準",X23&lt;&gt;"深",V23="")),OR(X23="休",AND(OR(X23="準",X23="深"),OR(Y23="休",W$17=30,Y$18="×")),W$17=31,X$18="×",X23="")))))),40,0))))</f>
        <v>0</v>
      </c>
      <c r="X164" s="343">
        <f t="shared" ref="X164" si="348">IF(AND($D$1="二交代制",X$17&gt;=1,X$17&lt;=28,X23="当",Y23="明",Z23="休",AA23="当"),10,IF(AND($D$1="三交代制",X$17&gt;=2,X$17&lt;=30,OR(X23="準",X23="深"),OR(Y23="準",Y23="深"),OR(Z23="準",Z23="深")),20,IF(AND($D$1="二交代制",OR(X23="当",X23="明"),NOT(OR(AND(X23="当",OR(Y23="明",X$17=31,Y$18="×"),OR(Z23="休",X$17=30,X$17=31,Z$18="×")),AND(X23="明",OR(W23="当",X$17=1),OR(Y23="休",X$17=31,Y$18="×"))))),30,IF(AND($D$1="三交代制",W23&lt;&gt;"準",W23&lt;&gt;"深",OR(X23="準",X23="深"),(NOT(OR(AND(X23="準",OR(W23="日",W23="休",X$17=1,AND(Y23&lt;&gt;"準",Y23&lt;&gt;"深",W23="")),OR(Y23="休",AND(Y23="準",OR(Z23="休",X$17=30,Z$18="×")),X$17=31,Y$18="×",Y23="")),AND(X23="深",OR(W23="休",X$17=1,AND(Y23&lt;&gt;"準",Y23&lt;&gt;"深",W23="")),OR(Y23="休",AND(OR(Y23="準",Y23="深"),OR(Z23="休",X$17=30,Z$18="×")),X$17=31,Y$18="×",Y23="")))))),40,0))))</f>
        <v>0</v>
      </c>
      <c r="Y164" s="343">
        <f t="shared" ref="Y164" si="349">IF(AND($D$1="二交代制",Y$17&gt;=1,Y$17&lt;=28,Y23="当",Z23="明",AA23="休",AB23="当"),10,IF(AND($D$1="三交代制",Y$17&gt;=2,Y$17&lt;=30,OR(Y23="準",Y23="深"),OR(Z23="準",Z23="深"),OR(AA23="準",AA23="深")),20,IF(AND($D$1="二交代制",OR(Y23="当",Y23="明"),NOT(OR(AND(Y23="当",OR(Z23="明",Y$17=31,Z$18="×"),OR(AA23="休",Y$17=30,Y$17=31,AA$18="×")),AND(Y23="明",OR(X23="当",Y$17=1),OR(Z23="休",Y$17=31,Z$18="×"))))),30,IF(AND($D$1="三交代制",X23&lt;&gt;"準",X23&lt;&gt;"深",OR(Y23="準",Y23="深"),(NOT(OR(AND(Y23="準",OR(X23="日",X23="休",Y$17=1,AND(Z23&lt;&gt;"準",Z23&lt;&gt;"深",X23="")),OR(Z23="休",AND(Z23="準",OR(AA23="休",Y$17=30,AA$18="×")),Y$17=31,Z$18="×",Z23="")),AND(Y23="深",OR(X23="休",Y$17=1,AND(Z23&lt;&gt;"準",Z23&lt;&gt;"深",X23="")),OR(Z23="休",AND(OR(Z23="準",Z23="深"),OR(AA23="休",Y$17=30,AA$18="×")),Y$17=31,Z$18="×",Z23="")))))),40,0))))</f>
        <v>0</v>
      </c>
      <c r="Z164" s="343">
        <f t="shared" ref="Z164" si="350">IF(AND($D$1="二交代制",Z$17&gt;=1,Z$17&lt;=28,Z23="当",AA23="明",AB23="休",AC23="当"),10,IF(AND($D$1="三交代制",Z$17&gt;=2,Z$17&lt;=30,OR(Z23="準",Z23="深"),OR(AA23="準",AA23="深"),OR(AB23="準",AB23="深")),20,IF(AND($D$1="二交代制",OR(Z23="当",Z23="明"),NOT(OR(AND(Z23="当",OR(AA23="明",Z$17=31,AA$18="×"),OR(AB23="休",Z$17=30,Z$17=31,AB$18="×")),AND(Z23="明",OR(Y23="当",Z$17=1),OR(AA23="休",Z$17=31,AA$18="×"))))),30,IF(AND($D$1="三交代制",Y23&lt;&gt;"準",Y23&lt;&gt;"深",OR(Z23="準",Z23="深"),(NOT(OR(AND(Z23="準",OR(Y23="日",Y23="休",Z$17=1,AND(AA23&lt;&gt;"準",AA23&lt;&gt;"深",Y23="")),OR(AA23="休",AND(AA23="準",OR(AB23="休",Z$17=30,AB$18="×")),Z$17=31,AA$18="×",AA23="")),AND(Z23="深",OR(Y23="休",Z$17=1,AND(AA23&lt;&gt;"準",AA23&lt;&gt;"深",Y23="")),OR(AA23="休",AND(OR(AA23="準",AA23="深"),OR(AB23="休",Z$17=30,AB$18="×")),Z$17=31,AA$18="×",AA23="")))))),40,0))))</f>
        <v>0</v>
      </c>
      <c r="AA164" s="343">
        <f t="shared" ref="AA164" si="351">IF(AND($D$1="二交代制",AA$17&gt;=1,AA$17&lt;=28,AA23="当",AB23="明",AC23="休",AD23="当"),10,IF(AND($D$1="三交代制",AA$17&gt;=2,AA$17&lt;=30,OR(AA23="準",AA23="深"),OR(AB23="準",AB23="深"),OR(AC23="準",AC23="深")),20,IF(AND($D$1="二交代制",OR(AA23="当",AA23="明"),NOT(OR(AND(AA23="当",OR(AB23="明",AA$17=31,AB$18="×"),OR(AC23="休",AA$17=30,AA$17=31,AC$18="×")),AND(AA23="明",OR(Z23="当",AA$17=1),OR(AB23="休",AA$17=31,AB$18="×"))))),30,IF(AND($D$1="三交代制",Z23&lt;&gt;"準",Z23&lt;&gt;"深",OR(AA23="準",AA23="深"),(NOT(OR(AND(AA23="準",OR(Z23="日",Z23="休",AA$17=1,AND(AB23&lt;&gt;"準",AB23&lt;&gt;"深",Z23="")),OR(AB23="休",AND(AB23="準",OR(AC23="休",AA$17=30,AC$18="×")),AA$17=31,AB$18="×",AB23="")),AND(AA23="深",OR(Z23="休",AA$17=1,AND(AB23&lt;&gt;"準",AB23&lt;&gt;"深",Z23="")),OR(AB23="休",AND(OR(AB23="準",AB23="深"),OR(AC23="休",AA$17=30,AC$18="×")),AA$17=31,AB$18="×",AB23="")))))),40,0))))</f>
        <v>0</v>
      </c>
      <c r="AB164" s="343">
        <f t="shared" ref="AB164" si="352">IF(AND($D$1="二交代制",AB$17&gt;=1,AB$17&lt;=28,AB23="当",AC23="明",AD23="休",AE23="当"),10,IF(AND($D$1="三交代制",AB$17&gt;=2,AB$17&lt;=30,OR(AB23="準",AB23="深"),OR(AC23="準",AC23="深"),OR(AD23="準",AD23="深")),20,IF(AND($D$1="二交代制",OR(AB23="当",AB23="明"),NOT(OR(AND(AB23="当",OR(AC23="明",AB$17=31,AC$18="×"),OR(AD23="休",AB$17=30,AB$17=31,AD$18="×")),AND(AB23="明",OR(AA23="当",AB$17=1),OR(AC23="休",AB$17=31,AC$18="×"))))),30,IF(AND($D$1="三交代制",AA23&lt;&gt;"準",AA23&lt;&gt;"深",OR(AB23="準",AB23="深"),(NOT(OR(AND(AB23="準",OR(AA23="日",AA23="休",AB$17=1,AND(AC23&lt;&gt;"準",AC23&lt;&gt;"深",AA23="")),OR(AC23="休",AND(AC23="準",OR(AD23="休",AB$17=30,AD$18="×")),AB$17=31,AC$18="×",AC23="")),AND(AB23="深",OR(AA23="休",AB$17=1,AND(AC23&lt;&gt;"準",AC23&lt;&gt;"深",AA23="")),OR(AC23="休",AND(OR(AC23="準",AC23="深"),OR(AD23="休",AB$17=30,AD$18="×")),AB$17=31,AC$18="×",AC23="")))))),40,0))))</f>
        <v>0</v>
      </c>
      <c r="AC164" s="343">
        <f t="shared" ref="AC164" si="353">IF(AND($D$1="二交代制",AC$17&gt;=1,AC$17&lt;=28,AC23="当",AD23="明",AE23="休",AF23="当"),10,IF(AND($D$1="三交代制",AC$17&gt;=2,AC$17&lt;=30,OR(AC23="準",AC23="深"),OR(AD23="準",AD23="深"),OR(AE23="準",AE23="深")),20,IF(AND($D$1="二交代制",OR(AC23="当",AC23="明"),NOT(OR(AND(AC23="当",OR(AD23="明",AC$17=31,AD$18="×"),OR(AE23="休",AC$17=30,AC$17=31,AE$18="×")),AND(AC23="明",OR(AB23="当",AC$17=1),OR(AD23="休",AC$17=31,AD$18="×"))))),30,IF(AND($D$1="三交代制",AB23&lt;&gt;"準",AB23&lt;&gt;"深",OR(AC23="準",AC23="深"),(NOT(OR(AND(AC23="準",OR(AB23="日",AB23="休",AC$17=1,AND(AD23&lt;&gt;"準",AD23&lt;&gt;"深",AB23="")),OR(AD23="休",AND(AD23="準",OR(AE23="休",AC$17=30,AE$18="×")),AC$17=31,AD$18="×",AD23="")),AND(AC23="深",OR(AB23="休",AC$17=1,AND(AD23&lt;&gt;"準",AD23&lt;&gt;"深",AB23="")),OR(AD23="休",AND(OR(AD23="準",AD23="深"),OR(AE23="休",AC$17=30,AE$18="×")),AC$17=31,AD$18="×",AD23="")))))),40,0))))</f>
        <v>0</v>
      </c>
      <c r="AD164" s="343">
        <f t="shared" ref="AD164" si="354">IF(AND($D$1="二交代制",AD$17&gt;=1,AD$17&lt;=28,AD23="当",AE23="明",AF23="休",AG23="当"),10,IF(AND($D$1="三交代制",AD$17&gt;=2,AD$17&lt;=30,OR(AD23="準",AD23="深"),OR(AE23="準",AE23="深"),OR(AF23="準",AF23="深")),20,IF(AND($D$1="二交代制",OR(AD23="当",AD23="明"),NOT(OR(AND(AD23="当",OR(AE23="明",AD$17=31,AE$18="×"),OR(AF23="休",AD$17=30,AD$17=31,AF$18="×")),AND(AD23="明",OR(AC23="当",AD$17=1),OR(AE23="休",AD$17=31,AE$18="×"))))),30,IF(AND($D$1="三交代制",AC23&lt;&gt;"準",AC23&lt;&gt;"深",OR(AD23="準",AD23="深"),(NOT(OR(AND(AD23="準",OR(AC23="日",AC23="休",AD$17=1,AND(AE23&lt;&gt;"準",AE23&lt;&gt;"深",AC23="")),OR(AE23="休",AND(AE23="準",OR(AF23="休",AD$17=30,AF$18="×")),AD$17=31,AE$18="×",AE23="")),AND(AD23="深",OR(AC23="休",AD$17=1,AND(AE23&lt;&gt;"準",AE23&lt;&gt;"深",AC23="")),OR(AE23="休",AND(OR(AE23="準",AE23="深"),OR(AF23="休",AD$17=30,AF$18="×")),AD$17=31,AE$18="×",AE23="")))))),40,0))))</f>
        <v>0</v>
      </c>
      <c r="AE164" s="343">
        <f t="shared" ref="AE164" si="355">IF(AND($D$1="二交代制",AE$17&gt;=1,AE$17&lt;=28,AE23="当",AF23="明",AG23="休",AH23="当"),10,IF(AND($D$1="三交代制",AE$17&gt;=2,AE$17&lt;=30,OR(AE23="準",AE23="深"),OR(AF23="準",AF23="深"),OR(AG23="準",AG23="深")),20,IF(AND($D$1="二交代制",OR(AE23="当",AE23="明"),NOT(OR(AND(AE23="当",OR(AF23="明",AE$17=31,AF$18="×"),OR(AG23="休",AE$17=30,AE$17=31,AG$18="×")),AND(AE23="明",OR(AD23="当",AE$17=1),OR(AF23="休",AE$17=31,AF$18="×"))))),30,IF(AND($D$1="三交代制",AD23&lt;&gt;"準",AD23&lt;&gt;"深",OR(AE23="準",AE23="深"),(NOT(OR(AND(AE23="準",OR(AD23="日",AD23="休",AE$17=1,AND(AF23&lt;&gt;"準",AF23&lt;&gt;"深",AD23="")),OR(AF23="休",AND(AF23="準",OR(AG23="休",AE$17=30,AG$18="×")),AE$17=31,AF$18="×",AF23="")),AND(AE23="深",OR(AD23="休",AE$17=1,AND(AF23&lt;&gt;"準",AF23&lt;&gt;"深",AD23="")),OR(AF23="休",AND(OR(AF23="準",AF23="深"),OR(AG23="休",AE$17=30,AG$18="×")),AE$17=31,AF$18="×",AF23="")))))),40,0))))</f>
        <v>0</v>
      </c>
      <c r="AF164" s="343">
        <f t="shared" ref="AF164" si="356">IF(AND($D$1="二交代制",AF$17&gt;=1,AF$17&lt;=28,AF23="当",AG23="明",AH23="休",AI23="当"),10,IF(AND($D$1="三交代制",AF$17&gt;=2,AF$17&lt;=30,OR(AF23="準",AF23="深"),OR(AG23="準",AG23="深"),OR(AH23="準",AH23="深")),20,IF(AND($D$1="二交代制",OR(AF23="当",AF23="明"),NOT(OR(AND(AF23="当",OR(AG23="明",AF$17=31,AG$18="×"),OR(AH23="休",AF$17=30,AF$17=31,AH$18="×")),AND(AF23="明",OR(AE23="当",AF$17=1),OR(AG23="休",AF$17=31,AG$18="×"))))),30,IF(AND($D$1="三交代制",AE23&lt;&gt;"準",AE23&lt;&gt;"深",OR(AF23="準",AF23="深"),(NOT(OR(AND(AF23="準",OR(AE23="日",AE23="休",AF$17=1,AND(AG23&lt;&gt;"準",AG23&lt;&gt;"深",AE23="")),OR(AG23="休",AND(AG23="準",OR(AH23="休",AF$17=30,AH$18="×")),AF$17=31,AG$18="×",AG23="")),AND(AF23="深",OR(AE23="休",AF$17=1,AND(AG23&lt;&gt;"準",AG23&lt;&gt;"深",AE23="")),OR(AG23="休",AND(OR(AG23="準",AG23="深"),OR(AH23="休",AF$17=30,AH$18="×")),AF$17=31,AG$18="×",AG23="")))))),40,0))))</f>
        <v>0</v>
      </c>
      <c r="AG164" s="343">
        <f t="shared" ref="AG164" si="357">IF(AND($D$1="二交代制",AG$17&gt;=1,AG$17&lt;=28,AG23="当",AH23="明",AI23="休",AJ23="当"),10,IF(AND($D$1="三交代制",AG$17&gt;=2,AG$17&lt;=30,OR(AG23="準",AG23="深"),OR(AH23="準",AH23="深"),OR(AI23="準",AI23="深")),20,IF(AND($D$1="二交代制",OR(AG23="当",AG23="明"),NOT(OR(AND(AG23="当",OR(AH23="明",AG$17=31,AH$18="×"),OR(AI23="休",AG$17=30,AG$17=31,AI$18="×")),AND(AG23="明",OR(AF23="当",AG$17=1),OR(AH23="休",AG$17=31,AH$18="×"))))),30,IF(AND($D$1="三交代制",AF23&lt;&gt;"準",AF23&lt;&gt;"深",OR(AG23="準",AG23="深"),(NOT(OR(AND(AG23="準",OR(AF23="日",AF23="休",AG$17=1,AND(AH23&lt;&gt;"準",AH23&lt;&gt;"深",AF23="")),OR(AH23="休",AND(AH23="準",OR(AI23="休",AG$17=30,AI$18="×")),AG$17=31,AH$18="×",AH23="")),AND(AG23="深",OR(AF23="休",AG$17=1,AND(AH23&lt;&gt;"準",AH23&lt;&gt;"深",AF23="")),OR(AH23="休",AND(OR(AH23="準",AH23="深"),OR(AI23="休",AG$17=30,AI$18="×")),AG$17=31,AH$18="×",AH23="")))))),40,0))))</f>
        <v>0</v>
      </c>
      <c r="AH164" s="343">
        <f t="shared" ref="AH164" si="358">IF(AND($D$1="二交代制",AH$17&gt;=1,AH$17&lt;=28,AH23="当",AI23="明",AJ23="休",AK23="当"),10,IF(AND($D$1="三交代制",AH$17&gt;=2,AH$17&lt;=30,OR(AH23="準",AH23="深"),OR(AI23="準",AI23="深"),OR(AJ23="準",AJ23="深")),20,IF(AND($D$1="二交代制",OR(AH23="当",AH23="明"),NOT(OR(AND(AH23="当",OR(AI23="明",AH$17=31,AI$18="×"),OR(AJ23="休",AH$17=30,AH$17=31,AJ$18="×")),AND(AH23="明",OR(AG23="当",AH$17=1),OR(AI23="休",AH$17=31,AI$18="×"))))),30,IF(AND($D$1="三交代制",AG23&lt;&gt;"準",AG23&lt;&gt;"深",OR(AH23="準",AH23="深"),(NOT(OR(AND(AH23="準",OR(AG23="日",AG23="休",AH$17=1,AND(AI23&lt;&gt;"準",AI23&lt;&gt;"深",AG23="")),OR(AI23="休",AND(AI23="準",OR(AJ23="休",AH$17=30,AJ$18="×")),AH$17=31,AI$18="×",AI23="")),AND(AH23="深",OR(AG23="休",AH$17=1,AND(AI23&lt;&gt;"準",AI23&lt;&gt;"深",AG23="")),OR(AI23="休",AND(OR(AI23="準",AI23="深"),OR(AJ23="休",AH$17=30,AJ$18="×")),AH$17=31,AI$18="×",AI23="")))))),40,0))))</f>
        <v>0</v>
      </c>
      <c r="AI164" s="343">
        <f t="shared" ref="AI164" si="359">IF(AND($D$1="二交代制",AI$17&gt;=1,AI$17&lt;=28,AI23="当",AJ23="明",AK23="休",AL23="当"),10,IF(AND($D$1="三交代制",AI$17&gt;=2,AI$17&lt;=30,OR(AI23="準",AI23="深"),OR(AJ23="準",AJ23="深"),OR(AK23="準",AK23="深")),20,IF(AND($D$1="二交代制",OR(AI23="当",AI23="明"),NOT(OR(AND(AI23="当",OR(AJ23="明",AI$17=31,AJ$18="×"),OR(AK23="休",AI$17=30,AI$17=31,AK$18="×")),AND(AI23="明",OR(AH23="当",AI$17=1),OR(AJ23="休",AI$17=31,AJ$18="×"))))),30,IF(AND($D$1="三交代制",AH23&lt;&gt;"準",AH23&lt;&gt;"深",OR(AI23="準",AI23="深"),(NOT(OR(AND(AI23="準",OR(AH23="日",AH23="休",AI$17=1,AND(AJ23&lt;&gt;"準",AJ23&lt;&gt;"深",AH23="")),OR(AJ23="休",AND(AJ23="準",OR(AK23="休",AI$17=30,AK$18="×")),AI$17=31,AJ$18="×",AJ23="")),AND(AI23="深",OR(AH23="休",AI$17=1,AND(AJ23&lt;&gt;"準",AJ23&lt;&gt;"深",AH23="")),OR(AJ23="休",AND(OR(AJ23="準",AJ23="深"),OR(AK23="休",AI$17=30,AK$18="×")),AI$17=31,AJ$18="×",AJ23="")))))),40,0))))</f>
        <v>0</v>
      </c>
      <c r="AJ164" s="343">
        <f t="shared" ref="AJ164" si="360">IF(AND($D$1="二交代制",AJ$17&gt;=1,AJ$17&lt;=28,AJ23="当",AK23="明",AL23="休",AM23="当"),10,IF(AND($D$1="三交代制",AJ$17&gt;=2,AJ$17&lt;=30,OR(AJ23="準",AJ23="深"),OR(AK23="準",AK23="深"),OR(AL23="準",AL23="深")),20,IF(AND($D$1="二交代制",OR(AJ23="当",AJ23="明"),NOT(OR(AND(AJ23="当",OR(AK23="明",AJ$17=31,AK$18="×"),OR(AL23="休",AJ$17=30,AJ$17=31,AL$18="×")),AND(AJ23="明",OR(AI23="当",AJ$17=1),OR(AK23="休",AJ$17=31,AK$18="×"))))),30,IF(AND($D$1="三交代制",AI23&lt;&gt;"準",AI23&lt;&gt;"深",OR(AJ23="準",AJ23="深"),(NOT(OR(AND(AJ23="準",OR(AI23="日",AI23="休",AJ$17=1,AND(AK23&lt;&gt;"準",AK23&lt;&gt;"深",AI23="")),OR(AK23="休",AND(AK23="準",OR(AL23="休",AJ$17=30,AL$18="×")),AJ$17=31,AK$18="×",AK23="")),AND(AJ23="深",OR(AI23="休",AJ$17=1,AND(AK23&lt;&gt;"準",AK23&lt;&gt;"深",AI23="")),OR(AK23="休",AND(OR(AK23="準",AK23="深"),OR(AL23="休",AJ$17=30,AL$18="×")),AJ$17=31,AK$18="×",AK23="")))))),40,0))))</f>
        <v>0</v>
      </c>
      <c r="AK164" s="343">
        <f t="shared" ref="AK164" si="361">IF(AND($D$1="二交代制",AK$17&gt;=1,AK$17&lt;=28,AK23="当",AL23="明",AM23="休",AN23="当"),10,IF(AND($D$1="三交代制",AK$17&gt;=2,AK$17&lt;=30,OR(AK23="準",AK23="深"),OR(AL23="準",AL23="深"),OR(AM23="準",AM23="深")),20,IF(AND($D$1="二交代制",OR(AK23="当",AK23="明"),NOT(OR(AND(AK23="当",OR(AL23="明",AK$17=31,AL$18="×"),OR(AM23="休",AK$17=30,AK$17=31,AM$18="×")),AND(AK23="明",OR(AJ23="当",AK$17=1),OR(AL23="休",AK$17=31,AL$18="×"))))),30,IF(AND($D$1="三交代制",AJ23&lt;&gt;"準",AJ23&lt;&gt;"深",OR(AK23="準",AK23="深"),(NOT(OR(AND(AK23="準",OR(AJ23="日",AJ23="休",AK$17=1,AND(AL23&lt;&gt;"準",AL23&lt;&gt;"深",AJ23="")),OR(AL23="休",AND(AL23="準",OR(AM23="休",AK$17=30,AM$18="×")),AK$17=31,AL$18="×",AL23="")),AND(AK23="深",OR(AJ23="休",AK$17=1,AND(AL23&lt;&gt;"準",AL23&lt;&gt;"深",AJ23="")),OR(AL23="休",AND(OR(AL23="準",AL23="深"),OR(AM23="休",AK$17=30,AM$18="×")),AK$17=31,AL$18="×",AL23="")))))),40,0))))</f>
        <v>0</v>
      </c>
      <c r="AL164" s="343">
        <f t="shared" ref="AL164" si="362">IF(AND($D$1="二交代制",AL$17&gt;=1,AL$17&lt;=28,AL23="当",AM23="明",AN23="休",AO23="当"),10,IF(AND($D$1="三交代制",AL$17&gt;=2,AL$17&lt;=30,OR(AL23="準",AL23="深"),OR(AM23="準",AM23="深"),OR(AN23="準",AN23="深")),20,IF(AND($D$1="二交代制",OR(AL23="当",AL23="明"),NOT(OR(AND(AL23="当",OR(AM23="明",AL$17=31,AM$18="×"),OR(AN23="休",AL$17=30,AL$17=31,AN$18="×")),AND(AL23="明",OR(AK23="当",AL$17=1),OR(AM23="休",AL$17=31,AM$18="×"))))),30,IF(AND($D$1="三交代制",AK23&lt;&gt;"準",AK23&lt;&gt;"深",OR(AL23="準",AL23="深"),(NOT(OR(AND(AL23="準",OR(AK23="日",AK23="休",AL$17=1,AND(AM23&lt;&gt;"準",AM23&lt;&gt;"深",AK23="")),OR(AM23="休",AND(AM23="準",OR(AN23="休",AL$17=30,AN$18="×")),AL$17=31,AM$18="×",AM23="")),AND(AL23="深",OR(AK23="休",AL$17=1,AND(AM23&lt;&gt;"準",AM23&lt;&gt;"深",AK23="")),OR(AM23="休",AND(OR(AM23="準",AM23="深"),OR(AN23="休",AL$17=30,AN$18="×")),AL$17=31,AM$18="×",AM23="")))))),40,0))))</f>
        <v>0</v>
      </c>
      <c r="AM164" s="343">
        <f t="shared" ref="AM164" si="363">IF(AND($D$1="二交代制",AM$17&gt;=1,AM$17&lt;=28,AM23="当",AN23="明",AO23="休",AP23="当"),10,IF(AND($D$1="三交代制",AM$17&gt;=2,AM$17&lt;=30,OR(AM23="準",AM23="深"),OR(AN23="準",AN23="深"),OR(AO23="準",AO23="深")),20,IF(AND($D$1="二交代制",OR(AM23="当",AM23="明"),NOT(OR(AND(AM23="当",OR(AN23="明",AM$17=31,AN$18="×"),OR(AO23="休",AM$17=30,AM$17=31,AO$18="×")),AND(AM23="明",OR(AL23="当",AM$17=1),OR(AN23="休",AM$17=31,AN$18="×"))))),30,IF(AND($D$1="三交代制",AL23&lt;&gt;"準",AL23&lt;&gt;"深",OR(AM23="準",AM23="深"),(NOT(OR(AND(AM23="準",OR(AL23="日",AL23="休",AM$17=1,AND(AN23&lt;&gt;"準",AN23&lt;&gt;"深",AL23="")),OR(AN23="休",AND(AN23="準",OR(AO23="休",AM$17=30,AO$18="×")),AM$17=31,AN$18="×",AN23="")),AND(AM23="深",OR(AL23="休",AM$17=1,AND(AN23&lt;&gt;"準",AN23&lt;&gt;"深",AL23="")),OR(AN23="休",AND(OR(AN23="準",AN23="深"),OR(AO23="休",AM$17=30,AO$18="×")),AM$17=31,AN$18="×",AN23="")))))),40,0))))</f>
        <v>0</v>
      </c>
      <c r="AN164" s="343">
        <f t="shared" ref="AN164" si="364">IF(AND($D$1="二交代制",AN$17&gt;=1,AN$17&lt;=28,AN23="当",AO23="明",AP23="休",AQ23="当"),10,IF(AND($D$1="三交代制",AN$17&gt;=2,AN$17&lt;=30,OR(AN23="準",AN23="深"),OR(AO23="準",AO23="深"),OR(AP23="準",AP23="深")),20,IF(AND($D$1="二交代制",OR(AN23="当",AN23="明"),NOT(OR(AND(AN23="当",OR(AO23="明",AN$17=31,AO$18="×"),OR(AP23="休",AN$17=30,AN$17=31,AP$18="×")),AND(AN23="明",OR(AM23="当",AN$17=1),OR(AO23="休",AN$17=31,AO$18="×"))))),30,IF(AND($D$1="三交代制",AM23&lt;&gt;"準",AM23&lt;&gt;"深",OR(AN23="準",AN23="深"),(NOT(OR(AND(AN23="準",OR(AM23="日",AM23="休",AN$17=1,AND(AO23&lt;&gt;"準",AO23&lt;&gt;"深",AM23="")),OR(AO23="休",AND(AO23="準",OR(AP23="休",AN$17=30,AP$18="×")),AN$17=31,AO$18="×",AO23="")),AND(AN23="深",OR(AM23="休",AN$17=1,AND(AO23&lt;&gt;"準",AO23&lt;&gt;"深",AM23="")),OR(AO23="休",AND(OR(AO23="準",AO23="深"),OR(AP23="休",AN$17=30,AP$18="×")),AN$17=31,AO$18="×",AO23="")))))),40,0))))</f>
        <v>0</v>
      </c>
      <c r="AO164" s="343">
        <f t="shared" ref="AO164" si="365">IF(AND($D$1="二交代制",AO$17&gt;=1,AO$17&lt;=28,AO23="当",AP23="明",AQ23="休",AR23="当"),10,IF(AND($D$1="三交代制",AO$17&gt;=2,AO$17&lt;=30,OR(AO23="準",AO23="深"),OR(AP23="準",AP23="深"),OR(AQ23="準",AQ23="深")),20,IF(AND($D$1="二交代制",OR(AO23="当",AO23="明"),NOT(OR(AND(AO23="当",OR(AP23="明",AO$17=31,AP$18="×"),OR(AQ23="休",AO$17=30,AO$17=31,AQ$18="×")),AND(AO23="明",OR(AN23="当",AO$17=1),OR(AP23="休",AO$17=31,AP$18="×"))))),30,IF(AND($D$1="三交代制",AN23&lt;&gt;"準",AN23&lt;&gt;"深",OR(AO23="準",AO23="深"),(NOT(OR(AND(AO23="準",OR(AN23="日",AN23="休",AO$17=1,AND(AP23&lt;&gt;"準",AP23&lt;&gt;"深",AN23="")),OR(AP23="休",AND(AP23="準",OR(AQ23="休",AO$17=30,AQ$18="×")),AO$17=31,AP$18="×",AP23="")),AND(AO23="深",OR(AN23="休",AO$17=1,AND(AP23&lt;&gt;"準",AP23&lt;&gt;"深",AN23="")),OR(AP23="休",AND(OR(AP23="準",AP23="深"),OR(AQ23="休",AO$17=30,AQ$18="×")),AO$17=31,AP$18="×",AP23="")))))),40,0))))</f>
        <v>0</v>
      </c>
      <c r="BA164" s="87" t="str">
        <f>IF(Aチーム用勤務希望表!BA164&lt;&gt;"",Aチーム用勤務希望表!BA164,"")</f>
        <v>成人の日</v>
      </c>
      <c r="BB164" s="140">
        <f>IF(Aチーム用勤務希望表!BB164&lt;&gt;"",Aチーム用勤務希望表!BB164,"")</f>
        <v>44571</v>
      </c>
      <c r="BC164" s="87" t="str">
        <f>IF(Aチーム用勤務希望表!BC164&lt;&gt;"",Aチーム用勤務希望表!BC164,"")</f>
        <v/>
      </c>
      <c r="BD164" s="13">
        <f t="shared" si="331"/>
        <v>0</v>
      </c>
      <c r="BE164" s="13">
        <f t="shared" si="331"/>
        <v>0</v>
      </c>
      <c r="BF164" s="13">
        <f t="shared" si="331"/>
        <v>0</v>
      </c>
      <c r="BG164" s="13">
        <f t="shared" si="331"/>
        <v>0</v>
      </c>
      <c r="BH164" s="13">
        <f t="shared" si="331"/>
        <v>0</v>
      </c>
      <c r="BI164" s="13">
        <f t="shared" si="331"/>
        <v>0</v>
      </c>
      <c r="BJ164" s="13">
        <f t="shared" si="331"/>
        <v>0</v>
      </c>
      <c r="BK164" s="13">
        <f t="shared" si="331"/>
        <v>0</v>
      </c>
      <c r="BL164" s="13">
        <f t="shared" si="331"/>
        <v>0</v>
      </c>
      <c r="BM164" s="13">
        <f t="shared" si="331"/>
        <v>0</v>
      </c>
      <c r="BN164" s="13">
        <f t="shared" si="332"/>
        <v>0</v>
      </c>
      <c r="BO164" s="13">
        <f t="shared" si="332"/>
        <v>0</v>
      </c>
      <c r="BP164" s="13">
        <f t="shared" si="332"/>
        <v>0</v>
      </c>
      <c r="BQ164" s="13">
        <f t="shared" si="332"/>
        <v>0</v>
      </c>
      <c r="BR164" s="13">
        <f t="shared" si="332"/>
        <v>0</v>
      </c>
      <c r="BS164" s="13">
        <f t="shared" si="332"/>
        <v>0</v>
      </c>
      <c r="BT164" s="13">
        <f t="shared" si="332"/>
        <v>0</v>
      </c>
      <c r="BU164" s="13">
        <f t="shared" si="332"/>
        <v>0</v>
      </c>
      <c r="BV164" s="13">
        <f t="shared" si="332"/>
        <v>0</v>
      </c>
      <c r="BW164" s="13">
        <f t="shared" si="332"/>
        <v>0</v>
      </c>
      <c r="BX164" s="13">
        <f t="shared" si="333"/>
        <v>0</v>
      </c>
      <c r="BY164" s="13">
        <f t="shared" si="333"/>
        <v>0</v>
      </c>
      <c r="BZ164" s="13">
        <f t="shared" si="333"/>
        <v>0</v>
      </c>
      <c r="CA164" s="13">
        <f t="shared" si="333"/>
        <v>0</v>
      </c>
      <c r="CB164" s="13">
        <f t="shared" si="333"/>
        <v>0</v>
      </c>
      <c r="CC164" s="13">
        <f t="shared" si="333"/>
        <v>0</v>
      </c>
      <c r="CD164" s="13">
        <f t="shared" si="333"/>
        <v>0</v>
      </c>
      <c r="CE164" s="13">
        <f t="shared" si="333"/>
        <v>0</v>
      </c>
      <c r="CF164" s="13">
        <f t="shared" si="333"/>
        <v>0</v>
      </c>
      <c r="CG164" s="13">
        <f t="shared" si="333"/>
        <v>0</v>
      </c>
      <c r="CH164" s="13">
        <f t="shared" si="333"/>
        <v>0</v>
      </c>
    </row>
    <row r="165" spans="3:86" x14ac:dyDescent="0.4">
      <c r="C165" s="17"/>
      <c r="D165" s="17"/>
      <c r="E165" s="17"/>
      <c r="F165" s="17"/>
      <c r="G165" s="17"/>
      <c r="H165" s="17"/>
      <c r="I165" s="345"/>
      <c r="J165" s="434"/>
      <c r="K165" s="343"/>
      <c r="L165" s="343"/>
      <c r="M165" s="343"/>
      <c r="N165" s="343"/>
      <c r="O165" s="343"/>
      <c r="P165" s="343"/>
      <c r="Q165" s="343"/>
      <c r="R165" s="343"/>
      <c r="S165" s="343"/>
      <c r="T165" s="343"/>
      <c r="U165" s="343"/>
      <c r="V165" s="343"/>
      <c r="W165" s="343"/>
      <c r="X165" s="343"/>
      <c r="Y165" s="343"/>
      <c r="Z165" s="343"/>
      <c r="AA165" s="343"/>
      <c r="AB165" s="343"/>
      <c r="AC165" s="343"/>
      <c r="AD165" s="343"/>
      <c r="AE165" s="343"/>
      <c r="AF165" s="343"/>
      <c r="AG165" s="343"/>
      <c r="AH165" s="343"/>
      <c r="AI165" s="343"/>
      <c r="AJ165" s="343"/>
      <c r="AK165" s="343"/>
      <c r="AL165" s="343"/>
      <c r="AM165" s="343"/>
      <c r="AN165" s="343"/>
      <c r="AO165" s="343"/>
      <c r="BA165" s="87" t="str">
        <f>IF(Aチーム用勤務希望表!BA165&lt;&gt;"",Aチーム用勤務希望表!BA165,"")</f>
        <v>建国記念の日</v>
      </c>
      <c r="BB165" s="140">
        <f>IF(Aチーム用勤務希望表!BB165&lt;&gt;"",Aチーム用勤務希望表!BB165,"")</f>
        <v>44603</v>
      </c>
      <c r="BC165" s="87" t="str">
        <f>IF(Aチーム用勤務希望表!BC165&lt;&gt;"",Aチーム用勤務希望表!BC165,"")</f>
        <v/>
      </c>
      <c r="BD165" s="13">
        <f t="shared" si="331"/>
        <v>0</v>
      </c>
      <c r="BE165" s="13">
        <f t="shared" si="331"/>
        <v>0</v>
      </c>
      <c r="BF165" s="13">
        <f t="shared" si="331"/>
        <v>0</v>
      </c>
      <c r="BG165" s="13">
        <f t="shared" si="331"/>
        <v>0</v>
      </c>
      <c r="BH165" s="13">
        <f t="shared" si="331"/>
        <v>0</v>
      </c>
      <c r="BI165" s="13">
        <f t="shared" si="331"/>
        <v>0</v>
      </c>
      <c r="BJ165" s="13">
        <f t="shared" si="331"/>
        <v>0</v>
      </c>
      <c r="BK165" s="13">
        <f t="shared" si="331"/>
        <v>0</v>
      </c>
      <c r="BL165" s="13">
        <f t="shared" si="331"/>
        <v>0</v>
      </c>
      <c r="BM165" s="13">
        <f t="shared" si="331"/>
        <v>0</v>
      </c>
      <c r="BN165" s="13">
        <f t="shared" si="332"/>
        <v>0</v>
      </c>
      <c r="BO165" s="13">
        <f t="shared" si="332"/>
        <v>0</v>
      </c>
      <c r="BP165" s="13">
        <f t="shared" si="332"/>
        <v>0</v>
      </c>
      <c r="BQ165" s="13">
        <f t="shared" si="332"/>
        <v>0</v>
      </c>
      <c r="BR165" s="13">
        <f t="shared" si="332"/>
        <v>0</v>
      </c>
      <c r="BS165" s="13">
        <f t="shared" si="332"/>
        <v>0</v>
      </c>
      <c r="BT165" s="13">
        <f t="shared" si="332"/>
        <v>0</v>
      </c>
      <c r="BU165" s="13">
        <f t="shared" si="332"/>
        <v>0</v>
      </c>
      <c r="BV165" s="13">
        <f t="shared" si="332"/>
        <v>0</v>
      </c>
      <c r="BW165" s="13">
        <f t="shared" si="332"/>
        <v>0</v>
      </c>
      <c r="BX165" s="13">
        <f t="shared" si="333"/>
        <v>0</v>
      </c>
      <c r="BY165" s="13">
        <f t="shared" si="333"/>
        <v>0</v>
      </c>
      <c r="BZ165" s="13">
        <f t="shared" si="333"/>
        <v>0</v>
      </c>
      <c r="CA165" s="13">
        <f t="shared" si="333"/>
        <v>0</v>
      </c>
      <c r="CB165" s="13">
        <f t="shared" si="333"/>
        <v>0</v>
      </c>
      <c r="CC165" s="13">
        <f t="shared" si="333"/>
        <v>0</v>
      </c>
      <c r="CD165" s="13">
        <f t="shared" si="333"/>
        <v>0</v>
      </c>
      <c r="CE165" s="13">
        <f t="shared" si="333"/>
        <v>0</v>
      </c>
      <c r="CF165" s="13">
        <f t="shared" si="333"/>
        <v>0</v>
      </c>
      <c r="CG165" s="13">
        <f t="shared" si="333"/>
        <v>0</v>
      </c>
      <c r="CH165" s="13">
        <f t="shared" si="333"/>
        <v>0</v>
      </c>
    </row>
    <row r="166" spans="3:86" x14ac:dyDescent="0.4">
      <c r="C166" s="17"/>
      <c r="D166" s="18" t="s">
        <v>37</v>
      </c>
      <c r="E166" s="18"/>
      <c r="F166" s="18"/>
      <c r="G166" s="18"/>
      <c r="H166" s="17"/>
      <c r="I166" s="345"/>
      <c r="J166" s="419" t="str">
        <f t="shared" ref="J166" si="366">E25</f>
        <v>田中</v>
      </c>
      <c r="K166" s="343">
        <f t="shared" ref="K166" si="367">IF(AND($D$1="二交代制",K$17&gt;=1,K$17&lt;=28,K25="当",L25="明",M25="休",N25="当"),10,IF(AND($D$1="三交代制",K$17&gt;=2,K$17&lt;=30,OR(K25="準",K25="深"),OR(L25="準",L25="深"),OR(M25="準",M25="深")),20,IF(AND($D$1="二交代制",OR(K25="当",K25="明"),NOT(OR(AND(K25="当",OR(L25="明",K$17=31,L$18="×"),OR(M25="休",K$17=30,K$17=31,M$18="×")),AND(K25="明",OR(J25="当",K$17=1),OR(L25="休",K$17=31,L$18="×"))))),30,IF(AND($D$1="三交代制",J25&lt;&gt;"準",J25&lt;&gt;"深",OR(K25="準",K25="深"),(NOT(OR(AND(K25="準",OR(J25="日",J25="休",K$17=1,AND(L25&lt;&gt;"準",L25&lt;&gt;"深",J25="")),OR(L25="休",AND(L25="準",OR(M25="休",K$17=30,M$18="×")),K$17=31,L$18="×",L25="")),AND(K25="深",OR(J25="休",K$17=1,AND(L25&lt;&gt;"準",L25&lt;&gt;"深",J25="")),OR(L25="休",AND(OR(L25="準",L25="深"),OR(M25="休",K$17=30,M$18="×")),K$17=31,L$18="×",L25="")))))),40,0))))</f>
        <v>0</v>
      </c>
      <c r="L166" s="343">
        <f t="shared" ref="L166" si="368">IF(AND($D$1="二交代制",L$17&gt;=1,L$17&lt;=28,L25="当",M25="明",N25="休",O25="当"),10,IF(AND($D$1="三交代制",L$17&gt;=2,L$17&lt;=30,OR(L25="準",L25="深"),OR(M25="準",M25="深"),OR(N25="準",N25="深")),20,IF(AND($D$1="二交代制",OR(L25="当",L25="明"),NOT(OR(AND(L25="当",OR(M25="明",L$17=31,M$18="×"),OR(N25="休",L$17=30,L$17=31,N$18="×")),AND(L25="明",OR(K25="当",L$17=1),OR(M25="休",L$17=31,M$18="×"))))),30,IF(AND($D$1="三交代制",K25&lt;&gt;"準",K25&lt;&gt;"深",OR(L25="準",L25="深"),(NOT(OR(AND(L25="準",OR(K25="日",K25="休",L$17=1,AND(M25&lt;&gt;"準",M25&lt;&gt;"深",K25="")),OR(M25="休",AND(M25="準",OR(N25="休",L$17=30,N$18="×")),L$17=31,M$18="×",M25="")),AND(L25="深",OR(K25="休",L$17=1,AND(M25&lt;&gt;"準",M25&lt;&gt;"深",K25="")),OR(M25="休",AND(OR(M25="準",M25="深"),OR(N25="休",L$17=30,N$18="×")),L$17=31,M$18="×",M25="")))))),40,0))))</f>
        <v>0</v>
      </c>
      <c r="M166" s="343">
        <f t="shared" ref="M166" si="369">IF(AND($D$1="二交代制",M$17&gt;=1,M$17&lt;=28,M25="当",N25="明",O25="休",P25="当"),10,IF(AND($D$1="三交代制",M$17&gt;=2,M$17&lt;=30,OR(M25="準",M25="深"),OR(N25="準",N25="深"),OR(O25="準",O25="深")),20,IF(AND($D$1="二交代制",OR(M25="当",M25="明"),NOT(OR(AND(M25="当",OR(N25="明",M$17=31,N$18="×"),OR(O25="休",M$17=30,M$17=31,O$18="×")),AND(M25="明",OR(L25="当",M$17=1),OR(N25="休",M$17=31,N$18="×"))))),30,IF(AND($D$1="三交代制",L25&lt;&gt;"準",L25&lt;&gt;"深",OR(M25="準",M25="深"),(NOT(OR(AND(M25="準",OR(L25="日",L25="休",M$17=1,AND(N25&lt;&gt;"準",N25&lt;&gt;"深",L25="")),OR(N25="休",AND(N25="準",OR(O25="休",M$17=30,O$18="×")),M$17=31,N$18="×",N25="")),AND(M25="深",OR(L25="休",M$17=1,AND(N25&lt;&gt;"準",N25&lt;&gt;"深",L25="")),OR(N25="休",AND(OR(N25="準",N25="深"),OR(O25="休",M$17=30,O$18="×")),M$17=31,N$18="×",N25="")))))),40,0))))</f>
        <v>0</v>
      </c>
      <c r="N166" s="343">
        <f t="shared" ref="N166" si="370">IF(AND($D$1="二交代制",N$17&gt;=1,N$17&lt;=28,N25="当",O25="明",P25="休",Q25="当"),10,IF(AND($D$1="三交代制",N$17&gt;=2,N$17&lt;=30,OR(N25="準",N25="深"),OR(O25="準",O25="深"),OR(P25="準",P25="深")),20,IF(AND($D$1="二交代制",OR(N25="当",N25="明"),NOT(OR(AND(N25="当",OR(O25="明",N$17=31,O$18="×"),OR(P25="休",N$17=30,N$17=31,P$18="×")),AND(N25="明",OR(M25="当",N$17=1),OR(O25="休",N$17=31,O$18="×"))))),30,IF(AND($D$1="三交代制",M25&lt;&gt;"準",M25&lt;&gt;"深",OR(N25="準",N25="深"),(NOT(OR(AND(N25="準",OR(M25="日",M25="休",N$17=1,AND(O25&lt;&gt;"準",O25&lt;&gt;"深",M25="")),OR(O25="休",AND(O25="準",OR(P25="休",N$17=30,P$18="×")),N$17=31,O$18="×",O25="")),AND(N25="深",OR(M25="休",N$17=1,AND(O25&lt;&gt;"準",O25&lt;&gt;"深",M25="")),OR(O25="休",AND(OR(O25="準",O25="深"),OR(P25="休",N$17=30,P$18="×")),N$17=31,O$18="×",O25="")))))),40,0))))</f>
        <v>0</v>
      </c>
      <c r="O166" s="343">
        <f t="shared" ref="O166" si="371">IF(AND($D$1="二交代制",O$17&gt;=1,O$17&lt;=28,O25="当",P25="明",Q25="休",R25="当"),10,IF(AND($D$1="三交代制",O$17&gt;=2,O$17&lt;=30,OR(O25="準",O25="深"),OR(P25="準",P25="深"),OR(Q25="準",Q25="深")),20,IF(AND($D$1="二交代制",OR(O25="当",O25="明"),NOT(OR(AND(O25="当",OR(P25="明",O$17=31,P$18="×"),OR(Q25="休",O$17=30,O$17=31,Q$18="×")),AND(O25="明",OR(N25="当",O$17=1),OR(P25="休",O$17=31,P$18="×"))))),30,IF(AND($D$1="三交代制",N25&lt;&gt;"準",N25&lt;&gt;"深",OR(O25="準",O25="深"),(NOT(OR(AND(O25="準",OR(N25="日",N25="休",O$17=1,AND(P25&lt;&gt;"準",P25&lt;&gt;"深",N25="")),OR(P25="休",AND(P25="準",OR(Q25="休",O$17=30,Q$18="×")),O$17=31,P$18="×",P25="")),AND(O25="深",OR(N25="休",O$17=1,AND(P25&lt;&gt;"準",P25&lt;&gt;"深",N25="")),OR(P25="休",AND(OR(P25="準",P25="深"),OR(Q25="休",O$17=30,Q$18="×")),O$17=31,P$18="×",P25="")))))),40,0))))</f>
        <v>0</v>
      </c>
      <c r="P166" s="343">
        <f t="shared" ref="P166" si="372">IF(AND($D$1="二交代制",P$17&gt;=1,P$17&lt;=28,P25="当",Q25="明",R25="休",S25="当"),10,IF(AND($D$1="三交代制",P$17&gt;=2,P$17&lt;=30,OR(P25="準",P25="深"),OR(Q25="準",Q25="深"),OR(R25="準",R25="深")),20,IF(AND($D$1="二交代制",OR(P25="当",P25="明"),NOT(OR(AND(P25="当",OR(Q25="明",P$17=31,Q$18="×"),OR(R25="休",P$17=30,P$17=31,R$18="×")),AND(P25="明",OR(O25="当",P$17=1),OR(Q25="休",P$17=31,Q$18="×"))))),30,IF(AND($D$1="三交代制",O25&lt;&gt;"準",O25&lt;&gt;"深",OR(P25="準",P25="深"),(NOT(OR(AND(P25="準",OR(O25="日",O25="休",P$17=1,AND(Q25&lt;&gt;"準",Q25&lt;&gt;"深",O25="")),OR(Q25="休",AND(Q25="準",OR(R25="休",P$17=30,R$18="×")),P$17=31,Q$18="×",Q25="")),AND(P25="深",OR(O25="休",P$17=1,AND(Q25&lt;&gt;"準",Q25&lt;&gt;"深",O25="")),OR(Q25="休",AND(OR(Q25="準",Q25="深"),OR(R25="休",P$17=30,R$18="×")),P$17=31,Q$18="×",Q25="")))))),40,0))))</f>
        <v>0</v>
      </c>
      <c r="Q166" s="343">
        <f t="shared" ref="Q166" si="373">IF(AND($D$1="二交代制",Q$17&gt;=1,Q$17&lt;=28,Q25="当",R25="明",S25="休",T25="当"),10,IF(AND($D$1="三交代制",Q$17&gt;=2,Q$17&lt;=30,OR(Q25="準",Q25="深"),OR(R25="準",R25="深"),OR(S25="準",S25="深")),20,IF(AND($D$1="二交代制",OR(Q25="当",Q25="明"),NOT(OR(AND(Q25="当",OR(R25="明",Q$17=31,R$18="×"),OR(S25="休",Q$17=30,Q$17=31,S$18="×")),AND(Q25="明",OR(P25="当",Q$17=1),OR(R25="休",Q$17=31,R$18="×"))))),30,IF(AND($D$1="三交代制",P25&lt;&gt;"準",P25&lt;&gt;"深",OR(Q25="準",Q25="深"),(NOT(OR(AND(Q25="準",OR(P25="日",P25="休",Q$17=1,AND(R25&lt;&gt;"準",R25&lt;&gt;"深",P25="")),OR(R25="休",AND(R25="準",OR(S25="休",Q$17=30,S$18="×")),Q$17=31,R$18="×",R25="")),AND(Q25="深",OR(P25="休",Q$17=1,AND(R25&lt;&gt;"準",R25&lt;&gt;"深",P25="")),OR(R25="休",AND(OR(R25="準",R25="深"),OR(S25="休",Q$17=30,S$18="×")),Q$17=31,R$18="×",R25="")))))),40,0))))</f>
        <v>0</v>
      </c>
      <c r="R166" s="343">
        <f t="shared" ref="R166" si="374">IF(AND($D$1="二交代制",R$17&gt;=1,R$17&lt;=28,R25="当",S25="明",T25="休",U25="当"),10,IF(AND($D$1="三交代制",R$17&gt;=2,R$17&lt;=30,OR(R25="準",R25="深"),OR(S25="準",S25="深"),OR(T25="準",T25="深")),20,IF(AND($D$1="二交代制",OR(R25="当",R25="明"),NOT(OR(AND(R25="当",OR(S25="明",R$17=31,S$18="×"),OR(T25="休",R$17=30,R$17=31,T$18="×")),AND(R25="明",OR(Q25="当",R$17=1),OR(S25="休",R$17=31,S$18="×"))))),30,IF(AND($D$1="三交代制",Q25&lt;&gt;"準",Q25&lt;&gt;"深",OR(R25="準",R25="深"),(NOT(OR(AND(R25="準",OR(Q25="日",Q25="休",R$17=1,AND(S25&lt;&gt;"準",S25&lt;&gt;"深",Q25="")),OR(S25="休",AND(S25="準",OR(T25="休",R$17=30,T$18="×")),R$17=31,S$18="×",S25="")),AND(R25="深",OR(Q25="休",R$17=1,AND(S25&lt;&gt;"準",S25&lt;&gt;"深",Q25="")),OR(S25="休",AND(OR(S25="準",S25="深"),OR(T25="休",R$17=30,T$18="×")),R$17=31,S$18="×",S25="")))))),40,0))))</f>
        <v>0</v>
      </c>
      <c r="S166" s="343">
        <f t="shared" ref="S166" si="375">IF(AND($D$1="二交代制",S$17&gt;=1,S$17&lt;=28,S25="当",T25="明",U25="休",V25="当"),10,IF(AND($D$1="三交代制",S$17&gt;=2,S$17&lt;=30,OR(S25="準",S25="深"),OR(T25="準",T25="深"),OR(U25="準",U25="深")),20,IF(AND($D$1="二交代制",OR(S25="当",S25="明"),NOT(OR(AND(S25="当",OR(T25="明",S$17=31,T$18="×"),OR(U25="休",S$17=30,S$17=31,U$18="×")),AND(S25="明",OR(R25="当",S$17=1),OR(T25="休",S$17=31,T$18="×"))))),30,IF(AND($D$1="三交代制",R25&lt;&gt;"準",R25&lt;&gt;"深",OR(S25="準",S25="深"),(NOT(OR(AND(S25="準",OR(R25="日",R25="休",S$17=1,AND(T25&lt;&gt;"準",T25&lt;&gt;"深",R25="")),OR(T25="休",AND(T25="準",OR(U25="休",S$17=30,U$18="×")),S$17=31,T$18="×",T25="")),AND(S25="深",OR(R25="休",S$17=1,AND(T25&lt;&gt;"準",T25&lt;&gt;"深",R25="")),OR(T25="休",AND(OR(T25="準",T25="深"),OR(U25="休",S$17=30,U$18="×")),S$17=31,T$18="×",T25="")))))),40,0))))</f>
        <v>0</v>
      </c>
      <c r="T166" s="343">
        <f t="shared" ref="T166" si="376">IF(AND($D$1="二交代制",T$17&gt;=1,T$17&lt;=28,T25="当",U25="明",V25="休",W25="当"),10,IF(AND($D$1="三交代制",T$17&gt;=2,T$17&lt;=30,OR(T25="準",T25="深"),OR(U25="準",U25="深"),OR(V25="準",V25="深")),20,IF(AND($D$1="二交代制",OR(T25="当",T25="明"),NOT(OR(AND(T25="当",OR(U25="明",T$17=31,U$18="×"),OR(V25="休",T$17=30,T$17=31,V$18="×")),AND(T25="明",OR(S25="当",T$17=1),OR(U25="休",T$17=31,U$18="×"))))),30,IF(AND($D$1="三交代制",S25&lt;&gt;"準",S25&lt;&gt;"深",OR(T25="準",T25="深"),(NOT(OR(AND(T25="準",OR(S25="日",S25="休",T$17=1,AND(U25&lt;&gt;"準",U25&lt;&gt;"深",S25="")),OR(U25="休",AND(U25="準",OR(V25="休",T$17=30,V$18="×")),T$17=31,U$18="×",U25="")),AND(T25="深",OR(S25="休",T$17=1,AND(U25&lt;&gt;"準",U25&lt;&gt;"深",S25="")),OR(U25="休",AND(OR(U25="準",U25="深"),OR(V25="休",T$17=30,V$18="×")),T$17=31,U$18="×",U25="")))))),40,0))))</f>
        <v>0</v>
      </c>
      <c r="U166" s="343">
        <f t="shared" ref="U166" si="377">IF(AND($D$1="二交代制",U$17&gt;=1,U$17&lt;=28,U25="当",V25="明",W25="休",X25="当"),10,IF(AND($D$1="三交代制",U$17&gt;=2,U$17&lt;=30,OR(U25="準",U25="深"),OR(V25="準",V25="深"),OR(W25="準",W25="深")),20,IF(AND($D$1="二交代制",OR(U25="当",U25="明"),NOT(OR(AND(U25="当",OR(V25="明",U$17=31,V$18="×"),OR(W25="休",U$17=30,U$17=31,W$18="×")),AND(U25="明",OR(T25="当",U$17=1),OR(V25="休",U$17=31,V$18="×"))))),30,IF(AND($D$1="三交代制",T25&lt;&gt;"準",T25&lt;&gt;"深",OR(U25="準",U25="深"),(NOT(OR(AND(U25="準",OR(T25="日",T25="休",U$17=1,AND(V25&lt;&gt;"準",V25&lt;&gt;"深",T25="")),OR(V25="休",AND(V25="準",OR(W25="休",U$17=30,W$18="×")),U$17=31,V$18="×",V25="")),AND(U25="深",OR(T25="休",U$17=1,AND(V25&lt;&gt;"準",V25&lt;&gt;"深",T25="")),OR(V25="休",AND(OR(V25="準",V25="深"),OR(W25="休",U$17=30,W$18="×")),U$17=31,V$18="×",V25="")))))),40,0))))</f>
        <v>0</v>
      </c>
      <c r="V166" s="343">
        <f t="shared" ref="V166" si="378">IF(AND($D$1="二交代制",V$17&gt;=1,V$17&lt;=28,V25="当",W25="明",X25="休",Y25="当"),10,IF(AND($D$1="三交代制",V$17&gt;=2,V$17&lt;=30,OR(V25="準",V25="深"),OR(W25="準",W25="深"),OR(X25="準",X25="深")),20,IF(AND($D$1="二交代制",OR(V25="当",V25="明"),NOT(OR(AND(V25="当",OR(W25="明",V$17=31,W$18="×"),OR(X25="休",V$17=30,V$17=31,X$18="×")),AND(V25="明",OR(U25="当",V$17=1),OR(W25="休",V$17=31,W$18="×"))))),30,IF(AND($D$1="三交代制",U25&lt;&gt;"準",U25&lt;&gt;"深",OR(V25="準",V25="深"),(NOT(OR(AND(V25="準",OR(U25="日",U25="休",V$17=1,AND(W25&lt;&gt;"準",W25&lt;&gt;"深",U25="")),OR(W25="休",AND(W25="準",OR(X25="休",V$17=30,X$18="×")),V$17=31,W$18="×",W25="")),AND(V25="深",OR(U25="休",V$17=1,AND(W25&lt;&gt;"準",W25&lt;&gt;"深",U25="")),OR(W25="休",AND(OR(W25="準",W25="深"),OR(X25="休",V$17=30,X$18="×")),V$17=31,W$18="×",W25="")))))),40,0))))</f>
        <v>0</v>
      </c>
      <c r="W166" s="343">
        <f t="shared" ref="W166" si="379">IF(AND($D$1="二交代制",W$17&gt;=1,W$17&lt;=28,W25="当",X25="明",Y25="休",Z25="当"),10,IF(AND($D$1="三交代制",W$17&gt;=2,W$17&lt;=30,OR(W25="準",W25="深"),OR(X25="準",X25="深"),OR(Y25="準",Y25="深")),20,IF(AND($D$1="二交代制",OR(W25="当",W25="明"),NOT(OR(AND(W25="当",OR(X25="明",W$17=31,X$18="×"),OR(Y25="休",W$17=30,W$17=31,Y$18="×")),AND(W25="明",OR(V25="当",W$17=1),OR(X25="休",W$17=31,X$18="×"))))),30,IF(AND($D$1="三交代制",V25&lt;&gt;"準",V25&lt;&gt;"深",OR(W25="準",W25="深"),(NOT(OR(AND(W25="準",OR(V25="日",V25="休",W$17=1,AND(X25&lt;&gt;"準",X25&lt;&gt;"深",V25="")),OR(X25="休",AND(X25="準",OR(Y25="休",W$17=30,Y$18="×")),W$17=31,X$18="×",X25="")),AND(W25="深",OR(V25="休",W$17=1,AND(X25&lt;&gt;"準",X25&lt;&gt;"深",V25="")),OR(X25="休",AND(OR(X25="準",X25="深"),OR(Y25="休",W$17=30,Y$18="×")),W$17=31,X$18="×",X25="")))))),40,0))))</f>
        <v>0</v>
      </c>
      <c r="X166" s="343">
        <f t="shared" ref="X166" si="380">IF(AND($D$1="二交代制",X$17&gt;=1,X$17&lt;=28,X25="当",Y25="明",Z25="休",AA25="当"),10,IF(AND($D$1="三交代制",X$17&gt;=2,X$17&lt;=30,OR(X25="準",X25="深"),OR(Y25="準",Y25="深"),OR(Z25="準",Z25="深")),20,IF(AND($D$1="二交代制",OR(X25="当",X25="明"),NOT(OR(AND(X25="当",OR(Y25="明",X$17=31,Y$18="×"),OR(Z25="休",X$17=30,X$17=31,Z$18="×")),AND(X25="明",OR(W25="当",X$17=1),OR(Y25="休",X$17=31,Y$18="×"))))),30,IF(AND($D$1="三交代制",W25&lt;&gt;"準",W25&lt;&gt;"深",OR(X25="準",X25="深"),(NOT(OR(AND(X25="準",OR(W25="日",W25="休",X$17=1,AND(Y25&lt;&gt;"準",Y25&lt;&gt;"深",W25="")),OR(Y25="休",AND(Y25="準",OR(Z25="休",X$17=30,Z$18="×")),X$17=31,Y$18="×",Y25="")),AND(X25="深",OR(W25="休",X$17=1,AND(Y25&lt;&gt;"準",Y25&lt;&gt;"深",W25="")),OR(Y25="休",AND(OR(Y25="準",Y25="深"),OR(Z25="休",X$17=30,Z$18="×")),X$17=31,Y$18="×",Y25="")))))),40,0))))</f>
        <v>0</v>
      </c>
      <c r="Y166" s="343">
        <f t="shared" ref="Y166" si="381">IF(AND($D$1="二交代制",Y$17&gt;=1,Y$17&lt;=28,Y25="当",Z25="明",AA25="休",AB25="当"),10,IF(AND($D$1="三交代制",Y$17&gt;=2,Y$17&lt;=30,OR(Y25="準",Y25="深"),OR(Z25="準",Z25="深"),OR(AA25="準",AA25="深")),20,IF(AND($D$1="二交代制",OR(Y25="当",Y25="明"),NOT(OR(AND(Y25="当",OR(Z25="明",Y$17=31,Z$18="×"),OR(AA25="休",Y$17=30,Y$17=31,AA$18="×")),AND(Y25="明",OR(X25="当",Y$17=1),OR(Z25="休",Y$17=31,Z$18="×"))))),30,IF(AND($D$1="三交代制",X25&lt;&gt;"準",X25&lt;&gt;"深",OR(Y25="準",Y25="深"),(NOT(OR(AND(Y25="準",OR(X25="日",X25="休",Y$17=1,AND(Z25&lt;&gt;"準",Z25&lt;&gt;"深",X25="")),OR(Z25="休",AND(Z25="準",OR(AA25="休",Y$17=30,AA$18="×")),Y$17=31,Z$18="×",Z25="")),AND(Y25="深",OR(X25="休",Y$17=1,AND(Z25&lt;&gt;"準",Z25&lt;&gt;"深",X25="")),OR(Z25="休",AND(OR(Z25="準",Z25="深"),OR(AA25="休",Y$17=30,AA$18="×")),Y$17=31,Z$18="×",Z25="")))))),40,0))))</f>
        <v>0</v>
      </c>
      <c r="Z166" s="343">
        <f t="shared" ref="Z166" si="382">IF(AND($D$1="二交代制",Z$17&gt;=1,Z$17&lt;=28,Z25="当",AA25="明",AB25="休",AC25="当"),10,IF(AND($D$1="三交代制",Z$17&gt;=2,Z$17&lt;=30,OR(Z25="準",Z25="深"),OR(AA25="準",AA25="深"),OR(AB25="準",AB25="深")),20,IF(AND($D$1="二交代制",OR(Z25="当",Z25="明"),NOT(OR(AND(Z25="当",OR(AA25="明",Z$17=31,AA$18="×"),OR(AB25="休",Z$17=30,Z$17=31,AB$18="×")),AND(Z25="明",OR(Y25="当",Z$17=1),OR(AA25="休",Z$17=31,AA$18="×"))))),30,IF(AND($D$1="三交代制",Y25&lt;&gt;"準",Y25&lt;&gt;"深",OR(Z25="準",Z25="深"),(NOT(OR(AND(Z25="準",OR(Y25="日",Y25="休",Z$17=1,AND(AA25&lt;&gt;"準",AA25&lt;&gt;"深",Y25="")),OR(AA25="休",AND(AA25="準",OR(AB25="休",Z$17=30,AB$18="×")),Z$17=31,AA$18="×",AA25="")),AND(Z25="深",OR(Y25="休",Z$17=1,AND(AA25&lt;&gt;"準",AA25&lt;&gt;"深",Y25="")),OR(AA25="休",AND(OR(AA25="準",AA25="深"),OR(AB25="休",Z$17=30,AB$18="×")),Z$17=31,AA$18="×",AA25="")))))),40,0))))</f>
        <v>0</v>
      </c>
      <c r="AA166" s="343">
        <f t="shared" ref="AA166" si="383">IF(AND($D$1="二交代制",AA$17&gt;=1,AA$17&lt;=28,AA25="当",AB25="明",AC25="休",AD25="当"),10,IF(AND($D$1="三交代制",AA$17&gt;=2,AA$17&lt;=30,OR(AA25="準",AA25="深"),OR(AB25="準",AB25="深"),OR(AC25="準",AC25="深")),20,IF(AND($D$1="二交代制",OR(AA25="当",AA25="明"),NOT(OR(AND(AA25="当",OR(AB25="明",AA$17=31,AB$18="×"),OR(AC25="休",AA$17=30,AA$17=31,AC$18="×")),AND(AA25="明",OR(Z25="当",AA$17=1),OR(AB25="休",AA$17=31,AB$18="×"))))),30,IF(AND($D$1="三交代制",Z25&lt;&gt;"準",Z25&lt;&gt;"深",OR(AA25="準",AA25="深"),(NOT(OR(AND(AA25="準",OR(Z25="日",Z25="休",AA$17=1,AND(AB25&lt;&gt;"準",AB25&lt;&gt;"深",Z25="")),OR(AB25="休",AND(AB25="準",OR(AC25="休",AA$17=30,AC$18="×")),AA$17=31,AB$18="×",AB25="")),AND(AA25="深",OR(Z25="休",AA$17=1,AND(AB25&lt;&gt;"準",AB25&lt;&gt;"深",Z25="")),OR(AB25="休",AND(OR(AB25="準",AB25="深"),OR(AC25="休",AA$17=30,AC$18="×")),AA$17=31,AB$18="×",AB25="")))))),40,0))))</f>
        <v>0</v>
      </c>
      <c r="AB166" s="343">
        <f t="shared" ref="AB166" si="384">IF(AND($D$1="二交代制",AB$17&gt;=1,AB$17&lt;=28,AB25="当",AC25="明",AD25="休",AE25="当"),10,IF(AND($D$1="三交代制",AB$17&gt;=2,AB$17&lt;=30,OR(AB25="準",AB25="深"),OR(AC25="準",AC25="深"),OR(AD25="準",AD25="深")),20,IF(AND($D$1="二交代制",OR(AB25="当",AB25="明"),NOT(OR(AND(AB25="当",OR(AC25="明",AB$17=31,AC$18="×"),OR(AD25="休",AB$17=30,AB$17=31,AD$18="×")),AND(AB25="明",OR(AA25="当",AB$17=1),OR(AC25="休",AB$17=31,AC$18="×"))))),30,IF(AND($D$1="三交代制",AA25&lt;&gt;"準",AA25&lt;&gt;"深",OR(AB25="準",AB25="深"),(NOT(OR(AND(AB25="準",OR(AA25="日",AA25="休",AB$17=1,AND(AC25&lt;&gt;"準",AC25&lt;&gt;"深",AA25="")),OR(AC25="休",AND(AC25="準",OR(AD25="休",AB$17=30,AD$18="×")),AB$17=31,AC$18="×",AC25="")),AND(AB25="深",OR(AA25="休",AB$17=1,AND(AC25&lt;&gt;"準",AC25&lt;&gt;"深",AA25="")),OR(AC25="休",AND(OR(AC25="準",AC25="深"),OR(AD25="休",AB$17=30,AD$18="×")),AB$17=31,AC$18="×",AC25="")))))),40,0))))</f>
        <v>0</v>
      </c>
      <c r="AC166" s="343">
        <f t="shared" ref="AC166" si="385">IF(AND($D$1="二交代制",AC$17&gt;=1,AC$17&lt;=28,AC25="当",AD25="明",AE25="休",AF25="当"),10,IF(AND($D$1="三交代制",AC$17&gt;=2,AC$17&lt;=30,OR(AC25="準",AC25="深"),OR(AD25="準",AD25="深"),OR(AE25="準",AE25="深")),20,IF(AND($D$1="二交代制",OR(AC25="当",AC25="明"),NOT(OR(AND(AC25="当",OR(AD25="明",AC$17=31,AD$18="×"),OR(AE25="休",AC$17=30,AC$17=31,AE$18="×")),AND(AC25="明",OR(AB25="当",AC$17=1),OR(AD25="休",AC$17=31,AD$18="×"))))),30,IF(AND($D$1="三交代制",AB25&lt;&gt;"準",AB25&lt;&gt;"深",OR(AC25="準",AC25="深"),(NOT(OR(AND(AC25="準",OR(AB25="日",AB25="休",AC$17=1,AND(AD25&lt;&gt;"準",AD25&lt;&gt;"深",AB25="")),OR(AD25="休",AND(AD25="準",OR(AE25="休",AC$17=30,AE$18="×")),AC$17=31,AD$18="×",AD25="")),AND(AC25="深",OR(AB25="休",AC$17=1,AND(AD25&lt;&gt;"準",AD25&lt;&gt;"深",AB25="")),OR(AD25="休",AND(OR(AD25="準",AD25="深"),OR(AE25="休",AC$17=30,AE$18="×")),AC$17=31,AD$18="×",AD25="")))))),40,0))))</f>
        <v>0</v>
      </c>
      <c r="AD166" s="343">
        <f t="shared" ref="AD166" si="386">IF(AND($D$1="二交代制",AD$17&gt;=1,AD$17&lt;=28,AD25="当",AE25="明",AF25="休",AG25="当"),10,IF(AND($D$1="三交代制",AD$17&gt;=2,AD$17&lt;=30,OR(AD25="準",AD25="深"),OR(AE25="準",AE25="深"),OR(AF25="準",AF25="深")),20,IF(AND($D$1="二交代制",OR(AD25="当",AD25="明"),NOT(OR(AND(AD25="当",OR(AE25="明",AD$17=31,AE$18="×"),OR(AF25="休",AD$17=30,AD$17=31,AF$18="×")),AND(AD25="明",OR(AC25="当",AD$17=1),OR(AE25="休",AD$17=31,AE$18="×"))))),30,IF(AND($D$1="三交代制",AC25&lt;&gt;"準",AC25&lt;&gt;"深",OR(AD25="準",AD25="深"),(NOT(OR(AND(AD25="準",OR(AC25="日",AC25="休",AD$17=1,AND(AE25&lt;&gt;"準",AE25&lt;&gt;"深",AC25="")),OR(AE25="休",AND(AE25="準",OR(AF25="休",AD$17=30,AF$18="×")),AD$17=31,AE$18="×",AE25="")),AND(AD25="深",OR(AC25="休",AD$17=1,AND(AE25&lt;&gt;"準",AE25&lt;&gt;"深",AC25="")),OR(AE25="休",AND(OR(AE25="準",AE25="深"),OR(AF25="休",AD$17=30,AF$18="×")),AD$17=31,AE$18="×",AE25="")))))),40,0))))</f>
        <v>0</v>
      </c>
      <c r="AE166" s="343">
        <f t="shared" ref="AE166" si="387">IF(AND($D$1="二交代制",AE$17&gt;=1,AE$17&lt;=28,AE25="当",AF25="明",AG25="休",AH25="当"),10,IF(AND($D$1="三交代制",AE$17&gt;=2,AE$17&lt;=30,OR(AE25="準",AE25="深"),OR(AF25="準",AF25="深"),OR(AG25="準",AG25="深")),20,IF(AND($D$1="二交代制",OR(AE25="当",AE25="明"),NOT(OR(AND(AE25="当",OR(AF25="明",AE$17=31,AF$18="×"),OR(AG25="休",AE$17=30,AE$17=31,AG$18="×")),AND(AE25="明",OR(AD25="当",AE$17=1),OR(AF25="休",AE$17=31,AF$18="×"))))),30,IF(AND($D$1="三交代制",AD25&lt;&gt;"準",AD25&lt;&gt;"深",OR(AE25="準",AE25="深"),(NOT(OR(AND(AE25="準",OR(AD25="日",AD25="休",AE$17=1,AND(AF25&lt;&gt;"準",AF25&lt;&gt;"深",AD25="")),OR(AF25="休",AND(AF25="準",OR(AG25="休",AE$17=30,AG$18="×")),AE$17=31,AF$18="×",AF25="")),AND(AE25="深",OR(AD25="休",AE$17=1,AND(AF25&lt;&gt;"準",AF25&lt;&gt;"深",AD25="")),OR(AF25="休",AND(OR(AF25="準",AF25="深"),OR(AG25="休",AE$17=30,AG$18="×")),AE$17=31,AF$18="×",AF25="")))))),40,0))))</f>
        <v>0</v>
      </c>
      <c r="AF166" s="343">
        <f t="shared" ref="AF166" si="388">IF(AND($D$1="二交代制",AF$17&gt;=1,AF$17&lt;=28,AF25="当",AG25="明",AH25="休",AI25="当"),10,IF(AND($D$1="三交代制",AF$17&gt;=2,AF$17&lt;=30,OR(AF25="準",AF25="深"),OR(AG25="準",AG25="深"),OR(AH25="準",AH25="深")),20,IF(AND($D$1="二交代制",OR(AF25="当",AF25="明"),NOT(OR(AND(AF25="当",OR(AG25="明",AF$17=31,AG$18="×"),OR(AH25="休",AF$17=30,AF$17=31,AH$18="×")),AND(AF25="明",OR(AE25="当",AF$17=1),OR(AG25="休",AF$17=31,AG$18="×"))))),30,IF(AND($D$1="三交代制",AE25&lt;&gt;"準",AE25&lt;&gt;"深",OR(AF25="準",AF25="深"),(NOT(OR(AND(AF25="準",OR(AE25="日",AE25="休",AF$17=1,AND(AG25&lt;&gt;"準",AG25&lt;&gt;"深",AE25="")),OR(AG25="休",AND(AG25="準",OR(AH25="休",AF$17=30,AH$18="×")),AF$17=31,AG$18="×",AG25="")),AND(AF25="深",OR(AE25="休",AF$17=1,AND(AG25&lt;&gt;"準",AG25&lt;&gt;"深",AE25="")),OR(AG25="休",AND(OR(AG25="準",AG25="深"),OR(AH25="休",AF$17=30,AH$18="×")),AF$17=31,AG$18="×",AG25="")))))),40,0))))</f>
        <v>0</v>
      </c>
      <c r="AG166" s="343">
        <f t="shared" ref="AG166" si="389">IF(AND($D$1="二交代制",AG$17&gt;=1,AG$17&lt;=28,AG25="当",AH25="明",AI25="休",AJ25="当"),10,IF(AND($D$1="三交代制",AG$17&gt;=2,AG$17&lt;=30,OR(AG25="準",AG25="深"),OR(AH25="準",AH25="深"),OR(AI25="準",AI25="深")),20,IF(AND($D$1="二交代制",OR(AG25="当",AG25="明"),NOT(OR(AND(AG25="当",OR(AH25="明",AG$17=31,AH$18="×"),OR(AI25="休",AG$17=30,AG$17=31,AI$18="×")),AND(AG25="明",OR(AF25="当",AG$17=1),OR(AH25="休",AG$17=31,AH$18="×"))))),30,IF(AND($D$1="三交代制",AF25&lt;&gt;"準",AF25&lt;&gt;"深",OR(AG25="準",AG25="深"),(NOT(OR(AND(AG25="準",OR(AF25="日",AF25="休",AG$17=1,AND(AH25&lt;&gt;"準",AH25&lt;&gt;"深",AF25="")),OR(AH25="休",AND(AH25="準",OR(AI25="休",AG$17=30,AI$18="×")),AG$17=31,AH$18="×",AH25="")),AND(AG25="深",OR(AF25="休",AG$17=1,AND(AH25&lt;&gt;"準",AH25&lt;&gt;"深",AF25="")),OR(AH25="休",AND(OR(AH25="準",AH25="深"),OR(AI25="休",AG$17=30,AI$18="×")),AG$17=31,AH$18="×",AH25="")))))),40,0))))</f>
        <v>0</v>
      </c>
      <c r="AH166" s="343">
        <f t="shared" ref="AH166" si="390">IF(AND($D$1="二交代制",AH$17&gt;=1,AH$17&lt;=28,AH25="当",AI25="明",AJ25="休",AK25="当"),10,IF(AND($D$1="三交代制",AH$17&gt;=2,AH$17&lt;=30,OR(AH25="準",AH25="深"),OR(AI25="準",AI25="深"),OR(AJ25="準",AJ25="深")),20,IF(AND($D$1="二交代制",OR(AH25="当",AH25="明"),NOT(OR(AND(AH25="当",OR(AI25="明",AH$17=31,AI$18="×"),OR(AJ25="休",AH$17=30,AH$17=31,AJ$18="×")),AND(AH25="明",OR(AG25="当",AH$17=1),OR(AI25="休",AH$17=31,AI$18="×"))))),30,IF(AND($D$1="三交代制",AG25&lt;&gt;"準",AG25&lt;&gt;"深",OR(AH25="準",AH25="深"),(NOT(OR(AND(AH25="準",OR(AG25="日",AG25="休",AH$17=1,AND(AI25&lt;&gt;"準",AI25&lt;&gt;"深",AG25="")),OR(AI25="休",AND(AI25="準",OR(AJ25="休",AH$17=30,AJ$18="×")),AH$17=31,AI$18="×",AI25="")),AND(AH25="深",OR(AG25="休",AH$17=1,AND(AI25&lt;&gt;"準",AI25&lt;&gt;"深",AG25="")),OR(AI25="休",AND(OR(AI25="準",AI25="深"),OR(AJ25="休",AH$17=30,AJ$18="×")),AH$17=31,AI$18="×",AI25="")))))),40,0))))</f>
        <v>0</v>
      </c>
      <c r="AI166" s="343">
        <f t="shared" ref="AI166" si="391">IF(AND($D$1="二交代制",AI$17&gt;=1,AI$17&lt;=28,AI25="当",AJ25="明",AK25="休",AL25="当"),10,IF(AND($D$1="三交代制",AI$17&gt;=2,AI$17&lt;=30,OR(AI25="準",AI25="深"),OR(AJ25="準",AJ25="深"),OR(AK25="準",AK25="深")),20,IF(AND($D$1="二交代制",OR(AI25="当",AI25="明"),NOT(OR(AND(AI25="当",OR(AJ25="明",AI$17=31,AJ$18="×"),OR(AK25="休",AI$17=30,AI$17=31,AK$18="×")),AND(AI25="明",OR(AH25="当",AI$17=1),OR(AJ25="休",AI$17=31,AJ$18="×"))))),30,IF(AND($D$1="三交代制",AH25&lt;&gt;"準",AH25&lt;&gt;"深",OR(AI25="準",AI25="深"),(NOT(OR(AND(AI25="準",OR(AH25="日",AH25="休",AI$17=1,AND(AJ25&lt;&gt;"準",AJ25&lt;&gt;"深",AH25="")),OR(AJ25="休",AND(AJ25="準",OR(AK25="休",AI$17=30,AK$18="×")),AI$17=31,AJ$18="×",AJ25="")),AND(AI25="深",OR(AH25="休",AI$17=1,AND(AJ25&lt;&gt;"準",AJ25&lt;&gt;"深",AH25="")),OR(AJ25="休",AND(OR(AJ25="準",AJ25="深"),OR(AK25="休",AI$17=30,AK$18="×")),AI$17=31,AJ$18="×",AJ25="")))))),40,0))))</f>
        <v>0</v>
      </c>
      <c r="AJ166" s="343">
        <f t="shared" ref="AJ166" si="392">IF(AND($D$1="二交代制",AJ$17&gt;=1,AJ$17&lt;=28,AJ25="当",AK25="明",AL25="休",AM25="当"),10,IF(AND($D$1="三交代制",AJ$17&gt;=2,AJ$17&lt;=30,OR(AJ25="準",AJ25="深"),OR(AK25="準",AK25="深"),OR(AL25="準",AL25="深")),20,IF(AND($D$1="二交代制",OR(AJ25="当",AJ25="明"),NOT(OR(AND(AJ25="当",OR(AK25="明",AJ$17=31,AK$18="×"),OR(AL25="休",AJ$17=30,AJ$17=31,AL$18="×")),AND(AJ25="明",OR(AI25="当",AJ$17=1),OR(AK25="休",AJ$17=31,AK$18="×"))))),30,IF(AND($D$1="三交代制",AI25&lt;&gt;"準",AI25&lt;&gt;"深",OR(AJ25="準",AJ25="深"),(NOT(OR(AND(AJ25="準",OR(AI25="日",AI25="休",AJ$17=1,AND(AK25&lt;&gt;"準",AK25&lt;&gt;"深",AI25="")),OR(AK25="休",AND(AK25="準",OR(AL25="休",AJ$17=30,AL$18="×")),AJ$17=31,AK$18="×",AK25="")),AND(AJ25="深",OR(AI25="休",AJ$17=1,AND(AK25&lt;&gt;"準",AK25&lt;&gt;"深",AI25="")),OR(AK25="休",AND(OR(AK25="準",AK25="深"),OR(AL25="休",AJ$17=30,AL$18="×")),AJ$17=31,AK$18="×",AK25="")))))),40,0))))</f>
        <v>0</v>
      </c>
      <c r="AK166" s="343">
        <f t="shared" ref="AK166" si="393">IF(AND($D$1="二交代制",AK$17&gt;=1,AK$17&lt;=28,AK25="当",AL25="明",AM25="休",AN25="当"),10,IF(AND($D$1="三交代制",AK$17&gt;=2,AK$17&lt;=30,OR(AK25="準",AK25="深"),OR(AL25="準",AL25="深"),OR(AM25="準",AM25="深")),20,IF(AND($D$1="二交代制",OR(AK25="当",AK25="明"),NOT(OR(AND(AK25="当",OR(AL25="明",AK$17=31,AL$18="×"),OR(AM25="休",AK$17=30,AK$17=31,AM$18="×")),AND(AK25="明",OR(AJ25="当",AK$17=1),OR(AL25="休",AK$17=31,AL$18="×"))))),30,IF(AND($D$1="三交代制",AJ25&lt;&gt;"準",AJ25&lt;&gt;"深",OR(AK25="準",AK25="深"),(NOT(OR(AND(AK25="準",OR(AJ25="日",AJ25="休",AK$17=1,AND(AL25&lt;&gt;"準",AL25&lt;&gt;"深",AJ25="")),OR(AL25="休",AND(AL25="準",OR(AM25="休",AK$17=30,AM$18="×")),AK$17=31,AL$18="×",AL25="")),AND(AK25="深",OR(AJ25="休",AK$17=1,AND(AL25&lt;&gt;"準",AL25&lt;&gt;"深",AJ25="")),OR(AL25="休",AND(OR(AL25="準",AL25="深"),OR(AM25="休",AK$17=30,AM$18="×")),AK$17=31,AL$18="×",AL25="")))))),40,0))))</f>
        <v>0</v>
      </c>
      <c r="AL166" s="343">
        <f t="shared" ref="AL166" si="394">IF(AND($D$1="二交代制",AL$17&gt;=1,AL$17&lt;=28,AL25="当",AM25="明",AN25="休",AO25="当"),10,IF(AND($D$1="三交代制",AL$17&gt;=2,AL$17&lt;=30,OR(AL25="準",AL25="深"),OR(AM25="準",AM25="深"),OR(AN25="準",AN25="深")),20,IF(AND($D$1="二交代制",OR(AL25="当",AL25="明"),NOT(OR(AND(AL25="当",OR(AM25="明",AL$17=31,AM$18="×"),OR(AN25="休",AL$17=30,AL$17=31,AN$18="×")),AND(AL25="明",OR(AK25="当",AL$17=1),OR(AM25="休",AL$17=31,AM$18="×"))))),30,IF(AND($D$1="三交代制",AK25&lt;&gt;"準",AK25&lt;&gt;"深",OR(AL25="準",AL25="深"),(NOT(OR(AND(AL25="準",OR(AK25="日",AK25="休",AL$17=1,AND(AM25&lt;&gt;"準",AM25&lt;&gt;"深",AK25="")),OR(AM25="休",AND(AM25="準",OR(AN25="休",AL$17=30,AN$18="×")),AL$17=31,AM$18="×",AM25="")),AND(AL25="深",OR(AK25="休",AL$17=1,AND(AM25&lt;&gt;"準",AM25&lt;&gt;"深",AK25="")),OR(AM25="休",AND(OR(AM25="準",AM25="深"),OR(AN25="休",AL$17=30,AN$18="×")),AL$17=31,AM$18="×",AM25="")))))),40,0))))</f>
        <v>0</v>
      </c>
      <c r="AM166" s="343">
        <f t="shared" ref="AM166" si="395">IF(AND($D$1="二交代制",AM$17&gt;=1,AM$17&lt;=28,AM25="当",AN25="明",AO25="休",AP25="当"),10,IF(AND($D$1="三交代制",AM$17&gt;=2,AM$17&lt;=30,OR(AM25="準",AM25="深"),OR(AN25="準",AN25="深"),OR(AO25="準",AO25="深")),20,IF(AND($D$1="二交代制",OR(AM25="当",AM25="明"),NOT(OR(AND(AM25="当",OR(AN25="明",AM$17=31,AN$18="×"),OR(AO25="休",AM$17=30,AM$17=31,AO$18="×")),AND(AM25="明",OR(AL25="当",AM$17=1),OR(AN25="休",AM$17=31,AN$18="×"))))),30,IF(AND($D$1="三交代制",AL25&lt;&gt;"準",AL25&lt;&gt;"深",OR(AM25="準",AM25="深"),(NOT(OR(AND(AM25="準",OR(AL25="日",AL25="休",AM$17=1,AND(AN25&lt;&gt;"準",AN25&lt;&gt;"深",AL25="")),OR(AN25="休",AND(AN25="準",OR(AO25="休",AM$17=30,AO$18="×")),AM$17=31,AN$18="×",AN25="")),AND(AM25="深",OR(AL25="休",AM$17=1,AND(AN25&lt;&gt;"準",AN25&lt;&gt;"深",AL25="")),OR(AN25="休",AND(OR(AN25="準",AN25="深"),OR(AO25="休",AM$17=30,AO$18="×")),AM$17=31,AN$18="×",AN25="")))))),40,0))))</f>
        <v>0</v>
      </c>
      <c r="AN166" s="343">
        <f t="shared" ref="AN166" si="396">IF(AND($D$1="二交代制",AN$17&gt;=1,AN$17&lt;=28,AN25="当",AO25="明",AP25="休",AQ25="当"),10,IF(AND($D$1="三交代制",AN$17&gt;=2,AN$17&lt;=30,OR(AN25="準",AN25="深"),OR(AO25="準",AO25="深"),OR(AP25="準",AP25="深")),20,IF(AND($D$1="二交代制",OR(AN25="当",AN25="明"),NOT(OR(AND(AN25="当",OR(AO25="明",AN$17=31,AO$18="×"),OR(AP25="休",AN$17=30,AN$17=31,AP$18="×")),AND(AN25="明",OR(AM25="当",AN$17=1),OR(AO25="休",AN$17=31,AO$18="×"))))),30,IF(AND($D$1="三交代制",AM25&lt;&gt;"準",AM25&lt;&gt;"深",OR(AN25="準",AN25="深"),(NOT(OR(AND(AN25="準",OR(AM25="日",AM25="休",AN$17=1,AND(AO25&lt;&gt;"準",AO25&lt;&gt;"深",AM25="")),OR(AO25="休",AND(AO25="準",OR(AP25="休",AN$17=30,AP$18="×")),AN$17=31,AO$18="×",AO25="")),AND(AN25="深",OR(AM25="休",AN$17=1,AND(AO25&lt;&gt;"準",AO25&lt;&gt;"深",AM25="")),OR(AO25="休",AND(OR(AO25="準",AO25="深"),OR(AP25="休",AN$17=30,AP$18="×")),AN$17=31,AO$18="×",AO25="")))))),40,0))))</f>
        <v>0</v>
      </c>
      <c r="AO166" s="343">
        <f t="shared" ref="AO166" si="397">IF(AND($D$1="二交代制",AO$17&gt;=1,AO$17&lt;=28,AO25="当",AP25="明",AQ25="休",AR25="当"),10,IF(AND($D$1="三交代制",AO$17&gt;=2,AO$17&lt;=30,OR(AO25="準",AO25="深"),OR(AP25="準",AP25="深"),OR(AQ25="準",AQ25="深")),20,IF(AND($D$1="二交代制",OR(AO25="当",AO25="明"),NOT(OR(AND(AO25="当",OR(AP25="明",AO$17=31,AP$18="×"),OR(AQ25="休",AO$17=30,AO$17=31,AQ$18="×")),AND(AO25="明",OR(AN25="当",AO$17=1),OR(AP25="休",AO$17=31,AP$18="×"))))),30,IF(AND($D$1="三交代制",AN25&lt;&gt;"準",AN25&lt;&gt;"深",OR(AO25="準",AO25="深"),(NOT(OR(AND(AO25="準",OR(AN25="日",AN25="休",AO$17=1,AND(AP25&lt;&gt;"準",AP25&lt;&gt;"深",AN25="")),OR(AP25="休",AND(AP25="準",OR(AQ25="休",AO$17=30,AQ$18="×")),AO$17=31,AP$18="×",AP25="")),AND(AO25="深",OR(AN25="休",AO$17=1,AND(AP25&lt;&gt;"準",AP25&lt;&gt;"深",AN25="")),OR(AP25="休",AND(OR(AP25="準",AP25="深"),OR(AQ25="休",AO$17=30,AQ$18="×")),AO$17=31,AP$18="×",AP25="")))))),40,0))))</f>
        <v>0</v>
      </c>
      <c r="BA166" s="87" t="str">
        <f>IF(Aチーム用勤務希望表!BA166&lt;&gt;"",Aチーム用勤務希望表!BA166,"")</f>
        <v>天皇誕生日</v>
      </c>
      <c r="BB166" s="140">
        <f>IF(Aチーム用勤務希望表!BB166&lt;&gt;"",Aチーム用勤務希望表!BB166,"")</f>
        <v>44615</v>
      </c>
      <c r="BC166" s="87" t="str">
        <f>IF(Aチーム用勤務希望表!BC166&lt;&gt;"",Aチーム用勤務希望表!BC166,"")</f>
        <v/>
      </c>
      <c r="BD166" s="13">
        <f t="shared" si="331"/>
        <v>0</v>
      </c>
      <c r="BE166" s="13">
        <f t="shared" si="331"/>
        <v>0</v>
      </c>
      <c r="BF166" s="13">
        <f t="shared" si="331"/>
        <v>0</v>
      </c>
      <c r="BG166" s="13">
        <f t="shared" si="331"/>
        <v>0</v>
      </c>
      <c r="BH166" s="13">
        <f t="shared" si="331"/>
        <v>0</v>
      </c>
      <c r="BI166" s="13">
        <f t="shared" si="331"/>
        <v>0</v>
      </c>
      <c r="BJ166" s="13">
        <f t="shared" si="331"/>
        <v>0</v>
      </c>
      <c r="BK166" s="13">
        <f t="shared" si="331"/>
        <v>0</v>
      </c>
      <c r="BL166" s="13">
        <f t="shared" si="331"/>
        <v>0</v>
      </c>
      <c r="BM166" s="13">
        <f t="shared" si="331"/>
        <v>0</v>
      </c>
      <c r="BN166" s="13">
        <f t="shared" si="332"/>
        <v>0</v>
      </c>
      <c r="BO166" s="13">
        <f t="shared" si="332"/>
        <v>0</v>
      </c>
      <c r="BP166" s="13">
        <f t="shared" si="332"/>
        <v>0</v>
      </c>
      <c r="BQ166" s="13">
        <f t="shared" si="332"/>
        <v>0</v>
      </c>
      <c r="BR166" s="13">
        <f t="shared" si="332"/>
        <v>0</v>
      </c>
      <c r="BS166" s="13">
        <f t="shared" si="332"/>
        <v>0</v>
      </c>
      <c r="BT166" s="13">
        <f t="shared" si="332"/>
        <v>0</v>
      </c>
      <c r="BU166" s="13">
        <f t="shared" si="332"/>
        <v>0</v>
      </c>
      <c r="BV166" s="13">
        <f t="shared" si="332"/>
        <v>0</v>
      </c>
      <c r="BW166" s="13">
        <f t="shared" si="332"/>
        <v>0</v>
      </c>
      <c r="BX166" s="13">
        <f t="shared" si="333"/>
        <v>0</v>
      </c>
      <c r="BY166" s="13">
        <f t="shared" si="333"/>
        <v>0</v>
      </c>
      <c r="BZ166" s="13">
        <f t="shared" si="333"/>
        <v>0</v>
      </c>
      <c r="CA166" s="13">
        <f t="shared" si="333"/>
        <v>0</v>
      </c>
      <c r="CB166" s="13">
        <f t="shared" si="333"/>
        <v>0</v>
      </c>
      <c r="CC166" s="13">
        <f t="shared" si="333"/>
        <v>0</v>
      </c>
      <c r="CD166" s="13">
        <f t="shared" si="333"/>
        <v>0</v>
      </c>
      <c r="CE166" s="13">
        <f t="shared" si="333"/>
        <v>0</v>
      </c>
      <c r="CF166" s="13">
        <f t="shared" si="333"/>
        <v>0</v>
      </c>
      <c r="CG166" s="13">
        <f t="shared" si="333"/>
        <v>0</v>
      </c>
      <c r="CH166" s="13">
        <f t="shared" si="333"/>
        <v>0</v>
      </c>
    </row>
    <row r="167" spans="3:86" x14ac:dyDescent="0.4">
      <c r="C167" s="17"/>
      <c r="D167" s="18" t="s">
        <v>36</v>
      </c>
      <c r="E167" s="18" t="s">
        <v>34</v>
      </c>
      <c r="F167" s="18" t="s">
        <v>36</v>
      </c>
      <c r="G167" s="21"/>
      <c r="H167" s="17"/>
      <c r="I167" s="345"/>
      <c r="J167" s="434"/>
      <c r="K167" s="343"/>
      <c r="L167" s="343"/>
      <c r="M167" s="343"/>
      <c r="N167" s="343"/>
      <c r="O167" s="343"/>
      <c r="P167" s="343"/>
      <c r="Q167" s="343"/>
      <c r="R167" s="343"/>
      <c r="S167" s="343"/>
      <c r="T167" s="343"/>
      <c r="U167" s="343"/>
      <c r="V167" s="343"/>
      <c r="W167" s="343"/>
      <c r="X167" s="343"/>
      <c r="Y167" s="343"/>
      <c r="Z167" s="343"/>
      <c r="AA167" s="343"/>
      <c r="AB167" s="343"/>
      <c r="AC167" s="343"/>
      <c r="AD167" s="343"/>
      <c r="AE167" s="343"/>
      <c r="AF167" s="343"/>
      <c r="AG167" s="343"/>
      <c r="AH167" s="343"/>
      <c r="AI167" s="343"/>
      <c r="AJ167" s="343"/>
      <c r="AK167" s="343"/>
      <c r="AL167" s="343"/>
      <c r="AM167" s="343"/>
      <c r="AN167" s="343"/>
      <c r="AO167" s="343"/>
      <c r="BA167" s="87" t="str">
        <f>IF(Aチーム用勤務希望表!BA167&lt;&gt;"",Aチーム用勤務希望表!BA167,"")</f>
        <v>春分の日</v>
      </c>
      <c r="BB167" s="140">
        <f>IF(Aチーム用勤務希望表!BB167&lt;&gt;"",Aチーム用勤務希望表!BB167,"")</f>
        <v>44641</v>
      </c>
      <c r="BC167" s="87" t="str">
        <f>IF(Aチーム用勤務希望表!BC167&lt;&gt;"",Aチーム用勤務希望表!BC167,"")</f>
        <v/>
      </c>
      <c r="BD167" s="13">
        <f t="shared" si="331"/>
        <v>0</v>
      </c>
      <c r="BE167" s="13">
        <f t="shared" si="331"/>
        <v>0</v>
      </c>
      <c r="BF167" s="13">
        <f t="shared" si="331"/>
        <v>0</v>
      </c>
      <c r="BG167" s="13">
        <f t="shared" si="331"/>
        <v>0</v>
      </c>
      <c r="BH167" s="13">
        <f t="shared" si="331"/>
        <v>0</v>
      </c>
      <c r="BI167" s="13">
        <f t="shared" si="331"/>
        <v>0</v>
      </c>
      <c r="BJ167" s="13">
        <f t="shared" si="331"/>
        <v>0</v>
      </c>
      <c r="BK167" s="13">
        <f t="shared" si="331"/>
        <v>0</v>
      </c>
      <c r="BL167" s="13">
        <f t="shared" si="331"/>
        <v>0</v>
      </c>
      <c r="BM167" s="13">
        <f t="shared" si="331"/>
        <v>0</v>
      </c>
      <c r="BN167" s="13">
        <f t="shared" si="332"/>
        <v>0</v>
      </c>
      <c r="BO167" s="13">
        <f t="shared" si="332"/>
        <v>0</v>
      </c>
      <c r="BP167" s="13">
        <f t="shared" si="332"/>
        <v>0</v>
      </c>
      <c r="BQ167" s="13">
        <f t="shared" si="332"/>
        <v>0</v>
      </c>
      <c r="BR167" s="13">
        <f t="shared" si="332"/>
        <v>0</v>
      </c>
      <c r="BS167" s="13">
        <f t="shared" si="332"/>
        <v>0</v>
      </c>
      <c r="BT167" s="13">
        <f t="shared" si="332"/>
        <v>0</v>
      </c>
      <c r="BU167" s="13">
        <f t="shared" si="332"/>
        <v>0</v>
      </c>
      <c r="BV167" s="13">
        <f t="shared" si="332"/>
        <v>0</v>
      </c>
      <c r="BW167" s="13">
        <f t="shared" si="332"/>
        <v>0</v>
      </c>
      <c r="BX167" s="13">
        <f t="shared" si="333"/>
        <v>0</v>
      </c>
      <c r="BY167" s="13">
        <f t="shared" si="333"/>
        <v>0</v>
      </c>
      <c r="BZ167" s="13">
        <f t="shared" si="333"/>
        <v>0</v>
      </c>
      <c r="CA167" s="13">
        <f t="shared" si="333"/>
        <v>0</v>
      </c>
      <c r="CB167" s="13">
        <f t="shared" si="333"/>
        <v>0</v>
      </c>
      <c r="CC167" s="13">
        <f t="shared" si="333"/>
        <v>0</v>
      </c>
      <c r="CD167" s="13">
        <f t="shared" si="333"/>
        <v>0</v>
      </c>
      <c r="CE167" s="13">
        <f t="shared" si="333"/>
        <v>0</v>
      </c>
      <c r="CF167" s="13">
        <f t="shared" si="333"/>
        <v>0</v>
      </c>
      <c r="CG167" s="13">
        <f t="shared" si="333"/>
        <v>0</v>
      </c>
      <c r="CH167" s="13">
        <f t="shared" si="333"/>
        <v>0</v>
      </c>
    </row>
    <row r="168" spans="3:86" x14ac:dyDescent="0.4">
      <c r="C168" s="17"/>
      <c r="D168" s="18" t="s">
        <v>38</v>
      </c>
      <c r="E168" s="18" t="s">
        <v>34</v>
      </c>
      <c r="F168" s="18" t="s">
        <v>36</v>
      </c>
      <c r="G168" s="21"/>
      <c r="H168" s="17"/>
      <c r="I168" s="345"/>
      <c r="J168" s="419" t="str">
        <f t="shared" ref="J168" si="398">E27</f>
        <v>伊藤</v>
      </c>
      <c r="K168" s="343">
        <f t="shared" ref="K168" si="399">IF(AND($D$1="二交代制",K$17&gt;=1,K$17&lt;=28,K27="当",L27="明",M27="休",N27="当"),10,IF(AND($D$1="三交代制",K$17&gt;=2,K$17&lt;=30,OR(K27="準",K27="深"),OR(L27="準",L27="深"),OR(M27="準",M27="深")),20,IF(AND($D$1="二交代制",OR(K27="当",K27="明"),NOT(OR(AND(K27="当",OR(L27="明",K$17=31,L$18="×"),OR(M27="休",K$17=30,K$17=31,M$18="×")),AND(K27="明",OR(J27="当",K$17=1),OR(L27="休",K$17=31,L$18="×"))))),30,IF(AND($D$1="三交代制",J27&lt;&gt;"準",J27&lt;&gt;"深",OR(K27="準",K27="深"),(NOT(OR(AND(K27="準",OR(J27="日",J27="休",K$17=1,AND(L27&lt;&gt;"準",L27&lt;&gt;"深",J27="")),OR(L27="休",AND(L27="準",OR(M27="休",K$17=30,M$18="×")),K$17=31,L$18="×",L27="")),AND(K27="深",OR(J27="休",K$17=1,AND(L27&lt;&gt;"準",L27&lt;&gt;"深",J27="")),OR(L27="休",AND(OR(L27="準",L27="深"),OR(M27="休",K$17=30,M$18="×")),K$17=31,L$18="×",L27="")))))),40,0))))</f>
        <v>0</v>
      </c>
      <c r="L168" s="343">
        <f t="shared" ref="L168" si="400">IF(AND($D$1="二交代制",L$17&gt;=1,L$17&lt;=28,L27="当",M27="明",N27="休",O27="当"),10,IF(AND($D$1="三交代制",L$17&gt;=2,L$17&lt;=30,OR(L27="準",L27="深"),OR(M27="準",M27="深"),OR(N27="準",N27="深")),20,IF(AND($D$1="二交代制",OR(L27="当",L27="明"),NOT(OR(AND(L27="当",OR(M27="明",L$17=31,M$18="×"),OR(N27="休",L$17=30,L$17=31,N$18="×")),AND(L27="明",OR(K27="当",L$17=1),OR(M27="休",L$17=31,M$18="×"))))),30,IF(AND($D$1="三交代制",K27&lt;&gt;"準",K27&lt;&gt;"深",OR(L27="準",L27="深"),(NOT(OR(AND(L27="準",OR(K27="日",K27="休",L$17=1,AND(M27&lt;&gt;"準",M27&lt;&gt;"深",K27="")),OR(M27="休",AND(M27="準",OR(N27="休",L$17=30,N$18="×")),L$17=31,M$18="×",M27="")),AND(L27="深",OR(K27="休",L$17=1,AND(M27&lt;&gt;"準",M27&lt;&gt;"深",K27="")),OR(M27="休",AND(OR(M27="準",M27="深"),OR(N27="休",L$17=30,N$18="×")),L$17=31,M$18="×",M27="")))))),40,0))))</f>
        <v>0</v>
      </c>
      <c r="M168" s="343">
        <f t="shared" ref="M168" si="401">IF(AND($D$1="二交代制",M$17&gt;=1,M$17&lt;=28,M27="当",N27="明",O27="休",P27="当"),10,IF(AND($D$1="三交代制",M$17&gt;=2,M$17&lt;=30,OR(M27="準",M27="深"),OR(N27="準",N27="深"),OR(O27="準",O27="深")),20,IF(AND($D$1="二交代制",OR(M27="当",M27="明"),NOT(OR(AND(M27="当",OR(N27="明",M$17=31,N$18="×"),OR(O27="休",M$17=30,M$17=31,O$18="×")),AND(M27="明",OR(L27="当",M$17=1),OR(N27="休",M$17=31,N$18="×"))))),30,IF(AND($D$1="三交代制",L27&lt;&gt;"準",L27&lt;&gt;"深",OR(M27="準",M27="深"),(NOT(OR(AND(M27="準",OR(L27="日",L27="休",M$17=1,AND(N27&lt;&gt;"準",N27&lt;&gt;"深",L27="")),OR(N27="休",AND(N27="準",OR(O27="休",M$17=30,O$18="×")),M$17=31,N$18="×",N27="")),AND(M27="深",OR(L27="休",M$17=1,AND(N27&lt;&gt;"準",N27&lt;&gt;"深",L27="")),OR(N27="休",AND(OR(N27="準",N27="深"),OR(O27="休",M$17=30,O$18="×")),M$17=31,N$18="×",N27="")))))),40,0))))</f>
        <v>0</v>
      </c>
      <c r="N168" s="343">
        <f t="shared" ref="N168" si="402">IF(AND($D$1="二交代制",N$17&gt;=1,N$17&lt;=28,N27="当",O27="明",P27="休",Q27="当"),10,IF(AND($D$1="三交代制",N$17&gt;=2,N$17&lt;=30,OR(N27="準",N27="深"),OR(O27="準",O27="深"),OR(P27="準",P27="深")),20,IF(AND($D$1="二交代制",OR(N27="当",N27="明"),NOT(OR(AND(N27="当",OR(O27="明",N$17=31,O$18="×"),OR(P27="休",N$17=30,N$17=31,P$18="×")),AND(N27="明",OR(M27="当",N$17=1),OR(O27="休",N$17=31,O$18="×"))))),30,IF(AND($D$1="三交代制",M27&lt;&gt;"準",M27&lt;&gt;"深",OR(N27="準",N27="深"),(NOT(OR(AND(N27="準",OR(M27="日",M27="休",N$17=1,AND(O27&lt;&gt;"準",O27&lt;&gt;"深",M27="")),OR(O27="休",AND(O27="準",OR(P27="休",N$17=30,P$18="×")),N$17=31,O$18="×",O27="")),AND(N27="深",OR(M27="休",N$17=1,AND(O27&lt;&gt;"準",O27&lt;&gt;"深",M27="")),OR(O27="休",AND(OR(O27="準",O27="深"),OR(P27="休",N$17=30,P$18="×")),N$17=31,O$18="×",O27="")))))),40,0))))</f>
        <v>0</v>
      </c>
      <c r="O168" s="343">
        <f t="shared" ref="O168" si="403">IF(AND($D$1="二交代制",O$17&gt;=1,O$17&lt;=28,O27="当",P27="明",Q27="休",R27="当"),10,IF(AND($D$1="三交代制",O$17&gt;=2,O$17&lt;=30,OR(O27="準",O27="深"),OR(P27="準",P27="深"),OR(Q27="準",Q27="深")),20,IF(AND($D$1="二交代制",OR(O27="当",O27="明"),NOT(OR(AND(O27="当",OR(P27="明",O$17=31,P$18="×"),OR(Q27="休",O$17=30,O$17=31,Q$18="×")),AND(O27="明",OR(N27="当",O$17=1),OR(P27="休",O$17=31,P$18="×"))))),30,IF(AND($D$1="三交代制",N27&lt;&gt;"準",N27&lt;&gt;"深",OR(O27="準",O27="深"),(NOT(OR(AND(O27="準",OR(N27="日",N27="休",O$17=1,AND(P27&lt;&gt;"準",P27&lt;&gt;"深",N27="")),OR(P27="休",AND(P27="準",OR(Q27="休",O$17=30,Q$18="×")),O$17=31,P$18="×",P27="")),AND(O27="深",OR(N27="休",O$17=1,AND(P27&lt;&gt;"準",P27&lt;&gt;"深",N27="")),OR(P27="休",AND(OR(P27="準",P27="深"),OR(Q27="休",O$17=30,Q$18="×")),O$17=31,P$18="×",P27="")))))),40,0))))</f>
        <v>0</v>
      </c>
      <c r="P168" s="343">
        <f t="shared" ref="P168" si="404">IF(AND($D$1="二交代制",P$17&gt;=1,P$17&lt;=28,P27="当",Q27="明",R27="休",S27="当"),10,IF(AND($D$1="三交代制",P$17&gt;=2,P$17&lt;=30,OR(P27="準",P27="深"),OR(Q27="準",Q27="深"),OR(R27="準",R27="深")),20,IF(AND($D$1="二交代制",OR(P27="当",P27="明"),NOT(OR(AND(P27="当",OR(Q27="明",P$17=31,Q$18="×"),OR(R27="休",P$17=30,P$17=31,R$18="×")),AND(P27="明",OR(O27="当",P$17=1),OR(Q27="休",P$17=31,Q$18="×"))))),30,IF(AND($D$1="三交代制",O27&lt;&gt;"準",O27&lt;&gt;"深",OR(P27="準",P27="深"),(NOT(OR(AND(P27="準",OR(O27="日",O27="休",P$17=1,AND(Q27&lt;&gt;"準",Q27&lt;&gt;"深",O27="")),OR(Q27="休",AND(Q27="準",OR(R27="休",P$17=30,R$18="×")),P$17=31,Q$18="×",Q27="")),AND(P27="深",OR(O27="休",P$17=1,AND(Q27&lt;&gt;"準",Q27&lt;&gt;"深",O27="")),OR(Q27="休",AND(OR(Q27="準",Q27="深"),OR(R27="休",P$17=30,R$18="×")),P$17=31,Q$18="×",Q27="")))))),40,0))))</f>
        <v>0</v>
      </c>
      <c r="Q168" s="343">
        <f t="shared" ref="Q168" si="405">IF(AND($D$1="二交代制",Q$17&gt;=1,Q$17&lt;=28,Q27="当",R27="明",S27="休",T27="当"),10,IF(AND($D$1="三交代制",Q$17&gt;=2,Q$17&lt;=30,OR(Q27="準",Q27="深"),OR(R27="準",R27="深"),OR(S27="準",S27="深")),20,IF(AND($D$1="二交代制",OR(Q27="当",Q27="明"),NOT(OR(AND(Q27="当",OR(R27="明",Q$17=31,R$18="×"),OR(S27="休",Q$17=30,Q$17=31,S$18="×")),AND(Q27="明",OR(P27="当",Q$17=1),OR(R27="休",Q$17=31,R$18="×"))))),30,IF(AND($D$1="三交代制",P27&lt;&gt;"準",P27&lt;&gt;"深",OR(Q27="準",Q27="深"),(NOT(OR(AND(Q27="準",OR(P27="日",P27="休",Q$17=1,AND(R27&lt;&gt;"準",R27&lt;&gt;"深",P27="")),OR(R27="休",AND(R27="準",OR(S27="休",Q$17=30,S$18="×")),Q$17=31,R$18="×",R27="")),AND(Q27="深",OR(P27="休",Q$17=1,AND(R27&lt;&gt;"準",R27&lt;&gt;"深",P27="")),OR(R27="休",AND(OR(R27="準",R27="深"),OR(S27="休",Q$17=30,S$18="×")),Q$17=31,R$18="×",R27="")))))),40,0))))</f>
        <v>0</v>
      </c>
      <c r="R168" s="343">
        <f t="shared" ref="R168" si="406">IF(AND($D$1="二交代制",R$17&gt;=1,R$17&lt;=28,R27="当",S27="明",T27="休",U27="当"),10,IF(AND($D$1="三交代制",R$17&gt;=2,R$17&lt;=30,OR(R27="準",R27="深"),OR(S27="準",S27="深"),OR(T27="準",T27="深")),20,IF(AND($D$1="二交代制",OR(R27="当",R27="明"),NOT(OR(AND(R27="当",OR(S27="明",R$17=31,S$18="×"),OR(T27="休",R$17=30,R$17=31,T$18="×")),AND(R27="明",OR(Q27="当",R$17=1),OR(S27="休",R$17=31,S$18="×"))))),30,IF(AND($D$1="三交代制",Q27&lt;&gt;"準",Q27&lt;&gt;"深",OR(R27="準",R27="深"),(NOT(OR(AND(R27="準",OR(Q27="日",Q27="休",R$17=1,AND(S27&lt;&gt;"準",S27&lt;&gt;"深",Q27="")),OR(S27="休",AND(S27="準",OR(T27="休",R$17=30,T$18="×")),R$17=31,S$18="×",S27="")),AND(R27="深",OR(Q27="休",R$17=1,AND(S27&lt;&gt;"準",S27&lt;&gt;"深",Q27="")),OR(S27="休",AND(OR(S27="準",S27="深"),OR(T27="休",R$17=30,T$18="×")),R$17=31,S$18="×",S27="")))))),40,0))))</f>
        <v>0</v>
      </c>
      <c r="S168" s="343">
        <f t="shared" ref="S168" si="407">IF(AND($D$1="二交代制",S$17&gt;=1,S$17&lt;=28,S27="当",T27="明",U27="休",V27="当"),10,IF(AND($D$1="三交代制",S$17&gt;=2,S$17&lt;=30,OR(S27="準",S27="深"),OR(T27="準",T27="深"),OR(U27="準",U27="深")),20,IF(AND($D$1="二交代制",OR(S27="当",S27="明"),NOT(OR(AND(S27="当",OR(T27="明",S$17=31,T$18="×"),OR(U27="休",S$17=30,S$17=31,U$18="×")),AND(S27="明",OR(R27="当",S$17=1),OR(T27="休",S$17=31,T$18="×"))))),30,IF(AND($D$1="三交代制",R27&lt;&gt;"準",R27&lt;&gt;"深",OR(S27="準",S27="深"),(NOT(OR(AND(S27="準",OR(R27="日",R27="休",S$17=1,AND(T27&lt;&gt;"準",T27&lt;&gt;"深",R27="")),OR(T27="休",AND(T27="準",OR(U27="休",S$17=30,U$18="×")),S$17=31,T$18="×",T27="")),AND(S27="深",OR(R27="休",S$17=1,AND(T27&lt;&gt;"準",T27&lt;&gt;"深",R27="")),OR(T27="休",AND(OR(T27="準",T27="深"),OR(U27="休",S$17=30,U$18="×")),S$17=31,T$18="×",T27="")))))),40,0))))</f>
        <v>0</v>
      </c>
      <c r="T168" s="343">
        <f t="shared" ref="T168" si="408">IF(AND($D$1="二交代制",T$17&gt;=1,T$17&lt;=28,T27="当",U27="明",V27="休",W27="当"),10,IF(AND($D$1="三交代制",T$17&gt;=2,T$17&lt;=30,OR(T27="準",T27="深"),OR(U27="準",U27="深"),OR(V27="準",V27="深")),20,IF(AND($D$1="二交代制",OR(T27="当",T27="明"),NOT(OR(AND(T27="当",OR(U27="明",T$17=31,U$18="×"),OR(V27="休",T$17=30,T$17=31,V$18="×")),AND(T27="明",OR(S27="当",T$17=1),OR(U27="休",T$17=31,U$18="×"))))),30,IF(AND($D$1="三交代制",S27&lt;&gt;"準",S27&lt;&gt;"深",OR(T27="準",T27="深"),(NOT(OR(AND(T27="準",OR(S27="日",S27="休",T$17=1,AND(U27&lt;&gt;"準",U27&lt;&gt;"深",S27="")),OR(U27="休",AND(U27="準",OR(V27="休",T$17=30,V$18="×")),T$17=31,U$18="×",U27="")),AND(T27="深",OR(S27="休",T$17=1,AND(U27&lt;&gt;"準",U27&lt;&gt;"深",S27="")),OR(U27="休",AND(OR(U27="準",U27="深"),OR(V27="休",T$17=30,V$18="×")),T$17=31,U$18="×",U27="")))))),40,0))))</f>
        <v>0</v>
      </c>
      <c r="U168" s="343">
        <f t="shared" ref="U168" si="409">IF(AND($D$1="二交代制",U$17&gt;=1,U$17&lt;=28,U27="当",V27="明",W27="休",X27="当"),10,IF(AND($D$1="三交代制",U$17&gt;=2,U$17&lt;=30,OR(U27="準",U27="深"),OR(V27="準",V27="深"),OR(W27="準",W27="深")),20,IF(AND($D$1="二交代制",OR(U27="当",U27="明"),NOT(OR(AND(U27="当",OR(V27="明",U$17=31,V$18="×"),OR(W27="休",U$17=30,U$17=31,W$18="×")),AND(U27="明",OR(T27="当",U$17=1),OR(V27="休",U$17=31,V$18="×"))))),30,IF(AND($D$1="三交代制",T27&lt;&gt;"準",T27&lt;&gt;"深",OR(U27="準",U27="深"),(NOT(OR(AND(U27="準",OR(T27="日",T27="休",U$17=1,AND(V27&lt;&gt;"準",V27&lt;&gt;"深",T27="")),OR(V27="休",AND(V27="準",OR(W27="休",U$17=30,W$18="×")),U$17=31,V$18="×",V27="")),AND(U27="深",OR(T27="休",U$17=1,AND(V27&lt;&gt;"準",V27&lt;&gt;"深",T27="")),OR(V27="休",AND(OR(V27="準",V27="深"),OR(W27="休",U$17=30,W$18="×")),U$17=31,V$18="×",V27="")))))),40,0))))</f>
        <v>0</v>
      </c>
      <c r="V168" s="343">
        <f t="shared" ref="V168" si="410">IF(AND($D$1="二交代制",V$17&gt;=1,V$17&lt;=28,V27="当",W27="明",X27="休",Y27="当"),10,IF(AND($D$1="三交代制",V$17&gt;=2,V$17&lt;=30,OR(V27="準",V27="深"),OR(W27="準",W27="深"),OR(X27="準",X27="深")),20,IF(AND($D$1="二交代制",OR(V27="当",V27="明"),NOT(OR(AND(V27="当",OR(W27="明",V$17=31,W$18="×"),OR(X27="休",V$17=30,V$17=31,X$18="×")),AND(V27="明",OR(U27="当",V$17=1),OR(W27="休",V$17=31,W$18="×"))))),30,IF(AND($D$1="三交代制",U27&lt;&gt;"準",U27&lt;&gt;"深",OR(V27="準",V27="深"),(NOT(OR(AND(V27="準",OR(U27="日",U27="休",V$17=1,AND(W27&lt;&gt;"準",W27&lt;&gt;"深",U27="")),OR(W27="休",AND(W27="準",OR(X27="休",V$17=30,X$18="×")),V$17=31,W$18="×",W27="")),AND(V27="深",OR(U27="休",V$17=1,AND(W27&lt;&gt;"準",W27&lt;&gt;"深",U27="")),OR(W27="休",AND(OR(W27="準",W27="深"),OR(X27="休",V$17=30,X$18="×")),V$17=31,W$18="×",W27="")))))),40,0))))</f>
        <v>0</v>
      </c>
      <c r="W168" s="343">
        <f t="shared" ref="W168" si="411">IF(AND($D$1="二交代制",W$17&gt;=1,W$17&lt;=28,W27="当",X27="明",Y27="休",Z27="当"),10,IF(AND($D$1="三交代制",W$17&gt;=2,W$17&lt;=30,OR(W27="準",W27="深"),OR(X27="準",X27="深"),OR(Y27="準",Y27="深")),20,IF(AND($D$1="二交代制",OR(W27="当",W27="明"),NOT(OR(AND(W27="当",OR(X27="明",W$17=31,X$18="×"),OR(Y27="休",W$17=30,W$17=31,Y$18="×")),AND(W27="明",OR(V27="当",W$17=1),OR(X27="休",W$17=31,X$18="×"))))),30,IF(AND($D$1="三交代制",V27&lt;&gt;"準",V27&lt;&gt;"深",OR(W27="準",W27="深"),(NOT(OR(AND(W27="準",OR(V27="日",V27="休",W$17=1,AND(X27&lt;&gt;"準",X27&lt;&gt;"深",V27="")),OR(X27="休",AND(X27="準",OR(Y27="休",W$17=30,Y$18="×")),W$17=31,X$18="×",X27="")),AND(W27="深",OR(V27="休",W$17=1,AND(X27&lt;&gt;"準",X27&lt;&gt;"深",V27="")),OR(X27="休",AND(OR(X27="準",X27="深"),OR(Y27="休",W$17=30,Y$18="×")),W$17=31,X$18="×",X27="")))))),40,0))))</f>
        <v>0</v>
      </c>
      <c r="X168" s="343">
        <f t="shared" ref="X168" si="412">IF(AND($D$1="二交代制",X$17&gt;=1,X$17&lt;=28,X27="当",Y27="明",Z27="休",AA27="当"),10,IF(AND($D$1="三交代制",X$17&gt;=2,X$17&lt;=30,OR(X27="準",X27="深"),OR(Y27="準",Y27="深"),OR(Z27="準",Z27="深")),20,IF(AND($D$1="二交代制",OR(X27="当",X27="明"),NOT(OR(AND(X27="当",OR(Y27="明",X$17=31,Y$18="×"),OR(Z27="休",X$17=30,X$17=31,Z$18="×")),AND(X27="明",OR(W27="当",X$17=1),OR(Y27="休",X$17=31,Y$18="×"))))),30,IF(AND($D$1="三交代制",W27&lt;&gt;"準",W27&lt;&gt;"深",OR(X27="準",X27="深"),(NOT(OR(AND(X27="準",OR(W27="日",W27="休",X$17=1,AND(Y27&lt;&gt;"準",Y27&lt;&gt;"深",W27="")),OR(Y27="休",AND(Y27="準",OR(Z27="休",X$17=30,Z$18="×")),X$17=31,Y$18="×",Y27="")),AND(X27="深",OR(W27="休",X$17=1,AND(Y27&lt;&gt;"準",Y27&lt;&gt;"深",W27="")),OR(Y27="休",AND(OR(Y27="準",Y27="深"),OR(Z27="休",X$17=30,Z$18="×")),X$17=31,Y$18="×",Y27="")))))),40,0))))</f>
        <v>0</v>
      </c>
      <c r="Y168" s="343">
        <f t="shared" ref="Y168" si="413">IF(AND($D$1="二交代制",Y$17&gt;=1,Y$17&lt;=28,Y27="当",Z27="明",AA27="休",AB27="当"),10,IF(AND($D$1="三交代制",Y$17&gt;=2,Y$17&lt;=30,OR(Y27="準",Y27="深"),OR(Z27="準",Z27="深"),OR(AA27="準",AA27="深")),20,IF(AND($D$1="二交代制",OR(Y27="当",Y27="明"),NOT(OR(AND(Y27="当",OR(Z27="明",Y$17=31,Z$18="×"),OR(AA27="休",Y$17=30,Y$17=31,AA$18="×")),AND(Y27="明",OR(X27="当",Y$17=1),OR(Z27="休",Y$17=31,Z$18="×"))))),30,IF(AND($D$1="三交代制",X27&lt;&gt;"準",X27&lt;&gt;"深",OR(Y27="準",Y27="深"),(NOT(OR(AND(Y27="準",OR(X27="日",X27="休",Y$17=1,AND(Z27&lt;&gt;"準",Z27&lt;&gt;"深",X27="")),OR(Z27="休",AND(Z27="準",OR(AA27="休",Y$17=30,AA$18="×")),Y$17=31,Z$18="×",Z27="")),AND(Y27="深",OR(X27="休",Y$17=1,AND(Z27&lt;&gt;"準",Z27&lt;&gt;"深",X27="")),OR(Z27="休",AND(OR(Z27="準",Z27="深"),OR(AA27="休",Y$17=30,AA$18="×")),Y$17=31,Z$18="×",Z27="")))))),40,0))))</f>
        <v>0</v>
      </c>
      <c r="Z168" s="343">
        <f t="shared" ref="Z168" si="414">IF(AND($D$1="二交代制",Z$17&gt;=1,Z$17&lt;=28,Z27="当",AA27="明",AB27="休",AC27="当"),10,IF(AND($D$1="三交代制",Z$17&gt;=2,Z$17&lt;=30,OR(Z27="準",Z27="深"),OR(AA27="準",AA27="深"),OR(AB27="準",AB27="深")),20,IF(AND($D$1="二交代制",OR(Z27="当",Z27="明"),NOT(OR(AND(Z27="当",OR(AA27="明",Z$17=31,AA$18="×"),OR(AB27="休",Z$17=30,Z$17=31,AB$18="×")),AND(Z27="明",OR(Y27="当",Z$17=1),OR(AA27="休",Z$17=31,AA$18="×"))))),30,IF(AND($D$1="三交代制",Y27&lt;&gt;"準",Y27&lt;&gt;"深",OR(Z27="準",Z27="深"),(NOT(OR(AND(Z27="準",OR(Y27="日",Y27="休",Z$17=1,AND(AA27&lt;&gt;"準",AA27&lt;&gt;"深",Y27="")),OR(AA27="休",AND(AA27="準",OR(AB27="休",Z$17=30,AB$18="×")),Z$17=31,AA$18="×",AA27="")),AND(Z27="深",OR(Y27="休",Z$17=1,AND(AA27&lt;&gt;"準",AA27&lt;&gt;"深",Y27="")),OR(AA27="休",AND(OR(AA27="準",AA27="深"),OR(AB27="休",Z$17=30,AB$18="×")),Z$17=31,AA$18="×",AA27="")))))),40,0))))</f>
        <v>0</v>
      </c>
      <c r="AA168" s="343">
        <f t="shared" ref="AA168" si="415">IF(AND($D$1="二交代制",AA$17&gt;=1,AA$17&lt;=28,AA27="当",AB27="明",AC27="休",AD27="当"),10,IF(AND($D$1="三交代制",AA$17&gt;=2,AA$17&lt;=30,OR(AA27="準",AA27="深"),OR(AB27="準",AB27="深"),OR(AC27="準",AC27="深")),20,IF(AND($D$1="二交代制",OR(AA27="当",AA27="明"),NOT(OR(AND(AA27="当",OR(AB27="明",AA$17=31,AB$18="×"),OR(AC27="休",AA$17=30,AA$17=31,AC$18="×")),AND(AA27="明",OR(Z27="当",AA$17=1),OR(AB27="休",AA$17=31,AB$18="×"))))),30,IF(AND($D$1="三交代制",Z27&lt;&gt;"準",Z27&lt;&gt;"深",OR(AA27="準",AA27="深"),(NOT(OR(AND(AA27="準",OR(Z27="日",Z27="休",AA$17=1,AND(AB27&lt;&gt;"準",AB27&lt;&gt;"深",Z27="")),OR(AB27="休",AND(AB27="準",OR(AC27="休",AA$17=30,AC$18="×")),AA$17=31,AB$18="×",AB27="")),AND(AA27="深",OR(Z27="休",AA$17=1,AND(AB27&lt;&gt;"準",AB27&lt;&gt;"深",Z27="")),OR(AB27="休",AND(OR(AB27="準",AB27="深"),OR(AC27="休",AA$17=30,AC$18="×")),AA$17=31,AB$18="×",AB27="")))))),40,0))))</f>
        <v>0</v>
      </c>
      <c r="AB168" s="343">
        <f t="shared" ref="AB168" si="416">IF(AND($D$1="二交代制",AB$17&gt;=1,AB$17&lt;=28,AB27="当",AC27="明",AD27="休",AE27="当"),10,IF(AND($D$1="三交代制",AB$17&gt;=2,AB$17&lt;=30,OR(AB27="準",AB27="深"),OR(AC27="準",AC27="深"),OR(AD27="準",AD27="深")),20,IF(AND($D$1="二交代制",OR(AB27="当",AB27="明"),NOT(OR(AND(AB27="当",OR(AC27="明",AB$17=31,AC$18="×"),OR(AD27="休",AB$17=30,AB$17=31,AD$18="×")),AND(AB27="明",OR(AA27="当",AB$17=1),OR(AC27="休",AB$17=31,AC$18="×"))))),30,IF(AND($D$1="三交代制",AA27&lt;&gt;"準",AA27&lt;&gt;"深",OR(AB27="準",AB27="深"),(NOT(OR(AND(AB27="準",OR(AA27="日",AA27="休",AB$17=1,AND(AC27&lt;&gt;"準",AC27&lt;&gt;"深",AA27="")),OR(AC27="休",AND(AC27="準",OR(AD27="休",AB$17=30,AD$18="×")),AB$17=31,AC$18="×",AC27="")),AND(AB27="深",OR(AA27="休",AB$17=1,AND(AC27&lt;&gt;"準",AC27&lt;&gt;"深",AA27="")),OR(AC27="休",AND(OR(AC27="準",AC27="深"),OR(AD27="休",AB$17=30,AD$18="×")),AB$17=31,AC$18="×",AC27="")))))),40,0))))</f>
        <v>0</v>
      </c>
      <c r="AC168" s="343">
        <f t="shared" ref="AC168" si="417">IF(AND($D$1="二交代制",AC$17&gt;=1,AC$17&lt;=28,AC27="当",AD27="明",AE27="休",AF27="当"),10,IF(AND($D$1="三交代制",AC$17&gt;=2,AC$17&lt;=30,OR(AC27="準",AC27="深"),OR(AD27="準",AD27="深"),OR(AE27="準",AE27="深")),20,IF(AND($D$1="二交代制",OR(AC27="当",AC27="明"),NOT(OR(AND(AC27="当",OR(AD27="明",AC$17=31,AD$18="×"),OR(AE27="休",AC$17=30,AC$17=31,AE$18="×")),AND(AC27="明",OR(AB27="当",AC$17=1),OR(AD27="休",AC$17=31,AD$18="×"))))),30,IF(AND($D$1="三交代制",AB27&lt;&gt;"準",AB27&lt;&gt;"深",OR(AC27="準",AC27="深"),(NOT(OR(AND(AC27="準",OR(AB27="日",AB27="休",AC$17=1,AND(AD27&lt;&gt;"準",AD27&lt;&gt;"深",AB27="")),OR(AD27="休",AND(AD27="準",OR(AE27="休",AC$17=30,AE$18="×")),AC$17=31,AD$18="×",AD27="")),AND(AC27="深",OR(AB27="休",AC$17=1,AND(AD27&lt;&gt;"準",AD27&lt;&gt;"深",AB27="")),OR(AD27="休",AND(OR(AD27="準",AD27="深"),OR(AE27="休",AC$17=30,AE$18="×")),AC$17=31,AD$18="×",AD27="")))))),40,0))))</f>
        <v>0</v>
      </c>
      <c r="AD168" s="343">
        <f t="shared" ref="AD168" si="418">IF(AND($D$1="二交代制",AD$17&gt;=1,AD$17&lt;=28,AD27="当",AE27="明",AF27="休",AG27="当"),10,IF(AND($D$1="三交代制",AD$17&gt;=2,AD$17&lt;=30,OR(AD27="準",AD27="深"),OR(AE27="準",AE27="深"),OR(AF27="準",AF27="深")),20,IF(AND($D$1="二交代制",OR(AD27="当",AD27="明"),NOT(OR(AND(AD27="当",OR(AE27="明",AD$17=31,AE$18="×"),OR(AF27="休",AD$17=30,AD$17=31,AF$18="×")),AND(AD27="明",OR(AC27="当",AD$17=1),OR(AE27="休",AD$17=31,AE$18="×"))))),30,IF(AND($D$1="三交代制",AC27&lt;&gt;"準",AC27&lt;&gt;"深",OR(AD27="準",AD27="深"),(NOT(OR(AND(AD27="準",OR(AC27="日",AC27="休",AD$17=1,AND(AE27&lt;&gt;"準",AE27&lt;&gt;"深",AC27="")),OR(AE27="休",AND(AE27="準",OR(AF27="休",AD$17=30,AF$18="×")),AD$17=31,AE$18="×",AE27="")),AND(AD27="深",OR(AC27="休",AD$17=1,AND(AE27&lt;&gt;"準",AE27&lt;&gt;"深",AC27="")),OR(AE27="休",AND(OR(AE27="準",AE27="深"),OR(AF27="休",AD$17=30,AF$18="×")),AD$17=31,AE$18="×",AE27="")))))),40,0))))</f>
        <v>0</v>
      </c>
      <c r="AE168" s="343">
        <f t="shared" ref="AE168" si="419">IF(AND($D$1="二交代制",AE$17&gt;=1,AE$17&lt;=28,AE27="当",AF27="明",AG27="休",AH27="当"),10,IF(AND($D$1="三交代制",AE$17&gt;=2,AE$17&lt;=30,OR(AE27="準",AE27="深"),OR(AF27="準",AF27="深"),OR(AG27="準",AG27="深")),20,IF(AND($D$1="二交代制",OR(AE27="当",AE27="明"),NOT(OR(AND(AE27="当",OR(AF27="明",AE$17=31,AF$18="×"),OR(AG27="休",AE$17=30,AE$17=31,AG$18="×")),AND(AE27="明",OR(AD27="当",AE$17=1),OR(AF27="休",AE$17=31,AF$18="×"))))),30,IF(AND($D$1="三交代制",AD27&lt;&gt;"準",AD27&lt;&gt;"深",OR(AE27="準",AE27="深"),(NOT(OR(AND(AE27="準",OR(AD27="日",AD27="休",AE$17=1,AND(AF27&lt;&gt;"準",AF27&lt;&gt;"深",AD27="")),OR(AF27="休",AND(AF27="準",OR(AG27="休",AE$17=30,AG$18="×")),AE$17=31,AF$18="×",AF27="")),AND(AE27="深",OR(AD27="休",AE$17=1,AND(AF27&lt;&gt;"準",AF27&lt;&gt;"深",AD27="")),OR(AF27="休",AND(OR(AF27="準",AF27="深"),OR(AG27="休",AE$17=30,AG$18="×")),AE$17=31,AF$18="×",AF27="")))))),40,0))))</f>
        <v>0</v>
      </c>
      <c r="AF168" s="343">
        <f t="shared" ref="AF168" si="420">IF(AND($D$1="二交代制",AF$17&gt;=1,AF$17&lt;=28,AF27="当",AG27="明",AH27="休",AI27="当"),10,IF(AND($D$1="三交代制",AF$17&gt;=2,AF$17&lt;=30,OR(AF27="準",AF27="深"),OR(AG27="準",AG27="深"),OR(AH27="準",AH27="深")),20,IF(AND($D$1="二交代制",OR(AF27="当",AF27="明"),NOT(OR(AND(AF27="当",OR(AG27="明",AF$17=31,AG$18="×"),OR(AH27="休",AF$17=30,AF$17=31,AH$18="×")),AND(AF27="明",OR(AE27="当",AF$17=1),OR(AG27="休",AF$17=31,AG$18="×"))))),30,IF(AND($D$1="三交代制",AE27&lt;&gt;"準",AE27&lt;&gt;"深",OR(AF27="準",AF27="深"),(NOT(OR(AND(AF27="準",OR(AE27="日",AE27="休",AF$17=1,AND(AG27&lt;&gt;"準",AG27&lt;&gt;"深",AE27="")),OR(AG27="休",AND(AG27="準",OR(AH27="休",AF$17=30,AH$18="×")),AF$17=31,AG$18="×",AG27="")),AND(AF27="深",OR(AE27="休",AF$17=1,AND(AG27&lt;&gt;"準",AG27&lt;&gt;"深",AE27="")),OR(AG27="休",AND(OR(AG27="準",AG27="深"),OR(AH27="休",AF$17=30,AH$18="×")),AF$17=31,AG$18="×",AG27="")))))),40,0))))</f>
        <v>0</v>
      </c>
      <c r="AG168" s="343">
        <f t="shared" ref="AG168" si="421">IF(AND($D$1="二交代制",AG$17&gt;=1,AG$17&lt;=28,AG27="当",AH27="明",AI27="休",AJ27="当"),10,IF(AND($D$1="三交代制",AG$17&gt;=2,AG$17&lt;=30,OR(AG27="準",AG27="深"),OR(AH27="準",AH27="深"),OR(AI27="準",AI27="深")),20,IF(AND($D$1="二交代制",OR(AG27="当",AG27="明"),NOT(OR(AND(AG27="当",OR(AH27="明",AG$17=31,AH$18="×"),OR(AI27="休",AG$17=30,AG$17=31,AI$18="×")),AND(AG27="明",OR(AF27="当",AG$17=1),OR(AH27="休",AG$17=31,AH$18="×"))))),30,IF(AND($D$1="三交代制",AF27&lt;&gt;"準",AF27&lt;&gt;"深",OR(AG27="準",AG27="深"),(NOT(OR(AND(AG27="準",OR(AF27="日",AF27="休",AG$17=1,AND(AH27&lt;&gt;"準",AH27&lt;&gt;"深",AF27="")),OR(AH27="休",AND(AH27="準",OR(AI27="休",AG$17=30,AI$18="×")),AG$17=31,AH$18="×",AH27="")),AND(AG27="深",OR(AF27="休",AG$17=1,AND(AH27&lt;&gt;"準",AH27&lt;&gt;"深",AF27="")),OR(AH27="休",AND(OR(AH27="準",AH27="深"),OR(AI27="休",AG$17=30,AI$18="×")),AG$17=31,AH$18="×",AH27="")))))),40,0))))</f>
        <v>0</v>
      </c>
      <c r="AH168" s="343">
        <f t="shared" ref="AH168" si="422">IF(AND($D$1="二交代制",AH$17&gt;=1,AH$17&lt;=28,AH27="当",AI27="明",AJ27="休",AK27="当"),10,IF(AND($D$1="三交代制",AH$17&gt;=2,AH$17&lt;=30,OR(AH27="準",AH27="深"),OR(AI27="準",AI27="深"),OR(AJ27="準",AJ27="深")),20,IF(AND($D$1="二交代制",OR(AH27="当",AH27="明"),NOT(OR(AND(AH27="当",OR(AI27="明",AH$17=31,AI$18="×"),OR(AJ27="休",AH$17=30,AH$17=31,AJ$18="×")),AND(AH27="明",OR(AG27="当",AH$17=1),OR(AI27="休",AH$17=31,AI$18="×"))))),30,IF(AND($D$1="三交代制",AG27&lt;&gt;"準",AG27&lt;&gt;"深",OR(AH27="準",AH27="深"),(NOT(OR(AND(AH27="準",OR(AG27="日",AG27="休",AH$17=1,AND(AI27&lt;&gt;"準",AI27&lt;&gt;"深",AG27="")),OR(AI27="休",AND(AI27="準",OR(AJ27="休",AH$17=30,AJ$18="×")),AH$17=31,AI$18="×",AI27="")),AND(AH27="深",OR(AG27="休",AH$17=1,AND(AI27&lt;&gt;"準",AI27&lt;&gt;"深",AG27="")),OR(AI27="休",AND(OR(AI27="準",AI27="深"),OR(AJ27="休",AH$17=30,AJ$18="×")),AH$17=31,AI$18="×",AI27="")))))),40,0))))</f>
        <v>0</v>
      </c>
      <c r="AI168" s="343">
        <f t="shared" ref="AI168" si="423">IF(AND($D$1="二交代制",AI$17&gt;=1,AI$17&lt;=28,AI27="当",AJ27="明",AK27="休",AL27="当"),10,IF(AND($D$1="三交代制",AI$17&gt;=2,AI$17&lt;=30,OR(AI27="準",AI27="深"),OR(AJ27="準",AJ27="深"),OR(AK27="準",AK27="深")),20,IF(AND($D$1="二交代制",OR(AI27="当",AI27="明"),NOT(OR(AND(AI27="当",OR(AJ27="明",AI$17=31,AJ$18="×"),OR(AK27="休",AI$17=30,AI$17=31,AK$18="×")),AND(AI27="明",OR(AH27="当",AI$17=1),OR(AJ27="休",AI$17=31,AJ$18="×"))))),30,IF(AND($D$1="三交代制",AH27&lt;&gt;"準",AH27&lt;&gt;"深",OR(AI27="準",AI27="深"),(NOT(OR(AND(AI27="準",OR(AH27="日",AH27="休",AI$17=1,AND(AJ27&lt;&gt;"準",AJ27&lt;&gt;"深",AH27="")),OR(AJ27="休",AND(AJ27="準",OR(AK27="休",AI$17=30,AK$18="×")),AI$17=31,AJ$18="×",AJ27="")),AND(AI27="深",OR(AH27="休",AI$17=1,AND(AJ27&lt;&gt;"準",AJ27&lt;&gt;"深",AH27="")),OR(AJ27="休",AND(OR(AJ27="準",AJ27="深"),OR(AK27="休",AI$17=30,AK$18="×")),AI$17=31,AJ$18="×",AJ27="")))))),40,0))))</f>
        <v>0</v>
      </c>
      <c r="AJ168" s="343">
        <f t="shared" ref="AJ168" si="424">IF(AND($D$1="二交代制",AJ$17&gt;=1,AJ$17&lt;=28,AJ27="当",AK27="明",AL27="休",AM27="当"),10,IF(AND($D$1="三交代制",AJ$17&gt;=2,AJ$17&lt;=30,OR(AJ27="準",AJ27="深"),OR(AK27="準",AK27="深"),OR(AL27="準",AL27="深")),20,IF(AND($D$1="二交代制",OR(AJ27="当",AJ27="明"),NOT(OR(AND(AJ27="当",OR(AK27="明",AJ$17=31,AK$18="×"),OR(AL27="休",AJ$17=30,AJ$17=31,AL$18="×")),AND(AJ27="明",OR(AI27="当",AJ$17=1),OR(AK27="休",AJ$17=31,AK$18="×"))))),30,IF(AND($D$1="三交代制",AI27&lt;&gt;"準",AI27&lt;&gt;"深",OR(AJ27="準",AJ27="深"),(NOT(OR(AND(AJ27="準",OR(AI27="日",AI27="休",AJ$17=1,AND(AK27&lt;&gt;"準",AK27&lt;&gt;"深",AI27="")),OR(AK27="休",AND(AK27="準",OR(AL27="休",AJ$17=30,AL$18="×")),AJ$17=31,AK$18="×",AK27="")),AND(AJ27="深",OR(AI27="休",AJ$17=1,AND(AK27&lt;&gt;"準",AK27&lt;&gt;"深",AI27="")),OR(AK27="休",AND(OR(AK27="準",AK27="深"),OR(AL27="休",AJ$17=30,AL$18="×")),AJ$17=31,AK$18="×",AK27="")))))),40,0))))</f>
        <v>0</v>
      </c>
      <c r="AK168" s="343">
        <f t="shared" ref="AK168" si="425">IF(AND($D$1="二交代制",AK$17&gt;=1,AK$17&lt;=28,AK27="当",AL27="明",AM27="休",AN27="当"),10,IF(AND($D$1="三交代制",AK$17&gt;=2,AK$17&lt;=30,OR(AK27="準",AK27="深"),OR(AL27="準",AL27="深"),OR(AM27="準",AM27="深")),20,IF(AND($D$1="二交代制",OR(AK27="当",AK27="明"),NOT(OR(AND(AK27="当",OR(AL27="明",AK$17=31,AL$18="×"),OR(AM27="休",AK$17=30,AK$17=31,AM$18="×")),AND(AK27="明",OR(AJ27="当",AK$17=1),OR(AL27="休",AK$17=31,AL$18="×"))))),30,IF(AND($D$1="三交代制",AJ27&lt;&gt;"準",AJ27&lt;&gt;"深",OR(AK27="準",AK27="深"),(NOT(OR(AND(AK27="準",OR(AJ27="日",AJ27="休",AK$17=1,AND(AL27&lt;&gt;"準",AL27&lt;&gt;"深",AJ27="")),OR(AL27="休",AND(AL27="準",OR(AM27="休",AK$17=30,AM$18="×")),AK$17=31,AL$18="×",AL27="")),AND(AK27="深",OR(AJ27="休",AK$17=1,AND(AL27&lt;&gt;"準",AL27&lt;&gt;"深",AJ27="")),OR(AL27="休",AND(OR(AL27="準",AL27="深"),OR(AM27="休",AK$17=30,AM$18="×")),AK$17=31,AL$18="×",AL27="")))))),40,0))))</f>
        <v>0</v>
      </c>
      <c r="AL168" s="343">
        <f t="shared" ref="AL168" si="426">IF(AND($D$1="二交代制",AL$17&gt;=1,AL$17&lt;=28,AL27="当",AM27="明",AN27="休",AO27="当"),10,IF(AND($D$1="三交代制",AL$17&gt;=2,AL$17&lt;=30,OR(AL27="準",AL27="深"),OR(AM27="準",AM27="深"),OR(AN27="準",AN27="深")),20,IF(AND($D$1="二交代制",OR(AL27="当",AL27="明"),NOT(OR(AND(AL27="当",OR(AM27="明",AL$17=31,AM$18="×"),OR(AN27="休",AL$17=30,AL$17=31,AN$18="×")),AND(AL27="明",OR(AK27="当",AL$17=1),OR(AM27="休",AL$17=31,AM$18="×"))))),30,IF(AND($D$1="三交代制",AK27&lt;&gt;"準",AK27&lt;&gt;"深",OR(AL27="準",AL27="深"),(NOT(OR(AND(AL27="準",OR(AK27="日",AK27="休",AL$17=1,AND(AM27&lt;&gt;"準",AM27&lt;&gt;"深",AK27="")),OR(AM27="休",AND(AM27="準",OR(AN27="休",AL$17=30,AN$18="×")),AL$17=31,AM$18="×",AM27="")),AND(AL27="深",OR(AK27="休",AL$17=1,AND(AM27&lt;&gt;"準",AM27&lt;&gt;"深",AK27="")),OR(AM27="休",AND(OR(AM27="準",AM27="深"),OR(AN27="休",AL$17=30,AN$18="×")),AL$17=31,AM$18="×",AM27="")))))),40,0))))</f>
        <v>0</v>
      </c>
      <c r="AM168" s="343">
        <f t="shared" ref="AM168" si="427">IF(AND($D$1="二交代制",AM$17&gt;=1,AM$17&lt;=28,AM27="当",AN27="明",AO27="休",AP27="当"),10,IF(AND($D$1="三交代制",AM$17&gt;=2,AM$17&lt;=30,OR(AM27="準",AM27="深"),OR(AN27="準",AN27="深"),OR(AO27="準",AO27="深")),20,IF(AND($D$1="二交代制",OR(AM27="当",AM27="明"),NOT(OR(AND(AM27="当",OR(AN27="明",AM$17=31,AN$18="×"),OR(AO27="休",AM$17=30,AM$17=31,AO$18="×")),AND(AM27="明",OR(AL27="当",AM$17=1),OR(AN27="休",AM$17=31,AN$18="×"))))),30,IF(AND($D$1="三交代制",AL27&lt;&gt;"準",AL27&lt;&gt;"深",OR(AM27="準",AM27="深"),(NOT(OR(AND(AM27="準",OR(AL27="日",AL27="休",AM$17=1,AND(AN27&lt;&gt;"準",AN27&lt;&gt;"深",AL27="")),OR(AN27="休",AND(AN27="準",OR(AO27="休",AM$17=30,AO$18="×")),AM$17=31,AN$18="×",AN27="")),AND(AM27="深",OR(AL27="休",AM$17=1,AND(AN27&lt;&gt;"準",AN27&lt;&gt;"深",AL27="")),OR(AN27="休",AND(OR(AN27="準",AN27="深"),OR(AO27="休",AM$17=30,AO$18="×")),AM$17=31,AN$18="×",AN27="")))))),40,0))))</f>
        <v>0</v>
      </c>
      <c r="AN168" s="343">
        <f t="shared" ref="AN168" si="428">IF(AND($D$1="二交代制",AN$17&gt;=1,AN$17&lt;=28,AN27="当",AO27="明",AP27="休",AQ27="当"),10,IF(AND($D$1="三交代制",AN$17&gt;=2,AN$17&lt;=30,OR(AN27="準",AN27="深"),OR(AO27="準",AO27="深"),OR(AP27="準",AP27="深")),20,IF(AND($D$1="二交代制",OR(AN27="当",AN27="明"),NOT(OR(AND(AN27="当",OR(AO27="明",AN$17=31,AO$18="×"),OR(AP27="休",AN$17=30,AN$17=31,AP$18="×")),AND(AN27="明",OR(AM27="当",AN$17=1),OR(AO27="休",AN$17=31,AO$18="×"))))),30,IF(AND($D$1="三交代制",AM27&lt;&gt;"準",AM27&lt;&gt;"深",OR(AN27="準",AN27="深"),(NOT(OR(AND(AN27="準",OR(AM27="日",AM27="休",AN$17=1,AND(AO27&lt;&gt;"準",AO27&lt;&gt;"深",AM27="")),OR(AO27="休",AND(AO27="準",OR(AP27="休",AN$17=30,AP$18="×")),AN$17=31,AO$18="×",AO27="")),AND(AN27="深",OR(AM27="休",AN$17=1,AND(AO27&lt;&gt;"準",AO27&lt;&gt;"深",AM27="")),OR(AO27="休",AND(OR(AO27="準",AO27="深"),OR(AP27="休",AN$17=30,AP$18="×")),AN$17=31,AO$18="×",AO27="")))))),40,0))))</f>
        <v>0</v>
      </c>
      <c r="AO168" s="343">
        <f t="shared" ref="AO168" si="429">IF(AND($D$1="二交代制",AO$17&gt;=1,AO$17&lt;=28,AO27="当",AP27="明",AQ27="休",AR27="当"),10,IF(AND($D$1="三交代制",AO$17&gt;=2,AO$17&lt;=30,OR(AO27="準",AO27="深"),OR(AP27="準",AP27="深"),OR(AQ27="準",AQ27="深")),20,IF(AND($D$1="二交代制",OR(AO27="当",AO27="明"),NOT(OR(AND(AO27="当",OR(AP27="明",AO$17=31,AP$18="×"),OR(AQ27="休",AO$17=30,AO$17=31,AQ$18="×")),AND(AO27="明",OR(AN27="当",AO$17=1),OR(AP27="休",AO$17=31,AP$18="×"))))),30,IF(AND($D$1="三交代制",AN27&lt;&gt;"準",AN27&lt;&gt;"深",OR(AO27="準",AO27="深"),(NOT(OR(AND(AO27="準",OR(AN27="日",AN27="休",AO$17=1,AND(AP27&lt;&gt;"準",AP27&lt;&gt;"深",AN27="")),OR(AP27="休",AND(AP27="準",OR(AQ27="休",AO$17=30,AQ$18="×")),AO$17=31,AP$18="×",AP27="")),AND(AO27="深",OR(AN27="休",AO$17=1,AND(AP27&lt;&gt;"準",AP27&lt;&gt;"深",AN27="")),OR(AP27="休",AND(OR(AP27="準",AP27="深"),OR(AQ27="休",AO$17=30,AQ$18="×")),AO$17=31,AP$18="×",AP27="")))))),40,0))))</f>
        <v>0</v>
      </c>
      <c r="BA168" s="87" t="str">
        <f>IF(Aチーム用勤務希望表!BA168&lt;&gt;"",Aチーム用勤務希望表!BA168,"")</f>
        <v>昭和の日</v>
      </c>
      <c r="BB168" s="140">
        <f>IF(Aチーム用勤務希望表!BB168&lt;&gt;"",Aチーム用勤務希望表!BB168,"")</f>
        <v>44680</v>
      </c>
      <c r="BC168" s="87" t="str">
        <f>IF(Aチーム用勤務希望表!BC168&lt;&gt;"",Aチーム用勤務希望表!BC168,"")</f>
        <v/>
      </c>
      <c r="BD168" s="13">
        <f t="shared" si="331"/>
        <v>0</v>
      </c>
      <c r="BE168" s="13">
        <f t="shared" si="331"/>
        <v>0</v>
      </c>
      <c r="BF168" s="13">
        <f t="shared" si="331"/>
        <v>0</v>
      </c>
      <c r="BG168" s="13">
        <f t="shared" si="331"/>
        <v>0</v>
      </c>
      <c r="BH168" s="13">
        <f t="shared" si="331"/>
        <v>0</v>
      </c>
      <c r="BI168" s="13">
        <f t="shared" si="331"/>
        <v>0</v>
      </c>
      <c r="BJ168" s="13">
        <f t="shared" si="331"/>
        <v>0</v>
      </c>
      <c r="BK168" s="13">
        <f t="shared" si="331"/>
        <v>0</v>
      </c>
      <c r="BL168" s="13">
        <f t="shared" si="331"/>
        <v>0</v>
      </c>
      <c r="BM168" s="13">
        <f t="shared" si="331"/>
        <v>0</v>
      </c>
      <c r="BN168" s="13">
        <f t="shared" si="332"/>
        <v>0</v>
      </c>
      <c r="BO168" s="13">
        <f t="shared" si="332"/>
        <v>0</v>
      </c>
      <c r="BP168" s="13">
        <f t="shared" si="332"/>
        <v>0</v>
      </c>
      <c r="BQ168" s="13">
        <f t="shared" si="332"/>
        <v>0</v>
      </c>
      <c r="BR168" s="13">
        <f t="shared" si="332"/>
        <v>0</v>
      </c>
      <c r="BS168" s="13">
        <f t="shared" si="332"/>
        <v>0</v>
      </c>
      <c r="BT168" s="13">
        <f t="shared" si="332"/>
        <v>0</v>
      </c>
      <c r="BU168" s="13">
        <f t="shared" si="332"/>
        <v>0</v>
      </c>
      <c r="BV168" s="13">
        <f t="shared" si="332"/>
        <v>0</v>
      </c>
      <c r="BW168" s="13">
        <f t="shared" si="332"/>
        <v>0</v>
      </c>
      <c r="BX168" s="13">
        <f t="shared" si="333"/>
        <v>0</v>
      </c>
      <c r="BY168" s="13">
        <f t="shared" si="333"/>
        <v>0</v>
      </c>
      <c r="BZ168" s="13">
        <f t="shared" si="333"/>
        <v>0</v>
      </c>
      <c r="CA168" s="13">
        <f t="shared" si="333"/>
        <v>0</v>
      </c>
      <c r="CB168" s="13">
        <f t="shared" si="333"/>
        <v>0</v>
      </c>
      <c r="CC168" s="13">
        <f t="shared" si="333"/>
        <v>0</v>
      </c>
      <c r="CD168" s="13">
        <f t="shared" si="333"/>
        <v>0</v>
      </c>
      <c r="CE168" s="13">
        <f t="shared" si="333"/>
        <v>0</v>
      </c>
      <c r="CF168" s="13">
        <f t="shared" si="333"/>
        <v>0</v>
      </c>
      <c r="CG168" s="13">
        <f t="shared" si="333"/>
        <v>0</v>
      </c>
      <c r="CH168" s="13">
        <f t="shared" si="333"/>
        <v>0</v>
      </c>
    </row>
    <row r="169" spans="3:86" x14ac:dyDescent="0.4">
      <c r="C169" s="17"/>
      <c r="D169" s="18" t="s">
        <v>36</v>
      </c>
      <c r="E169" s="18" t="s">
        <v>34</v>
      </c>
      <c r="F169" s="18" t="s">
        <v>34</v>
      </c>
      <c r="G169" s="18" t="s">
        <v>36</v>
      </c>
      <c r="H169" s="17"/>
      <c r="I169" s="345"/>
      <c r="J169" s="434"/>
      <c r="K169" s="343"/>
      <c r="L169" s="343"/>
      <c r="M169" s="343"/>
      <c r="N169" s="343"/>
      <c r="O169" s="343"/>
      <c r="P169" s="343"/>
      <c r="Q169" s="343"/>
      <c r="R169" s="343"/>
      <c r="S169" s="343"/>
      <c r="T169" s="343"/>
      <c r="U169" s="343"/>
      <c r="V169" s="343"/>
      <c r="W169" s="343"/>
      <c r="X169" s="343"/>
      <c r="Y169" s="343"/>
      <c r="Z169" s="343"/>
      <c r="AA169" s="343"/>
      <c r="AB169" s="343"/>
      <c r="AC169" s="343"/>
      <c r="AD169" s="343"/>
      <c r="AE169" s="343"/>
      <c r="AF169" s="343"/>
      <c r="AG169" s="343"/>
      <c r="AH169" s="343"/>
      <c r="AI169" s="343"/>
      <c r="AJ169" s="343"/>
      <c r="AK169" s="343"/>
      <c r="AL169" s="343"/>
      <c r="AM169" s="343"/>
      <c r="AN169" s="343"/>
      <c r="AO169" s="343"/>
      <c r="BA169" s="87" t="str">
        <f>IF(Aチーム用勤務希望表!BA169&lt;&gt;"",Aチーム用勤務希望表!BA169,"")</f>
        <v>憲法記念日</v>
      </c>
      <c r="BB169" s="140">
        <f>IF(Aチーム用勤務希望表!BB169&lt;&gt;"",Aチーム用勤務希望表!BB169,"")</f>
        <v>44684</v>
      </c>
      <c r="BC169" s="87" t="str">
        <f>IF(Aチーム用勤務希望表!BC169&lt;&gt;"",Aチーム用勤務希望表!BC169,"")</f>
        <v/>
      </c>
      <c r="BD169" s="13">
        <f t="shared" si="331"/>
        <v>0</v>
      </c>
      <c r="BE169" s="13">
        <f t="shared" si="331"/>
        <v>0</v>
      </c>
      <c r="BF169" s="13">
        <f t="shared" si="331"/>
        <v>0</v>
      </c>
      <c r="BG169" s="13">
        <f t="shared" si="331"/>
        <v>0</v>
      </c>
      <c r="BH169" s="13">
        <f t="shared" si="331"/>
        <v>0</v>
      </c>
      <c r="BI169" s="13">
        <f t="shared" si="331"/>
        <v>0</v>
      </c>
      <c r="BJ169" s="13">
        <f t="shared" si="331"/>
        <v>0</v>
      </c>
      <c r="BK169" s="13">
        <f t="shared" si="331"/>
        <v>0</v>
      </c>
      <c r="BL169" s="13">
        <f t="shared" si="331"/>
        <v>0</v>
      </c>
      <c r="BM169" s="13">
        <f t="shared" si="331"/>
        <v>0</v>
      </c>
      <c r="BN169" s="13">
        <f t="shared" si="332"/>
        <v>0</v>
      </c>
      <c r="BO169" s="13">
        <f t="shared" si="332"/>
        <v>0</v>
      </c>
      <c r="BP169" s="13">
        <f t="shared" si="332"/>
        <v>0</v>
      </c>
      <c r="BQ169" s="13">
        <f t="shared" si="332"/>
        <v>0</v>
      </c>
      <c r="BR169" s="13">
        <f t="shared" si="332"/>
        <v>0</v>
      </c>
      <c r="BS169" s="13">
        <f t="shared" si="332"/>
        <v>0</v>
      </c>
      <c r="BT169" s="13">
        <f t="shared" si="332"/>
        <v>0</v>
      </c>
      <c r="BU169" s="13">
        <f t="shared" si="332"/>
        <v>0</v>
      </c>
      <c r="BV169" s="13">
        <f t="shared" si="332"/>
        <v>0</v>
      </c>
      <c r="BW169" s="13">
        <f t="shared" si="332"/>
        <v>0</v>
      </c>
      <c r="BX169" s="13">
        <f t="shared" si="333"/>
        <v>0</v>
      </c>
      <c r="BY169" s="13">
        <f t="shared" si="333"/>
        <v>0</v>
      </c>
      <c r="BZ169" s="13">
        <f t="shared" si="333"/>
        <v>0</v>
      </c>
      <c r="CA169" s="13">
        <f t="shared" si="333"/>
        <v>0</v>
      </c>
      <c r="CB169" s="13">
        <f t="shared" si="333"/>
        <v>0</v>
      </c>
      <c r="CC169" s="13">
        <f t="shared" si="333"/>
        <v>0</v>
      </c>
      <c r="CD169" s="13">
        <f t="shared" si="333"/>
        <v>0</v>
      </c>
      <c r="CE169" s="13">
        <f t="shared" si="333"/>
        <v>0</v>
      </c>
      <c r="CF169" s="13">
        <f t="shared" si="333"/>
        <v>0</v>
      </c>
      <c r="CG169" s="13">
        <f t="shared" si="333"/>
        <v>0</v>
      </c>
      <c r="CH169" s="13">
        <f t="shared" si="333"/>
        <v>0</v>
      </c>
    </row>
    <row r="170" spans="3:86" x14ac:dyDescent="0.4">
      <c r="C170" s="17"/>
      <c r="D170" s="18" t="s">
        <v>38</v>
      </c>
      <c r="E170" s="18" t="s">
        <v>34</v>
      </c>
      <c r="F170" s="18" t="s">
        <v>34</v>
      </c>
      <c r="G170" s="18" t="s">
        <v>36</v>
      </c>
      <c r="H170" s="17"/>
      <c r="I170" s="345"/>
      <c r="J170" s="419" t="str">
        <f t="shared" ref="J170" si="430">E29</f>
        <v>渡辺</v>
      </c>
      <c r="K170" s="343">
        <f t="shared" ref="K170" si="431">IF(AND($D$1="二交代制",K$17&gt;=1,K$17&lt;=28,K29="当",L29="明",M29="休",N29="当"),10,IF(AND($D$1="三交代制",K$17&gt;=2,K$17&lt;=30,OR(K29="準",K29="深"),OR(L29="準",L29="深"),OR(M29="準",M29="深")),20,IF(AND($D$1="二交代制",OR(K29="当",K29="明"),NOT(OR(AND(K29="当",OR(L29="明",K$17=31,L$18="×"),OR(M29="休",K$17=30,K$17=31,M$18="×")),AND(K29="明",OR(J29="当",K$17=1),OR(L29="休",K$17=31,L$18="×"))))),30,IF(AND($D$1="三交代制",J29&lt;&gt;"準",J29&lt;&gt;"深",OR(K29="準",K29="深"),(NOT(OR(AND(K29="準",OR(J29="日",J29="休",K$17=1,AND(L29&lt;&gt;"準",L29&lt;&gt;"深",J29="")),OR(L29="休",AND(L29="準",OR(M29="休",K$17=30,M$18="×")),K$17=31,L$18="×",L29="")),AND(K29="深",OR(J29="休",K$17=1,AND(L29&lt;&gt;"準",L29&lt;&gt;"深",J29="")),OR(L29="休",AND(OR(L29="準",L29="深"),OR(M29="休",K$17=30,M$18="×")),K$17=31,L$18="×",L29="")))))),40,0))))</f>
        <v>0</v>
      </c>
      <c r="L170" s="343">
        <f t="shared" ref="L170" si="432">IF(AND($D$1="二交代制",L$17&gt;=1,L$17&lt;=28,L29="当",M29="明",N29="休",O29="当"),10,IF(AND($D$1="三交代制",L$17&gt;=2,L$17&lt;=30,OR(L29="準",L29="深"),OR(M29="準",M29="深"),OR(N29="準",N29="深")),20,IF(AND($D$1="二交代制",OR(L29="当",L29="明"),NOT(OR(AND(L29="当",OR(M29="明",L$17=31,M$18="×"),OR(N29="休",L$17=30,L$17=31,N$18="×")),AND(L29="明",OR(K29="当",L$17=1),OR(M29="休",L$17=31,M$18="×"))))),30,IF(AND($D$1="三交代制",K29&lt;&gt;"準",K29&lt;&gt;"深",OR(L29="準",L29="深"),(NOT(OR(AND(L29="準",OR(K29="日",K29="休",L$17=1,AND(M29&lt;&gt;"準",M29&lt;&gt;"深",K29="")),OR(M29="休",AND(M29="準",OR(N29="休",L$17=30,N$18="×")),L$17=31,M$18="×",M29="")),AND(L29="深",OR(K29="休",L$17=1,AND(M29&lt;&gt;"準",M29&lt;&gt;"深",K29="")),OR(M29="休",AND(OR(M29="準",M29="深"),OR(N29="休",L$17=30,N$18="×")),L$17=31,M$18="×",M29="")))))),40,0))))</f>
        <v>0</v>
      </c>
      <c r="M170" s="343">
        <f t="shared" ref="M170" si="433">IF(AND($D$1="二交代制",M$17&gt;=1,M$17&lt;=28,M29="当",N29="明",O29="休",P29="当"),10,IF(AND($D$1="三交代制",M$17&gt;=2,M$17&lt;=30,OR(M29="準",M29="深"),OR(N29="準",N29="深"),OR(O29="準",O29="深")),20,IF(AND($D$1="二交代制",OR(M29="当",M29="明"),NOT(OR(AND(M29="当",OR(N29="明",M$17=31,N$18="×"),OR(O29="休",M$17=30,M$17=31,O$18="×")),AND(M29="明",OR(L29="当",M$17=1),OR(N29="休",M$17=31,N$18="×"))))),30,IF(AND($D$1="三交代制",L29&lt;&gt;"準",L29&lt;&gt;"深",OR(M29="準",M29="深"),(NOT(OR(AND(M29="準",OR(L29="日",L29="休",M$17=1,AND(N29&lt;&gt;"準",N29&lt;&gt;"深",L29="")),OR(N29="休",AND(N29="準",OR(O29="休",M$17=30,O$18="×")),M$17=31,N$18="×",N29="")),AND(M29="深",OR(L29="休",M$17=1,AND(N29&lt;&gt;"準",N29&lt;&gt;"深",L29="")),OR(N29="休",AND(OR(N29="準",N29="深"),OR(O29="休",M$17=30,O$18="×")),M$17=31,N$18="×",N29="")))))),40,0))))</f>
        <v>0</v>
      </c>
      <c r="N170" s="343">
        <f t="shared" ref="N170" si="434">IF(AND($D$1="二交代制",N$17&gt;=1,N$17&lt;=28,N29="当",O29="明",P29="休",Q29="当"),10,IF(AND($D$1="三交代制",N$17&gt;=2,N$17&lt;=30,OR(N29="準",N29="深"),OR(O29="準",O29="深"),OR(P29="準",P29="深")),20,IF(AND($D$1="二交代制",OR(N29="当",N29="明"),NOT(OR(AND(N29="当",OR(O29="明",N$17=31,O$18="×"),OR(P29="休",N$17=30,N$17=31,P$18="×")),AND(N29="明",OR(M29="当",N$17=1),OR(O29="休",N$17=31,O$18="×"))))),30,IF(AND($D$1="三交代制",M29&lt;&gt;"準",M29&lt;&gt;"深",OR(N29="準",N29="深"),(NOT(OR(AND(N29="準",OR(M29="日",M29="休",N$17=1,AND(O29&lt;&gt;"準",O29&lt;&gt;"深",M29="")),OR(O29="休",AND(O29="準",OR(P29="休",N$17=30,P$18="×")),N$17=31,O$18="×",O29="")),AND(N29="深",OR(M29="休",N$17=1,AND(O29&lt;&gt;"準",O29&lt;&gt;"深",M29="")),OR(O29="休",AND(OR(O29="準",O29="深"),OR(P29="休",N$17=30,P$18="×")),N$17=31,O$18="×",O29="")))))),40,0))))</f>
        <v>0</v>
      </c>
      <c r="O170" s="343">
        <f t="shared" ref="O170" si="435">IF(AND($D$1="二交代制",O$17&gt;=1,O$17&lt;=28,O29="当",P29="明",Q29="休",R29="当"),10,IF(AND($D$1="三交代制",O$17&gt;=2,O$17&lt;=30,OR(O29="準",O29="深"),OR(P29="準",P29="深"),OR(Q29="準",Q29="深")),20,IF(AND($D$1="二交代制",OR(O29="当",O29="明"),NOT(OR(AND(O29="当",OR(P29="明",O$17=31,P$18="×"),OR(Q29="休",O$17=30,O$17=31,Q$18="×")),AND(O29="明",OR(N29="当",O$17=1),OR(P29="休",O$17=31,P$18="×"))))),30,IF(AND($D$1="三交代制",N29&lt;&gt;"準",N29&lt;&gt;"深",OR(O29="準",O29="深"),(NOT(OR(AND(O29="準",OR(N29="日",N29="休",O$17=1,AND(P29&lt;&gt;"準",P29&lt;&gt;"深",N29="")),OR(P29="休",AND(P29="準",OR(Q29="休",O$17=30,Q$18="×")),O$17=31,P$18="×",P29="")),AND(O29="深",OR(N29="休",O$17=1,AND(P29&lt;&gt;"準",P29&lt;&gt;"深",N29="")),OR(P29="休",AND(OR(P29="準",P29="深"),OR(Q29="休",O$17=30,Q$18="×")),O$17=31,P$18="×",P29="")))))),40,0))))</f>
        <v>0</v>
      </c>
      <c r="P170" s="343">
        <f t="shared" ref="P170" si="436">IF(AND($D$1="二交代制",P$17&gt;=1,P$17&lt;=28,P29="当",Q29="明",R29="休",S29="当"),10,IF(AND($D$1="三交代制",P$17&gt;=2,P$17&lt;=30,OR(P29="準",P29="深"),OR(Q29="準",Q29="深"),OR(R29="準",R29="深")),20,IF(AND($D$1="二交代制",OR(P29="当",P29="明"),NOT(OR(AND(P29="当",OR(Q29="明",P$17=31,Q$18="×"),OR(R29="休",P$17=30,P$17=31,R$18="×")),AND(P29="明",OR(O29="当",P$17=1),OR(Q29="休",P$17=31,Q$18="×"))))),30,IF(AND($D$1="三交代制",O29&lt;&gt;"準",O29&lt;&gt;"深",OR(P29="準",P29="深"),(NOT(OR(AND(P29="準",OR(O29="日",O29="休",P$17=1,AND(Q29&lt;&gt;"準",Q29&lt;&gt;"深",O29="")),OR(Q29="休",AND(Q29="準",OR(R29="休",P$17=30,R$18="×")),P$17=31,Q$18="×",Q29="")),AND(P29="深",OR(O29="休",P$17=1,AND(Q29&lt;&gt;"準",Q29&lt;&gt;"深",O29="")),OR(Q29="休",AND(OR(Q29="準",Q29="深"),OR(R29="休",P$17=30,R$18="×")),P$17=31,Q$18="×",Q29="")))))),40,0))))</f>
        <v>0</v>
      </c>
      <c r="Q170" s="343">
        <f t="shared" ref="Q170" si="437">IF(AND($D$1="二交代制",Q$17&gt;=1,Q$17&lt;=28,Q29="当",R29="明",S29="休",T29="当"),10,IF(AND($D$1="三交代制",Q$17&gt;=2,Q$17&lt;=30,OR(Q29="準",Q29="深"),OR(R29="準",R29="深"),OR(S29="準",S29="深")),20,IF(AND($D$1="二交代制",OR(Q29="当",Q29="明"),NOT(OR(AND(Q29="当",OR(R29="明",Q$17=31,R$18="×"),OR(S29="休",Q$17=30,Q$17=31,S$18="×")),AND(Q29="明",OR(P29="当",Q$17=1),OR(R29="休",Q$17=31,R$18="×"))))),30,IF(AND($D$1="三交代制",P29&lt;&gt;"準",P29&lt;&gt;"深",OR(Q29="準",Q29="深"),(NOT(OR(AND(Q29="準",OR(P29="日",P29="休",Q$17=1,AND(R29&lt;&gt;"準",R29&lt;&gt;"深",P29="")),OR(R29="休",AND(R29="準",OR(S29="休",Q$17=30,S$18="×")),Q$17=31,R$18="×",R29="")),AND(Q29="深",OR(P29="休",Q$17=1,AND(R29&lt;&gt;"準",R29&lt;&gt;"深",P29="")),OR(R29="休",AND(OR(R29="準",R29="深"),OR(S29="休",Q$17=30,S$18="×")),Q$17=31,R$18="×",R29="")))))),40,0))))</f>
        <v>0</v>
      </c>
      <c r="R170" s="343">
        <f t="shared" ref="R170" si="438">IF(AND($D$1="二交代制",R$17&gt;=1,R$17&lt;=28,R29="当",S29="明",T29="休",U29="当"),10,IF(AND($D$1="三交代制",R$17&gt;=2,R$17&lt;=30,OR(R29="準",R29="深"),OR(S29="準",S29="深"),OR(T29="準",T29="深")),20,IF(AND($D$1="二交代制",OR(R29="当",R29="明"),NOT(OR(AND(R29="当",OR(S29="明",R$17=31,S$18="×"),OR(T29="休",R$17=30,R$17=31,T$18="×")),AND(R29="明",OR(Q29="当",R$17=1),OR(S29="休",R$17=31,S$18="×"))))),30,IF(AND($D$1="三交代制",Q29&lt;&gt;"準",Q29&lt;&gt;"深",OR(R29="準",R29="深"),(NOT(OR(AND(R29="準",OR(Q29="日",Q29="休",R$17=1,AND(S29&lt;&gt;"準",S29&lt;&gt;"深",Q29="")),OR(S29="休",AND(S29="準",OR(T29="休",R$17=30,T$18="×")),R$17=31,S$18="×",S29="")),AND(R29="深",OR(Q29="休",R$17=1,AND(S29&lt;&gt;"準",S29&lt;&gt;"深",Q29="")),OR(S29="休",AND(OR(S29="準",S29="深"),OR(T29="休",R$17=30,T$18="×")),R$17=31,S$18="×",S29="")))))),40,0))))</f>
        <v>0</v>
      </c>
      <c r="S170" s="343">
        <f t="shared" ref="S170" si="439">IF(AND($D$1="二交代制",S$17&gt;=1,S$17&lt;=28,S29="当",T29="明",U29="休",V29="当"),10,IF(AND($D$1="三交代制",S$17&gt;=2,S$17&lt;=30,OR(S29="準",S29="深"),OR(T29="準",T29="深"),OR(U29="準",U29="深")),20,IF(AND($D$1="二交代制",OR(S29="当",S29="明"),NOT(OR(AND(S29="当",OR(T29="明",S$17=31,T$18="×"),OR(U29="休",S$17=30,S$17=31,U$18="×")),AND(S29="明",OR(R29="当",S$17=1),OR(T29="休",S$17=31,T$18="×"))))),30,IF(AND($D$1="三交代制",R29&lt;&gt;"準",R29&lt;&gt;"深",OR(S29="準",S29="深"),(NOT(OR(AND(S29="準",OR(R29="日",R29="休",S$17=1,AND(T29&lt;&gt;"準",T29&lt;&gt;"深",R29="")),OR(T29="休",AND(T29="準",OR(U29="休",S$17=30,U$18="×")),S$17=31,T$18="×",T29="")),AND(S29="深",OR(R29="休",S$17=1,AND(T29&lt;&gt;"準",T29&lt;&gt;"深",R29="")),OR(T29="休",AND(OR(T29="準",T29="深"),OR(U29="休",S$17=30,U$18="×")),S$17=31,T$18="×",T29="")))))),40,0))))</f>
        <v>0</v>
      </c>
      <c r="T170" s="343">
        <f t="shared" ref="T170" si="440">IF(AND($D$1="二交代制",T$17&gt;=1,T$17&lt;=28,T29="当",U29="明",V29="休",W29="当"),10,IF(AND($D$1="三交代制",T$17&gt;=2,T$17&lt;=30,OR(T29="準",T29="深"),OR(U29="準",U29="深"),OR(V29="準",V29="深")),20,IF(AND($D$1="二交代制",OR(T29="当",T29="明"),NOT(OR(AND(T29="当",OR(U29="明",T$17=31,U$18="×"),OR(V29="休",T$17=30,T$17=31,V$18="×")),AND(T29="明",OR(S29="当",T$17=1),OR(U29="休",T$17=31,U$18="×"))))),30,IF(AND($D$1="三交代制",S29&lt;&gt;"準",S29&lt;&gt;"深",OR(T29="準",T29="深"),(NOT(OR(AND(T29="準",OR(S29="日",S29="休",T$17=1,AND(U29&lt;&gt;"準",U29&lt;&gt;"深",S29="")),OR(U29="休",AND(U29="準",OR(V29="休",T$17=30,V$18="×")),T$17=31,U$18="×",U29="")),AND(T29="深",OR(S29="休",T$17=1,AND(U29&lt;&gt;"準",U29&lt;&gt;"深",S29="")),OR(U29="休",AND(OR(U29="準",U29="深"),OR(V29="休",T$17=30,V$18="×")),T$17=31,U$18="×",U29="")))))),40,0))))</f>
        <v>0</v>
      </c>
      <c r="U170" s="343">
        <f t="shared" ref="U170" si="441">IF(AND($D$1="二交代制",U$17&gt;=1,U$17&lt;=28,U29="当",V29="明",W29="休",X29="当"),10,IF(AND($D$1="三交代制",U$17&gt;=2,U$17&lt;=30,OR(U29="準",U29="深"),OR(V29="準",V29="深"),OR(W29="準",W29="深")),20,IF(AND($D$1="二交代制",OR(U29="当",U29="明"),NOT(OR(AND(U29="当",OR(V29="明",U$17=31,V$18="×"),OR(W29="休",U$17=30,U$17=31,W$18="×")),AND(U29="明",OR(T29="当",U$17=1),OR(V29="休",U$17=31,V$18="×"))))),30,IF(AND($D$1="三交代制",T29&lt;&gt;"準",T29&lt;&gt;"深",OR(U29="準",U29="深"),(NOT(OR(AND(U29="準",OR(T29="日",T29="休",U$17=1,AND(V29&lt;&gt;"準",V29&lt;&gt;"深",T29="")),OR(V29="休",AND(V29="準",OR(W29="休",U$17=30,W$18="×")),U$17=31,V$18="×",V29="")),AND(U29="深",OR(T29="休",U$17=1,AND(V29&lt;&gt;"準",V29&lt;&gt;"深",T29="")),OR(V29="休",AND(OR(V29="準",V29="深"),OR(W29="休",U$17=30,W$18="×")),U$17=31,V$18="×",V29="")))))),40,0))))</f>
        <v>0</v>
      </c>
      <c r="V170" s="343">
        <f t="shared" ref="V170" si="442">IF(AND($D$1="二交代制",V$17&gt;=1,V$17&lt;=28,V29="当",W29="明",X29="休",Y29="当"),10,IF(AND($D$1="三交代制",V$17&gt;=2,V$17&lt;=30,OR(V29="準",V29="深"),OR(W29="準",W29="深"),OR(X29="準",X29="深")),20,IF(AND($D$1="二交代制",OR(V29="当",V29="明"),NOT(OR(AND(V29="当",OR(W29="明",V$17=31,W$18="×"),OR(X29="休",V$17=30,V$17=31,X$18="×")),AND(V29="明",OR(U29="当",V$17=1),OR(W29="休",V$17=31,W$18="×"))))),30,IF(AND($D$1="三交代制",U29&lt;&gt;"準",U29&lt;&gt;"深",OR(V29="準",V29="深"),(NOT(OR(AND(V29="準",OR(U29="日",U29="休",V$17=1,AND(W29&lt;&gt;"準",W29&lt;&gt;"深",U29="")),OR(W29="休",AND(W29="準",OR(X29="休",V$17=30,X$18="×")),V$17=31,W$18="×",W29="")),AND(V29="深",OR(U29="休",V$17=1,AND(W29&lt;&gt;"準",W29&lt;&gt;"深",U29="")),OR(W29="休",AND(OR(W29="準",W29="深"),OR(X29="休",V$17=30,X$18="×")),V$17=31,W$18="×",W29="")))))),40,0))))</f>
        <v>0</v>
      </c>
      <c r="W170" s="343">
        <f t="shared" ref="W170" si="443">IF(AND($D$1="二交代制",W$17&gt;=1,W$17&lt;=28,W29="当",X29="明",Y29="休",Z29="当"),10,IF(AND($D$1="三交代制",W$17&gt;=2,W$17&lt;=30,OR(W29="準",W29="深"),OR(X29="準",X29="深"),OR(Y29="準",Y29="深")),20,IF(AND($D$1="二交代制",OR(W29="当",W29="明"),NOT(OR(AND(W29="当",OR(X29="明",W$17=31,X$18="×"),OR(Y29="休",W$17=30,W$17=31,Y$18="×")),AND(W29="明",OR(V29="当",W$17=1),OR(X29="休",W$17=31,X$18="×"))))),30,IF(AND($D$1="三交代制",V29&lt;&gt;"準",V29&lt;&gt;"深",OR(W29="準",W29="深"),(NOT(OR(AND(W29="準",OR(V29="日",V29="休",W$17=1,AND(X29&lt;&gt;"準",X29&lt;&gt;"深",V29="")),OR(X29="休",AND(X29="準",OR(Y29="休",W$17=30,Y$18="×")),W$17=31,X$18="×",X29="")),AND(W29="深",OR(V29="休",W$17=1,AND(X29&lt;&gt;"準",X29&lt;&gt;"深",V29="")),OR(X29="休",AND(OR(X29="準",X29="深"),OR(Y29="休",W$17=30,Y$18="×")),W$17=31,X$18="×",X29="")))))),40,0))))</f>
        <v>0</v>
      </c>
      <c r="X170" s="343">
        <f t="shared" ref="X170" si="444">IF(AND($D$1="二交代制",X$17&gt;=1,X$17&lt;=28,X29="当",Y29="明",Z29="休",AA29="当"),10,IF(AND($D$1="三交代制",X$17&gt;=2,X$17&lt;=30,OR(X29="準",X29="深"),OR(Y29="準",Y29="深"),OR(Z29="準",Z29="深")),20,IF(AND($D$1="二交代制",OR(X29="当",X29="明"),NOT(OR(AND(X29="当",OR(Y29="明",X$17=31,Y$18="×"),OR(Z29="休",X$17=30,X$17=31,Z$18="×")),AND(X29="明",OR(W29="当",X$17=1),OR(Y29="休",X$17=31,Y$18="×"))))),30,IF(AND($D$1="三交代制",W29&lt;&gt;"準",W29&lt;&gt;"深",OR(X29="準",X29="深"),(NOT(OR(AND(X29="準",OR(W29="日",W29="休",X$17=1,AND(Y29&lt;&gt;"準",Y29&lt;&gt;"深",W29="")),OR(Y29="休",AND(Y29="準",OR(Z29="休",X$17=30,Z$18="×")),X$17=31,Y$18="×",Y29="")),AND(X29="深",OR(W29="休",X$17=1,AND(Y29&lt;&gt;"準",Y29&lt;&gt;"深",W29="")),OR(Y29="休",AND(OR(Y29="準",Y29="深"),OR(Z29="休",X$17=30,Z$18="×")),X$17=31,Y$18="×",Y29="")))))),40,0))))</f>
        <v>0</v>
      </c>
      <c r="Y170" s="343">
        <f t="shared" ref="Y170" si="445">IF(AND($D$1="二交代制",Y$17&gt;=1,Y$17&lt;=28,Y29="当",Z29="明",AA29="休",AB29="当"),10,IF(AND($D$1="三交代制",Y$17&gt;=2,Y$17&lt;=30,OR(Y29="準",Y29="深"),OR(Z29="準",Z29="深"),OR(AA29="準",AA29="深")),20,IF(AND($D$1="二交代制",OR(Y29="当",Y29="明"),NOT(OR(AND(Y29="当",OR(Z29="明",Y$17=31,Z$18="×"),OR(AA29="休",Y$17=30,Y$17=31,AA$18="×")),AND(Y29="明",OR(X29="当",Y$17=1),OR(Z29="休",Y$17=31,Z$18="×"))))),30,IF(AND($D$1="三交代制",X29&lt;&gt;"準",X29&lt;&gt;"深",OR(Y29="準",Y29="深"),(NOT(OR(AND(Y29="準",OR(X29="日",X29="休",Y$17=1,AND(Z29&lt;&gt;"準",Z29&lt;&gt;"深",X29="")),OR(Z29="休",AND(Z29="準",OR(AA29="休",Y$17=30,AA$18="×")),Y$17=31,Z$18="×",Z29="")),AND(Y29="深",OR(X29="休",Y$17=1,AND(Z29&lt;&gt;"準",Z29&lt;&gt;"深",X29="")),OR(Z29="休",AND(OR(Z29="準",Z29="深"),OR(AA29="休",Y$17=30,AA$18="×")),Y$17=31,Z$18="×",Z29="")))))),40,0))))</f>
        <v>0</v>
      </c>
      <c r="Z170" s="343">
        <f t="shared" ref="Z170" si="446">IF(AND($D$1="二交代制",Z$17&gt;=1,Z$17&lt;=28,Z29="当",AA29="明",AB29="休",AC29="当"),10,IF(AND($D$1="三交代制",Z$17&gt;=2,Z$17&lt;=30,OR(Z29="準",Z29="深"),OR(AA29="準",AA29="深"),OR(AB29="準",AB29="深")),20,IF(AND($D$1="二交代制",OR(Z29="当",Z29="明"),NOT(OR(AND(Z29="当",OR(AA29="明",Z$17=31,AA$18="×"),OR(AB29="休",Z$17=30,Z$17=31,AB$18="×")),AND(Z29="明",OR(Y29="当",Z$17=1),OR(AA29="休",Z$17=31,AA$18="×"))))),30,IF(AND($D$1="三交代制",Y29&lt;&gt;"準",Y29&lt;&gt;"深",OR(Z29="準",Z29="深"),(NOT(OR(AND(Z29="準",OR(Y29="日",Y29="休",Z$17=1,AND(AA29&lt;&gt;"準",AA29&lt;&gt;"深",Y29="")),OR(AA29="休",AND(AA29="準",OR(AB29="休",Z$17=30,AB$18="×")),Z$17=31,AA$18="×",AA29="")),AND(Z29="深",OR(Y29="休",Z$17=1,AND(AA29&lt;&gt;"準",AA29&lt;&gt;"深",Y29="")),OR(AA29="休",AND(OR(AA29="準",AA29="深"),OR(AB29="休",Z$17=30,AB$18="×")),Z$17=31,AA$18="×",AA29="")))))),40,0))))</f>
        <v>0</v>
      </c>
      <c r="AA170" s="343">
        <f t="shared" ref="AA170" si="447">IF(AND($D$1="二交代制",AA$17&gt;=1,AA$17&lt;=28,AA29="当",AB29="明",AC29="休",AD29="当"),10,IF(AND($D$1="三交代制",AA$17&gt;=2,AA$17&lt;=30,OR(AA29="準",AA29="深"),OR(AB29="準",AB29="深"),OR(AC29="準",AC29="深")),20,IF(AND($D$1="二交代制",OR(AA29="当",AA29="明"),NOT(OR(AND(AA29="当",OR(AB29="明",AA$17=31,AB$18="×"),OR(AC29="休",AA$17=30,AA$17=31,AC$18="×")),AND(AA29="明",OR(Z29="当",AA$17=1),OR(AB29="休",AA$17=31,AB$18="×"))))),30,IF(AND($D$1="三交代制",Z29&lt;&gt;"準",Z29&lt;&gt;"深",OR(AA29="準",AA29="深"),(NOT(OR(AND(AA29="準",OR(Z29="日",Z29="休",AA$17=1,AND(AB29&lt;&gt;"準",AB29&lt;&gt;"深",Z29="")),OR(AB29="休",AND(AB29="準",OR(AC29="休",AA$17=30,AC$18="×")),AA$17=31,AB$18="×",AB29="")),AND(AA29="深",OR(Z29="休",AA$17=1,AND(AB29&lt;&gt;"準",AB29&lt;&gt;"深",Z29="")),OR(AB29="休",AND(OR(AB29="準",AB29="深"),OR(AC29="休",AA$17=30,AC$18="×")),AA$17=31,AB$18="×",AB29="")))))),40,0))))</f>
        <v>0</v>
      </c>
      <c r="AB170" s="343">
        <f t="shared" ref="AB170" si="448">IF(AND($D$1="二交代制",AB$17&gt;=1,AB$17&lt;=28,AB29="当",AC29="明",AD29="休",AE29="当"),10,IF(AND($D$1="三交代制",AB$17&gt;=2,AB$17&lt;=30,OR(AB29="準",AB29="深"),OR(AC29="準",AC29="深"),OR(AD29="準",AD29="深")),20,IF(AND($D$1="二交代制",OR(AB29="当",AB29="明"),NOT(OR(AND(AB29="当",OR(AC29="明",AB$17=31,AC$18="×"),OR(AD29="休",AB$17=30,AB$17=31,AD$18="×")),AND(AB29="明",OR(AA29="当",AB$17=1),OR(AC29="休",AB$17=31,AC$18="×"))))),30,IF(AND($D$1="三交代制",AA29&lt;&gt;"準",AA29&lt;&gt;"深",OR(AB29="準",AB29="深"),(NOT(OR(AND(AB29="準",OR(AA29="日",AA29="休",AB$17=1,AND(AC29&lt;&gt;"準",AC29&lt;&gt;"深",AA29="")),OR(AC29="休",AND(AC29="準",OR(AD29="休",AB$17=30,AD$18="×")),AB$17=31,AC$18="×",AC29="")),AND(AB29="深",OR(AA29="休",AB$17=1,AND(AC29&lt;&gt;"準",AC29&lt;&gt;"深",AA29="")),OR(AC29="休",AND(OR(AC29="準",AC29="深"),OR(AD29="休",AB$17=30,AD$18="×")),AB$17=31,AC$18="×",AC29="")))))),40,0))))</f>
        <v>0</v>
      </c>
      <c r="AC170" s="343">
        <f t="shared" ref="AC170" si="449">IF(AND($D$1="二交代制",AC$17&gt;=1,AC$17&lt;=28,AC29="当",AD29="明",AE29="休",AF29="当"),10,IF(AND($D$1="三交代制",AC$17&gt;=2,AC$17&lt;=30,OR(AC29="準",AC29="深"),OR(AD29="準",AD29="深"),OR(AE29="準",AE29="深")),20,IF(AND($D$1="二交代制",OR(AC29="当",AC29="明"),NOT(OR(AND(AC29="当",OR(AD29="明",AC$17=31,AD$18="×"),OR(AE29="休",AC$17=30,AC$17=31,AE$18="×")),AND(AC29="明",OR(AB29="当",AC$17=1),OR(AD29="休",AC$17=31,AD$18="×"))))),30,IF(AND($D$1="三交代制",AB29&lt;&gt;"準",AB29&lt;&gt;"深",OR(AC29="準",AC29="深"),(NOT(OR(AND(AC29="準",OR(AB29="日",AB29="休",AC$17=1,AND(AD29&lt;&gt;"準",AD29&lt;&gt;"深",AB29="")),OR(AD29="休",AND(AD29="準",OR(AE29="休",AC$17=30,AE$18="×")),AC$17=31,AD$18="×",AD29="")),AND(AC29="深",OR(AB29="休",AC$17=1,AND(AD29&lt;&gt;"準",AD29&lt;&gt;"深",AB29="")),OR(AD29="休",AND(OR(AD29="準",AD29="深"),OR(AE29="休",AC$17=30,AE$18="×")),AC$17=31,AD$18="×",AD29="")))))),40,0))))</f>
        <v>0</v>
      </c>
      <c r="AD170" s="343">
        <f t="shared" ref="AD170" si="450">IF(AND($D$1="二交代制",AD$17&gt;=1,AD$17&lt;=28,AD29="当",AE29="明",AF29="休",AG29="当"),10,IF(AND($D$1="三交代制",AD$17&gt;=2,AD$17&lt;=30,OR(AD29="準",AD29="深"),OR(AE29="準",AE29="深"),OR(AF29="準",AF29="深")),20,IF(AND($D$1="二交代制",OR(AD29="当",AD29="明"),NOT(OR(AND(AD29="当",OR(AE29="明",AD$17=31,AE$18="×"),OR(AF29="休",AD$17=30,AD$17=31,AF$18="×")),AND(AD29="明",OR(AC29="当",AD$17=1),OR(AE29="休",AD$17=31,AE$18="×"))))),30,IF(AND($D$1="三交代制",AC29&lt;&gt;"準",AC29&lt;&gt;"深",OR(AD29="準",AD29="深"),(NOT(OR(AND(AD29="準",OR(AC29="日",AC29="休",AD$17=1,AND(AE29&lt;&gt;"準",AE29&lt;&gt;"深",AC29="")),OR(AE29="休",AND(AE29="準",OR(AF29="休",AD$17=30,AF$18="×")),AD$17=31,AE$18="×",AE29="")),AND(AD29="深",OR(AC29="休",AD$17=1,AND(AE29&lt;&gt;"準",AE29&lt;&gt;"深",AC29="")),OR(AE29="休",AND(OR(AE29="準",AE29="深"),OR(AF29="休",AD$17=30,AF$18="×")),AD$17=31,AE$18="×",AE29="")))))),40,0))))</f>
        <v>0</v>
      </c>
      <c r="AE170" s="343">
        <f t="shared" ref="AE170" si="451">IF(AND($D$1="二交代制",AE$17&gt;=1,AE$17&lt;=28,AE29="当",AF29="明",AG29="休",AH29="当"),10,IF(AND($D$1="三交代制",AE$17&gt;=2,AE$17&lt;=30,OR(AE29="準",AE29="深"),OR(AF29="準",AF29="深"),OR(AG29="準",AG29="深")),20,IF(AND($D$1="二交代制",OR(AE29="当",AE29="明"),NOT(OR(AND(AE29="当",OR(AF29="明",AE$17=31,AF$18="×"),OR(AG29="休",AE$17=30,AE$17=31,AG$18="×")),AND(AE29="明",OR(AD29="当",AE$17=1),OR(AF29="休",AE$17=31,AF$18="×"))))),30,IF(AND($D$1="三交代制",AD29&lt;&gt;"準",AD29&lt;&gt;"深",OR(AE29="準",AE29="深"),(NOT(OR(AND(AE29="準",OR(AD29="日",AD29="休",AE$17=1,AND(AF29&lt;&gt;"準",AF29&lt;&gt;"深",AD29="")),OR(AF29="休",AND(AF29="準",OR(AG29="休",AE$17=30,AG$18="×")),AE$17=31,AF$18="×",AF29="")),AND(AE29="深",OR(AD29="休",AE$17=1,AND(AF29&lt;&gt;"準",AF29&lt;&gt;"深",AD29="")),OR(AF29="休",AND(OR(AF29="準",AF29="深"),OR(AG29="休",AE$17=30,AG$18="×")),AE$17=31,AF$18="×",AF29="")))))),40,0))))</f>
        <v>0</v>
      </c>
      <c r="AF170" s="343">
        <f t="shared" ref="AF170" si="452">IF(AND($D$1="二交代制",AF$17&gt;=1,AF$17&lt;=28,AF29="当",AG29="明",AH29="休",AI29="当"),10,IF(AND($D$1="三交代制",AF$17&gt;=2,AF$17&lt;=30,OR(AF29="準",AF29="深"),OR(AG29="準",AG29="深"),OR(AH29="準",AH29="深")),20,IF(AND($D$1="二交代制",OR(AF29="当",AF29="明"),NOT(OR(AND(AF29="当",OR(AG29="明",AF$17=31,AG$18="×"),OR(AH29="休",AF$17=30,AF$17=31,AH$18="×")),AND(AF29="明",OR(AE29="当",AF$17=1),OR(AG29="休",AF$17=31,AG$18="×"))))),30,IF(AND($D$1="三交代制",AE29&lt;&gt;"準",AE29&lt;&gt;"深",OR(AF29="準",AF29="深"),(NOT(OR(AND(AF29="準",OR(AE29="日",AE29="休",AF$17=1,AND(AG29&lt;&gt;"準",AG29&lt;&gt;"深",AE29="")),OR(AG29="休",AND(AG29="準",OR(AH29="休",AF$17=30,AH$18="×")),AF$17=31,AG$18="×",AG29="")),AND(AF29="深",OR(AE29="休",AF$17=1,AND(AG29&lt;&gt;"準",AG29&lt;&gt;"深",AE29="")),OR(AG29="休",AND(OR(AG29="準",AG29="深"),OR(AH29="休",AF$17=30,AH$18="×")),AF$17=31,AG$18="×",AG29="")))))),40,0))))</f>
        <v>0</v>
      </c>
      <c r="AG170" s="343">
        <f t="shared" ref="AG170" si="453">IF(AND($D$1="二交代制",AG$17&gt;=1,AG$17&lt;=28,AG29="当",AH29="明",AI29="休",AJ29="当"),10,IF(AND($D$1="三交代制",AG$17&gt;=2,AG$17&lt;=30,OR(AG29="準",AG29="深"),OR(AH29="準",AH29="深"),OR(AI29="準",AI29="深")),20,IF(AND($D$1="二交代制",OR(AG29="当",AG29="明"),NOT(OR(AND(AG29="当",OR(AH29="明",AG$17=31,AH$18="×"),OR(AI29="休",AG$17=30,AG$17=31,AI$18="×")),AND(AG29="明",OR(AF29="当",AG$17=1),OR(AH29="休",AG$17=31,AH$18="×"))))),30,IF(AND($D$1="三交代制",AF29&lt;&gt;"準",AF29&lt;&gt;"深",OR(AG29="準",AG29="深"),(NOT(OR(AND(AG29="準",OR(AF29="日",AF29="休",AG$17=1,AND(AH29&lt;&gt;"準",AH29&lt;&gt;"深",AF29="")),OR(AH29="休",AND(AH29="準",OR(AI29="休",AG$17=30,AI$18="×")),AG$17=31,AH$18="×",AH29="")),AND(AG29="深",OR(AF29="休",AG$17=1,AND(AH29&lt;&gt;"準",AH29&lt;&gt;"深",AF29="")),OR(AH29="休",AND(OR(AH29="準",AH29="深"),OR(AI29="休",AG$17=30,AI$18="×")),AG$17=31,AH$18="×",AH29="")))))),40,0))))</f>
        <v>0</v>
      </c>
      <c r="AH170" s="343">
        <f t="shared" ref="AH170" si="454">IF(AND($D$1="二交代制",AH$17&gt;=1,AH$17&lt;=28,AH29="当",AI29="明",AJ29="休",AK29="当"),10,IF(AND($D$1="三交代制",AH$17&gt;=2,AH$17&lt;=30,OR(AH29="準",AH29="深"),OR(AI29="準",AI29="深"),OR(AJ29="準",AJ29="深")),20,IF(AND($D$1="二交代制",OR(AH29="当",AH29="明"),NOT(OR(AND(AH29="当",OR(AI29="明",AH$17=31,AI$18="×"),OR(AJ29="休",AH$17=30,AH$17=31,AJ$18="×")),AND(AH29="明",OR(AG29="当",AH$17=1),OR(AI29="休",AH$17=31,AI$18="×"))))),30,IF(AND($D$1="三交代制",AG29&lt;&gt;"準",AG29&lt;&gt;"深",OR(AH29="準",AH29="深"),(NOT(OR(AND(AH29="準",OR(AG29="日",AG29="休",AH$17=1,AND(AI29&lt;&gt;"準",AI29&lt;&gt;"深",AG29="")),OR(AI29="休",AND(AI29="準",OR(AJ29="休",AH$17=30,AJ$18="×")),AH$17=31,AI$18="×",AI29="")),AND(AH29="深",OR(AG29="休",AH$17=1,AND(AI29&lt;&gt;"準",AI29&lt;&gt;"深",AG29="")),OR(AI29="休",AND(OR(AI29="準",AI29="深"),OR(AJ29="休",AH$17=30,AJ$18="×")),AH$17=31,AI$18="×",AI29="")))))),40,0))))</f>
        <v>0</v>
      </c>
      <c r="AI170" s="343">
        <f t="shared" ref="AI170" si="455">IF(AND($D$1="二交代制",AI$17&gt;=1,AI$17&lt;=28,AI29="当",AJ29="明",AK29="休",AL29="当"),10,IF(AND($D$1="三交代制",AI$17&gt;=2,AI$17&lt;=30,OR(AI29="準",AI29="深"),OR(AJ29="準",AJ29="深"),OR(AK29="準",AK29="深")),20,IF(AND($D$1="二交代制",OR(AI29="当",AI29="明"),NOT(OR(AND(AI29="当",OR(AJ29="明",AI$17=31,AJ$18="×"),OR(AK29="休",AI$17=30,AI$17=31,AK$18="×")),AND(AI29="明",OR(AH29="当",AI$17=1),OR(AJ29="休",AI$17=31,AJ$18="×"))))),30,IF(AND($D$1="三交代制",AH29&lt;&gt;"準",AH29&lt;&gt;"深",OR(AI29="準",AI29="深"),(NOT(OR(AND(AI29="準",OR(AH29="日",AH29="休",AI$17=1,AND(AJ29&lt;&gt;"準",AJ29&lt;&gt;"深",AH29="")),OR(AJ29="休",AND(AJ29="準",OR(AK29="休",AI$17=30,AK$18="×")),AI$17=31,AJ$18="×",AJ29="")),AND(AI29="深",OR(AH29="休",AI$17=1,AND(AJ29&lt;&gt;"準",AJ29&lt;&gt;"深",AH29="")),OR(AJ29="休",AND(OR(AJ29="準",AJ29="深"),OR(AK29="休",AI$17=30,AK$18="×")),AI$17=31,AJ$18="×",AJ29="")))))),40,0))))</f>
        <v>0</v>
      </c>
      <c r="AJ170" s="343">
        <f t="shared" ref="AJ170" si="456">IF(AND($D$1="二交代制",AJ$17&gt;=1,AJ$17&lt;=28,AJ29="当",AK29="明",AL29="休",AM29="当"),10,IF(AND($D$1="三交代制",AJ$17&gt;=2,AJ$17&lt;=30,OR(AJ29="準",AJ29="深"),OR(AK29="準",AK29="深"),OR(AL29="準",AL29="深")),20,IF(AND($D$1="二交代制",OR(AJ29="当",AJ29="明"),NOT(OR(AND(AJ29="当",OR(AK29="明",AJ$17=31,AK$18="×"),OR(AL29="休",AJ$17=30,AJ$17=31,AL$18="×")),AND(AJ29="明",OR(AI29="当",AJ$17=1),OR(AK29="休",AJ$17=31,AK$18="×"))))),30,IF(AND($D$1="三交代制",AI29&lt;&gt;"準",AI29&lt;&gt;"深",OR(AJ29="準",AJ29="深"),(NOT(OR(AND(AJ29="準",OR(AI29="日",AI29="休",AJ$17=1,AND(AK29&lt;&gt;"準",AK29&lt;&gt;"深",AI29="")),OR(AK29="休",AND(AK29="準",OR(AL29="休",AJ$17=30,AL$18="×")),AJ$17=31,AK$18="×",AK29="")),AND(AJ29="深",OR(AI29="休",AJ$17=1,AND(AK29&lt;&gt;"準",AK29&lt;&gt;"深",AI29="")),OR(AK29="休",AND(OR(AK29="準",AK29="深"),OR(AL29="休",AJ$17=30,AL$18="×")),AJ$17=31,AK$18="×",AK29="")))))),40,0))))</f>
        <v>0</v>
      </c>
      <c r="AK170" s="343">
        <f t="shared" ref="AK170" si="457">IF(AND($D$1="二交代制",AK$17&gt;=1,AK$17&lt;=28,AK29="当",AL29="明",AM29="休",AN29="当"),10,IF(AND($D$1="三交代制",AK$17&gt;=2,AK$17&lt;=30,OR(AK29="準",AK29="深"),OR(AL29="準",AL29="深"),OR(AM29="準",AM29="深")),20,IF(AND($D$1="二交代制",OR(AK29="当",AK29="明"),NOT(OR(AND(AK29="当",OR(AL29="明",AK$17=31,AL$18="×"),OR(AM29="休",AK$17=30,AK$17=31,AM$18="×")),AND(AK29="明",OR(AJ29="当",AK$17=1),OR(AL29="休",AK$17=31,AL$18="×"))))),30,IF(AND($D$1="三交代制",AJ29&lt;&gt;"準",AJ29&lt;&gt;"深",OR(AK29="準",AK29="深"),(NOT(OR(AND(AK29="準",OR(AJ29="日",AJ29="休",AK$17=1,AND(AL29&lt;&gt;"準",AL29&lt;&gt;"深",AJ29="")),OR(AL29="休",AND(AL29="準",OR(AM29="休",AK$17=30,AM$18="×")),AK$17=31,AL$18="×",AL29="")),AND(AK29="深",OR(AJ29="休",AK$17=1,AND(AL29&lt;&gt;"準",AL29&lt;&gt;"深",AJ29="")),OR(AL29="休",AND(OR(AL29="準",AL29="深"),OR(AM29="休",AK$17=30,AM$18="×")),AK$17=31,AL$18="×",AL29="")))))),40,0))))</f>
        <v>0</v>
      </c>
      <c r="AL170" s="343">
        <f t="shared" ref="AL170" si="458">IF(AND($D$1="二交代制",AL$17&gt;=1,AL$17&lt;=28,AL29="当",AM29="明",AN29="休",AO29="当"),10,IF(AND($D$1="三交代制",AL$17&gt;=2,AL$17&lt;=30,OR(AL29="準",AL29="深"),OR(AM29="準",AM29="深"),OR(AN29="準",AN29="深")),20,IF(AND($D$1="二交代制",OR(AL29="当",AL29="明"),NOT(OR(AND(AL29="当",OR(AM29="明",AL$17=31,AM$18="×"),OR(AN29="休",AL$17=30,AL$17=31,AN$18="×")),AND(AL29="明",OR(AK29="当",AL$17=1),OR(AM29="休",AL$17=31,AM$18="×"))))),30,IF(AND($D$1="三交代制",AK29&lt;&gt;"準",AK29&lt;&gt;"深",OR(AL29="準",AL29="深"),(NOT(OR(AND(AL29="準",OR(AK29="日",AK29="休",AL$17=1,AND(AM29&lt;&gt;"準",AM29&lt;&gt;"深",AK29="")),OR(AM29="休",AND(AM29="準",OR(AN29="休",AL$17=30,AN$18="×")),AL$17=31,AM$18="×",AM29="")),AND(AL29="深",OR(AK29="休",AL$17=1,AND(AM29&lt;&gt;"準",AM29&lt;&gt;"深",AK29="")),OR(AM29="休",AND(OR(AM29="準",AM29="深"),OR(AN29="休",AL$17=30,AN$18="×")),AL$17=31,AM$18="×",AM29="")))))),40,0))))</f>
        <v>0</v>
      </c>
      <c r="AM170" s="343">
        <f t="shared" ref="AM170" si="459">IF(AND($D$1="二交代制",AM$17&gt;=1,AM$17&lt;=28,AM29="当",AN29="明",AO29="休",AP29="当"),10,IF(AND($D$1="三交代制",AM$17&gt;=2,AM$17&lt;=30,OR(AM29="準",AM29="深"),OR(AN29="準",AN29="深"),OR(AO29="準",AO29="深")),20,IF(AND($D$1="二交代制",OR(AM29="当",AM29="明"),NOT(OR(AND(AM29="当",OR(AN29="明",AM$17=31,AN$18="×"),OR(AO29="休",AM$17=30,AM$17=31,AO$18="×")),AND(AM29="明",OR(AL29="当",AM$17=1),OR(AN29="休",AM$17=31,AN$18="×"))))),30,IF(AND($D$1="三交代制",AL29&lt;&gt;"準",AL29&lt;&gt;"深",OR(AM29="準",AM29="深"),(NOT(OR(AND(AM29="準",OR(AL29="日",AL29="休",AM$17=1,AND(AN29&lt;&gt;"準",AN29&lt;&gt;"深",AL29="")),OR(AN29="休",AND(AN29="準",OR(AO29="休",AM$17=30,AO$18="×")),AM$17=31,AN$18="×",AN29="")),AND(AM29="深",OR(AL29="休",AM$17=1,AND(AN29&lt;&gt;"準",AN29&lt;&gt;"深",AL29="")),OR(AN29="休",AND(OR(AN29="準",AN29="深"),OR(AO29="休",AM$17=30,AO$18="×")),AM$17=31,AN$18="×",AN29="")))))),40,0))))</f>
        <v>0</v>
      </c>
      <c r="AN170" s="343">
        <f t="shared" ref="AN170" si="460">IF(AND($D$1="二交代制",AN$17&gt;=1,AN$17&lt;=28,AN29="当",AO29="明",AP29="休",AQ29="当"),10,IF(AND($D$1="三交代制",AN$17&gt;=2,AN$17&lt;=30,OR(AN29="準",AN29="深"),OR(AO29="準",AO29="深"),OR(AP29="準",AP29="深")),20,IF(AND($D$1="二交代制",OR(AN29="当",AN29="明"),NOT(OR(AND(AN29="当",OR(AO29="明",AN$17=31,AO$18="×"),OR(AP29="休",AN$17=30,AN$17=31,AP$18="×")),AND(AN29="明",OR(AM29="当",AN$17=1),OR(AO29="休",AN$17=31,AO$18="×"))))),30,IF(AND($D$1="三交代制",AM29&lt;&gt;"準",AM29&lt;&gt;"深",OR(AN29="準",AN29="深"),(NOT(OR(AND(AN29="準",OR(AM29="日",AM29="休",AN$17=1,AND(AO29&lt;&gt;"準",AO29&lt;&gt;"深",AM29="")),OR(AO29="休",AND(AO29="準",OR(AP29="休",AN$17=30,AP$18="×")),AN$17=31,AO$18="×",AO29="")),AND(AN29="深",OR(AM29="休",AN$17=1,AND(AO29&lt;&gt;"準",AO29&lt;&gt;"深",AM29="")),OR(AO29="休",AND(OR(AO29="準",AO29="深"),OR(AP29="休",AN$17=30,AP$18="×")),AN$17=31,AO$18="×",AO29="")))))),40,0))))</f>
        <v>0</v>
      </c>
      <c r="AO170" s="343">
        <f t="shared" ref="AO170" si="461">IF(AND($D$1="二交代制",AO$17&gt;=1,AO$17&lt;=28,AO29="当",AP29="明",AQ29="休",AR29="当"),10,IF(AND($D$1="三交代制",AO$17&gt;=2,AO$17&lt;=30,OR(AO29="準",AO29="深"),OR(AP29="準",AP29="深"),OR(AQ29="準",AQ29="深")),20,IF(AND($D$1="二交代制",OR(AO29="当",AO29="明"),NOT(OR(AND(AO29="当",OR(AP29="明",AO$17=31,AP$18="×"),OR(AQ29="休",AO$17=30,AO$17=31,AQ$18="×")),AND(AO29="明",OR(AN29="当",AO$17=1),OR(AP29="休",AO$17=31,AP$18="×"))))),30,IF(AND($D$1="三交代制",AN29&lt;&gt;"準",AN29&lt;&gt;"深",OR(AO29="準",AO29="深"),(NOT(OR(AND(AO29="準",OR(AN29="日",AN29="休",AO$17=1,AND(AP29&lt;&gt;"準",AP29&lt;&gt;"深",AN29="")),OR(AP29="休",AND(AP29="準",OR(AQ29="休",AO$17=30,AQ$18="×")),AO$17=31,AP$18="×",AP29="")),AND(AO29="深",OR(AN29="休",AO$17=1,AND(AP29&lt;&gt;"準",AP29&lt;&gt;"深",AN29="")),OR(AP29="休",AND(OR(AP29="準",AP29="深"),OR(AQ29="休",AO$17=30,AQ$18="×")),AO$17=31,AP$18="×",AP29="")))))),40,0))))</f>
        <v>0</v>
      </c>
      <c r="BA170" s="87" t="str">
        <f>IF(Aチーム用勤務希望表!BA170&lt;&gt;"",Aチーム用勤務希望表!BA170,"")</f>
        <v>みどりの日</v>
      </c>
      <c r="BB170" s="140">
        <f>IF(Aチーム用勤務希望表!BB170&lt;&gt;"",Aチーム用勤務希望表!BB170,"")</f>
        <v>44685</v>
      </c>
      <c r="BC170" s="87" t="str">
        <f>IF(Aチーム用勤務希望表!BC170&lt;&gt;"",Aチーム用勤務希望表!BC170,"")</f>
        <v/>
      </c>
      <c r="BD170" s="13">
        <f t="shared" si="331"/>
        <v>0</v>
      </c>
      <c r="BE170" s="13">
        <f t="shared" si="331"/>
        <v>0</v>
      </c>
      <c r="BF170" s="13">
        <f t="shared" si="331"/>
        <v>0</v>
      </c>
      <c r="BG170" s="13">
        <f t="shared" si="331"/>
        <v>0</v>
      </c>
      <c r="BH170" s="13">
        <f t="shared" si="331"/>
        <v>0</v>
      </c>
      <c r="BI170" s="13">
        <f t="shared" si="331"/>
        <v>0</v>
      </c>
      <c r="BJ170" s="13">
        <f t="shared" si="331"/>
        <v>0</v>
      </c>
      <c r="BK170" s="13">
        <f t="shared" si="331"/>
        <v>0</v>
      </c>
      <c r="BL170" s="13">
        <f t="shared" si="331"/>
        <v>0</v>
      </c>
      <c r="BM170" s="13">
        <f t="shared" si="331"/>
        <v>0</v>
      </c>
      <c r="BN170" s="13">
        <f t="shared" si="332"/>
        <v>0</v>
      </c>
      <c r="BO170" s="13">
        <f t="shared" si="332"/>
        <v>0</v>
      </c>
      <c r="BP170" s="13">
        <f t="shared" si="332"/>
        <v>0</v>
      </c>
      <c r="BQ170" s="13">
        <f t="shared" si="332"/>
        <v>0</v>
      </c>
      <c r="BR170" s="13">
        <f t="shared" si="332"/>
        <v>0</v>
      </c>
      <c r="BS170" s="13">
        <f t="shared" si="332"/>
        <v>0</v>
      </c>
      <c r="BT170" s="13">
        <f t="shared" si="332"/>
        <v>0</v>
      </c>
      <c r="BU170" s="13">
        <f t="shared" si="332"/>
        <v>0</v>
      </c>
      <c r="BV170" s="13">
        <f t="shared" si="332"/>
        <v>0</v>
      </c>
      <c r="BW170" s="13">
        <f t="shared" si="332"/>
        <v>0</v>
      </c>
      <c r="BX170" s="13">
        <f t="shared" si="333"/>
        <v>0</v>
      </c>
      <c r="BY170" s="13">
        <f t="shared" si="333"/>
        <v>0</v>
      </c>
      <c r="BZ170" s="13">
        <f t="shared" si="333"/>
        <v>0</v>
      </c>
      <c r="CA170" s="13">
        <f t="shared" si="333"/>
        <v>0</v>
      </c>
      <c r="CB170" s="13">
        <f t="shared" si="333"/>
        <v>0</v>
      </c>
      <c r="CC170" s="13">
        <f t="shared" si="333"/>
        <v>0</v>
      </c>
      <c r="CD170" s="13">
        <f t="shared" si="333"/>
        <v>0</v>
      </c>
      <c r="CE170" s="13">
        <f t="shared" si="333"/>
        <v>0</v>
      </c>
      <c r="CF170" s="13">
        <f t="shared" si="333"/>
        <v>0</v>
      </c>
      <c r="CG170" s="13">
        <f t="shared" si="333"/>
        <v>0</v>
      </c>
      <c r="CH170" s="13">
        <f t="shared" si="333"/>
        <v>0</v>
      </c>
    </row>
    <row r="171" spans="3:86" x14ac:dyDescent="0.4">
      <c r="C171" s="17"/>
      <c r="D171" s="18" t="s">
        <v>36</v>
      </c>
      <c r="E171" s="18" t="s">
        <v>35</v>
      </c>
      <c r="F171" s="18" t="s">
        <v>36</v>
      </c>
      <c r="G171" s="21"/>
      <c r="H171" s="17"/>
      <c r="I171" s="345"/>
      <c r="J171" s="434"/>
      <c r="K171" s="343"/>
      <c r="L171" s="343"/>
      <c r="M171" s="343"/>
      <c r="N171" s="343"/>
      <c r="O171" s="343"/>
      <c r="P171" s="343"/>
      <c r="Q171" s="343"/>
      <c r="R171" s="343"/>
      <c r="S171" s="343"/>
      <c r="T171" s="343"/>
      <c r="U171" s="343"/>
      <c r="V171" s="343"/>
      <c r="W171" s="343"/>
      <c r="X171" s="343"/>
      <c r="Y171" s="343"/>
      <c r="Z171" s="343"/>
      <c r="AA171" s="343"/>
      <c r="AB171" s="343"/>
      <c r="AC171" s="343"/>
      <c r="AD171" s="343"/>
      <c r="AE171" s="343"/>
      <c r="AF171" s="343"/>
      <c r="AG171" s="343"/>
      <c r="AH171" s="343"/>
      <c r="AI171" s="343"/>
      <c r="AJ171" s="343"/>
      <c r="AK171" s="343"/>
      <c r="AL171" s="343"/>
      <c r="AM171" s="343"/>
      <c r="AN171" s="343"/>
      <c r="AO171" s="343"/>
      <c r="BA171" s="87" t="str">
        <f>IF(Aチーム用勤務希望表!BA171&lt;&gt;"",Aチーム用勤務希望表!BA171,"")</f>
        <v>こどもの日</v>
      </c>
      <c r="BB171" s="140">
        <f>IF(Aチーム用勤務希望表!BB171&lt;&gt;"",Aチーム用勤務希望表!BB171,"")</f>
        <v>44686</v>
      </c>
      <c r="BC171" s="87" t="str">
        <f>IF(Aチーム用勤務希望表!BC171&lt;&gt;"",Aチーム用勤務希望表!BC171,"")</f>
        <v/>
      </c>
      <c r="BD171" s="13">
        <f t="shared" si="331"/>
        <v>0</v>
      </c>
      <c r="BE171" s="13">
        <f t="shared" si="331"/>
        <v>0</v>
      </c>
      <c r="BF171" s="13">
        <f t="shared" si="331"/>
        <v>0</v>
      </c>
      <c r="BG171" s="13">
        <f t="shared" si="331"/>
        <v>0</v>
      </c>
      <c r="BH171" s="13">
        <f t="shared" si="331"/>
        <v>0</v>
      </c>
      <c r="BI171" s="13">
        <f t="shared" si="331"/>
        <v>0</v>
      </c>
      <c r="BJ171" s="13">
        <f t="shared" si="331"/>
        <v>0</v>
      </c>
      <c r="BK171" s="13">
        <f t="shared" si="331"/>
        <v>0</v>
      </c>
      <c r="BL171" s="13">
        <f t="shared" si="331"/>
        <v>0</v>
      </c>
      <c r="BM171" s="13">
        <f t="shared" si="331"/>
        <v>0</v>
      </c>
      <c r="BN171" s="13">
        <f t="shared" si="332"/>
        <v>0</v>
      </c>
      <c r="BO171" s="13">
        <f t="shared" si="332"/>
        <v>0</v>
      </c>
      <c r="BP171" s="13">
        <f t="shared" si="332"/>
        <v>0</v>
      </c>
      <c r="BQ171" s="13">
        <f t="shared" si="332"/>
        <v>0</v>
      </c>
      <c r="BR171" s="13">
        <f t="shared" si="332"/>
        <v>0</v>
      </c>
      <c r="BS171" s="13">
        <f t="shared" si="332"/>
        <v>0</v>
      </c>
      <c r="BT171" s="13">
        <f t="shared" si="332"/>
        <v>0</v>
      </c>
      <c r="BU171" s="13">
        <f t="shared" si="332"/>
        <v>0</v>
      </c>
      <c r="BV171" s="13">
        <f t="shared" si="332"/>
        <v>0</v>
      </c>
      <c r="BW171" s="13">
        <f t="shared" si="332"/>
        <v>0</v>
      </c>
      <c r="BX171" s="13">
        <f t="shared" si="333"/>
        <v>0</v>
      </c>
      <c r="BY171" s="13">
        <f t="shared" si="333"/>
        <v>0</v>
      </c>
      <c r="BZ171" s="13">
        <f t="shared" si="333"/>
        <v>0</v>
      </c>
      <c r="CA171" s="13">
        <f t="shared" si="333"/>
        <v>0</v>
      </c>
      <c r="CB171" s="13">
        <f t="shared" si="333"/>
        <v>0</v>
      </c>
      <c r="CC171" s="13">
        <f t="shared" si="333"/>
        <v>0</v>
      </c>
      <c r="CD171" s="13">
        <f t="shared" si="333"/>
        <v>0</v>
      </c>
      <c r="CE171" s="13">
        <f t="shared" si="333"/>
        <v>0</v>
      </c>
      <c r="CF171" s="13">
        <f t="shared" si="333"/>
        <v>0</v>
      </c>
      <c r="CG171" s="13">
        <f t="shared" si="333"/>
        <v>0</v>
      </c>
      <c r="CH171" s="13">
        <f t="shared" si="333"/>
        <v>0</v>
      </c>
    </row>
    <row r="172" spans="3:86" x14ac:dyDescent="0.4">
      <c r="C172" s="17"/>
      <c r="D172" s="18" t="s">
        <v>36</v>
      </c>
      <c r="E172" s="18" t="s">
        <v>35</v>
      </c>
      <c r="F172" s="18" t="s">
        <v>34</v>
      </c>
      <c r="G172" s="18" t="s">
        <v>36</v>
      </c>
      <c r="H172" s="17"/>
      <c r="I172" s="345"/>
      <c r="J172" s="419" t="str">
        <f t="shared" ref="J172" si="462">E31</f>
        <v>山本</v>
      </c>
      <c r="K172" s="343">
        <f t="shared" ref="K172" si="463">IF(AND($D$1="二交代制",K$17&gt;=1,K$17&lt;=28,K31="当",L31="明",M31="休",N31="当"),10,IF(AND($D$1="三交代制",K$17&gt;=2,K$17&lt;=30,OR(K31="準",K31="深"),OR(L31="準",L31="深"),OR(M31="準",M31="深")),20,IF(AND($D$1="二交代制",OR(K31="当",K31="明"),NOT(OR(AND(K31="当",OR(L31="明",K$17=31,L$18="×"),OR(M31="休",K$17=30,K$17=31,M$18="×")),AND(K31="明",OR(J31="当",K$17=1),OR(L31="休",K$17=31,L$18="×"))))),30,IF(AND($D$1="三交代制",J31&lt;&gt;"準",J31&lt;&gt;"深",OR(K31="準",K31="深"),(NOT(OR(AND(K31="準",OR(J31="日",J31="休",K$17=1,AND(L31&lt;&gt;"準",L31&lt;&gt;"深",J31="")),OR(L31="休",AND(L31="準",OR(M31="休",K$17=30,M$18="×")),K$17=31,L$18="×",L31="")),AND(K31="深",OR(J31="休",K$17=1,AND(L31&lt;&gt;"準",L31&lt;&gt;"深",J31="")),OR(L31="休",AND(OR(L31="準",L31="深"),OR(M31="休",K$17=30,M$18="×")),K$17=31,L$18="×",L31="")))))),40,0))))</f>
        <v>0</v>
      </c>
      <c r="L172" s="343">
        <f t="shared" ref="L172" si="464">IF(AND($D$1="二交代制",L$17&gt;=1,L$17&lt;=28,L31="当",M31="明",N31="休",O31="当"),10,IF(AND($D$1="三交代制",L$17&gt;=2,L$17&lt;=30,OR(L31="準",L31="深"),OR(M31="準",M31="深"),OR(N31="準",N31="深")),20,IF(AND($D$1="二交代制",OR(L31="当",L31="明"),NOT(OR(AND(L31="当",OR(M31="明",L$17=31,M$18="×"),OR(N31="休",L$17=30,L$17=31,N$18="×")),AND(L31="明",OR(K31="当",L$17=1),OR(M31="休",L$17=31,M$18="×"))))),30,IF(AND($D$1="三交代制",K31&lt;&gt;"準",K31&lt;&gt;"深",OR(L31="準",L31="深"),(NOT(OR(AND(L31="準",OR(K31="日",K31="休",L$17=1,AND(M31&lt;&gt;"準",M31&lt;&gt;"深",K31="")),OR(M31="休",AND(M31="準",OR(N31="休",L$17=30,N$18="×")),L$17=31,M$18="×",M31="")),AND(L31="深",OR(K31="休",L$17=1,AND(M31&lt;&gt;"準",M31&lt;&gt;"深",K31="")),OR(M31="休",AND(OR(M31="準",M31="深"),OR(N31="休",L$17=30,N$18="×")),L$17=31,M$18="×",M31="")))))),40,0))))</f>
        <v>0</v>
      </c>
      <c r="M172" s="343">
        <f t="shared" ref="M172" si="465">IF(AND($D$1="二交代制",M$17&gt;=1,M$17&lt;=28,M31="当",N31="明",O31="休",P31="当"),10,IF(AND($D$1="三交代制",M$17&gt;=2,M$17&lt;=30,OR(M31="準",M31="深"),OR(N31="準",N31="深"),OR(O31="準",O31="深")),20,IF(AND($D$1="二交代制",OR(M31="当",M31="明"),NOT(OR(AND(M31="当",OR(N31="明",M$17=31,N$18="×"),OR(O31="休",M$17=30,M$17=31,O$18="×")),AND(M31="明",OR(L31="当",M$17=1),OR(N31="休",M$17=31,N$18="×"))))),30,IF(AND($D$1="三交代制",L31&lt;&gt;"準",L31&lt;&gt;"深",OR(M31="準",M31="深"),(NOT(OR(AND(M31="準",OR(L31="日",L31="休",M$17=1,AND(N31&lt;&gt;"準",N31&lt;&gt;"深",L31="")),OR(N31="休",AND(N31="準",OR(O31="休",M$17=30,O$18="×")),M$17=31,N$18="×",N31="")),AND(M31="深",OR(L31="休",M$17=1,AND(N31&lt;&gt;"準",N31&lt;&gt;"深",L31="")),OR(N31="休",AND(OR(N31="準",N31="深"),OR(O31="休",M$17=30,O$18="×")),M$17=31,N$18="×",N31="")))))),40,0))))</f>
        <v>0</v>
      </c>
      <c r="N172" s="343">
        <f t="shared" ref="N172" si="466">IF(AND($D$1="二交代制",N$17&gt;=1,N$17&lt;=28,N31="当",O31="明",P31="休",Q31="当"),10,IF(AND($D$1="三交代制",N$17&gt;=2,N$17&lt;=30,OR(N31="準",N31="深"),OR(O31="準",O31="深"),OR(P31="準",P31="深")),20,IF(AND($D$1="二交代制",OR(N31="当",N31="明"),NOT(OR(AND(N31="当",OR(O31="明",N$17=31,O$18="×"),OR(P31="休",N$17=30,N$17=31,P$18="×")),AND(N31="明",OR(M31="当",N$17=1),OR(O31="休",N$17=31,O$18="×"))))),30,IF(AND($D$1="三交代制",M31&lt;&gt;"準",M31&lt;&gt;"深",OR(N31="準",N31="深"),(NOT(OR(AND(N31="準",OR(M31="日",M31="休",N$17=1,AND(O31&lt;&gt;"準",O31&lt;&gt;"深",M31="")),OR(O31="休",AND(O31="準",OR(P31="休",N$17=30,P$18="×")),N$17=31,O$18="×",O31="")),AND(N31="深",OR(M31="休",N$17=1,AND(O31&lt;&gt;"準",O31&lt;&gt;"深",M31="")),OR(O31="休",AND(OR(O31="準",O31="深"),OR(P31="休",N$17=30,P$18="×")),N$17=31,O$18="×",O31="")))))),40,0))))</f>
        <v>0</v>
      </c>
      <c r="O172" s="343">
        <f t="shared" ref="O172" si="467">IF(AND($D$1="二交代制",O$17&gt;=1,O$17&lt;=28,O31="当",P31="明",Q31="休",R31="当"),10,IF(AND($D$1="三交代制",O$17&gt;=2,O$17&lt;=30,OR(O31="準",O31="深"),OR(P31="準",P31="深"),OR(Q31="準",Q31="深")),20,IF(AND($D$1="二交代制",OR(O31="当",O31="明"),NOT(OR(AND(O31="当",OR(P31="明",O$17=31,P$18="×"),OR(Q31="休",O$17=30,O$17=31,Q$18="×")),AND(O31="明",OR(N31="当",O$17=1),OR(P31="休",O$17=31,P$18="×"))))),30,IF(AND($D$1="三交代制",N31&lt;&gt;"準",N31&lt;&gt;"深",OR(O31="準",O31="深"),(NOT(OR(AND(O31="準",OR(N31="日",N31="休",O$17=1,AND(P31&lt;&gt;"準",P31&lt;&gt;"深",N31="")),OR(P31="休",AND(P31="準",OR(Q31="休",O$17=30,Q$18="×")),O$17=31,P$18="×",P31="")),AND(O31="深",OR(N31="休",O$17=1,AND(P31&lt;&gt;"準",P31&lt;&gt;"深",N31="")),OR(P31="休",AND(OR(P31="準",P31="深"),OR(Q31="休",O$17=30,Q$18="×")),O$17=31,P$18="×",P31="")))))),40,0))))</f>
        <v>0</v>
      </c>
      <c r="P172" s="343">
        <f t="shared" ref="P172" si="468">IF(AND($D$1="二交代制",P$17&gt;=1,P$17&lt;=28,P31="当",Q31="明",R31="休",S31="当"),10,IF(AND($D$1="三交代制",P$17&gt;=2,P$17&lt;=30,OR(P31="準",P31="深"),OR(Q31="準",Q31="深"),OR(R31="準",R31="深")),20,IF(AND($D$1="二交代制",OR(P31="当",P31="明"),NOT(OR(AND(P31="当",OR(Q31="明",P$17=31,Q$18="×"),OR(R31="休",P$17=30,P$17=31,R$18="×")),AND(P31="明",OR(O31="当",P$17=1),OR(Q31="休",P$17=31,Q$18="×"))))),30,IF(AND($D$1="三交代制",O31&lt;&gt;"準",O31&lt;&gt;"深",OR(P31="準",P31="深"),(NOT(OR(AND(P31="準",OR(O31="日",O31="休",P$17=1,AND(Q31&lt;&gt;"準",Q31&lt;&gt;"深",O31="")),OR(Q31="休",AND(Q31="準",OR(R31="休",P$17=30,R$18="×")),P$17=31,Q$18="×",Q31="")),AND(P31="深",OR(O31="休",P$17=1,AND(Q31&lt;&gt;"準",Q31&lt;&gt;"深",O31="")),OR(Q31="休",AND(OR(Q31="準",Q31="深"),OR(R31="休",P$17=30,R$18="×")),P$17=31,Q$18="×",Q31="")))))),40,0))))</f>
        <v>0</v>
      </c>
      <c r="Q172" s="343">
        <f t="shared" ref="Q172" si="469">IF(AND($D$1="二交代制",Q$17&gt;=1,Q$17&lt;=28,Q31="当",R31="明",S31="休",T31="当"),10,IF(AND($D$1="三交代制",Q$17&gt;=2,Q$17&lt;=30,OR(Q31="準",Q31="深"),OR(R31="準",R31="深"),OR(S31="準",S31="深")),20,IF(AND($D$1="二交代制",OR(Q31="当",Q31="明"),NOT(OR(AND(Q31="当",OR(R31="明",Q$17=31,R$18="×"),OR(S31="休",Q$17=30,Q$17=31,S$18="×")),AND(Q31="明",OR(P31="当",Q$17=1),OR(R31="休",Q$17=31,R$18="×"))))),30,IF(AND($D$1="三交代制",P31&lt;&gt;"準",P31&lt;&gt;"深",OR(Q31="準",Q31="深"),(NOT(OR(AND(Q31="準",OR(P31="日",P31="休",Q$17=1,AND(R31&lt;&gt;"準",R31&lt;&gt;"深",P31="")),OR(R31="休",AND(R31="準",OR(S31="休",Q$17=30,S$18="×")),Q$17=31,R$18="×",R31="")),AND(Q31="深",OR(P31="休",Q$17=1,AND(R31&lt;&gt;"準",R31&lt;&gt;"深",P31="")),OR(R31="休",AND(OR(R31="準",R31="深"),OR(S31="休",Q$17=30,S$18="×")),Q$17=31,R$18="×",R31="")))))),40,0))))</f>
        <v>0</v>
      </c>
      <c r="R172" s="343">
        <f t="shared" ref="R172" si="470">IF(AND($D$1="二交代制",R$17&gt;=1,R$17&lt;=28,R31="当",S31="明",T31="休",U31="当"),10,IF(AND($D$1="三交代制",R$17&gt;=2,R$17&lt;=30,OR(R31="準",R31="深"),OR(S31="準",S31="深"),OR(T31="準",T31="深")),20,IF(AND($D$1="二交代制",OR(R31="当",R31="明"),NOT(OR(AND(R31="当",OR(S31="明",R$17=31,S$18="×"),OR(T31="休",R$17=30,R$17=31,T$18="×")),AND(R31="明",OR(Q31="当",R$17=1),OR(S31="休",R$17=31,S$18="×"))))),30,IF(AND($D$1="三交代制",Q31&lt;&gt;"準",Q31&lt;&gt;"深",OR(R31="準",R31="深"),(NOT(OR(AND(R31="準",OR(Q31="日",Q31="休",R$17=1,AND(S31&lt;&gt;"準",S31&lt;&gt;"深",Q31="")),OR(S31="休",AND(S31="準",OR(T31="休",R$17=30,T$18="×")),R$17=31,S$18="×",S31="")),AND(R31="深",OR(Q31="休",R$17=1,AND(S31&lt;&gt;"準",S31&lt;&gt;"深",Q31="")),OR(S31="休",AND(OR(S31="準",S31="深"),OR(T31="休",R$17=30,T$18="×")),R$17=31,S$18="×",S31="")))))),40,0))))</f>
        <v>0</v>
      </c>
      <c r="S172" s="343">
        <f t="shared" ref="S172" si="471">IF(AND($D$1="二交代制",S$17&gt;=1,S$17&lt;=28,S31="当",T31="明",U31="休",V31="当"),10,IF(AND($D$1="三交代制",S$17&gt;=2,S$17&lt;=30,OR(S31="準",S31="深"),OR(T31="準",T31="深"),OR(U31="準",U31="深")),20,IF(AND($D$1="二交代制",OR(S31="当",S31="明"),NOT(OR(AND(S31="当",OR(T31="明",S$17=31,T$18="×"),OR(U31="休",S$17=30,S$17=31,U$18="×")),AND(S31="明",OR(R31="当",S$17=1),OR(T31="休",S$17=31,T$18="×"))))),30,IF(AND($D$1="三交代制",R31&lt;&gt;"準",R31&lt;&gt;"深",OR(S31="準",S31="深"),(NOT(OR(AND(S31="準",OR(R31="日",R31="休",S$17=1,AND(T31&lt;&gt;"準",T31&lt;&gt;"深",R31="")),OR(T31="休",AND(T31="準",OR(U31="休",S$17=30,U$18="×")),S$17=31,T$18="×",T31="")),AND(S31="深",OR(R31="休",S$17=1,AND(T31&lt;&gt;"準",T31&lt;&gt;"深",R31="")),OR(T31="休",AND(OR(T31="準",T31="深"),OR(U31="休",S$17=30,U$18="×")),S$17=31,T$18="×",T31="")))))),40,0))))</f>
        <v>0</v>
      </c>
      <c r="T172" s="343">
        <f t="shared" ref="T172" si="472">IF(AND($D$1="二交代制",T$17&gt;=1,T$17&lt;=28,T31="当",U31="明",V31="休",W31="当"),10,IF(AND($D$1="三交代制",T$17&gt;=2,T$17&lt;=30,OR(T31="準",T31="深"),OR(U31="準",U31="深"),OR(V31="準",V31="深")),20,IF(AND($D$1="二交代制",OR(T31="当",T31="明"),NOT(OR(AND(T31="当",OR(U31="明",T$17=31,U$18="×"),OR(V31="休",T$17=30,T$17=31,V$18="×")),AND(T31="明",OR(S31="当",T$17=1),OR(U31="休",T$17=31,U$18="×"))))),30,IF(AND($D$1="三交代制",S31&lt;&gt;"準",S31&lt;&gt;"深",OR(T31="準",T31="深"),(NOT(OR(AND(T31="準",OR(S31="日",S31="休",T$17=1,AND(U31&lt;&gt;"準",U31&lt;&gt;"深",S31="")),OR(U31="休",AND(U31="準",OR(V31="休",T$17=30,V$18="×")),T$17=31,U$18="×",U31="")),AND(T31="深",OR(S31="休",T$17=1,AND(U31&lt;&gt;"準",U31&lt;&gt;"深",S31="")),OR(U31="休",AND(OR(U31="準",U31="深"),OR(V31="休",T$17=30,V$18="×")),T$17=31,U$18="×",U31="")))))),40,0))))</f>
        <v>0</v>
      </c>
      <c r="U172" s="343">
        <f t="shared" ref="U172" si="473">IF(AND($D$1="二交代制",U$17&gt;=1,U$17&lt;=28,U31="当",V31="明",W31="休",X31="当"),10,IF(AND($D$1="三交代制",U$17&gt;=2,U$17&lt;=30,OR(U31="準",U31="深"),OR(V31="準",V31="深"),OR(W31="準",W31="深")),20,IF(AND($D$1="二交代制",OR(U31="当",U31="明"),NOT(OR(AND(U31="当",OR(V31="明",U$17=31,V$18="×"),OR(W31="休",U$17=30,U$17=31,W$18="×")),AND(U31="明",OR(T31="当",U$17=1),OR(V31="休",U$17=31,V$18="×"))))),30,IF(AND($D$1="三交代制",T31&lt;&gt;"準",T31&lt;&gt;"深",OR(U31="準",U31="深"),(NOT(OR(AND(U31="準",OR(T31="日",T31="休",U$17=1,AND(V31&lt;&gt;"準",V31&lt;&gt;"深",T31="")),OR(V31="休",AND(V31="準",OR(W31="休",U$17=30,W$18="×")),U$17=31,V$18="×",V31="")),AND(U31="深",OR(T31="休",U$17=1,AND(V31&lt;&gt;"準",V31&lt;&gt;"深",T31="")),OR(V31="休",AND(OR(V31="準",V31="深"),OR(W31="休",U$17=30,W$18="×")),U$17=31,V$18="×",V31="")))))),40,0))))</f>
        <v>0</v>
      </c>
      <c r="V172" s="343">
        <f t="shared" ref="V172" si="474">IF(AND($D$1="二交代制",V$17&gt;=1,V$17&lt;=28,V31="当",W31="明",X31="休",Y31="当"),10,IF(AND($D$1="三交代制",V$17&gt;=2,V$17&lt;=30,OR(V31="準",V31="深"),OR(W31="準",W31="深"),OR(X31="準",X31="深")),20,IF(AND($D$1="二交代制",OR(V31="当",V31="明"),NOT(OR(AND(V31="当",OR(W31="明",V$17=31,W$18="×"),OR(X31="休",V$17=30,V$17=31,X$18="×")),AND(V31="明",OR(U31="当",V$17=1),OR(W31="休",V$17=31,W$18="×"))))),30,IF(AND($D$1="三交代制",U31&lt;&gt;"準",U31&lt;&gt;"深",OR(V31="準",V31="深"),(NOT(OR(AND(V31="準",OR(U31="日",U31="休",V$17=1,AND(W31&lt;&gt;"準",W31&lt;&gt;"深",U31="")),OR(W31="休",AND(W31="準",OR(X31="休",V$17=30,X$18="×")),V$17=31,W$18="×",W31="")),AND(V31="深",OR(U31="休",V$17=1,AND(W31&lt;&gt;"準",W31&lt;&gt;"深",U31="")),OR(W31="休",AND(OR(W31="準",W31="深"),OR(X31="休",V$17=30,X$18="×")),V$17=31,W$18="×",W31="")))))),40,0))))</f>
        <v>0</v>
      </c>
      <c r="W172" s="343">
        <f t="shared" ref="W172" si="475">IF(AND($D$1="二交代制",W$17&gt;=1,W$17&lt;=28,W31="当",X31="明",Y31="休",Z31="当"),10,IF(AND($D$1="三交代制",W$17&gt;=2,W$17&lt;=30,OR(W31="準",W31="深"),OR(X31="準",X31="深"),OR(Y31="準",Y31="深")),20,IF(AND($D$1="二交代制",OR(W31="当",W31="明"),NOT(OR(AND(W31="当",OR(X31="明",W$17=31,X$18="×"),OR(Y31="休",W$17=30,W$17=31,Y$18="×")),AND(W31="明",OR(V31="当",W$17=1),OR(X31="休",W$17=31,X$18="×"))))),30,IF(AND($D$1="三交代制",V31&lt;&gt;"準",V31&lt;&gt;"深",OR(W31="準",W31="深"),(NOT(OR(AND(W31="準",OR(V31="日",V31="休",W$17=1,AND(X31&lt;&gt;"準",X31&lt;&gt;"深",V31="")),OR(X31="休",AND(X31="準",OR(Y31="休",W$17=30,Y$18="×")),W$17=31,X$18="×",X31="")),AND(W31="深",OR(V31="休",W$17=1,AND(X31&lt;&gt;"準",X31&lt;&gt;"深",V31="")),OR(X31="休",AND(OR(X31="準",X31="深"),OR(Y31="休",W$17=30,Y$18="×")),W$17=31,X$18="×",X31="")))))),40,0))))</f>
        <v>0</v>
      </c>
      <c r="X172" s="343">
        <f t="shared" ref="X172" si="476">IF(AND($D$1="二交代制",X$17&gt;=1,X$17&lt;=28,X31="当",Y31="明",Z31="休",AA31="当"),10,IF(AND($D$1="三交代制",X$17&gt;=2,X$17&lt;=30,OR(X31="準",X31="深"),OR(Y31="準",Y31="深"),OR(Z31="準",Z31="深")),20,IF(AND($D$1="二交代制",OR(X31="当",X31="明"),NOT(OR(AND(X31="当",OR(Y31="明",X$17=31,Y$18="×"),OR(Z31="休",X$17=30,X$17=31,Z$18="×")),AND(X31="明",OR(W31="当",X$17=1),OR(Y31="休",X$17=31,Y$18="×"))))),30,IF(AND($D$1="三交代制",W31&lt;&gt;"準",W31&lt;&gt;"深",OR(X31="準",X31="深"),(NOT(OR(AND(X31="準",OR(W31="日",W31="休",X$17=1,AND(Y31&lt;&gt;"準",Y31&lt;&gt;"深",W31="")),OR(Y31="休",AND(Y31="準",OR(Z31="休",X$17=30,Z$18="×")),X$17=31,Y$18="×",Y31="")),AND(X31="深",OR(W31="休",X$17=1,AND(Y31&lt;&gt;"準",Y31&lt;&gt;"深",W31="")),OR(Y31="休",AND(OR(Y31="準",Y31="深"),OR(Z31="休",X$17=30,Z$18="×")),X$17=31,Y$18="×",Y31="")))))),40,0))))</f>
        <v>0</v>
      </c>
      <c r="Y172" s="343">
        <f t="shared" ref="Y172" si="477">IF(AND($D$1="二交代制",Y$17&gt;=1,Y$17&lt;=28,Y31="当",Z31="明",AA31="休",AB31="当"),10,IF(AND($D$1="三交代制",Y$17&gt;=2,Y$17&lt;=30,OR(Y31="準",Y31="深"),OR(Z31="準",Z31="深"),OR(AA31="準",AA31="深")),20,IF(AND($D$1="二交代制",OR(Y31="当",Y31="明"),NOT(OR(AND(Y31="当",OR(Z31="明",Y$17=31,Z$18="×"),OR(AA31="休",Y$17=30,Y$17=31,AA$18="×")),AND(Y31="明",OR(X31="当",Y$17=1),OR(Z31="休",Y$17=31,Z$18="×"))))),30,IF(AND($D$1="三交代制",X31&lt;&gt;"準",X31&lt;&gt;"深",OR(Y31="準",Y31="深"),(NOT(OR(AND(Y31="準",OR(X31="日",X31="休",Y$17=1,AND(Z31&lt;&gt;"準",Z31&lt;&gt;"深",X31="")),OR(Z31="休",AND(Z31="準",OR(AA31="休",Y$17=30,AA$18="×")),Y$17=31,Z$18="×",Z31="")),AND(Y31="深",OR(X31="休",Y$17=1,AND(Z31&lt;&gt;"準",Z31&lt;&gt;"深",X31="")),OR(Z31="休",AND(OR(Z31="準",Z31="深"),OR(AA31="休",Y$17=30,AA$18="×")),Y$17=31,Z$18="×",Z31="")))))),40,0))))</f>
        <v>0</v>
      </c>
      <c r="Z172" s="343">
        <f t="shared" ref="Z172" si="478">IF(AND($D$1="二交代制",Z$17&gt;=1,Z$17&lt;=28,Z31="当",AA31="明",AB31="休",AC31="当"),10,IF(AND($D$1="三交代制",Z$17&gt;=2,Z$17&lt;=30,OR(Z31="準",Z31="深"),OR(AA31="準",AA31="深"),OR(AB31="準",AB31="深")),20,IF(AND($D$1="二交代制",OR(Z31="当",Z31="明"),NOT(OR(AND(Z31="当",OR(AA31="明",Z$17=31,AA$18="×"),OR(AB31="休",Z$17=30,Z$17=31,AB$18="×")),AND(Z31="明",OR(Y31="当",Z$17=1),OR(AA31="休",Z$17=31,AA$18="×"))))),30,IF(AND($D$1="三交代制",Y31&lt;&gt;"準",Y31&lt;&gt;"深",OR(Z31="準",Z31="深"),(NOT(OR(AND(Z31="準",OR(Y31="日",Y31="休",Z$17=1,AND(AA31&lt;&gt;"準",AA31&lt;&gt;"深",Y31="")),OR(AA31="休",AND(AA31="準",OR(AB31="休",Z$17=30,AB$18="×")),Z$17=31,AA$18="×",AA31="")),AND(Z31="深",OR(Y31="休",Z$17=1,AND(AA31&lt;&gt;"準",AA31&lt;&gt;"深",Y31="")),OR(AA31="休",AND(OR(AA31="準",AA31="深"),OR(AB31="休",Z$17=30,AB$18="×")),Z$17=31,AA$18="×",AA31="")))))),40,0))))</f>
        <v>0</v>
      </c>
      <c r="AA172" s="343">
        <f t="shared" ref="AA172" si="479">IF(AND($D$1="二交代制",AA$17&gt;=1,AA$17&lt;=28,AA31="当",AB31="明",AC31="休",AD31="当"),10,IF(AND($D$1="三交代制",AA$17&gt;=2,AA$17&lt;=30,OR(AA31="準",AA31="深"),OR(AB31="準",AB31="深"),OR(AC31="準",AC31="深")),20,IF(AND($D$1="二交代制",OR(AA31="当",AA31="明"),NOT(OR(AND(AA31="当",OR(AB31="明",AA$17=31,AB$18="×"),OR(AC31="休",AA$17=30,AA$17=31,AC$18="×")),AND(AA31="明",OR(Z31="当",AA$17=1),OR(AB31="休",AA$17=31,AB$18="×"))))),30,IF(AND($D$1="三交代制",Z31&lt;&gt;"準",Z31&lt;&gt;"深",OR(AA31="準",AA31="深"),(NOT(OR(AND(AA31="準",OR(Z31="日",Z31="休",AA$17=1,AND(AB31&lt;&gt;"準",AB31&lt;&gt;"深",Z31="")),OR(AB31="休",AND(AB31="準",OR(AC31="休",AA$17=30,AC$18="×")),AA$17=31,AB$18="×",AB31="")),AND(AA31="深",OR(Z31="休",AA$17=1,AND(AB31&lt;&gt;"準",AB31&lt;&gt;"深",Z31="")),OR(AB31="休",AND(OR(AB31="準",AB31="深"),OR(AC31="休",AA$17=30,AC$18="×")),AA$17=31,AB$18="×",AB31="")))))),40,0))))</f>
        <v>0</v>
      </c>
      <c r="AB172" s="343">
        <f t="shared" ref="AB172" si="480">IF(AND($D$1="二交代制",AB$17&gt;=1,AB$17&lt;=28,AB31="当",AC31="明",AD31="休",AE31="当"),10,IF(AND($D$1="三交代制",AB$17&gt;=2,AB$17&lt;=30,OR(AB31="準",AB31="深"),OR(AC31="準",AC31="深"),OR(AD31="準",AD31="深")),20,IF(AND($D$1="二交代制",OR(AB31="当",AB31="明"),NOT(OR(AND(AB31="当",OR(AC31="明",AB$17=31,AC$18="×"),OR(AD31="休",AB$17=30,AB$17=31,AD$18="×")),AND(AB31="明",OR(AA31="当",AB$17=1),OR(AC31="休",AB$17=31,AC$18="×"))))),30,IF(AND($D$1="三交代制",AA31&lt;&gt;"準",AA31&lt;&gt;"深",OR(AB31="準",AB31="深"),(NOT(OR(AND(AB31="準",OR(AA31="日",AA31="休",AB$17=1,AND(AC31&lt;&gt;"準",AC31&lt;&gt;"深",AA31="")),OR(AC31="休",AND(AC31="準",OR(AD31="休",AB$17=30,AD$18="×")),AB$17=31,AC$18="×",AC31="")),AND(AB31="深",OR(AA31="休",AB$17=1,AND(AC31&lt;&gt;"準",AC31&lt;&gt;"深",AA31="")),OR(AC31="休",AND(OR(AC31="準",AC31="深"),OR(AD31="休",AB$17=30,AD$18="×")),AB$17=31,AC$18="×",AC31="")))))),40,0))))</f>
        <v>0</v>
      </c>
      <c r="AC172" s="343">
        <f t="shared" ref="AC172" si="481">IF(AND($D$1="二交代制",AC$17&gt;=1,AC$17&lt;=28,AC31="当",AD31="明",AE31="休",AF31="当"),10,IF(AND($D$1="三交代制",AC$17&gt;=2,AC$17&lt;=30,OR(AC31="準",AC31="深"),OR(AD31="準",AD31="深"),OR(AE31="準",AE31="深")),20,IF(AND($D$1="二交代制",OR(AC31="当",AC31="明"),NOT(OR(AND(AC31="当",OR(AD31="明",AC$17=31,AD$18="×"),OR(AE31="休",AC$17=30,AC$17=31,AE$18="×")),AND(AC31="明",OR(AB31="当",AC$17=1),OR(AD31="休",AC$17=31,AD$18="×"))))),30,IF(AND($D$1="三交代制",AB31&lt;&gt;"準",AB31&lt;&gt;"深",OR(AC31="準",AC31="深"),(NOT(OR(AND(AC31="準",OR(AB31="日",AB31="休",AC$17=1,AND(AD31&lt;&gt;"準",AD31&lt;&gt;"深",AB31="")),OR(AD31="休",AND(AD31="準",OR(AE31="休",AC$17=30,AE$18="×")),AC$17=31,AD$18="×",AD31="")),AND(AC31="深",OR(AB31="休",AC$17=1,AND(AD31&lt;&gt;"準",AD31&lt;&gt;"深",AB31="")),OR(AD31="休",AND(OR(AD31="準",AD31="深"),OR(AE31="休",AC$17=30,AE$18="×")),AC$17=31,AD$18="×",AD31="")))))),40,0))))</f>
        <v>0</v>
      </c>
      <c r="AD172" s="343">
        <f t="shared" ref="AD172" si="482">IF(AND($D$1="二交代制",AD$17&gt;=1,AD$17&lt;=28,AD31="当",AE31="明",AF31="休",AG31="当"),10,IF(AND($D$1="三交代制",AD$17&gt;=2,AD$17&lt;=30,OR(AD31="準",AD31="深"),OR(AE31="準",AE31="深"),OR(AF31="準",AF31="深")),20,IF(AND($D$1="二交代制",OR(AD31="当",AD31="明"),NOT(OR(AND(AD31="当",OR(AE31="明",AD$17=31,AE$18="×"),OR(AF31="休",AD$17=30,AD$17=31,AF$18="×")),AND(AD31="明",OR(AC31="当",AD$17=1),OR(AE31="休",AD$17=31,AE$18="×"))))),30,IF(AND($D$1="三交代制",AC31&lt;&gt;"準",AC31&lt;&gt;"深",OR(AD31="準",AD31="深"),(NOT(OR(AND(AD31="準",OR(AC31="日",AC31="休",AD$17=1,AND(AE31&lt;&gt;"準",AE31&lt;&gt;"深",AC31="")),OR(AE31="休",AND(AE31="準",OR(AF31="休",AD$17=30,AF$18="×")),AD$17=31,AE$18="×",AE31="")),AND(AD31="深",OR(AC31="休",AD$17=1,AND(AE31&lt;&gt;"準",AE31&lt;&gt;"深",AC31="")),OR(AE31="休",AND(OR(AE31="準",AE31="深"),OR(AF31="休",AD$17=30,AF$18="×")),AD$17=31,AE$18="×",AE31="")))))),40,0))))</f>
        <v>0</v>
      </c>
      <c r="AE172" s="343">
        <f t="shared" ref="AE172" si="483">IF(AND($D$1="二交代制",AE$17&gt;=1,AE$17&lt;=28,AE31="当",AF31="明",AG31="休",AH31="当"),10,IF(AND($D$1="三交代制",AE$17&gt;=2,AE$17&lt;=30,OR(AE31="準",AE31="深"),OR(AF31="準",AF31="深"),OR(AG31="準",AG31="深")),20,IF(AND($D$1="二交代制",OR(AE31="当",AE31="明"),NOT(OR(AND(AE31="当",OR(AF31="明",AE$17=31,AF$18="×"),OR(AG31="休",AE$17=30,AE$17=31,AG$18="×")),AND(AE31="明",OR(AD31="当",AE$17=1),OR(AF31="休",AE$17=31,AF$18="×"))))),30,IF(AND($D$1="三交代制",AD31&lt;&gt;"準",AD31&lt;&gt;"深",OR(AE31="準",AE31="深"),(NOT(OR(AND(AE31="準",OR(AD31="日",AD31="休",AE$17=1,AND(AF31&lt;&gt;"準",AF31&lt;&gt;"深",AD31="")),OR(AF31="休",AND(AF31="準",OR(AG31="休",AE$17=30,AG$18="×")),AE$17=31,AF$18="×",AF31="")),AND(AE31="深",OR(AD31="休",AE$17=1,AND(AF31&lt;&gt;"準",AF31&lt;&gt;"深",AD31="")),OR(AF31="休",AND(OR(AF31="準",AF31="深"),OR(AG31="休",AE$17=30,AG$18="×")),AE$17=31,AF$18="×",AF31="")))))),40,0))))</f>
        <v>0</v>
      </c>
      <c r="AF172" s="343">
        <f t="shared" ref="AF172" si="484">IF(AND($D$1="二交代制",AF$17&gt;=1,AF$17&lt;=28,AF31="当",AG31="明",AH31="休",AI31="当"),10,IF(AND($D$1="三交代制",AF$17&gt;=2,AF$17&lt;=30,OR(AF31="準",AF31="深"),OR(AG31="準",AG31="深"),OR(AH31="準",AH31="深")),20,IF(AND($D$1="二交代制",OR(AF31="当",AF31="明"),NOT(OR(AND(AF31="当",OR(AG31="明",AF$17=31,AG$18="×"),OR(AH31="休",AF$17=30,AF$17=31,AH$18="×")),AND(AF31="明",OR(AE31="当",AF$17=1),OR(AG31="休",AF$17=31,AG$18="×"))))),30,IF(AND($D$1="三交代制",AE31&lt;&gt;"準",AE31&lt;&gt;"深",OR(AF31="準",AF31="深"),(NOT(OR(AND(AF31="準",OR(AE31="日",AE31="休",AF$17=1,AND(AG31&lt;&gt;"準",AG31&lt;&gt;"深",AE31="")),OR(AG31="休",AND(AG31="準",OR(AH31="休",AF$17=30,AH$18="×")),AF$17=31,AG$18="×",AG31="")),AND(AF31="深",OR(AE31="休",AF$17=1,AND(AG31&lt;&gt;"準",AG31&lt;&gt;"深",AE31="")),OR(AG31="休",AND(OR(AG31="準",AG31="深"),OR(AH31="休",AF$17=30,AH$18="×")),AF$17=31,AG$18="×",AG31="")))))),40,0))))</f>
        <v>0</v>
      </c>
      <c r="AG172" s="343">
        <f t="shared" ref="AG172" si="485">IF(AND($D$1="二交代制",AG$17&gt;=1,AG$17&lt;=28,AG31="当",AH31="明",AI31="休",AJ31="当"),10,IF(AND($D$1="三交代制",AG$17&gt;=2,AG$17&lt;=30,OR(AG31="準",AG31="深"),OR(AH31="準",AH31="深"),OR(AI31="準",AI31="深")),20,IF(AND($D$1="二交代制",OR(AG31="当",AG31="明"),NOT(OR(AND(AG31="当",OR(AH31="明",AG$17=31,AH$18="×"),OR(AI31="休",AG$17=30,AG$17=31,AI$18="×")),AND(AG31="明",OR(AF31="当",AG$17=1),OR(AH31="休",AG$17=31,AH$18="×"))))),30,IF(AND($D$1="三交代制",AF31&lt;&gt;"準",AF31&lt;&gt;"深",OR(AG31="準",AG31="深"),(NOT(OR(AND(AG31="準",OR(AF31="日",AF31="休",AG$17=1,AND(AH31&lt;&gt;"準",AH31&lt;&gt;"深",AF31="")),OR(AH31="休",AND(AH31="準",OR(AI31="休",AG$17=30,AI$18="×")),AG$17=31,AH$18="×",AH31="")),AND(AG31="深",OR(AF31="休",AG$17=1,AND(AH31&lt;&gt;"準",AH31&lt;&gt;"深",AF31="")),OR(AH31="休",AND(OR(AH31="準",AH31="深"),OR(AI31="休",AG$17=30,AI$18="×")),AG$17=31,AH$18="×",AH31="")))))),40,0))))</f>
        <v>0</v>
      </c>
      <c r="AH172" s="343">
        <f t="shared" ref="AH172" si="486">IF(AND($D$1="二交代制",AH$17&gt;=1,AH$17&lt;=28,AH31="当",AI31="明",AJ31="休",AK31="当"),10,IF(AND($D$1="三交代制",AH$17&gt;=2,AH$17&lt;=30,OR(AH31="準",AH31="深"),OR(AI31="準",AI31="深"),OR(AJ31="準",AJ31="深")),20,IF(AND($D$1="二交代制",OR(AH31="当",AH31="明"),NOT(OR(AND(AH31="当",OR(AI31="明",AH$17=31,AI$18="×"),OR(AJ31="休",AH$17=30,AH$17=31,AJ$18="×")),AND(AH31="明",OR(AG31="当",AH$17=1),OR(AI31="休",AH$17=31,AI$18="×"))))),30,IF(AND($D$1="三交代制",AG31&lt;&gt;"準",AG31&lt;&gt;"深",OR(AH31="準",AH31="深"),(NOT(OR(AND(AH31="準",OR(AG31="日",AG31="休",AH$17=1,AND(AI31&lt;&gt;"準",AI31&lt;&gt;"深",AG31="")),OR(AI31="休",AND(AI31="準",OR(AJ31="休",AH$17=30,AJ$18="×")),AH$17=31,AI$18="×",AI31="")),AND(AH31="深",OR(AG31="休",AH$17=1,AND(AI31&lt;&gt;"準",AI31&lt;&gt;"深",AG31="")),OR(AI31="休",AND(OR(AI31="準",AI31="深"),OR(AJ31="休",AH$17=30,AJ$18="×")),AH$17=31,AI$18="×",AI31="")))))),40,0))))</f>
        <v>0</v>
      </c>
      <c r="AI172" s="343">
        <f t="shared" ref="AI172" si="487">IF(AND($D$1="二交代制",AI$17&gt;=1,AI$17&lt;=28,AI31="当",AJ31="明",AK31="休",AL31="当"),10,IF(AND($D$1="三交代制",AI$17&gt;=2,AI$17&lt;=30,OR(AI31="準",AI31="深"),OR(AJ31="準",AJ31="深"),OR(AK31="準",AK31="深")),20,IF(AND($D$1="二交代制",OR(AI31="当",AI31="明"),NOT(OR(AND(AI31="当",OR(AJ31="明",AI$17=31,AJ$18="×"),OR(AK31="休",AI$17=30,AI$17=31,AK$18="×")),AND(AI31="明",OR(AH31="当",AI$17=1),OR(AJ31="休",AI$17=31,AJ$18="×"))))),30,IF(AND($D$1="三交代制",AH31&lt;&gt;"準",AH31&lt;&gt;"深",OR(AI31="準",AI31="深"),(NOT(OR(AND(AI31="準",OR(AH31="日",AH31="休",AI$17=1,AND(AJ31&lt;&gt;"準",AJ31&lt;&gt;"深",AH31="")),OR(AJ31="休",AND(AJ31="準",OR(AK31="休",AI$17=30,AK$18="×")),AI$17=31,AJ$18="×",AJ31="")),AND(AI31="深",OR(AH31="休",AI$17=1,AND(AJ31&lt;&gt;"準",AJ31&lt;&gt;"深",AH31="")),OR(AJ31="休",AND(OR(AJ31="準",AJ31="深"),OR(AK31="休",AI$17=30,AK$18="×")),AI$17=31,AJ$18="×",AJ31="")))))),40,0))))</f>
        <v>0</v>
      </c>
      <c r="AJ172" s="343">
        <f t="shared" ref="AJ172" si="488">IF(AND($D$1="二交代制",AJ$17&gt;=1,AJ$17&lt;=28,AJ31="当",AK31="明",AL31="休",AM31="当"),10,IF(AND($D$1="三交代制",AJ$17&gt;=2,AJ$17&lt;=30,OR(AJ31="準",AJ31="深"),OR(AK31="準",AK31="深"),OR(AL31="準",AL31="深")),20,IF(AND($D$1="二交代制",OR(AJ31="当",AJ31="明"),NOT(OR(AND(AJ31="当",OR(AK31="明",AJ$17=31,AK$18="×"),OR(AL31="休",AJ$17=30,AJ$17=31,AL$18="×")),AND(AJ31="明",OR(AI31="当",AJ$17=1),OR(AK31="休",AJ$17=31,AK$18="×"))))),30,IF(AND($D$1="三交代制",AI31&lt;&gt;"準",AI31&lt;&gt;"深",OR(AJ31="準",AJ31="深"),(NOT(OR(AND(AJ31="準",OR(AI31="日",AI31="休",AJ$17=1,AND(AK31&lt;&gt;"準",AK31&lt;&gt;"深",AI31="")),OR(AK31="休",AND(AK31="準",OR(AL31="休",AJ$17=30,AL$18="×")),AJ$17=31,AK$18="×",AK31="")),AND(AJ31="深",OR(AI31="休",AJ$17=1,AND(AK31&lt;&gt;"準",AK31&lt;&gt;"深",AI31="")),OR(AK31="休",AND(OR(AK31="準",AK31="深"),OR(AL31="休",AJ$17=30,AL$18="×")),AJ$17=31,AK$18="×",AK31="")))))),40,0))))</f>
        <v>0</v>
      </c>
      <c r="AK172" s="343">
        <f t="shared" ref="AK172" si="489">IF(AND($D$1="二交代制",AK$17&gt;=1,AK$17&lt;=28,AK31="当",AL31="明",AM31="休",AN31="当"),10,IF(AND($D$1="三交代制",AK$17&gt;=2,AK$17&lt;=30,OR(AK31="準",AK31="深"),OR(AL31="準",AL31="深"),OR(AM31="準",AM31="深")),20,IF(AND($D$1="二交代制",OR(AK31="当",AK31="明"),NOT(OR(AND(AK31="当",OR(AL31="明",AK$17=31,AL$18="×"),OR(AM31="休",AK$17=30,AK$17=31,AM$18="×")),AND(AK31="明",OR(AJ31="当",AK$17=1),OR(AL31="休",AK$17=31,AL$18="×"))))),30,IF(AND($D$1="三交代制",AJ31&lt;&gt;"準",AJ31&lt;&gt;"深",OR(AK31="準",AK31="深"),(NOT(OR(AND(AK31="準",OR(AJ31="日",AJ31="休",AK$17=1,AND(AL31&lt;&gt;"準",AL31&lt;&gt;"深",AJ31="")),OR(AL31="休",AND(AL31="準",OR(AM31="休",AK$17=30,AM$18="×")),AK$17=31,AL$18="×",AL31="")),AND(AK31="深",OR(AJ31="休",AK$17=1,AND(AL31&lt;&gt;"準",AL31&lt;&gt;"深",AJ31="")),OR(AL31="休",AND(OR(AL31="準",AL31="深"),OR(AM31="休",AK$17=30,AM$18="×")),AK$17=31,AL$18="×",AL31="")))))),40,0))))</f>
        <v>0</v>
      </c>
      <c r="AL172" s="343">
        <f t="shared" ref="AL172" si="490">IF(AND($D$1="二交代制",AL$17&gt;=1,AL$17&lt;=28,AL31="当",AM31="明",AN31="休",AO31="当"),10,IF(AND($D$1="三交代制",AL$17&gt;=2,AL$17&lt;=30,OR(AL31="準",AL31="深"),OR(AM31="準",AM31="深"),OR(AN31="準",AN31="深")),20,IF(AND($D$1="二交代制",OR(AL31="当",AL31="明"),NOT(OR(AND(AL31="当",OR(AM31="明",AL$17=31,AM$18="×"),OR(AN31="休",AL$17=30,AL$17=31,AN$18="×")),AND(AL31="明",OR(AK31="当",AL$17=1),OR(AM31="休",AL$17=31,AM$18="×"))))),30,IF(AND($D$1="三交代制",AK31&lt;&gt;"準",AK31&lt;&gt;"深",OR(AL31="準",AL31="深"),(NOT(OR(AND(AL31="準",OR(AK31="日",AK31="休",AL$17=1,AND(AM31&lt;&gt;"準",AM31&lt;&gt;"深",AK31="")),OR(AM31="休",AND(AM31="準",OR(AN31="休",AL$17=30,AN$18="×")),AL$17=31,AM$18="×",AM31="")),AND(AL31="深",OR(AK31="休",AL$17=1,AND(AM31&lt;&gt;"準",AM31&lt;&gt;"深",AK31="")),OR(AM31="休",AND(OR(AM31="準",AM31="深"),OR(AN31="休",AL$17=30,AN$18="×")),AL$17=31,AM$18="×",AM31="")))))),40,0))))</f>
        <v>0</v>
      </c>
      <c r="AM172" s="343">
        <f t="shared" ref="AM172" si="491">IF(AND($D$1="二交代制",AM$17&gt;=1,AM$17&lt;=28,AM31="当",AN31="明",AO31="休",AP31="当"),10,IF(AND($D$1="三交代制",AM$17&gt;=2,AM$17&lt;=30,OR(AM31="準",AM31="深"),OR(AN31="準",AN31="深"),OR(AO31="準",AO31="深")),20,IF(AND($D$1="二交代制",OR(AM31="当",AM31="明"),NOT(OR(AND(AM31="当",OR(AN31="明",AM$17=31,AN$18="×"),OR(AO31="休",AM$17=30,AM$17=31,AO$18="×")),AND(AM31="明",OR(AL31="当",AM$17=1),OR(AN31="休",AM$17=31,AN$18="×"))))),30,IF(AND($D$1="三交代制",AL31&lt;&gt;"準",AL31&lt;&gt;"深",OR(AM31="準",AM31="深"),(NOT(OR(AND(AM31="準",OR(AL31="日",AL31="休",AM$17=1,AND(AN31&lt;&gt;"準",AN31&lt;&gt;"深",AL31="")),OR(AN31="休",AND(AN31="準",OR(AO31="休",AM$17=30,AO$18="×")),AM$17=31,AN$18="×",AN31="")),AND(AM31="深",OR(AL31="休",AM$17=1,AND(AN31&lt;&gt;"準",AN31&lt;&gt;"深",AL31="")),OR(AN31="休",AND(OR(AN31="準",AN31="深"),OR(AO31="休",AM$17=30,AO$18="×")),AM$17=31,AN$18="×",AN31="")))))),40,0))))</f>
        <v>0</v>
      </c>
      <c r="AN172" s="343">
        <f t="shared" ref="AN172" si="492">IF(AND($D$1="二交代制",AN$17&gt;=1,AN$17&lt;=28,AN31="当",AO31="明",AP31="休",AQ31="当"),10,IF(AND($D$1="三交代制",AN$17&gt;=2,AN$17&lt;=30,OR(AN31="準",AN31="深"),OR(AO31="準",AO31="深"),OR(AP31="準",AP31="深")),20,IF(AND($D$1="二交代制",OR(AN31="当",AN31="明"),NOT(OR(AND(AN31="当",OR(AO31="明",AN$17=31,AO$18="×"),OR(AP31="休",AN$17=30,AN$17=31,AP$18="×")),AND(AN31="明",OR(AM31="当",AN$17=1),OR(AO31="休",AN$17=31,AO$18="×"))))),30,IF(AND($D$1="三交代制",AM31&lt;&gt;"準",AM31&lt;&gt;"深",OR(AN31="準",AN31="深"),(NOT(OR(AND(AN31="準",OR(AM31="日",AM31="休",AN$17=1,AND(AO31&lt;&gt;"準",AO31&lt;&gt;"深",AM31="")),OR(AO31="休",AND(AO31="準",OR(AP31="休",AN$17=30,AP$18="×")),AN$17=31,AO$18="×",AO31="")),AND(AN31="深",OR(AM31="休",AN$17=1,AND(AO31&lt;&gt;"準",AO31&lt;&gt;"深",AM31="")),OR(AO31="休",AND(OR(AO31="準",AO31="深"),OR(AP31="休",AN$17=30,AP$18="×")),AN$17=31,AO$18="×",AO31="")))))),40,0))))</f>
        <v>0</v>
      </c>
      <c r="AO172" s="343">
        <f t="shared" ref="AO172" si="493">IF(AND($D$1="二交代制",AO$17&gt;=1,AO$17&lt;=28,AO31="当",AP31="明",AQ31="休",AR31="当"),10,IF(AND($D$1="三交代制",AO$17&gt;=2,AO$17&lt;=30,OR(AO31="準",AO31="深"),OR(AP31="準",AP31="深"),OR(AQ31="準",AQ31="深")),20,IF(AND($D$1="二交代制",OR(AO31="当",AO31="明"),NOT(OR(AND(AO31="当",OR(AP31="明",AO$17=31,AP$18="×"),OR(AQ31="休",AO$17=30,AO$17=31,AQ$18="×")),AND(AO31="明",OR(AN31="当",AO$17=1),OR(AP31="休",AO$17=31,AP$18="×"))))),30,IF(AND($D$1="三交代制",AN31&lt;&gt;"準",AN31&lt;&gt;"深",OR(AO31="準",AO31="深"),(NOT(OR(AND(AO31="準",OR(AN31="日",AN31="休",AO$17=1,AND(AP31&lt;&gt;"準",AP31&lt;&gt;"深",AN31="")),OR(AP31="休",AND(AP31="準",OR(AQ31="休",AO$17=30,AQ$18="×")),AO$17=31,AP$18="×",AP31="")),AND(AO31="深",OR(AN31="休",AO$17=1,AND(AP31&lt;&gt;"準",AP31&lt;&gt;"深",AN31="")),OR(AP31="休",AND(OR(AP31="準",AP31="深"),OR(AQ31="休",AO$17=30,AQ$18="×")),AO$17=31,AP$18="×",AP31="")))))),40,0))))</f>
        <v>0</v>
      </c>
      <c r="BA172" s="87" t="str">
        <f>IF(Aチーム用勤務希望表!BA172&lt;&gt;"",Aチーム用勤務希望表!BA172,"")</f>
        <v>海の日</v>
      </c>
      <c r="BB172" s="140">
        <f>IF(Aチーム用勤務希望表!BB172&lt;&gt;"",Aチーム用勤務希望表!BB172,"")</f>
        <v>44760</v>
      </c>
      <c r="BC172" s="87" t="str">
        <f>IF(Aチーム用勤務希望表!BC172&lt;&gt;"",Aチーム用勤務希望表!BC172,"")</f>
        <v/>
      </c>
      <c r="BD172" s="13">
        <f t="shared" si="331"/>
        <v>0</v>
      </c>
      <c r="BE172" s="13">
        <f t="shared" si="331"/>
        <v>0</v>
      </c>
      <c r="BF172" s="13">
        <f t="shared" si="331"/>
        <v>0</v>
      </c>
      <c r="BG172" s="13">
        <f t="shared" si="331"/>
        <v>0</v>
      </c>
      <c r="BH172" s="13">
        <f t="shared" si="331"/>
        <v>0</v>
      </c>
      <c r="BI172" s="13">
        <f t="shared" si="331"/>
        <v>0</v>
      </c>
      <c r="BJ172" s="13">
        <f t="shared" si="331"/>
        <v>0</v>
      </c>
      <c r="BK172" s="13">
        <f t="shared" si="331"/>
        <v>0</v>
      </c>
      <c r="BL172" s="13">
        <f t="shared" si="331"/>
        <v>0</v>
      </c>
      <c r="BM172" s="13">
        <f t="shared" si="331"/>
        <v>0</v>
      </c>
      <c r="BN172" s="13">
        <f t="shared" si="332"/>
        <v>0</v>
      </c>
      <c r="BO172" s="13">
        <f t="shared" si="332"/>
        <v>0</v>
      </c>
      <c r="BP172" s="13">
        <f t="shared" si="332"/>
        <v>0</v>
      </c>
      <c r="BQ172" s="13">
        <f t="shared" si="332"/>
        <v>0</v>
      </c>
      <c r="BR172" s="13">
        <f t="shared" si="332"/>
        <v>0</v>
      </c>
      <c r="BS172" s="13">
        <f t="shared" si="332"/>
        <v>0</v>
      </c>
      <c r="BT172" s="13">
        <f t="shared" si="332"/>
        <v>0</v>
      </c>
      <c r="BU172" s="13">
        <f t="shared" si="332"/>
        <v>0</v>
      </c>
      <c r="BV172" s="13">
        <f t="shared" si="332"/>
        <v>0</v>
      </c>
      <c r="BW172" s="13">
        <f t="shared" si="332"/>
        <v>0</v>
      </c>
      <c r="BX172" s="13">
        <f t="shared" si="333"/>
        <v>0</v>
      </c>
      <c r="BY172" s="13">
        <f t="shared" si="333"/>
        <v>0</v>
      </c>
      <c r="BZ172" s="13">
        <f t="shared" si="333"/>
        <v>0</v>
      </c>
      <c r="CA172" s="13">
        <f t="shared" si="333"/>
        <v>0</v>
      </c>
      <c r="CB172" s="13">
        <f t="shared" si="333"/>
        <v>0</v>
      </c>
      <c r="CC172" s="13">
        <f t="shared" si="333"/>
        <v>0</v>
      </c>
      <c r="CD172" s="13">
        <f t="shared" si="333"/>
        <v>0</v>
      </c>
      <c r="CE172" s="13">
        <f t="shared" si="333"/>
        <v>0</v>
      </c>
      <c r="CF172" s="13">
        <f t="shared" si="333"/>
        <v>0</v>
      </c>
      <c r="CG172" s="13">
        <f t="shared" si="333"/>
        <v>0</v>
      </c>
      <c r="CH172" s="13">
        <f t="shared" si="333"/>
        <v>0</v>
      </c>
    </row>
    <row r="173" spans="3:86" x14ac:dyDescent="0.4">
      <c r="C173" s="17"/>
      <c r="D173" s="18" t="s">
        <v>36</v>
      </c>
      <c r="E173" s="18" t="s">
        <v>35</v>
      </c>
      <c r="F173" s="18" t="s">
        <v>35</v>
      </c>
      <c r="G173" s="18" t="s">
        <v>36</v>
      </c>
      <c r="H173" s="17"/>
      <c r="I173" s="345"/>
      <c r="J173" s="434"/>
      <c r="K173" s="343"/>
      <c r="L173" s="343"/>
      <c r="M173" s="343"/>
      <c r="N173" s="343"/>
      <c r="O173" s="343"/>
      <c r="P173" s="343"/>
      <c r="Q173" s="343"/>
      <c r="R173" s="343"/>
      <c r="S173" s="343"/>
      <c r="T173" s="343"/>
      <c r="U173" s="343"/>
      <c r="V173" s="343"/>
      <c r="W173" s="343"/>
      <c r="X173" s="343"/>
      <c r="Y173" s="343"/>
      <c r="Z173" s="343"/>
      <c r="AA173" s="343"/>
      <c r="AB173" s="343"/>
      <c r="AC173" s="343"/>
      <c r="AD173" s="343"/>
      <c r="AE173" s="343"/>
      <c r="AF173" s="343"/>
      <c r="AG173" s="343"/>
      <c r="AH173" s="343"/>
      <c r="AI173" s="343"/>
      <c r="AJ173" s="343"/>
      <c r="AK173" s="343"/>
      <c r="AL173" s="343"/>
      <c r="AM173" s="343"/>
      <c r="AN173" s="343"/>
      <c r="AO173" s="343"/>
      <c r="BA173" s="87" t="str">
        <f>IF(Aチーム用勤務希望表!BA173&lt;&gt;"",Aチーム用勤務希望表!BA173,"")</f>
        <v>山の日</v>
      </c>
      <c r="BB173" s="140">
        <f>IF(Aチーム用勤務希望表!BB173&lt;&gt;"",Aチーム用勤務希望表!BB173,"")</f>
        <v>44784</v>
      </c>
      <c r="BC173" s="87" t="str">
        <f>IF(Aチーム用勤務希望表!BC173&lt;&gt;"",Aチーム用勤務希望表!BC173,"")</f>
        <v/>
      </c>
      <c r="BD173" s="13">
        <f t="shared" ref="BD173:BM182" si="494">IF($BA173="",0,IF(BD$162=$BB173,1,0))</f>
        <v>0</v>
      </c>
      <c r="BE173" s="13">
        <f t="shared" si="494"/>
        <v>0</v>
      </c>
      <c r="BF173" s="13">
        <f t="shared" si="494"/>
        <v>0</v>
      </c>
      <c r="BG173" s="13">
        <f t="shared" si="494"/>
        <v>0</v>
      </c>
      <c r="BH173" s="13">
        <f t="shared" si="494"/>
        <v>0</v>
      </c>
      <c r="BI173" s="13">
        <f t="shared" si="494"/>
        <v>0</v>
      </c>
      <c r="BJ173" s="13">
        <f t="shared" si="494"/>
        <v>0</v>
      </c>
      <c r="BK173" s="13">
        <f t="shared" si="494"/>
        <v>0</v>
      </c>
      <c r="BL173" s="13">
        <f t="shared" si="494"/>
        <v>0</v>
      </c>
      <c r="BM173" s="13">
        <f t="shared" si="494"/>
        <v>0</v>
      </c>
      <c r="BN173" s="13">
        <f t="shared" ref="BN173:BW182" si="495">IF($BA173="",0,IF(BN$162=$BB173,1,0))</f>
        <v>0</v>
      </c>
      <c r="BO173" s="13">
        <f t="shared" si="495"/>
        <v>0</v>
      </c>
      <c r="BP173" s="13">
        <f t="shared" si="495"/>
        <v>0</v>
      </c>
      <c r="BQ173" s="13">
        <f t="shared" si="495"/>
        <v>0</v>
      </c>
      <c r="BR173" s="13">
        <f t="shared" si="495"/>
        <v>0</v>
      </c>
      <c r="BS173" s="13">
        <f t="shared" si="495"/>
        <v>0</v>
      </c>
      <c r="BT173" s="13">
        <f t="shared" si="495"/>
        <v>0</v>
      </c>
      <c r="BU173" s="13">
        <f t="shared" si="495"/>
        <v>0</v>
      </c>
      <c r="BV173" s="13">
        <f t="shared" si="495"/>
        <v>0</v>
      </c>
      <c r="BW173" s="13">
        <f t="shared" si="495"/>
        <v>0</v>
      </c>
      <c r="BX173" s="13">
        <f t="shared" ref="BX173:CH182" si="496">IF($BA173="",0,IF(BX$162=$BB173,1,0))</f>
        <v>0</v>
      </c>
      <c r="BY173" s="13">
        <f t="shared" si="496"/>
        <v>0</v>
      </c>
      <c r="BZ173" s="13">
        <f t="shared" si="496"/>
        <v>0</v>
      </c>
      <c r="CA173" s="13">
        <f t="shared" si="496"/>
        <v>0</v>
      </c>
      <c r="CB173" s="13">
        <f t="shared" si="496"/>
        <v>0</v>
      </c>
      <c r="CC173" s="13">
        <f t="shared" si="496"/>
        <v>0</v>
      </c>
      <c r="CD173" s="13">
        <f t="shared" si="496"/>
        <v>0</v>
      </c>
      <c r="CE173" s="13">
        <f t="shared" si="496"/>
        <v>0</v>
      </c>
      <c r="CF173" s="13">
        <f t="shared" si="496"/>
        <v>0</v>
      </c>
      <c r="CG173" s="13">
        <f t="shared" si="496"/>
        <v>0</v>
      </c>
      <c r="CH173" s="13">
        <f t="shared" si="496"/>
        <v>0</v>
      </c>
    </row>
    <row r="174" spans="3:86" x14ac:dyDescent="0.4">
      <c r="C174" s="17"/>
      <c r="D174" s="17"/>
      <c r="E174" s="17"/>
      <c r="F174" s="17"/>
      <c r="G174" s="17"/>
      <c r="H174" s="17"/>
      <c r="I174" s="345"/>
      <c r="J174" s="419" t="str">
        <f t="shared" ref="J174" si="497">E33</f>
        <v>中村</v>
      </c>
      <c r="K174" s="343">
        <f t="shared" ref="K174" si="498">IF(AND($D$1="二交代制",K$17&gt;=1,K$17&lt;=28,K33="当",L33="明",M33="休",N33="当"),10,IF(AND($D$1="三交代制",K$17&gt;=2,K$17&lt;=30,OR(K33="準",K33="深"),OR(L33="準",L33="深"),OR(M33="準",M33="深")),20,IF(AND($D$1="二交代制",OR(K33="当",K33="明"),NOT(OR(AND(K33="当",OR(L33="明",K$17=31,L$18="×"),OR(M33="休",K$17=30,K$17=31,M$18="×")),AND(K33="明",OR(J33="当",K$17=1),OR(L33="休",K$17=31,L$18="×"))))),30,IF(AND($D$1="三交代制",J33&lt;&gt;"準",J33&lt;&gt;"深",OR(K33="準",K33="深"),(NOT(OR(AND(K33="準",OR(J33="日",J33="休",K$17=1,AND(L33&lt;&gt;"準",L33&lt;&gt;"深",J33="")),OR(L33="休",AND(L33="準",OR(M33="休",K$17=30,M$18="×")),K$17=31,L$18="×",L33="")),AND(K33="深",OR(J33="休",K$17=1,AND(L33&lt;&gt;"準",L33&lt;&gt;"深",J33="")),OR(L33="休",AND(OR(L33="準",L33="深"),OR(M33="休",K$17=30,M$18="×")),K$17=31,L$18="×",L33="")))))),40,0))))</f>
        <v>0</v>
      </c>
      <c r="L174" s="343">
        <f t="shared" ref="L174" si="499">IF(AND($D$1="二交代制",L$17&gt;=1,L$17&lt;=28,L33="当",M33="明",N33="休",O33="当"),10,IF(AND($D$1="三交代制",L$17&gt;=2,L$17&lt;=30,OR(L33="準",L33="深"),OR(M33="準",M33="深"),OR(N33="準",N33="深")),20,IF(AND($D$1="二交代制",OR(L33="当",L33="明"),NOT(OR(AND(L33="当",OR(M33="明",L$17=31,M$18="×"),OR(N33="休",L$17=30,L$17=31,N$18="×")),AND(L33="明",OR(K33="当",L$17=1),OR(M33="休",L$17=31,M$18="×"))))),30,IF(AND($D$1="三交代制",K33&lt;&gt;"準",K33&lt;&gt;"深",OR(L33="準",L33="深"),(NOT(OR(AND(L33="準",OR(K33="日",K33="休",L$17=1,AND(M33&lt;&gt;"準",M33&lt;&gt;"深",K33="")),OR(M33="休",AND(M33="準",OR(N33="休",L$17=30,N$18="×")),L$17=31,M$18="×",M33="")),AND(L33="深",OR(K33="休",L$17=1,AND(M33&lt;&gt;"準",M33&lt;&gt;"深",K33="")),OR(M33="休",AND(OR(M33="準",M33="深"),OR(N33="休",L$17=30,N$18="×")),L$17=31,M$18="×",M33="")))))),40,0))))</f>
        <v>0</v>
      </c>
      <c r="M174" s="343">
        <f t="shared" ref="M174" si="500">IF(AND($D$1="二交代制",M$17&gt;=1,M$17&lt;=28,M33="当",N33="明",O33="休",P33="当"),10,IF(AND($D$1="三交代制",M$17&gt;=2,M$17&lt;=30,OR(M33="準",M33="深"),OR(N33="準",N33="深"),OR(O33="準",O33="深")),20,IF(AND($D$1="二交代制",OR(M33="当",M33="明"),NOT(OR(AND(M33="当",OR(N33="明",M$17=31,N$18="×"),OR(O33="休",M$17=30,M$17=31,O$18="×")),AND(M33="明",OR(L33="当",M$17=1),OR(N33="休",M$17=31,N$18="×"))))),30,IF(AND($D$1="三交代制",L33&lt;&gt;"準",L33&lt;&gt;"深",OR(M33="準",M33="深"),(NOT(OR(AND(M33="準",OR(L33="日",L33="休",M$17=1,AND(N33&lt;&gt;"準",N33&lt;&gt;"深",L33="")),OR(N33="休",AND(N33="準",OR(O33="休",M$17=30,O$18="×")),M$17=31,N$18="×",N33="")),AND(M33="深",OR(L33="休",M$17=1,AND(N33&lt;&gt;"準",N33&lt;&gt;"深",L33="")),OR(N33="休",AND(OR(N33="準",N33="深"),OR(O33="休",M$17=30,O$18="×")),M$17=31,N$18="×",N33="")))))),40,0))))</f>
        <v>0</v>
      </c>
      <c r="N174" s="343">
        <f t="shared" ref="N174" si="501">IF(AND($D$1="二交代制",N$17&gt;=1,N$17&lt;=28,N33="当",O33="明",P33="休",Q33="当"),10,IF(AND($D$1="三交代制",N$17&gt;=2,N$17&lt;=30,OR(N33="準",N33="深"),OR(O33="準",O33="深"),OR(P33="準",P33="深")),20,IF(AND($D$1="二交代制",OR(N33="当",N33="明"),NOT(OR(AND(N33="当",OR(O33="明",N$17=31,O$18="×"),OR(P33="休",N$17=30,N$17=31,P$18="×")),AND(N33="明",OR(M33="当",N$17=1),OR(O33="休",N$17=31,O$18="×"))))),30,IF(AND($D$1="三交代制",M33&lt;&gt;"準",M33&lt;&gt;"深",OR(N33="準",N33="深"),(NOT(OR(AND(N33="準",OR(M33="日",M33="休",N$17=1,AND(O33&lt;&gt;"準",O33&lt;&gt;"深",M33="")),OR(O33="休",AND(O33="準",OR(P33="休",N$17=30,P$18="×")),N$17=31,O$18="×",O33="")),AND(N33="深",OR(M33="休",N$17=1,AND(O33&lt;&gt;"準",O33&lt;&gt;"深",M33="")),OR(O33="休",AND(OR(O33="準",O33="深"),OR(P33="休",N$17=30,P$18="×")),N$17=31,O$18="×",O33="")))))),40,0))))</f>
        <v>0</v>
      </c>
      <c r="O174" s="343">
        <f t="shared" ref="O174" si="502">IF(AND($D$1="二交代制",O$17&gt;=1,O$17&lt;=28,O33="当",P33="明",Q33="休",R33="当"),10,IF(AND($D$1="三交代制",O$17&gt;=2,O$17&lt;=30,OR(O33="準",O33="深"),OR(P33="準",P33="深"),OR(Q33="準",Q33="深")),20,IF(AND($D$1="二交代制",OR(O33="当",O33="明"),NOT(OR(AND(O33="当",OR(P33="明",O$17=31,P$18="×"),OR(Q33="休",O$17=30,O$17=31,Q$18="×")),AND(O33="明",OR(N33="当",O$17=1),OR(P33="休",O$17=31,P$18="×"))))),30,IF(AND($D$1="三交代制",N33&lt;&gt;"準",N33&lt;&gt;"深",OR(O33="準",O33="深"),(NOT(OR(AND(O33="準",OR(N33="日",N33="休",O$17=1,AND(P33&lt;&gt;"準",P33&lt;&gt;"深",N33="")),OR(P33="休",AND(P33="準",OR(Q33="休",O$17=30,Q$18="×")),O$17=31,P$18="×",P33="")),AND(O33="深",OR(N33="休",O$17=1,AND(P33&lt;&gt;"準",P33&lt;&gt;"深",N33="")),OR(P33="休",AND(OR(P33="準",P33="深"),OR(Q33="休",O$17=30,Q$18="×")),O$17=31,P$18="×",P33="")))))),40,0))))</f>
        <v>0</v>
      </c>
      <c r="P174" s="343">
        <f t="shared" ref="P174" si="503">IF(AND($D$1="二交代制",P$17&gt;=1,P$17&lt;=28,P33="当",Q33="明",R33="休",S33="当"),10,IF(AND($D$1="三交代制",P$17&gt;=2,P$17&lt;=30,OR(P33="準",P33="深"),OR(Q33="準",Q33="深"),OR(R33="準",R33="深")),20,IF(AND($D$1="二交代制",OR(P33="当",P33="明"),NOT(OR(AND(P33="当",OR(Q33="明",P$17=31,Q$18="×"),OR(R33="休",P$17=30,P$17=31,R$18="×")),AND(P33="明",OR(O33="当",P$17=1),OR(Q33="休",P$17=31,Q$18="×"))))),30,IF(AND($D$1="三交代制",O33&lt;&gt;"準",O33&lt;&gt;"深",OR(P33="準",P33="深"),(NOT(OR(AND(P33="準",OR(O33="日",O33="休",P$17=1,AND(Q33&lt;&gt;"準",Q33&lt;&gt;"深",O33="")),OR(Q33="休",AND(Q33="準",OR(R33="休",P$17=30,R$18="×")),P$17=31,Q$18="×",Q33="")),AND(P33="深",OR(O33="休",P$17=1,AND(Q33&lt;&gt;"準",Q33&lt;&gt;"深",O33="")),OR(Q33="休",AND(OR(Q33="準",Q33="深"),OR(R33="休",P$17=30,R$18="×")),P$17=31,Q$18="×",Q33="")))))),40,0))))</f>
        <v>0</v>
      </c>
      <c r="Q174" s="343">
        <f t="shared" ref="Q174" si="504">IF(AND($D$1="二交代制",Q$17&gt;=1,Q$17&lt;=28,Q33="当",R33="明",S33="休",T33="当"),10,IF(AND($D$1="三交代制",Q$17&gt;=2,Q$17&lt;=30,OR(Q33="準",Q33="深"),OR(R33="準",R33="深"),OR(S33="準",S33="深")),20,IF(AND($D$1="二交代制",OR(Q33="当",Q33="明"),NOT(OR(AND(Q33="当",OR(R33="明",Q$17=31,R$18="×"),OR(S33="休",Q$17=30,Q$17=31,S$18="×")),AND(Q33="明",OR(P33="当",Q$17=1),OR(R33="休",Q$17=31,R$18="×"))))),30,IF(AND($D$1="三交代制",P33&lt;&gt;"準",P33&lt;&gt;"深",OR(Q33="準",Q33="深"),(NOT(OR(AND(Q33="準",OR(P33="日",P33="休",Q$17=1,AND(R33&lt;&gt;"準",R33&lt;&gt;"深",P33="")),OR(R33="休",AND(R33="準",OR(S33="休",Q$17=30,S$18="×")),Q$17=31,R$18="×",R33="")),AND(Q33="深",OR(P33="休",Q$17=1,AND(R33&lt;&gt;"準",R33&lt;&gt;"深",P33="")),OR(R33="休",AND(OR(R33="準",R33="深"),OR(S33="休",Q$17=30,S$18="×")),Q$17=31,R$18="×",R33="")))))),40,0))))</f>
        <v>0</v>
      </c>
      <c r="R174" s="343">
        <f t="shared" ref="R174" si="505">IF(AND($D$1="二交代制",R$17&gt;=1,R$17&lt;=28,R33="当",S33="明",T33="休",U33="当"),10,IF(AND($D$1="三交代制",R$17&gt;=2,R$17&lt;=30,OR(R33="準",R33="深"),OR(S33="準",S33="深"),OR(T33="準",T33="深")),20,IF(AND($D$1="二交代制",OR(R33="当",R33="明"),NOT(OR(AND(R33="当",OR(S33="明",R$17=31,S$18="×"),OR(T33="休",R$17=30,R$17=31,T$18="×")),AND(R33="明",OR(Q33="当",R$17=1),OR(S33="休",R$17=31,S$18="×"))))),30,IF(AND($D$1="三交代制",Q33&lt;&gt;"準",Q33&lt;&gt;"深",OR(R33="準",R33="深"),(NOT(OR(AND(R33="準",OR(Q33="日",Q33="休",R$17=1,AND(S33&lt;&gt;"準",S33&lt;&gt;"深",Q33="")),OR(S33="休",AND(S33="準",OR(T33="休",R$17=30,T$18="×")),R$17=31,S$18="×",S33="")),AND(R33="深",OR(Q33="休",R$17=1,AND(S33&lt;&gt;"準",S33&lt;&gt;"深",Q33="")),OR(S33="休",AND(OR(S33="準",S33="深"),OR(T33="休",R$17=30,T$18="×")),R$17=31,S$18="×",S33="")))))),40,0))))</f>
        <v>0</v>
      </c>
      <c r="S174" s="343">
        <f t="shared" ref="S174" si="506">IF(AND($D$1="二交代制",S$17&gt;=1,S$17&lt;=28,S33="当",T33="明",U33="休",V33="当"),10,IF(AND($D$1="三交代制",S$17&gt;=2,S$17&lt;=30,OR(S33="準",S33="深"),OR(T33="準",T33="深"),OR(U33="準",U33="深")),20,IF(AND($D$1="二交代制",OR(S33="当",S33="明"),NOT(OR(AND(S33="当",OR(T33="明",S$17=31,T$18="×"),OR(U33="休",S$17=30,S$17=31,U$18="×")),AND(S33="明",OR(R33="当",S$17=1),OR(T33="休",S$17=31,T$18="×"))))),30,IF(AND($D$1="三交代制",R33&lt;&gt;"準",R33&lt;&gt;"深",OR(S33="準",S33="深"),(NOT(OR(AND(S33="準",OR(R33="日",R33="休",S$17=1,AND(T33&lt;&gt;"準",T33&lt;&gt;"深",R33="")),OR(T33="休",AND(T33="準",OR(U33="休",S$17=30,U$18="×")),S$17=31,T$18="×",T33="")),AND(S33="深",OR(R33="休",S$17=1,AND(T33&lt;&gt;"準",T33&lt;&gt;"深",R33="")),OR(T33="休",AND(OR(T33="準",T33="深"),OR(U33="休",S$17=30,U$18="×")),S$17=31,T$18="×",T33="")))))),40,0))))</f>
        <v>0</v>
      </c>
      <c r="T174" s="343">
        <f t="shared" ref="T174" si="507">IF(AND($D$1="二交代制",T$17&gt;=1,T$17&lt;=28,T33="当",U33="明",V33="休",W33="当"),10,IF(AND($D$1="三交代制",T$17&gt;=2,T$17&lt;=30,OR(T33="準",T33="深"),OR(U33="準",U33="深"),OR(V33="準",V33="深")),20,IF(AND($D$1="二交代制",OR(T33="当",T33="明"),NOT(OR(AND(T33="当",OR(U33="明",T$17=31,U$18="×"),OR(V33="休",T$17=30,T$17=31,V$18="×")),AND(T33="明",OR(S33="当",T$17=1),OR(U33="休",T$17=31,U$18="×"))))),30,IF(AND($D$1="三交代制",S33&lt;&gt;"準",S33&lt;&gt;"深",OR(T33="準",T33="深"),(NOT(OR(AND(T33="準",OR(S33="日",S33="休",T$17=1,AND(U33&lt;&gt;"準",U33&lt;&gt;"深",S33="")),OR(U33="休",AND(U33="準",OR(V33="休",T$17=30,V$18="×")),T$17=31,U$18="×",U33="")),AND(T33="深",OR(S33="休",T$17=1,AND(U33&lt;&gt;"準",U33&lt;&gt;"深",S33="")),OR(U33="休",AND(OR(U33="準",U33="深"),OR(V33="休",T$17=30,V$18="×")),T$17=31,U$18="×",U33="")))))),40,0))))</f>
        <v>0</v>
      </c>
      <c r="U174" s="343">
        <f t="shared" ref="U174" si="508">IF(AND($D$1="二交代制",U$17&gt;=1,U$17&lt;=28,U33="当",V33="明",W33="休",X33="当"),10,IF(AND($D$1="三交代制",U$17&gt;=2,U$17&lt;=30,OR(U33="準",U33="深"),OR(V33="準",V33="深"),OR(W33="準",W33="深")),20,IF(AND($D$1="二交代制",OR(U33="当",U33="明"),NOT(OR(AND(U33="当",OR(V33="明",U$17=31,V$18="×"),OR(W33="休",U$17=30,U$17=31,W$18="×")),AND(U33="明",OR(T33="当",U$17=1),OR(V33="休",U$17=31,V$18="×"))))),30,IF(AND($D$1="三交代制",T33&lt;&gt;"準",T33&lt;&gt;"深",OR(U33="準",U33="深"),(NOT(OR(AND(U33="準",OR(T33="日",T33="休",U$17=1,AND(V33&lt;&gt;"準",V33&lt;&gt;"深",T33="")),OR(V33="休",AND(V33="準",OR(W33="休",U$17=30,W$18="×")),U$17=31,V$18="×",V33="")),AND(U33="深",OR(T33="休",U$17=1,AND(V33&lt;&gt;"準",V33&lt;&gt;"深",T33="")),OR(V33="休",AND(OR(V33="準",V33="深"),OR(W33="休",U$17=30,W$18="×")),U$17=31,V$18="×",V33="")))))),40,0))))</f>
        <v>0</v>
      </c>
      <c r="V174" s="343">
        <f t="shared" ref="V174" si="509">IF(AND($D$1="二交代制",V$17&gt;=1,V$17&lt;=28,V33="当",W33="明",X33="休",Y33="当"),10,IF(AND($D$1="三交代制",V$17&gt;=2,V$17&lt;=30,OR(V33="準",V33="深"),OR(W33="準",W33="深"),OR(X33="準",X33="深")),20,IF(AND($D$1="二交代制",OR(V33="当",V33="明"),NOT(OR(AND(V33="当",OR(W33="明",V$17=31,W$18="×"),OR(X33="休",V$17=30,V$17=31,X$18="×")),AND(V33="明",OR(U33="当",V$17=1),OR(W33="休",V$17=31,W$18="×"))))),30,IF(AND($D$1="三交代制",U33&lt;&gt;"準",U33&lt;&gt;"深",OR(V33="準",V33="深"),(NOT(OR(AND(V33="準",OR(U33="日",U33="休",V$17=1,AND(W33&lt;&gt;"準",W33&lt;&gt;"深",U33="")),OR(W33="休",AND(W33="準",OR(X33="休",V$17=30,X$18="×")),V$17=31,W$18="×",W33="")),AND(V33="深",OR(U33="休",V$17=1,AND(W33&lt;&gt;"準",W33&lt;&gt;"深",U33="")),OR(W33="休",AND(OR(W33="準",W33="深"),OR(X33="休",V$17=30,X$18="×")),V$17=31,W$18="×",W33="")))))),40,0))))</f>
        <v>0</v>
      </c>
      <c r="W174" s="343">
        <f t="shared" ref="W174" si="510">IF(AND($D$1="二交代制",W$17&gt;=1,W$17&lt;=28,W33="当",X33="明",Y33="休",Z33="当"),10,IF(AND($D$1="三交代制",W$17&gt;=2,W$17&lt;=30,OR(W33="準",W33="深"),OR(X33="準",X33="深"),OR(Y33="準",Y33="深")),20,IF(AND($D$1="二交代制",OR(W33="当",W33="明"),NOT(OR(AND(W33="当",OR(X33="明",W$17=31,X$18="×"),OR(Y33="休",W$17=30,W$17=31,Y$18="×")),AND(W33="明",OR(V33="当",W$17=1),OR(X33="休",W$17=31,X$18="×"))))),30,IF(AND($D$1="三交代制",V33&lt;&gt;"準",V33&lt;&gt;"深",OR(W33="準",W33="深"),(NOT(OR(AND(W33="準",OR(V33="日",V33="休",W$17=1,AND(X33&lt;&gt;"準",X33&lt;&gt;"深",V33="")),OR(X33="休",AND(X33="準",OR(Y33="休",W$17=30,Y$18="×")),W$17=31,X$18="×",X33="")),AND(W33="深",OR(V33="休",W$17=1,AND(X33&lt;&gt;"準",X33&lt;&gt;"深",V33="")),OR(X33="休",AND(OR(X33="準",X33="深"),OR(Y33="休",W$17=30,Y$18="×")),W$17=31,X$18="×",X33="")))))),40,0))))</f>
        <v>0</v>
      </c>
      <c r="X174" s="343">
        <f t="shared" ref="X174" si="511">IF(AND($D$1="二交代制",X$17&gt;=1,X$17&lt;=28,X33="当",Y33="明",Z33="休",AA33="当"),10,IF(AND($D$1="三交代制",X$17&gt;=2,X$17&lt;=30,OR(X33="準",X33="深"),OR(Y33="準",Y33="深"),OR(Z33="準",Z33="深")),20,IF(AND($D$1="二交代制",OR(X33="当",X33="明"),NOT(OR(AND(X33="当",OR(Y33="明",X$17=31,Y$18="×"),OR(Z33="休",X$17=30,X$17=31,Z$18="×")),AND(X33="明",OR(W33="当",X$17=1),OR(Y33="休",X$17=31,Y$18="×"))))),30,IF(AND($D$1="三交代制",W33&lt;&gt;"準",W33&lt;&gt;"深",OR(X33="準",X33="深"),(NOT(OR(AND(X33="準",OR(W33="日",W33="休",X$17=1,AND(Y33&lt;&gt;"準",Y33&lt;&gt;"深",W33="")),OR(Y33="休",AND(Y33="準",OR(Z33="休",X$17=30,Z$18="×")),X$17=31,Y$18="×",Y33="")),AND(X33="深",OR(W33="休",X$17=1,AND(Y33&lt;&gt;"準",Y33&lt;&gt;"深",W33="")),OR(Y33="休",AND(OR(Y33="準",Y33="深"),OR(Z33="休",X$17=30,Z$18="×")),X$17=31,Y$18="×",Y33="")))))),40,0))))</f>
        <v>0</v>
      </c>
      <c r="Y174" s="343">
        <f t="shared" ref="Y174" si="512">IF(AND($D$1="二交代制",Y$17&gt;=1,Y$17&lt;=28,Y33="当",Z33="明",AA33="休",AB33="当"),10,IF(AND($D$1="三交代制",Y$17&gt;=2,Y$17&lt;=30,OR(Y33="準",Y33="深"),OR(Z33="準",Z33="深"),OR(AA33="準",AA33="深")),20,IF(AND($D$1="二交代制",OR(Y33="当",Y33="明"),NOT(OR(AND(Y33="当",OR(Z33="明",Y$17=31,Z$18="×"),OR(AA33="休",Y$17=30,Y$17=31,AA$18="×")),AND(Y33="明",OR(X33="当",Y$17=1),OR(Z33="休",Y$17=31,Z$18="×"))))),30,IF(AND($D$1="三交代制",X33&lt;&gt;"準",X33&lt;&gt;"深",OR(Y33="準",Y33="深"),(NOT(OR(AND(Y33="準",OR(X33="日",X33="休",Y$17=1,AND(Z33&lt;&gt;"準",Z33&lt;&gt;"深",X33="")),OR(Z33="休",AND(Z33="準",OR(AA33="休",Y$17=30,AA$18="×")),Y$17=31,Z$18="×",Z33="")),AND(Y33="深",OR(X33="休",Y$17=1,AND(Z33&lt;&gt;"準",Z33&lt;&gt;"深",X33="")),OR(Z33="休",AND(OR(Z33="準",Z33="深"),OR(AA33="休",Y$17=30,AA$18="×")),Y$17=31,Z$18="×",Z33="")))))),40,0))))</f>
        <v>0</v>
      </c>
      <c r="Z174" s="343">
        <f t="shared" ref="Z174" si="513">IF(AND($D$1="二交代制",Z$17&gt;=1,Z$17&lt;=28,Z33="当",AA33="明",AB33="休",AC33="当"),10,IF(AND($D$1="三交代制",Z$17&gt;=2,Z$17&lt;=30,OR(Z33="準",Z33="深"),OR(AA33="準",AA33="深"),OR(AB33="準",AB33="深")),20,IF(AND($D$1="二交代制",OR(Z33="当",Z33="明"),NOT(OR(AND(Z33="当",OR(AA33="明",Z$17=31,AA$18="×"),OR(AB33="休",Z$17=30,Z$17=31,AB$18="×")),AND(Z33="明",OR(Y33="当",Z$17=1),OR(AA33="休",Z$17=31,AA$18="×"))))),30,IF(AND($D$1="三交代制",Y33&lt;&gt;"準",Y33&lt;&gt;"深",OR(Z33="準",Z33="深"),(NOT(OR(AND(Z33="準",OR(Y33="日",Y33="休",Z$17=1,AND(AA33&lt;&gt;"準",AA33&lt;&gt;"深",Y33="")),OR(AA33="休",AND(AA33="準",OR(AB33="休",Z$17=30,AB$18="×")),Z$17=31,AA$18="×",AA33="")),AND(Z33="深",OR(Y33="休",Z$17=1,AND(AA33&lt;&gt;"準",AA33&lt;&gt;"深",Y33="")),OR(AA33="休",AND(OR(AA33="準",AA33="深"),OR(AB33="休",Z$17=30,AB$18="×")),Z$17=31,AA$18="×",AA33="")))))),40,0))))</f>
        <v>0</v>
      </c>
      <c r="AA174" s="343">
        <f t="shared" ref="AA174" si="514">IF(AND($D$1="二交代制",AA$17&gt;=1,AA$17&lt;=28,AA33="当",AB33="明",AC33="休",AD33="当"),10,IF(AND($D$1="三交代制",AA$17&gt;=2,AA$17&lt;=30,OR(AA33="準",AA33="深"),OR(AB33="準",AB33="深"),OR(AC33="準",AC33="深")),20,IF(AND($D$1="二交代制",OR(AA33="当",AA33="明"),NOT(OR(AND(AA33="当",OR(AB33="明",AA$17=31,AB$18="×"),OR(AC33="休",AA$17=30,AA$17=31,AC$18="×")),AND(AA33="明",OR(Z33="当",AA$17=1),OR(AB33="休",AA$17=31,AB$18="×"))))),30,IF(AND($D$1="三交代制",Z33&lt;&gt;"準",Z33&lt;&gt;"深",OR(AA33="準",AA33="深"),(NOT(OR(AND(AA33="準",OR(Z33="日",Z33="休",AA$17=1,AND(AB33&lt;&gt;"準",AB33&lt;&gt;"深",Z33="")),OR(AB33="休",AND(AB33="準",OR(AC33="休",AA$17=30,AC$18="×")),AA$17=31,AB$18="×",AB33="")),AND(AA33="深",OR(Z33="休",AA$17=1,AND(AB33&lt;&gt;"準",AB33&lt;&gt;"深",Z33="")),OR(AB33="休",AND(OR(AB33="準",AB33="深"),OR(AC33="休",AA$17=30,AC$18="×")),AA$17=31,AB$18="×",AB33="")))))),40,0))))</f>
        <v>0</v>
      </c>
      <c r="AB174" s="343">
        <f t="shared" ref="AB174" si="515">IF(AND($D$1="二交代制",AB$17&gt;=1,AB$17&lt;=28,AB33="当",AC33="明",AD33="休",AE33="当"),10,IF(AND($D$1="三交代制",AB$17&gt;=2,AB$17&lt;=30,OR(AB33="準",AB33="深"),OR(AC33="準",AC33="深"),OR(AD33="準",AD33="深")),20,IF(AND($D$1="二交代制",OR(AB33="当",AB33="明"),NOT(OR(AND(AB33="当",OR(AC33="明",AB$17=31,AC$18="×"),OR(AD33="休",AB$17=30,AB$17=31,AD$18="×")),AND(AB33="明",OR(AA33="当",AB$17=1),OR(AC33="休",AB$17=31,AC$18="×"))))),30,IF(AND($D$1="三交代制",AA33&lt;&gt;"準",AA33&lt;&gt;"深",OR(AB33="準",AB33="深"),(NOT(OR(AND(AB33="準",OR(AA33="日",AA33="休",AB$17=1,AND(AC33&lt;&gt;"準",AC33&lt;&gt;"深",AA33="")),OR(AC33="休",AND(AC33="準",OR(AD33="休",AB$17=30,AD$18="×")),AB$17=31,AC$18="×",AC33="")),AND(AB33="深",OR(AA33="休",AB$17=1,AND(AC33&lt;&gt;"準",AC33&lt;&gt;"深",AA33="")),OR(AC33="休",AND(OR(AC33="準",AC33="深"),OR(AD33="休",AB$17=30,AD$18="×")),AB$17=31,AC$18="×",AC33="")))))),40,0))))</f>
        <v>0</v>
      </c>
      <c r="AC174" s="343">
        <f t="shared" ref="AC174" si="516">IF(AND($D$1="二交代制",AC$17&gt;=1,AC$17&lt;=28,AC33="当",AD33="明",AE33="休",AF33="当"),10,IF(AND($D$1="三交代制",AC$17&gt;=2,AC$17&lt;=30,OR(AC33="準",AC33="深"),OR(AD33="準",AD33="深"),OR(AE33="準",AE33="深")),20,IF(AND($D$1="二交代制",OR(AC33="当",AC33="明"),NOT(OR(AND(AC33="当",OR(AD33="明",AC$17=31,AD$18="×"),OR(AE33="休",AC$17=30,AC$17=31,AE$18="×")),AND(AC33="明",OR(AB33="当",AC$17=1),OR(AD33="休",AC$17=31,AD$18="×"))))),30,IF(AND($D$1="三交代制",AB33&lt;&gt;"準",AB33&lt;&gt;"深",OR(AC33="準",AC33="深"),(NOT(OR(AND(AC33="準",OR(AB33="日",AB33="休",AC$17=1,AND(AD33&lt;&gt;"準",AD33&lt;&gt;"深",AB33="")),OR(AD33="休",AND(AD33="準",OR(AE33="休",AC$17=30,AE$18="×")),AC$17=31,AD$18="×",AD33="")),AND(AC33="深",OR(AB33="休",AC$17=1,AND(AD33&lt;&gt;"準",AD33&lt;&gt;"深",AB33="")),OR(AD33="休",AND(OR(AD33="準",AD33="深"),OR(AE33="休",AC$17=30,AE$18="×")),AC$17=31,AD$18="×",AD33="")))))),40,0))))</f>
        <v>0</v>
      </c>
      <c r="AD174" s="343">
        <f t="shared" ref="AD174" si="517">IF(AND($D$1="二交代制",AD$17&gt;=1,AD$17&lt;=28,AD33="当",AE33="明",AF33="休",AG33="当"),10,IF(AND($D$1="三交代制",AD$17&gt;=2,AD$17&lt;=30,OR(AD33="準",AD33="深"),OR(AE33="準",AE33="深"),OR(AF33="準",AF33="深")),20,IF(AND($D$1="二交代制",OR(AD33="当",AD33="明"),NOT(OR(AND(AD33="当",OR(AE33="明",AD$17=31,AE$18="×"),OR(AF33="休",AD$17=30,AD$17=31,AF$18="×")),AND(AD33="明",OR(AC33="当",AD$17=1),OR(AE33="休",AD$17=31,AE$18="×"))))),30,IF(AND($D$1="三交代制",AC33&lt;&gt;"準",AC33&lt;&gt;"深",OR(AD33="準",AD33="深"),(NOT(OR(AND(AD33="準",OR(AC33="日",AC33="休",AD$17=1,AND(AE33&lt;&gt;"準",AE33&lt;&gt;"深",AC33="")),OR(AE33="休",AND(AE33="準",OR(AF33="休",AD$17=30,AF$18="×")),AD$17=31,AE$18="×",AE33="")),AND(AD33="深",OR(AC33="休",AD$17=1,AND(AE33&lt;&gt;"準",AE33&lt;&gt;"深",AC33="")),OR(AE33="休",AND(OR(AE33="準",AE33="深"),OR(AF33="休",AD$17=30,AF$18="×")),AD$17=31,AE$18="×",AE33="")))))),40,0))))</f>
        <v>0</v>
      </c>
      <c r="AE174" s="343">
        <f t="shared" ref="AE174" si="518">IF(AND($D$1="二交代制",AE$17&gt;=1,AE$17&lt;=28,AE33="当",AF33="明",AG33="休",AH33="当"),10,IF(AND($D$1="三交代制",AE$17&gt;=2,AE$17&lt;=30,OR(AE33="準",AE33="深"),OR(AF33="準",AF33="深"),OR(AG33="準",AG33="深")),20,IF(AND($D$1="二交代制",OR(AE33="当",AE33="明"),NOT(OR(AND(AE33="当",OR(AF33="明",AE$17=31,AF$18="×"),OR(AG33="休",AE$17=30,AE$17=31,AG$18="×")),AND(AE33="明",OR(AD33="当",AE$17=1),OR(AF33="休",AE$17=31,AF$18="×"))))),30,IF(AND($D$1="三交代制",AD33&lt;&gt;"準",AD33&lt;&gt;"深",OR(AE33="準",AE33="深"),(NOT(OR(AND(AE33="準",OR(AD33="日",AD33="休",AE$17=1,AND(AF33&lt;&gt;"準",AF33&lt;&gt;"深",AD33="")),OR(AF33="休",AND(AF33="準",OR(AG33="休",AE$17=30,AG$18="×")),AE$17=31,AF$18="×",AF33="")),AND(AE33="深",OR(AD33="休",AE$17=1,AND(AF33&lt;&gt;"準",AF33&lt;&gt;"深",AD33="")),OR(AF33="休",AND(OR(AF33="準",AF33="深"),OR(AG33="休",AE$17=30,AG$18="×")),AE$17=31,AF$18="×",AF33="")))))),40,0))))</f>
        <v>0</v>
      </c>
      <c r="AF174" s="343">
        <f t="shared" ref="AF174" si="519">IF(AND($D$1="二交代制",AF$17&gt;=1,AF$17&lt;=28,AF33="当",AG33="明",AH33="休",AI33="当"),10,IF(AND($D$1="三交代制",AF$17&gt;=2,AF$17&lt;=30,OR(AF33="準",AF33="深"),OR(AG33="準",AG33="深"),OR(AH33="準",AH33="深")),20,IF(AND($D$1="二交代制",OR(AF33="当",AF33="明"),NOT(OR(AND(AF33="当",OR(AG33="明",AF$17=31,AG$18="×"),OR(AH33="休",AF$17=30,AF$17=31,AH$18="×")),AND(AF33="明",OR(AE33="当",AF$17=1),OR(AG33="休",AF$17=31,AG$18="×"))))),30,IF(AND($D$1="三交代制",AE33&lt;&gt;"準",AE33&lt;&gt;"深",OR(AF33="準",AF33="深"),(NOT(OR(AND(AF33="準",OR(AE33="日",AE33="休",AF$17=1,AND(AG33&lt;&gt;"準",AG33&lt;&gt;"深",AE33="")),OR(AG33="休",AND(AG33="準",OR(AH33="休",AF$17=30,AH$18="×")),AF$17=31,AG$18="×",AG33="")),AND(AF33="深",OR(AE33="休",AF$17=1,AND(AG33&lt;&gt;"準",AG33&lt;&gt;"深",AE33="")),OR(AG33="休",AND(OR(AG33="準",AG33="深"),OR(AH33="休",AF$17=30,AH$18="×")),AF$17=31,AG$18="×",AG33="")))))),40,0))))</f>
        <v>0</v>
      </c>
      <c r="AG174" s="343">
        <f t="shared" ref="AG174" si="520">IF(AND($D$1="二交代制",AG$17&gt;=1,AG$17&lt;=28,AG33="当",AH33="明",AI33="休",AJ33="当"),10,IF(AND($D$1="三交代制",AG$17&gt;=2,AG$17&lt;=30,OR(AG33="準",AG33="深"),OR(AH33="準",AH33="深"),OR(AI33="準",AI33="深")),20,IF(AND($D$1="二交代制",OR(AG33="当",AG33="明"),NOT(OR(AND(AG33="当",OR(AH33="明",AG$17=31,AH$18="×"),OR(AI33="休",AG$17=30,AG$17=31,AI$18="×")),AND(AG33="明",OR(AF33="当",AG$17=1),OR(AH33="休",AG$17=31,AH$18="×"))))),30,IF(AND($D$1="三交代制",AF33&lt;&gt;"準",AF33&lt;&gt;"深",OR(AG33="準",AG33="深"),(NOT(OR(AND(AG33="準",OR(AF33="日",AF33="休",AG$17=1,AND(AH33&lt;&gt;"準",AH33&lt;&gt;"深",AF33="")),OR(AH33="休",AND(AH33="準",OR(AI33="休",AG$17=30,AI$18="×")),AG$17=31,AH$18="×",AH33="")),AND(AG33="深",OR(AF33="休",AG$17=1,AND(AH33&lt;&gt;"準",AH33&lt;&gt;"深",AF33="")),OR(AH33="休",AND(OR(AH33="準",AH33="深"),OR(AI33="休",AG$17=30,AI$18="×")),AG$17=31,AH$18="×",AH33="")))))),40,0))))</f>
        <v>0</v>
      </c>
      <c r="AH174" s="343">
        <f t="shared" ref="AH174" si="521">IF(AND($D$1="二交代制",AH$17&gt;=1,AH$17&lt;=28,AH33="当",AI33="明",AJ33="休",AK33="当"),10,IF(AND($D$1="三交代制",AH$17&gt;=2,AH$17&lt;=30,OR(AH33="準",AH33="深"),OR(AI33="準",AI33="深"),OR(AJ33="準",AJ33="深")),20,IF(AND($D$1="二交代制",OR(AH33="当",AH33="明"),NOT(OR(AND(AH33="当",OR(AI33="明",AH$17=31,AI$18="×"),OR(AJ33="休",AH$17=30,AH$17=31,AJ$18="×")),AND(AH33="明",OR(AG33="当",AH$17=1),OR(AI33="休",AH$17=31,AI$18="×"))))),30,IF(AND($D$1="三交代制",AG33&lt;&gt;"準",AG33&lt;&gt;"深",OR(AH33="準",AH33="深"),(NOT(OR(AND(AH33="準",OR(AG33="日",AG33="休",AH$17=1,AND(AI33&lt;&gt;"準",AI33&lt;&gt;"深",AG33="")),OR(AI33="休",AND(AI33="準",OR(AJ33="休",AH$17=30,AJ$18="×")),AH$17=31,AI$18="×",AI33="")),AND(AH33="深",OR(AG33="休",AH$17=1,AND(AI33&lt;&gt;"準",AI33&lt;&gt;"深",AG33="")),OR(AI33="休",AND(OR(AI33="準",AI33="深"),OR(AJ33="休",AH$17=30,AJ$18="×")),AH$17=31,AI$18="×",AI33="")))))),40,0))))</f>
        <v>0</v>
      </c>
      <c r="AI174" s="343">
        <f t="shared" ref="AI174" si="522">IF(AND($D$1="二交代制",AI$17&gt;=1,AI$17&lt;=28,AI33="当",AJ33="明",AK33="休",AL33="当"),10,IF(AND($D$1="三交代制",AI$17&gt;=2,AI$17&lt;=30,OR(AI33="準",AI33="深"),OR(AJ33="準",AJ33="深"),OR(AK33="準",AK33="深")),20,IF(AND($D$1="二交代制",OR(AI33="当",AI33="明"),NOT(OR(AND(AI33="当",OR(AJ33="明",AI$17=31,AJ$18="×"),OR(AK33="休",AI$17=30,AI$17=31,AK$18="×")),AND(AI33="明",OR(AH33="当",AI$17=1),OR(AJ33="休",AI$17=31,AJ$18="×"))))),30,IF(AND($D$1="三交代制",AH33&lt;&gt;"準",AH33&lt;&gt;"深",OR(AI33="準",AI33="深"),(NOT(OR(AND(AI33="準",OR(AH33="日",AH33="休",AI$17=1,AND(AJ33&lt;&gt;"準",AJ33&lt;&gt;"深",AH33="")),OR(AJ33="休",AND(AJ33="準",OR(AK33="休",AI$17=30,AK$18="×")),AI$17=31,AJ$18="×",AJ33="")),AND(AI33="深",OR(AH33="休",AI$17=1,AND(AJ33&lt;&gt;"準",AJ33&lt;&gt;"深",AH33="")),OR(AJ33="休",AND(OR(AJ33="準",AJ33="深"),OR(AK33="休",AI$17=30,AK$18="×")),AI$17=31,AJ$18="×",AJ33="")))))),40,0))))</f>
        <v>0</v>
      </c>
      <c r="AJ174" s="343">
        <f t="shared" ref="AJ174" si="523">IF(AND($D$1="二交代制",AJ$17&gt;=1,AJ$17&lt;=28,AJ33="当",AK33="明",AL33="休",AM33="当"),10,IF(AND($D$1="三交代制",AJ$17&gt;=2,AJ$17&lt;=30,OR(AJ33="準",AJ33="深"),OR(AK33="準",AK33="深"),OR(AL33="準",AL33="深")),20,IF(AND($D$1="二交代制",OR(AJ33="当",AJ33="明"),NOT(OR(AND(AJ33="当",OR(AK33="明",AJ$17=31,AK$18="×"),OR(AL33="休",AJ$17=30,AJ$17=31,AL$18="×")),AND(AJ33="明",OR(AI33="当",AJ$17=1),OR(AK33="休",AJ$17=31,AK$18="×"))))),30,IF(AND($D$1="三交代制",AI33&lt;&gt;"準",AI33&lt;&gt;"深",OR(AJ33="準",AJ33="深"),(NOT(OR(AND(AJ33="準",OR(AI33="日",AI33="休",AJ$17=1,AND(AK33&lt;&gt;"準",AK33&lt;&gt;"深",AI33="")),OR(AK33="休",AND(AK33="準",OR(AL33="休",AJ$17=30,AL$18="×")),AJ$17=31,AK$18="×",AK33="")),AND(AJ33="深",OR(AI33="休",AJ$17=1,AND(AK33&lt;&gt;"準",AK33&lt;&gt;"深",AI33="")),OR(AK33="休",AND(OR(AK33="準",AK33="深"),OR(AL33="休",AJ$17=30,AL$18="×")),AJ$17=31,AK$18="×",AK33="")))))),40,0))))</f>
        <v>0</v>
      </c>
      <c r="AK174" s="343">
        <f t="shared" ref="AK174" si="524">IF(AND($D$1="二交代制",AK$17&gt;=1,AK$17&lt;=28,AK33="当",AL33="明",AM33="休",AN33="当"),10,IF(AND($D$1="三交代制",AK$17&gt;=2,AK$17&lt;=30,OR(AK33="準",AK33="深"),OR(AL33="準",AL33="深"),OR(AM33="準",AM33="深")),20,IF(AND($D$1="二交代制",OR(AK33="当",AK33="明"),NOT(OR(AND(AK33="当",OR(AL33="明",AK$17=31,AL$18="×"),OR(AM33="休",AK$17=30,AK$17=31,AM$18="×")),AND(AK33="明",OR(AJ33="当",AK$17=1),OR(AL33="休",AK$17=31,AL$18="×"))))),30,IF(AND($D$1="三交代制",AJ33&lt;&gt;"準",AJ33&lt;&gt;"深",OR(AK33="準",AK33="深"),(NOT(OR(AND(AK33="準",OR(AJ33="日",AJ33="休",AK$17=1,AND(AL33&lt;&gt;"準",AL33&lt;&gt;"深",AJ33="")),OR(AL33="休",AND(AL33="準",OR(AM33="休",AK$17=30,AM$18="×")),AK$17=31,AL$18="×",AL33="")),AND(AK33="深",OR(AJ33="休",AK$17=1,AND(AL33&lt;&gt;"準",AL33&lt;&gt;"深",AJ33="")),OR(AL33="休",AND(OR(AL33="準",AL33="深"),OR(AM33="休",AK$17=30,AM$18="×")),AK$17=31,AL$18="×",AL33="")))))),40,0))))</f>
        <v>0</v>
      </c>
      <c r="AL174" s="343">
        <f t="shared" ref="AL174" si="525">IF(AND($D$1="二交代制",AL$17&gt;=1,AL$17&lt;=28,AL33="当",AM33="明",AN33="休",AO33="当"),10,IF(AND($D$1="三交代制",AL$17&gt;=2,AL$17&lt;=30,OR(AL33="準",AL33="深"),OR(AM33="準",AM33="深"),OR(AN33="準",AN33="深")),20,IF(AND($D$1="二交代制",OR(AL33="当",AL33="明"),NOT(OR(AND(AL33="当",OR(AM33="明",AL$17=31,AM$18="×"),OR(AN33="休",AL$17=30,AL$17=31,AN$18="×")),AND(AL33="明",OR(AK33="当",AL$17=1),OR(AM33="休",AL$17=31,AM$18="×"))))),30,IF(AND($D$1="三交代制",AK33&lt;&gt;"準",AK33&lt;&gt;"深",OR(AL33="準",AL33="深"),(NOT(OR(AND(AL33="準",OR(AK33="日",AK33="休",AL$17=1,AND(AM33&lt;&gt;"準",AM33&lt;&gt;"深",AK33="")),OR(AM33="休",AND(AM33="準",OR(AN33="休",AL$17=30,AN$18="×")),AL$17=31,AM$18="×",AM33="")),AND(AL33="深",OR(AK33="休",AL$17=1,AND(AM33&lt;&gt;"準",AM33&lt;&gt;"深",AK33="")),OR(AM33="休",AND(OR(AM33="準",AM33="深"),OR(AN33="休",AL$17=30,AN$18="×")),AL$17=31,AM$18="×",AM33="")))))),40,0))))</f>
        <v>0</v>
      </c>
      <c r="AM174" s="343">
        <f t="shared" ref="AM174" si="526">IF(AND($D$1="二交代制",AM$17&gt;=1,AM$17&lt;=28,AM33="当",AN33="明",AO33="休",AP33="当"),10,IF(AND($D$1="三交代制",AM$17&gt;=2,AM$17&lt;=30,OR(AM33="準",AM33="深"),OR(AN33="準",AN33="深"),OR(AO33="準",AO33="深")),20,IF(AND($D$1="二交代制",OR(AM33="当",AM33="明"),NOT(OR(AND(AM33="当",OR(AN33="明",AM$17=31,AN$18="×"),OR(AO33="休",AM$17=30,AM$17=31,AO$18="×")),AND(AM33="明",OR(AL33="当",AM$17=1),OR(AN33="休",AM$17=31,AN$18="×"))))),30,IF(AND($D$1="三交代制",AL33&lt;&gt;"準",AL33&lt;&gt;"深",OR(AM33="準",AM33="深"),(NOT(OR(AND(AM33="準",OR(AL33="日",AL33="休",AM$17=1,AND(AN33&lt;&gt;"準",AN33&lt;&gt;"深",AL33="")),OR(AN33="休",AND(AN33="準",OR(AO33="休",AM$17=30,AO$18="×")),AM$17=31,AN$18="×",AN33="")),AND(AM33="深",OR(AL33="休",AM$17=1,AND(AN33&lt;&gt;"準",AN33&lt;&gt;"深",AL33="")),OR(AN33="休",AND(OR(AN33="準",AN33="深"),OR(AO33="休",AM$17=30,AO$18="×")),AM$17=31,AN$18="×",AN33="")))))),40,0))))</f>
        <v>0</v>
      </c>
      <c r="AN174" s="343">
        <f t="shared" ref="AN174" si="527">IF(AND($D$1="二交代制",AN$17&gt;=1,AN$17&lt;=28,AN33="当",AO33="明",AP33="休",AQ33="当"),10,IF(AND($D$1="三交代制",AN$17&gt;=2,AN$17&lt;=30,OR(AN33="準",AN33="深"),OR(AO33="準",AO33="深"),OR(AP33="準",AP33="深")),20,IF(AND($D$1="二交代制",OR(AN33="当",AN33="明"),NOT(OR(AND(AN33="当",OR(AO33="明",AN$17=31,AO$18="×"),OR(AP33="休",AN$17=30,AN$17=31,AP$18="×")),AND(AN33="明",OR(AM33="当",AN$17=1),OR(AO33="休",AN$17=31,AO$18="×"))))),30,IF(AND($D$1="三交代制",AM33&lt;&gt;"準",AM33&lt;&gt;"深",OR(AN33="準",AN33="深"),(NOT(OR(AND(AN33="準",OR(AM33="日",AM33="休",AN$17=1,AND(AO33&lt;&gt;"準",AO33&lt;&gt;"深",AM33="")),OR(AO33="休",AND(AO33="準",OR(AP33="休",AN$17=30,AP$18="×")),AN$17=31,AO$18="×",AO33="")),AND(AN33="深",OR(AM33="休",AN$17=1,AND(AO33&lt;&gt;"準",AO33&lt;&gt;"深",AM33="")),OR(AO33="休",AND(OR(AO33="準",AO33="深"),OR(AP33="休",AN$17=30,AP$18="×")),AN$17=31,AO$18="×",AO33="")))))),40,0))))</f>
        <v>0</v>
      </c>
      <c r="AO174" s="343">
        <f t="shared" ref="AO174" si="528">IF(AND($D$1="二交代制",AO$17&gt;=1,AO$17&lt;=28,AO33="当",AP33="明",AQ33="休",AR33="当"),10,IF(AND($D$1="三交代制",AO$17&gt;=2,AO$17&lt;=30,OR(AO33="準",AO33="深"),OR(AP33="準",AP33="深"),OR(AQ33="準",AQ33="深")),20,IF(AND($D$1="二交代制",OR(AO33="当",AO33="明"),NOT(OR(AND(AO33="当",OR(AP33="明",AO$17=31,AP$18="×"),OR(AQ33="休",AO$17=30,AO$17=31,AQ$18="×")),AND(AO33="明",OR(AN33="当",AO$17=1),OR(AP33="休",AO$17=31,AP$18="×"))))),30,IF(AND($D$1="三交代制",AN33&lt;&gt;"準",AN33&lt;&gt;"深",OR(AO33="準",AO33="深"),(NOT(OR(AND(AO33="準",OR(AN33="日",AN33="休",AO$17=1,AND(AP33&lt;&gt;"準",AP33&lt;&gt;"深",AN33="")),OR(AP33="休",AND(AP33="準",OR(AQ33="休",AO$17=30,AQ$18="×")),AO$17=31,AP$18="×",AP33="")),AND(AO33="深",OR(AN33="休",AO$17=1,AND(AP33&lt;&gt;"準",AP33&lt;&gt;"深",AN33="")),OR(AP33="休",AND(OR(AP33="準",AP33="深"),OR(AQ33="休",AO$17=30,AQ$18="×")),AO$17=31,AP$18="×",AP33="")))))),40,0))))</f>
        <v>0</v>
      </c>
      <c r="BA174" s="87" t="str">
        <f>IF(Aチーム用勤務希望表!BA174&lt;&gt;"",Aチーム用勤務希望表!BA174,"")</f>
        <v>敬老の日</v>
      </c>
      <c r="BB174" s="140">
        <f>IF(Aチーム用勤務希望表!BB174&lt;&gt;"",Aチーム用勤務希望表!BB174,"")</f>
        <v>44823</v>
      </c>
      <c r="BC174" s="87" t="str">
        <f>IF(Aチーム用勤務希望表!BC174&lt;&gt;"",Aチーム用勤務希望表!BC174,"")</f>
        <v/>
      </c>
      <c r="BD174" s="13">
        <f t="shared" si="494"/>
        <v>0</v>
      </c>
      <c r="BE174" s="13">
        <f t="shared" si="494"/>
        <v>0</v>
      </c>
      <c r="BF174" s="13">
        <f t="shared" si="494"/>
        <v>0</v>
      </c>
      <c r="BG174" s="13">
        <f t="shared" si="494"/>
        <v>0</v>
      </c>
      <c r="BH174" s="13">
        <f t="shared" si="494"/>
        <v>0</v>
      </c>
      <c r="BI174" s="13">
        <f t="shared" si="494"/>
        <v>0</v>
      </c>
      <c r="BJ174" s="13">
        <f t="shared" si="494"/>
        <v>0</v>
      </c>
      <c r="BK174" s="13">
        <f t="shared" si="494"/>
        <v>0</v>
      </c>
      <c r="BL174" s="13">
        <f t="shared" si="494"/>
        <v>0</v>
      </c>
      <c r="BM174" s="13">
        <f t="shared" si="494"/>
        <v>0</v>
      </c>
      <c r="BN174" s="13">
        <f t="shared" si="495"/>
        <v>0</v>
      </c>
      <c r="BO174" s="13">
        <f t="shared" si="495"/>
        <v>0</v>
      </c>
      <c r="BP174" s="13">
        <f t="shared" si="495"/>
        <v>0</v>
      </c>
      <c r="BQ174" s="13">
        <f t="shared" si="495"/>
        <v>0</v>
      </c>
      <c r="BR174" s="13">
        <f t="shared" si="495"/>
        <v>0</v>
      </c>
      <c r="BS174" s="13">
        <f t="shared" si="495"/>
        <v>0</v>
      </c>
      <c r="BT174" s="13">
        <f t="shared" si="495"/>
        <v>0</v>
      </c>
      <c r="BU174" s="13">
        <f t="shared" si="495"/>
        <v>0</v>
      </c>
      <c r="BV174" s="13">
        <f t="shared" si="495"/>
        <v>0</v>
      </c>
      <c r="BW174" s="13">
        <f t="shared" si="495"/>
        <v>0</v>
      </c>
      <c r="BX174" s="13">
        <f t="shared" si="496"/>
        <v>0</v>
      </c>
      <c r="BY174" s="13">
        <f t="shared" si="496"/>
        <v>0</v>
      </c>
      <c r="BZ174" s="13">
        <f t="shared" si="496"/>
        <v>0</v>
      </c>
      <c r="CA174" s="13">
        <f t="shared" si="496"/>
        <v>0</v>
      </c>
      <c r="CB174" s="13">
        <f t="shared" si="496"/>
        <v>0</v>
      </c>
      <c r="CC174" s="13">
        <f t="shared" si="496"/>
        <v>0</v>
      </c>
      <c r="CD174" s="13">
        <f t="shared" si="496"/>
        <v>0</v>
      </c>
      <c r="CE174" s="13">
        <f t="shared" si="496"/>
        <v>0</v>
      </c>
      <c r="CF174" s="13">
        <f t="shared" si="496"/>
        <v>0</v>
      </c>
      <c r="CG174" s="13">
        <f t="shared" si="496"/>
        <v>0</v>
      </c>
      <c r="CH174" s="13">
        <f t="shared" si="496"/>
        <v>0</v>
      </c>
    </row>
    <row r="175" spans="3:86" x14ac:dyDescent="0.4">
      <c r="C175" s="17"/>
      <c r="D175" s="17"/>
      <c r="E175" s="17"/>
      <c r="F175" s="17"/>
      <c r="G175" s="17"/>
      <c r="H175" s="17"/>
      <c r="I175" s="345"/>
      <c r="J175" s="434"/>
      <c r="K175" s="343"/>
      <c r="L175" s="343"/>
      <c r="M175" s="343"/>
      <c r="N175" s="343"/>
      <c r="O175" s="343"/>
      <c r="P175" s="343"/>
      <c r="Q175" s="343"/>
      <c r="R175" s="343"/>
      <c r="S175" s="343"/>
      <c r="T175" s="343"/>
      <c r="U175" s="343"/>
      <c r="V175" s="343"/>
      <c r="W175" s="343"/>
      <c r="X175" s="343"/>
      <c r="Y175" s="343"/>
      <c r="Z175" s="343"/>
      <c r="AA175" s="343"/>
      <c r="AB175" s="343"/>
      <c r="AC175" s="343"/>
      <c r="AD175" s="343"/>
      <c r="AE175" s="343"/>
      <c r="AF175" s="343"/>
      <c r="AG175" s="343"/>
      <c r="AH175" s="343"/>
      <c r="AI175" s="343"/>
      <c r="AJ175" s="343"/>
      <c r="AK175" s="343"/>
      <c r="AL175" s="343"/>
      <c r="AM175" s="343"/>
      <c r="AN175" s="343"/>
      <c r="AO175" s="343"/>
      <c r="BA175" s="87" t="str">
        <f>IF(Aチーム用勤務希望表!BA175&lt;&gt;"",Aチーム用勤務希望表!BA175,"")</f>
        <v>秋分の日</v>
      </c>
      <c r="BB175" s="140">
        <f>IF(Aチーム用勤務希望表!BB175&lt;&gt;"",Aチーム用勤務希望表!BB175,"")</f>
        <v>44827</v>
      </c>
      <c r="BC175" s="87" t="str">
        <f>IF(Aチーム用勤務希望表!BC175&lt;&gt;"",Aチーム用勤務希望表!BC175,"")</f>
        <v/>
      </c>
      <c r="BD175" s="13">
        <f t="shared" si="494"/>
        <v>0</v>
      </c>
      <c r="BE175" s="13">
        <f t="shared" si="494"/>
        <v>0</v>
      </c>
      <c r="BF175" s="13">
        <f t="shared" si="494"/>
        <v>0</v>
      </c>
      <c r="BG175" s="13">
        <f t="shared" si="494"/>
        <v>0</v>
      </c>
      <c r="BH175" s="13">
        <f t="shared" si="494"/>
        <v>0</v>
      </c>
      <c r="BI175" s="13">
        <f t="shared" si="494"/>
        <v>0</v>
      </c>
      <c r="BJ175" s="13">
        <f t="shared" si="494"/>
        <v>0</v>
      </c>
      <c r="BK175" s="13">
        <f t="shared" si="494"/>
        <v>0</v>
      </c>
      <c r="BL175" s="13">
        <f t="shared" si="494"/>
        <v>0</v>
      </c>
      <c r="BM175" s="13">
        <f t="shared" si="494"/>
        <v>0</v>
      </c>
      <c r="BN175" s="13">
        <f t="shared" si="495"/>
        <v>0</v>
      </c>
      <c r="BO175" s="13">
        <f t="shared" si="495"/>
        <v>0</v>
      </c>
      <c r="BP175" s="13">
        <f t="shared" si="495"/>
        <v>0</v>
      </c>
      <c r="BQ175" s="13">
        <f t="shared" si="495"/>
        <v>0</v>
      </c>
      <c r="BR175" s="13">
        <f t="shared" si="495"/>
        <v>0</v>
      </c>
      <c r="BS175" s="13">
        <f t="shared" si="495"/>
        <v>0</v>
      </c>
      <c r="BT175" s="13">
        <f t="shared" si="495"/>
        <v>0</v>
      </c>
      <c r="BU175" s="13">
        <f t="shared" si="495"/>
        <v>0</v>
      </c>
      <c r="BV175" s="13">
        <f t="shared" si="495"/>
        <v>0</v>
      </c>
      <c r="BW175" s="13">
        <f t="shared" si="495"/>
        <v>0</v>
      </c>
      <c r="BX175" s="13">
        <f t="shared" si="496"/>
        <v>0</v>
      </c>
      <c r="BY175" s="13">
        <f t="shared" si="496"/>
        <v>0</v>
      </c>
      <c r="BZ175" s="13">
        <f t="shared" si="496"/>
        <v>0</v>
      </c>
      <c r="CA175" s="13">
        <f t="shared" si="496"/>
        <v>0</v>
      </c>
      <c r="CB175" s="13">
        <f t="shared" si="496"/>
        <v>0</v>
      </c>
      <c r="CC175" s="13">
        <f t="shared" si="496"/>
        <v>0</v>
      </c>
      <c r="CD175" s="13">
        <f t="shared" si="496"/>
        <v>0</v>
      </c>
      <c r="CE175" s="13">
        <f t="shared" si="496"/>
        <v>0</v>
      </c>
      <c r="CF175" s="13">
        <f t="shared" si="496"/>
        <v>0</v>
      </c>
      <c r="CG175" s="13">
        <f t="shared" si="496"/>
        <v>0</v>
      </c>
      <c r="CH175" s="13">
        <f t="shared" si="496"/>
        <v>0</v>
      </c>
    </row>
    <row r="176" spans="3:86" x14ac:dyDescent="0.4">
      <c r="C176" s="366"/>
      <c r="D176" s="17"/>
      <c r="E176" s="17"/>
      <c r="F176" s="17"/>
      <c r="G176" s="17"/>
      <c r="H176" s="17"/>
      <c r="I176" s="345"/>
      <c r="J176" s="419" t="str">
        <f t="shared" ref="J176" si="529">E35</f>
        <v>小林</v>
      </c>
      <c r="K176" s="343">
        <f t="shared" ref="K176" si="530">IF(AND($D$1="二交代制",K$17&gt;=1,K$17&lt;=28,K35="当",L35="明",M35="休",N35="当"),10,IF(AND($D$1="三交代制",K$17&gt;=2,K$17&lt;=30,OR(K35="準",K35="深"),OR(L35="準",L35="深"),OR(M35="準",M35="深")),20,IF(AND($D$1="二交代制",OR(K35="当",K35="明"),NOT(OR(AND(K35="当",OR(L35="明",K$17=31,L$18="×"),OR(M35="休",K$17=30,K$17=31,M$18="×")),AND(K35="明",OR(J35="当",K$17=1),OR(L35="休",K$17=31,L$18="×"))))),30,IF(AND($D$1="三交代制",J35&lt;&gt;"準",J35&lt;&gt;"深",OR(K35="準",K35="深"),(NOT(OR(AND(K35="準",OR(J35="日",J35="休",K$17=1,AND(L35&lt;&gt;"準",L35&lt;&gt;"深",J35="")),OR(L35="休",AND(L35="準",OR(M35="休",K$17=30,M$18="×")),K$17=31,L$18="×",L35="")),AND(K35="深",OR(J35="休",K$17=1,AND(L35&lt;&gt;"準",L35&lt;&gt;"深",J35="")),OR(L35="休",AND(OR(L35="準",L35="深"),OR(M35="休",K$17=30,M$18="×")),K$17=31,L$18="×",L35="")))))),40,0))))</f>
        <v>0</v>
      </c>
      <c r="L176" s="343">
        <f t="shared" ref="L176" si="531">IF(AND($D$1="二交代制",L$17&gt;=1,L$17&lt;=28,L35="当",M35="明",N35="休",O35="当"),10,IF(AND($D$1="三交代制",L$17&gt;=2,L$17&lt;=30,OR(L35="準",L35="深"),OR(M35="準",M35="深"),OR(N35="準",N35="深")),20,IF(AND($D$1="二交代制",OR(L35="当",L35="明"),NOT(OR(AND(L35="当",OR(M35="明",L$17=31,M$18="×"),OR(N35="休",L$17=30,L$17=31,N$18="×")),AND(L35="明",OR(K35="当",L$17=1),OR(M35="休",L$17=31,M$18="×"))))),30,IF(AND($D$1="三交代制",K35&lt;&gt;"準",K35&lt;&gt;"深",OR(L35="準",L35="深"),(NOT(OR(AND(L35="準",OR(K35="日",K35="休",L$17=1,AND(M35&lt;&gt;"準",M35&lt;&gt;"深",K35="")),OR(M35="休",AND(M35="準",OR(N35="休",L$17=30,N$18="×")),L$17=31,M$18="×",M35="")),AND(L35="深",OR(K35="休",L$17=1,AND(M35&lt;&gt;"準",M35&lt;&gt;"深",K35="")),OR(M35="休",AND(OR(M35="準",M35="深"),OR(N35="休",L$17=30,N$18="×")),L$17=31,M$18="×",M35="")))))),40,0))))</f>
        <v>0</v>
      </c>
      <c r="M176" s="343">
        <f t="shared" ref="M176" si="532">IF(AND($D$1="二交代制",M$17&gt;=1,M$17&lt;=28,M35="当",N35="明",O35="休",P35="当"),10,IF(AND($D$1="三交代制",M$17&gt;=2,M$17&lt;=30,OR(M35="準",M35="深"),OR(N35="準",N35="深"),OR(O35="準",O35="深")),20,IF(AND($D$1="二交代制",OR(M35="当",M35="明"),NOT(OR(AND(M35="当",OR(N35="明",M$17=31,N$18="×"),OR(O35="休",M$17=30,M$17=31,O$18="×")),AND(M35="明",OR(L35="当",M$17=1),OR(N35="休",M$17=31,N$18="×"))))),30,IF(AND($D$1="三交代制",L35&lt;&gt;"準",L35&lt;&gt;"深",OR(M35="準",M35="深"),(NOT(OR(AND(M35="準",OR(L35="日",L35="休",M$17=1,AND(N35&lt;&gt;"準",N35&lt;&gt;"深",L35="")),OR(N35="休",AND(N35="準",OR(O35="休",M$17=30,O$18="×")),M$17=31,N$18="×",N35="")),AND(M35="深",OR(L35="休",M$17=1,AND(N35&lt;&gt;"準",N35&lt;&gt;"深",L35="")),OR(N35="休",AND(OR(N35="準",N35="深"),OR(O35="休",M$17=30,O$18="×")),M$17=31,N$18="×",N35="")))))),40,0))))</f>
        <v>0</v>
      </c>
      <c r="N176" s="343">
        <f t="shared" ref="N176" si="533">IF(AND($D$1="二交代制",N$17&gt;=1,N$17&lt;=28,N35="当",O35="明",P35="休",Q35="当"),10,IF(AND($D$1="三交代制",N$17&gt;=2,N$17&lt;=30,OR(N35="準",N35="深"),OR(O35="準",O35="深"),OR(P35="準",P35="深")),20,IF(AND($D$1="二交代制",OR(N35="当",N35="明"),NOT(OR(AND(N35="当",OR(O35="明",N$17=31,O$18="×"),OR(P35="休",N$17=30,N$17=31,P$18="×")),AND(N35="明",OR(M35="当",N$17=1),OR(O35="休",N$17=31,O$18="×"))))),30,IF(AND($D$1="三交代制",M35&lt;&gt;"準",M35&lt;&gt;"深",OR(N35="準",N35="深"),(NOT(OR(AND(N35="準",OR(M35="日",M35="休",N$17=1,AND(O35&lt;&gt;"準",O35&lt;&gt;"深",M35="")),OR(O35="休",AND(O35="準",OR(P35="休",N$17=30,P$18="×")),N$17=31,O$18="×",O35="")),AND(N35="深",OR(M35="休",N$17=1,AND(O35&lt;&gt;"準",O35&lt;&gt;"深",M35="")),OR(O35="休",AND(OR(O35="準",O35="深"),OR(P35="休",N$17=30,P$18="×")),N$17=31,O$18="×",O35="")))))),40,0))))</f>
        <v>0</v>
      </c>
      <c r="O176" s="343">
        <f t="shared" ref="O176" si="534">IF(AND($D$1="二交代制",O$17&gt;=1,O$17&lt;=28,O35="当",P35="明",Q35="休",R35="当"),10,IF(AND($D$1="三交代制",O$17&gt;=2,O$17&lt;=30,OR(O35="準",O35="深"),OR(P35="準",P35="深"),OR(Q35="準",Q35="深")),20,IF(AND($D$1="二交代制",OR(O35="当",O35="明"),NOT(OR(AND(O35="当",OR(P35="明",O$17=31,P$18="×"),OR(Q35="休",O$17=30,O$17=31,Q$18="×")),AND(O35="明",OR(N35="当",O$17=1),OR(P35="休",O$17=31,P$18="×"))))),30,IF(AND($D$1="三交代制",N35&lt;&gt;"準",N35&lt;&gt;"深",OR(O35="準",O35="深"),(NOT(OR(AND(O35="準",OR(N35="日",N35="休",O$17=1,AND(P35&lt;&gt;"準",P35&lt;&gt;"深",N35="")),OR(P35="休",AND(P35="準",OR(Q35="休",O$17=30,Q$18="×")),O$17=31,P$18="×",P35="")),AND(O35="深",OR(N35="休",O$17=1,AND(P35&lt;&gt;"準",P35&lt;&gt;"深",N35="")),OR(P35="休",AND(OR(P35="準",P35="深"),OR(Q35="休",O$17=30,Q$18="×")),O$17=31,P$18="×",P35="")))))),40,0))))</f>
        <v>0</v>
      </c>
      <c r="P176" s="343">
        <f t="shared" ref="P176" si="535">IF(AND($D$1="二交代制",P$17&gt;=1,P$17&lt;=28,P35="当",Q35="明",R35="休",S35="当"),10,IF(AND($D$1="三交代制",P$17&gt;=2,P$17&lt;=30,OR(P35="準",P35="深"),OR(Q35="準",Q35="深"),OR(R35="準",R35="深")),20,IF(AND($D$1="二交代制",OR(P35="当",P35="明"),NOT(OR(AND(P35="当",OR(Q35="明",P$17=31,Q$18="×"),OR(R35="休",P$17=30,P$17=31,R$18="×")),AND(P35="明",OR(O35="当",P$17=1),OR(Q35="休",P$17=31,Q$18="×"))))),30,IF(AND($D$1="三交代制",O35&lt;&gt;"準",O35&lt;&gt;"深",OR(P35="準",P35="深"),(NOT(OR(AND(P35="準",OR(O35="日",O35="休",P$17=1,AND(Q35&lt;&gt;"準",Q35&lt;&gt;"深",O35="")),OR(Q35="休",AND(Q35="準",OR(R35="休",P$17=30,R$18="×")),P$17=31,Q$18="×",Q35="")),AND(P35="深",OR(O35="休",P$17=1,AND(Q35&lt;&gt;"準",Q35&lt;&gt;"深",O35="")),OR(Q35="休",AND(OR(Q35="準",Q35="深"),OR(R35="休",P$17=30,R$18="×")),P$17=31,Q$18="×",Q35="")))))),40,0))))</f>
        <v>0</v>
      </c>
      <c r="Q176" s="343">
        <f t="shared" ref="Q176" si="536">IF(AND($D$1="二交代制",Q$17&gt;=1,Q$17&lt;=28,Q35="当",R35="明",S35="休",T35="当"),10,IF(AND($D$1="三交代制",Q$17&gt;=2,Q$17&lt;=30,OR(Q35="準",Q35="深"),OR(R35="準",R35="深"),OR(S35="準",S35="深")),20,IF(AND($D$1="二交代制",OR(Q35="当",Q35="明"),NOT(OR(AND(Q35="当",OR(R35="明",Q$17=31,R$18="×"),OR(S35="休",Q$17=30,Q$17=31,S$18="×")),AND(Q35="明",OR(P35="当",Q$17=1),OR(R35="休",Q$17=31,R$18="×"))))),30,IF(AND($D$1="三交代制",P35&lt;&gt;"準",P35&lt;&gt;"深",OR(Q35="準",Q35="深"),(NOT(OR(AND(Q35="準",OR(P35="日",P35="休",Q$17=1,AND(R35&lt;&gt;"準",R35&lt;&gt;"深",P35="")),OR(R35="休",AND(R35="準",OR(S35="休",Q$17=30,S$18="×")),Q$17=31,R$18="×",R35="")),AND(Q35="深",OR(P35="休",Q$17=1,AND(R35&lt;&gt;"準",R35&lt;&gt;"深",P35="")),OR(R35="休",AND(OR(R35="準",R35="深"),OR(S35="休",Q$17=30,S$18="×")),Q$17=31,R$18="×",R35="")))))),40,0))))</f>
        <v>0</v>
      </c>
      <c r="R176" s="343">
        <f t="shared" ref="R176" si="537">IF(AND($D$1="二交代制",R$17&gt;=1,R$17&lt;=28,R35="当",S35="明",T35="休",U35="当"),10,IF(AND($D$1="三交代制",R$17&gt;=2,R$17&lt;=30,OR(R35="準",R35="深"),OR(S35="準",S35="深"),OR(T35="準",T35="深")),20,IF(AND($D$1="二交代制",OR(R35="当",R35="明"),NOT(OR(AND(R35="当",OR(S35="明",R$17=31,S$18="×"),OR(T35="休",R$17=30,R$17=31,T$18="×")),AND(R35="明",OR(Q35="当",R$17=1),OR(S35="休",R$17=31,S$18="×"))))),30,IF(AND($D$1="三交代制",Q35&lt;&gt;"準",Q35&lt;&gt;"深",OR(R35="準",R35="深"),(NOT(OR(AND(R35="準",OR(Q35="日",Q35="休",R$17=1,AND(S35&lt;&gt;"準",S35&lt;&gt;"深",Q35="")),OR(S35="休",AND(S35="準",OR(T35="休",R$17=30,T$18="×")),R$17=31,S$18="×",S35="")),AND(R35="深",OR(Q35="休",R$17=1,AND(S35&lt;&gt;"準",S35&lt;&gt;"深",Q35="")),OR(S35="休",AND(OR(S35="準",S35="深"),OR(T35="休",R$17=30,T$18="×")),R$17=31,S$18="×",S35="")))))),40,0))))</f>
        <v>0</v>
      </c>
      <c r="S176" s="343">
        <f t="shared" ref="S176" si="538">IF(AND($D$1="二交代制",S$17&gt;=1,S$17&lt;=28,S35="当",T35="明",U35="休",V35="当"),10,IF(AND($D$1="三交代制",S$17&gt;=2,S$17&lt;=30,OR(S35="準",S35="深"),OR(T35="準",T35="深"),OR(U35="準",U35="深")),20,IF(AND($D$1="二交代制",OR(S35="当",S35="明"),NOT(OR(AND(S35="当",OR(T35="明",S$17=31,T$18="×"),OR(U35="休",S$17=30,S$17=31,U$18="×")),AND(S35="明",OR(R35="当",S$17=1),OR(T35="休",S$17=31,T$18="×"))))),30,IF(AND($D$1="三交代制",R35&lt;&gt;"準",R35&lt;&gt;"深",OR(S35="準",S35="深"),(NOT(OR(AND(S35="準",OR(R35="日",R35="休",S$17=1,AND(T35&lt;&gt;"準",T35&lt;&gt;"深",R35="")),OR(T35="休",AND(T35="準",OR(U35="休",S$17=30,U$18="×")),S$17=31,T$18="×",T35="")),AND(S35="深",OR(R35="休",S$17=1,AND(T35&lt;&gt;"準",T35&lt;&gt;"深",R35="")),OR(T35="休",AND(OR(T35="準",T35="深"),OR(U35="休",S$17=30,U$18="×")),S$17=31,T$18="×",T35="")))))),40,0))))</f>
        <v>0</v>
      </c>
      <c r="T176" s="343">
        <f t="shared" ref="T176" si="539">IF(AND($D$1="二交代制",T$17&gt;=1,T$17&lt;=28,T35="当",U35="明",V35="休",W35="当"),10,IF(AND($D$1="三交代制",T$17&gt;=2,T$17&lt;=30,OR(T35="準",T35="深"),OR(U35="準",U35="深"),OR(V35="準",V35="深")),20,IF(AND($D$1="二交代制",OR(T35="当",T35="明"),NOT(OR(AND(T35="当",OR(U35="明",T$17=31,U$18="×"),OR(V35="休",T$17=30,T$17=31,V$18="×")),AND(T35="明",OR(S35="当",T$17=1),OR(U35="休",T$17=31,U$18="×"))))),30,IF(AND($D$1="三交代制",S35&lt;&gt;"準",S35&lt;&gt;"深",OR(T35="準",T35="深"),(NOT(OR(AND(T35="準",OR(S35="日",S35="休",T$17=1,AND(U35&lt;&gt;"準",U35&lt;&gt;"深",S35="")),OR(U35="休",AND(U35="準",OR(V35="休",T$17=30,V$18="×")),T$17=31,U$18="×",U35="")),AND(T35="深",OR(S35="休",T$17=1,AND(U35&lt;&gt;"準",U35&lt;&gt;"深",S35="")),OR(U35="休",AND(OR(U35="準",U35="深"),OR(V35="休",T$17=30,V$18="×")),T$17=31,U$18="×",U35="")))))),40,0))))</f>
        <v>0</v>
      </c>
      <c r="U176" s="343">
        <f t="shared" ref="U176" si="540">IF(AND($D$1="二交代制",U$17&gt;=1,U$17&lt;=28,U35="当",V35="明",W35="休",X35="当"),10,IF(AND($D$1="三交代制",U$17&gt;=2,U$17&lt;=30,OR(U35="準",U35="深"),OR(V35="準",V35="深"),OR(W35="準",W35="深")),20,IF(AND($D$1="二交代制",OR(U35="当",U35="明"),NOT(OR(AND(U35="当",OR(V35="明",U$17=31,V$18="×"),OR(W35="休",U$17=30,U$17=31,W$18="×")),AND(U35="明",OR(T35="当",U$17=1),OR(V35="休",U$17=31,V$18="×"))))),30,IF(AND($D$1="三交代制",T35&lt;&gt;"準",T35&lt;&gt;"深",OR(U35="準",U35="深"),(NOT(OR(AND(U35="準",OR(T35="日",T35="休",U$17=1,AND(V35&lt;&gt;"準",V35&lt;&gt;"深",T35="")),OR(V35="休",AND(V35="準",OR(W35="休",U$17=30,W$18="×")),U$17=31,V$18="×",V35="")),AND(U35="深",OR(T35="休",U$17=1,AND(V35&lt;&gt;"準",V35&lt;&gt;"深",T35="")),OR(V35="休",AND(OR(V35="準",V35="深"),OR(W35="休",U$17=30,W$18="×")),U$17=31,V$18="×",V35="")))))),40,0))))</f>
        <v>0</v>
      </c>
      <c r="V176" s="343">
        <f t="shared" ref="V176" si="541">IF(AND($D$1="二交代制",V$17&gt;=1,V$17&lt;=28,V35="当",W35="明",X35="休",Y35="当"),10,IF(AND($D$1="三交代制",V$17&gt;=2,V$17&lt;=30,OR(V35="準",V35="深"),OR(W35="準",W35="深"),OR(X35="準",X35="深")),20,IF(AND($D$1="二交代制",OR(V35="当",V35="明"),NOT(OR(AND(V35="当",OR(W35="明",V$17=31,W$18="×"),OR(X35="休",V$17=30,V$17=31,X$18="×")),AND(V35="明",OR(U35="当",V$17=1),OR(W35="休",V$17=31,W$18="×"))))),30,IF(AND($D$1="三交代制",U35&lt;&gt;"準",U35&lt;&gt;"深",OR(V35="準",V35="深"),(NOT(OR(AND(V35="準",OR(U35="日",U35="休",V$17=1,AND(W35&lt;&gt;"準",W35&lt;&gt;"深",U35="")),OR(W35="休",AND(W35="準",OR(X35="休",V$17=30,X$18="×")),V$17=31,W$18="×",W35="")),AND(V35="深",OR(U35="休",V$17=1,AND(W35&lt;&gt;"準",W35&lt;&gt;"深",U35="")),OR(W35="休",AND(OR(W35="準",W35="深"),OR(X35="休",V$17=30,X$18="×")),V$17=31,W$18="×",W35="")))))),40,0))))</f>
        <v>0</v>
      </c>
      <c r="W176" s="343">
        <f t="shared" ref="W176" si="542">IF(AND($D$1="二交代制",W$17&gt;=1,W$17&lt;=28,W35="当",X35="明",Y35="休",Z35="当"),10,IF(AND($D$1="三交代制",W$17&gt;=2,W$17&lt;=30,OR(W35="準",W35="深"),OR(X35="準",X35="深"),OR(Y35="準",Y35="深")),20,IF(AND($D$1="二交代制",OR(W35="当",W35="明"),NOT(OR(AND(W35="当",OR(X35="明",W$17=31,X$18="×"),OR(Y35="休",W$17=30,W$17=31,Y$18="×")),AND(W35="明",OR(V35="当",W$17=1),OR(X35="休",W$17=31,X$18="×"))))),30,IF(AND($D$1="三交代制",V35&lt;&gt;"準",V35&lt;&gt;"深",OR(W35="準",W35="深"),(NOT(OR(AND(W35="準",OR(V35="日",V35="休",W$17=1,AND(X35&lt;&gt;"準",X35&lt;&gt;"深",V35="")),OR(X35="休",AND(X35="準",OR(Y35="休",W$17=30,Y$18="×")),W$17=31,X$18="×",X35="")),AND(W35="深",OR(V35="休",W$17=1,AND(X35&lt;&gt;"準",X35&lt;&gt;"深",V35="")),OR(X35="休",AND(OR(X35="準",X35="深"),OR(Y35="休",W$17=30,Y$18="×")),W$17=31,X$18="×",X35="")))))),40,0))))</f>
        <v>0</v>
      </c>
      <c r="X176" s="343">
        <f t="shared" ref="X176" si="543">IF(AND($D$1="二交代制",X$17&gt;=1,X$17&lt;=28,X35="当",Y35="明",Z35="休",AA35="当"),10,IF(AND($D$1="三交代制",X$17&gt;=2,X$17&lt;=30,OR(X35="準",X35="深"),OR(Y35="準",Y35="深"),OR(Z35="準",Z35="深")),20,IF(AND($D$1="二交代制",OR(X35="当",X35="明"),NOT(OR(AND(X35="当",OR(Y35="明",X$17=31,Y$18="×"),OR(Z35="休",X$17=30,X$17=31,Z$18="×")),AND(X35="明",OR(W35="当",X$17=1),OR(Y35="休",X$17=31,Y$18="×"))))),30,IF(AND($D$1="三交代制",W35&lt;&gt;"準",W35&lt;&gt;"深",OR(X35="準",X35="深"),(NOT(OR(AND(X35="準",OR(W35="日",W35="休",X$17=1,AND(Y35&lt;&gt;"準",Y35&lt;&gt;"深",W35="")),OR(Y35="休",AND(Y35="準",OR(Z35="休",X$17=30,Z$18="×")),X$17=31,Y$18="×",Y35="")),AND(X35="深",OR(W35="休",X$17=1,AND(Y35&lt;&gt;"準",Y35&lt;&gt;"深",W35="")),OR(Y35="休",AND(OR(Y35="準",Y35="深"),OR(Z35="休",X$17=30,Z$18="×")),X$17=31,Y$18="×",Y35="")))))),40,0))))</f>
        <v>0</v>
      </c>
      <c r="Y176" s="343">
        <f t="shared" ref="Y176" si="544">IF(AND($D$1="二交代制",Y$17&gt;=1,Y$17&lt;=28,Y35="当",Z35="明",AA35="休",AB35="当"),10,IF(AND($D$1="三交代制",Y$17&gt;=2,Y$17&lt;=30,OR(Y35="準",Y35="深"),OR(Z35="準",Z35="深"),OR(AA35="準",AA35="深")),20,IF(AND($D$1="二交代制",OR(Y35="当",Y35="明"),NOT(OR(AND(Y35="当",OR(Z35="明",Y$17=31,Z$18="×"),OR(AA35="休",Y$17=30,Y$17=31,AA$18="×")),AND(Y35="明",OR(X35="当",Y$17=1),OR(Z35="休",Y$17=31,Z$18="×"))))),30,IF(AND($D$1="三交代制",X35&lt;&gt;"準",X35&lt;&gt;"深",OR(Y35="準",Y35="深"),(NOT(OR(AND(Y35="準",OR(X35="日",X35="休",Y$17=1,AND(Z35&lt;&gt;"準",Z35&lt;&gt;"深",X35="")),OR(Z35="休",AND(Z35="準",OR(AA35="休",Y$17=30,AA$18="×")),Y$17=31,Z$18="×",Z35="")),AND(Y35="深",OR(X35="休",Y$17=1,AND(Z35&lt;&gt;"準",Z35&lt;&gt;"深",X35="")),OR(Z35="休",AND(OR(Z35="準",Z35="深"),OR(AA35="休",Y$17=30,AA$18="×")),Y$17=31,Z$18="×",Z35="")))))),40,0))))</f>
        <v>0</v>
      </c>
      <c r="Z176" s="343">
        <f t="shared" ref="Z176" si="545">IF(AND($D$1="二交代制",Z$17&gt;=1,Z$17&lt;=28,Z35="当",AA35="明",AB35="休",AC35="当"),10,IF(AND($D$1="三交代制",Z$17&gt;=2,Z$17&lt;=30,OR(Z35="準",Z35="深"),OR(AA35="準",AA35="深"),OR(AB35="準",AB35="深")),20,IF(AND($D$1="二交代制",OR(Z35="当",Z35="明"),NOT(OR(AND(Z35="当",OR(AA35="明",Z$17=31,AA$18="×"),OR(AB35="休",Z$17=30,Z$17=31,AB$18="×")),AND(Z35="明",OR(Y35="当",Z$17=1),OR(AA35="休",Z$17=31,AA$18="×"))))),30,IF(AND($D$1="三交代制",Y35&lt;&gt;"準",Y35&lt;&gt;"深",OR(Z35="準",Z35="深"),(NOT(OR(AND(Z35="準",OR(Y35="日",Y35="休",Z$17=1,AND(AA35&lt;&gt;"準",AA35&lt;&gt;"深",Y35="")),OR(AA35="休",AND(AA35="準",OR(AB35="休",Z$17=30,AB$18="×")),Z$17=31,AA$18="×",AA35="")),AND(Z35="深",OR(Y35="休",Z$17=1,AND(AA35&lt;&gt;"準",AA35&lt;&gt;"深",Y35="")),OR(AA35="休",AND(OR(AA35="準",AA35="深"),OR(AB35="休",Z$17=30,AB$18="×")),Z$17=31,AA$18="×",AA35="")))))),40,0))))</f>
        <v>0</v>
      </c>
      <c r="AA176" s="343">
        <f t="shared" ref="AA176" si="546">IF(AND($D$1="二交代制",AA$17&gt;=1,AA$17&lt;=28,AA35="当",AB35="明",AC35="休",AD35="当"),10,IF(AND($D$1="三交代制",AA$17&gt;=2,AA$17&lt;=30,OR(AA35="準",AA35="深"),OR(AB35="準",AB35="深"),OR(AC35="準",AC35="深")),20,IF(AND($D$1="二交代制",OR(AA35="当",AA35="明"),NOT(OR(AND(AA35="当",OR(AB35="明",AA$17=31,AB$18="×"),OR(AC35="休",AA$17=30,AA$17=31,AC$18="×")),AND(AA35="明",OR(Z35="当",AA$17=1),OR(AB35="休",AA$17=31,AB$18="×"))))),30,IF(AND($D$1="三交代制",Z35&lt;&gt;"準",Z35&lt;&gt;"深",OR(AA35="準",AA35="深"),(NOT(OR(AND(AA35="準",OR(Z35="日",Z35="休",AA$17=1,AND(AB35&lt;&gt;"準",AB35&lt;&gt;"深",Z35="")),OR(AB35="休",AND(AB35="準",OR(AC35="休",AA$17=30,AC$18="×")),AA$17=31,AB$18="×",AB35="")),AND(AA35="深",OR(Z35="休",AA$17=1,AND(AB35&lt;&gt;"準",AB35&lt;&gt;"深",Z35="")),OR(AB35="休",AND(OR(AB35="準",AB35="深"),OR(AC35="休",AA$17=30,AC$18="×")),AA$17=31,AB$18="×",AB35="")))))),40,0))))</f>
        <v>0</v>
      </c>
      <c r="AB176" s="343">
        <f t="shared" ref="AB176" si="547">IF(AND($D$1="二交代制",AB$17&gt;=1,AB$17&lt;=28,AB35="当",AC35="明",AD35="休",AE35="当"),10,IF(AND($D$1="三交代制",AB$17&gt;=2,AB$17&lt;=30,OR(AB35="準",AB35="深"),OR(AC35="準",AC35="深"),OR(AD35="準",AD35="深")),20,IF(AND($D$1="二交代制",OR(AB35="当",AB35="明"),NOT(OR(AND(AB35="当",OR(AC35="明",AB$17=31,AC$18="×"),OR(AD35="休",AB$17=30,AB$17=31,AD$18="×")),AND(AB35="明",OR(AA35="当",AB$17=1),OR(AC35="休",AB$17=31,AC$18="×"))))),30,IF(AND($D$1="三交代制",AA35&lt;&gt;"準",AA35&lt;&gt;"深",OR(AB35="準",AB35="深"),(NOT(OR(AND(AB35="準",OR(AA35="日",AA35="休",AB$17=1,AND(AC35&lt;&gt;"準",AC35&lt;&gt;"深",AA35="")),OR(AC35="休",AND(AC35="準",OR(AD35="休",AB$17=30,AD$18="×")),AB$17=31,AC$18="×",AC35="")),AND(AB35="深",OR(AA35="休",AB$17=1,AND(AC35&lt;&gt;"準",AC35&lt;&gt;"深",AA35="")),OR(AC35="休",AND(OR(AC35="準",AC35="深"),OR(AD35="休",AB$17=30,AD$18="×")),AB$17=31,AC$18="×",AC35="")))))),40,0))))</f>
        <v>0</v>
      </c>
      <c r="AC176" s="343">
        <f t="shared" ref="AC176" si="548">IF(AND($D$1="二交代制",AC$17&gt;=1,AC$17&lt;=28,AC35="当",AD35="明",AE35="休",AF35="当"),10,IF(AND($D$1="三交代制",AC$17&gt;=2,AC$17&lt;=30,OR(AC35="準",AC35="深"),OR(AD35="準",AD35="深"),OR(AE35="準",AE35="深")),20,IF(AND($D$1="二交代制",OR(AC35="当",AC35="明"),NOT(OR(AND(AC35="当",OR(AD35="明",AC$17=31,AD$18="×"),OR(AE35="休",AC$17=30,AC$17=31,AE$18="×")),AND(AC35="明",OR(AB35="当",AC$17=1),OR(AD35="休",AC$17=31,AD$18="×"))))),30,IF(AND($D$1="三交代制",AB35&lt;&gt;"準",AB35&lt;&gt;"深",OR(AC35="準",AC35="深"),(NOT(OR(AND(AC35="準",OR(AB35="日",AB35="休",AC$17=1,AND(AD35&lt;&gt;"準",AD35&lt;&gt;"深",AB35="")),OR(AD35="休",AND(AD35="準",OR(AE35="休",AC$17=30,AE$18="×")),AC$17=31,AD$18="×",AD35="")),AND(AC35="深",OR(AB35="休",AC$17=1,AND(AD35&lt;&gt;"準",AD35&lt;&gt;"深",AB35="")),OR(AD35="休",AND(OR(AD35="準",AD35="深"),OR(AE35="休",AC$17=30,AE$18="×")),AC$17=31,AD$18="×",AD35="")))))),40,0))))</f>
        <v>0</v>
      </c>
      <c r="AD176" s="343">
        <f t="shared" ref="AD176" si="549">IF(AND($D$1="二交代制",AD$17&gt;=1,AD$17&lt;=28,AD35="当",AE35="明",AF35="休",AG35="当"),10,IF(AND($D$1="三交代制",AD$17&gt;=2,AD$17&lt;=30,OR(AD35="準",AD35="深"),OR(AE35="準",AE35="深"),OR(AF35="準",AF35="深")),20,IF(AND($D$1="二交代制",OR(AD35="当",AD35="明"),NOT(OR(AND(AD35="当",OR(AE35="明",AD$17=31,AE$18="×"),OR(AF35="休",AD$17=30,AD$17=31,AF$18="×")),AND(AD35="明",OR(AC35="当",AD$17=1),OR(AE35="休",AD$17=31,AE$18="×"))))),30,IF(AND($D$1="三交代制",AC35&lt;&gt;"準",AC35&lt;&gt;"深",OR(AD35="準",AD35="深"),(NOT(OR(AND(AD35="準",OR(AC35="日",AC35="休",AD$17=1,AND(AE35&lt;&gt;"準",AE35&lt;&gt;"深",AC35="")),OR(AE35="休",AND(AE35="準",OR(AF35="休",AD$17=30,AF$18="×")),AD$17=31,AE$18="×",AE35="")),AND(AD35="深",OR(AC35="休",AD$17=1,AND(AE35&lt;&gt;"準",AE35&lt;&gt;"深",AC35="")),OR(AE35="休",AND(OR(AE35="準",AE35="深"),OR(AF35="休",AD$17=30,AF$18="×")),AD$17=31,AE$18="×",AE35="")))))),40,0))))</f>
        <v>0</v>
      </c>
      <c r="AE176" s="343">
        <f t="shared" ref="AE176" si="550">IF(AND($D$1="二交代制",AE$17&gt;=1,AE$17&lt;=28,AE35="当",AF35="明",AG35="休",AH35="当"),10,IF(AND($D$1="三交代制",AE$17&gt;=2,AE$17&lt;=30,OR(AE35="準",AE35="深"),OR(AF35="準",AF35="深"),OR(AG35="準",AG35="深")),20,IF(AND($D$1="二交代制",OR(AE35="当",AE35="明"),NOT(OR(AND(AE35="当",OR(AF35="明",AE$17=31,AF$18="×"),OR(AG35="休",AE$17=30,AE$17=31,AG$18="×")),AND(AE35="明",OR(AD35="当",AE$17=1),OR(AF35="休",AE$17=31,AF$18="×"))))),30,IF(AND($D$1="三交代制",AD35&lt;&gt;"準",AD35&lt;&gt;"深",OR(AE35="準",AE35="深"),(NOT(OR(AND(AE35="準",OR(AD35="日",AD35="休",AE$17=1,AND(AF35&lt;&gt;"準",AF35&lt;&gt;"深",AD35="")),OR(AF35="休",AND(AF35="準",OR(AG35="休",AE$17=30,AG$18="×")),AE$17=31,AF$18="×",AF35="")),AND(AE35="深",OR(AD35="休",AE$17=1,AND(AF35&lt;&gt;"準",AF35&lt;&gt;"深",AD35="")),OR(AF35="休",AND(OR(AF35="準",AF35="深"),OR(AG35="休",AE$17=30,AG$18="×")),AE$17=31,AF$18="×",AF35="")))))),40,0))))</f>
        <v>0</v>
      </c>
      <c r="AF176" s="343">
        <f t="shared" ref="AF176" si="551">IF(AND($D$1="二交代制",AF$17&gt;=1,AF$17&lt;=28,AF35="当",AG35="明",AH35="休",AI35="当"),10,IF(AND($D$1="三交代制",AF$17&gt;=2,AF$17&lt;=30,OR(AF35="準",AF35="深"),OR(AG35="準",AG35="深"),OR(AH35="準",AH35="深")),20,IF(AND($D$1="二交代制",OR(AF35="当",AF35="明"),NOT(OR(AND(AF35="当",OR(AG35="明",AF$17=31,AG$18="×"),OR(AH35="休",AF$17=30,AF$17=31,AH$18="×")),AND(AF35="明",OR(AE35="当",AF$17=1),OR(AG35="休",AF$17=31,AG$18="×"))))),30,IF(AND($D$1="三交代制",AE35&lt;&gt;"準",AE35&lt;&gt;"深",OR(AF35="準",AF35="深"),(NOT(OR(AND(AF35="準",OR(AE35="日",AE35="休",AF$17=1,AND(AG35&lt;&gt;"準",AG35&lt;&gt;"深",AE35="")),OR(AG35="休",AND(AG35="準",OR(AH35="休",AF$17=30,AH$18="×")),AF$17=31,AG$18="×",AG35="")),AND(AF35="深",OR(AE35="休",AF$17=1,AND(AG35&lt;&gt;"準",AG35&lt;&gt;"深",AE35="")),OR(AG35="休",AND(OR(AG35="準",AG35="深"),OR(AH35="休",AF$17=30,AH$18="×")),AF$17=31,AG$18="×",AG35="")))))),40,0))))</f>
        <v>0</v>
      </c>
      <c r="AG176" s="343">
        <f t="shared" ref="AG176" si="552">IF(AND($D$1="二交代制",AG$17&gt;=1,AG$17&lt;=28,AG35="当",AH35="明",AI35="休",AJ35="当"),10,IF(AND($D$1="三交代制",AG$17&gt;=2,AG$17&lt;=30,OR(AG35="準",AG35="深"),OR(AH35="準",AH35="深"),OR(AI35="準",AI35="深")),20,IF(AND($D$1="二交代制",OR(AG35="当",AG35="明"),NOT(OR(AND(AG35="当",OR(AH35="明",AG$17=31,AH$18="×"),OR(AI35="休",AG$17=30,AG$17=31,AI$18="×")),AND(AG35="明",OR(AF35="当",AG$17=1),OR(AH35="休",AG$17=31,AH$18="×"))))),30,IF(AND($D$1="三交代制",AF35&lt;&gt;"準",AF35&lt;&gt;"深",OR(AG35="準",AG35="深"),(NOT(OR(AND(AG35="準",OR(AF35="日",AF35="休",AG$17=1,AND(AH35&lt;&gt;"準",AH35&lt;&gt;"深",AF35="")),OR(AH35="休",AND(AH35="準",OR(AI35="休",AG$17=30,AI$18="×")),AG$17=31,AH$18="×",AH35="")),AND(AG35="深",OR(AF35="休",AG$17=1,AND(AH35&lt;&gt;"準",AH35&lt;&gt;"深",AF35="")),OR(AH35="休",AND(OR(AH35="準",AH35="深"),OR(AI35="休",AG$17=30,AI$18="×")),AG$17=31,AH$18="×",AH35="")))))),40,0))))</f>
        <v>0</v>
      </c>
      <c r="AH176" s="343">
        <f t="shared" ref="AH176" si="553">IF(AND($D$1="二交代制",AH$17&gt;=1,AH$17&lt;=28,AH35="当",AI35="明",AJ35="休",AK35="当"),10,IF(AND($D$1="三交代制",AH$17&gt;=2,AH$17&lt;=30,OR(AH35="準",AH35="深"),OR(AI35="準",AI35="深"),OR(AJ35="準",AJ35="深")),20,IF(AND($D$1="二交代制",OR(AH35="当",AH35="明"),NOT(OR(AND(AH35="当",OR(AI35="明",AH$17=31,AI$18="×"),OR(AJ35="休",AH$17=30,AH$17=31,AJ$18="×")),AND(AH35="明",OR(AG35="当",AH$17=1),OR(AI35="休",AH$17=31,AI$18="×"))))),30,IF(AND($D$1="三交代制",AG35&lt;&gt;"準",AG35&lt;&gt;"深",OR(AH35="準",AH35="深"),(NOT(OR(AND(AH35="準",OR(AG35="日",AG35="休",AH$17=1,AND(AI35&lt;&gt;"準",AI35&lt;&gt;"深",AG35="")),OR(AI35="休",AND(AI35="準",OR(AJ35="休",AH$17=30,AJ$18="×")),AH$17=31,AI$18="×",AI35="")),AND(AH35="深",OR(AG35="休",AH$17=1,AND(AI35&lt;&gt;"準",AI35&lt;&gt;"深",AG35="")),OR(AI35="休",AND(OR(AI35="準",AI35="深"),OR(AJ35="休",AH$17=30,AJ$18="×")),AH$17=31,AI$18="×",AI35="")))))),40,0))))</f>
        <v>0</v>
      </c>
      <c r="AI176" s="343">
        <f t="shared" ref="AI176" si="554">IF(AND($D$1="二交代制",AI$17&gt;=1,AI$17&lt;=28,AI35="当",AJ35="明",AK35="休",AL35="当"),10,IF(AND($D$1="三交代制",AI$17&gt;=2,AI$17&lt;=30,OR(AI35="準",AI35="深"),OR(AJ35="準",AJ35="深"),OR(AK35="準",AK35="深")),20,IF(AND($D$1="二交代制",OR(AI35="当",AI35="明"),NOT(OR(AND(AI35="当",OR(AJ35="明",AI$17=31,AJ$18="×"),OR(AK35="休",AI$17=30,AI$17=31,AK$18="×")),AND(AI35="明",OR(AH35="当",AI$17=1),OR(AJ35="休",AI$17=31,AJ$18="×"))))),30,IF(AND($D$1="三交代制",AH35&lt;&gt;"準",AH35&lt;&gt;"深",OR(AI35="準",AI35="深"),(NOT(OR(AND(AI35="準",OR(AH35="日",AH35="休",AI$17=1,AND(AJ35&lt;&gt;"準",AJ35&lt;&gt;"深",AH35="")),OR(AJ35="休",AND(AJ35="準",OR(AK35="休",AI$17=30,AK$18="×")),AI$17=31,AJ$18="×",AJ35="")),AND(AI35="深",OR(AH35="休",AI$17=1,AND(AJ35&lt;&gt;"準",AJ35&lt;&gt;"深",AH35="")),OR(AJ35="休",AND(OR(AJ35="準",AJ35="深"),OR(AK35="休",AI$17=30,AK$18="×")),AI$17=31,AJ$18="×",AJ35="")))))),40,0))))</f>
        <v>0</v>
      </c>
      <c r="AJ176" s="343">
        <f t="shared" ref="AJ176" si="555">IF(AND($D$1="二交代制",AJ$17&gt;=1,AJ$17&lt;=28,AJ35="当",AK35="明",AL35="休",AM35="当"),10,IF(AND($D$1="三交代制",AJ$17&gt;=2,AJ$17&lt;=30,OR(AJ35="準",AJ35="深"),OR(AK35="準",AK35="深"),OR(AL35="準",AL35="深")),20,IF(AND($D$1="二交代制",OR(AJ35="当",AJ35="明"),NOT(OR(AND(AJ35="当",OR(AK35="明",AJ$17=31,AK$18="×"),OR(AL35="休",AJ$17=30,AJ$17=31,AL$18="×")),AND(AJ35="明",OR(AI35="当",AJ$17=1),OR(AK35="休",AJ$17=31,AK$18="×"))))),30,IF(AND($D$1="三交代制",AI35&lt;&gt;"準",AI35&lt;&gt;"深",OR(AJ35="準",AJ35="深"),(NOT(OR(AND(AJ35="準",OR(AI35="日",AI35="休",AJ$17=1,AND(AK35&lt;&gt;"準",AK35&lt;&gt;"深",AI35="")),OR(AK35="休",AND(AK35="準",OR(AL35="休",AJ$17=30,AL$18="×")),AJ$17=31,AK$18="×",AK35="")),AND(AJ35="深",OR(AI35="休",AJ$17=1,AND(AK35&lt;&gt;"準",AK35&lt;&gt;"深",AI35="")),OR(AK35="休",AND(OR(AK35="準",AK35="深"),OR(AL35="休",AJ$17=30,AL$18="×")),AJ$17=31,AK$18="×",AK35="")))))),40,0))))</f>
        <v>0</v>
      </c>
      <c r="AK176" s="343">
        <f t="shared" ref="AK176" si="556">IF(AND($D$1="二交代制",AK$17&gt;=1,AK$17&lt;=28,AK35="当",AL35="明",AM35="休",AN35="当"),10,IF(AND($D$1="三交代制",AK$17&gt;=2,AK$17&lt;=30,OR(AK35="準",AK35="深"),OR(AL35="準",AL35="深"),OR(AM35="準",AM35="深")),20,IF(AND($D$1="二交代制",OR(AK35="当",AK35="明"),NOT(OR(AND(AK35="当",OR(AL35="明",AK$17=31,AL$18="×"),OR(AM35="休",AK$17=30,AK$17=31,AM$18="×")),AND(AK35="明",OR(AJ35="当",AK$17=1),OR(AL35="休",AK$17=31,AL$18="×"))))),30,IF(AND($D$1="三交代制",AJ35&lt;&gt;"準",AJ35&lt;&gt;"深",OR(AK35="準",AK35="深"),(NOT(OR(AND(AK35="準",OR(AJ35="日",AJ35="休",AK$17=1,AND(AL35&lt;&gt;"準",AL35&lt;&gt;"深",AJ35="")),OR(AL35="休",AND(AL35="準",OR(AM35="休",AK$17=30,AM$18="×")),AK$17=31,AL$18="×",AL35="")),AND(AK35="深",OR(AJ35="休",AK$17=1,AND(AL35&lt;&gt;"準",AL35&lt;&gt;"深",AJ35="")),OR(AL35="休",AND(OR(AL35="準",AL35="深"),OR(AM35="休",AK$17=30,AM$18="×")),AK$17=31,AL$18="×",AL35="")))))),40,0))))</f>
        <v>0</v>
      </c>
      <c r="AL176" s="343">
        <f t="shared" ref="AL176" si="557">IF(AND($D$1="二交代制",AL$17&gt;=1,AL$17&lt;=28,AL35="当",AM35="明",AN35="休",AO35="当"),10,IF(AND($D$1="三交代制",AL$17&gt;=2,AL$17&lt;=30,OR(AL35="準",AL35="深"),OR(AM35="準",AM35="深"),OR(AN35="準",AN35="深")),20,IF(AND($D$1="二交代制",OR(AL35="当",AL35="明"),NOT(OR(AND(AL35="当",OR(AM35="明",AL$17=31,AM$18="×"),OR(AN35="休",AL$17=30,AL$17=31,AN$18="×")),AND(AL35="明",OR(AK35="当",AL$17=1),OR(AM35="休",AL$17=31,AM$18="×"))))),30,IF(AND($D$1="三交代制",AK35&lt;&gt;"準",AK35&lt;&gt;"深",OR(AL35="準",AL35="深"),(NOT(OR(AND(AL35="準",OR(AK35="日",AK35="休",AL$17=1,AND(AM35&lt;&gt;"準",AM35&lt;&gt;"深",AK35="")),OR(AM35="休",AND(AM35="準",OR(AN35="休",AL$17=30,AN$18="×")),AL$17=31,AM$18="×",AM35="")),AND(AL35="深",OR(AK35="休",AL$17=1,AND(AM35&lt;&gt;"準",AM35&lt;&gt;"深",AK35="")),OR(AM35="休",AND(OR(AM35="準",AM35="深"),OR(AN35="休",AL$17=30,AN$18="×")),AL$17=31,AM$18="×",AM35="")))))),40,0))))</f>
        <v>0</v>
      </c>
      <c r="AM176" s="343">
        <f t="shared" ref="AM176" si="558">IF(AND($D$1="二交代制",AM$17&gt;=1,AM$17&lt;=28,AM35="当",AN35="明",AO35="休",AP35="当"),10,IF(AND($D$1="三交代制",AM$17&gt;=2,AM$17&lt;=30,OR(AM35="準",AM35="深"),OR(AN35="準",AN35="深"),OR(AO35="準",AO35="深")),20,IF(AND($D$1="二交代制",OR(AM35="当",AM35="明"),NOT(OR(AND(AM35="当",OR(AN35="明",AM$17=31,AN$18="×"),OR(AO35="休",AM$17=30,AM$17=31,AO$18="×")),AND(AM35="明",OR(AL35="当",AM$17=1),OR(AN35="休",AM$17=31,AN$18="×"))))),30,IF(AND($D$1="三交代制",AL35&lt;&gt;"準",AL35&lt;&gt;"深",OR(AM35="準",AM35="深"),(NOT(OR(AND(AM35="準",OR(AL35="日",AL35="休",AM$17=1,AND(AN35&lt;&gt;"準",AN35&lt;&gt;"深",AL35="")),OR(AN35="休",AND(AN35="準",OR(AO35="休",AM$17=30,AO$18="×")),AM$17=31,AN$18="×",AN35="")),AND(AM35="深",OR(AL35="休",AM$17=1,AND(AN35&lt;&gt;"準",AN35&lt;&gt;"深",AL35="")),OR(AN35="休",AND(OR(AN35="準",AN35="深"),OR(AO35="休",AM$17=30,AO$18="×")),AM$17=31,AN$18="×",AN35="")))))),40,0))))</f>
        <v>0</v>
      </c>
      <c r="AN176" s="343">
        <f t="shared" ref="AN176" si="559">IF(AND($D$1="二交代制",AN$17&gt;=1,AN$17&lt;=28,AN35="当",AO35="明",AP35="休",AQ35="当"),10,IF(AND($D$1="三交代制",AN$17&gt;=2,AN$17&lt;=30,OR(AN35="準",AN35="深"),OR(AO35="準",AO35="深"),OR(AP35="準",AP35="深")),20,IF(AND($D$1="二交代制",OR(AN35="当",AN35="明"),NOT(OR(AND(AN35="当",OR(AO35="明",AN$17=31,AO$18="×"),OR(AP35="休",AN$17=30,AN$17=31,AP$18="×")),AND(AN35="明",OR(AM35="当",AN$17=1),OR(AO35="休",AN$17=31,AO$18="×"))))),30,IF(AND($D$1="三交代制",AM35&lt;&gt;"準",AM35&lt;&gt;"深",OR(AN35="準",AN35="深"),(NOT(OR(AND(AN35="準",OR(AM35="日",AM35="休",AN$17=1,AND(AO35&lt;&gt;"準",AO35&lt;&gt;"深",AM35="")),OR(AO35="休",AND(AO35="準",OR(AP35="休",AN$17=30,AP$18="×")),AN$17=31,AO$18="×",AO35="")),AND(AN35="深",OR(AM35="休",AN$17=1,AND(AO35&lt;&gt;"準",AO35&lt;&gt;"深",AM35="")),OR(AO35="休",AND(OR(AO35="準",AO35="深"),OR(AP35="休",AN$17=30,AP$18="×")),AN$17=31,AO$18="×",AO35="")))))),40,0))))</f>
        <v>0</v>
      </c>
      <c r="AO176" s="343">
        <f t="shared" ref="AO176" si="560">IF(AND($D$1="二交代制",AO$17&gt;=1,AO$17&lt;=28,AO35="当",AP35="明",AQ35="休",AR35="当"),10,IF(AND($D$1="三交代制",AO$17&gt;=2,AO$17&lt;=30,OR(AO35="準",AO35="深"),OR(AP35="準",AP35="深"),OR(AQ35="準",AQ35="深")),20,IF(AND($D$1="二交代制",OR(AO35="当",AO35="明"),NOT(OR(AND(AO35="当",OR(AP35="明",AO$17=31,AP$18="×"),OR(AQ35="休",AO$17=30,AO$17=31,AQ$18="×")),AND(AO35="明",OR(AN35="当",AO$17=1),OR(AP35="休",AO$17=31,AP$18="×"))))),30,IF(AND($D$1="三交代制",AN35&lt;&gt;"準",AN35&lt;&gt;"深",OR(AO35="準",AO35="深"),(NOT(OR(AND(AO35="準",OR(AN35="日",AN35="休",AO$17=1,AND(AP35&lt;&gt;"準",AP35&lt;&gt;"深",AN35="")),OR(AP35="休",AND(AP35="準",OR(AQ35="休",AO$17=30,AQ$18="×")),AO$17=31,AP$18="×",AP35="")),AND(AO35="深",OR(AN35="休",AO$17=1,AND(AP35&lt;&gt;"準",AP35&lt;&gt;"深",AN35="")),OR(AP35="休",AND(OR(AP35="準",AP35="深"),OR(AQ35="休",AO$17=30,AQ$18="×")),AO$17=31,AP$18="×",AP35="")))))),40,0))))</f>
        <v>0</v>
      </c>
      <c r="BA176" s="87" t="str">
        <f>IF(Aチーム用勤務希望表!BA176&lt;&gt;"",Aチーム用勤務希望表!BA176,"")</f>
        <v>スポーツの日</v>
      </c>
      <c r="BB176" s="140">
        <f>IF(Aチーム用勤務希望表!BB176&lt;&gt;"",Aチーム用勤務希望表!BB176,"")</f>
        <v>44844</v>
      </c>
      <c r="BC176" s="87" t="str">
        <f>IF(Aチーム用勤務希望表!BC176&lt;&gt;"",Aチーム用勤務希望表!BC176,"")</f>
        <v/>
      </c>
      <c r="BD176" s="13">
        <f t="shared" si="494"/>
        <v>0</v>
      </c>
      <c r="BE176" s="13">
        <f t="shared" si="494"/>
        <v>0</v>
      </c>
      <c r="BF176" s="13">
        <f t="shared" si="494"/>
        <v>0</v>
      </c>
      <c r="BG176" s="13">
        <f t="shared" si="494"/>
        <v>0</v>
      </c>
      <c r="BH176" s="13">
        <f t="shared" si="494"/>
        <v>0</v>
      </c>
      <c r="BI176" s="13">
        <f t="shared" si="494"/>
        <v>0</v>
      </c>
      <c r="BJ176" s="13">
        <f t="shared" si="494"/>
        <v>0</v>
      </c>
      <c r="BK176" s="13">
        <f t="shared" si="494"/>
        <v>0</v>
      </c>
      <c r="BL176" s="13">
        <f t="shared" si="494"/>
        <v>0</v>
      </c>
      <c r="BM176" s="13">
        <f t="shared" si="494"/>
        <v>0</v>
      </c>
      <c r="BN176" s="13">
        <f t="shared" si="495"/>
        <v>0</v>
      </c>
      <c r="BO176" s="13">
        <f t="shared" si="495"/>
        <v>0</v>
      </c>
      <c r="BP176" s="13">
        <f t="shared" si="495"/>
        <v>0</v>
      </c>
      <c r="BQ176" s="13">
        <f t="shared" si="495"/>
        <v>0</v>
      </c>
      <c r="BR176" s="13">
        <f t="shared" si="495"/>
        <v>0</v>
      </c>
      <c r="BS176" s="13">
        <f t="shared" si="495"/>
        <v>0</v>
      </c>
      <c r="BT176" s="13">
        <f t="shared" si="495"/>
        <v>0</v>
      </c>
      <c r="BU176" s="13">
        <f t="shared" si="495"/>
        <v>0</v>
      </c>
      <c r="BV176" s="13">
        <f t="shared" si="495"/>
        <v>0</v>
      </c>
      <c r="BW176" s="13">
        <f t="shared" si="495"/>
        <v>0</v>
      </c>
      <c r="BX176" s="13">
        <f t="shared" si="496"/>
        <v>0</v>
      </c>
      <c r="BY176" s="13">
        <f t="shared" si="496"/>
        <v>0</v>
      </c>
      <c r="BZ176" s="13">
        <f t="shared" si="496"/>
        <v>0</v>
      </c>
      <c r="CA176" s="13">
        <f t="shared" si="496"/>
        <v>0</v>
      </c>
      <c r="CB176" s="13">
        <f t="shared" si="496"/>
        <v>0</v>
      </c>
      <c r="CC176" s="13">
        <f t="shared" si="496"/>
        <v>0</v>
      </c>
      <c r="CD176" s="13">
        <f t="shared" si="496"/>
        <v>0</v>
      </c>
      <c r="CE176" s="13">
        <f t="shared" si="496"/>
        <v>0</v>
      </c>
      <c r="CF176" s="13">
        <f t="shared" si="496"/>
        <v>0</v>
      </c>
      <c r="CG176" s="13">
        <f t="shared" si="496"/>
        <v>0</v>
      </c>
      <c r="CH176" s="13">
        <f t="shared" si="496"/>
        <v>0</v>
      </c>
    </row>
    <row r="177" spans="3:86" x14ac:dyDescent="0.4">
      <c r="C177" s="366"/>
      <c r="D177" s="17"/>
      <c r="E177" s="17"/>
      <c r="F177" s="17"/>
      <c r="G177" s="17"/>
      <c r="H177" s="17"/>
      <c r="I177" s="345"/>
      <c r="J177" s="434"/>
      <c r="K177" s="343"/>
      <c r="L177" s="343"/>
      <c r="M177" s="343"/>
      <c r="N177" s="343"/>
      <c r="O177" s="343"/>
      <c r="P177" s="343"/>
      <c r="Q177" s="343"/>
      <c r="R177" s="343"/>
      <c r="S177" s="343"/>
      <c r="T177" s="343"/>
      <c r="U177" s="343"/>
      <c r="V177" s="343"/>
      <c r="W177" s="343"/>
      <c r="X177" s="343"/>
      <c r="Y177" s="343"/>
      <c r="Z177" s="343"/>
      <c r="AA177" s="343"/>
      <c r="AB177" s="343"/>
      <c r="AC177" s="343"/>
      <c r="AD177" s="343"/>
      <c r="AE177" s="343"/>
      <c r="AF177" s="343"/>
      <c r="AG177" s="343"/>
      <c r="AH177" s="343"/>
      <c r="AI177" s="343"/>
      <c r="AJ177" s="343"/>
      <c r="AK177" s="343"/>
      <c r="AL177" s="343"/>
      <c r="AM177" s="343"/>
      <c r="AN177" s="343"/>
      <c r="AO177" s="343"/>
      <c r="BA177" s="87" t="str">
        <f>IF(Aチーム用勤務希望表!BA177&lt;&gt;"",Aチーム用勤務希望表!BA177,"")</f>
        <v>文化の日</v>
      </c>
      <c r="BB177" s="140">
        <f>IF(Aチーム用勤務希望表!BB177&lt;&gt;"",Aチーム用勤務希望表!BB177,"")</f>
        <v>44868</v>
      </c>
      <c r="BC177" s="87" t="str">
        <f>IF(Aチーム用勤務希望表!BC177&lt;&gt;"",Aチーム用勤務希望表!BC177,"")</f>
        <v/>
      </c>
      <c r="BD177" s="13">
        <f t="shared" si="494"/>
        <v>0</v>
      </c>
      <c r="BE177" s="13">
        <f t="shared" si="494"/>
        <v>0</v>
      </c>
      <c r="BF177" s="13">
        <f t="shared" si="494"/>
        <v>0</v>
      </c>
      <c r="BG177" s="13">
        <f t="shared" si="494"/>
        <v>0</v>
      </c>
      <c r="BH177" s="13">
        <f t="shared" si="494"/>
        <v>0</v>
      </c>
      <c r="BI177" s="13">
        <f t="shared" si="494"/>
        <v>0</v>
      </c>
      <c r="BJ177" s="13">
        <f t="shared" si="494"/>
        <v>0</v>
      </c>
      <c r="BK177" s="13">
        <f t="shared" si="494"/>
        <v>0</v>
      </c>
      <c r="BL177" s="13">
        <f t="shared" si="494"/>
        <v>0</v>
      </c>
      <c r="BM177" s="13">
        <f t="shared" si="494"/>
        <v>0</v>
      </c>
      <c r="BN177" s="13">
        <f t="shared" si="495"/>
        <v>0</v>
      </c>
      <c r="BO177" s="13">
        <f t="shared" si="495"/>
        <v>0</v>
      </c>
      <c r="BP177" s="13">
        <f t="shared" si="495"/>
        <v>0</v>
      </c>
      <c r="BQ177" s="13">
        <f t="shared" si="495"/>
        <v>0</v>
      </c>
      <c r="BR177" s="13">
        <f t="shared" si="495"/>
        <v>0</v>
      </c>
      <c r="BS177" s="13">
        <f t="shared" si="495"/>
        <v>0</v>
      </c>
      <c r="BT177" s="13">
        <f t="shared" si="495"/>
        <v>0</v>
      </c>
      <c r="BU177" s="13">
        <f t="shared" si="495"/>
        <v>0</v>
      </c>
      <c r="BV177" s="13">
        <f t="shared" si="495"/>
        <v>0</v>
      </c>
      <c r="BW177" s="13">
        <f t="shared" si="495"/>
        <v>0</v>
      </c>
      <c r="BX177" s="13">
        <f t="shared" si="496"/>
        <v>0</v>
      </c>
      <c r="BY177" s="13">
        <f t="shared" si="496"/>
        <v>0</v>
      </c>
      <c r="BZ177" s="13">
        <f t="shared" si="496"/>
        <v>0</v>
      </c>
      <c r="CA177" s="13">
        <f t="shared" si="496"/>
        <v>0</v>
      </c>
      <c r="CB177" s="13">
        <f t="shared" si="496"/>
        <v>0</v>
      </c>
      <c r="CC177" s="13">
        <f t="shared" si="496"/>
        <v>0</v>
      </c>
      <c r="CD177" s="13">
        <f t="shared" si="496"/>
        <v>0</v>
      </c>
      <c r="CE177" s="13">
        <f t="shared" si="496"/>
        <v>0</v>
      </c>
      <c r="CF177" s="13">
        <f t="shared" si="496"/>
        <v>0</v>
      </c>
      <c r="CG177" s="13">
        <f t="shared" si="496"/>
        <v>0</v>
      </c>
      <c r="CH177" s="13">
        <f t="shared" si="496"/>
        <v>0</v>
      </c>
    </row>
    <row r="178" spans="3:86" x14ac:dyDescent="0.4">
      <c r="C178" s="17"/>
      <c r="D178" s="17"/>
      <c r="E178" s="17"/>
      <c r="F178" s="17"/>
      <c r="G178" s="17"/>
      <c r="H178" s="17"/>
      <c r="I178" s="345"/>
      <c r="J178" s="419" t="str">
        <f t="shared" ref="J178" si="561">E37</f>
        <v>加藤</v>
      </c>
      <c r="K178" s="343">
        <f t="shared" ref="K178" si="562">IF(AND($D$1="二交代制",K$17&gt;=1,K$17&lt;=28,K37="当",L37="明",M37="休",N37="当"),10,IF(AND($D$1="三交代制",K$17&gt;=2,K$17&lt;=30,OR(K37="準",K37="深"),OR(L37="準",L37="深"),OR(M37="準",M37="深")),20,IF(AND($D$1="二交代制",OR(K37="当",K37="明"),NOT(OR(AND(K37="当",OR(L37="明",K$17=31,L$18="×"),OR(M37="休",K$17=30,K$17=31,M$18="×")),AND(K37="明",OR(J37="当",K$17=1),OR(L37="休",K$17=31,L$18="×"))))),30,IF(AND($D$1="三交代制",J37&lt;&gt;"準",J37&lt;&gt;"深",OR(K37="準",K37="深"),(NOT(OR(AND(K37="準",OR(J37="日",J37="休",K$17=1,AND(L37&lt;&gt;"準",L37&lt;&gt;"深",J37="")),OR(L37="休",AND(L37="準",OR(M37="休",K$17=30,M$18="×")),K$17=31,L$18="×",L37="")),AND(K37="深",OR(J37="休",K$17=1,AND(L37&lt;&gt;"準",L37&lt;&gt;"深",J37="")),OR(L37="休",AND(OR(L37="準",L37="深"),OR(M37="休",K$17=30,M$18="×")),K$17=31,L$18="×",L37="")))))),40,0))))</f>
        <v>0</v>
      </c>
      <c r="L178" s="343">
        <f t="shared" ref="L178" si="563">IF(AND($D$1="二交代制",L$17&gt;=1,L$17&lt;=28,L37="当",M37="明",N37="休",O37="当"),10,IF(AND($D$1="三交代制",L$17&gt;=2,L$17&lt;=30,OR(L37="準",L37="深"),OR(M37="準",M37="深"),OR(N37="準",N37="深")),20,IF(AND($D$1="二交代制",OR(L37="当",L37="明"),NOT(OR(AND(L37="当",OR(M37="明",L$17=31,M$18="×"),OR(N37="休",L$17=30,L$17=31,N$18="×")),AND(L37="明",OR(K37="当",L$17=1),OR(M37="休",L$17=31,M$18="×"))))),30,IF(AND($D$1="三交代制",K37&lt;&gt;"準",K37&lt;&gt;"深",OR(L37="準",L37="深"),(NOT(OR(AND(L37="準",OR(K37="日",K37="休",L$17=1,AND(M37&lt;&gt;"準",M37&lt;&gt;"深",K37="")),OR(M37="休",AND(M37="準",OR(N37="休",L$17=30,N$18="×")),L$17=31,M$18="×",M37="")),AND(L37="深",OR(K37="休",L$17=1,AND(M37&lt;&gt;"準",M37&lt;&gt;"深",K37="")),OR(M37="休",AND(OR(M37="準",M37="深"),OR(N37="休",L$17=30,N$18="×")),L$17=31,M$18="×",M37="")))))),40,0))))</f>
        <v>0</v>
      </c>
      <c r="M178" s="343">
        <f t="shared" ref="M178" si="564">IF(AND($D$1="二交代制",M$17&gt;=1,M$17&lt;=28,M37="当",N37="明",O37="休",P37="当"),10,IF(AND($D$1="三交代制",M$17&gt;=2,M$17&lt;=30,OR(M37="準",M37="深"),OR(N37="準",N37="深"),OR(O37="準",O37="深")),20,IF(AND($D$1="二交代制",OR(M37="当",M37="明"),NOT(OR(AND(M37="当",OR(N37="明",M$17=31,N$18="×"),OR(O37="休",M$17=30,M$17=31,O$18="×")),AND(M37="明",OR(L37="当",M$17=1),OR(N37="休",M$17=31,N$18="×"))))),30,IF(AND($D$1="三交代制",L37&lt;&gt;"準",L37&lt;&gt;"深",OR(M37="準",M37="深"),(NOT(OR(AND(M37="準",OR(L37="日",L37="休",M$17=1,AND(N37&lt;&gt;"準",N37&lt;&gt;"深",L37="")),OR(N37="休",AND(N37="準",OR(O37="休",M$17=30,O$18="×")),M$17=31,N$18="×",N37="")),AND(M37="深",OR(L37="休",M$17=1,AND(N37&lt;&gt;"準",N37&lt;&gt;"深",L37="")),OR(N37="休",AND(OR(N37="準",N37="深"),OR(O37="休",M$17=30,O$18="×")),M$17=31,N$18="×",N37="")))))),40,0))))</f>
        <v>0</v>
      </c>
      <c r="N178" s="343">
        <f t="shared" ref="N178" si="565">IF(AND($D$1="二交代制",N$17&gt;=1,N$17&lt;=28,N37="当",O37="明",P37="休",Q37="当"),10,IF(AND($D$1="三交代制",N$17&gt;=2,N$17&lt;=30,OR(N37="準",N37="深"),OR(O37="準",O37="深"),OR(P37="準",P37="深")),20,IF(AND($D$1="二交代制",OR(N37="当",N37="明"),NOT(OR(AND(N37="当",OR(O37="明",N$17=31,O$18="×"),OR(P37="休",N$17=30,N$17=31,P$18="×")),AND(N37="明",OR(M37="当",N$17=1),OR(O37="休",N$17=31,O$18="×"))))),30,IF(AND($D$1="三交代制",M37&lt;&gt;"準",M37&lt;&gt;"深",OR(N37="準",N37="深"),(NOT(OR(AND(N37="準",OR(M37="日",M37="休",N$17=1,AND(O37&lt;&gt;"準",O37&lt;&gt;"深",M37="")),OR(O37="休",AND(O37="準",OR(P37="休",N$17=30,P$18="×")),N$17=31,O$18="×",O37="")),AND(N37="深",OR(M37="休",N$17=1,AND(O37&lt;&gt;"準",O37&lt;&gt;"深",M37="")),OR(O37="休",AND(OR(O37="準",O37="深"),OR(P37="休",N$17=30,P$18="×")),N$17=31,O$18="×",O37="")))))),40,0))))</f>
        <v>0</v>
      </c>
      <c r="O178" s="343">
        <f t="shared" ref="O178" si="566">IF(AND($D$1="二交代制",O$17&gt;=1,O$17&lt;=28,O37="当",P37="明",Q37="休",R37="当"),10,IF(AND($D$1="三交代制",O$17&gt;=2,O$17&lt;=30,OR(O37="準",O37="深"),OR(P37="準",P37="深"),OR(Q37="準",Q37="深")),20,IF(AND($D$1="二交代制",OR(O37="当",O37="明"),NOT(OR(AND(O37="当",OR(P37="明",O$17=31,P$18="×"),OR(Q37="休",O$17=30,O$17=31,Q$18="×")),AND(O37="明",OR(N37="当",O$17=1),OR(P37="休",O$17=31,P$18="×"))))),30,IF(AND($D$1="三交代制",N37&lt;&gt;"準",N37&lt;&gt;"深",OR(O37="準",O37="深"),(NOT(OR(AND(O37="準",OR(N37="日",N37="休",O$17=1,AND(P37&lt;&gt;"準",P37&lt;&gt;"深",N37="")),OR(P37="休",AND(P37="準",OR(Q37="休",O$17=30,Q$18="×")),O$17=31,P$18="×",P37="")),AND(O37="深",OR(N37="休",O$17=1,AND(P37&lt;&gt;"準",P37&lt;&gt;"深",N37="")),OR(P37="休",AND(OR(P37="準",P37="深"),OR(Q37="休",O$17=30,Q$18="×")),O$17=31,P$18="×",P37="")))))),40,0))))</f>
        <v>0</v>
      </c>
      <c r="P178" s="343">
        <f t="shared" ref="P178" si="567">IF(AND($D$1="二交代制",P$17&gt;=1,P$17&lt;=28,P37="当",Q37="明",R37="休",S37="当"),10,IF(AND($D$1="三交代制",P$17&gt;=2,P$17&lt;=30,OR(P37="準",P37="深"),OR(Q37="準",Q37="深"),OR(R37="準",R37="深")),20,IF(AND($D$1="二交代制",OR(P37="当",P37="明"),NOT(OR(AND(P37="当",OR(Q37="明",P$17=31,Q$18="×"),OR(R37="休",P$17=30,P$17=31,R$18="×")),AND(P37="明",OR(O37="当",P$17=1),OR(Q37="休",P$17=31,Q$18="×"))))),30,IF(AND($D$1="三交代制",O37&lt;&gt;"準",O37&lt;&gt;"深",OR(P37="準",P37="深"),(NOT(OR(AND(P37="準",OR(O37="日",O37="休",P$17=1,AND(Q37&lt;&gt;"準",Q37&lt;&gt;"深",O37="")),OR(Q37="休",AND(Q37="準",OR(R37="休",P$17=30,R$18="×")),P$17=31,Q$18="×",Q37="")),AND(P37="深",OR(O37="休",P$17=1,AND(Q37&lt;&gt;"準",Q37&lt;&gt;"深",O37="")),OR(Q37="休",AND(OR(Q37="準",Q37="深"),OR(R37="休",P$17=30,R$18="×")),P$17=31,Q$18="×",Q37="")))))),40,0))))</f>
        <v>0</v>
      </c>
      <c r="Q178" s="343">
        <f t="shared" ref="Q178" si="568">IF(AND($D$1="二交代制",Q$17&gt;=1,Q$17&lt;=28,Q37="当",R37="明",S37="休",T37="当"),10,IF(AND($D$1="三交代制",Q$17&gt;=2,Q$17&lt;=30,OR(Q37="準",Q37="深"),OR(R37="準",R37="深"),OR(S37="準",S37="深")),20,IF(AND($D$1="二交代制",OR(Q37="当",Q37="明"),NOT(OR(AND(Q37="当",OR(R37="明",Q$17=31,R$18="×"),OR(S37="休",Q$17=30,Q$17=31,S$18="×")),AND(Q37="明",OR(P37="当",Q$17=1),OR(R37="休",Q$17=31,R$18="×"))))),30,IF(AND($D$1="三交代制",P37&lt;&gt;"準",P37&lt;&gt;"深",OR(Q37="準",Q37="深"),(NOT(OR(AND(Q37="準",OR(P37="日",P37="休",Q$17=1,AND(R37&lt;&gt;"準",R37&lt;&gt;"深",P37="")),OR(R37="休",AND(R37="準",OR(S37="休",Q$17=30,S$18="×")),Q$17=31,R$18="×",R37="")),AND(Q37="深",OR(P37="休",Q$17=1,AND(R37&lt;&gt;"準",R37&lt;&gt;"深",P37="")),OR(R37="休",AND(OR(R37="準",R37="深"),OR(S37="休",Q$17=30,S$18="×")),Q$17=31,R$18="×",R37="")))))),40,0))))</f>
        <v>0</v>
      </c>
      <c r="R178" s="343">
        <f t="shared" ref="R178" si="569">IF(AND($D$1="二交代制",R$17&gt;=1,R$17&lt;=28,R37="当",S37="明",T37="休",U37="当"),10,IF(AND($D$1="三交代制",R$17&gt;=2,R$17&lt;=30,OR(R37="準",R37="深"),OR(S37="準",S37="深"),OR(T37="準",T37="深")),20,IF(AND($D$1="二交代制",OR(R37="当",R37="明"),NOT(OR(AND(R37="当",OR(S37="明",R$17=31,S$18="×"),OR(T37="休",R$17=30,R$17=31,T$18="×")),AND(R37="明",OR(Q37="当",R$17=1),OR(S37="休",R$17=31,S$18="×"))))),30,IF(AND($D$1="三交代制",Q37&lt;&gt;"準",Q37&lt;&gt;"深",OR(R37="準",R37="深"),(NOT(OR(AND(R37="準",OR(Q37="日",Q37="休",R$17=1,AND(S37&lt;&gt;"準",S37&lt;&gt;"深",Q37="")),OR(S37="休",AND(S37="準",OR(T37="休",R$17=30,T$18="×")),R$17=31,S$18="×",S37="")),AND(R37="深",OR(Q37="休",R$17=1,AND(S37&lt;&gt;"準",S37&lt;&gt;"深",Q37="")),OR(S37="休",AND(OR(S37="準",S37="深"),OR(T37="休",R$17=30,T$18="×")),R$17=31,S$18="×",S37="")))))),40,0))))</f>
        <v>0</v>
      </c>
      <c r="S178" s="343">
        <f t="shared" ref="S178" si="570">IF(AND($D$1="二交代制",S$17&gt;=1,S$17&lt;=28,S37="当",T37="明",U37="休",V37="当"),10,IF(AND($D$1="三交代制",S$17&gt;=2,S$17&lt;=30,OR(S37="準",S37="深"),OR(T37="準",T37="深"),OR(U37="準",U37="深")),20,IF(AND($D$1="二交代制",OR(S37="当",S37="明"),NOT(OR(AND(S37="当",OR(T37="明",S$17=31,T$18="×"),OR(U37="休",S$17=30,S$17=31,U$18="×")),AND(S37="明",OR(R37="当",S$17=1),OR(T37="休",S$17=31,T$18="×"))))),30,IF(AND($D$1="三交代制",R37&lt;&gt;"準",R37&lt;&gt;"深",OR(S37="準",S37="深"),(NOT(OR(AND(S37="準",OR(R37="日",R37="休",S$17=1,AND(T37&lt;&gt;"準",T37&lt;&gt;"深",R37="")),OR(T37="休",AND(T37="準",OR(U37="休",S$17=30,U$18="×")),S$17=31,T$18="×",T37="")),AND(S37="深",OR(R37="休",S$17=1,AND(T37&lt;&gt;"準",T37&lt;&gt;"深",R37="")),OR(T37="休",AND(OR(T37="準",T37="深"),OR(U37="休",S$17=30,U$18="×")),S$17=31,T$18="×",T37="")))))),40,0))))</f>
        <v>0</v>
      </c>
      <c r="T178" s="343">
        <f t="shared" ref="T178" si="571">IF(AND($D$1="二交代制",T$17&gt;=1,T$17&lt;=28,T37="当",U37="明",V37="休",W37="当"),10,IF(AND($D$1="三交代制",T$17&gt;=2,T$17&lt;=30,OR(T37="準",T37="深"),OR(U37="準",U37="深"),OR(V37="準",V37="深")),20,IF(AND($D$1="二交代制",OR(T37="当",T37="明"),NOT(OR(AND(T37="当",OR(U37="明",T$17=31,U$18="×"),OR(V37="休",T$17=30,T$17=31,V$18="×")),AND(T37="明",OR(S37="当",T$17=1),OR(U37="休",T$17=31,U$18="×"))))),30,IF(AND($D$1="三交代制",S37&lt;&gt;"準",S37&lt;&gt;"深",OR(T37="準",T37="深"),(NOT(OR(AND(T37="準",OR(S37="日",S37="休",T$17=1,AND(U37&lt;&gt;"準",U37&lt;&gt;"深",S37="")),OR(U37="休",AND(U37="準",OR(V37="休",T$17=30,V$18="×")),T$17=31,U$18="×",U37="")),AND(T37="深",OR(S37="休",T$17=1,AND(U37&lt;&gt;"準",U37&lt;&gt;"深",S37="")),OR(U37="休",AND(OR(U37="準",U37="深"),OR(V37="休",T$17=30,V$18="×")),T$17=31,U$18="×",U37="")))))),40,0))))</f>
        <v>0</v>
      </c>
      <c r="U178" s="343">
        <f t="shared" ref="U178" si="572">IF(AND($D$1="二交代制",U$17&gt;=1,U$17&lt;=28,U37="当",V37="明",W37="休",X37="当"),10,IF(AND($D$1="三交代制",U$17&gt;=2,U$17&lt;=30,OR(U37="準",U37="深"),OR(V37="準",V37="深"),OR(W37="準",W37="深")),20,IF(AND($D$1="二交代制",OR(U37="当",U37="明"),NOT(OR(AND(U37="当",OR(V37="明",U$17=31,V$18="×"),OR(W37="休",U$17=30,U$17=31,W$18="×")),AND(U37="明",OR(T37="当",U$17=1),OR(V37="休",U$17=31,V$18="×"))))),30,IF(AND($D$1="三交代制",T37&lt;&gt;"準",T37&lt;&gt;"深",OR(U37="準",U37="深"),(NOT(OR(AND(U37="準",OR(T37="日",T37="休",U$17=1,AND(V37&lt;&gt;"準",V37&lt;&gt;"深",T37="")),OR(V37="休",AND(V37="準",OR(W37="休",U$17=30,W$18="×")),U$17=31,V$18="×",V37="")),AND(U37="深",OR(T37="休",U$17=1,AND(V37&lt;&gt;"準",V37&lt;&gt;"深",T37="")),OR(V37="休",AND(OR(V37="準",V37="深"),OR(W37="休",U$17=30,W$18="×")),U$17=31,V$18="×",V37="")))))),40,0))))</f>
        <v>0</v>
      </c>
      <c r="V178" s="343">
        <f t="shared" ref="V178" si="573">IF(AND($D$1="二交代制",V$17&gt;=1,V$17&lt;=28,V37="当",W37="明",X37="休",Y37="当"),10,IF(AND($D$1="三交代制",V$17&gt;=2,V$17&lt;=30,OR(V37="準",V37="深"),OR(W37="準",W37="深"),OR(X37="準",X37="深")),20,IF(AND($D$1="二交代制",OR(V37="当",V37="明"),NOT(OR(AND(V37="当",OR(W37="明",V$17=31,W$18="×"),OR(X37="休",V$17=30,V$17=31,X$18="×")),AND(V37="明",OR(U37="当",V$17=1),OR(W37="休",V$17=31,W$18="×"))))),30,IF(AND($D$1="三交代制",U37&lt;&gt;"準",U37&lt;&gt;"深",OR(V37="準",V37="深"),(NOT(OR(AND(V37="準",OR(U37="日",U37="休",V$17=1,AND(W37&lt;&gt;"準",W37&lt;&gt;"深",U37="")),OR(W37="休",AND(W37="準",OR(X37="休",V$17=30,X$18="×")),V$17=31,W$18="×",W37="")),AND(V37="深",OR(U37="休",V$17=1,AND(W37&lt;&gt;"準",W37&lt;&gt;"深",U37="")),OR(W37="休",AND(OR(W37="準",W37="深"),OR(X37="休",V$17=30,X$18="×")),V$17=31,W$18="×",W37="")))))),40,0))))</f>
        <v>0</v>
      </c>
      <c r="W178" s="343">
        <f t="shared" ref="W178" si="574">IF(AND($D$1="二交代制",W$17&gt;=1,W$17&lt;=28,W37="当",X37="明",Y37="休",Z37="当"),10,IF(AND($D$1="三交代制",W$17&gt;=2,W$17&lt;=30,OR(W37="準",W37="深"),OR(X37="準",X37="深"),OR(Y37="準",Y37="深")),20,IF(AND($D$1="二交代制",OR(W37="当",W37="明"),NOT(OR(AND(W37="当",OR(X37="明",W$17=31,X$18="×"),OR(Y37="休",W$17=30,W$17=31,Y$18="×")),AND(W37="明",OR(V37="当",W$17=1),OR(X37="休",W$17=31,X$18="×"))))),30,IF(AND($D$1="三交代制",V37&lt;&gt;"準",V37&lt;&gt;"深",OR(W37="準",W37="深"),(NOT(OR(AND(W37="準",OR(V37="日",V37="休",W$17=1,AND(X37&lt;&gt;"準",X37&lt;&gt;"深",V37="")),OR(X37="休",AND(X37="準",OR(Y37="休",W$17=30,Y$18="×")),W$17=31,X$18="×",X37="")),AND(W37="深",OR(V37="休",W$17=1,AND(X37&lt;&gt;"準",X37&lt;&gt;"深",V37="")),OR(X37="休",AND(OR(X37="準",X37="深"),OR(Y37="休",W$17=30,Y$18="×")),W$17=31,X$18="×",X37="")))))),40,0))))</f>
        <v>0</v>
      </c>
      <c r="X178" s="343">
        <f t="shared" ref="X178" si="575">IF(AND($D$1="二交代制",X$17&gt;=1,X$17&lt;=28,X37="当",Y37="明",Z37="休",AA37="当"),10,IF(AND($D$1="三交代制",X$17&gt;=2,X$17&lt;=30,OR(X37="準",X37="深"),OR(Y37="準",Y37="深"),OR(Z37="準",Z37="深")),20,IF(AND($D$1="二交代制",OR(X37="当",X37="明"),NOT(OR(AND(X37="当",OR(Y37="明",X$17=31,Y$18="×"),OR(Z37="休",X$17=30,X$17=31,Z$18="×")),AND(X37="明",OR(W37="当",X$17=1),OR(Y37="休",X$17=31,Y$18="×"))))),30,IF(AND($D$1="三交代制",W37&lt;&gt;"準",W37&lt;&gt;"深",OR(X37="準",X37="深"),(NOT(OR(AND(X37="準",OR(W37="日",W37="休",X$17=1,AND(Y37&lt;&gt;"準",Y37&lt;&gt;"深",W37="")),OR(Y37="休",AND(Y37="準",OR(Z37="休",X$17=30,Z$18="×")),X$17=31,Y$18="×",Y37="")),AND(X37="深",OR(W37="休",X$17=1,AND(Y37&lt;&gt;"準",Y37&lt;&gt;"深",W37="")),OR(Y37="休",AND(OR(Y37="準",Y37="深"),OR(Z37="休",X$17=30,Z$18="×")),X$17=31,Y$18="×",Y37="")))))),40,0))))</f>
        <v>0</v>
      </c>
      <c r="Y178" s="343">
        <f t="shared" ref="Y178" si="576">IF(AND($D$1="二交代制",Y$17&gt;=1,Y$17&lt;=28,Y37="当",Z37="明",AA37="休",AB37="当"),10,IF(AND($D$1="三交代制",Y$17&gt;=2,Y$17&lt;=30,OR(Y37="準",Y37="深"),OR(Z37="準",Z37="深"),OR(AA37="準",AA37="深")),20,IF(AND($D$1="二交代制",OR(Y37="当",Y37="明"),NOT(OR(AND(Y37="当",OR(Z37="明",Y$17=31,Z$18="×"),OR(AA37="休",Y$17=30,Y$17=31,AA$18="×")),AND(Y37="明",OR(X37="当",Y$17=1),OR(Z37="休",Y$17=31,Z$18="×"))))),30,IF(AND($D$1="三交代制",X37&lt;&gt;"準",X37&lt;&gt;"深",OR(Y37="準",Y37="深"),(NOT(OR(AND(Y37="準",OR(X37="日",X37="休",Y$17=1,AND(Z37&lt;&gt;"準",Z37&lt;&gt;"深",X37="")),OR(Z37="休",AND(Z37="準",OR(AA37="休",Y$17=30,AA$18="×")),Y$17=31,Z$18="×",Z37="")),AND(Y37="深",OR(X37="休",Y$17=1,AND(Z37&lt;&gt;"準",Z37&lt;&gt;"深",X37="")),OR(Z37="休",AND(OR(Z37="準",Z37="深"),OR(AA37="休",Y$17=30,AA$18="×")),Y$17=31,Z$18="×",Z37="")))))),40,0))))</f>
        <v>0</v>
      </c>
      <c r="Z178" s="343">
        <f t="shared" ref="Z178" si="577">IF(AND($D$1="二交代制",Z$17&gt;=1,Z$17&lt;=28,Z37="当",AA37="明",AB37="休",AC37="当"),10,IF(AND($D$1="三交代制",Z$17&gt;=2,Z$17&lt;=30,OR(Z37="準",Z37="深"),OR(AA37="準",AA37="深"),OR(AB37="準",AB37="深")),20,IF(AND($D$1="二交代制",OR(Z37="当",Z37="明"),NOT(OR(AND(Z37="当",OR(AA37="明",Z$17=31,AA$18="×"),OR(AB37="休",Z$17=30,Z$17=31,AB$18="×")),AND(Z37="明",OR(Y37="当",Z$17=1),OR(AA37="休",Z$17=31,AA$18="×"))))),30,IF(AND($D$1="三交代制",Y37&lt;&gt;"準",Y37&lt;&gt;"深",OR(Z37="準",Z37="深"),(NOT(OR(AND(Z37="準",OR(Y37="日",Y37="休",Z$17=1,AND(AA37&lt;&gt;"準",AA37&lt;&gt;"深",Y37="")),OR(AA37="休",AND(AA37="準",OR(AB37="休",Z$17=30,AB$18="×")),Z$17=31,AA$18="×",AA37="")),AND(Z37="深",OR(Y37="休",Z$17=1,AND(AA37&lt;&gt;"準",AA37&lt;&gt;"深",Y37="")),OR(AA37="休",AND(OR(AA37="準",AA37="深"),OR(AB37="休",Z$17=30,AB$18="×")),Z$17=31,AA$18="×",AA37="")))))),40,0))))</f>
        <v>0</v>
      </c>
      <c r="AA178" s="343">
        <f t="shared" ref="AA178" si="578">IF(AND($D$1="二交代制",AA$17&gt;=1,AA$17&lt;=28,AA37="当",AB37="明",AC37="休",AD37="当"),10,IF(AND($D$1="三交代制",AA$17&gt;=2,AA$17&lt;=30,OR(AA37="準",AA37="深"),OR(AB37="準",AB37="深"),OR(AC37="準",AC37="深")),20,IF(AND($D$1="二交代制",OR(AA37="当",AA37="明"),NOT(OR(AND(AA37="当",OR(AB37="明",AA$17=31,AB$18="×"),OR(AC37="休",AA$17=30,AA$17=31,AC$18="×")),AND(AA37="明",OR(Z37="当",AA$17=1),OR(AB37="休",AA$17=31,AB$18="×"))))),30,IF(AND($D$1="三交代制",Z37&lt;&gt;"準",Z37&lt;&gt;"深",OR(AA37="準",AA37="深"),(NOT(OR(AND(AA37="準",OR(Z37="日",Z37="休",AA$17=1,AND(AB37&lt;&gt;"準",AB37&lt;&gt;"深",Z37="")),OR(AB37="休",AND(AB37="準",OR(AC37="休",AA$17=30,AC$18="×")),AA$17=31,AB$18="×",AB37="")),AND(AA37="深",OR(Z37="休",AA$17=1,AND(AB37&lt;&gt;"準",AB37&lt;&gt;"深",Z37="")),OR(AB37="休",AND(OR(AB37="準",AB37="深"),OR(AC37="休",AA$17=30,AC$18="×")),AA$17=31,AB$18="×",AB37="")))))),40,0))))</f>
        <v>0</v>
      </c>
      <c r="AB178" s="343">
        <f t="shared" ref="AB178" si="579">IF(AND($D$1="二交代制",AB$17&gt;=1,AB$17&lt;=28,AB37="当",AC37="明",AD37="休",AE37="当"),10,IF(AND($D$1="三交代制",AB$17&gt;=2,AB$17&lt;=30,OR(AB37="準",AB37="深"),OR(AC37="準",AC37="深"),OR(AD37="準",AD37="深")),20,IF(AND($D$1="二交代制",OR(AB37="当",AB37="明"),NOT(OR(AND(AB37="当",OR(AC37="明",AB$17=31,AC$18="×"),OR(AD37="休",AB$17=30,AB$17=31,AD$18="×")),AND(AB37="明",OR(AA37="当",AB$17=1),OR(AC37="休",AB$17=31,AC$18="×"))))),30,IF(AND($D$1="三交代制",AA37&lt;&gt;"準",AA37&lt;&gt;"深",OR(AB37="準",AB37="深"),(NOT(OR(AND(AB37="準",OR(AA37="日",AA37="休",AB$17=1,AND(AC37&lt;&gt;"準",AC37&lt;&gt;"深",AA37="")),OR(AC37="休",AND(AC37="準",OR(AD37="休",AB$17=30,AD$18="×")),AB$17=31,AC$18="×",AC37="")),AND(AB37="深",OR(AA37="休",AB$17=1,AND(AC37&lt;&gt;"準",AC37&lt;&gt;"深",AA37="")),OR(AC37="休",AND(OR(AC37="準",AC37="深"),OR(AD37="休",AB$17=30,AD$18="×")),AB$17=31,AC$18="×",AC37="")))))),40,0))))</f>
        <v>0</v>
      </c>
      <c r="AC178" s="343">
        <f t="shared" ref="AC178" si="580">IF(AND($D$1="二交代制",AC$17&gt;=1,AC$17&lt;=28,AC37="当",AD37="明",AE37="休",AF37="当"),10,IF(AND($D$1="三交代制",AC$17&gt;=2,AC$17&lt;=30,OR(AC37="準",AC37="深"),OR(AD37="準",AD37="深"),OR(AE37="準",AE37="深")),20,IF(AND($D$1="二交代制",OR(AC37="当",AC37="明"),NOT(OR(AND(AC37="当",OR(AD37="明",AC$17=31,AD$18="×"),OR(AE37="休",AC$17=30,AC$17=31,AE$18="×")),AND(AC37="明",OR(AB37="当",AC$17=1),OR(AD37="休",AC$17=31,AD$18="×"))))),30,IF(AND($D$1="三交代制",AB37&lt;&gt;"準",AB37&lt;&gt;"深",OR(AC37="準",AC37="深"),(NOT(OR(AND(AC37="準",OR(AB37="日",AB37="休",AC$17=1,AND(AD37&lt;&gt;"準",AD37&lt;&gt;"深",AB37="")),OR(AD37="休",AND(AD37="準",OR(AE37="休",AC$17=30,AE$18="×")),AC$17=31,AD$18="×",AD37="")),AND(AC37="深",OR(AB37="休",AC$17=1,AND(AD37&lt;&gt;"準",AD37&lt;&gt;"深",AB37="")),OR(AD37="休",AND(OR(AD37="準",AD37="深"),OR(AE37="休",AC$17=30,AE$18="×")),AC$17=31,AD$18="×",AD37="")))))),40,0))))</f>
        <v>0</v>
      </c>
      <c r="AD178" s="343">
        <f t="shared" ref="AD178" si="581">IF(AND($D$1="二交代制",AD$17&gt;=1,AD$17&lt;=28,AD37="当",AE37="明",AF37="休",AG37="当"),10,IF(AND($D$1="三交代制",AD$17&gt;=2,AD$17&lt;=30,OR(AD37="準",AD37="深"),OR(AE37="準",AE37="深"),OR(AF37="準",AF37="深")),20,IF(AND($D$1="二交代制",OR(AD37="当",AD37="明"),NOT(OR(AND(AD37="当",OR(AE37="明",AD$17=31,AE$18="×"),OR(AF37="休",AD$17=30,AD$17=31,AF$18="×")),AND(AD37="明",OR(AC37="当",AD$17=1),OR(AE37="休",AD$17=31,AE$18="×"))))),30,IF(AND($D$1="三交代制",AC37&lt;&gt;"準",AC37&lt;&gt;"深",OR(AD37="準",AD37="深"),(NOT(OR(AND(AD37="準",OR(AC37="日",AC37="休",AD$17=1,AND(AE37&lt;&gt;"準",AE37&lt;&gt;"深",AC37="")),OR(AE37="休",AND(AE37="準",OR(AF37="休",AD$17=30,AF$18="×")),AD$17=31,AE$18="×",AE37="")),AND(AD37="深",OR(AC37="休",AD$17=1,AND(AE37&lt;&gt;"準",AE37&lt;&gt;"深",AC37="")),OR(AE37="休",AND(OR(AE37="準",AE37="深"),OR(AF37="休",AD$17=30,AF$18="×")),AD$17=31,AE$18="×",AE37="")))))),40,0))))</f>
        <v>0</v>
      </c>
      <c r="AE178" s="343">
        <f t="shared" ref="AE178" si="582">IF(AND($D$1="二交代制",AE$17&gt;=1,AE$17&lt;=28,AE37="当",AF37="明",AG37="休",AH37="当"),10,IF(AND($D$1="三交代制",AE$17&gt;=2,AE$17&lt;=30,OR(AE37="準",AE37="深"),OR(AF37="準",AF37="深"),OR(AG37="準",AG37="深")),20,IF(AND($D$1="二交代制",OR(AE37="当",AE37="明"),NOT(OR(AND(AE37="当",OR(AF37="明",AE$17=31,AF$18="×"),OR(AG37="休",AE$17=30,AE$17=31,AG$18="×")),AND(AE37="明",OR(AD37="当",AE$17=1),OR(AF37="休",AE$17=31,AF$18="×"))))),30,IF(AND($D$1="三交代制",AD37&lt;&gt;"準",AD37&lt;&gt;"深",OR(AE37="準",AE37="深"),(NOT(OR(AND(AE37="準",OR(AD37="日",AD37="休",AE$17=1,AND(AF37&lt;&gt;"準",AF37&lt;&gt;"深",AD37="")),OR(AF37="休",AND(AF37="準",OR(AG37="休",AE$17=30,AG$18="×")),AE$17=31,AF$18="×",AF37="")),AND(AE37="深",OR(AD37="休",AE$17=1,AND(AF37&lt;&gt;"準",AF37&lt;&gt;"深",AD37="")),OR(AF37="休",AND(OR(AF37="準",AF37="深"),OR(AG37="休",AE$17=30,AG$18="×")),AE$17=31,AF$18="×",AF37="")))))),40,0))))</f>
        <v>0</v>
      </c>
      <c r="AF178" s="343">
        <f t="shared" ref="AF178" si="583">IF(AND($D$1="二交代制",AF$17&gt;=1,AF$17&lt;=28,AF37="当",AG37="明",AH37="休",AI37="当"),10,IF(AND($D$1="三交代制",AF$17&gt;=2,AF$17&lt;=30,OR(AF37="準",AF37="深"),OR(AG37="準",AG37="深"),OR(AH37="準",AH37="深")),20,IF(AND($D$1="二交代制",OR(AF37="当",AF37="明"),NOT(OR(AND(AF37="当",OR(AG37="明",AF$17=31,AG$18="×"),OR(AH37="休",AF$17=30,AF$17=31,AH$18="×")),AND(AF37="明",OR(AE37="当",AF$17=1),OR(AG37="休",AF$17=31,AG$18="×"))))),30,IF(AND($D$1="三交代制",AE37&lt;&gt;"準",AE37&lt;&gt;"深",OR(AF37="準",AF37="深"),(NOT(OR(AND(AF37="準",OR(AE37="日",AE37="休",AF$17=1,AND(AG37&lt;&gt;"準",AG37&lt;&gt;"深",AE37="")),OR(AG37="休",AND(AG37="準",OR(AH37="休",AF$17=30,AH$18="×")),AF$17=31,AG$18="×",AG37="")),AND(AF37="深",OR(AE37="休",AF$17=1,AND(AG37&lt;&gt;"準",AG37&lt;&gt;"深",AE37="")),OR(AG37="休",AND(OR(AG37="準",AG37="深"),OR(AH37="休",AF$17=30,AH$18="×")),AF$17=31,AG$18="×",AG37="")))))),40,0))))</f>
        <v>0</v>
      </c>
      <c r="AG178" s="343">
        <f t="shared" ref="AG178" si="584">IF(AND($D$1="二交代制",AG$17&gt;=1,AG$17&lt;=28,AG37="当",AH37="明",AI37="休",AJ37="当"),10,IF(AND($D$1="三交代制",AG$17&gt;=2,AG$17&lt;=30,OR(AG37="準",AG37="深"),OR(AH37="準",AH37="深"),OR(AI37="準",AI37="深")),20,IF(AND($D$1="二交代制",OR(AG37="当",AG37="明"),NOT(OR(AND(AG37="当",OR(AH37="明",AG$17=31,AH$18="×"),OR(AI37="休",AG$17=30,AG$17=31,AI$18="×")),AND(AG37="明",OR(AF37="当",AG$17=1),OR(AH37="休",AG$17=31,AH$18="×"))))),30,IF(AND($D$1="三交代制",AF37&lt;&gt;"準",AF37&lt;&gt;"深",OR(AG37="準",AG37="深"),(NOT(OR(AND(AG37="準",OR(AF37="日",AF37="休",AG$17=1,AND(AH37&lt;&gt;"準",AH37&lt;&gt;"深",AF37="")),OR(AH37="休",AND(AH37="準",OR(AI37="休",AG$17=30,AI$18="×")),AG$17=31,AH$18="×",AH37="")),AND(AG37="深",OR(AF37="休",AG$17=1,AND(AH37&lt;&gt;"準",AH37&lt;&gt;"深",AF37="")),OR(AH37="休",AND(OR(AH37="準",AH37="深"),OR(AI37="休",AG$17=30,AI$18="×")),AG$17=31,AH$18="×",AH37="")))))),40,0))))</f>
        <v>0</v>
      </c>
      <c r="AH178" s="343">
        <f t="shared" ref="AH178" si="585">IF(AND($D$1="二交代制",AH$17&gt;=1,AH$17&lt;=28,AH37="当",AI37="明",AJ37="休",AK37="当"),10,IF(AND($D$1="三交代制",AH$17&gt;=2,AH$17&lt;=30,OR(AH37="準",AH37="深"),OR(AI37="準",AI37="深"),OR(AJ37="準",AJ37="深")),20,IF(AND($D$1="二交代制",OR(AH37="当",AH37="明"),NOT(OR(AND(AH37="当",OR(AI37="明",AH$17=31,AI$18="×"),OR(AJ37="休",AH$17=30,AH$17=31,AJ$18="×")),AND(AH37="明",OR(AG37="当",AH$17=1),OR(AI37="休",AH$17=31,AI$18="×"))))),30,IF(AND($D$1="三交代制",AG37&lt;&gt;"準",AG37&lt;&gt;"深",OR(AH37="準",AH37="深"),(NOT(OR(AND(AH37="準",OR(AG37="日",AG37="休",AH$17=1,AND(AI37&lt;&gt;"準",AI37&lt;&gt;"深",AG37="")),OR(AI37="休",AND(AI37="準",OR(AJ37="休",AH$17=30,AJ$18="×")),AH$17=31,AI$18="×",AI37="")),AND(AH37="深",OR(AG37="休",AH$17=1,AND(AI37&lt;&gt;"準",AI37&lt;&gt;"深",AG37="")),OR(AI37="休",AND(OR(AI37="準",AI37="深"),OR(AJ37="休",AH$17=30,AJ$18="×")),AH$17=31,AI$18="×",AI37="")))))),40,0))))</f>
        <v>0</v>
      </c>
      <c r="AI178" s="343">
        <f t="shared" ref="AI178" si="586">IF(AND($D$1="二交代制",AI$17&gt;=1,AI$17&lt;=28,AI37="当",AJ37="明",AK37="休",AL37="当"),10,IF(AND($D$1="三交代制",AI$17&gt;=2,AI$17&lt;=30,OR(AI37="準",AI37="深"),OR(AJ37="準",AJ37="深"),OR(AK37="準",AK37="深")),20,IF(AND($D$1="二交代制",OR(AI37="当",AI37="明"),NOT(OR(AND(AI37="当",OR(AJ37="明",AI$17=31,AJ$18="×"),OR(AK37="休",AI$17=30,AI$17=31,AK$18="×")),AND(AI37="明",OR(AH37="当",AI$17=1),OR(AJ37="休",AI$17=31,AJ$18="×"))))),30,IF(AND($D$1="三交代制",AH37&lt;&gt;"準",AH37&lt;&gt;"深",OR(AI37="準",AI37="深"),(NOT(OR(AND(AI37="準",OR(AH37="日",AH37="休",AI$17=1,AND(AJ37&lt;&gt;"準",AJ37&lt;&gt;"深",AH37="")),OR(AJ37="休",AND(AJ37="準",OR(AK37="休",AI$17=30,AK$18="×")),AI$17=31,AJ$18="×",AJ37="")),AND(AI37="深",OR(AH37="休",AI$17=1,AND(AJ37&lt;&gt;"準",AJ37&lt;&gt;"深",AH37="")),OR(AJ37="休",AND(OR(AJ37="準",AJ37="深"),OR(AK37="休",AI$17=30,AK$18="×")),AI$17=31,AJ$18="×",AJ37="")))))),40,0))))</f>
        <v>0</v>
      </c>
      <c r="AJ178" s="343">
        <f t="shared" ref="AJ178" si="587">IF(AND($D$1="二交代制",AJ$17&gt;=1,AJ$17&lt;=28,AJ37="当",AK37="明",AL37="休",AM37="当"),10,IF(AND($D$1="三交代制",AJ$17&gt;=2,AJ$17&lt;=30,OR(AJ37="準",AJ37="深"),OR(AK37="準",AK37="深"),OR(AL37="準",AL37="深")),20,IF(AND($D$1="二交代制",OR(AJ37="当",AJ37="明"),NOT(OR(AND(AJ37="当",OR(AK37="明",AJ$17=31,AK$18="×"),OR(AL37="休",AJ$17=30,AJ$17=31,AL$18="×")),AND(AJ37="明",OR(AI37="当",AJ$17=1),OR(AK37="休",AJ$17=31,AK$18="×"))))),30,IF(AND($D$1="三交代制",AI37&lt;&gt;"準",AI37&lt;&gt;"深",OR(AJ37="準",AJ37="深"),(NOT(OR(AND(AJ37="準",OR(AI37="日",AI37="休",AJ$17=1,AND(AK37&lt;&gt;"準",AK37&lt;&gt;"深",AI37="")),OR(AK37="休",AND(AK37="準",OR(AL37="休",AJ$17=30,AL$18="×")),AJ$17=31,AK$18="×",AK37="")),AND(AJ37="深",OR(AI37="休",AJ$17=1,AND(AK37&lt;&gt;"準",AK37&lt;&gt;"深",AI37="")),OR(AK37="休",AND(OR(AK37="準",AK37="深"),OR(AL37="休",AJ$17=30,AL$18="×")),AJ$17=31,AK$18="×",AK37="")))))),40,0))))</f>
        <v>0</v>
      </c>
      <c r="AK178" s="343">
        <f t="shared" ref="AK178" si="588">IF(AND($D$1="二交代制",AK$17&gt;=1,AK$17&lt;=28,AK37="当",AL37="明",AM37="休",AN37="当"),10,IF(AND($D$1="三交代制",AK$17&gt;=2,AK$17&lt;=30,OR(AK37="準",AK37="深"),OR(AL37="準",AL37="深"),OR(AM37="準",AM37="深")),20,IF(AND($D$1="二交代制",OR(AK37="当",AK37="明"),NOT(OR(AND(AK37="当",OR(AL37="明",AK$17=31,AL$18="×"),OR(AM37="休",AK$17=30,AK$17=31,AM$18="×")),AND(AK37="明",OR(AJ37="当",AK$17=1),OR(AL37="休",AK$17=31,AL$18="×"))))),30,IF(AND($D$1="三交代制",AJ37&lt;&gt;"準",AJ37&lt;&gt;"深",OR(AK37="準",AK37="深"),(NOT(OR(AND(AK37="準",OR(AJ37="日",AJ37="休",AK$17=1,AND(AL37&lt;&gt;"準",AL37&lt;&gt;"深",AJ37="")),OR(AL37="休",AND(AL37="準",OR(AM37="休",AK$17=30,AM$18="×")),AK$17=31,AL$18="×",AL37="")),AND(AK37="深",OR(AJ37="休",AK$17=1,AND(AL37&lt;&gt;"準",AL37&lt;&gt;"深",AJ37="")),OR(AL37="休",AND(OR(AL37="準",AL37="深"),OR(AM37="休",AK$17=30,AM$18="×")),AK$17=31,AL$18="×",AL37="")))))),40,0))))</f>
        <v>0</v>
      </c>
      <c r="AL178" s="343">
        <f t="shared" ref="AL178" si="589">IF(AND($D$1="二交代制",AL$17&gt;=1,AL$17&lt;=28,AL37="当",AM37="明",AN37="休",AO37="当"),10,IF(AND($D$1="三交代制",AL$17&gt;=2,AL$17&lt;=30,OR(AL37="準",AL37="深"),OR(AM37="準",AM37="深"),OR(AN37="準",AN37="深")),20,IF(AND($D$1="二交代制",OR(AL37="当",AL37="明"),NOT(OR(AND(AL37="当",OR(AM37="明",AL$17=31,AM$18="×"),OR(AN37="休",AL$17=30,AL$17=31,AN$18="×")),AND(AL37="明",OR(AK37="当",AL$17=1),OR(AM37="休",AL$17=31,AM$18="×"))))),30,IF(AND($D$1="三交代制",AK37&lt;&gt;"準",AK37&lt;&gt;"深",OR(AL37="準",AL37="深"),(NOT(OR(AND(AL37="準",OR(AK37="日",AK37="休",AL$17=1,AND(AM37&lt;&gt;"準",AM37&lt;&gt;"深",AK37="")),OR(AM37="休",AND(AM37="準",OR(AN37="休",AL$17=30,AN$18="×")),AL$17=31,AM$18="×",AM37="")),AND(AL37="深",OR(AK37="休",AL$17=1,AND(AM37&lt;&gt;"準",AM37&lt;&gt;"深",AK37="")),OR(AM37="休",AND(OR(AM37="準",AM37="深"),OR(AN37="休",AL$17=30,AN$18="×")),AL$17=31,AM$18="×",AM37="")))))),40,0))))</f>
        <v>0</v>
      </c>
      <c r="AM178" s="343">
        <f t="shared" ref="AM178" si="590">IF(AND($D$1="二交代制",AM$17&gt;=1,AM$17&lt;=28,AM37="当",AN37="明",AO37="休",AP37="当"),10,IF(AND($D$1="三交代制",AM$17&gt;=2,AM$17&lt;=30,OR(AM37="準",AM37="深"),OR(AN37="準",AN37="深"),OR(AO37="準",AO37="深")),20,IF(AND($D$1="二交代制",OR(AM37="当",AM37="明"),NOT(OR(AND(AM37="当",OR(AN37="明",AM$17=31,AN$18="×"),OR(AO37="休",AM$17=30,AM$17=31,AO$18="×")),AND(AM37="明",OR(AL37="当",AM$17=1),OR(AN37="休",AM$17=31,AN$18="×"))))),30,IF(AND($D$1="三交代制",AL37&lt;&gt;"準",AL37&lt;&gt;"深",OR(AM37="準",AM37="深"),(NOT(OR(AND(AM37="準",OR(AL37="日",AL37="休",AM$17=1,AND(AN37&lt;&gt;"準",AN37&lt;&gt;"深",AL37="")),OR(AN37="休",AND(AN37="準",OR(AO37="休",AM$17=30,AO$18="×")),AM$17=31,AN$18="×",AN37="")),AND(AM37="深",OR(AL37="休",AM$17=1,AND(AN37&lt;&gt;"準",AN37&lt;&gt;"深",AL37="")),OR(AN37="休",AND(OR(AN37="準",AN37="深"),OR(AO37="休",AM$17=30,AO$18="×")),AM$17=31,AN$18="×",AN37="")))))),40,0))))</f>
        <v>0</v>
      </c>
      <c r="AN178" s="343">
        <f t="shared" ref="AN178" si="591">IF(AND($D$1="二交代制",AN$17&gt;=1,AN$17&lt;=28,AN37="当",AO37="明",AP37="休",AQ37="当"),10,IF(AND($D$1="三交代制",AN$17&gt;=2,AN$17&lt;=30,OR(AN37="準",AN37="深"),OR(AO37="準",AO37="深"),OR(AP37="準",AP37="深")),20,IF(AND($D$1="二交代制",OR(AN37="当",AN37="明"),NOT(OR(AND(AN37="当",OR(AO37="明",AN$17=31,AO$18="×"),OR(AP37="休",AN$17=30,AN$17=31,AP$18="×")),AND(AN37="明",OR(AM37="当",AN$17=1),OR(AO37="休",AN$17=31,AO$18="×"))))),30,IF(AND($D$1="三交代制",AM37&lt;&gt;"準",AM37&lt;&gt;"深",OR(AN37="準",AN37="深"),(NOT(OR(AND(AN37="準",OR(AM37="日",AM37="休",AN$17=1,AND(AO37&lt;&gt;"準",AO37&lt;&gt;"深",AM37="")),OR(AO37="休",AND(AO37="準",OR(AP37="休",AN$17=30,AP$18="×")),AN$17=31,AO$18="×",AO37="")),AND(AN37="深",OR(AM37="休",AN$17=1,AND(AO37&lt;&gt;"準",AO37&lt;&gt;"深",AM37="")),OR(AO37="休",AND(OR(AO37="準",AO37="深"),OR(AP37="休",AN$17=30,AP$18="×")),AN$17=31,AO$18="×",AO37="")))))),40,0))))</f>
        <v>0</v>
      </c>
      <c r="AO178" s="343">
        <f t="shared" ref="AO178" si="592">IF(AND($D$1="二交代制",AO$17&gt;=1,AO$17&lt;=28,AO37="当",AP37="明",AQ37="休",AR37="当"),10,IF(AND($D$1="三交代制",AO$17&gt;=2,AO$17&lt;=30,OR(AO37="準",AO37="深"),OR(AP37="準",AP37="深"),OR(AQ37="準",AQ37="深")),20,IF(AND($D$1="二交代制",OR(AO37="当",AO37="明"),NOT(OR(AND(AO37="当",OR(AP37="明",AO$17=31,AP$18="×"),OR(AQ37="休",AO$17=30,AO$17=31,AQ$18="×")),AND(AO37="明",OR(AN37="当",AO$17=1),OR(AP37="休",AO$17=31,AP$18="×"))))),30,IF(AND($D$1="三交代制",AN37&lt;&gt;"準",AN37&lt;&gt;"深",OR(AO37="準",AO37="深"),(NOT(OR(AND(AO37="準",OR(AN37="日",AN37="休",AO$17=1,AND(AP37&lt;&gt;"準",AP37&lt;&gt;"深",AN37="")),OR(AP37="休",AND(AP37="準",OR(AQ37="休",AO$17=30,AQ$18="×")),AO$17=31,AP$18="×",AP37="")),AND(AO37="深",OR(AN37="休",AO$17=1,AND(AP37&lt;&gt;"準",AP37&lt;&gt;"深",AN37="")),OR(AP37="休",AND(OR(AP37="準",AP37="深"),OR(AQ37="休",AO$17=30,AQ$18="×")),AO$17=31,AP$18="×",AP37="")))))),40,0))))</f>
        <v>0</v>
      </c>
      <c r="BA178" s="87" t="str">
        <f>IF(Aチーム用勤務希望表!BA178&lt;&gt;"",Aチーム用勤務希望表!BA178,"")</f>
        <v>勤労感謝の日</v>
      </c>
      <c r="BB178" s="140">
        <f>IF(Aチーム用勤務希望表!BB178&lt;&gt;"",Aチーム用勤務希望表!BB178,"")</f>
        <v>44888</v>
      </c>
      <c r="BC178" s="87" t="str">
        <f>IF(Aチーム用勤務希望表!BC178&lt;&gt;"",Aチーム用勤務希望表!BC178,"")</f>
        <v/>
      </c>
      <c r="BD178" s="13">
        <f t="shared" si="494"/>
        <v>0</v>
      </c>
      <c r="BE178" s="13">
        <f t="shared" si="494"/>
        <v>0</v>
      </c>
      <c r="BF178" s="13">
        <f t="shared" si="494"/>
        <v>0</v>
      </c>
      <c r="BG178" s="13">
        <f t="shared" si="494"/>
        <v>0</v>
      </c>
      <c r="BH178" s="13">
        <f t="shared" si="494"/>
        <v>0</v>
      </c>
      <c r="BI178" s="13">
        <f t="shared" si="494"/>
        <v>0</v>
      </c>
      <c r="BJ178" s="13">
        <f t="shared" si="494"/>
        <v>0</v>
      </c>
      <c r="BK178" s="13">
        <f t="shared" si="494"/>
        <v>0</v>
      </c>
      <c r="BL178" s="13">
        <f t="shared" si="494"/>
        <v>0</v>
      </c>
      <c r="BM178" s="13">
        <f t="shared" si="494"/>
        <v>0</v>
      </c>
      <c r="BN178" s="13">
        <f t="shared" si="495"/>
        <v>0</v>
      </c>
      <c r="BO178" s="13">
        <f t="shared" si="495"/>
        <v>0</v>
      </c>
      <c r="BP178" s="13">
        <f t="shared" si="495"/>
        <v>0</v>
      </c>
      <c r="BQ178" s="13">
        <f t="shared" si="495"/>
        <v>0</v>
      </c>
      <c r="BR178" s="13">
        <f t="shared" si="495"/>
        <v>0</v>
      </c>
      <c r="BS178" s="13">
        <f t="shared" si="495"/>
        <v>0</v>
      </c>
      <c r="BT178" s="13">
        <f t="shared" si="495"/>
        <v>0</v>
      </c>
      <c r="BU178" s="13">
        <f t="shared" si="495"/>
        <v>0</v>
      </c>
      <c r="BV178" s="13">
        <f t="shared" si="495"/>
        <v>0</v>
      </c>
      <c r="BW178" s="13">
        <f t="shared" si="495"/>
        <v>0</v>
      </c>
      <c r="BX178" s="13">
        <f t="shared" si="496"/>
        <v>0</v>
      </c>
      <c r="BY178" s="13">
        <f t="shared" si="496"/>
        <v>0</v>
      </c>
      <c r="BZ178" s="13">
        <f t="shared" si="496"/>
        <v>0</v>
      </c>
      <c r="CA178" s="13">
        <f t="shared" si="496"/>
        <v>0</v>
      </c>
      <c r="CB178" s="13">
        <f t="shared" si="496"/>
        <v>0</v>
      </c>
      <c r="CC178" s="13">
        <f t="shared" si="496"/>
        <v>0</v>
      </c>
      <c r="CD178" s="13">
        <f t="shared" si="496"/>
        <v>0</v>
      </c>
      <c r="CE178" s="13">
        <f t="shared" si="496"/>
        <v>0</v>
      </c>
      <c r="CF178" s="13">
        <f t="shared" si="496"/>
        <v>0</v>
      </c>
      <c r="CG178" s="13">
        <f t="shared" si="496"/>
        <v>0</v>
      </c>
      <c r="CH178" s="13">
        <f t="shared" si="496"/>
        <v>0</v>
      </c>
    </row>
    <row r="179" spans="3:86" x14ac:dyDescent="0.4">
      <c r="C179" s="17"/>
      <c r="D179" s="17"/>
      <c r="E179" s="17"/>
      <c r="F179" s="17"/>
      <c r="G179" s="17"/>
      <c r="H179" s="17"/>
      <c r="I179" s="345"/>
      <c r="J179" s="434"/>
      <c r="K179" s="343"/>
      <c r="L179" s="343"/>
      <c r="M179" s="343"/>
      <c r="N179" s="343"/>
      <c r="O179" s="343"/>
      <c r="P179" s="343"/>
      <c r="Q179" s="343"/>
      <c r="R179" s="343"/>
      <c r="S179" s="343"/>
      <c r="T179" s="343"/>
      <c r="U179" s="343"/>
      <c r="V179" s="343"/>
      <c r="W179" s="343"/>
      <c r="X179" s="343"/>
      <c r="Y179" s="343"/>
      <c r="Z179" s="343"/>
      <c r="AA179" s="343"/>
      <c r="AB179" s="343"/>
      <c r="AC179" s="343"/>
      <c r="AD179" s="343"/>
      <c r="AE179" s="343"/>
      <c r="AF179" s="343"/>
      <c r="AG179" s="343"/>
      <c r="AH179" s="343"/>
      <c r="AI179" s="343"/>
      <c r="AJ179" s="343"/>
      <c r="AK179" s="343"/>
      <c r="AL179" s="343"/>
      <c r="AM179" s="343"/>
      <c r="AN179" s="343"/>
      <c r="AO179" s="343"/>
      <c r="BA179" s="87" t="str">
        <f>IF(Aチーム用勤務希望表!BA179&lt;&gt;"",Aチーム用勤務希望表!BA179,"")</f>
        <v/>
      </c>
      <c r="BB179" s="140" t="str">
        <f>IF(Aチーム用勤務希望表!BB179&lt;&gt;"",Aチーム用勤務希望表!BB179,"")</f>
        <v/>
      </c>
      <c r="BC179" s="87" t="str">
        <f>IF(Aチーム用勤務希望表!BC179&lt;&gt;"",Aチーム用勤務希望表!BC179,"")</f>
        <v/>
      </c>
      <c r="BD179" s="13">
        <f t="shared" si="494"/>
        <v>0</v>
      </c>
      <c r="BE179" s="13">
        <f t="shared" si="494"/>
        <v>0</v>
      </c>
      <c r="BF179" s="13">
        <f t="shared" si="494"/>
        <v>0</v>
      </c>
      <c r="BG179" s="13">
        <f t="shared" si="494"/>
        <v>0</v>
      </c>
      <c r="BH179" s="13">
        <f t="shared" si="494"/>
        <v>0</v>
      </c>
      <c r="BI179" s="13">
        <f t="shared" si="494"/>
        <v>0</v>
      </c>
      <c r="BJ179" s="13">
        <f t="shared" si="494"/>
        <v>0</v>
      </c>
      <c r="BK179" s="13">
        <f t="shared" si="494"/>
        <v>0</v>
      </c>
      <c r="BL179" s="13">
        <f t="shared" si="494"/>
        <v>0</v>
      </c>
      <c r="BM179" s="13">
        <f t="shared" si="494"/>
        <v>0</v>
      </c>
      <c r="BN179" s="13">
        <f t="shared" si="495"/>
        <v>0</v>
      </c>
      <c r="BO179" s="13">
        <f t="shared" si="495"/>
        <v>0</v>
      </c>
      <c r="BP179" s="13">
        <f t="shared" si="495"/>
        <v>0</v>
      </c>
      <c r="BQ179" s="13">
        <f t="shared" si="495"/>
        <v>0</v>
      </c>
      <c r="BR179" s="13">
        <f t="shared" si="495"/>
        <v>0</v>
      </c>
      <c r="BS179" s="13">
        <f t="shared" si="495"/>
        <v>0</v>
      </c>
      <c r="BT179" s="13">
        <f t="shared" si="495"/>
        <v>0</v>
      </c>
      <c r="BU179" s="13">
        <f t="shared" si="495"/>
        <v>0</v>
      </c>
      <c r="BV179" s="13">
        <f t="shared" si="495"/>
        <v>0</v>
      </c>
      <c r="BW179" s="13">
        <f t="shared" si="495"/>
        <v>0</v>
      </c>
      <c r="BX179" s="13">
        <f t="shared" si="496"/>
        <v>0</v>
      </c>
      <c r="BY179" s="13">
        <f t="shared" si="496"/>
        <v>0</v>
      </c>
      <c r="BZ179" s="13">
        <f t="shared" si="496"/>
        <v>0</v>
      </c>
      <c r="CA179" s="13">
        <f t="shared" si="496"/>
        <v>0</v>
      </c>
      <c r="CB179" s="13">
        <f t="shared" si="496"/>
        <v>0</v>
      </c>
      <c r="CC179" s="13">
        <f t="shared" si="496"/>
        <v>0</v>
      </c>
      <c r="CD179" s="13">
        <f t="shared" si="496"/>
        <v>0</v>
      </c>
      <c r="CE179" s="13">
        <f t="shared" si="496"/>
        <v>0</v>
      </c>
      <c r="CF179" s="13">
        <f t="shared" si="496"/>
        <v>0</v>
      </c>
      <c r="CG179" s="13">
        <f t="shared" si="496"/>
        <v>0</v>
      </c>
      <c r="CH179" s="13">
        <f t="shared" si="496"/>
        <v>0</v>
      </c>
    </row>
    <row r="180" spans="3:86" x14ac:dyDescent="0.4">
      <c r="C180" s="17"/>
      <c r="D180" s="17"/>
      <c r="E180" s="17"/>
      <c r="F180" s="17"/>
      <c r="G180" s="17"/>
      <c r="H180" s="17"/>
      <c r="I180" s="345"/>
      <c r="J180" s="419" t="str">
        <f t="shared" ref="J180" si="593">E39</f>
        <v>吉田</v>
      </c>
      <c r="K180" s="343">
        <f t="shared" ref="K180" si="594">IF(AND($D$1="二交代制",K$17&gt;=1,K$17&lt;=28,K39="当",L39="明",M39="休",N39="当"),10,IF(AND($D$1="三交代制",K$17&gt;=2,K$17&lt;=30,OR(K39="準",K39="深"),OR(L39="準",L39="深"),OR(M39="準",M39="深")),20,IF(AND($D$1="二交代制",OR(K39="当",K39="明"),NOT(OR(AND(K39="当",OR(L39="明",K$17=31,L$18="×"),OR(M39="休",K$17=30,K$17=31,M$18="×")),AND(K39="明",OR(J39="当",K$17=1),OR(L39="休",K$17=31,L$18="×"))))),30,IF(AND($D$1="三交代制",J39&lt;&gt;"準",J39&lt;&gt;"深",OR(K39="準",K39="深"),(NOT(OR(AND(K39="準",OR(J39="日",J39="休",K$17=1,AND(L39&lt;&gt;"準",L39&lt;&gt;"深",J39="")),OR(L39="休",AND(L39="準",OR(M39="休",K$17=30,M$18="×")),K$17=31,L$18="×",L39="")),AND(K39="深",OR(J39="休",K$17=1,AND(L39&lt;&gt;"準",L39&lt;&gt;"深",J39="")),OR(L39="休",AND(OR(L39="準",L39="深"),OR(M39="休",K$17=30,M$18="×")),K$17=31,L$18="×",L39="")))))),40,0))))</f>
        <v>0</v>
      </c>
      <c r="L180" s="343">
        <f t="shared" ref="L180" si="595">IF(AND($D$1="二交代制",L$17&gt;=1,L$17&lt;=28,L39="当",M39="明",N39="休",O39="当"),10,IF(AND($D$1="三交代制",L$17&gt;=2,L$17&lt;=30,OR(L39="準",L39="深"),OR(M39="準",M39="深"),OR(N39="準",N39="深")),20,IF(AND($D$1="二交代制",OR(L39="当",L39="明"),NOT(OR(AND(L39="当",OR(M39="明",L$17=31,M$18="×"),OR(N39="休",L$17=30,L$17=31,N$18="×")),AND(L39="明",OR(K39="当",L$17=1),OR(M39="休",L$17=31,M$18="×"))))),30,IF(AND($D$1="三交代制",K39&lt;&gt;"準",K39&lt;&gt;"深",OR(L39="準",L39="深"),(NOT(OR(AND(L39="準",OR(K39="日",K39="休",L$17=1,AND(M39&lt;&gt;"準",M39&lt;&gt;"深",K39="")),OR(M39="休",AND(M39="準",OR(N39="休",L$17=30,N$18="×")),L$17=31,M$18="×",M39="")),AND(L39="深",OR(K39="休",L$17=1,AND(M39&lt;&gt;"準",M39&lt;&gt;"深",K39="")),OR(M39="休",AND(OR(M39="準",M39="深"),OR(N39="休",L$17=30,N$18="×")),L$17=31,M$18="×",M39="")))))),40,0))))</f>
        <v>0</v>
      </c>
      <c r="M180" s="343">
        <f t="shared" ref="M180" si="596">IF(AND($D$1="二交代制",M$17&gt;=1,M$17&lt;=28,M39="当",N39="明",O39="休",P39="当"),10,IF(AND($D$1="三交代制",M$17&gt;=2,M$17&lt;=30,OR(M39="準",M39="深"),OR(N39="準",N39="深"),OR(O39="準",O39="深")),20,IF(AND($D$1="二交代制",OR(M39="当",M39="明"),NOT(OR(AND(M39="当",OR(N39="明",M$17=31,N$18="×"),OR(O39="休",M$17=30,M$17=31,O$18="×")),AND(M39="明",OR(L39="当",M$17=1),OR(N39="休",M$17=31,N$18="×"))))),30,IF(AND($D$1="三交代制",L39&lt;&gt;"準",L39&lt;&gt;"深",OR(M39="準",M39="深"),(NOT(OR(AND(M39="準",OR(L39="日",L39="休",M$17=1,AND(N39&lt;&gt;"準",N39&lt;&gt;"深",L39="")),OR(N39="休",AND(N39="準",OR(O39="休",M$17=30,O$18="×")),M$17=31,N$18="×",N39="")),AND(M39="深",OR(L39="休",M$17=1,AND(N39&lt;&gt;"準",N39&lt;&gt;"深",L39="")),OR(N39="休",AND(OR(N39="準",N39="深"),OR(O39="休",M$17=30,O$18="×")),M$17=31,N$18="×",N39="")))))),40,0))))</f>
        <v>0</v>
      </c>
      <c r="N180" s="343">
        <f t="shared" ref="N180" si="597">IF(AND($D$1="二交代制",N$17&gt;=1,N$17&lt;=28,N39="当",O39="明",P39="休",Q39="当"),10,IF(AND($D$1="三交代制",N$17&gt;=2,N$17&lt;=30,OR(N39="準",N39="深"),OR(O39="準",O39="深"),OR(P39="準",P39="深")),20,IF(AND($D$1="二交代制",OR(N39="当",N39="明"),NOT(OR(AND(N39="当",OR(O39="明",N$17=31,O$18="×"),OR(P39="休",N$17=30,N$17=31,P$18="×")),AND(N39="明",OR(M39="当",N$17=1),OR(O39="休",N$17=31,O$18="×"))))),30,IF(AND($D$1="三交代制",M39&lt;&gt;"準",M39&lt;&gt;"深",OR(N39="準",N39="深"),(NOT(OR(AND(N39="準",OR(M39="日",M39="休",N$17=1,AND(O39&lt;&gt;"準",O39&lt;&gt;"深",M39="")),OR(O39="休",AND(O39="準",OR(P39="休",N$17=30,P$18="×")),N$17=31,O$18="×",O39="")),AND(N39="深",OR(M39="休",N$17=1,AND(O39&lt;&gt;"準",O39&lt;&gt;"深",M39="")),OR(O39="休",AND(OR(O39="準",O39="深"),OR(P39="休",N$17=30,P$18="×")),N$17=31,O$18="×",O39="")))))),40,0))))</f>
        <v>0</v>
      </c>
      <c r="O180" s="343">
        <f t="shared" ref="O180" si="598">IF(AND($D$1="二交代制",O$17&gt;=1,O$17&lt;=28,O39="当",P39="明",Q39="休",R39="当"),10,IF(AND($D$1="三交代制",O$17&gt;=2,O$17&lt;=30,OR(O39="準",O39="深"),OR(P39="準",P39="深"),OR(Q39="準",Q39="深")),20,IF(AND($D$1="二交代制",OR(O39="当",O39="明"),NOT(OR(AND(O39="当",OR(P39="明",O$17=31,P$18="×"),OR(Q39="休",O$17=30,O$17=31,Q$18="×")),AND(O39="明",OR(N39="当",O$17=1),OR(P39="休",O$17=31,P$18="×"))))),30,IF(AND($D$1="三交代制",N39&lt;&gt;"準",N39&lt;&gt;"深",OR(O39="準",O39="深"),(NOT(OR(AND(O39="準",OR(N39="日",N39="休",O$17=1,AND(P39&lt;&gt;"準",P39&lt;&gt;"深",N39="")),OR(P39="休",AND(P39="準",OR(Q39="休",O$17=30,Q$18="×")),O$17=31,P$18="×",P39="")),AND(O39="深",OR(N39="休",O$17=1,AND(P39&lt;&gt;"準",P39&lt;&gt;"深",N39="")),OR(P39="休",AND(OR(P39="準",P39="深"),OR(Q39="休",O$17=30,Q$18="×")),O$17=31,P$18="×",P39="")))))),40,0))))</f>
        <v>0</v>
      </c>
      <c r="P180" s="343">
        <f t="shared" ref="P180" si="599">IF(AND($D$1="二交代制",P$17&gt;=1,P$17&lt;=28,P39="当",Q39="明",R39="休",S39="当"),10,IF(AND($D$1="三交代制",P$17&gt;=2,P$17&lt;=30,OR(P39="準",P39="深"),OR(Q39="準",Q39="深"),OR(R39="準",R39="深")),20,IF(AND($D$1="二交代制",OR(P39="当",P39="明"),NOT(OR(AND(P39="当",OR(Q39="明",P$17=31,Q$18="×"),OR(R39="休",P$17=30,P$17=31,R$18="×")),AND(P39="明",OR(O39="当",P$17=1),OR(Q39="休",P$17=31,Q$18="×"))))),30,IF(AND($D$1="三交代制",O39&lt;&gt;"準",O39&lt;&gt;"深",OR(P39="準",P39="深"),(NOT(OR(AND(P39="準",OR(O39="日",O39="休",P$17=1,AND(Q39&lt;&gt;"準",Q39&lt;&gt;"深",O39="")),OR(Q39="休",AND(Q39="準",OR(R39="休",P$17=30,R$18="×")),P$17=31,Q$18="×",Q39="")),AND(P39="深",OR(O39="休",P$17=1,AND(Q39&lt;&gt;"準",Q39&lt;&gt;"深",O39="")),OR(Q39="休",AND(OR(Q39="準",Q39="深"),OR(R39="休",P$17=30,R$18="×")),P$17=31,Q$18="×",Q39="")))))),40,0))))</f>
        <v>0</v>
      </c>
      <c r="Q180" s="343">
        <f t="shared" ref="Q180" si="600">IF(AND($D$1="二交代制",Q$17&gt;=1,Q$17&lt;=28,Q39="当",R39="明",S39="休",T39="当"),10,IF(AND($D$1="三交代制",Q$17&gt;=2,Q$17&lt;=30,OR(Q39="準",Q39="深"),OR(R39="準",R39="深"),OR(S39="準",S39="深")),20,IF(AND($D$1="二交代制",OR(Q39="当",Q39="明"),NOT(OR(AND(Q39="当",OR(R39="明",Q$17=31,R$18="×"),OR(S39="休",Q$17=30,Q$17=31,S$18="×")),AND(Q39="明",OR(P39="当",Q$17=1),OR(R39="休",Q$17=31,R$18="×"))))),30,IF(AND($D$1="三交代制",P39&lt;&gt;"準",P39&lt;&gt;"深",OR(Q39="準",Q39="深"),(NOT(OR(AND(Q39="準",OR(P39="日",P39="休",Q$17=1,AND(R39&lt;&gt;"準",R39&lt;&gt;"深",P39="")),OR(R39="休",AND(R39="準",OR(S39="休",Q$17=30,S$18="×")),Q$17=31,R$18="×",R39="")),AND(Q39="深",OR(P39="休",Q$17=1,AND(R39&lt;&gt;"準",R39&lt;&gt;"深",P39="")),OR(R39="休",AND(OR(R39="準",R39="深"),OR(S39="休",Q$17=30,S$18="×")),Q$17=31,R$18="×",R39="")))))),40,0))))</f>
        <v>0</v>
      </c>
      <c r="R180" s="343">
        <f t="shared" ref="R180" si="601">IF(AND($D$1="二交代制",R$17&gt;=1,R$17&lt;=28,R39="当",S39="明",T39="休",U39="当"),10,IF(AND($D$1="三交代制",R$17&gt;=2,R$17&lt;=30,OR(R39="準",R39="深"),OR(S39="準",S39="深"),OR(T39="準",T39="深")),20,IF(AND($D$1="二交代制",OR(R39="当",R39="明"),NOT(OR(AND(R39="当",OR(S39="明",R$17=31,S$18="×"),OR(T39="休",R$17=30,R$17=31,T$18="×")),AND(R39="明",OR(Q39="当",R$17=1),OR(S39="休",R$17=31,S$18="×"))))),30,IF(AND($D$1="三交代制",Q39&lt;&gt;"準",Q39&lt;&gt;"深",OR(R39="準",R39="深"),(NOT(OR(AND(R39="準",OR(Q39="日",Q39="休",R$17=1,AND(S39&lt;&gt;"準",S39&lt;&gt;"深",Q39="")),OR(S39="休",AND(S39="準",OR(T39="休",R$17=30,T$18="×")),R$17=31,S$18="×",S39="")),AND(R39="深",OR(Q39="休",R$17=1,AND(S39&lt;&gt;"準",S39&lt;&gt;"深",Q39="")),OR(S39="休",AND(OR(S39="準",S39="深"),OR(T39="休",R$17=30,T$18="×")),R$17=31,S$18="×",S39="")))))),40,0))))</f>
        <v>0</v>
      </c>
      <c r="S180" s="343">
        <f t="shared" ref="S180" si="602">IF(AND($D$1="二交代制",S$17&gt;=1,S$17&lt;=28,S39="当",T39="明",U39="休",V39="当"),10,IF(AND($D$1="三交代制",S$17&gt;=2,S$17&lt;=30,OR(S39="準",S39="深"),OR(T39="準",T39="深"),OR(U39="準",U39="深")),20,IF(AND($D$1="二交代制",OR(S39="当",S39="明"),NOT(OR(AND(S39="当",OR(T39="明",S$17=31,T$18="×"),OR(U39="休",S$17=30,S$17=31,U$18="×")),AND(S39="明",OR(R39="当",S$17=1),OR(T39="休",S$17=31,T$18="×"))))),30,IF(AND($D$1="三交代制",R39&lt;&gt;"準",R39&lt;&gt;"深",OR(S39="準",S39="深"),(NOT(OR(AND(S39="準",OR(R39="日",R39="休",S$17=1,AND(T39&lt;&gt;"準",T39&lt;&gt;"深",R39="")),OR(T39="休",AND(T39="準",OR(U39="休",S$17=30,U$18="×")),S$17=31,T$18="×",T39="")),AND(S39="深",OR(R39="休",S$17=1,AND(T39&lt;&gt;"準",T39&lt;&gt;"深",R39="")),OR(T39="休",AND(OR(T39="準",T39="深"),OR(U39="休",S$17=30,U$18="×")),S$17=31,T$18="×",T39="")))))),40,0))))</f>
        <v>0</v>
      </c>
      <c r="T180" s="343">
        <f t="shared" ref="T180" si="603">IF(AND($D$1="二交代制",T$17&gt;=1,T$17&lt;=28,T39="当",U39="明",V39="休",W39="当"),10,IF(AND($D$1="三交代制",T$17&gt;=2,T$17&lt;=30,OR(T39="準",T39="深"),OR(U39="準",U39="深"),OR(V39="準",V39="深")),20,IF(AND($D$1="二交代制",OR(T39="当",T39="明"),NOT(OR(AND(T39="当",OR(U39="明",T$17=31,U$18="×"),OR(V39="休",T$17=30,T$17=31,V$18="×")),AND(T39="明",OR(S39="当",T$17=1),OR(U39="休",T$17=31,U$18="×"))))),30,IF(AND($D$1="三交代制",S39&lt;&gt;"準",S39&lt;&gt;"深",OR(T39="準",T39="深"),(NOT(OR(AND(T39="準",OR(S39="日",S39="休",T$17=1,AND(U39&lt;&gt;"準",U39&lt;&gt;"深",S39="")),OR(U39="休",AND(U39="準",OR(V39="休",T$17=30,V$18="×")),T$17=31,U$18="×",U39="")),AND(T39="深",OR(S39="休",T$17=1,AND(U39&lt;&gt;"準",U39&lt;&gt;"深",S39="")),OR(U39="休",AND(OR(U39="準",U39="深"),OR(V39="休",T$17=30,V$18="×")),T$17=31,U$18="×",U39="")))))),40,0))))</f>
        <v>0</v>
      </c>
      <c r="U180" s="343">
        <f t="shared" ref="U180" si="604">IF(AND($D$1="二交代制",U$17&gt;=1,U$17&lt;=28,U39="当",V39="明",W39="休",X39="当"),10,IF(AND($D$1="三交代制",U$17&gt;=2,U$17&lt;=30,OR(U39="準",U39="深"),OR(V39="準",V39="深"),OR(W39="準",W39="深")),20,IF(AND($D$1="二交代制",OR(U39="当",U39="明"),NOT(OR(AND(U39="当",OR(V39="明",U$17=31,V$18="×"),OR(W39="休",U$17=30,U$17=31,W$18="×")),AND(U39="明",OR(T39="当",U$17=1),OR(V39="休",U$17=31,V$18="×"))))),30,IF(AND($D$1="三交代制",T39&lt;&gt;"準",T39&lt;&gt;"深",OR(U39="準",U39="深"),(NOT(OR(AND(U39="準",OR(T39="日",T39="休",U$17=1,AND(V39&lt;&gt;"準",V39&lt;&gt;"深",T39="")),OR(V39="休",AND(V39="準",OR(W39="休",U$17=30,W$18="×")),U$17=31,V$18="×",V39="")),AND(U39="深",OR(T39="休",U$17=1,AND(V39&lt;&gt;"準",V39&lt;&gt;"深",T39="")),OR(V39="休",AND(OR(V39="準",V39="深"),OR(W39="休",U$17=30,W$18="×")),U$17=31,V$18="×",V39="")))))),40,0))))</f>
        <v>0</v>
      </c>
      <c r="V180" s="343">
        <f t="shared" ref="V180" si="605">IF(AND($D$1="二交代制",V$17&gt;=1,V$17&lt;=28,V39="当",W39="明",X39="休",Y39="当"),10,IF(AND($D$1="三交代制",V$17&gt;=2,V$17&lt;=30,OR(V39="準",V39="深"),OR(W39="準",W39="深"),OR(X39="準",X39="深")),20,IF(AND($D$1="二交代制",OR(V39="当",V39="明"),NOT(OR(AND(V39="当",OR(W39="明",V$17=31,W$18="×"),OR(X39="休",V$17=30,V$17=31,X$18="×")),AND(V39="明",OR(U39="当",V$17=1),OR(W39="休",V$17=31,W$18="×"))))),30,IF(AND($D$1="三交代制",U39&lt;&gt;"準",U39&lt;&gt;"深",OR(V39="準",V39="深"),(NOT(OR(AND(V39="準",OR(U39="日",U39="休",V$17=1,AND(W39&lt;&gt;"準",W39&lt;&gt;"深",U39="")),OR(W39="休",AND(W39="準",OR(X39="休",V$17=30,X$18="×")),V$17=31,W$18="×",W39="")),AND(V39="深",OR(U39="休",V$17=1,AND(W39&lt;&gt;"準",W39&lt;&gt;"深",U39="")),OR(W39="休",AND(OR(W39="準",W39="深"),OR(X39="休",V$17=30,X$18="×")),V$17=31,W$18="×",W39="")))))),40,0))))</f>
        <v>0</v>
      </c>
      <c r="W180" s="343">
        <f t="shared" ref="W180" si="606">IF(AND($D$1="二交代制",W$17&gt;=1,W$17&lt;=28,W39="当",X39="明",Y39="休",Z39="当"),10,IF(AND($D$1="三交代制",W$17&gt;=2,W$17&lt;=30,OR(W39="準",W39="深"),OR(X39="準",X39="深"),OR(Y39="準",Y39="深")),20,IF(AND($D$1="二交代制",OR(W39="当",W39="明"),NOT(OR(AND(W39="当",OR(X39="明",W$17=31,X$18="×"),OR(Y39="休",W$17=30,W$17=31,Y$18="×")),AND(W39="明",OR(V39="当",W$17=1),OR(X39="休",W$17=31,X$18="×"))))),30,IF(AND($D$1="三交代制",V39&lt;&gt;"準",V39&lt;&gt;"深",OR(W39="準",W39="深"),(NOT(OR(AND(W39="準",OR(V39="日",V39="休",W$17=1,AND(X39&lt;&gt;"準",X39&lt;&gt;"深",V39="")),OR(X39="休",AND(X39="準",OR(Y39="休",W$17=30,Y$18="×")),W$17=31,X$18="×",X39="")),AND(W39="深",OR(V39="休",W$17=1,AND(X39&lt;&gt;"準",X39&lt;&gt;"深",V39="")),OR(X39="休",AND(OR(X39="準",X39="深"),OR(Y39="休",W$17=30,Y$18="×")),W$17=31,X$18="×",X39="")))))),40,0))))</f>
        <v>0</v>
      </c>
      <c r="X180" s="343">
        <f t="shared" ref="X180" si="607">IF(AND($D$1="二交代制",X$17&gt;=1,X$17&lt;=28,X39="当",Y39="明",Z39="休",AA39="当"),10,IF(AND($D$1="三交代制",X$17&gt;=2,X$17&lt;=30,OR(X39="準",X39="深"),OR(Y39="準",Y39="深"),OR(Z39="準",Z39="深")),20,IF(AND($D$1="二交代制",OR(X39="当",X39="明"),NOT(OR(AND(X39="当",OR(Y39="明",X$17=31,Y$18="×"),OR(Z39="休",X$17=30,X$17=31,Z$18="×")),AND(X39="明",OR(W39="当",X$17=1),OR(Y39="休",X$17=31,Y$18="×"))))),30,IF(AND($D$1="三交代制",W39&lt;&gt;"準",W39&lt;&gt;"深",OR(X39="準",X39="深"),(NOT(OR(AND(X39="準",OR(W39="日",W39="休",X$17=1,AND(Y39&lt;&gt;"準",Y39&lt;&gt;"深",W39="")),OR(Y39="休",AND(Y39="準",OR(Z39="休",X$17=30,Z$18="×")),X$17=31,Y$18="×",Y39="")),AND(X39="深",OR(W39="休",X$17=1,AND(Y39&lt;&gt;"準",Y39&lt;&gt;"深",W39="")),OR(Y39="休",AND(OR(Y39="準",Y39="深"),OR(Z39="休",X$17=30,Z$18="×")),X$17=31,Y$18="×",Y39="")))))),40,0))))</f>
        <v>0</v>
      </c>
      <c r="Y180" s="343">
        <f t="shared" ref="Y180" si="608">IF(AND($D$1="二交代制",Y$17&gt;=1,Y$17&lt;=28,Y39="当",Z39="明",AA39="休",AB39="当"),10,IF(AND($D$1="三交代制",Y$17&gt;=2,Y$17&lt;=30,OR(Y39="準",Y39="深"),OR(Z39="準",Z39="深"),OR(AA39="準",AA39="深")),20,IF(AND($D$1="二交代制",OR(Y39="当",Y39="明"),NOT(OR(AND(Y39="当",OR(Z39="明",Y$17=31,Z$18="×"),OR(AA39="休",Y$17=30,Y$17=31,AA$18="×")),AND(Y39="明",OR(X39="当",Y$17=1),OR(Z39="休",Y$17=31,Z$18="×"))))),30,IF(AND($D$1="三交代制",X39&lt;&gt;"準",X39&lt;&gt;"深",OR(Y39="準",Y39="深"),(NOT(OR(AND(Y39="準",OR(X39="日",X39="休",Y$17=1,AND(Z39&lt;&gt;"準",Z39&lt;&gt;"深",X39="")),OR(Z39="休",AND(Z39="準",OR(AA39="休",Y$17=30,AA$18="×")),Y$17=31,Z$18="×",Z39="")),AND(Y39="深",OR(X39="休",Y$17=1,AND(Z39&lt;&gt;"準",Z39&lt;&gt;"深",X39="")),OR(Z39="休",AND(OR(Z39="準",Z39="深"),OR(AA39="休",Y$17=30,AA$18="×")),Y$17=31,Z$18="×",Z39="")))))),40,0))))</f>
        <v>0</v>
      </c>
      <c r="Z180" s="343">
        <f t="shared" ref="Z180" si="609">IF(AND($D$1="二交代制",Z$17&gt;=1,Z$17&lt;=28,Z39="当",AA39="明",AB39="休",AC39="当"),10,IF(AND($D$1="三交代制",Z$17&gt;=2,Z$17&lt;=30,OR(Z39="準",Z39="深"),OR(AA39="準",AA39="深"),OR(AB39="準",AB39="深")),20,IF(AND($D$1="二交代制",OR(Z39="当",Z39="明"),NOT(OR(AND(Z39="当",OR(AA39="明",Z$17=31,AA$18="×"),OR(AB39="休",Z$17=30,Z$17=31,AB$18="×")),AND(Z39="明",OR(Y39="当",Z$17=1),OR(AA39="休",Z$17=31,AA$18="×"))))),30,IF(AND($D$1="三交代制",Y39&lt;&gt;"準",Y39&lt;&gt;"深",OR(Z39="準",Z39="深"),(NOT(OR(AND(Z39="準",OR(Y39="日",Y39="休",Z$17=1,AND(AA39&lt;&gt;"準",AA39&lt;&gt;"深",Y39="")),OR(AA39="休",AND(AA39="準",OR(AB39="休",Z$17=30,AB$18="×")),Z$17=31,AA$18="×",AA39="")),AND(Z39="深",OR(Y39="休",Z$17=1,AND(AA39&lt;&gt;"準",AA39&lt;&gt;"深",Y39="")),OR(AA39="休",AND(OR(AA39="準",AA39="深"),OR(AB39="休",Z$17=30,AB$18="×")),Z$17=31,AA$18="×",AA39="")))))),40,0))))</f>
        <v>0</v>
      </c>
      <c r="AA180" s="343">
        <f t="shared" ref="AA180" si="610">IF(AND($D$1="二交代制",AA$17&gt;=1,AA$17&lt;=28,AA39="当",AB39="明",AC39="休",AD39="当"),10,IF(AND($D$1="三交代制",AA$17&gt;=2,AA$17&lt;=30,OR(AA39="準",AA39="深"),OR(AB39="準",AB39="深"),OR(AC39="準",AC39="深")),20,IF(AND($D$1="二交代制",OR(AA39="当",AA39="明"),NOT(OR(AND(AA39="当",OR(AB39="明",AA$17=31,AB$18="×"),OR(AC39="休",AA$17=30,AA$17=31,AC$18="×")),AND(AA39="明",OR(Z39="当",AA$17=1),OR(AB39="休",AA$17=31,AB$18="×"))))),30,IF(AND($D$1="三交代制",Z39&lt;&gt;"準",Z39&lt;&gt;"深",OR(AA39="準",AA39="深"),(NOT(OR(AND(AA39="準",OR(Z39="日",Z39="休",AA$17=1,AND(AB39&lt;&gt;"準",AB39&lt;&gt;"深",Z39="")),OR(AB39="休",AND(AB39="準",OR(AC39="休",AA$17=30,AC$18="×")),AA$17=31,AB$18="×",AB39="")),AND(AA39="深",OR(Z39="休",AA$17=1,AND(AB39&lt;&gt;"準",AB39&lt;&gt;"深",Z39="")),OR(AB39="休",AND(OR(AB39="準",AB39="深"),OR(AC39="休",AA$17=30,AC$18="×")),AA$17=31,AB$18="×",AB39="")))))),40,0))))</f>
        <v>0</v>
      </c>
      <c r="AB180" s="343">
        <f t="shared" ref="AB180" si="611">IF(AND($D$1="二交代制",AB$17&gt;=1,AB$17&lt;=28,AB39="当",AC39="明",AD39="休",AE39="当"),10,IF(AND($D$1="三交代制",AB$17&gt;=2,AB$17&lt;=30,OR(AB39="準",AB39="深"),OR(AC39="準",AC39="深"),OR(AD39="準",AD39="深")),20,IF(AND($D$1="二交代制",OR(AB39="当",AB39="明"),NOT(OR(AND(AB39="当",OR(AC39="明",AB$17=31,AC$18="×"),OR(AD39="休",AB$17=30,AB$17=31,AD$18="×")),AND(AB39="明",OR(AA39="当",AB$17=1),OR(AC39="休",AB$17=31,AC$18="×"))))),30,IF(AND($D$1="三交代制",AA39&lt;&gt;"準",AA39&lt;&gt;"深",OR(AB39="準",AB39="深"),(NOT(OR(AND(AB39="準",OR(AA39="日",AA39="休",AB$17=1,AND(AC39&lt;&gt;"準",AC39&lt;&gt;"深",AA39="")),OR(AC39="休",AND(AC39="準",OR(AD39="休",AB$17=30,AD$18="×")),AB$17=31,AC$18="×",AC39="")),AND(AB39="深",OR(AA39="休",AB$17=1,AND(AC39&lt;&gt;"準",AC39&lt;&gt;"深",AA39="")),OR(AC39="休",AND(OR(AC39="準",AC39="深"),OR(AD39="休",AB$17=30,AD$18="×")),AB$17=31,AC$18="×",AC39="")))))),40,0))))</f>
        <v>0</v>
      </c>
      <c r="AC180" s="343">
        <f t="shared" ref="AC180" si="612">IF(AND($D$1="二交代制",AC$17&gt;=1,AC$17&lt;=28,AC39="当",AD39="明",AE39="休",AF39="当"),10,IF(AND($D$1="三交代制",AC$17&gt;=2,AC$17&lt;=30,OR(AC39="準",AC39="深"),OR(AD39="準",AD39="深"),OR(AE39="準",AE39="深")),20,IF(AND($D$1="二交代制",OR(AC39="当",AC39="明"),NOT(OR(AND(AC39="当",OR(AD39="明",AC$17=31,AD$18="×"),OR(AE39="休",AC$17=30,AC$17=31,AE$18="×")),AND(AC39="明",OR(AB39="当",AC$17=1),OR(AD39="休",AC$17=31,AD$18="×"))))),30,IF(AND($D$1="三交代制",AB39&lt;&gt;"準",AB39&lt;&gt;"深",OR(AC39="準",AC39="深"),(NOT(OR(AND(AC39="準",OR(AB39="日",AB39="休",AC$17=1,AND(AD39&lt;&gt;"準",AD39&lt;&gt;"深",AB39="")),OR(AD39="休",AND(AD39="準",OR(AE39="休",AC$17=30,AE$18="×")),AC$17=31,AD$18="×",AD39="")),AND(AC39="深",OR(AB39="休",AC$17=1,AND(AD39&lt;&gt;"準",AD39&lt;&gt;"深",AB39="")),OR(AD39="休",AND(OR(AD39="準",AD39="深"),OR(AE39="休",AC$17=30,AE$18="×")),AC$17=31,AD$18="×",AD39="")))))),40,0))))</f>
        <v>0</v>
      </c>
      <c r="AD180" s="343">
        <f t="shared" ref="AD180" si="613">IF(AND($D$1="二交代制",AD$17&gt;=1,AD$17&lt;=28,AD39="当",AE39="明",AF39="休",AG39="当"),10,IF(AND($D$1="三交代制",AD$17&gt;=2,AD$17&lt;=30,OR(AD39="準",AD39="深"),OR(AE39="準",AE39="深"),OR(AF39="準",AF39="深")),20,IF(AND($D$1="二交代制",OR(AD39="当",AD39="明"),NOT(OR(AND(AD39="当",OR(AE39="明",AD$17=31,AE$18="×"),OR(AF39="休",AD$17=30,AD$17=31,AF$18="×")),AND(AD39="明",OR(AC39="当",AD$17=1),OR(AE39="休",AD$17=31,AE$18="×"))))),30,IF(AND($D$1="三交代制",AC39&lt;&gt;"準",AC39&lt;&gt;"深",OR(AD39="準",AD39="深"),(NOT(OR(AND(AD39="準",OR(AC39="日",AC39="休",AD$17=1,AND(AE39&lt;&gt;"準",AE39&lt;&gt;"深",AC39="")),OR(AE39="休",AND(AE39="準",OR(AF39="休",AD$17=30,AF$18="×")),AD$17=31,AE$18="×",AE39="")),AND(AD39="深",OR(AC39="休",AD$17=1,AND(AE39&lt;&gt;"準",AE39&lt;&gt;"深",AC39="")),OR(AE39="休",AND(OR(AE39="準",AE39="深"),OR(AF39="休",AD$17=30,AF$18="×")),AD$17=31,AE$18="×",AE39="")))))),40,0))))</f>
        <v>0</v>
      </c>
      <c r="AE180" s="343">
        <f t="shared" ref="AE180" si="614">IF(AND($D$1="二交代制",AE$17&gt;=1,AE$17&lt;=28,AE39="当",AF39="明",AG39="休",AH39="当"),10,IF(AND($D$1="三交代制",AE$17&gt;=2,AE$17&lt;=30,OR(AE39="準",AE39="深"),OR(AF39="準",AF39="深"),OR(AG39="準",AG39="深")),20,IF(AND($D$1="二交代制",OR(AE39="当",AE39="明"),NOT(OR(AND(AE39="当",OR(AF39="明",AE$17=31,AF$18="×"),OR(AG39="休",AE$17=30,AE$17=31,AG$18="×")),AND(AE39="明",OR(AD39="当",AE$17=1),OR(AF39="休",AE$17=31,AF$18="×"))))),30,IF(AND($D$1="三交代制",AD39&lt;&gt;"準",AD39&lt;&gt;"深",OR(AE39="準",AE39="深"),(NOT(OR(AND(AE39="準",OR(AD39="日",AD39="休",AE$17=1,AND(AF39&lt;&gt;"準",AF39&lt;&gt;"深",AD39="")),OR(AF39="休",AND(AF39="準",OR(AG39="休",AE$17=30,AG$18="×")),AE$17=31,AF$18="×",AF39="")),AND(AE39="深",OR(AD39="休",AE$17=1,AND(AF39&lt;&gt;"準",AF39&lt;&gt;"深",AD39="")),OR(AF39="休",AND(OR(AF39="準",AF39="深"),OR(AG39="休",AE$17=30,AG$18="×")),AE$17=31,AF$18="×",AF39="")))))),40,0))))</f>
        <v>0</v>
      </c>
      <c r="AF180" s="343">
        <f t="shared" ref="AF180" si="615">IF(AND($D$1="二交代制",AF$17&gt;=1,AF$17&lt;=28,AF39="当",AG39="明",AH39="休",AI39="当"),10,IF(AND($D$1="三交代制",AF$17&gt;=2,AF$17&lt;=30,OR(AF39="準",AF39="深"),OR(AG39="準",AG39="深"),OR(AH39="準",AH39="深")),20,IF(AND($D$1="二交代制",OR(AF39="当",AF39="明"),NOT(OR(AND(AF39="当",OR(AG39="明",AF$17=31,AG$18="×"),OR(AH39="休",AF$17=30,AF$17=31,AH$18="×")),AND(AF39="明",OR(AE39="当",AF$17=1),OR(AG39="休",AF$17=31,AG$18="×"))))),30,IF(AND($D$1="三交代制",AE39&lt;&gt;"準",AE39&lt;&gt;"深",OR(AF39="準",AF39="深"),(NOT(OR(AND(AF39="準",OR(AE39="日",AE39="休",AF$17=1,AND(AG39&lt;&gt;"準",AG39&lt;&gt;"深",AE39="")),OR(AG39="休",AND(AG39="準",OR(AH39="休",AF$17=30,AH$18="×")),AF$17=31,AG$18="×",AG39="")),AND(AF39="深",OR(AE39="休",AF$17=1,AND(AG39&lt;&gt;"準",AG39&lt;&gt;"深",AE39="")),OR(AG39="休",AND(OR(AG39="準",AG39="深"),OR(AH39="休",AF$17=30,AH$18="×")),AF$17=31,AG$18="×",AG39="")))))),40,0))))</f>
        <v>0</v>
      </c>
      <c r="AG180" s="343">
        <f t="shared" ref="AG180" si="616">IF(AND($D$1="二交代制",AG$17&gt;=1,AG$17&lt;=28,AG39="当",AH39="明",AI39="休",AJ39="当"),10,IF(AND($D$1="三交代制",AG$17&gt;=2,AG$17&lt;=30,OR(AG39="準",AG39="深"),OR(AH39="準",AH39="深"),OR(AI39="準",AI39="深")),20,IF(AND($D$1="二交代制",OR(AG39="当",AG39="明"),NOT(OR(AND(AG39="当",OR(AH39="明",AG$17=31,AH$18="×"),OR(AI39="休",AG$17=30,AG$17=31,AI$18="×")),AND(AG39="明",OR(AF39="当",AG$17=1),OR(AH39="休",AG$17=31,AH$18="×"))))),30,IF(AND($D$1="三交代制",AF39&lt;&gt;"準",AF39&lt;&gt;"深",OR(AG39="準",AG39="深"),(NOT(OR(AND(AG39="準",OR(AF39="日",AF39="休",AG$17=1,AND(AH39&lt;&gt;"準",AH39&lt;&gt;"深",AF39="")),OR(AH39="休",AND(AH39="準",OR(AI39="休",AG$17=30,AI$18="×")),AG$17=31,AH$18="×",AH39="")),AND(AG39="深",OR(AF39="休",AG$17=1,AND(AH39&lt;&gt;"準",AH39&lt;&gt;"深",AF39="")),OR(AH39="休",AND(OR(AH39="準",AH39="深"),OR(AI39="休",AG$17=30,AI$18="×")),AG$17=31,AH$18="×",AH39="")))))),40,0))))</f>
        <v>0</v>
      </c>
      <c r="AH180" s="343">
        <f t="shared" ref="AH180" si="617">IF(AND($D$1="二交代制",AH$17&gt;=1,AH$17&lt;=28,AH39="当",AI39="明",AJ39="休",AK39="当"),10,IF(AND($D$1="三交代制",AH$17&gt;=2,AH$17&lt;=30,OR(AH39="準",AH39="深"),OR(AI39="準",AI39="深"),OR(AJ39="準",AJ39="深")),20,IF(AND($D$1="二交代制",OR(AH39="当",AH39="明"),NOT(OR(AND(AH39="当",OR(AI39="明",AH$17=31,AI$18="×"),OR(AJ39="休",AH$17=30,AH$17=31,AJ$18="×")),AND(AH39="明",OR(AG39="当",AH$17=1),OR(AI39="休",AH$17=31,AI$18="×"))))),30,IF(AND($D$1="三交代制",AG39&lt;&gt;"準",AG39&lt;&gt;"深",OR(AH39="準",AH39="深"),(NOT(OR(AND(AH39="準",OR(AG39="日",AG39="休",AH$17=1,AND(AI39&lt;&gt;"準",AI39&lt;&gt;"深",AG39="")),OR(AI39="休",AND(AI39="準",OR(AJ39="休",AH$17=30,AJ$18="×")),AH$17=31,AI$18="×",AI39="")),AND(AH39="深",OR(AG39="休",AH$17=1,AND(AI39&lt;&gt;"準",AI39&lt;&gt;"深",AG39="")),OR(AI39="休",AND(OR(AI39="準",AI39="深"),OR(AJ39="休",AH$17=30,AJ$18="×")),AH$17=31,AI$18="×",AI39="")))))),40,0))))</f>
        <v>0</v>
      </c>
      <c r="AI180" s="343">
        <f t="shared" ref="AI180" si="618">IF(AND($D$1="二交代制",AI$17&gt;=1,AI$17&lt;=28,AI39="当",AJ39="明",AK39="休",AL39="当"),10,IF(AND($D$1="三交代制",AI$17&gt;=2,AI$17&lt;=30,OR(AI39="準",AI39="深"),OR(AJ39="準",AJ39="深"),OR(AK39="準",AK39="深")),20,IF(AND($D$1="二交代制",OR(AI39="当",AI39="明"),NOT(OR(AND(AI39="当",OR(AJ39="明",AI$17=31,AJ$18="×"),OR(AK39="休",AI$17=30,AI$17=31,AK$18="×")),AND(AI39="明",OR(AH39="当",AI$17=1),OR(AJ39="休",AI$17=31,AJ$18="×"))))),30,IF(AND($D$1="三交代制",AH39&lt;&gt;"準",AH39&lt;&gt;"深",OR(AI39="準",AI39="深"),(NOT(OR(AND(AI39="準",OR(AH39="日",AH39="休",AI$17=1,AND(AJ39&lt;&gt;"準",AJ39&lt;&gt;"深",AH39="")),OR(AJ39="休",AND(AJ39="準",OR(AK39="休",AI$17=30,AK$18="×")),AI$17=31,AJ$18="×",AJ39="")),AND(AI39="深",OR(AH39="休",AI$17=1,AND(AJ39&lt;&gt;"準",AJ39&lt;&gt;"深",AH39="")),OR(AJ39="休",AND(OR(AJ39="準",AJ39="深"),OR(AK39="休",AI$17=30,AK$18="×")),AI$17=31,AJ$18="×",AJ39="")))))),40,0))))</f>
        <v>0</v>
      </c>
      <c r="AJ180" s="343">
        <f t="shared" ref="AJ180" si="619">IF(AND($D$1="二交代制",AJ$17&gt;=1,AJ$17&lt;=28,AJ39="当",AK39="明",AL39="休",AM39="当"),10,IF(AND($D$1="三交代制",AJ$17&gt;=2,AJ$17&lt;=30,OR(AJ39="準",AJ39="深"),OR(AK39="準",AK39="深"),OR(AL39="準",AL39="深")),20,IF(AND($D$1="二交代制",OR(AJ39="当",AJ39="明"),NOT(OR(AND(AJ39="当",OR(AK39="明",AJ$17=31,AK$18="×"),OR(AL39="休",AJ$17=30,AJ$17=31,AL$18="×")),AND(AJ39="明",OR(AI39="当",AJ$17=1),OR(AK39="休",AJ$17=31,AK$18="×"))))),30,IF(AND($D$1="三交代制",AI39&lt;&gt;"準",AI39&lt;&gt;"深",OR(AJ39="準",AJ39="深"),(NOT(OR(AND(AJ39="準",OR(AI39="日",AI39="休",AJ$17=1,AND(AK39&lt;&gt;"準",AK39&lt;&gt;"深",AI39="")),OR(AK39="休",AND(AK39="準",OR(AL39="休",AJ$17=30,AL$18="×")),AJ$17=31,AK$18="×",AK39="")),AND(AJ39="深",OR(AI39="休",AJ$17=1,AND(AK39&lt;&gt;"準",AK39&lt;&gt;"深",AI39="")),OR(AK39="休",AND(OR(AK39="準",AK39="深"),OR(AL39="休",AJ$17=30,AL$18="×")),AJ$17=31,AK$18="×",AK39="")))))),40,0))))</f>
        <v>0</v>
      </c>
      <c r="AK180" s="343">
        <f t="shared" ref="AK180" si="620">IF(AND($D$1="二交代制",AK$17&gt;=1,AK$17&lt;=28,AK39="当",AL39="明",AM39="休",AN39="当"),10,IF(AND($D$1="三交代制",AK$17&gt;=2,AK$17&lt;=30,OR(AK39="準",AK39="深"),OR(AL39="準",AL39="深"),OR(AM39="準",AM39="深")),20,IF(AND($D$1="二交代制",OR(AK39="当",AK39="明"),NOT(OR(AND(AK39="当",OR(AL39="明",AK$17=31,AL$18="×"),OR(AM39="休",AK$17=30,AK$17=31,AM$18="×")),AND(AK39="明",OR(AJ39="当",AK$17=1),OR(AL39="休",AK$17=31,AL$18="×"))))),30,IF(AND($D$1="三交代制",AJ39&lt;&gt;"準",AJ39&lt;&gt;"深",OR(AK39="準",AK39="深"),(NOT(OR(AND(AK39="準",OR(AJ39="日",AJ39="休",AK$17=1,AND(AL39&lt;&gt;"準",AL39&lt;&gt;"深",AJ39="")),OR(AL39="休",AND(AL39="準",OR(AM39="休",AK$17=30,AM$18="×")),AK$17=31,AL$18="×",AL39="")),AND(AK39="深",OR(AJ39="休",AK$17=1,AND(AL39&lt;&gt;"準",AL39&lt;&gt;"深",AJ39="")),OR(AL39="休",AND(OR(AL39="準",AL39="深"),OR(AM39="休",AK$17=30,AM$18="×")),AK$17=31,AL$18="×",AL39="")))))),40,0))))</f>
        <v>0</v>
      </c>
      <c r="AL180" s="343">
        <f t="shared" ref="AL180" si="621">IF(AND($D$1="二交代制",AL$17&gt;=1,AL$17&lt;=28,AL39="当",AM39="明",AN39="休",AO39="当"),10,IF(AND($D$1="三交代制",AL$17&gt;=2,AL$17&lt;=30,OR(AL39="準",AL39="深"),OR(AM39="準",AM39="深"),OR(AN39="準",AN39="深")),20,IF(AND($D$1="二交代制",OR(AL39="当",AL39="明"),NOT(OR(AND(AL39="当",OR(AM39="明",AL$17=31,AM$18="×"),OR(AN39="休",AL$17=30,AL$17=31,AN$18="×")),AND(AL39="明",OR(AK39="当",AL$17=1),OR(AM39="休",AL$17=31,AM$18="×"))))),30,IF(AND($D$1="三交代制",AK39&lt;&gt;"準",AK39&lt;&gt;"深",OR(AL39="準",AL39="深"),(NOT(OR(AND(AL39="準",OR(AK39="日",AK39="休",AL$17=1,AND(AM39&lt;&gt;"準",AM39&lt;&gt;"深",AK39="")),OR(AM39="休",AND(AM39="準",OR(AN39="休",AL$17=30,AN$18="×")),AL$17=31,AM$18="×",AM39="")),AND(AL39="深",OR(AK39="休",AL$17=1,AND(AM39&lt;&gt;"準",AM39&lt;&gt;"深",AK39="")),OR(AM39="休",AND(OR(AM39="準",AM39="深"),OR(AN39="休",AL$17=30,AN$18="×")),AL$17=31,AM$18="×",AM39="")))))),40,0))))</f>
        <v>0</v>
      </c>
      <c r="AM180" s="343">
        <f t="shared" ref="AM180" si="622">IF(AND($D$1="二交代制",AM$17&gt;=1,AM$17&lt;=28,AM39="当",AN39="明",AO39="休",AP39="当"),10,IF(AND($D$1="三交代制",AM$17&gt;=2,AM$17&lt;=30,OR(AM39="準",AM39="深"),OR(AN39="準",AN39="深"),OR(AO39="準",AO39="深")),20,IF(AND($D$1="二交代制",OR(AM39="当",AM39="明"),NOT(OR(AND(AM39="当",OR(AN39="明",AM$17=31,AN$18="×"),OR(AO39="休",AM$17=30,AM$17=31,AO$18="×")),AND(AM39="明",OR(AL39="当",AM$17=1),OR(AN39="休",AM$17=31,AN$18="×"))))),30,IF(AND($D$1="三交代制",AL39&lt;&gt;"準",AL39&lt;&gt;"深",OR(AM39="準",AM39="深"),(NOT(OR(AND(AM39="準",OR(AL39="日",AL39="休",AM$17=1,AND(AN39&lt;&gt;"準",AN39&lt;&gt;"深",AL39="")),OR(AN39="休",AND(AN39="準",OR(AO39="休",AM$17=30,AO$18="×")),AM$17=31,AN$18="×",AN39="")),AND(AM39="深",OR(AL39="休",AM$17=1,AND(AN39&lt;&gt;"準",AN39&lt;&gt;"深",AL39="")),OR(AN39="休",AND(OR(AN39="準",AN39="深"),OR(AO39="休",AM$17=30,AO$18="×")),AM$17=31,AN$18="×",AN39="")))))),40,0))))</f>
        <v>0</v>
      </c>
      <c r="AN180" s="343">
        <f t="shared" ref="AN180" si="623">IF(AND($D$1="二交代制",AN$17&gt;=1,AN$17&lt;=28,AN39="当",AO39="明",AP39="休",AQ39="当"),10,IF(AND($D$1="三交代制",AN$17&gt;=2,AN$17&lt;=30,OR(AN39="準",AN39="深"),OR(AO39="準",AO39="深"),OR(AP39="準",AP39="深")),20,IF(AND($D$1="二交代制",OR(AN39="当",AN39="明"),NOT(OR(AND(AN39="当",OR(AO39="明",AN$17=31,AO$18="×"),OR(AP39="休",AN$17=30,AN$17=31,AP$18="×")),AND(AN39="明",OR(AM39="当",AN$17=1),OR(AO39="休",AN$17=31,AO$18="×"))))),30,IF(AND($D$1="三交代制",AM39&lt;&gt;"準",AM39&lt;&gt;"深",OR(AN39="準",AN39="深"),(NOT(OR(AND(AN39="準",OR(AM39="日",AM39="休",AN$17=1,AND(AO39&lt;&gt;"準",AO39&lt;&gt;"深",AM39="")),OR(AO39="休",AND(AO39="準",OR(AP39="休",AN$17=30,AP$18="×")),AN$17=31,AO$18="×",AO39="")),AND(AN39="深",OR(AM39="休",AN$17=1,AND(AO39&lt;&gt;"準",AO39&lt;&gt;"深",AM39="")),OR(AO39="休",AND(OR(AO39="準",AO39="深"),OR(AP39="休",AN$17=30,AP$18="×")),AN$17=31,AO$18="×",AO39="")))))),40,0))))</f>
        <v>0</v>
      </c>
      <c r="AO180" s="343">
        <f t="shared" ref="AO180" si="624">IF(AND($D$1="二交代制",AO$17&gt;=1,AO$17&lt;=28,AO39="当",AP39="明",AQ39="休",AR39="当"),10,IF(AND($D$1="三交代制",AO$17&gt;=2,AO$17&lt;=30,OR(AO39="準",AO39="深"),OR(AP39="準",AP39="深"),OR(AQ39="準",AQ39="深")),20,IF(AND($D$1="二交代制",OR(AO39="当",AO39="明"),NOT(OR(AND(AO39="当",OR(AP39="明",AO$17=31,AP$18="×"),OR(AQ39="休",AO$17=30,AO$17=31,AQ$18="×")),AND(AO39="明",OR(AN39="当",AO$17=1),OR(AP39="休",AO$17=31,AP$18="×"))))),30,IF(AND($D$1="三交代制",AN39&lt;&gt;"準",AN39&lt;&gt;"深",OR(AO39="準",AO39="深"),(NOT(OR(AND(AO39="準",OR(AN39="日",AN39="休",AO$17=1,AND(AP39&lt;&gt;"準",AP39&lt;&gt;"深",AN39="")),OR(AP39="休",AND(AP39="準",OR(AQ39="休",AO$17=30,AQ$18="×")),AO$17=31,AP$18="×",AP39="")),AND(AO39="深",OR(AN39="休",AO$17=1,AND(AP39&lt;&gt;"準",AP39&lt;&gt;"深",AN39="")),OR(AP39="休",AND(OR(AP39="準",AP39="深"),OR(AQ39="休",AO$17=30,AQ$18="×")),AO$17=31,AP$18="×",AP39="")))))),40,0))))</f>
        <v>0</v>
      </c>
      <c r="BA180" s="87" t="str">
        <f>IF(Aチーム用勤務希望表!BA180&lt;&gt;"",Aチーム用勤務希望表!BA180,"")</f>
        <v/>
      </c>
      <c r="BB180" s="140" t="str">
        <f>IF(Aチーム用勤務希望表!BB180&lt;&gt;"",Aチーム用勤務希望表!BB180,"")</f>
        <v/>
      </c>
      <c r="BC180" s="87" t="str">
        <f>IF(Aチーム用勤務希望表!BC180&lt;&gt;"",Aチーム用勤務希望表!BC180,"")</f>
        <v/>
      </c>
      <c r="BD180" s="13">
        <f t="shared" si="494"/>
        <v>0</v>
      </c>
      <c r="BE180" s="13">
        <f t="shared" si="494"/>
        <v>0</v>
      </c>
      <c r="BF180" s="13">
        <f t="shared" si="494"/>
        <v>0</v>
      </c>
      <c r="BG180" s="13">
        <f t="shared" si="494"/>
        <v>0</v>
      </c>
      <c r="BH180" s="13">
        <f t="shared" si="494"/>
        <v>0</v>
      </c>
      <c r="BI180" s="13">
        <f t="shared" si="494"/>
        <v>0</v>
      </c>
      <c r="BJ180" s="13">
        <f t="shared" si="494"/>
        <v>0</v>
      </c>
      <c r="BK180" s="13">
        <f t="shared" si="494"/>
        <v>0</v>
      </c>
      <c r="BL180" s="13">
        <f t="shared" si="494"/>
        <v>0</v>
      </c>
      <c r="BM180" s="13">
        <f t="shared" si="494"/>
        <v>0</v>
      </c>
      <c r="BN180" s="13">
        <f t="shared" si="495"/>
        <v>0</v>
      </c>
      <c r="BO180" s="13">
        <f t="shared" si="495"/>
        <v>0</v>
      </c>
      <c r="BP180" s="13">
        <f t="shared" si="495"/>
        <v>0</v>
      </c>
      <c r="BQ180" s="13">
        <f t="shared" si="495"/>
        <v>0</v>
      </c>
      <c r="BR180" s="13">
        <f t="shared" si="495"/>
        <v>0</v>
      </c>
      <c r="BS180" s="13">
        <f t="shared" si="495"/>
        <v>0</v>
      </c>
      <c r="BT180" s="13">
        <f t="shared" si="495"/>
        <v>0</v>
      </c>
      <c r="BU180" s="13">
        <f t="shared" si="495"/>
        <v>0</v>
      </c>
      <c r="BV180" s="13">
        <f t="shared" si="495"/>
        <v>0</v>
      </c>
      <c r="BW180" s="13">
        <f t="shared" si="495"/>
        <v>0</v>
      </c>
      <c r="BX180" s="13">
        <f t="shared" si="496"/>
        <v>0</v>
      </c>
      <c r="BY180" s="13">
        <f t="shared" si="496"/>
        <v>0</v>
      </c>
      <c r="BZ180" s="13">
        <f t="shared" si="496"/>
        <v>0</v>
      </c>
      <c r="CA180" s="13">
        <f t="shared" si="496"/>
        <v>0</v>
      </c>
      <c r="CB180" s="13">
        <f t="shared" si="496"/>
        <v>0</v>
      </c>
      <c r="CC180" s="13">
        <f t="shared" si="496"/>
        <v>0</v>
      </c>
      <c r="CD180" s="13">
        <f t="shared" si="496"/>
        <v>0</v>
      </c>
      <c r="CE180" s="13">
        <f t="shared" si="496"/>
        <v>0</v>
      </c>
      <c r="CF180" s="13">
        <f t="shared" si="496"/>
        <v>0</v>
      </c>
      <c r="CG180" s="13">
        <f t="shared" si="496"/>
        <v>0</v>
      </c>
      <c r="CH180" s="13">
        <f t="shared" si="496"/>
        <v>0</v>
      </c>
    </row>
    <row r="181" spans="3:86" x14ac:dyDescent="0.4">
      <c r="C181" s="17"/>
      <c r="D181" s="17"/>
      <c r="E181" s="17"/>
      <c r="F181" s="17"/>
      <c r="G181" s="17"/>
      <c r="H181" s="17"/>
      <c r="I181" s="345"/>
      <c r="J181" s="434"/>
      <c r="K181" s="343"/>
      <c r="L181" s="343"/>
      <c r="M181" s="343"/>
      <c r="N181" s="343"/>
      <c r="O181" s="343"/>
      <c r="P181" s="343"/>
      <c r="Q181" s="343"/>
      <c r="R181" s="343"/>
      <c r="S181" s="343"/>
      <c r="T181" s="343"/>
      <c r="U181" s="343"/>
      <c r="V181" s="343"/>
      <c r="W181" s="343"/>
      <c r="X181" s="343"/>
      <c r="Y181" s="343"/>
      <c r="Z181" s="343"/>
      <c r="AA181" s="343"/>
      <c r="AB181" s="343"/>
      <c r="AC181" s="343"/>
      <c r="AD181" s="343"/>
      <c r="AE181" s="343"/>
      <c r="AF181" s="343"/>
      <c r="AG181" s="343"/>
      <c r="AH181" s="343"/>
      <c r="AI181" s="343"/>
      <c r="AJ181" s="343"/>
      <c r="AK181" s="343"/>
      <c r="AL181" s="343"/>
      <c r="AM181" s="343"/>
      <c r="AN181" s="343"/>
      <c r="AO181" s="343"/>
      <c r="BA181" s="87" t="str">
        <f>IF(Aチーム用勤務希望表!BA181&lt;&gt;"",Aチーム用勤務希望表!BA181,"")</f>
        <v/>
      </c>
      <c r="BB181" s="140" t="str">
        <f>IF(Aチーム用勤務希望表!BB181&lt;&gt;"",Aチーム用勤務希望表!BB181,"")</f>
        <v/>
      </c>
      <c r="BC181" s="87" t="str">
        <f>IF(Aチーム用勤務希望表!BC181&lt;&gt;"",Aチーム用勤務希望表!BC181,"")</f>
        <v/>
      </c>
      <c r="BD181" s="13">
        <f t="shared" si="494"/>
        <v>0</v>
      </c>
      <c r="BE181" s="13">
        <f t="shared" si="494"/>
        <v>0</v>
      </c>
      <c r="BF181" s="13">
        <f t="shared" si="494"/>
        <v>0</v>
      </c>
      <c r="BG181" s="13">
        <f t="shared" si="494"/>
        <v>0</v>
      </c>
      <c r="BH181" s="13">
        <f t="shared" si="494"/>
        <v>0</v>
      </c>
      <c r="BI181" s="13">
        <f t="shared" si="494"/>
        <v>0</v>
      </c>
      <c r="BJ181" s="13">
        <f t="shared" si="494"/>
        <v>0</v>
      </c>
      <c r="BK181" s="13">
        <f t="shared" si="494"/>
        <v>0</v>
      </c>
      <c r="BL181" s="13">
        <f t="shared" si="494"/>
        <v>0</v>
      </c>
      <c r="BM181" s="13">
        <f t="shared" si="494"/>
        <v>0</v>
      </c>
      <c r="BN181" s="13">
        <f t="shared" si="495"/>
        <v>0</v>
      </c>
      <c r="BO181" s="13">
        <f t="shared" si="495"/>
        <v>0</v>
      </c>
      <c r="BP181" s="13">
        <f t="shared" si="495"/>
        <v>0</v>
      </c>
      <c r="BQ181" s="13">
        <f t="shared" si="495"/>
        <v>0</v>
      </c>
      <c r="BR181" s="13">
        <f t="shared" si="495"/>
        <v>0</v>
      </c>
      <c r="BS181" s="13">
        <f t="shared" si="495"/>
        <v>0</v>
      </c>
      <c r="BT181" s="13">
        <f t="shared" si="495"/>
        <v>0</v>
      </c>
      <c r="BU181" s="13">
        <f t="shared" si="495"/>
        <v>0</v>
      </c>
      <c r="BV181" s="13">
        <f t="shared" si="495"/>
        <v>0</v>
      </c>
      <c r="BW181" s="13">
        <f t="shared" si="495"/>
        <v>0</v>
      </c>
      <c r="BX181" s="13">
        <f t="shared" si="496"/>
        <v>0</v>
      </c>
      <c r="BY181" s="13">
        <f t="shared" si="496"/>
        <v>0</v>
      </c>
      <c r="BZ181" s="13">
        <f t="shared" si="496"/>
        <v>0</v>
      </c>
      <c r="CA181" s="13">
        <f t="shared" si="496"/>
        <v>0</v>
      </c>
      <c r="CB181" s="13">
        <f t="shared" si="496"/>
        <v>0</v>
      </c>
      <c r="CC181" s="13">
        <f t="shared" si="496"/>
        <v>0</v>
      </c>
      <c r="CD181" s="13">
        <f t="shared" si="496"/>
        <v>0</v>
      </c>
      <c r="CE181" s="13">
        <f t="shared" si="496"/>
        <v>0</v>
      </c>
      <c r="CF181" s="13">
        <f t="shared" si="496"/>
        <v>0</v>
      </c>
      <c r="CG181" s="13">
        <f t="shared" si="496"/>
        <v>0</v>
      </c>
      <c r="CH181" s="13">
        <f t="shared" si="496"/>
        <v>0</v>
      </c>
    </row>
    <row r="182" spans="3:86" x14ac:dyDescent="0.4">
      <c r="C182" s="17"/>
      <c r="D182" s="17"/>
      <c r="E182" s="17"/>
      <c r="F182" s="17"/>
      <c r="G182" s="17"/>
      <c r="H182" s="17"/>
      <c r="I182" s="345"/>
      <c r="J182" s="419" t="str">
        <f t="shared" ref="J182" si="625">E41</f>
        <v>山田</v>
      </c>
      <c r="K182" s="343">
        <f t="shared" ref="K182" si="626">IF(AND($D$1="二交代制",K$17&gt;=1,K$17&lt;=28,K41="当",L41="明",M41="休",N41="当"),10,IF(AND($D$1="三交代制",K$17&gt;=2,K$17&lt;=30,OR(K41="準",K41="深"),OR(L41="準",L41="深"),OR(M41="準",M41="深")),20,IF(AND($D$1="二交代制",OR(K41="当",K41="明"),NOT(OR(AND(K41="当",OR(L41="明",K$17=31,L$18="×"),OR(M41="休",K$17=30,K$17=31,M$18="×")),AND(K41="明",OR(J41="当",K$17=1),OR(L41="休",K$17=31,L$18="×"))))),30,IF(AND($D$1="三交代制",J41&lt;&gt;"準",J41&lt;&gt;"深",OR(K41="準",K41="深"),(NOT(OR(AND(K41="準",OR(J41="日",J41="休",K$17=1,AND(L41&lt;&gt;"準",L41&lt;&gt;"深",J41="")),OR(L41="休",AND(L41="準",OR(M41="休",K$17=30,M$18="×")),K$17=31,L$18="×",L41="")),AND(K41="深",OR(J41="休",K$17=1,AND(L41&lt;&gt;"準",L41&lt;&gt;"深",J41="")),OR(L41="休",AND(OR(L41="準",L41="深"),OR(M41="休",K$17=30,M$18="×")),K$17=31,L$18="×",L41="")))))),40,0))))</f>
        <v>0</v>
      </c>
      <c r="L182" s="343">
        <f t="shared" ref="L182" si="627">IF(AND($D$1="二交代制",L$17&gt;=1,L$17&lt;=28,L41="当",M41="明",N41="休",O41="当"),10,IF(AND($D$1="三交代制",L$17&gt;=2,L$17&lt;=30,OR(L41="準",L41="深"),OR(M41="準",M41="深"),OR(N41="準",N41="深")),20,IF(AND($D$1="二交代制",OR(L41="当",L41="明"),NOT(OR(AND(L41="当",OR(M41="明",L$17=31,M$18="×"),OR(N41="休",L$17=30,L$17=31,N$18="×")),AND(L41="明",OR(K41="当",L$17=1),OR(M41="休",L$17=31,M$18="×"))))),30,IF(AND($D$1="三交代制",K41&lt;&gt;"準",K41&lt;&gt;"深",OR(L41="準",L41="深"),(NOT(OR(AND(L41="準",OR(K41="日",K41="休",L$17=1,AND(M41&lt;&gt;"準",M41&lt;&gt;"深",K41="")),OR(M41="休",AND(M41="準",OR(N41="休",L$17=30,N$18="×")),L$17=31,M$18="×",M41="")),AND(L41="深",OR(K41="休",L$17=1,AND(M41&lt;&gt;"準",M41&lt;&gt;"深",K41="")),OR(M41="休",AND(OR(M41="準",M41="深"),OR(N41="休",L$17=30,N$18="×")),L$17=31,M$18="×",M41="")))))),40,0))))</f>
        <v>0</v>
      </c>
      <c r="M182" s="343">
        <f t="shared" ref="M182" si="628">IF(AND($D$1="二交代制",M$17&gt;=1,M$17&lt;=28,M41="当",N41="明",O41="休",P41="当"),10,IF(AND($D$1="三交代制",M$17&gt;=2,M$17&lt;=30,OR(M41="準",M41="深"),OR(N41="準",N41="深"),OR(O41="準",O41="深")),20,IF(AND($D$1="二交代制",OR(M41="当",M41="明"),NOT(OR(AND(M41="当",OR(N41="明",M$17=31,N$18="×"),OR(O41="休",M$17=30,M$17=31,O$18="×")),AND(M41="明",OR(L41="当",M$17=1),OR(N41="休",M$17=31,N$18="×"))))),30,IF(AND($D$1="三交代制",L41&lt;&gt;"準",L41&lt;&gt;"深",OR(M41="準",M41="深"),(NOT(OR(AND(M41="準",OR(L41="日",L41="休",M$17=1,AND(N41&lt;&gt;"準",N41&lt;&gt;"深",L41="")),OR(N41="休",AND(N41="準",OR(O41="休",M$17=30,O$18="×")),M$17=31,N$18="×",N41="")),AND(M41="深",OR(L41="休",M$17=1,AND(N41&lt;&gt;"準",N41&lt;&gt;"深",L41="")),OR(N41="休",AND(OR(N41="準",N41="深"),OR(O41="休",M$17=30,O$18="×")),M$17=31,N$18="×",N41="")))))),40,0))))</f>
        <v>0</v>
      </c>
      <c r="N182" s="343">
        <f t="shared" ref="N182" si="629">IF(AND($D$1="二交代制",N$17&gt;=1,N$17&lt;=28,N41="当",O41="明",P41="休",Q41="当"),10,IF(AND($D$1="三交代制",N$17&gt;=2,N$17&lt;=30,OR(N41="準",N41="深"),OR(O41="準",O41="深"),OR(P41="準",P41="深")),20,IF(AND($D$1="二交代制",OR(N41="当",N41="明"),NOT(OR(AND(N41="当",OR(O41="明",N$17=31,O$18="×"),OR(P41="休",N$17=30,N$17=31,P$18="×")),AND(N41="明",OR(M41="当",N$17=1),OR(O41="休",N$17=31,O$18="×"))))),30,IF(AND($D$1="三交代制",M41&lt;&gt;"準",M41&lt;&gt;"深",OR(N41="準",N41="深"),(NOT(OR(AND(N41="準",OR(M41="日",M41="休",N$17=1,AND(O41&lt;&gt;"準",O41&lt;&gt;"深",M41="")),OR(O41="休",AND(O41="準",OR(P41="休",N$17=30,P$18="×")),N$17=31,O$18="×",O41="")),AND(N41="深",OR(M41="休",N$17=1,AND(O41&lt;&gt;"準",O41&lt;&gt;"深",M41="")),OR(O41="休",AND(OR(O41="準",O41="深"),OR(P41="休",N$17=30,P$18="×")),N$17=31,O$18="×",O41="")))))),40,0))))</f>
        <v>0</v>
      </c>
      <c r="O182" s="343">
        <f t="shared" ref="O182" si="630">IF(AND($D$1="二交代制",O$17&gt;=1,O$17&lt;=28,O41="当",P41="明",Q41="休",R41="当"),10,IF(AND($D$1="三交代制",O$17&gt;=2,O$17&lt;=30,OR(O41="準",O41="深"),OR(P41="準",P41="深"),OR(Q41="準",Q41="深")),20,IF(AND($D$1="二交代制",OR(O41="当",O41="明"),NOT(OR(AND(O41="当",OR(P41="明",O$17=31,P$18="×"),OR(Q41="休",O$17=30,O$17=31,Q$18="×")),AND(O41="明",OR(N41="当",O$17=1),OR(P41="休",O$17=31,P$18="×"))))),30,IF(AND($D$1="三交代制",N41&lt;&gt;"準",N41&lt;&gt;"深",OR(O41="準",O41="深"),(NOT(OR(AND(O41="準",OR(N41="日",N41="休",O$17=1,AND(P41&lt;&gt;"準",P41&lt;&gt;"深",N41="")),OR(P41="休",AND(P41="準",OR(Q41="休",O$17=30,Q$18="×")),O$17=31,P$18="×",P41="")),AND(O41="深",OR(N41="休",O$17=1,AND(P41&lt;&gt;"準",P41&lt;&gt;"深",N41="")),OR(P41="休",AND(OR(P41="準",P41="深"),OR(Q41="休",O$17=30,Q$18="×")),O$17=31,P$18="×",P41="")))))),40,0))))</f>
        <v>0</v>
      </c>
      <c r="P182" s="343">
        <f t="shared" ref="P182" si="631">IF(AND($D$1="二交代制",P$17&gt;=1,P$17&lt;=28,P41="当",Q41="明",R41="休",S41="当"),10,IF(AND($D$1="三交代制",P$17&gt;=2,P$17&lt;=30,OR(P41="準",P41="深"),OR(Q41="準",Q41="深"),OR(R41="準",R41="深")),20,IF(AND($D$1="二交代制",OR(P41="当",P41="明"),NOT(OR(AND(P41="当",OR(Q41="明",P$17=31,Q$18="×"),OR(R41="休",P$17=30,P$17=31,R$18="×")),AND(P41="明",OR(O41="当",P$17=1),OR(Q41="休",P$17=31,Q$18="×"))))),30,IF(AND($D$1="三交代制",O41&lt;&gt;"準",O41&lt;&gt;"深",OR(P41="準",P41="深"),(NOT(OR(AND(P41="準",OR(O41="日",O41="休",P$17=1,AND(Q41&lt;&gt;"準",Q41&lt;&gt;"深",O41="")),OR(Q41="休",AND(Q41="準",OR(R41="休",P$17=30,R$18="×")),P$17=31,Q$18="×",Q41="")),AND(P41="深",OR(O41="休",P$17=1,AND(Q41&lt;&gt;"準",Q41&lt;&gt;"深",O41="")),OR(Q41="休",AND(OR(Q41="準",Q41="深"),OR(R41="休",P$17=30,R$18="×")),P$17=31,Q$18="×",Q41="")))))),40,0))))</f>
        <v>0</v>
      </c>
      <c r="Q182" s="343">
        <f t="shared" ref="Q182" si="632">IF(AND($D$1="二交代制",Q$17&gt;=1,Q$17&lt;=28,Q41="当",R41="明",S41="休",T41="当"),10,IF(AND($D$1="三交代制",Q$17&gt;=2,Q$17&lt;=30,OR(Q41="準",Q41="深"),OR(R41="準",R41="深"),OR(S41="準",S41="深")),20,IF(AND($D$1="二交代制",OR(Q41="当",Q41="明"),NOT(OR(AND(Q41="当",OR(R41="明",Q$17=31,R$18="×"),OR(S41="休",Q$17=30,Q$17=31,S$18="×")),AND(Q41="明",OR(P41="当",Q$17=1),OR(R41="休",Q$17=31,R$18="×"))))),30,IF(AND($D$1="三交代制",P41&lt;&gt;"準",P41&lt;&gt;"深",OR(Q41="準",Q41="深"),(NOT(OR(AND(Q41="準",OR(P41="日",P41="休",Q$17=1,AND(R41&lt;&gt;"準",R41&lt;&gt;"深",P41="")),OR(R41="休",AND(R41="準",OR(S41="休",Q$17=30,S$18="×")),Q$17=31,R$18="×",R41="")),AND(Q41="深",OR(P41="休",Q$17=1,AND(R41&lt;&gt;"準",R41&lt;&gt;"深",P41="")),OR(R41="休",AND(OR(R41="準",R41="深"),OR(S41="休",Q$17=30,S$18="×")),Q$17=31,R$18="×",R41="")))))),40,0))))</f>
        <v>0</v>
      </c>
      <c r="R182" s="343">
        <f t="shared" ref="R182" si="633">IF(AND($D$1="二交代制",R$17&gt;=1,R$17&lt;=28,R41="当",S41="明",T41="休",U41="当"),10,IF(AND($D$1="三交代制",R$17&gt;=2,R$17&lt;=30,OR(R41="準",R41="深"),OR(S41="準",S41="深"),OR(T41="準",T41="深")),20,IF(AND($D$1="二交代制",OR(R41="当",R41="明"),NOT(OR(AND(R41="当",OR(S41="明",R$17=31,S$18="×"),OR(T41="休",R$17=30,R$17=31,T$18="×")),AND(R41="明",OR(Q41="当",R$17=1),OR(S41="休",R$17=31,S$18="×"))))),30,IF(AND($D$1="三交代制",Q41&lt;&gt;"準",Q41&lt;&gt;"深",OR(R41="準",R41="深"),(NOT(OR(AND(R41="準",OR(Q41="日",Q41="休",R$17=1,AND(S41&lt;&gt;"準",S41&lt;&gt;"深",Q41="")),OR(S41="休",AND(S41="準",OR(T41="休",R$17=30,T$18="×")),R$17=31,S$18="×",S41="")),AND(R41="深",OR(Q41="休",R$17=1,AND(S41&lt;&gt;"準",S41&lt;&gt;"深",Q41="")),OR(S41="休",AND(OR(S41="準",S41="深"),OR(T41="休",R$17=30,T$18="×")),R$17=31,S$18="×",S41="")))))),40,0))))</f>
        <v>0</v>
      </c>
      <c r="S182" s="343">
        <f t="shared" ref="S182" si="634">IF(AND($D$1="二交代制",S$17&gt;=1,S$17&lt;=28,S41="当",T41="明",U41="休",V41="当"),10,IF(AND($D$1="三交代制",S$17&gt;=2,S$17&lt;=30,OR(S41="準",S41="深"),OR(T41="準",T41="深"),OR(U41="準",U41="深")),20,IF(AND($D$1="二交代制",OR(S41="当",S41="明"),NOT(OR(AND(S41="当",OR(T41="明",S$17=31,T$18="×"),OR(U41="休",S$17=30,S$17=31,U$18="×")),AND(S41="明",OR(R41="当",S$17=1),OR(T41="休",S$17=31,T$18="×"))))),30,IF(AND($D$1="三交代制",R41&lt;&gt;"準",R41&lt;&gt;"深",OR(S41="準",S41="深"),(NOT(OR(AND(S41="準",OR(R41="日",R41="休",S$17=1,AND(T41&lt;&gt;"準",T41&lt;&gt;"深",R41="")),OR(T41="休",AND(T41="準",OR(U41="休",S$17=30,U$18="×")),S$17=31,T$18="×",T41="")),AND(S41="深",OR(R41="休",S$17=1,AND(T41&lt;&gt;"準",T41&lt;&gt;"深",R41="")),OR(T41="休",AND(OR(T41="準",T41="深"),OR(U41="休",S$17=30,U$18="×")),S$17=31,T$18="×",T41="")))))),40,0))))</f>
        <v>0</v>
      </c>
      <c r="T182" s="343">
        <f t="shared" ref="T182" si="635">IF(AND($D$1="二交代制",T$17&gt;=1,T$17&lt;=28,T41="当",U41="明",V41="休",W41="当"),10,IF(AND($D$1="三交代制",T$17&gt;=2,T$17&lt;=30,OR(T41="準",T41="深"),OR(U41="準",U41="深"),OR(V41="準",V41="深")),20,IF(AND($D$1="二交代制",OR(T41="当",T41="明"),NOT(OR(AND(T41="当",OR(U41="明",T$17=31,U$18="×"),OR(V41="休",T$17=30,T$17=31,V$18="×")),AND(T41="明",OR(S41="当",T$17=1),OR(U41="休",T$17=31,U$18="×"))))),30,IF(AND($D$1="三交代制",S41&lt;&gt;"準",S41&lt;&gt;"深",OR(T41="準",T41="深"),(NOT(OR(AND(T41="準",OR(S41="日",S41="休",T$17=1,AND(U41&lt;&gt;"準",U41&lt;&gt;"深",S41="")),OR(U41="休",AND(U41="準",OR(V41="休",T$17=30,V$18="×")),T$17=31,U$18="×",U41="")),AND(T41="深",OR(S41="休",T$17=1,AND(U41&lt;&gt;"準",U41&lt;&gt;"深",S41="")),OR(U41="休",AND(OR(U41="準",U41="深"),OR(V41="休",T$17=30,V$18="×")),T$17=31,U$18="×",U41="")))))),40,0))))</f>
        <v>0</v>
      </c>
      <c r="U182" s="343">
        <f t="shared" ref="U182" si="636">IF(AND($D$1="二交代制",U$17&gt;=1,U$17&lt;=28,U41="当",V41="明",W41="休",X41="当"),10,IF(AND($D$1="三交代制",U$17&gt;=2,U$17&lt;=30,OR(U41="準",U41="深"),OR(V41="準",V41="深"),OR(W41="準",W41="深")),20,IF(AND($D$1="二交代制",OR(U41="当",U41="明"),NOT(OR(AND(U41="当",OR(V41="明",U$17=31,V$18="×"),OR(W41="休",U$17=30,U$17=31,W$18="×")),AND(U41="明",OR(T41="当",U$17=1),OR(V41="休",U$17=31,V$18="×"))))),30,IF(AND($D$1="三交代制",T41&lt;&gt;"準",T41&lt;&gt;"深",OR(U41="準",U41="深"),(NOT(OR(AND(U41="準",OR(T41="日",T41="休",U$17=1,AND(V41&lt;&gt;"準",V41&lt;&gt;"深",T41="")),OR(V41="休",AND(V41="準",OR(W41="休",U$17=30,W$18="×")),U$17=31,V$18="×",V41="")),AND(U41="深",OR(T41="休",U$17=1,AND(V41&lt;&gt;"準",V41&lt;&gt;"深",T41="")),OR(V41="休",AND(OR(V41="準",V41="深"),OR(W41="休",U$17=30,W$18="×")),U$17=31,V$18="×",V41="")))))),40,0))))</f>
        <v>0</v>
      </c>
      <c r="V182" s="343">
        <f t="shared" ref="V182" si="637">IF(AND($D$1="二交代制",V$17&gt;=1,V$17&lt;=28,V41="当",W41="明",X41="休",Y41="当"),10,IF(AND($D$1="三交代制",V$17&gt;=2,V$17&lt;=30,OR(V41="準",V41="深"),OR(W41="準",W41="深"),OR(X41="準",X41="深")),20,IF(AND($D$1="二交代制",OR(V41="当",V41="明"),NOT(OR(AND(V41="当",OR(W41="明",V$17=31,W$18="×"),OR(X41="休",V$17=30,V$17=31,X$18="×")),AND(V41="明",OR(U41="当",V$17=1),OR(W41="休",V$17=31,W$18="×"))))),30,IF(AND($D$1="三交代制",U41&lt;&gt;"準",U41&lt;&gt;"深",OR(V41="準",V41="深"),(NOT(OR(AND(V41="準",OR(U41="日",U41="休",V$17=1,AND(W41&lt;&gt;"準",W41&lt;&gt;"深",U41="")),OR(W41="休",AND(W41="準",OR(X41="休",V$17=30,X$18="×")),V$17=31,W$18="×",W41="")),AND(V41="深",OR(U41="休",V$17=1,AND(W41&lt;&gt;"準",W41&lt;&gt;"深",U41="")),OR(W41="休",AND(OR(W41="準",W41="深"),OR(X41="休",V$17=30,X$18="×")),V$17=31,W$18="×",W41="")))))),40,0))))</f>
        <v>0</v>
      </c>
      <c r="W182" s="343">
        <f t="shared" ref="W182" si="638">IF(AND($D$1="二交代制",W$17&gt;=1,W$17&lt;=28,W41="当",X41="明",Y41="休",Z41="当"),10,IF(AND($D$1="三交代制",W$17&gt;=2,W$17&lt;=30,OR(W41="準",W41="深"),OR(X41="準",X41="深"),OR(Y41="準",Y41="深")),20,IF(AND($D$1="二交代制",OR(W41="当",W41="明"),NOT(OR(AND(W41="当",OR(X41="明",W$17=31,X$18="×"),OR(Y41="休",W$17=30,W$17=31,Y$18="×")),AND(W41="明",OR(V41="当",W$17=1),OR(X41="休",W$17=31,X$18="×"))))),30,IF(AND($D$1="三交代制",V41&lt;&gt;"準",V41&lt;&gt;"深",OR(W41="準",W41="深"),(NOT(OR(AND(W41="準",OR(V41="日",V41="休",W$17=1,AND(X41&lt;&gt;"準",X41&lt;&gt;"深",V41="")),OR(X41="休",AND(X41="準",OR(Y41="休",W$17=30,Y$18="×")),W$17=31,X$18="×",X41="")),AND(W41="深",OR(V41="休",W$17=1,AND(X41&lt;&gt;"準",X41&lt;&gt;"深",V41="")),OR(X41="休",AND(OR(X41="準",X41="深"),OR(Y41="休",W$17=30,Y$18="×")),W$17=31,X$18="×",X41="")))))),40,0))))</f>
        <v>0</v>
      </c>
      <c r="X182" s="343">
        <f t="shared" ref="X182" si="639">IF(AND($D$1="二交代制",X$17&gt;=1,X$17&lt;=28,X41="当",Y41="明",Z41="休",AA41="当"),10,IF(AND($D$1="三交代制",X$17&gt;=2,X$17&lt;=30,OR(X41="準",X41="深"),OR(Y41="準",Y41="深"),OR(Z41="準",Z41="深")),20,IF(AND($D$1="二交代制",OR(X41="当",X41="明"),NOT(OR(AND(X41="当",OR(Y41="明",X$17=31,Y$18="×"),OR(Z41="休",X$17=30,X$17=31,Z$18="×")),AND(X41="明",OR(W41="当",X$17=1),OR(Y41="休",X$17=31,Y$18="×"))))),30,IF(AND($D$1="三交代制",W41&lt;&gt;"準",W41&lt;&gt;"深",OR(X41="準",X41="深"),(NOT(OR(AND(X41="準",OR(W41="日",W41="休",X$17=1,AND(Y41&lt;&gt;"準",Y41&lt;&gt;"深",W41="")),OR(Y41="休",AND(Y41="準",OR(Z41="休",X$17=30,Z$18="×")),X$17=31,Y$18="×",Y41="")),AND(X41="深",OR(W41="休",X$17=1,AND(Y41&lt;&gt;"準",Y41&lt;&gt;"深",W41="")),OR(Y41="休",AND(OR(Y41="準",Y41="深"),OR(Z41="休",X$17=30,Z$18="×")),X$17=31,Y$18="×",Y41="")))))),40,0))))</f>
        <v>0</v>
      </c>
      <c r="Y182" s="343">
        <f t="shared" ref="Y182" si="640">IF(AND($D$1="二交代制",Y$17&gt;=1,Y$17&lt;=28,Y41="当",Z41="明",AA41="休",AB41="当"),10,IF(AND($D$1="三交代制",Y$17&gt;=2,Y$17&lt;=30,OR(Y41="準",Y41="深"),OR(Z41="準",Z41="深"),OR(AA41="準",AA41="深")),20,IF(AND($D$1="二交代制",OR(Y41="当",Y41="明"),NOT(OR(AND(Y41="当",OR(Z41="明",Y$17=31,Z$18="×"),OR(AA41="休",Y$17=30,Y$17=31,AA$18="×")),AND(Y41="明",OR(X41="当",Y$17=1),OR(Z41="休",Y$17=31,Z$18="×"))))),30,IF(AND($D$1="三交代制",X41&lt;&gt;"準",X41&lt;&gt;"深",OR(Y41="準",Y41="深"),(NOT(OR(AND(Y41="準",OR(X41="日",X41="休",Y$17=1,AND(Z41&lt;&gt;"準",Z41&lt;&gt;"深",X41="")),OR(Z41="休",AND(Z41="準",OR(AA41="休",Y$17=30,AA$18="×")),Y$17=31,Z$18="×",Z41="")),AND(Y41="深",OR(X41="休",Y$17=1,AND(Z41&lt;&gt;"準",Z41&lt;&gt;"深",X41="")),OR(Z41="休",AND(OR(Z41="準",Z41="深"),OR(AA41="休",Y$17=30,AA$18="×")),Y$17=31,Z$18="×",Z41="")))))),40,0))))</f>
        <v>0</v>
      </c>
      <c r="Z182" s="343">
        <f t="shared" ref="Z182" si="641">IF(AND($D$1="二交代制",Z$17&gt;=1,Z$17&lt;=28,Z41="当",AA41="明",AB41="休",AC41="当"),10,IF(AND($D$1="三交代制",Z$17&gt;=2,Z$17&lt;=30,OR(Z41="準",Z41="深"),OR(AA41="準",AA41="深"),OR(AB41="準",AB41="深")),20,IF(AND($D$1="二交代制",OR(Z41="当",Z41="明"),NOT(OR(AND(Z41="当",OR(AA41="明",Z$17=31,AA$18="×"),OR(AB41="休",Z$17=30,Z$17=31,AB$18="×")),AND(Z41="明",OR(Y41="当",Z$17=1),OR(AA41="休",Z$17=31,AA$18="×"))))),30,IF(AND($D$1="三交代制",Y41&lt;&gt;"準",Y41&lt;&gt;"深",OR(Z41="準",Z41="深"),(NOT(OR(AND(Z41="準",OR(Y41="日",Y41="休",Z$17=1,AND(AA41&lt;&gt;"準",AA41&lt;&gt;"深",Y41="")),OR(AA41="休",AND(AA41="準",OR(AB41="休",Z$17=30,AB$18="×")),Z$17=31,AA$18="×",AA41="")),AND(Z41="深",OR(Y41="休",Z$17=1,AND(AA41&lt;&gt;"準",AA41&lt;&gt;"深",Y41="")),OR(AA41="休",AND(OR(AA41="準",AA41="深"),OR(AB41="休",Z$17=30,AB$18="×")),Z$17=31,AA$18="×",AA41="")))))),40,0))))</f>
        <v>0</v>
      </c>
      <c r="AA182" s="343">
        <f t="shared" ref="AA182" si="642">IF(AND($D$1="二交代制",AA$17&gt;=1,AA$17&lt;=28,AA41="当",AB41="明",AC41="休",AD41="当"),10,IF(AND($D$1="三交代制",AA$17&gt;=2,AA$17&lt;=30,OR(AA41="準",AA41="深"),OR(AB41="準",AB41="深"),OR(AC41="準",AC41="深")),20,IF(AND($D$1="二交代制",OR(AA41="当",AA41="明"),NOT(OR(AND(AA41="当",OR(AB41="明",AA$17=31,AB$18="×"),OR(AC41="休",AA$17=30,AA$17=31,AC$18="×")),AND(AA41="明",OR(Z41="当",AA$17=1),OR(AB41="休",AA$17=31,AB$18="×"))))),30,IF(AND($D$1="三交代制",Z41&lt;&gt;"準",Z41&lt;&gt;"深",OR(AA41="準",AA41="深"),(NOT(OR(AND(AA41="準",OR(Z41="日",Z41="休",AA$17=1,AND(AB41&lt;&gt;"準",AB41&lt;&gt;"深",Z41="")),OR(AB41="休",AND(AB41="準",OR(AC41="休",AA$17=30,AC$18="×")),AA$17=31,AB$18="×",AB41="")),AND(AA41="深",OR(Z41="休",AA$17=1,AND(AB41&lt;&gt;"準",AB41&lt;&gt;"深",Z41="")),OR(AB41="休",AND(OR(AB41="準",AB41="深"),OR(AC41="休",AA$17=30,AC$18="×")),AA$17=31,AB$18="×",AB41="")))))),40,0))))</f>
        <v>0</v>
      </c>
      <c r="AB182" s="343">
        <f t="shared" ref="AB182" si="643">IF(AND($D$1="二交代制",AB$17&gt;=1,AB$17&lt;=28,AB41="当",AC41="明",AD41="休",AE41="当"),10,IF(AND($D$1="三交代制",AB$17&gt;=2,AB$17&lt;=30,OR(AB41="準",AB41="深"),OR(AC41="準",AC41="深"),OR(AD41="準",AD41="深")),20,IF(AND($D$1="二交代制",OR(AB41="当",AB41="明"),NOT(OR(AND(AB41="当",OR(AC41="明",AB$17=31,AC$18="×"),OR(AD41="休",AB$17=30,AB$17=31,AD$18="×")),AND(AB41="明",OR(AA41="当",AB$17=1),OR(AC41="休",AB$17=31,AC$18="×"))))),30,IF(AND($D$1="三交代制",AA41&lt;&gt;"準",AA41&lt;&gt;"深",OR(AB41="準",AB41="深"),(NOT(OR(AND(AB41="準",OR(AA41="日",AA41="休",AB$17=1,AND(AC41&lt;&gt;"準",AC41&lt;&gt;"深",AA41="")),OR(AC41="休",AND(AC41="準",OR(AD41="休",AB$17=30,AD$18="×")),AB$17=31,AC$18="×",AC41="")),AND(AB41="深",OR(AA41="休",AB$17=1,AND(AC41&lt;&gt;"準",AC41&lt;&gt;"深",AA41="")),OR(AC41="休",AND(OR(AC41="準",AC41="深"),OR(AD41="休",AB$17=30,AD$18="×")),AB$17=31,AC$18="×",AC41="")))))),40,0))))</f>
        <v>0</v>
      </c>
      <c r="AC182" s="343">
        <f t="shared" ref="AC182" si="644">IF(AND($D$1="二交代制",AC$17&gt;=1,AC$17&lt;=28,AC41="当",AD41="明",AE41="休",AF41="当"),10,IF(AND($D$1="三交代制",AC$17&gt;=2,AC$17&lt;=30,OR(AC41="準",AC41="深"),OR(AD41="準",AD41="深"),OR(AE41="準",AE41="深")),20,IF(AND($D$1="二交代制",OR(AC41="当",AC41="明"),NOT(OR(AND(AC41="当",OR(AD41="明",AC$17=31,AD$18="×"),OR(AE41="休",AC$17=30,AC$17=31,AE$18="×")),AND(AC41="明",OR(AB41="当",AC$17=1),OR(AD41="休",AC$17=31,AD$18="×"))))),30,IF(AND($D$1="三交代制",AB41&lt;&gt;"準",AB41&lt;&gt;"深",OR(AC41="準",AC41="深"),(NOT(OR(AND(AC41="準",OR(AB41="日",AB41="休",AC$17=1,AND(AD41&lt;&gt;"準",AD41&lt;&gt;"深",AB41="")),OR(AD41="休",AND(AD41="準",OR(AE41="休",AC$17=30,AE$18="×")),AC$17=31,AD$18="×",AD41="")),AND(AC41="深",OR(AB41="休",AC$17=1,AND(AD41&lt;&gt;"準",AD41&lt;&gt;"深",AB41="")),OR(AD41="休",AND(OR(AD41="準",AD41="深"),OR(AE41="休",AC$17=30,AE$18="×")),AC$17=31,AD$18="×",AD41="")))))),40,0))))</f>
        <v>0</v>
      </c>
      <c r="AD182" s="343">
        <f t="shared" ref="AD182" si="645">IF(AND($D$1="二交代制",AD$17&gt;=1,AD$17&lt;=28,AD41="当",AE41="明",AF41="休",AG41="当"),10,IF(AND($D$1="三交代制",AD$17&gt;=2,AD$17&lt;=30,OR(AD41="準",AD41="深"),OR(AE41="準",AE41="深"),OR(AF41="準",AF41="深")),20,IF(AND($D$1="二交代制",OR(AD41="当",AD41="明"),NOT(OR(AND(AD41="当",OR(AE41="明",AD$17=31,AE$18="×"),OR(AF41="休",AD$17=30,AD$17=31,AF$18="×")),AND(AD41="明",OR(AC41="当",AD$17=1),OR(AE41="休",AD$17=31,AE$18="×"))))),30,IF(AND($D$1="三交代制",AC41&lt;&gt;"準",AC41&lt;&gt;"深",OR(AD41="準",AD41="深"),(NOT(OR(AND(AD41="準",OR(AC41="日",AC41="休",AD$17=1,AND(AE41&lt;&gt;"準",AE41&lt;&gt;"深",AC41="")),OR(AE41="休",AND(AE41="準",OR(AF41="休",AD$17=30,AF$18="×")),AD$17=31,AE$18="×",AE41="")),AND(AD41="深",OR(AC41="休",AD$17=1,AND(AE41&lt;&gt;"準",AE41&lt;&gt;"深",AC41="")),OR(AE41="休",AND(OR(AE41="準",AE41="深"),OR(AF41="休",AD$17=30,AF$18="×")),AD$17=31,AE$18="×",AE41="")))))),40,0))))</f>
        <v>0</v>
      </c>
      <c r="AE182" s="343">
        <f t="shared" ref="AE182" si="646">IF(AND($D$1="二交代制",AE$17&gt;=1,AE$17&lt;=28,AE41="当",AF41="明",AG41="休",AH41="当"),10,IF(AND($D$1="三交代制",AE$17&gt;=2,AE$17&lt;=30,OR(AE41="準",AE41="深"),OR(AF41="準",AF41="深"),OR(AG41="準",AG41="深")),20,IF(AND($D$1="二交代制",OR(AE41="当",AE41="明"),NOT(OR(AND(AE41="当",OR(AF41="明",AE$17=31,AF$18="×"),OR(AG41="休",AE$17=30,AE$17=31,AG$18="×")),AND(AE41="明",OR(AD41="当",AE$17=1),OR(AF41="休",AE$17=31,AF$18="×"))))),30,IF(AND($D$1="三交代制",AD41&lt;&gt;"準",AD41&lt;&gt;"深",OR(AE41="準",AE41="深"),(NOT(OR(AND(AE41="準",OR(AD41="日",AD41="休",AE$17=1,AND(AF41&lt;&gt;"準",AF41&lt;&gt;"深",AD41="")),OR(AF41="休",AND(AF41="準",OR(AG41="休",AE$17=30,AG$18="×")),AE$17=31,AF$18="×",AF41="")),AND(AE41="深",OR(AD41="休",AE$17=1,AND(AF41&lt;&gt;"準",AF41&lt;&gt;"深",AD41="")),OR(AF41="休",AND(OR(AF41="準",AF41="深"),OR(AG41="休",AE$17=30,AG$18="×")),AE$17=31,AF$18="×",AF41="")))))),40,0))))</f>
        <v>0</v>
      </c>
      <c r="AF182" s="343">
        <f t="shared" ref="AF182" si="647">IF(AND($D$1="二交代制",AF$17&gt;=1,AF$17&lt;=28,AF41="当",AG41="明",AH41="休",AI41="当"),10,IF(AND($D$1="三交代制",AF$17&gt;=2,AF$17&lt;=30,OR(AF41="準",AF41="深"),OR(AG41="準",AG41="深"),OR(AH41="準",AH41="深")),20,IF(AND($D$1="二交代制",OR(AF41="当",AF41="明"),NOT(OR(AND(AF41="当",OR(AG41="明",AF$17=31,AG$18="×"),OR(AH41="休",AF$17=30,AF$17=31,AH$18="×")),AND(AF41="明",OR(AE41="当",AF$17=1),OR(AG41="休",AF$17=31,AG$18="×"))))),30,IF(AND($D$1="三交代制",AE41&lt;&gt;"準",AE41&lt;&gt;"深",OR(AF41="準",AF41="深"),(NOT(OR(AND(AF41="準",OR(AE41="日",AE41="休",AF$17=1,AND(AG41&lt;&gt;"準",AG41&lt;&gt;"深",AE41="")),OR(AG41="休",AND(AG41="準",OR(AH41="休",AF$17=30,AH$18="×")),AF$17=31,AG$18="×",AG41="")),AND(AF41="深",OR(AE41="休",AF$17=1,AND(AG41&lt;&gt;"準",AG41&lt;&gt;"深",AE41="")),OR(AG41="休",AND(OR(AG41="準",AG41="深"),OR(AH41="休",AF$17=30,AH$18="×")),AF$17=31,AG$18="×",AG41="")))))),40,0))))</f>
        <v>0</v>
      </c>
      <c r="AG182" s="343">
        <f t="shared" ref="AG182" si="648">IF(AND($D$1="二交代制",AG$17&gt;=1,AG$17&lt;=28,AG41="当",AH41="明",AI41="休",AJ41="当"),10,IF(AND($D$1="三交代制",AG$17&gt;=2,AG$17&lt;=30,OR(AG41="準",AG41="深"),OR(AH41="準",AH41="深"),OR(AI41="準",AI41="深")),20,IF(AND($D$1="二交代制",OR(AG41="当",AG41="明"),NOT(OR(AND(AG41="当",OR(AH41="明",AG$17=31,AH$18="×"),OR(AI41="休",AG$17=30,AG$17=31,AI$18="×")),AND(AG41="明",OR(AF41="当",AG$17=1),OR(AH41="休",AG$17=31,AH$18="×"))))),30,IF(AND($D$1="三交代制",AF41&lt;&gt;"準",AF41&lt;&gt;"深",OR(AG41="準",AG41="深"),(NOT(OR(AND(AG41="準",OR(AF41="日",AF41="休",AG$17=1,AND(AH41&lt;&gt;"準",AH41&lt;&gt;"深",AF41="")),OR(AH41="休",AND(AH41="準",OR(AI41="休",AG$17=30,AI$18="×")),AG$17=31,AH$18="×",AH41="")),AND(AG41="深",OR(AF41="休",AG$17=1,AND(AH41&lt;&gt;"準",AH41&lt;&gt;"深",AF41="")),OR(AH41="休",AND(OR(AH41="準",AH41="深"),OR(AI41="休",AG$17=30,AI$18="×")),AG$17=31,AH$18="×",AH41="")))))),40,0))))</f>
        <v>0</v>
      </c>
      <c r="AH182" s="343">
        <f t="shared" ref="AH182" si="649">IF(AND($D$1="二交代制",AH$17&gt;=1,AH$17&lt;=28,AH41="当",AI41="明",AJ41="休",AK41="当"),10,IF(AND($D$1="三交代制",AH$17&gt;=2,AH$17&lt;=30,OR(AH41="準",AH41="深"),OR(AI41="準",AI41="深"),OR(AJ41="準",AJ41="深")),20,IF(AND($D$1="二交代制",OR(AH41="当",AH41="明"),NOT(OR(AND(AH41="当",OR(AI41="明",AH$17=31,AI$18="×"),OR(AJ41="休",AH$17=30,AH$17=31,AJ$18="×")),AND(AH41="明",OR(AG41="当",AH$17=1),OR(AI41="休",AH$17=31,AI$18="×"))))),30,IF(AND($D$1="三交代制",AG41&lt;&gt;"準",AG41&lt;&gt;"深",OR(AH41="準",AH41="深"),(NOT(OR(AND(AH41="準",OR(AG41="日",AG41="休",AH$17=1,AND(AI41&lt;&gt;"準",AI41&lt;&gt;"深",AG41="")),OR(AI41="休",AND(AI41="準",OR(AJ41="休",AH$17=30,AJ$18="×")),AH$17=31,AI$18="×",AI41="")),AND(AH41="深",OR(AG41="休",AH$17=1,AND(AI41&lt;&gt;"準",AI41&lt;&gt;"深",AG41="")),OR(AI41="休",AND(OR(AI41="準",AI41="深"),OR(AJ41="休",AH$17=30,AJ$18="×")),AH$17=31,AI$18="×",AI41="")))))),40,0))))</f>
        <v>0</v>
      </c>
      <c r="AI182" s="343">
        <f t="shared" ref="AI182" si="650">IF(AND($D$1="二交代制",AI$17&gt;=1,AI$17&lt;=28,AI41="当",AJ41="明",AK41="休",AL41="当"),10,IF(AND($D$1="三交代制",AI$17&gt;=2,AI$17&lt;=30,OR(AI41="準",AI41="深"),OR(AJ41="準",AJ41="深"),OR(AK41="準",AK41="深")),20,IF(AND($D$1="二交代制",OR(AI41="当",AI41="明"),NOT(OR(AND(AI41="当",OR(AJ41="明",AI$17=31,AJ$18="×"),OR(AK41="休",AI$17=30,AI$17=31,AK$18="×")),AND(AI41="明",OR(AH41="当",AI$17=1),OR(AJ41="休",AI$17=31,AJ$18="×"))))),30,IF(AND($D$1="三交代制",AH41&lt;&gt;"準",AH41&lt;&gt;"深",OR(AI41="準",AI41="深"),(NOT(OR(AND(AI41="準",OR(AH41="日",AH41="休",AI$17=1,AND(AJ41&lt;&gt;"準",AJ41&lt;&gt;"深",AH41="")),OR(AJ41="休",AND(AJ41="準",OR(AK41="休",AI$17=30,AK$18="×")),AI$17=31,AJ$18="×",AJ41="")),AND(AI41="深",OR(AH41="休",AI$17=1,AND(AJ41&lt;&gt;"準",AJ41&lt;&gt;"深",AH41="")),OR(AJ41="休",AND(OR(AJ41="準",AJ41="深"),OR(AK41="休",AI$17=30,AK$18="×")),AI$17=31,AJ$18="×",AJ41="")))))),40,0))))</f>
        <v>0</v>
      </c>
      <c r="AJ182" s="343">
        <f t="shared" ref="AJ182" si="651">IF(AND($D$1="二交代制",AJ$17&gt;=1,AJ$17&lt;=28,AJ41="当",AK41="明",AL41="休",AM41="当"),10,IF(AND($D$1="三交代制",AJ$17&gt;=2,AJ$17&lt;=30,OR(AJ41="準",AJ41="深"),OR(AK41="準",AK41="深"),OR(AL41="準",AL41="深")),20,IF(AND($D$1="二交代制",OR(AJ41="当",AJ41="明"),NOT(OR(AND(AJ41="当",OR(AK41="明",AJ$17=31,AK$18="×"),OR(AL41="休",AJ$17=30,AJ$17=31,AL$18="×")),AND(AJ41="明",OR(AI41="当",AJ$17=1),OR(AK41="休",AJ$17=31,AK$18="×"))))),30,IF(AND($D$1="三交代制",AI41&lt;&gt;"準",AI41&lt;&gt;"深",OR(AJ41="準",AJ41="深"),(NOT(OR(AND(AJ41="準",OR(AI41="日",AI41="休",AJ$17=1,AND(AK41&lt;&gt;"準",AK41&lt;&gt;"深",AI41="")),OR(AK41="休",AND(AK41="準",OR(AL41="休",AJ$17=30,AL$18="×")),AJ$17=31,AK$18="×",AK41="")),AND(AJ41="深",OR(AI41="休",AJ$17=1,AND(AK41&lt;&gt;"準",AK41&lt;&gt;"深",AI41="")),OR(AK41="休",AND(OR(AK41="準",AK41="深"),OR(AL41="休",AJ$17=30,AL$18="×")),AJ$17=31,AK$18="×",AK41="")))))),40,0))))</f>
        <v>0</v>
      </c>
      <c r="AK182" s="343">
        <f t="shared" ref="AK182" si="652">IF(AND($D$1="二交代制",AK$17&gt;=1,AK$17&lt;=28,AK41="当",AL41="明",AM41="休",AN41="当"),10,IF(AND($D$1="三交代制",AK$17&gt;=2,AK$17&lt;=30,OR(AK41="準",AK41="深"),OR(AL41="準",AL41="深"),OR(AM41="準",AM41="深")),20,IF(AND($D$1="二交代制",OR(AK41="当",AK41="明"),NOT(OR(AND(AK41="当",OR(AL41="明",AK$17=31,AL$18="×"),OR(AM41="休",AK$17=30,AK$17=31,AM$18="×")),AND(AK41="明",OR(AJ41="当",AK$17=1),OR(AL41="休",AK$17=31,AL$18="×"))))),30,IF(AND($D$1="三交代制",AJ41&lt;&gt;"準",AJ41&lt;&gt;"深",OR(AK41="準",AK41="深"),(NOT(OR(AND(AK41="準",OR(AJ41="日",AJ41="休",AK$17=1,AND(AL41&lt;&gt;"準",AL41&lt;&gt;"深",AJ41="")),OR(AL41="休",AND(AL41="準",OR(AM41="休",AK$17=30,AM$18="×")),AK$17=31,AL$18="×",AL41="")),AND(AK41="深",OR(AJ41="休",AK$17=1,AND(AL41&lt;&gt;"準",AL41&lt;&gt;"深",AJ41="")),OR(AL41="休",AND(OR(AL41="準",AL41="深"),OR(AM41="休",AK$17=30,AM$18="×")),AK$17=31,AL$18="×",AL41="")))))),40,0))))</f>
        <v>0</v>
      </c>
      <c r="AL182" s="343">
        <f t="shared" ref="AL182" si="653">IF(AND($D$1="二交代制",AL$17&gt;=1,AL$17&lt;=28,AL41="当",AM41="明",AN41="休",AO41="当"),10,IF(AND($D$1="三交代制",AL$17&gt;=2,AL$17&lt;=30,OR(AL41="準",AL41="深"),OR(AM41="準",AM41="深"),OR(AN41="準",AN41="深")),20,IF(AND($D$1="二交代制",OR(AL41="当",AL41="明"),NOT(OR(AND(AL41="当",OR(AM41="明",AL$17=31,AM$18="×"),OR(AN41="休",AL$17=30,AL$17=31,AN$18="×")),AND(AL41="明",OR(AK41="当",AL$17=1),OR(AM41="休",AL$17=31,AM$18="×"))))),30,IF(AND($D$1="三交代制",AK41&lt;&gt;"準",AK41&lt;&gt;"深",OR(AL41="準",AL41="深"),(NOT(OR(AND(AL41="準",OR(AK41="日",AK41="休",AL$17=1,AND(AM41&lt;&gt;"準",AM41&lt;&gt;"深",AK41="")),OR(AM41="休",AND(AM41="準",OR(AN41="休",AL$17=30,AN$18="×")),AL$17=31,AM$18="×",AM41="")),AND(AL41="深",OR(AK41="休",AL$17=1,AND(AM41&lt;&gt;"準",AM41&lt;&gt;"深",AK41="")),OR(AM41="休",AND(OR(AM41="準",AM41="深"),OR(AN41="休",AL$17=30,AN$18="×")),AL$17=31,AM$18="×",AM41="")))))),40,0))))</f>
        <v>0</v>
      </c>
      <c r="AM182" s="343">
        <f t="shared" ref="AM182" si="654">IF(AND($D$1="二交代制",AM$17&gt;=1,AM$17&lt;=28,AM41="当",AN41="明",AO41="休",AP41="当"),10,IF(AND($D$1="三交代制",AM$17&gt;=2,AM$17&lt;=30,OR(AM41="準",AM41="深"),OR(AN41="準",AN41="深"),OR(AO41="準",AO41="深")),20,IF(AND($D$1="二交代制",OR(AM41="当",AM41="明"),NOT(OR(AND(AM41="当",OR(AN41="明",AM$17=31,AN$18="×"),OR(AO41="休",AM$17=30,AM$17=31,AO$18="×")),AND(AM41="明",OR(AL41="当",AM$17=1),OR(AN41="休",AM$17=31,AN$18="×"))))),30,IF(AND($D$1="三交代制",AL41&lt;&gt;"準",AL41&lt;&gt;"深",OR(AM41="準",AM41="深"),(NOT(OR(AND(AM41="準",OR(AL41="日",AL41="休",AM$17=1,AND(AN41&lt;&gt;"準",AN41&lt;&gt;"深",AL41="")),OR(AN41="休",AND(AN41="準",OR(AO41="休",AM$17=30,AO$18="×")),AM$17=31,AN$18="×",AN41="")),AND(AM41="深",OR(AL41="休",AM$17=1,AND(AN41&lt;&gt;"準",AN41&lt;&gt;"深",AL41="")),OR(AN41="休",AND(OR(AN41="準",AN41="深"),OR(AO41="休",AM$17=30,AO$18="×")),AM$17=31,AN$18="×",AN41="")))))),40,0))))</f>
        <v>0</v>
      </c>
      <c r="AN182" s="343">
        <f t="shared" ref="AN182" si="655">IF(AND($D$1="二交代制",AN$17&gt;=1,AN$17&lt;=28,AN41="当",AO41="明",AP41="休",AQ41="当"),10,IF(AND($D$1="三交代制",AN$17&gt;=2,AN$17&lt;=30,OR(AN41="準",AN41="深"),OR(AO41="準",AO41="深"),OR(AP41="準",AP41="深")),20,IF(AND($D$1="二交代制",OR(AN41="当",AN41="明"),NOT(OR(AND(AN41="当",OR(AO41="明",AN$17=31,AO$18="×"),OR(AP41="休",AN$17=30,AN$17=31,AP$18="×")),AND(AN41="明",OR(AM41="当",AN$17=1),OR(AO41="休",AN$17=31,AO$18="×"))))),30,IF(AND($D$1="三交代制",AM41&lt;&gt;"準",AM41&lt;&gt;"深",OR(AN41="準",AN41="深"),(NOT(OR(AND(AN41="準",OR(AM41="日",AM41="休",AN$17=1,AND(AO41&lt;&gt;"準",AO41&lt;&gt;"深",AM41="")),OR(AO41="休",AND(AO41="準",OR(AP41="休",AN$17=30,AP$18="×")),AN$17=31,AO$18="×",AO41="")),AND(AN41="深",OR(AM41="休",AN$17=1,AND(AO41&lt;&gt;"準",AO41&lt;&gt;"深",AM41="")),OR(AO41="休",AND(OR(AO41="準",AO41="深"),OR(AP41="休",AN$17=30,AP$18="×")),AN$17=31,AO$18="×",AO41="")))))),40,0))))</f>
        <v>0</v>
      </c>
      <c r="AO182" s="343">
        <f t="shared" ref="AO182" si="656">IF(AND($D$1="二交代制",AO$17&gt;=1,AO$17&lt;=28,AO41="当",AP41="明",AQ41="休",AR41="当"),10,IF(AND($D$1="三交代制",AO$17&gt;=2,AO$17&lt;=30,OR(AO41="準",AO41="深"),OR(AP41="準",AP41="深"),OR(AQ41="準",AQ41="深")),20,IF(AND($D$1="二交代制",OR(AO41="当",AO41="明"),NOT(OR(AND(AO41="当",OR(AP41="明",AO$17=31,AP$18="×"),OR(AQ41="休",AO$17=30,AO$17=31,AQ$18="×")),AND(AO41="明",OR(AN41="当",AO$17=1),OR(AP41="休",AO$17=31,AP$18="×"))))),30,IF(AND($D$1="三交代制",AN41&lt;&gt;"準",AN41&lt;&gt;"深",OR(AO41="準",AO41="深"),(NOT(OR(AND(AO41="準",OR(AN41="日",AN41="休",AO$17=1,AND(AP41&lt;&gt;"準",AP41&lt;&gt;"深",AN41="")),OR(AP41="休",AND(AP41="準",OR(AQ41="休",AO$17=30,AQ$18="×")),AO$17=31,AP$18="×",AP41="")),AND(AO41="深",OR(AN41="休",AO$17=1,AND(AP41&lt;&gt;"準",AP41&lt;&gt;"深",AN41="")),OR(AP41="休",AND(OR(AP41="準",AP41="深"),OR(AQ41="休",AO$17=30,AQ$18="×")),AO$17=31,AP$18="×",AP41="")))))),40,0))))</f>
        <v>0</v>
      </c>
      <c r="BA182" s="87" t="str">
        <f>IF(Aチーム用勤務希望表!BA182&lt;&gt;"",Aチーム用勤務希望表!BA182,"")</f>
        <v/>
      </c>
      <c r="BB182" s="140" t="str">
        <f>IF(Aチーム用勤務希望表!BB182&lt;&gt;"",Aチーム用勤務希望表!BB182,"")</f>
        <v/>
      </c>
      <c r="BC182" s="87" t="str">
        <f>IF(Aチーム用勤務希望表!BC182&lt;&gt;"",Aチーム用勤務希望表!BC182,"")</f>
        <v/>
      </c>
      <c r="BD182" s="13">
        <f t="shared" si="494"/>
        <v>0</v>
      </c>
      <c r="BE182" s="13">
        <f t="shared" si="494"/>
        <v>0</v>
      </c>
      <c r="BF182" s="13">
        <f t="shared" si="494"/>
        <v>0</v>
      </c>
      <c r="BG182" s="13">
        <f t="shared" si="494"/>
        <v>0</v>
      </c>
      <c r="BH182" s="13">
        <f t="shared" si="494"/>
        <v>0</v>
      </c>
      <c r="BI182" s="13">
        <f t="shared" si="494"/>
        <v>0</v>
      </c>
      <c r="BJ182" s="13">
        <f t="shared" si="494"/>
        <v>0</v>
      </c>
      <c r="BK182" s="13">
        <f t="shared" si="494"/>
        <v>0</v>
      </c>
      <c r="BL182" s="13">
        <f t="shared" si="494"/>
        <v>0</v>
      </c>
      <c r="BM182" s="13">
        <f t="shared" si="494"/>
        <v>0</v>
      </c>
      <c r="BN182" s="13">
        <f t="shared" si="495"/>
        <v>0</v>
      </c>
      <c r="BO182" s="13">
        <f t="shared" si="495"/>
        <v>0</v>
      </c>
      <c r="BP182" s="13">
        <f t="shared" si="495"/>
        <v>0</v>
      </c>
      <c r="BQ182" s="13">
        <f t="shared" si="495"/>
        <v>0</v>
      </c>
      <c r="BR182" s="13">
        <f t="shared" si="495"/>
        <v>0</v>
      </c>
      <c r="BS182" s="13">
        <f t="shared" si="495"/>
        <v>0</v>
      </c>
      <c r="BT182" s="13">
        <f t="shared" si="495"/>
        <v>0</v>
      </c>
      <c r="BU182" s="13">
        <f t="shared" si="495"/>
        <v>0</v>
      </c>
      <c r="BV182" s="13">
        <f t="shared" si="495"/>
        <v>0</v>
      </c>
      <c r="BW182" s="13">
        <f t="shared" si="495"/>
        <v>0</v>
      </c>
      <c r="BX182" s="13">
        <f t="shared" si="496"/>
        <v>0</v>
      </c>
      <c r="BY182" s="13">
        <f t="shared" si="496"/>
        <v>0</v>
      </c>
      <c r="BZ182" s="13">
        <f t="shared" si="496"/>
        <v>0</v>
      </c>
      <c r="CA182" s="13">
        <f t="shared" si="496"/>
        <v>0</v>
      </c>
      <c r="CB182" s="13">
        <f t="shared" si="496"/>
        <v>0</v>
      </c>
      <c r="CC182" s="13">
        <f t="shared" si="496"/>
        <v>0</v>
      </c>
      <c r="CD182" s="13">
        <f t="shared" si="496"/>
        <v>0</v>
      </c>
      <c r="CE182" s="13">
        <f t="shared" si="496"/>
        <v>0</v>
      </c>
      <c r="CF182" s="13">
        <f t="shared" si="496"/>
        <v>0</v>
      </c>
      <c r="CG182" s="13">
        <f t="shared" si="496"/>
        <v>0</v>
      </c>
      <c r="CH182" s="13">
        <f t="shared" si="496"/>
        <v>0</v>
      </c>
    </row>
    <row r="183" spans="3:86" x14ac:dyDescent="0.4">
      <c r="C183" s="17"/>
      <c r="D183" s="17"/>
      <c r="E183" s="17"/>
      <c r="F183" s="17"/>
      <c r="G183" s="17"/>
      <c r="H183" s="17"/>
      <c r="I183" s="345"/>
      <c r="J183" s="434"/>
      <c r="K183" s="343"/>
      <c r="L183" s="343"/>
      <c r="M183" s="343"/>
      <c r="N183" s="343"/>
      <c r="O183" s="343"/>
      <c r="P183" s="343"/>
      <c r="Q183" s="343"/>
      <c r="R183" s="343"/>
      <c r="S183" s="343"/>
      <c r="T183" s="343"/>
      <c r="U183" s="343"/>
      <c r="V183" s="343"/>
      <c r="W183" s="343"/>
      <c r="X183" s="343"/>
      <c r="Y183" s="343"/>
      <c r="Z183" s="343"/>
      <c r="AA183" s="343"/>
      <c r="AB183" s="343"/>
      <c r="AC183" s="343"/>
      <c r="AD183" s="343"/>
      <c r="AE183" s="343"/>
      <c r="AF183" s="343"/>
      <c r="AG183" s="343"/>
      <c r="AH183" s="343"/>
      <c r="AI183" s="343"/>
      <c r="AJ183" s="343"/>
      <c r="AK183" s="343"/>
      <c r="AL183" s="343"/>
      <c r="AM183" s="343"/>
      <c r="AN183" s="343"/>
      <c r="AO183" s="343"/>
      <c r="BA183" s="87" t="str">
        <f>IF(Aチーム用勤務希望表!BA183&lt;&gt;"",Aチーム用勤務希望表!BA183,"")</f>
        <v/>
      </c>
      <c r="BB183" s="140" t="str">
        <f>IF(Aチーム用勤務希望表!BB183&lt;&gt;"",Aチーム用勤務希望表!BB183,"")</f>
        <v/>
      </c>
      <c r="BC183" s="87" t="str">
        <f>IF(Aチーム用勤務希望表!BC183&lt;&gt;"",Aチーム用勤務希望表!BC183,"")</f>
        <v/>
      </c>
      <c r="BD183" s="13">
        <f t="shared" ref="BD183:BM189" si="657">IF($BA183="",0,IF(BD$162=$BB183,1,0))</f>
        <v>0</v>
      </c>
      <c r="BE183" s="13">
        <f t="shared" si="657"/>
        <v>0</v>
      </c>
      <c r="BF183" s="13">
        <f t="shared" si="657"/>
        <v>0</v>
      </c>
      <c r="BG183" s="13">
        <f t="shared" si="657"/>
        <v>0</v>
      </c>
      <c r="BH183" s="13">
        <f t="shared" si="657"/>
        <v>0</v>
      </c>
      <c r="BI183" s="13">
        <f t="shared" si="657"/>
        <v>0</v>
      </c>
      <c r="BJ183" s="13">
        <f t="shared" si="657"/>
        <v>0</v>
      </c>
      <c r="BK183" s="13">
        <f t="shared" si="657"/>
        <v>0</v>
      </c>
      <c r="BL183" s="13">
        <f t="shared" si="657"/>
        <v>0</v>
      </c>
      <c r="BM183" s="13">
        <f t="shared" si="657"/>
        <v>0</v>
      </c>
      <c r="BN183" s="13">
        <f t="shared" ref="BN183:BW189" si="658">IF($BA183="",0,IF(BN$162=$BB183,1,0))</f>
        <v>0</v>
      </c>
      <c r="BO183" s="13">
        <f t="shared" si="658"/>
        <v>0</v>
      </c>
      <c r="BP183" s="13">
        <f t="shared" si="658"/>
        <v>0</v>
      </c>
      <c r="BQ183" s="13">
        <f t="shared" si="658"/>
        <v>0</v>
      </c>
      <c r="BR183" s="13">
        <f t="shared" si="658"/>
        <v>0</v>
      </c>
      <c r="BS183" s="13">
        <f t="shared" si="658"/>
        <v>0</v>
      </c>
      <c r="BT183" s="13">
        <f t="shared" si="658"/>
        <v>0</v>
      </c>
      <c r="BU183" s="13">
        <f t="shared" si="658"/>
        <v>0</v>
      </c>
      <c r="BV183" s="13">
        <f t="shared" si="658"/>
        <v>0</v>
      </c>
      <c r="BW183" s="13">
        <f t="shared" si="658"/>
        <v>0</v>
      </c>
      <c r="BX183" s="13">
        <f t="shared" ref="BX183:CH189" si="659">IF($BA183="",0,IF(BX$162=$BB183,1,0))</f>
        <v>0</v>
      </c>
      <c r="BY183" s="13">
        <f t="shared" si="659"/>
        <v>0</v>
      </c>
      <c r="BZ183" s="13">
        <f t="shared" si="659"/>
        <v>0</v>
      </c>
      <c r="CA183" s="13">
        <f t="shared" si="659"/>
        <v>0</v>
      </c>
      <c r="CB183" s="13">
        <f t="shared" si="659"/>
        <v>0</v>
      </c>
      <c r="CC183" s="13">
        <f t="shared" si="659"/>
        <v>0</v>
      </c>
      <c r="CD183" s="13">
        <f t="shared" si="659"/>
        <v>0</v>
      </c>
      <c r="CE183" s="13">
        <f t="shared" si="659"/>
        <v>0</v>
      </c>
      <c r="CF183" s="13">
        <f t="shared" si="659"/>
        <v>0</v>
      </c>
      <c r="CG183" s="13">
        <f t="shared" si="659"/>
        <v>0</v>
      </c>
      <c r="CH183" s="13">
        <f t="shared" si="659"/>
        <v>0</v>
      </c>
    </row>
    <row r="184" spans="3:86" x14ac:dyDescent="0.4">
      <c r="C184" s="17"/>
      <c r="D184" s="17"/>
      <c r="E184" s="17"/>
      <c r="F184" s="17"/>
      <c r="G184" s="17"/>
      <c r="H184" s="17"/>
      <c r="I184" s="345"/>
      <c r="J184" s="419" t="str">
        <f t="shared" ref="J184" si="660">E43</f>
        <v>佐々木</v>
      </c>
      <c r="K184" s="343">
        <f t="shared" ref="K184" si="661">IF(AND($D$1="二交代制",K$17&gt;=1,K$17&lt;=28,K43="当",L43="明",M43="休",N43="当"),10,IF(AND($D$1="三交代制",K$17&gt;=2,K$17&lt;=30,OR(K43="準",K43="深"),OR(L43="準",L43="深"),OR(M43="準",M43="深")),20,IF(AND($D$1="二交代制",OR(K43="当",K43="明"),NOT(OR(AND(K43="当",OR(L43="明",K$17=31,L$18="×"),OR(M43="休",K$17=30,K$17=31,M$18="×")),AND(K43="明",OR(J43="当",K$17=1),OR(L43="休",K$17=31,L$18="×"))))),30,IF(AND($D$1="三交代制",J43&lt;&gt;"準",J43&lt;&gt;"深",OR(K43="準",K43="深"),(NOT(OR(AND(K43="準",OR(J43="日",J43="休",K$17=1,AND(L43&lt;&gt;"準",L43&lt;&gt;"深",J43="")),OR(L43="休",AND(L43="準",OR(M43="休",K$17=30,M$18="×")),K$17=31,L$18="×",L43="")),AND(K43="深",OR(J43="休",K$17=1,AND(L43&lt;&gt;"準",L43&lt;&gt;"深",J43="")),OR(L43="休",AND(OR(L43="準",L43="深"),OR(M43="休",K$17=30,M$18="×")),K$17=31,L$18="×",L43="")))))),40,0))))</f>
        <v>0</v>
      </c>
      <c r="L184" s="343">
        <f t="shared" ref="L184" si="662">IF(AND($D$1="二交代制",L$17&gt;=1,L$17&lt;=28,L43="当",M43="明",N43="休",O43="当"),10,IF(AND($D$1="三交代制",L$17&gt;=2,L$17&lt;=30,OR(L43="準",L43="深"),OR(M43="準",M43="深"),OR(N43="準",N43="深")),20,IF(AND($D$1="二交代制",OR(L43="当",L43="明"),NOT(OR(AND(L43="当",OR(M43="明",L$17=31,M$18="×"),OR(N43="休",L$17=30,L$17=31,N$18="×")),AND(L43="明",OR(K43="当",L$17=1),OR(M43="休",L$17=31,M$18="×"))))),30,IF(AND($D$1="三交代制",K43&lt;&gt;"準",K43&lt;&gt;"深",OR(L43="準",L43="深"),(NOT(OR(AND(L43="準",OR(K43="日",K43="休",L$17=1,AND(M43&lt;&gt;"準",M43&lt;&gt;"深",K43="")),OR(M43="休",AND(M43="準",OR(N43="休",L$17=30,N$18="×")),L$17=31,M$18="×",M43="")),AND(L43="深",OR(K43="休",L$17=1,AND(M43&lt;&gt;"準",M43&lt;&gt;"深",K43="")),OR(M43="休",AND(OR(M43="準",M43="深"),OR(N43="休",L$17=30,N$18="×")),L$17=31,M$18="×",M43="")))))),40,0))))</f>
        <v>0</v>
      </c>
      <c r="M184" s="343">
        <f t="shared" ref="M184" si="663">IF(AND($D$1="二交代制",M$17&gt;=1,M$17&lt;=28,M43="当",N43="明",O43="休",P43="当"),10,IF(AND($D$1="三交代制",M$17&gt;=2,M$17&lt;=30,OR(M43="準",M43="深"),OR(N43="準",N43="深"),OR(O43="準",O43="深")),20,IF(AND($D$1="二交代制",OR(M43="当",M43="明"),NOT(OR(AND(M43="当",OR(N43="明",M$17=31,N$18="×"),OR(O43="休",M$17=30,M$17=31,O$18="×")),AND(M43="明",OR(L43="当",M$17=1),OR(N43="休",M$17=31,N$18="×"))))),30,IF(AND($D$1="三交代制",L43&lt;&gt;"準",L43&lt;&gt;"深",OR(M43="準",M43="深"),(NOT(OR(AND(M43="準",OR(L43="日",L43="休",M$17=1,AND(N43&lt;&gt;"準",N43&lt;&gt;"深",L43="")),OR(N43="休",AND(N43="準",OR(O43="休",M$17=30,O$18="×")),M$17=31,N$18="×",N43="")),AND(M43="深",OR(L43="休",M$17=1,AND(N43&lt;&gt;"準",N43&lt;&gt;"深",L43="")),OR(N43="休",AND(OR(N43="準",N43="深"),OR(O43="休",M$17=30,O$18="×")),M$17=31,N$18="×",N43="")))))),40,0))))</f>
        <v>0</v>
      </c>
      <c r="N184" s="343">
        <f t="shared" ref="N184" si="664">IF(AND($D$1="二交代制",N$17&gt;=1,N$17&lt;=28,N43="当",O43="明",P43="休",Q43="当"),10,IF(AND($D$1="三交代制",N$17&gt;=2,N$17&lt;=30,OR(N43="準",N43="深"),OR(O43="準",O43="深"),OR(P43="準",P43="深")),20,IF(AND($D$1="二交代制",OR(N43="当",N43="明"),NOT(OR(AND(N43="当",OR(O43="明",N$17=31,O$18="×"),OR(P43="休",N$17=30,N$17=31,P$18="×")),AND(N43="明",OR(M43="当",N$17=1),OR(O43="休",N$17=31,O$18="×"))))),30,IF(AND($D$1="三交代制",M43&lt;&gt;"準",M43&lt;&gt;"深",OR(N43="準",N43="深"),(NOT(OR(AND(N43="準",OR(M43="日",M43="休",N$17=1,AND(O43&lt;&gt;"準",O43&lt;&gt;"深",M43="")),OR(O43="休",AND(O43="準",OR(P43="休",N$17=30,P$18="×")),N$17=31,O$18="×",O43="")),AND(N43="深",OR(M43="休",N$17=1,AND(O43&lt;&gt;"準",O43&lt;&gt;"深",M43="")),OR(O43="休",AND(OR(O43="準",O43="深"),OR(P43="休",N$17=30,P$18="×")),N$17=31,O$18="×",O43="")))))),40,0))))</f>
        <v>0</v>
      </c>
      <c r="O184" s="343">
        <f t="shared" ref="O184" si="665">IF(AND($D$1="二交代制",O$17&gt;=1,O$17&lt;=28,O43="当",P43="明",Q43="休",R43="当"),10,IF(AND($D$1="三交代制",O$17&gt;=2,O$17&lt;=30,OR(O43="準",O43="深"),OR(P43="準",P43="深"),OR(Q43="準",Q43="深")),20,IF(AND($D$1="二交代制",OR(O43="当",O43="明"),NOT(OR(AND(O43="当",OR(P43="明",O$17=31,P$18="×"),OR(Q43="休",O$17=30,O$17=31,Q$18="×")),AND(O43="明",OR(N43="当",O$17=1),OR(P43="休",O$17=31,P$18="×"))))),30,IF(AND($D$1="三交代制",N43&lt;&gt;"準",N43&lt;&gt;"深",OR(O43="準",O43="深"),(NOT(OR(AND(O43="準",OR(N43="日",N43="休",O$17=1,AND(P43&lt;&gt;"準",P43&lt;&gt;"深",N43="")),OR(P43="休",AND(P43="準",OR(Q43="休",O$17=30,Q$18="×")),O$17=31,P$18="×",P43="")),AND(O43="深",OR(N43="休",O$17=1,AND(P43&lt;&gt;"準",P43&lt;&gt;"深",N43="")),OR(P43="休",AND(OR(P43="準",P43="深"),OR(Q43="休",O$17=30,Q$18="×")),O$17=31,P$18="×",P43="")))))),40,0))))</f>
        <v>0</v>
      </c>
      <c r="P184" s="343">
        <f t="shared" ref="P184" si="666">IF(AND($D$1="二交代制",P$17&gt;=1,P$17&lt;=28,P43="当",Q43="明",R43="休",S43="当"),10,IF(AND($D$1="三交代制",P$17&gt;=2,P$17&lt;=30,OR(P43="準",P43="深"),OR(Q43="準",Q43="深"),OR(R43="準",R43="深")),20,IF(AND($D$1="二交代制",OR(P43="当",P43="明"),NOT(OR(AND(P43="当",OR(Q43="明",P$17=31,Q$18="×"),OR(R43="休",P$17=30,P$17=31,R$18="×")),AND(P43="明",OR(O43="当",P$17=1),OR(Q43="休",P$17=31,Q$18="×"))))),30,IF(AND($D$1="三交代制",O43&lt;&gt;"準",O43&lt;&gt;"深",OR(P43="準",P43="深"),(NOT(OR(AND(P43="準",OR(O43="日",O43="休",P$17=1,AND(Q43&lt;&gt;"準",Q43&lt;&gt;"深",O43="")),OR(Q43="休",AND(Q43="準",OR(R43="休",P$17=30,R$18="×")),P$17=31,Q$18="×",Q43="")),AND(P43="深",OR(O43="休",P$17=1,AND(Q43&lt;&gt;"準",Q43&lt;&gt;"深",O43="")),OR(Q43="休",AND(OR(Q43="準",Q43="深"),OR(R43="休",P$17=30,R$18="×")),P$17=31,Q$18="×",Q43="")))))),40,0))))</f>
        <v>0</v>
      </c>
      <c r="Q184" s="343">
        <f t="shared" ref="Q184" si="667">IF(AND($D$1="二交代制",Q$17&gt;=1,Q$17&lt;=28,Q43="当",R43="明",S43="休",T43="当"),10,IF(AND($D$1="三交代制",Q$17&gt;=2,Q$17&lt;=30,OR(Q43="準",Q43="深"),OR(R43="準",R43="深"),OR(S43="準",S43="深")),20,IF(AND($D$1="二交代制",OR(Q43="当",Q43="明"),NOT(OR(AND(Q43="当",OR(R43="明",Q$17=31,R$18="×"),OR(S43="休",Q$17=30,Q$17=31,S$18="×")),AND(Q43="明",OR(P43="当",Q$17=1),OR(R43="休",Q$17=31,R$18="×"))))),30,IF(AND($D$1="三交代制",P43&lt;&gt;"準",P43&lt;&gt;"深",OR(Q43="準",Q43="深"),(NOT(OR(AND(Q43="準",OR(P43="日",P43="休",Q$17=1,AND(R43&lt;&gt;"準",R43&lt;&gt;"深",P43="")),OR(R43="休",AND(R43="準",OR(S43="休",Q$17=30,S$18="×")),Q$17=31,R$18="×",R43="")),AND(Q43="深",OR(P43="休",Q$17=1,AND(R43&lt;&gt;"準",R43&lt;&gt;"深",P43="")),OR(R43="休",AND(OR(R43="準",R43="深"),OR(S43="休",Q$17=30,S$18="×")),Q$17=31,R$18="×",R43="")))))),40,0))))</f>
        <v>0</v>
      </c>
      <c r="R184" s="343">
        <f t="shared" ref="R184" si="668">IF(AND($D$1="二交代制",R$17&gt;=1,R$17&lt;=28,R43="当",S43="明",T43="休",U43="当"),10,IF(AND($D$1="三交代制",R$17&gt;=2,R$17&lt;=30,OR(R43="準",R43="深"),OR(S43="準",S43="深"),OR(T43="準",T43="深")),20,IF(AND($D$1="二交代制",OR(R43="当",R43="明"),NOT(OR(AND(R43="当",OR(S43="明",R$17=31,S$18="×"),OR(T43="休",R$17=30,R$17=31,T$18="×")),AND(R43="明",OR(Q43="当",R$17=1),OR(S43="休",R$17=31,S$18="×"))))),30,IF(AND($D$1="三交代制",Q43&lt;&gt;"準",Q43&lt;&gt;"深",OR(R43="準",R43="深"),(NOT(OR(AND(R43="準",OR(Q43="日",Q43="休",R$17=1,AND(S43&lt;&gt;"準",S43&lt;&gt;"深",Q43="")),OR(S43="休",AND(S43="準",OR(T43="休",R$17=30,T$18="×")),R$17=31,S$18="×",S43="")),AND(R43="深",OR(Q43="休",R$17=1,AND(S43&lt;&gt;"準",S43&lt;&gt;"深",Q43="")),OR(S43="休",AND(OR(S43="準",S43="深"),OR(T43="休",R$17=30,T$18="×")),R$17=31,S$18="×",S43="")))))),40,0))))</f>
        <v>0</v>
      </c>
      <c r="S184" s="343">
        <f t="shared" ref="S184" si="669">IF(AND($D$1="二交代制",S$17&gt;=1,S$17&lt;=28,S43="当",T43="明",U43="休",V43="当"),10,IF(AND($D$1="三交代制",S$17&gt;=2,S$17&lt;=30,OR(S43="準",S43="深"),OR(T43="準",T43="深"),OR(U43="準",U43="深")),20,IF(AND($D$1="二交代制",OR(S43="当",S43="明"),NOT(OR(AND(S43="当",OR(T43="明",S$17=31,T$18="×"),OR(U43="休",S$17=30,S$17=31,U$18="×")),AND(S43="明",OR(R43="当",S$17=1),OR(T43="休",S$17=31,T$18="×"))))),30,IF(AND($D$1="三交代制",R43&lt;&gt;"準",R43&lt;&gt;"深",OR(S43="準",S43="深"),(NOT(OR(AND(S43="準",OR(R43="日",R43="休",S$17=1,AND(T43&lt;&gt;"準",T43&lt;&gt;"深",R43="")),OR(T43="休",AND(T43="準",OR(U43="休",S$17=30,U$18="×")),S$17=31,T$18="×",T43="")),AND(S43="深",OR(R43="休",S$17=1,AND(T43&lt;&gt;"準",T43&lt;&gt;"深",R43="")),OR(T43="休",AND(OR(T43="準",T43="深"),OR(U43="休",S$17=30,U$18="×")),S$17=31,T$18="×",T43="")))))),40,0))))</f>
        <v>0</v>
      </c>
      <c r="T184" s="343">
        <f t="shared" ref="T184" si="670">IF(AND($D$1="二交代制",T$17&gt;=1,T$17&lt;=28,T43="当",U43="明",V43="休",W43="当"),10,IF(AND($D$1="三交代制",T$17&gt;=2,T$17&lt;=30,OR(T43="準",T43="深"),OR(U43="準",U43="深"),OR(V43="準",V43="深")),20,IF(AND($D$1="二交代制",OR(T43="当",T43="明"),NOT(OR(AND(T43="当",OR(U43="明",T$17=31,U$18="×"),OR(V43="休",T$17=30,T$17=31,V$18="×")),AND(T43="明",OR(S43="当",T$17=1),OR(U43="休",T$17=31,U$18="×"))))),30,IF(AND($D$1="三交代制",S43&lt;&gt;"準",S43&lt;&gt;"深",OR(T43="準",T43="深"),(NOT(OR(AND(T43="準",OR(S43="日",S43="休",T$17=1,AND(U43&lt;&gt;"準",U43&lt;&gt;"深",S43="")),OR(U43="休",AND(U43="準",OR(V43="休",T$17=30,V$18="×")),T$17=31,U$18="×",U43="")),AND(T43="深",OR(S43="休",T$17=1,AND(U43&lt;&gt;"準",U43&lt;&gt;"深",S43="")),OR(U43="休",AND(OR(U43="準",U43="深"),OR(V43="休",T$17=30,V$18="×")),T$17=31,U$18="×",U43="")))))),40,0))))</f>
        <v>0</v>
      </c>
      <c r="U184" s="343">
        <f t="shared" ref="U184" si="671">IF(AND($D$1="二交代制",U$17&gt;=1,U$17&lt;=28,U43="当",V43="明",W43="休",X43="当"),10,IF(AND($D$1="三交代制",U$17&gt;=2,U$17&lt;=30,OR(U43="準",U43="深"),OR(V43="準",V43="深"),OR(W43="準",W43="深")),20,IF(AND($D$1="二交代制",OR(U43="当",U43="明"),NOT(OR(AND(U43="当",OR(V43="明",U$17=31,V$18="×"),OR(W43="休",U$17=30,U$17=31,W$18="×")),AND(U43="明",OR(T43="当",U$17=1),OR(V43="休",U$17=31,V$18="×"))))),30,IF(AND($D$1="三交代制",T43&lt;&gt;"準",T43&lt;&gt;"深",OR(U43="準",U43="深"),(NOT(OR(AND(U43="準",OR(T43="日",T43="休",U$17=1,AND(V43&lt;&gt;"準",V43&lt;&gt;"深",T43="")),OR(V43="休",AND(V43="準",OR(W43="休",U$17=30,W$18="×")),U$17=31,V$18="×",V43="")),AND(U43="深",OR(T43="休",U$17=1,AND(V43&lt;&gt;"準",V43&lt;&gt;"深",T43="")),OR(V43="休",AND(OR(V43="準",V43="深"),OR(W43="休",U$17=30,W$18="×")),U$17=31,V$18="×",V43="")))))),40,0))))</f>
        <v>0</v>
      </c>
      <c r="V184" s="343">
        <f t="shared" ref="V184" si="672">IF(AND($D$1="二交代制",V$17&gt;=1,V$17&lt;=28,V43="当",W43="明",X43="休",Y43="当"),10,IF(AND($D$1="三交代制",V$17&gt;=2,V$17&lt;=30,OR(V43="準",V43="深"),OR(W43="準",W43="深"),OR(X43="準",X43="深")),20,IF(AND($D$1="二交代制",OR(V43="当",V43="明"),NOT(OR(AND(V43="当",OR(W43="明",V$17=31,W$18="×"),OR(X43="休",V$17=30,V$17=31,X$18="×")),AND(V43="明",OR(U43="当",V$17=1),OR(W43="休",V$17=31,W$18="×"))))),30,IF(AND($D$1="三交代制",U43&lt;&gt;"準",U43&lt;&gt;"深",OR(V43="準",V43="深"),(NOT(OR(AND(V43="準",OR(U43="日",U43="休",V$17=1,AND(W43&lt;&gt;"準",W43&lt;&gt;"深",U43="")),OR(W43="休",AND(W43="準",OR(X43="休",V$17=30,X$18="×")),V$17=31,W$18="×",W43="")),AND(V43="深",OR(U43="休",V$17=1,AND(W43&lt;&gt;"準",W43&lt;&gt;"深",U43="")),OR(W43="休",AND(OR(W43="準",W43="深"),OR(X43="休",V$17=30,X$18="×")),V$17=31,W$18="×",W43="")))))),40,0))))</f>
        <v>0</v>
      </c>
      <c r="W184" s="343">
        <f t="shared" ref="W184" si="673">IF(AND($D$1="二交代制",W$17&gt;=1,W$17&lt;=28,W43="当",X43="明",Y43="休",Z43="当"),10,IF(AND($D$1="三交代制",W$17&gt;=2,W$17&lt;=30,OR(W43="準",W43="深"),OR(X43="準",X43="深"),OR(Y43="準",Y43="深")),20,IF(AND($D$1="二交代制",OR(W43="当",W43="明"),NOT(OR(AND(W43="当",OR(X43="明",W$17=31,X$18="×"),OR(Y43="休",W$17=30,W$17=31,Y$18="×")),AND(W43="明",OR(V43="当",W$17=1),OR(X43="休",W$17=31,X$18="×"))))),30,IF(AND($D$1="三交代制",V43&lt;&gt;"準",V43&lt;&gt;"深",OR(W43="準",W43="深"),(NOT(OR(AND(W43="準",OR(V43="日",V43="休",W$17=1,AND(X43&lt;&gt;"準",X43&lt;&gt;"深",V43="")),OR(X43="休",AND(X43="準",OR(Y43="休",W$17=30,Y$18="×")),W$17=31,X$18="×",X43="")),AND(W43="深",OR(V43="休",W$17=1,AND(X43&lt;&gt;"準",X43&lt;&gt;"深",V43="")),OR(X43="休",AND(OR(X43="準",X43="深"),OR(Y43="休",W$17=30,Y$18="×")),W$17=31,X$18="×",X43="")))))),40,0))))</f>
        <v>0</v>
      </c>
      <c r="X184" s="343">
        <f t="shared" ref="X184" si="674">IF(AND($D$1="二交代制",X$17&gt;=1,X$17&lt;=28,X43="当",Y43="明",Z43="休",AA43="当"),10,IF(AND($D$1="三交代制",X$17&gt;=2,X$17&lt;=30,OR(X43="準",X43="深"),OR(Y43="準",Y43="深"),OR(Z43="準",Z43="深")),20,IF(AND($D$1="二交代制",OR(X43="当",X43="明"),NOT(OR(AND(X43="当",OR(Y43="明",X$17=31,Y$18="×"),OR(Z43="休",X$17=30,X$17=31,Z$18="×")),AND(X43="明",OR(W43="当",X$17=1),OR(Y43="休",X$17=31,Y$18="×"))))),30,IF(AND($D$1="三交代制",W43&lt;&gt;"準",W43&lt;&gt;"深",OR(X43="準",X43="深"),(NOT(OR(AND(X43="準",OR(W43="日",W43="休",X$17=1,AND(Y43&lt;&gt;"準",Y43&lt;&gt;"深",W43="")),OR(Y43="休",AND(Y43="準",OR(Z43="休",X$17=30,Z$18="×")),X$17=31,Y$18="×",Y43="")),AND(X43="深",OR(W43="休",X$17=1,AND(Y43&lt;&gt;"準",Y43&lt;&gt;"深",W43="")),OR(Y43="休",AND(OR(Y43="準",Y43="深"),OR(Z43="休",X$17=30,Z$18="×")),X$17=31,Y$18="×",Y43="")))))),40,0))))</f>
        <v>0</v>
      </c>
      <c r="Y184" s="343">
        <f t="shared" ref="Y184" si="675">IF(AND($D$1="二交代制",Y$17&gt;=1,Y$17&lt;=28,Y43="当",Z43="明",AA43="休",AB43="当"),10,IF(AND($D$1="三交代制",Y$17&gt;=2,Y$17&lt;=30,OR(Y43="準",Y43="深"),OR(Z43="準",Z43="深"),OR(AA43="準",AA43="深")),20,IF(AND($D$1="二交代制",OR(Y43="当",Y43="明"),NOT(OR(AND(Y43="当",OR(Z43="明",Y$17=31,Z$18="×"),OR(AA43="休",Y$17=30,Y$17=31,AA$18="×")),AND(Y43="明",OR(X43="当",Y$17=1),OR(Z43="休",Y$17=31,Z$18="×"))))),30,IF(AND($D$1="三交代制",X43&lt;&gt;"準",X43&lt;&gt;"深",OR(Y43="準",Y43="深"),(NOT(OR(AND(Y43="準",OR(X43="日",X43="休",Y$17=1,AND(Z43&lt;&gt;"準",Z43&lt;&gt;"深",X43="")),OR(Z43="休",AND(Z43="準",OR(AA43="休",Y$17=30,AA$18="×")),Y$17=31,Z$18="×",Z43="")),AND(Y43="深",OR(X43="休",Y$17=1,AND(Z43&lt;&gt;"準",Z43&lt;&gt;"深",X43="")),OR(Z43="休",AND(OR(Z43="準",Z43="深"),OR(AA43="休",Y$17=30,AA$18="×")),Y$17=31,Z$18="×",Z43="")))))),40,0))))</f>
        <v>0</v>
      </c>
      <c r="Z184" s="343">
        <f t="shared" ref="Z184" si="676">IF(AND($D$1="二交代制",Z$17&gt;=1,Z$17&lt;=28,Z43="当",AA43="明",AB43="休",AC43="当"),10,IF(AND($D$1="三交代制",Z$17&gt;=2,Z$17&lt;=30,OR(Z43="準",Z43="深"),OR(AA43="準",AA43="深"),OR(AB43="準",AB43="深")),20,IF(AND($D$1="二交代制",OR(Z43="当",Z43="明"),NOT(OR(AND(Z43="当",OR(AA43="明",Z$17=31,AA$18="×"),OR(AB43="休",Z$17=30,Z$17=31,AB$18="×")),AND(Z43="明",OR(Y43="当",Z$17=1),OR(AA43="休",Z$17=31,AA$18="×"))))),30,IF(AND($D$1="三交代制",Y43&lt;&gt;"準",Y43&lt;&gt;"深",OR(Z43="準",Z43="深"),(NOT(OR(AND(Z43="準",OR(Y43="日",Y43="休",Z$17=1,AND(AA43&lt;&gt;"準",AA43&lt;&gt;"深",Y43="")),OR(AA43="休",AND(AA43="準",OR(AB43="休",Z$17=30,AB$18="×")),Z$17=31,AA$18="×",AA43="")),AND(Z43="深",OR(Y43="休",Z$17=1,AND(AA43&lt;&gt;"準",AA43&lt;&gt;"深",Y43="")),OR(AA43="休",AND(OR(AA43="準",AA43="深"),OR(AB43="休",Z$17=30,AB$18="×")),Z$17=31,AA$18="×",AA43="")))))),40,0))))</f>
        <v>0</v>
      </c>
      <c r="AA184" s="343">
        <f t="shared" ref="AA184" si="677">IF(AND($D$1="二交代制",AA$17&gt;=1,AA$17&lt;=28,AA43="当",AB43="明",AC43="休",AD43="当"),10,IF(AND($D$1="三交代制",AA$17&gt;=2,AA$17&lt;=30,OR(AA43="準",AA43="深"),OR(AB43="準",AB43="深"),OR(AC43="準",AC43="深")),20,IF(AND($D$1="二交代制",OR(AA43="当",AA43="明"),NOT(OR(AND(AA43="当",OR(AB43="明",AA$17=31,AB$18="×"),OR(AC43="休",AA$17=30,AA$17=31,AC$18="×")),AND(AA43="明",OR(Z43="当",AA$17=1),OR(AB43="休",AA$17=31,AB$18="×"))))),30,IF(AND($D$1="三交代制",Z43&lt;&gt;"準",Z43&lt;&gt;"深",OR(AA43="準",AA43="深"),(NOT(OR(AND(AA43="準",OR(Z43="日",Z43="休",AA$17=1,AND(AB43&lt;&gt;"準",AB43&lt;&gt;"深",Z43="")),OR(AB43="休",AND(AB43="準",OR(AC43="休",AA$17=30,AC$18="×")),AA$17=31,AB$18="×",AB43="")),AND(AA43="深",OR(Z43="休",AA$17=1,AND(AB43&lt;&gt;"準",AB43&lt;&gt;"深",Z43="")),OR(AB43="休",AND(OR(AB43="準",AB43="深"),OR(AC43="休",AA$17=30,AC$18="×")),AA$17=31,AB$18="×",AB43="")))))),40,0))))</f>
        <v>0</v>
      </c>
      <c r="AB184" s="343">
        <f t="shared" ref="AB184" si="678">IF(AND($D$1="二交代制",AB$17&gt;=1,AB$17&lt;=28,AB43="当",AC43="明",AD43="休",AE43="当"),10,IF(AND($D$1="三交代制",AB$17&gt;=2,AB$17&lt;=30,OR(AB43="準",AB43="深"),OR(AC43="準",AC43="深"),OR(AD43="準",AD43="深")),20,IF(AND($D$1="二交代制",OR(AB43="当",AB43="明"),NOT(OR(AND(AB43="当",OR(AC43="明",AB$17=31,AC$18="×"),OR(AD43="休",AB$17=30,AB$17=31,AD$18="×")),AND(AB43="明",OR(AA43="当",AB$17=1),OR(AC43="休",AB$17=31,AC$18="×"))))),30,IF(AND($D$1="三交代制",AA43&lt;&gt;"準",AA43&lt;&gt;"深",OR(AB43="準",AB43="深"),(NOT(OR(AND(AB43="準",OR(AA43="日",AA43="休",AB$17=1,AND(AC43&lt;&gt;"準",AC43&lt;&gt;"深",AA43="")),OR(AC43="休",AND(AC43="準",OR(AD43="休",AB$17=30,AD$18="×")),AB$17=31,AC$18="×",AC43="")),AND(AB43="深",OR(AA43="休",AB$17=1,AND(AC43&lt;&gt;"準",AC43&lt;&gt;"深",AA43="")),OR(AC43="休",AND(OR(AC43="準",AC43="深"),OR(AD43="休",AB$17=30,AD$18="×")),AB$17=31,AC$18="×",AC43="")))))),40,0))))</f>
        <v>0</v>
      </c>
      <c r="AC184" s="343">
        <f t="shared" ref="AC184" si="679">IF(AND($D$1="二交代制",AC$17&gt;=1,AC$17&lt;=28,AC43="当",AD43="明",AE43="休",AF43="当"),10,IF(AND($D$1="三交代制",AC$17&gt;=2,AC$17&lt;=30,OR(AC43="準",AC43="深"),OR(AD43="準",AD43="深"),OR(AE43="準",AE43="深")),20,IF(AND($D$1="二交代制",OR(AC43="当",AC43="明"),NOT(OR(AND(AC43="当",OR(AD43="明",AC$17=31,AD$18="×"),OR(AE43="休",AC$17=30,AC$17=31,AE$18="×")),AND(AC43="明",OR(AB43="当",AC$17=1),OR(AD43="休",AC$17=31,AD$18="×"))))),30,IF(AND($D$1="三交代制",AB43&lt;&gt;"準",AB43&lt;&gt;"深",OR(AC43="準",AC43="深"),(NOT(OR(AND(AC43="準",OR(AB43="日",AB43="休",AC$17=1,AND(AD43&lt;&gt;"準",AD43&lt;&gt;"深",AB43="")),OR(AD43="休",AND(AD43="準",OR(AE43="休",AC$17=30,AE$18="×")),AC$17=31,AD$18="×",AD43="")),AND(AC43="深",OR(AB43="休",AC$17=1,AND(AD43&lt;&gt;"準",AD43&lt;&gt;"深",AB43="")),OR(AD43="休",AND(OR(AD43="準",AD43="深"),OR(AE43="休",AC$17=30,AE$18="×")),AC$17=31,AD$18="×",AD43="")))))),40,0))))</f>
        <v>0</v>
      </c>
      <c r="AD184" s="343">
        <f t="shared" ref="AD184" si="680">IF(AND($D$1="二交代制",AD$17&gt;=1,AD$17&lt;=28,AD43="当",AE43="明",AF43="休",AG43="当"),10,IF(AND($D$1="三交代制",AD$17&gt;=2,AD$17&lt;=30,OR(AD43="準",AD43="深"),OR(AE43="準",AE43="深"),OR(AF43="準",AF43="深")),20,IF(AND($D$1="二交代制",OR(AD43="当",AD43="明"),NOT(OR(AND(AD43="当",OR(AE43="明",AD$17=31,AE$18="×"),OR(AF43="休",AD$17=30,AD$17=31,AF$18="×")),AND(AD43="明",OR(AC43="当",AD$17=1),OR(AE43="休",AD$17=31,AE$18="×"))))),30,IF(AND($D$1="三交代制",AC43&lt;&gt;"準",AC43&lt;&gt;"深",OR(AD43="準",AD43="深"),(NOT(OR(AND(AD43="準",OR(AC43="日",AC43="休",AD$17=1,AND(AE43&lt;&gt;"準",AE43&lt;&gt;"深",AC43="")),OR(AE43="休",AND(AE43="準",OR(AF43="休",AD$17=30,AF$18="×")),AD$17=31,AE$18="×",AE43="")),AND(AD43="深",OR(AC43="休",AD$17=1,AND(AE43&lt;&gt;"準",AE43&lt;&gt;"深",AC43="")),OR(AE43="休",AND(OR(AE43="準",AE43="深"),OR(AF43="休",AD$17=30,AF$18="×")),AD$17=31,AE$18="×",AE43="")))))),40,0))))</f>
        <v>0</v>
      </c>
      <c r="AE184" s="343">
        <f t="shared" ref="AE184" si="681">IF(AND($D$1="二交代制",AE$17&gt;=1,AE$17&lt;=28,AE43="当",AF43="明",AG43="休",AH43="当"),10,IF(AND($D$1="三交代制",AE$17&gt;=2,AE$17&lt;=30,OR(AE43="準",AE43="深"),OR(AF43="準",AF43="深"),OR(AG43="準",AG43="深")),20,IF(AND($D$1="二交代制",OR(AE43="当",AE43="明"),NOT(OR(AND(AE43="当",OR(AF43="明",AE$17=31,AF$18="×"),OR(AG43="休",AE$17=30,AE$17=31,AG$18="×")),AND(AE43="明",OR(AD43="当",AE$17=1),OR(AF43="休",AE$17=31,AF$18="×"))))),30,IF(AND($D$1="三交代制",AD43&lt;&gt;"準",AD43&lt;&gt;"深",OR(AE43="準",AE43="深"),(NOT(OR(AND(AE43="準",OR(AD43="日",AD43="休",AE$17=1,AND(AF43&lt;&gt;"準",AF43&lt;&gt;"深",AD43="")),OR(AF43="休",AND(AF43="準",OR(AG43="休",AE$17=30,AG$18="×")),AE$17=31,AF$18="×",AF43="")),AND(AE43="深",OR(AD43="休",AE$17=1,AND(AF43&lt;&gt;"準",AF43&lt;&gt;"深",AD43="")),OR(AF43="休",AND(OR(AF43="準",AF43="深"),OR(AG43="休",AE$17=30,AG$18="×")),AE$17=31,AF$18="×",AF43="")))))),40,0))))</f>
        <v>0</v>
      </c>
      <c r="AF184" s="343">
        <f t="shared" ref="AF184" si="682">IF(AND($D$1="二交代制",AF$17&gt;=1,AF$17&lt;=28,AF43="当",AG43="明",AH43="休",AI43="当"),10,IF(AND($D$1="三交代制",AF$17&gt;=2,AF$17&lt;=30,OR(AF43="準",AF43="深"),OR(AG43="準",AG43="深"),OR(AH43="準",AH43="深")),20,IF(AND($D$1="二交代制",OR(AF43="当",AF43="明"),NOT(OR(AND(AF43="当",OR(AG43="明",AF$17=31,AG$18="×"),OR(AH43="休",AF$17=30,AF$17=31,AH$18="×")),AND(AF43="明",OR(AE43="当",AF$17=1),OR(AG43="休",AF$17=31,AG$18="×"))))),30,IF(AND($D$1="三交代制",AE43&lt;&gt;"準",AE43&lt;&gt;"深",OR(AF43="準",AF43="深"),(NOT(OR(AND(AF43="準",OR(AE43="日",AE43="休",AF$17=1,AND(AG43&lt;&gt;"準",AG43&lt;&gt;"深",AE43="")),OR(AG43="休",AND(AG43="準",OR(AH43="休",AF$17=30,AH$18="×")),AF$17=31,AG$18="×",AG43="")),AND(AF43="深",OR(AE43="休",AF$17=1,AND(AG43&lt;&gt;"準",AG43&lt;&gt;"深",AE43="")),OR(AG43="休",AND(OR(AG43="準",AG43="深"),OR(AH43="休",AF$17=30,AH$18="×")),AF$17=31,AG$18="×",AG43="")))))),40,0))))</f>
        <v>0</v>
      </c>
      <c r="AG184" s="343">
        <f t="shared" ref="AG184" si="683">IF(AND($D$1="二交代制",AG$17&gt;=1,AG$17&lt;=28,AG43="当",AH43="明",AI43="休",AJ43="当"),10,IF(AND($D$1="三交代制",AG$17&gt;=2,AG$17&lt;=30,OR(AG43="準",AG43="深"),OR(AH43="準",AH43="深"),OR(AI43="準",AI43="深")),20,IF(AND($D$1="二交代制",OR(AG43="当",AG43="明"),NOT(OR(AND(AG43="当",OR(AH43="明",AG$17=31,AH$18="×"),OR(AI43="休",AG$17=30,AG$17=31,AI$18="×")),AND(AG43="明",OR(AF43="当",AG$17=1),OR(AH43="休",AG$17=31,AH$18="×"))))),30,IF(AND($D$1="三交代制",AF43&lt;&gt;"準",AF43&lt;&gt;"深",OR(AG43="準",AG43="深"),(NOT(OR(AND(AG43="準",OR(AF43="日",AF43="休",AG$17=1,AND(AH43&lt;&gt;"準",AH43&lt;&gt;"深",AF43="")),OR(AH43="休",AND(AH43="準",OR(AI43="休",AG$17=30,AI$18="×")),AG$17=31,AH$18="×",AH43="")),AND(AG43="深",OR(AF43="休",AG$17=1,AND(AH43&lt;&gt;"準",AH43&lt;&gt;"深",AF43="")),OR(AH43="休",AND(OR(AH43="準",AH43="深"),OR(AI43="休",AG$17=30,AI$18="×")),AG$17=31,AH$18="×",AH43="")))))),40,0))))</f>
        <v>0</v>
      </c>
      <c r="AH184" s="343">
        <f t="shared" ref="AH184" si="684">IF(AND($D$1="二交代制",AH$17&gt;=1,AH$17&lt;=28,AH43="当",AI43="明",AJ43="休",AK43="当"),10,IF(AND($D$1="三交代制",AH$17&gt;=2,AH$17&lt;=30,OR(AH43="準",AH43="深"),OR(AI43="準",AI43="深"),OR(AJ43="準",AJ43="深")),20,IF(AND($D$1="二交代制",OR(AH43="当",AH43="明"),NOT(OR(AND(AH43="当",OR(AI43="明",AH$17=31,AI$18="×"),OR(AJ43="休",AH$17=30,AH$17=31,AJ$18="×")),AND(AH43="明",OR(AG43="当",AH$17=1),OR(AI43="休",AH$17=31,AI$18="×"))))),30,IF(AND($D$1="三交代制",AG43&lt;&gt;"準",AG43&lt;&gt;"深",OR(AH43="準",AH43="深"),(NOT(OR(AND(AH43="準",OR(AG43="日",AG43="休",AH$17=1,AND(AI43&lt;&gt;"準",AI43&lt;&gt;"深",AG43="")),OR(AI43="休",AND(AI43="準",OR(AJ43="休",AH$17=30,AJ$18="×")),AH$17=31,AI$18="×",AI43="")),AND(AH43="深",OR(AG43="休",AH$17=1,AND(AI43&lt;&gt;"準",AI43&lt;&gt;"深",AG43="")),OR(AI43="休",AND(OR(AI43="準",AI43="深"),OR(AJ43="休",AH$17=30,AJ$18="×")),AH$17=31,AI$18="×",AI43="")))))),40,0))))</f>
        <v>0</v>
      </c>
      <c r="AI184" s="343">
        <f t="shared" ref="AI184" si="685">IF(AND($D$1="二交代制",AI$17&gt;=1,AI$17&lt;=28,AI43="当",AJ43="明",AK43="休",AL43="当"),10,IF(AND($D$1="三交代制",AI$17&gt;=2,AI$17&lt;=30,OR(AI43="準",AI43="深"),OR(AJ43="準",AJ43="深"),OR(AK43="準",AK43="深")),20,IF(AND($D$1="二交代制",OR(AI43="当",AI43="明"),NOT(OR(AND(AI43="当",OR(AJ43="明",AI$17=31,AJ$18="×"),OR(AK43="休",AI$17=30,AI$17=31,AK$18="×")),AND(AI43="明",OR(AH43="当",AI$17=1),OR(AJ43="休",AI$17=31,AJ$18="×"))))),30,IF(AND($D$1="三交代制",AH43&lt;&gt;"準",AH43&lt;&gt;"深",OR(AI43="準",AI43="深"),(NOT(OR(AND(AI43="準",OR(AH43="日",AH43="休",AI$17=1,AND(AJ43&lt;&gt;"準",AJ43&lt;&gt;"深",AH43="")),OR(AJ43="休",AND(AJ43="準",OR(AK43="休",AI$17=30,AK$18="×")),AI$17=31,AJ$18="×",AJ43="")),AND(AI43="深",OR(AH43="休",AI$17=1,AND(AJ43&lt;&gt;"準",AJ43&lt;&gt;"深",AH43="")),OR(AJ43="休",AND(OR(AJ43="準",AJ43="深"),OR(AK43="休",AI$17=30,AK$18="×")),AI$17=31,AJ$18="×",AJ43="")))))),40,0))))</f>
        <v>0</v>
      </c>
      <c r="AJ184" s="343">
        <f t="shared" ref="AJ184" si="686">IF(AND($D$1="二交代制",AJ$17&gt;=1,AJ$17&lt;=28,AJ43="当",AK43="明",AL43="休",AM43="当"),10,IF(AND($D$1="三交代制",AJ$17&gt;=2,AJ$17&lt;=30,OR(AJ43="準",AJ43="深"),OR(AK43="準",AK43="深"),OR(AL43="準",AL43="深")),20,IF(AND($D$1="二交代制",OR(AJ43="当",AJ43="明"),NOT(OR(AND(AJ43="当",OR(AK43="明",AJ$17=31,AK$18="×"),OR(AL43="休",AJ$17=30,AJ$17=31,AL$18="×")),AND(AJ43="明",OR(AI43="当",AJ$17=1),OR(AK43="休",AJ$17=31,AK$18="×"))))),30,IF(AND($D$1="三交代制",AI43&lt;&gt;"準",AI43&lt;&gt;"深",OR(AJ43="準",AJ43="深"),(NOT(OR(AND(AJ43="準",OR(AI43="日",AI43="休",AJ$17=1,AND(AK43&lt;&gt;"準",AK43&lt;&gt;"深",AI43="")),OR(AK43="休",AND(AK43="準",OR(AL43="休",AJ$17=30,AL$18="×")),AJ$17=31,AK$18="×",AK43="")),AND(AJ43="深",OR(AI43="休",AJ$17=1,AND(AK43&lt;&gt;"準",AK43&lt;&gt;"深",AI43="")),OR(AK43="休",AND(OR(AK43="準",AK43="深"),OR(AL43="休",AJ$17=30,AL$18="×")),AJ$17=31,AK$18="×",AK43="")))))),40,0))))</f>
        <v>0</v>
      </c>
      <c r="AK184" s="343">
        <f t="shared" ref="AK184" si="687">IF(AND($D$1="二交代制",AK$17&gt;=1,AK$17&lt;=28,AK43="当",AL43="明",AM43="休",AN43="当"),10,IF(AND($D$1="三交代制",AK$17&gt;=2,AK$17&lt;=30,OR(AK43="準",AK43="深"),OR(AL43="準",AL43="深"),OR(AM43="準",AM43="深")),20,IF(AND($D$1="二交代制",OR(AK43="当",AK43="明"),NOT(OR(AND(AK43="当",OR(AL43="明",AK$17=31,AL$18="×"),OR(AM43="休",AK$17=30,AK$17=31,AM$18="×")),AND(AK43="明",OR(AJ43="当",AK$17=1),OR(AL43="休",AK$17=31,AL$18="×"))))),30,IF(AND($D$1="三交代制",AJ43&lt;&gt;"準",AJ43&lt;&gt;"深",OR(AK43="準",AK43="深"),(NOT(OR(AND(AK43="準",OR(AJ43="日",AJ43="休",AK$17=1,AND(AL43&lt;&gt;"準",AL43&lt;&gt;"深",AJ43="")),OR(AL43="休",AND(AL43="準",OR(AM43="休",AK$17=30,AM$18="×")),AK$17=31,AL$18="×",AL43="")),AND(AK43="深",OR(AJ43="休",AK$17=1,AND(AL43&lt;&gt;"準",AL43&lt;&gt;"深",AJ43="")),OR(AL43="休",AND(OR(AL43="準",AL43="深"),OR(AM43="休",AK$17=30,AM$18="×")),AK$17=31,AL$18="×",AL43="")))))),40,0))))</f>
        <v>0</v>
      </c>
      <c r="AL184" s="343">
        <f t="shared" ref="AL184" si="688">IF(AND($D$1="二交代制",AL$17&gt;=1,AL$17&lt;=28,AL43="当",AM43="明",AN43="休",AO43="当"),10,IF(AND($D$1="三交代制",AL$17&gt;=2,AL$17&lt;=30,OR(AL43="準",AL43="深"),OR(AM43="準",AM43="深"),OR(AN43="準",AN43="深")),20,IF(AND($D$1="二交代制",OR(AL43="当",AL43="明"),NOT(OR(AND(AL43="当",OR(AM43="明",AL$17=31,AM$18="×"),OR(AN43="休",AL$17=30,AL$17=31,AN$18="×")),AND(AL43="明",OR(AK43="当",AL$17=1),OR(AM43="休",AL$17=31,AM$18="×"))))),30,IF(AND($D$1="三交代制",AK43&lt;&gt;"準",AK43&lt;&gt;"深",OR(AL43="準",AL43="深"),(NOT(OR(AND(AL43="準",OR(AK43="日",AK43="休",AL$17=1,AND(AM43&lt;&gt;"準",AM43&lt;&gt;"深",AK43="")),OR(AM43="休",AND(AM43="準",OR(AN43="休",AL$17=30,AN$18="×")),AL$17=31,AM$18="×",AM43="")),AND(AL43="深",OR(AK43="休",AL$17=1,AND(AM43&lt;&gt;"準",AM43&lt;&gt;"深",AK43="")),OR(AM43="休",AND(OR(AM43="準",AM43="深"),OR(AN43="休",AL$17=30,AN$18="×")),AL$17=31,AM$18="×",AM43="")))))),40,0))))</f>
        <v>0</v>
      </c>
      <c r="AM184" s="343">
        <f t="shared" ref="AM184" si="689">IF(AND($D$1="二交代制",AM$17&gt;=1,AM$17&lt;=28,AM43="当",AN43="明",AO43="休",AP43="当"),10,IF(AND($D$1="三交代制",AM$17&gt;=2,AM$17&lt;=30,OR(AM43="準",AM43="深"),OR(AN43="準",AN43="深"),OR(AO43="準",AO43="深")),20,IF(AND($D$1="二交代制",OR(AM43="当",AM43="明"),NOT(OR(AND(AM43="当",OR(AN43="明",AM$17=31,AN$18="×"),OR(AO43="休",AM$17=30,AM$17=31,AO$18="×")),AND(AM43="明",OR(AL43="当",AM$17=1),OR(AN43="休",AM$17=31,AN$18="×"))))),30,IF(AND($D$1="三交代制",AL43&lt;&gt;"準",AL43&lt;&gt;"深",OR(AM43="準",AM43="深"),(NOT(OR(AND(AM43="準",OR(AL43="日",AL43="休",AM$17=1,AND(AN43&lt;&gt;"準",AN43&lt;&gt;"深",AL43="")),OR(AN43="休",AND(AN43="準",OR(AO43="休",AM$17=30,AO$18="×")),AM$17=31,AN$18="×",AN43="")),AND(AM43="深",OR(AL43="休",AM$17=1,AND(AN43&lt;&gt;"準",AN43&lt;&gt;"深",AL43="")),OR(AN43="休",AND(OR(AN43="準",AN43="深"),OR(AO43="休",AM$17=30,AO$18="×")),AM$17=31,AN$18="×",AN43="")))))),40,0))))</f>
        <v>0</v>
      </c>
      <c r="AN184" s="343">
        <f t="shared" ref="AN184" si="690">IF(AND($D$1="二交代制",AN$17&gt;=1,AN$17&lt;=28,AN43="当",AO43="明",AP43="休",AQ43="当"),10,IF(AND($D$1="三交代制",AN$17&gt;=2,AN$17&lt;=30,OR(AN43="準",AN43="深"),OR(AO43="準",AO43="深"),OR(AP43="準",AP43="深")),20,IF(AND($D$1="二交代制",OR(AN43="当",AN43="明"),NOT(OR(AND(AN43="当",OR(AO43="明",AN$17=31,AO$18="×"),OR(AP43="休",AN$17=30,AN$17=31,AP$18="×")),AND(AN43="明",OR(AM43="当",AN$17=1),OR(AO43="休",AN$17=31,AO$18="×"))))),30,IF(AND($D$1="三交代制",AM43&lt;&gt;"準",AM43&lt;&gt;"深",OR(AN43="準",AN43="深"),(NOT(OR(AND(AN43="準",OR(AM43="日",AM43="休",AN$17=1,AND(AO43&lt;&gt;"準",AO43&lt;&gt;"深",AM43="")),OR(AO43="休",AND(AO43="準",OR(AP43="休",AN$17=30,AP$18="×")),AN$17=31,AO$18="×",AO43="")),AND(AN43="深",OR(AM43="休",AN$17=1,AND(AO43&lt;&gt;"準",AO43&lt;&gt;"深",AM43="")),OR(AO43="休",AND(OR(AO43="準",AO43="深"),OR(AP43="休",AN$17=30,AP$18="×")),AN$17=31,AO$18="×",AO43="")))))),40,0))))</f>
        <v>0</v>
      </c>
      <c r="AO184" s="343">
        <f t="shared" ref="AO184" si="691">IF(AND($D$1="二交代制",AO$17&gt;=1,AO$17&lt;=28,AO43="当",AP43="明",AQ43="休",AR43="当"),10,IF(AND($D$1="三交代制",AO$17&gt;=2,AO$17&lt;=30,OR(AO43="準",AO43="深"),OR(AP43="準",AP43="深"),OR(AQ43="準",AQ43="深")),20,IF(AND($D$1="二交代制",OR(AO43="当",AO43="明"),NOT(OR(AND(AO43="当",OR(AP43="明",AO$17=31,AP$18="×"),OR(AQ43="休",AO$17=30,AO$17=31,AQ$18="×")),AND(AO43="明",OR(AN43="当",AO$17=1),OR(AP43="休",AO$17=31,AP$18="×"))))),30,IF(AND($D$1="三交代制",AN43&lt;&gt;"準",AN43&lt;&gt;"深",OR(AO43="準",AO43="深"),(NOT(OR(AND(AO43="準",OR(AN43="日",AN43="休",AO$17=1,AND(AP43&lt;&gt;"準",AP43&lt;&gt;"深",AN43="")),OR(AP43="休",AND(AP43="準",OR(AQ43="休",AO$17=30,AQ$18="×")),AO$17=31,AP$18="×",AP43="")),AND(AO43="深",OR(AN43="休",AO$17=1,AND(AP43&lt;&gt;"準",AP43&lt;&gt;"深",AN43="")),OR(AP43="休",AND(OR(AP43="準",AP43="深"),OR(AQ43="休",AO$17=30,AQ$18="×")),AO$17=31,AP$18="×",AP43="")))))),40,0))))</f>
        <v>0</v>
      </c>
      <c r="BA184" s="87" t="str">
        <f>IF(Aチーム用勤務希望表!BA184&lt;&gt;"",Aチーム用勤務希望表!BA184,"")</f>
        <v/>
      </c>
      <c r="BB184" s="140" t="str">
        <f>IF(Aチーム用勤務希望表!BB184&lt;&gt;"",Aチーム用勤務希望表!BB184,"")</f>
        <v/>
      </c>
      <c r="BC184" s="87" t="str">
        <f>IF(Aチーム用勤務希望表!BC184&lt;&gt;"",Aチーム用勤務希望表!BC184,"")</f>
        <v/>
      </c>
      <c r="BD184" s="13">
        <f t="shared" si="657"/>
        <v>0</v>
      </c>
      <c r="BE184" s="13">
        <f t="shared" si="657"/>
        <v>0</v>
      </c>
      <c r="BF184" s="13">
        <f t="shared" si="657"/>
        <v>0</v>
      </c>
      <c r="BG184" s="13">
        <f t="shared" si="657"/>
        <v>0</v>
      </c>
      <c r="BH184" s="13">
        <f t="shared" si="657"/>
        <v>0</v>
      </c>
      <c r="BI184" s="13">
        <f t="shared" si="657"/>
        <v>0</v>
      </c>
      <c r="BJ184" s="13">
        <f t="shared" si="657"/>
        <v>0</v>
      </c>
      <c r="BK184" s="13">
        <f t="shared" si="657"/>
        <v>0</v>
      </c>
      <c r="BL184" s="13">
        <f t="shared" si="657"/>
        <v>0</v>
      </c>
      <c r="BM184" s="13">
        <f t="shared" si="657"/>
        <v>0</v>
      </c>
      <c r="BN184" s="13">
        <f t="shared" si="658"/>
        <v>0</v>
      </c>
      <c r="BO184" s="13">
        <f t="shared" si="658"/>
        <v>0</v>
      </c>
      <c r="BP184" s="13">
        <f t="shared" si="658"/>
        <v>0</v>
      </c>
      <c r="BQ184" s="13">
        <f t="shared" si="658"/>
        <v>0</v>
      </c>
      <c r="BR184" s="13">
        <f t="shared" si="658"/>
        <v>0</v>
      </c>
      <c r="BS184" s="13">
        <f t="shared" si="658"/>
        <v>0</v>
      </c>
      <c r="BT184" s="13">
        <f t="shared" si="658"/>
        <v>0</v>
      </c>
      <c r="BU184" s="13">
        <f t="shared" si="658"/>
        <v>0</v>
      </c>
      <c r="BV184" s="13">
        <f t="shared" si="658"/>
        <v>0</v>
      </c>
      <c r="BW184" s="13">
        <f t="shared" si="658"/>
        <v>0</v>
      </c>
      <c r="BX184" s="13">
        <f t="shared" si="659"/>
        <v>0</v>
      </c>
      <c r="BY184" s="13">
        <f t="shared" si="659"/>
        <v>0</v>
      </c>
      <c r="BZ184" s="13">
        <f t="shared" si="659"/>
        <v>0</v>
      </c>
      <c r="CA184" s="13">
        <f t="shared" si="659"/>
        <v>0</v>
      </c>
      <c r="CB184" s="13">
        <f t="shared" si="659"/>
        <v>0</v>
      </c>
      <c r="CC184" s="13">
        <f t="shared" si="659"/>
        <v>0</v>
      </c>
      <c r="CD184" s="13">
        <f t="shared" si="659"/>
        <v>0</v>
      </c>
      <c r="CE184" s="13">
        <f t="shared" si="659"/>
        <v>0</v>
      </c>
      <c r="CF184" s="13">
        <f t="shared" si="659"/>
        <v>0</v>
      </c>
      <c r="CG184" s="13">
        <f t="shared" si="659"/>
        <v>0</v>
      </c>
      <c r="CH184" s="13">
        <f t="shared" si="659"/>
        <v>0</v>
      </c>
    </row>
    <row r="185" spans="3:86" x14ac:dyDescent="0.4">
      <c r="C185" s="17"/>
      <c r="D185" s="17"/>
      <c r="E185" s="17"/>
      <c r="F185" s="17"/>
      <c r="G185" s="17"/>
      <c r="H185" s="17"/>
      <c r="I185" s="345"/>
      <c r="J185" s="434"/>
      <c r="K185" s="343"/>
      <c r="L185" s="343"/>
      <c r="M185" s="343"/>
      <c r="N185" s="343"/>
      <c r="O185" s="343"/>
      <c r="P185" s="343"/>
      <c r="Q185" s="343"/>
      <c r="R185" s="343"/>
      <c r="S185" s="343"/>
      <c r="T185" s="343"/>
      <c r="U185" s="343"/>
      <c r="V185" s="343"/>
      <c r="W185" s="343"/>
      <c r="X185" s="343"/>
      <c r="Y185" s="343"/>
      <c r="Z185" s="343"/>
      <c r="AA185" s="343"/>
      <c r="AB185" s="343"/>
      <c r="AC185" s="343"/>
      <c r="AD185" s="343"/>
      <c r="AE185" s="343"/>
      <c r="AF185" s="343"/>
      <c r="AG185" s="343"/>
      <c r="AH185" s="343"/>
      <c r="AI185" s="343"/>
      <c r="AJ185" s="343"/>
      <c r="AK185" s="343"/>
      <c r="AL185" s="343"/>
      <c r="AM185" s="343"/>
      <c r="AN185" s="343"/>
      <c r="AO185" s="343"/>
      <c r="BA185" s="87" t="str">
        <f>IF(Aチーム用勤務希望表!BA185&lt;&gt;"",Aチーム用勤務希望表!BA185,"")</f>
        <v/>
      </c>
      <c r="BB185" s="140" t="str">
        <f>IF(Aチーム用勤務希望表!BB185&lt;&gt;"",Aチーム用勤務希望表!BB185,"")</f>
        <v/>
      </c>
      <c r="BC185" s="87" t="str">
        <f>IF(Aチーム用勤務希望表!BC185&lt;&gt;"",Aチーム用勤務希望表!BC185,"")</f>
        <v/>
      </c>
      <c r="BD185" s="13">
        <f t="shared" si="657"/>
        <v>0</v>
      </c>
      <c r="BE185" s="13">
        <f t="shared" si="657"/>
        <v>0</v>
      </c>
      <c r="BF185" s="13">
        <f t="shared" si="657"/>
        <v>0</v>
      </c>
      <c r="BG185" s="13">
        <f t="shared" si="657"/>
        <v>0</v>
      </c>
      <c r="BH185" s="13">
        <f t="shared" si="657"/>
        <v>0</v>
      </c>
      <c r="BI185" s="13">
        <f t="shared" si="657"/>
        <v>0</v>
      </c>
      <c r="BJ185" s="13">
        <f t="shared" si="657"/>
        <v>0</v>
      </c>
      <c r="BK185" s="13">
        <f t="shared" si="657"/>
        <v>0</v>
      </c>
      <c r="BL185" s="13">
        <f t="shared" si="657"/>
        <v>0</v>
      </c>
      <c r="BM185" s="13">
        <f t="shared" si="657"/>
        <v>0</v>
      </c>
      <c r="BN185" s="13">
        <f t="shared" si="658"/>
        <v>0</v>
      </c>
      <c r="BO185" s="13">
        <f t="shared" si="658"/>
        <v>0</v>
      </c>
      <c r="BP185" s="13">
        <f t="shared" si="658"/>
        <v>0</v>
      </c>
      <c r="BQ185" s="13">
        <f t="shared" si="658"/>
        <v>0</v>
      </c>
      <c r="BR185" s="13">
        <f t="shared" si="658"/>
        <v>0</v>
      </c>
      <c r="BS185" s="13">
        <f t="shared" si="658"/>
        <v>0</v>
      </c>
      <c r="BT185" s="13">
        <f t="shared" si="658"/>
        <v>0</v>
      </c>
      <c r="BU185" s="13">
        <f t="shared" si="658"/>
        <v>0</v>
      </c>
      <c r="BV185" s="13">
        <f t="shared" si="658"/>
        <v>0</v>
      </c>
      <c r="BW185" s="13">
        <f t="shared" si="658"/>
        <v>0</v>
      </c>
      <c r="BX185" s="13">
        <f t="shared" si="659"/>
        <v>0</v>
      </c>
      <c r="BY185" s="13">
        <f t="shared" si="659"/>
        <v>0</v>
      </c>
      <c r="BZ185" s="13">
        <f t="shared" si="659"/>
        <v>0</v>
      </c>
      <c r="CA185" s="13">
        <f t="shared" si="659"/>
        <v>0</v>
      </c>
      <c r="CB185" s="13">
        <f t="shared" si="659"/>
        <v>0</v>
      </c>
      <c r="CC185" s="13">
        <f t="shared" si="659"/>
        <v>0</v>
      </c>
      <c r="CD185" s="13">
        <f t="shared" si="659"/>
        <v>0</v>
      </c>
      <c r="CE185" s="13">
        <f t="shared" si="659"/>
        <v>0</v>
      </c>
      <c r="CF185" s="13">
        <f t="shared" si="659"/>
        <v>0</v>
      </c>
      <c r="CG185" s="13">
        <f t="shared" si="659"/>
        <v>0</v>
      </c>
      <c r="CH185" s="13">
        <f t="shared" si="659"/>
        <v>0</v>
      </c>
    </row>
    <row r="186" spans="3:86" x14ac:dyDescent="0.4">
      <c r="C186" s="17"/>
      <c r="D186" s="17"/>
      <c r="E186" s="17"/>
      <c r="F186" s="17"/>
      <c r="G186" s="17"/>
      <c r="H186" s="17"/>
      <c r="I186" s="345"/>
      <c r="J186" s="419" t="str">
        <f t="shared" ref="J186" si="692">E45</f>
        <v>山口</v>
      </c>
      <c r="K186" s="343">
        <f t="shared" ref="K186" si="693">IF(AND($D$1="二交代制",K$17&gt;=1,K$17&lt;=28,K45="当",L45="明",M45="休",N45="当"),10,IF(AND($D$1="三交代制",K$17&gt;=2,K$17&lt;=30,OR(K45="準",K45="深"),OR(L45="準",L45="深"),OR(M45="準",M45="深")),20,IF(AND($D$1="二交代制",OR(K45="当",K45="明"),NOT(OR(AND(K45="当",OR(L45="明",K$17=31,L$18="×"),OR(M45="休",K$17=30,K$17=31,M$18="×")),AND(K45="明",OR(J45="当",K$17=1),OR(L45="休",K$17=31,L$18="×"))))),30,IF(AND($D$1="三交代制",J45&lt;&gt;"準",J45&lt;&gt;"深",OR(K45="準",K45="深"),(NOT(OR(AND(K45="準",OR(J45="日",J45="休",K$17=1,AND(L45&lt;&gt;"準",L45&lt;&gt;"深",J45="")),OR(L45="休",AND(L45="準",OR(M45="休",K$17=30,M$18="×")),K$17=31,L$18="×",L45="")),AND(K45="深",OR(J45="休",K$17=1,AND(L45&lt;&gt;"準",L45&lt;&gt;"深",J45="")),OR(L45="休",AND(OR(L45="準",L45="深"),OR(M45="休",K$17=30,M$18="×")),K$17=31,L$18="×",L45="")))))),40,0))))</f>
        <v>0</v>
      </c>
      <c r="L186" s="343">
        <f t="shared" ref="L186" si="694">IF(AND($D$1="二交代制",L$17&gt;=1,L$17&lt;=28,L45="当",M45="明",N45="休",O45="当"),10,IF(AND($D$1="三交代制",L$17&gt;=2,L$17&lt;=30,OR(L45="準",L45="深"),OR(M45="準",M45="深"),OR(N45="準",N45="深")),20,IF(AND($D$1="二交代制",OR(L45="当",L45="明"),NOT(OR(AND(L45="当",OR(M45="明",L$17=31,M$18="×"),OR(N45="休",L$17=30,L$17=31,N$18="×")),AND(L45="明",OR(K45="当",L$17=1),OR(M45="休",L$17=31,M$18="×"))))),30,IF(AND($D$1="三交代制",K45&lt;&gt;"準",K45&lt;&gt;"深",OR(L45="準",L45="深"),(NOT(OR(AND(L45="準",OR(K45="日",K45="休",L$17=1,AND(M45&lt;&gt;"準",M45&lt;&gt;"深",K45="")),OR(M45="休",AND(M45="準",OR(N45="休",L$17=30,N$18="×")),L$17=31,M$18="×",M45="")),AND(L45="深",OR(K45="休",L$17=1,AND(M45&lt;&gt;"準",M45&lt;&gt;"深",K45="")),OR(M45="休",AND(OR(M45="準",M45="深"),OR(N45="休",L$17=30,N$18="×")),L$17=31,M$18="×",M45="")))))),40,0))))</f>
        <v>0</v>
      </c>
      <c r="M186" s="343">
        <f t="shared" ref="M186" si="695">IF(AND($D$1="二交代制",M$17&gt;=1,M$17&lt;=28,M45="当",N45="明",O45="休",P45="当"),10,IF(AND($D$1="三交代制",M$17&gt;=2,M$17&lt;=30,OR(M45="準",M45="深"),OR(N45="準",N45="深"),OR(O45="準",O45="深")),20,IF(AND($D$1="二交代制",OR(M45="当",M45="明"),NOT(OR(AND(M45="当",OR(N45="明",M$17=31,N$18="×"),OR(O45="休",M$17=30,M$17=31,O$18="×")),AND(M45="明",OR(L45="当",M$17=1),OR(N45="休",M$17=31,N$18="×"))))),30,IF(AND($D$1="三交代制",L45&lt;&gt;"準",L45&lt;&gt;"深",OR(M45="準",M45="深"),(NOT(OR(AND(M45="準",OR(L45="日",L45="休",M$17=1,AND(N45&lt;&gt;"準",N45&lt;&gt;"深",L45="")),OR(N45="休",AND(N45="準",OR(O45="休",M$17=30,O$18="×")),M$17=31,N$18="×",N45="")),AND(M45="深",OR(L45="休",M$17=1,AND(N45&lt;&gt;"準",N45&lt;&gt;"深",L45="")),OR(N45="休",AND(OR(N45="準",N45="深"),OR(O45="休",M$17=30,O$18="×")),M$17=31,N$18="×",N45="")))))),40,0))))</f>
        <v>0</v>
      </c>
      <c r="N186" s="343">
        <f t="shared" ref="N186" si="696">IF(AND($D$1="二交代制",N$17&gt;=1,N$17&lt;=28,N45="当",O45="明",P45="休",Q45="当"),10,IF(AND($D$1="三交代制",N$17&gt;=2,N$17&lt;=30,OR(N45="準",N45="深"),OR(O45="準",O45="深"),OR(P45="準",P45="深")),20,IF(AND($D$1="二交代制",OR(N45="当",N45="明"),NOT(OR(AND(N45="当",OR(O45="明",N$17=31,O$18="×"),OR(P45="休",N$17=30,N$17=31,P$18="×")),AND(N45="明",OR(M45="当",N$17=1),OR(O45="休",N$17=31,O$18="×"))))),30,IF(AND($D$1="三交代制",M45&lt;&gt;"準",M45&lt;&gt;"深",OR(N45="準",N45="深"),(NOT(OR(AND(N45="準",OR(M45="日",M45="休",N$17=1,AND(O45&lt;&gt;"準",O45&lt;&gt;"深",M45="")),OR(O45="休",AND(O45="準",OR(P45="休",N$17=30,P$18="×")),N$17=31,O$18="×",O45="")),AND(N45="深",OR(M45="休",N$17=1,AND(O45&lt;&gt;"準",O45&lt;&gt;"深",M45="")),OR(O45="休",AND(OR(O45="準",O45="深"),OR(P45="休",N$17=30,P$18="×")),N$17=31,O$18="×",O45="")))))),40,0))))</f>
        <v>0</v>
      </c>
      <c r="O186" s="343">
        <f t="shared" ref="O186" si="697">IF(AND($D$1="二交代制",O$17&gt;=1,O$17&lt;=28,O45="当",P45="明",Q45="休",R45="当"),10,IF(AND($D$1="三交代制",O$17&gt;=2,O$17&lt;=30,OR(O45="準",O45="深"),OR(P45="準",P45="深"),OR(Q45="準",Q45="深")),20,IF(AND($D$1="二交代制",OR(O45="当",O45="明"),NOT(OR(AND(O45="当",OR(P45="明",O$17=31,P$18="×"),OR(Q45="休",O$17=30,O$17=31,Q$18="×")),AND(O45="明",OR(N45="当",O$17=1),OR(P45="休",O$17=31,P$18="×"))))),30,IF(AND($D$1="三交代制",N45&lt;&gt;"準",N45&lt;&gt;"深",OR(O45="準",O45="深"),(NOT(OR(AND(O45="準",OR(N45="日",N45="休",O$17=1,AND(P45&lt;&gt;"準",P45&lt;&gt;"深",N45="")),OR(P45="休",AND(P45="準",OR(Q45="休",O$17=30,Q$18="×")),O$17=31,P$18="×",P45="")),AND(O45="深",OR(N45="休",O$17=1,AND(P45&lt;&gt;"準",P45&lt;&gt;"深",N45="")),OR(P45="休",AND(OR(P45="準",P45="深"),OR(Q45="休",O$17=30,Q$18="×")),O$17=31,P$18="×",P45="")))))),40,0))))</f>
        <v>0</v>
      </c>
      <c r="P186" s="343">
        <f t="shared" ref="P186" si="698">IF(AND($D$1="二交代制",P$17&gt;=1,P$17&lt;=28,P45="当",Q45="明",R45="休",S45="当"),10,IF(AND($D$1="三交代制",P$17&gt;=2,P$17&lt;=30,OR(P45="準",P45="深"),OR(Q45="準",Q45="深"),OR(R45="準",R45="深")),20,IF(AND($D$1="二交代制",OR(P45="当",P45="明"),NOT(OR(AND(P45="当",OR(Q45="明",P$17=31,Q$18="×"),OR(R45="休",P$17=30,P$17=31,R$18="×")),AND(P45="明",OR(O45="当",P$17=1),OR(Q45="休",P$17=31,Q$18="×"))))),30,IF(AND($D$1="三交代制",O45&lt;&gt;"準",O45&lt;&gt;"深",OR(P45="準",P45="深"),(NOT(OR(AND(P45="準",OR(O45="日",O45="休",P$17=1,AND(Q45&lt;&gt;"準",Q45&lt;&gt;"深",O45="")),OR(Q45="休",AND(Q45="準",OR(R45="休",P$17=30,R$18="×")),P$17=31,Q$18="×",Q45="")),AND(P45="深",OR(O45="休",P$17=1,AND(Q45&lt;&gt;"準",Q45&lt;&gt;"深",O45="")),OR(Q45="休",AND(OR(Q45="準",Q45="深"),OR(R45="休",P$17=30,R$18="×")),P$17=31,Q$18="×",Q45="")))))),40,0))))</f>
        <v>0</v>
      </c>
      <c r="Q186" s="343">
        <f t="shared" ref="Q186" si="699">IF(AND($D$1="二交代制",Q$17&gt;=1,Q$17&lt;=28,Q45="当",R45="明",S45="休",T45="当"),10,IF(AND($D$1="三交代制",Q$17&gt;=2,Q$17&lt;=30,OR(Q45="準",Q45="深"),OR(R45="準",R45="深"),OR(S45="準",S45="深")),20,IF(AND($D$1="二交代制",OR(Q45="当",Q45="明"),NOT(OR(AND(Q45="当",OR(R45="明",Q$17=31,R$18="×"),OR(S45="休",Q$17=30,Q$17=31,S$18="×")),AND(Q45="明",OR(P45="当",Q$17=1),OR(R45="休",Q$17=31,R$18="×"))))),30,IF(AND($D$1="三交代制",P45&lt;&gt;"準",P45&lt;&gt;"深",OR(Q45="準",Q45="深"),(NOT(OR(AND(Q45="準",OR(P45="日",P45="休",Q$17=1,AND(R45&lt;&gt;"準",R45&lt;&gt;"深",P45="")),OR(R45="休",AND(R45="準",OR(S45="休",Q$17=30,S$18="×")),Q$17=31,R$18="×",R45="")),AND(Q45="深",OR(P45="休",Q$17=1,AND(R45&lt;&gt;"準",R45&lt;&gt;"深",P45="")),OR(R45="休",AND(OR(R45="準",R45="深"),OR(S45="休",Q$17=30,S$18="×")),Q$17=31,R$18="×",R45="")))))),40,0))))</f>
        <v>0</v>
      </c>
      <c r="R186" s="343">
        <f t="shared" ref="R186" si="700">IF(AND($D$1="二交代制",R$17&gt;=1,R$17&lt;=28,R45="当",S45="明",T45="休",U45="当"),10,IF(AND($D$1="三交代制",R$17&gt;=2,R$17&lt;=30,OR(R45="準",R45="深"),OR(S45="準",S45="深"),OR(T45="準",T45="深")),20,IF(AND($D$1="二交代制",OR(R45="当",R45="明"),NOT(OR(AND(R45="当",OR(S45="明",R$17=31,S$18="×"),OR(T45="休",R$17=30,R$17=31,T$18="×")),AND(R45="明",OR(Q45="当",R$17=1),OR(S45="休",R$17=31,S$18="×"))))),30,IF(AND($D$1="三交代制",Q45&lt;&gt;"準",Q45&lt;&gt;"深",OR(R45="準",R45="深"),(NOT(OR(AND(R45="準",OR(Q45="日",Q45="休",R$17=1,AND(S45&lt;&gt;"準",S45&lt;&gt;"深",Q45="")),OR(S45="休",AND(S45="準",OR(T45="休",R$17=30,T$18="×")),R$17=31,S$18="×",S45="")),AND(R45="深",OR(Q45="休",R$17=1,AND(S45&lt;&gt;"準",S45&lt;&gt;"深",Q45="")),OR(S45="休",AND(OR(S45="準",S45="深"),OR(T45="休",R$17=30,T$18="×")),R$17=31,S$18="×",S45="")))))),40,0))))</f>
        <v>0</v>
      </c>
      <c r="S186" s="343">
        <f t="shared" ref="S186" si="701">IF(AND($D$1="二交代制",S$17&gt;=1,S$17&lt;=28,S45="当",T45="明",U45="休",V45="当"),10,IF(AND($D$1="三交代制",S$17&gt;=2,S$17&lt;=30,OR(S45="準",S45="深"),OR(T45="準",T45="深"),OR(U45="準",U45="深")),20,IF(AND($D$1="二交代制",OR(S45="当",S45="明"),NOT(OR(AND(S45="当",OR(T45="明",S$17=31,T$18="×"),OR(U45="休",S$17=30,S$17=31,U$18="×")),AND(S45="明",OR(R45="当",S$17=1),OR(T45="休",S$17=31,T$18="×"))))),30,IF(AND($D$1="三交代制",R45&lt;&gt;"準",R45&lt;&gt;"深",OR(S45="準",S45="深"),(NOT(OR(AND(S45="準",OR(R45="日",R45="休",S$17=1,AND(T45&lt;&gt;"準",T45&lt;&gt;"深",R45="")),OR(T45="休",AND(T45="準",OR(U45="休",S$17=30,U$18="×")),S$17=31,T$18="×",T45="")),AND(S45="深",OR(R45="休",S$17=1,AND(T45&lt;&gt;"準",T45&lt;&gt;"深",R45="")),OR(T45="休",AND(OR(T45="準",T45="深"),OR(U45="休",S$17=30,U$18="×")),S$17=31,T$18="×",T45="")))))),40,0))))</f>
        <v>0</v>
      </c>
      <c r="T186" s="343">
        <f t="shared" ref="T186" si="702">IF(AND($D$1="二交代制",T$17&gt;=1,T$17&lt;=28,T45="当",U45="明",V45="休",W45="当"),10,IF(AND($D$1="三交代制",T$17&gt;=2,T$17&lt;=30,OR(T45="準",T45="深"),OR(U45="準",U45="深"),OR(V45="準",V45="深")),20,IF(AND($D$1="二交代制",OR(T45="当",T45="明"),NOT(OR(AND(T45="当",OR(U45="明",T$17=31,U$18="×"),OR(V45="休",T$17=30,T$17=31,V$18="×")),AND(T45="明",OR(S45="当",T$17=1),OR(U45="休",T$17=31,U$18="×"))))),30,IF(AND($D$1="三交代制",S45&lt;&gt;"準",S45&lt;&gt;"深",OR(T45="準",T45="深"),(NOT(OR(AND(T45="準",OR(S45="日",S45="休",T$17=1,AND(U45&lt;&gt;"準",U45&lt;&gt;"深",S45="")),OR(U45="休",AND(U45="準",OR(V45="休",T$17=30,V$18="×")),T$17=31,U$18="×",U45="")),AND(T45="深",OR(S45="休",T$17=1,AND(U45&lt;&gt;"準",U45&lt;&gt;"深",S45="")),OR(U45="休",AND(OR(U45="準",U45="深"),OR(V45="休",T$17=30,V$18="×")),T$17=31,U$18="×",U45="")))))),40,0))))</f>
        <v>0</v>
      </c>
      <c r="U186" s="343">
        <f t="shared" ref="U186" si="703">IF(AND($D$1="二交代制",U$17&gt;=1,U$17&lt;=28,U45="当",V45="明",W45="休",X45="当"),10,IF(AND($D$1="三交代制",U$17&gt;=2,U$17&lt;=30,OR(U45="準",U45="深"),OR(V45="準",V45="深"),OR(W45="準",W45="深")),20,IF(AND($D$1="二交代制",OR(U45="当",U45="明"),NOT(OR(AND(U45="当",OR(V45="明",U$17=31,V$18="×"),OR(W45="休",U$17=30,U$17=31,W$18="×")),AND(U45="明",OR(T45="当",U$17=1),OR(V45="休",U$17=31,V$18="×"))))),30,IF(AND($D$1="三交代制",T45&lt;&gt;"準",T45&lt;&gt;"深",OR(U45="準",U45="深"),(NOT(OR(AND(U45="準",OR(T45="日",T45="休",U$17=1,AND(V45&lt;&gt;"準",V45&lt;&gt;"深",T45="")),OR(V45="休",AND(V45="準",OR(W45="休",U$17=30,W$18="×")),U$17=31,V$18="×",V45="")),AND(U45="深",OR(T45="休",U$17=1,AND(V45&lt;&gt;"準",V45&lt;&gt;"深",T45="")),OR(V45="休",AND(OR(V45="準",V45="深"),OR(W45="休",U$17=30,W$18="×")),U$17=31,V$18="×",V45="")))))),40,0))))</f>
        <v>0</v>
      </c>
      <c r="V186" s="343">
        <f t="shared" ref="V186" si="704">IF(AND($D$1="二交代制",V$17&gt;=1,V$17&lt;=28,V45="当",W45="明",X45="休",Y45="当"),10,IF(AND($D$1="三交代制",V$17&gt;=2,V$17&lt;=30,OR(V45="準",V45="深"),OR(W45="準",W45="深"),OR(X45="準",X45="深")),20,IF(AND($D$1="二交代制",OR(V45="当",V45="明"),NOT(OR(AND(V45="当",OR(W45="明",V$17=31,W$18="×"),OR(X45="休",V$17=30,V$17=31,X$18="×")),AND(V45="明",OR(U45="当",V$17=1),OR(W45="休",V$17=31,W$18="×"))))),30,IF(AND($D$1="三交代制",U45&lt;&gt;"準",U45&lt;&gt;"深",OR(V45="準",V45="深"),(NOT(OR(AND(V45="準",OR(U45="日",U45="休",V$17=1,AND(W45&lt;&gt;"準",W45&lt;&gt;"深",U45="")),OR(W45="休",AND(W45="準",OR(X45="休",V$17=30,X$18="×")),V$17=31,W$18="×",W45="")),AND(V45="深",OR(U45="休",V$17=1,AND(W45&lt;&gt;"準",W45&lt;&gt;"深",U45="")),OR(W45="休",AND(OR(W45="準",W45="深"),OR(X45="休",V$17=30,X$18="×")),V$17=31,W$18="×",W45="")))))),40,0))))</f>
        <v>0</v>
      </c>
      <c r="W186" s="343">
        <f t="shared" ref="W186" si="705">IF(AND($D$1="二交代制",W$17&gt;=1,W$17&lt;=28,W45="当",X45="明",Y45="休",Z45="当"),10,IF(AND($D$1="三交代制",W$17&gt;=2,W$17&lt;=30,OR(W45="準",W45="深"),OR(X45="準",X45="深"),OR(Y45="準",Y45="深")),20,IF(AND($D$1="二交代制",OR(W45="当",W45="明"),NOT(OR(AND(W45="当",OR(X45="明",W$17=31,X$18="×"),OR(Y45="休",W$17=30,W$17=31,Y$18="×")),AND(W45="明",OR(V45="当",W$17=1),OR(X45="休",W$17=31,X$18="×"))))),30,IF(AND($D$1="三交代制",V45&lt;&gt;"準",V45&lt;&gt;"深",OR(W45="準",W45="深"),(NOT(OR(AND(W45="準",OR(V45="日",V45="休",W$17=1,AND(X45&lt;&gt;"準",X45&lt;&gt;"深",V45="")),OR(X45="休",AND(X45="準",OR(Y45="休",W$17=30,Y$18="×")),W$17=31,X$18="×",X45="")),AND(W45="深",OR(V45="休",W$17=1,AND(X45&lt;&gt;"準",X45&lt;&gt;"深",V45="")),OR(X45="休",AND(OR(X45="準",X45="深"),OR(Y45="休",W$17=30,Y$18="×")),W$17=31,X$18="×",X45="")))))),40,0))))</f>
        <v>0</v>
      </c>
      <c r="X186" s="343">
        <f t="shared" ref="X186" si="706">IF(AND($D$1="二交代制",X$17&gt;=1,X$17&lt;=28,X45="当",Y45="明",Z45="休",AA45="当"),10,IF(AND($D$1="三交代制",X$17&gt;=2,X$17&lt;=30,OR(X45="準",X45="深"),OR(Y45="準",Y45="深"),OR(Z45="準",Z45="深")),20,IF(AND($D$1="二交代制",OR(X45="当",X45="明"),NOT(OR(AND(X45="当",OR(Y45="明",X$17=31,Y$18="×"),OR(Z45="休",X$17=30,X$17=31,Z$18="×")),AND(X45="明",OR(W45="当",X$17=1),OR(Y45="休",X$17=31,Y$18="×"))))),30,IF(AND($D$1="三交代制",W45&lt;&gt;"準",W45&lt;&gt;"深",OR(X45="準",X45="深"),(NOT(OR(AND(X45="準",OR(W45="日",W45="休",X$17=1,AND(Y45&lt;&gt;"準",Y45&lt;&gt;"深",W45="")),OR(Y45="休",AND(Y45="準",OR(Z45="休",X$17=30,Z$18="×")),X$17=31,Y$18="×",Y45="")),AND(X45="深",OR(W45="休",X$17=1,AND(Y45&lt;&gt;"準",Y45&lt;&gt;"深",W45="")),OR(Y45="休",AND(OR(Y45="準",Y45="深"),OR(Z45="休",X$17=30,Z$18="×")),X$17=31,Y$18="×",Y45="")))))),40,0))))</f>
        <v>0</v>
      </c>
      <c r="Y186" s="343">
        <f t="shared" ref="Y186" si="707">IF(AND($D$1="二交代制",Y$17&gt;=1,Y$17&lt;=28,Y45="当",Z45="明",AA45="休",AB45="当"),10,IF(AND($D$1="三交代制",Y$17&gt;=2,Y$17&lt;=30,OR(Y45="準",Y45="深"),OR(Z45="準",Z45="深"),OR(AA45="準",AA45="深")),20,IF(AND($D$1="二交代制",OR(Y45="当",Y45="明"),NOT(OR(AND(Y45="当",OR(Z45="明",Y$17=31,Z$18="×"),OR(AA45="休",Y$17=30,Y$17=31,AA$18="×")),AND(Y45="明",OR(X45="当",Y$17=1),OR(Z45="休",Y$17=31,Z$18="×"))))),30,IF(AND($D$1="三交代制",X45&lt;&gt;"準",X45&lt;&gt;"深",OR(Y45="準",Y45="深"),(NOT(OR(AND(Y45="準",OR(X45="日",X45="休",Y$17=1,AND(Z45&lt;&gt;"準",Z45&lt;&gt;"深",X45="")),OR(Z45="休",AND(Z45="準",OR(AA45="休",Y$17=30,AA$18="×")),Y$17=31,Z$18="×",Z45="")),AND(Y45="深",OR(X45="休",Y$17=1,AND(Z45&lt;&gt;"準",Z45&lt;&gt;"深",X45="")),OR(Z45="休",AND(OR(Z45="準",Z45="深"),OR(AA45="休",Y$17=30,AA$18="×")),Y$17=31,Z$18="×",Z45="")))))),40,0))))</f>
        <v>0</v>
      </c>
      <c r="Z186" s="343">
        <f t="shared" ref="Z186" si="708">IF(AND($D$1="二交代制",Z$17&gt;=1,Z$17&lt;=28,Z45="当",AA45="明",AB45="休",AC45="当"),10,IF(AND($D$1="三交代制",Z$17&gt;=2,Z$17&lt;=30,OR(Z45="準",Z45="深"),OR(AA45="準",AA45="深"),OR(AB45="準",AB45="深")),20,IF(AND($D$1="二交代制",OR(Z45="当",Z45="明"),NOT(OR(AND(Z45="当",OR(AA45="明",Z$17=31,AA$18="×"),OR(AB45="休",Z$17=30,Z$17=31,AB$18="×")),AND(Z45="明",OR(Y45="当",Z$17=1),OR(AA45="休",Z$17=31,AA$18="×"))))),30,IF(AND($D$1="三交代制",Y45&lt;&gt;"準",Y45&lt;&gt;"深",OR(Z45="準",Z45="深"),(NOT(OR(AND(Z45="準",OR(Y45="日",Y45="休",Z$17=1,AND(AA45&lt;&gt;"準",AA45&lt;&gt;"深",Y45="")),OR(AA45="休",AND(AA45="準",OR(AB45="休",Z$17=30,AB$18="×")),Z$17=31,AA$18="×",AA45="")),AND(Z45="深",OR(Y45="休",Z$17=1,AND(AA45&lt;&gt;"準",AA45&lt;&gt;"深",Y45="")),OR(AA45="休",AND(OR(AA45="準",AA45="深"),OR(AB45="休",Z$17=30,AB$18="×")),Z$17=31,AA$18="×",AA45="")))))),40,0))))</f>
        <v>0</v>
      </c>
      <c r="AA186" s="343">
        <f t="shared" ref="AA186" si="709">IF(AND($D$1="二交代制",AA$17&gt;=1,AA$17&lt;=28,AA45="当",AB45="明",AC45="休",AD45="当"),10,IF(AND($D$1="三交代制",AA$17&gt;=2,AA$17&lt;=30,OR(AA45="準",AA45="深"),OR(AB45="準",AB45="深"),OR(AC45="準",AC45="深")),20,IF(AND($D$1="二交代制",OR(AA45="当",AA45="明"),NOT(OR(AND(AA45="当",OR(AB45="明",AA$17=31,AB$18="×"),OR(AC45="休",AA$17=30,AA$17=31,AC$18="×")),AND(AA45="明",OR(Z45="当",AA$17=1),OR(AB45="休",AA$17=31,AB$18="×"))))),30,IF(AND($D$1="三交代制",Z45&lt;&gt;"準",Z45&lt;&gt;"深",OR(AA45="準",AA45="深"),(NOT(OR(AND(AA45="準",OR(Z45="日",Z45="休",AA$17=1,AND(AB45&lt;&gt;"準",AB45&lt;&gt;"深",Z45="")),OR(AB45="休",AND(AB45="準",OR(AC45="休",AA$17=30,AC$18="×")),AA$17=31,AB$18="×",AB45="")),AND(AA45="深",OR(Z45="休",AA$17=1,AND(AB45&lt;&gt;"準",AB45&lt;&gt;"深",Z45="")),OR(AB45="休",AND(OR(AB45="準",AB45="深"),OR(AC45="休",AA$17=30,AC$18="×")),AA$17=31,AB$18="×",AB45="")))))),40,0))))</f>
        <v>0</v>
      </c>
      <c r="AB186" s="343">
        <f t="shared" ref="AB186" si="710">IF(AND($D$1="二交代制",AB$17&gt;=1,AB$17&lt;=28,AB45="当",AC45="明",AD45="休",AE45="当"),10,IF(AND($D$1="三交代制",AB$17&gt;=2,AB$17&lt;=30,OR(AB45="準",AB45="深"),OR(AC45="準",AC45="深"),OR(AD45="準",AD45="深")),20,IF(AND($D$1="二交代制",OR(AB45="当",AB45="明"),NOT(OR(AND(AB45="当",OR(AC45="明",AB$17=31,AC$18="×"),OR(AD45="休",AB$17=30,AB$17=31,AD$18="×")),AND(AB45="明",OR(AA45="当",AB$17=1),OR(AC45="休",AB$17=31,AC$18="×"))))),30,IF(AND($D$1="三交代制",AA45&lt;&gt;"準",AA45&lt;&gt;"深",OR(AB45="準",AB45="深"),(NOT(OR(AND(AB45="準",OR(AA45="日",AA45="休",AB$17=1,AND(AC45&lt;&gt;"準",AC45&lt;&gt;"深",AA45="")),OR(AC45="休",AND(AC45="準",OR(AD45="休",AB$17=30,AD$18="×")),AB$17=31,AC$18="×",AC45="")),AND(AB45="深",OR(AA45="休",AB$17=1,AND(AC45&lt;&gt;"準",AC45&lt;&gt;"深",AA45="")),OR(AC45="休",AND(OR(AC45="準",AC45="深"),OR(AD45="休",AB$17=30,AD$18="×")),AB$17=31,AC$18="×",AC45="")))))),40,0))))</f>
        <v>0</v>
      </c>
      <c r="AC186" s="343">
        <f t="shared" ref="AC186" si="711">IF(AND($D$1="二交代制",AC$17&gt;=1,AC$17&lt;=28,AC45="当",AD45="明",AE45="休",AF45="当"),10,IF(AND($D$1="三交代制",AC$17&gt;=2,AC$17&lt;=30,OR(AC45="準",AC45="深"),OR(AD45="準",AD45="深"),OR(AE45="準",AE45="深")),20,IF(AND($D$1="二交代制",OR(AC45="当",AC45="明"),NOT(OR(AND(AC45="当",OR(AD45="明",AC$17=31,AD$18="×"),OR(AE45="休",AC$17=30,AC$17=31,AE$18="×")),AND(AC45="明",OR(AB45="当",AC$17=1),OR(AD45="休",AC$17=31,AD$18="×"))))),30,IF(AND($D$1="三交代制",AB45&lt;&gt;"準",AB45&lt;&gt;"深",OR(AC45="準",AC45="深"),(NOT(OR(AND(AC45="準",OR(AB45="日",AB45="休",AC$17=1,AND(AD45&lt;&gt;"準",AD45&lt;&gt;"深",AB45="")),OR(AD45="休",AND(AD45="準",OR(AE45="休",AC$17=30,AE$18="×")),AC$17=31,AD$18="×",AD45="")),AND(AC45="深",OR(AB45="休",AC$17=1,AND(AD45&lt;&gt;"準",AD45&lt;&gt;"深",AB45="")),OR(AD45="休",AND(OR(AD45="準",AD45="深"),OR(AE45="休",AC$17=30,AE$18="×")),AC$17=31,AD$18="×",AD45="")))))),40,0))))</f>
        <v>0</v>
      </c>
      <c r="AD186" s="343">
        <f t="shared" ref="AD186" si="712">IF(AND($D$1="二交代制",AD$17&gt;=1,AD$17&lt;=28,AD45="当",AE45="明",AF45="休",AG45="当"),10,IF(AND($D$1="三交代制",AD$17&gt;=2,AD$17&lt;=30,OR(AD45="準",AD45="深"),OR(AE45="準",AE45="深"),OR(AF45="準",AF45="深")),20,IF(AND($D$1="二交代制",OR(AD45="当",AD45="明"),NOT(OR(AND(AD45="当",OR(AE45="明",AD$17=31,AE$18="×"),OR(AF45="休",AD$17=30,AD$17=31,AF$18="×")),AND(AD45="明",OR(AC45="当",AD$17=1),OR(AE45="休",AD$17=31,AE$18="×"))))),30,IF(AND($D$1="三交代制",AC45&lt;&gt;"準",AC45&lt;&gt;"深",OR(AD45="準",AD45="深"),(NOT(OR(AND(AD45="準",OR(AC45="日",AC45="休",AD$17=1,AND(AE45&lt;&gt;"準",AE45&lt;&gt;"深",AC45="")),OR(AE45="休",AND(AE45="準",OR(AF45="休",AD$17=30,AF$18="×")),AD$17=31,AE$18="×",AE45="")),AND(AD45="深",OR(AC45="休",AD$17=1,AND(AE45&lt;&gt;"準",AE45&lt;&gt;"深",AC45="")),OR(AE45="休",AND(OR(AE45="準",AE45="深"),OR(AF45="休",AD$17=30,AF$18="×")),AD$17=31,AE$18="×",AE45="")))))),40,0))))</f>
        <v>0</v>
      </c>
      <c r="AE186" s="343">
        <f t="shared" ref="AE186" si="713">IF(AND($D$1="二交代制",AE$17&gt;=1,AE$17&lt;=28,AE45="当",AF45="明",AG45="休",AH45="当"),10,IF(AND($D$1="三交代制",AE$17&gt;=2,AE$17&lt;=30,OR(AE45="準",AE45="深"),OR(AF45="準",AF45="深"),OR(AG45="準",AG45="深")),20,IF(AND($D$1="二交代制",OR(AE45="当",AE45="明"),NOT(OR(AND(AE45="当",OR(AF45="明",AE$17=31,AF$18="×"),OR(AG45="休",AE$17=30,AE$17=31,AG$18="×")),AND(AE45="明",OR(AD45="当",AE$17=1),OR(AF45="休",AE$17=31,AF$18="×"))))),30,IF(AND($D$1="三交代制",AD45&lt;&gt;"準",AD45&lt;&gt;"深",OR(AE45="準",AE45="深"),(NOT(OR(AND(AE45="準",OR(AD45="日",AD45="休",AE$17=1,AND(AF45&lt;&gt;"準",AF45&lt;&gt;"深",AD45="")),OR(AF45="休",AND(AF45="準",OR(AG45="休",AE$17=30,AG$18="×")),AE$17=31,AF$18="×",AF45="")),AND(AE45="深",OR(AD45="休",AE$17=1,AND(AF45&lt;&gt;"準",AF45&lt;&gt;"深",AD45="")),OR(AF45="休",AND(OR(AF45="準",AF45="深"),OR(AG45="休",AE$17=30,AG$18="×")),AE$17=31,AF$18="×",AF45="")))))),40,0))))</f>
        <v>0</v>
      </c>
      <c r="AF186" s="343">
        <f t="shared" ref="AF186" si="714">IF(AND($D$1="二交代制",AF$17&gt;=1,AF$17&lt;=28,AF45="当",AG45="明",AH45="休",AI45="当"),10,IF(AND($D$1="三交代制",AF$17&gt;=2,AF$17&lt;=30,OR(AF45="準",AF45="深"),OR(AG45="準",AG45="深"),OR(AH45="準",AH45="深")),20,IF(AND($D$1="二交代制",OR(AF45="当",AF45="明"),NOT(OR(AND(AF45="当",OR(AG45="明",AF$17=31,AG$18="×"),OR(AH45="休",AF$17=30,AF$17=31,AH$18="×")),AND(AF45="明",OR(AE45="当",AF$17=1),OR(AG45="休",AF$17=31,AG$18="×"))))),30,IF(AND($D$1="三交代制",AE45&lt;&gt;"準",AE45&lt;&gt;"深",OR(AF45="準",AF45="深"),(NOT(OR(AND(AF45="準",OR(AE45="日",AE45="休",AF$17=1,AND(AG45&lt;&gt;"準",AG45&lt;&gt;"深",AE45="")),OR(AG45="休",AND(AG45="準",OR(AH45="休",AF$17=30,AH$18="×")),AF$17=31,AG$18="×",AG45="")),AND(AF45="深",OR(AE45="休",AF$17=1,AND(AG45&lt;&gt;"準",AG45&lt;&gt;"深",AE45="")),OR(AG45="休",AND(OR(AG45="準",AG45="深"),OR(AH45="休",AF$17=30,AH$18="×")),AF$17=31,AG$18="×",AG45="")))))),40,0))))</f>
        <v>0</v>
      </c>
      <c r="AG186" s="343">
        <f t="shared" ref="AG186" si="715">IF(AND($D$1="二交代制",AG$17&gt;=1,AG$17&lt;=28,AG45="当",AH45="明",AI45="休",AJ45="当"),10,IF(AND($D$1="三交代制",AG$17&gt;=2,AG$17&lt;=30,OR(AG45="準",AG45="深"),OR(AH45="準",AH45="深"),OR(AI45="準",AI45="深")),20,IF(AND($D$1="二交代制",OR(AG45="当",AG45="明"),NOT(OR(AND(AG45="当",OR(AH45="明",AG$17=31,AH$18="×"),OR(AI45="休",AG$17=30,AG$17=31,AI$18="×")),AND(AG45="明",OR(AF45="当",AG$17=1),OR(AH45="休",AG$17=31,AH$18="×"))))),30,IF(AND($D$1="三交代制",AF45&lt;&gt;"準",AF45&lt;&gt;"深",OR(AG45="準",AG45="深"),(NOT(OR(AND(AG45="準",OR(AF45="日",AF45="休",AG$17=1,AND(AH45&lt;&gt;"準",AH45&lt;&gt;"深",AF45="")),OR(AH45="休",AND(AH45="準",OR(AI45="休",AG$17=30,AI$18="×")),AG$17=31,AH$18="×",AH45="")),AND(AG45="深",OR(AF45="休",AG$17=1,AND(AH45&lt;&gt;"準",AH45&lt;&gt;"深",AF45="")),OR(AH45="休",AND(OR(AH45="準",AH45="深"),OR(AI45="休",AG$17=30,AI$18="×")),AG$17=31,AH$18="×",AH45="")))))),40,0))))</f>
        <v>0</v>
      </c>
      <c r="AH186" s="343">
        <f t="shared" ref="AH186" si="716">IF(AND($D$1="二交代制",AH$17&gt;=1,AH$17&lt;=28,AH45="当",AI45="明",AJ45="休",AK45="当"),10,IF(AND($D$1="三交代制",AH$17&gt;=2,AH$17&lt;=30,OR(AH45="準",AH45="深"),OR(AI45="準",AI45="深"),OR(AJ45="準",AJ45="深")),20,IF(AND($D$1="二交代制",OR(AH45="当",AH45="明"),NOT(OR(AND(AH45="当",OR(AI45="明",AH$17=31,AI$18="×"),OR(AJ45="休",AH$17=30,AH$17=31,AJ$18="×")),AND(AH45="明",OR(AG45="当",AH$17=1),OR(AI45="休",AH$17=31,AI$18="×"))))),30,IF(AND($D$1="三交代制",AG45&lt;&gt;"準",AG45&lt;&gt;"深",OR(AH45="準",AH45="深"),(NOT(OR(AND(AH45="準",OR(AG45="日",AG45="休",AH$17=1,AND(AI45&lt;&gt;"準",AI45&lt;&gt;"深",AG45="")),OR(AI45="休",AND(AI45="準",OR(AJ45="休",AH$17=30,AJ$18="×")),AH$17=31,AI$18="×",AI45="")),AND(AH45="深",OR(AG45="休",AH$17=1,AND(AI45&lt;&gt;"準",AI45&lt;&gt;"深",AG45="")),OR(AI45="休",AND(OR(AI45="準",AI45="深"),OR(AJ45="休",AH$17=30,AJ$18="×")),AH$17=31,AI$18="×",AI45="")))))),40,0))))</f>
        <v>0</v>
      </c>
      <c r="AI186" s="343">
        <f t="shared" ref="AI186" si="717">IF(AND($D$1="二交代制",AI$17&gt;=1,AI$17&lt;=28,AI45="当",AJ45="明",AK45="休",AL45="当"),10,IF(AND($D$1="三交代制",AI$17&gt;=2,AI$17&lt;=30,OR(AI45="準",AI45="深"),OR(AJ45="準",AJ45="深"),OR(AK45="準",AK45="深")),20,IF(AND($D$1="二交代制",OR(AI45="当",AI45="明"),NOT(OR(AND(AI45="当",OR(AJ45="明",AI$17=31,AJ$18="×"),OR(AK45="休",AI$17=30,AI$17=31,AK$18="×")),AND(AI45="明",OR(AH45="当",AI$17=1),OR(AJ45="休",AI$17=31,AJ$18="×"))))),30,IF(AND($D$1="三交代制",AH45&lt;&gt;"準",AH45&lt;&gt;"深",OR(AI45="準",AI45="深"),(NOT(OR(AND(AI45="準",OR(AH45="日",AH45="休",AI$17=1,AND(AJ45&lt;&gt;"準",AJ45&lt;&gt;"深",AH45="")),OR(AJ45="休",AND(AJ45="準",OR(AK45="休",AI$17=30,AK$18="×")),AI$17=31,AJ$18="×",AJ45="")),AND(AI45="深",OR(AH45="休",AI$17=1,AND(AJ45&lt;&gt;"準",AJ45&lt;&gt;"深",AH45="")),OR(AJ45="休",AND(OR(AJ45="準",AJ45="深"),OR(AK45="休",AI$17=30,AK$18="×")),AI$17=31,AJ$18="×",AJ45="")))))),40,0))))</f>
        <v>0</v>
      </c>
      <c r="AJ186" s="343">
        <f t="shared" ref="AJ186" si="718">IF(AND($D$1="二交代制",AJ$17&gt;=1,AJ$17&lt;=28,AJ45="当",AK45="明",AL45="休",AM45="当"),10,IF(AND($D$1="三交代制",AJ$17&gt;=2,AJ$17&lt;=30,OR(AJ45="準",AJ45="深"),OR(AK45="準",AK45="深"),OR(AL45="準",AL45="深")),20,IF(AND($D$1="二交代制",OR(AJ45="当",AJ45="明"),NOT(OR(AND(AJ45="当",OR(AK45="明",AJ$17=31,AK$18="×"),OR(AL45="休",AJ$17=30,AJ$17=31,AL$18="×")),AND(AJ45="明",OR(AI45="当",AJ$17=1),OR(AK45="休",AJ$17=31,AK$18="×"))))),30,IF(AND($D$1="三交代制",AI45&lt;&gt;"準",AI45&lt;&gt;"深",OR(AJ45="準",AJ45="深"),(NOT(OR(AND(AJ45="準",OR(AI45="日",AI45="休",AJ$17=1,AND(AK45&lt;&gt;"準",AK45&lt;&gt;"深",AI45="")),OR(AK45="休",AND(AK45="準",OR(AL45="休",AJ$17=30,AL$18="×")),AJ$17=31,AK$18="×",AK45="")),AND(AJ45="深",OR(AI45="休",AJ$17=1,AND(AK45&lt;&gt;"準",AK45&lt;&gt;"深",AI45="")),OR(AK45="休",AND(OR(AK45="準",AK45="深"),OR(AL45="休",AJ$17=30,AL$18="×")),AJ$17=31,AK$18="×",AK45="")))))),40,0))))</f>
        <v>0</v>
      </c>
      <c r="AK186" s="343">
        <f t="shared" ref="AK186" si="719">IF(AND($D$1="二交代制",AK$17&gt;=1,AK$17&lt;=28,AK45="当",AL45="明",AM45="休",AN45="当"),10,IF(AND($D$1="三交代制",AK$17&gt;=2,AK$17&lt;=30,OR(AK45="準",AK45="深"),OR(AL45="準",AL45="深"),OR(AM45="準",AM45="深")),20,IF(AND($D$1="二交代制",OR(AK45="当",AK45="明"),NOT(OR(AND(AK45="当",OR(AL45="明",AK$17=31,AL$18="×"),OR(AM45="休",AK$17=30,AK$17=31,AM$18="×")),AND(AK45="明",OR(AJ45="当",AK$17=1),OR(AL45="休",AK$17=31,AL$18="×"))))),30,IF(AND($D$1="三交代制",AJ45&lt;&gt;"準",AJ45&lt;&gt;"深",OR(AK45="準",AK45="深"),(NOT(OR(AND(AK45="準",OR(AJ45="日",AJ45="休",AK$17=1,AND(AL45&lt;&gt;"準",AL45&lt;&gt;"深",AJ45="")),OR(AL45="休",AND(AL45="準",OR(AM45="休",AK$17=30,AM$18="×")),AK$17=31,AL$18="×",AL45="")),AND(AK45="深",OR(AJ45="休",AK$17=1,AND(AL45&lt;&gt;"準",AL45&lt;&gt;"深",AJ45="")),OR(AL45="休",AND(OR(AL45="準",AL45="深"),OR(AM45="休",AK$17=30,AM$18="×")),AK$17=31,AL$18="×",AL45="")))))),40,0))))</f>
        <v>0</v>
      </c>
      <c r="AL186" s="343">
        <f t="shared" ref="AL186" si="720">IF(AND($D$1="二交代制",AL$17&gt;=1,AL$17&lt;=28,AL45="当",AM45="明",AN45="休",AO45="当"),10,IF(AND($D$1="三交代制",AL$17&gt;=2,AL$17&lt;=30,OR(AL45="準",AL45="深"),OR(AM45="準",AM45="深"),OR(AN45="準",AN45="深")),20,IF(AND($D$1="二交代制",OR(AL45="当",AL45="明"),NOT(OR(AND(AL45="当",OR(AM45="明",AL$17=31,AM$18="×"),OR(AN45="休",AL$17=30,AL$17=31,AN$18="×")),AND(AL45="明",OR(AK45="当",AL$17=1),OR(AM45="休",AL$17=31,AM$18="×"))))),30,IF(AND($D$1="三交代制",AK45&lt;&gt;"準",AK45&lt;&gt;"深",OR(AL45="準",AL45="深"),(NOT(OR(AND(AL45="準",OR(AK45="日",AK45="休",AL$17=1,AND(AM45&lt;&gt;"準",AM45&lt;&gt;"深",AK45="")),OR(AM45="休",AND(AM45="準",OR(AN45="休",AL$17=30,AN$18="×")),AL$17=31,AM$18="×",AM45="")),AND(AL45="深",OR(AK45="休",AL$17=1,AND(AM45&lt;&gt;"準",AM45&lt;&gt;"深",AK45="")),OR(AM45="休",AND(OR(AM45="準",AM45="深"),OR(AN45="休",AL$17=30,AN$18="×")),AL$17=31,AM$18="×",AM45="")))))),40,0))))</f>
        <v>0</v>
      </c>
      <c r="AM186" s="343">
        <f t="shared" ref="AM186" si="721">IF(AND($D$1="二交代制",AM$17&gt;=1,AM$17&lt;=28,AM45="当",AN45="明",AO45="休",AP45="当"),10,IF(AND($D$1="三交代制",AM$17&gt;=2,AM$17&lt;=30,OR(AM45="準",AM45="深"),OR(AN45="準",AN45="深"),OR(AO45="準",AO45="深")),20,IF(AND($D$1="二交代制",OR(AM45="当",AM45="明"),NOT(OR(AND(AM45="当",OR(AN45="明",AM$17=31,AN$18="×"),OR(AO45="休",AM$17=30,AM$17=31,AO$18="×")),AND(AM45="明",OR(AL45="当",AM$17=1),OR(AN45="休",AM$17=31,AN$18="×"))))),30,IF(AND($D$1="三交代制",AL45&lt;&gt;"準",AL45&lt;&gt;"深",OR(AM45="準",AM45="深"),(NOT(OR(AND(AM45="準",OR(AL45="日",AL45="休",AM$17=1,AND(AN45&lt;&gt;"準",AN45&lt;&gt;"深",AL45="")),OR(AN45="休",AND(AN45="準",OR(AO45="休",AM$17=30,AO$18="×")),AM$17=31,AN$18="×",AN45="")),AND(AM45="深",OR(AL45="休",AM$17=1,AND(AN45&lt;&gt;"準",AN45&lt;&gt;"深",AL45="")),OR(AN45="休",AND(OR(AN45="準",AN45="深"),OR(AO45="休",AM$17=30,AO$18="×")),AM$17=31,AN$18="×",AN45="")))))),40,0))))</f>
        <v>0</v>
      </c>
      <c r="AN186" s="343">
        <f t="shared" ref="AN186" si="722">IF(AND($D$1="二交代制",AN$17&gt;=1,AN$17&lt;=28,AN45="当",AO45="明",AP45="休",AQ45="当"),10,IF(AND($D$1="三交代制",AN$17&gt;=2,AN$17&lt;=30,OR(AN45="準",AN45="深"),OR(AO45="準",AO45="深"),OR(AP45="準",AP45="深")),20,IF(AND($D$1="二交代制",OR(AN45="当",AN45="明"),NOT(OR(AND(AN45="当",OR(AO45="明",AN$17=31,AO$18="×"),OR(AP45="休",AN$17=30,AN$17=31,AP$18="×")),AND(AN45="明",OR(AM45="当",AN$17=1),OR(AO45="休",AN$17=31,AO$18="×"))))),30,IF(AND($D$1="三交代制",AM45&lt;&gt;"準",AM45&lt;&gt;"深",OR(AN45="準",AN45="深"),(NOT(OR(AND(AN45="準",OR(AM45="日",AM45="休",AN$17=1,AND(AO45&lt;&gt;"準",AO45&lt;&gt;"深",AM45="")),OR(AO45="休",AND(AO45="準",OR(AP45="休",AN$17=30,AP$18="×")),AN$17=31,AO$18="×",AO45="")),AND(AN45="深",OR(AM45="休",AN$17=1,AND(AO45&lt;&gt;"準",AO45&lt;&gt;"深",AM45="")),OR(AO45="休",AND(OR(AO45="準",AO45="深"),OR(AP45="休",AN$17=30,AP$18="×")),AN$17=31,AO$18="×",AO45="")))))),40,0))))</f>
        <v>0</v>
      </c>
      <c r="AO186" s="343">
        <f t="shared" ref="AO186" si="723">IF(AND($D$1="二交代制",AO$17&gt;=1,AO$17&lt;=28,AO45="当",AP45="明",AQ45="休",AR45="当"),10,IF(AND($D$1="三交代制",AO$17&gt;=2,AO$17&lt;=30,OR(AO45="準",AO45="深"),OR(AP45="準",AP45="深"),OR(AQ45="準",AQ45="深")),20,IF(AND($D$1="二交代制",OR(AO45="当",AO45="明"),NOT(OR(AND(AO45="当",OR(AP45="明",AO$17=31,AP$18="×"),OR(AQ45="休",AO$17=30,AO$17=31,AQ$18="×")),AND(AO45="明",OR(AN45="当",AO$17=1),OR(AP45="休",AO$17=31,AP$18="×"))))),30,IF(AND($D$1="三交代制",AN45&lt;&gt;"準",AN45&lt;&gt;"深",OR(AO45="準",AO45="深"),(NOT(OR(AND(AO45="準",OR(AN45="日",AN45="休",AO$17=1,AND(AP45&lt;&gt;"準",AP45&lt;&gt;"深",AN45="")),OR(AP45="休",AND(AP45="準",OR(AQ45="休",AO$17=30,AQ$18="×")),AO$17=31,AP$18="×",AP45="")),AND(AO45="深",OR(AN45="休",AO$17=1,AND(AP45&lt;&gt;"準",AP45&lt;&gt;"深",AN45="")),OR(AP45="休",AND(OR(AP45="準",AP45="深"),OR(AQ45="休",AO$17=30,AQ$18="×")),AO$17=31,AP$18="×",AP45="")))))),40,0))))</f>
        <v>0</v>
      </c>
      <c r="BA186" s="87" t="str">
        <f>IF(Aチーム用勤務希望表!BA186&lt;&gt;"",Aチーム用勤務希望表!BA186,"")</f>
        <v/>
      </c>
      <c r="BB186" s="140" t="str">
        <f>IF(Aチーム用勤務希望表!BB186&lt;&gt;"",Aチーム用勤務希望表!BB186,"")</f>
        <v/>
      </c>
      <c r="BC186" s="87" t="str">
        <f>IF(Aチーム用勤務希望表!BC186&lt;&gt;"",Aチーム用勤務希望表!BC186,"")</f>
        <v/>
      </c>
      <c r="BD186" s="13">
        <f t="shared" si="657"/>
        <v>0</v>
      </c>
      <c r="BE186" s="13">
        <f t="shared" si="657"/>
        <v>0</v>
      </c>
      <c r="BF186" s="13">
        <f t="shared" si="657"/>
        <v>0</v>
      </c>
      <c r="BG186" s="13">
        <f t="shared" si="657"/>
        <v>0</v>
      </c>
      <c r="BH186" s="13">
        <f t="shared" si="657"/>
        <v>0</v>
      </c>
      <c r="BI186" s="13">
        <f t="shared" si="657"/>
        <v>0</v>
      </c>
      <c r="BJ186" s="13">
        <f t="shared" si="657"/>
        <v>0</v>
      </c>
      <c r="BK186" s="13">
        <f t="shared" si="657"/>
        <v>0</v>
      </c>
      <c r="BL186" s="13">
        <f t="shared" si="657"/>
        <v>0</v>
      </c>
      <c r="BM186" s="13">
        <f t="shared" si="657"/>
        <v>0</v>
      </c>
      <c r="BN186" s="13">
        <f t="shared" si="658"/>
        <v>0</v>
      </c>
      <c r="BO186" s="13">
        <f t="shared" si="658"/>
        <v>0</v>
      </c>
      <c r="BP186" s="13">
        <f t="shared" si="658"/>
        <v>0</v>
      </c>
      <c r="BQ186" s="13">
        <f t="shared" si="658"/>
        <v>0</v>
      </c>
      <c r="BR186" s="13">
        <f t="shared" si="658"/>
        <v>0</v>
      </c>
      <c r="BS186" s="13">
        <f t="shared" si="658"/>
        <v>0</v>
      </c>
      <c r="BT186" s="13">
        <f t="shared" si="658"/>
        <v>0</v>
      </c>
      <c r="BU186" s="13">
        <f t="shared" si="658"/>
        <v>0</v>
      </c>
      <c r="BV186" s="13">
        <f t="shared" si="658"/>
        <v>0</v>
      </c>
      <c r="BW186" s="13">
        <f t="shared" si="658"/>
        <v>0</v>
      </c>
      <c r="BX186" s="13">
        <f t="shared" si="659"/>
        <v>0</v>
      </c>
      <c r="BY186" s="13">
        <f t="shared" si="659"/>
        <v>0</v>
      </c>
      <c r="BZ186" s="13">
        <f t="shared" si="659"/>
        <v>0</v>
      </c>
      <c r="CA186" s="13">
        <f t="shared" si="659"/>
        <v>0</v>
      </c>
      <c r="CB186" s="13">
        <f t="shared" si="659"/>
        <v>0</v>
      </c>
      <c r="CC186" s="13">
        <f t="shared" si="659"/>
        <v>0</v>
      </c>
      <c r="CD186" s="13">
        <f t="shared" si="659"/>
        <v>0</v>
      </c>
      <c r="CE186" s="13">
        <f t="shared" si="659"/>
        <v>0</v>
      </c>
      <c r="CF186" s="13">
        <f t="shared" si="659"/>
        <v>0</v>
      </c>
      <c r="CG186" s="13">
        <f t="shared" si="659"/>
        <v>0</v>
      </c>
      <c r="CH186" s="13">
        <f t="shared" si="659"/>
        <v>0</v>
      </c>
    </row>
    <row r="187" spans="3:86" x14ac:dyDescent="0.4">
      <c r="C187" s="17"/>
      <c r="D187" s="17"/>
      <c r="E187" s="17"/>
      <c r="F187" s="17"/>
      <c r="G187" s="17"/>
      <c r="H187" s="17"/>
      <c r="I187" s="345"/>
      <c r="J187" s="434"/>
      <c r="K187" s="343"/>
      <c r="L187" s="343"/>
      <c r="M187" s="343"/>
      <c r="N187" s="343"/>
      <c r="O187" s="343"/>
      <c r="P187" s="343"/>
      <c r="Q187" s="343"/>
      <c r="R187" s="343"/>
      <c r="S187" s="343"/>
      <c r="T187" s="343"/>
      <c r="U187" s="343"/>
      <c r="V187" s="343"/>
      <c r="W187" s="343"/>
      <c r="X187" s="343"/>
      <c r="Y187" s="343"/>
      <c r="Z187" s="343"/>
      <c r="AA187" s="343"/>
      <c r="AB187" s="343"/>
      <c r="AC187" s="343"/>
      <c r="AD187" s="343"/>
      <c r="AE187" s="343"/>
      <c r="AF187" s="343"/>
      <c r="AG187" s="343"/>
      <c r="AH187" s="343"/>
      <c r="AI187" s="343"/>
      <c r="AJ187" s="343"/>
      <c r="AK187" s="343"/>
      <c r="AL187" s="343"/>
      <c r="AM187" s="343"/>
      <c r="AN187" s="343"/>
      <c r="AO187" s="343"/>
      <c r="BA187" s="87" t="str">
        <f>IF(Aチーム用勤務希望表!BA187&lt;&gt;"",Aチーム用勤務希望表!BA187,"")</f>
        <v/>
      </c>
      <c r="BB187" s="140" t="str">
        <f>IF(Aチーム用勤務希望表!BB187&lt;&gt;"",Aチーム用勤務希望表!BB187,"")</f>
        <v/>
      </c>
      <c r="BC187" s="87" t="str">
        <f>IF(Aチーム用勤務希望表!BC187&lt;&gt;"",Aチーム用勤務希望表!BC187,"")</f>
        <v/>
      </c>
      <c r="BD187" s="13">
        <f t="shared" si="657"/>
        <v>0</v>
      </c>
      <c r="BE187" s="13">
        <f t="shared" si="657"/>
        <v>0</v>
      </c>
      <c r="BF187" s="13">
        <f t="shared" si="657"/>
        <v>0</v>
      </c>
      <c r="BG187" s="13">
        <f t="shared" si="657"/>
        <v>0</v>
      </c>
      <c r="BH187" s="13">
        <f t="shared" si="657"/>
        <v>0</v>
      </c>
      <c r="BI187" s="13">
        <f t="shared" si="657"/>
        <v>0</v>
      </c>
      <c r="BJ187" s="13">
        <f t="shared" si="657"/>
        <v>0</v>
      </c>
      <c r="BK187" s="13">
        <f t="shared" si="657"/>
        <v>0</v>
      </c>
      <c r="BL187" s="13">
        <f t="shared" si="657"/>
        <v>0</v>
      </c>
      <c r="BM187" s="13">
        <f t="shared" si="657"/>
        <v>0</v>
      </c>
      <c r="BN187" s="13">
        <f t="shared" si="658"/>
        <v>0</v>
      </c>
      <c r="BO187" s="13">
        <f t="shared" si="658"/>
        <v>0</v>
      </c>
      <c r="BP187" s="13">
        <f t="shared" si="658"/>
        <v>0</v>
      </c>
      <c r="BQ187" s="13">
        <f t="shared" si="658"/>
        <v>0</v>
      </c>
      <c r="BR187" s="13">
        <f t="shared" si="658"/>
        <v>0</v>
      </c>
      <c r="BS187" s="13">
        <f t="shared" si="658"/>
        <v>0</v>
      </c>
      <c r="BT187" s="13">
        <f t="shared" si="658"/>
        <v>0</v>
      </c>
      <c r="BU187" s="13">
        <f t="shared" si="658"/>
        <v>0</v>
      </c>
      <c r="BV187" s="13">
        <f t="shared" si="658"/>
        <v>0</v>
      </c>
      <c r="BW187" s="13">
        <f t="shared" si="658"/>
        <v>0</v>
      </c>
      <c r="BX187" s="13">
        <f t="shared" si="659"/>
        <v>0</v>
      </c>
      <c r="BY187" s="13">
        <f t="shared" si="659"/>
        <v>0</v>
      </c>
      <c r="BZ187" s="13">
        <f t="shared" si="659"/>
        <v>0</v>
      </c>
      <c r="CA187" s="13">
        <f t="shared" si="659"/>
        <v>0</v>
      </c>
      <c r="CB187" s="13">
        <f t="shared" si="659"/>
        <v>0</v>
      </c>
      <c r="CC187" s="13">
        <f t="shared" si="659"/>
        <v>0</v>
      </c>
      <c r="CD187" s="13">
        <f t="shared" si="659"/>
        <v>0</v>
      </c>
      <c r="CE187" s="13">
        <f t="shared" si="659"/>
        <v>0</v>
      </c>
      <c r="CF187" s="13">
        <f t="shared" si="659"/>
        <v>0</v>
      </c>
      <c r="CG187" s="13">
        <f t="shared" si="659"/>
        <v>0</v>
      </c>
      <c r="CH187" s="13">
        <f t="shared" si="659"/>
        <v>0</v>
      </c>
    </row>
    <row r="188" spans="3:86" x14ac:dyDescent="0.4">
      <c r="C188" s="17"/>
      <c r="D188" s="17"/>
      <c r="E188" s="17"/>
      <c r="F188" s="17"/>
      <c r="G188" s="17"/>
      <c r="H188" s="17"/>
      <c r="I188" s="345"/>
      <c r="J188" s="419" t="str">
        <f t="shared" ref="J188" si="724">E47</f>
        <v>松本</v>
      </c>
      <c r="K188" s="343">
        <f t="shared" ref="K188" si="725">IF(AND($D$1="二交代制",K$17&gt;=1,K$17&lt;=28,K47="当",L47="明",M47="休",N47="当"),10,IF(AND($D$1="三交代制",K$17&gt;=2,K$17&lt;=30,OR(K47="準",K47="深"),OR(L47="準",L47="深"),OR(M47="準",M47="深")),20,IF(AND($D$1="二交代制",OR(K47="当",K47="明"),NOT(OR(AND(K47="当",OR(L47="明",K$17=31,L$18="×"),OR(M47="休",K$17=30,K$17=31,M$18="×")),AND(K47="明",OR(J47="当",K$17=1),OR(L47="休",K$17=31,L$18="×"))))),30,IF(AND($D$1="三交代制",J47&lt;&gt;"準",J47&lt;&gt;"深",OR(K47="準",K47="深"),(NOT(OR(AND(K47="準",OR(J47="日",J47="休",K$17=1,AND(L47&lt;&gt;"準",L47&lt;&gt;"深",J47="")),OR(L47="休",AND(L47="準",OR(M47="休",K$17=30,M$18="×")),K$17=31,L$18="×",L47="")),AND(K47="深",OR(J47="休",K$17=1,AND(L47&lt;&gt;"準",L47&lt;&gt;"深",J47="")),OR(L47="休",AND(OR(L47="準",L47="深"),OR(M47="休",K$17=30,M$18="×")),K$17=31,L$18="×",L47="")))))),40,0))))</f>
        <v>0</v>
      </c>
      <c r="L188" s="343">
        <f t="shared" ref="L188" si="726">IF(AND($D$1="二交代制",L$17&gt;=1,L$17&lt;=28,L47="当",M47="明",N47="休",O47="当"),10,IF(AND($D$1="三交代制",L$17&gt;=2,L$17&lt;=30,OR(L47="準",L47="深"),OR(M47="準",M47="深"),OR(N47="準",N47="深")),20,IF(AND($D$1="二交代制",OR(L47="当",L47="明"),NOT(OR(AND(L47="当",OR(M47="明",L$17=31,M$18="×"),OR(N47="休",L$17=30,L$17=31,N$18="×")),AND(L47="明",OR(K47="当",L$17=1),OR(M47="休",L$17=31,M$18="×"))))),30,IF(AND($D$1="三交代制",K47&lt;&gt;"準",K47&lt;&gt;"深",OR(L47="準",L47="深"),(NOT(OR(AND(L47="準",OR(K47="日",K47="休",L$17=1,AND(M47&lt;&gt;"準",M47&lt;&gt;"深",K47="")),OR(M47="休",AND(M47="準",OR(N47="休",L$17=30,N$18="×")),L$17=31,M$18="×",M47="")),AND(L47="深",OR(K47="休",L$17=1,AND(M47&lt;&gt;"準",M47&lt;&gt;"深",K47="")),OR(M47="休",AND(OR(M47="準",M47="深"),OR(N47="休",L$17=30,N$18="×")),L$17=31,M$18="×",M47="")))))),40,0))))</f>
        <v>0</v>
      </c>
      <c r="M188" s="343">
        <f t="shared" ref="M188" si="727">IF(AND($D$1="二交代制",M$17&gt;=1,M$17&lt;=28,M47="当",N47="明",O47="休",P47="当"),10,IF(AND($D$1="三交代制",M$17&gt;=2,M$17&lt;=30,OR(M47="準",M47="深"),OR(N47="準",N47="深"),OR(O47="準",O47="深")),20,IF(AND($D$1="二交代制",OR(M47="当",M47="明"),NOT(OR(AND(M47="当",OR(N47="明",M$17=31,N$18="×"),OR(O47="休",M$17=30,M$17=31,O$18="×")),AND(M47="明",OR(L47="当",M$17=1),OR(N47="休",M$17=31,N$18="×"))))),30,IF(AND($D$1="三交代制",L47&lt;&gt;"準",L47&lt;&gt;"深",OR(M47="準",M47="深"),(NOT(OR(AND(M47="準",OR(L47="日",L47="休",M$17=1,AND(N47&lt;&gt;"準",N47&lt;&gt;"深",L47="")),OR(N47="休",AND(N47="準",OR(O47="休",M$17=30,O$18="×")),M$17=31,N$18="×",N47="")),AND(M47="深",OR(L47="休",M$17=1,AND(N47&lt;&gt;"準",N47&lt;&gt;"深",L47="")),OR(N47="休",AND(OR(N47="準",N47="深"),OR(O47="休",M$17=30,O$18="×")),M$17=31,N$18="×",N47="")))))),40,0))))</f>
        <v>0</v>
      </c>
      <c r="N188" s="343">
        <f t="shared" ref="N188" si="728">IF(AND($D$1="二交代制",N$17&gt;=1,N$17&lt;=28,N47="当",O47="明",P47="休",Q47="当"),10,IF(AND($D$1="三交代制",N$17&gt;=2,N$17&lt;=30,OR(N47="準",N47="深"),OR(O47="準",O47="深"),OR(P47="準",P47="深")),20,IF(AND($D$1="二交代制",OR(N47="当",N47="明"),NOT(OR(AND(N47="当",OR(O47="明",N$17=31,O$18="×"),OR(P47="休",N$17=30,N$17=31,P$18="×")),AND(N47="明",OR(M47="当",N$17=1),OR(O47="休",N$17=31,O$18="×"))))),30,IF(AND($D$1="三交代制",M47&lt;&gt;"準",M47&lt;&gt;"深",OR(N47="準",N47="深"),(NOT(OR(AND(N47="準",OR(M47="日",M47="休",N$17=1,AND(O47&lt;&gt;"準",O47&lt;&gt;"深",M47="")),OR(O47="休",AND(O47="準",OR(P47="休",N$17=30,P$18="×")),N$17=31,O$18="×",O47="")),AND(N47="深",OR(M47="休",N$17=1,AND(O47&lt;&gt;"準",O47&lt;&gt;"深",M47="")),OR(O47="休",AND(OR(O47="準",O47="深"),OR(P47="休",N$17=30,P$18="×")),N$17=31,O$18="×",O47="")))))),40,0))))</f>
        <v>0</v>
      </c>
      <c r="O188" s="343">
        <f t="shared" ref="O188" si="729">IF(AND($D$1="二交代制",O$17&gt;=1,O$17&lt;=28,O47="当",P47="明",Q47="休",R47="当"),10,IF(AND($D$1="三交代制",O$17&gt;=2,O$17&lt;=30,OR(O47="準",O47="深"),OR(P47="準",P47="深"),OR(Q47="準",Q47="深")),20,IF(AND($D$1="二交代制",OR(O47="当",O47="明"),NOT(OR(AND(O47="当",OR(P47="明",O$17=31,P$18="×"),OR(Q47="休",O$17=30,O$17=31,Q$18="×")),AND(O47="明",OR(N47="当",O$17=1),OR(P47="休",O$17=31,P$18="×"))))),30,IF(AND($D$1="三交代制",N47&lt;&gt;"準",N47&lt;&gt;"深",OR(O47="準",O47="深"),(NOT(OR(AND(O47="準",OR(N47="日",N47="休",O$17=1,AND(P47&lt;&gt;"準",P47&lt;&gt;"深",N47="")),OR(P47="休",AND(P47="準",OR(Q47="休",O$17=30,Q$18="×")),O$17=31,P$18="×",P47="")),AND(O47="深",OR(N47="休",O$17=1,AND(P47&lt;&gt;"準",P47&lt;&gt;"深",N47="")),OR(P47="休",AND(OR(P47="準",P47="深"),OR(Q47="休",O$17=30,Q$18="×")),O$17=31,P$18="×",P47="")))))),40,0))))</f>
        <v>0</v>
      </c>
      <c r="P188" s="343">
        <f t="shared" ref="P188" si="730">IF(AND($D$1="二交代制",P$17&gt;=1,P$17&lt;=28,P47="当",Q47="明",R47="休",S47="当"),10,IF(AND($D$1="三交代制",P$17&gt;=2,P$17&lt;=30,OR(P47="準",P47="深"),OR(Q47="準",Q47="深"),OR(R47="準",R47="深")),20,IF(AND($D$1="二交代制",OR(P47="当",P47="明"),NOT(OR(AND(P47="当",OR(Q47="明",P$17=31,Q$18="×"),OR(R47="休",P$17=30,P$17=31,R$18="×")),AND(P47="明",OR(O47="当",P$17=1),OR(Q47="休",P$17=31,Q$18="×"))))),30,IF(AND($D$1="三交代制",O47&lt;&gt;"準",O47&lt;&gt;"深",OR(P47="準",P47="深"),(NOT(OR(AND(P47="準",OR(O47="日",O47="休",P$17=1,AND(Q47&lt;&gt;"準",Q47&lt;&gt;"深",O47="")),OR(Q47="休",AND(Q47="準",OR(R47="休",P$17=30,R$18="×")),P$17=31,Q$18="×",Q47="")),AND(P47="深",OR(O47="休",P$17=1,AND(Q47&lt;&gt;"準",Q47&lt;&gt;"深",O47="")),OR(Q47="休",AND(OR(Q47="準",Q47="深"),OR(R47="休",P$17=30,R$18="×")),P$17=31,Q$18="×",Q47="")))))),40,0))))</f>
        <v>0</v>
      </c>
      <c r="Q188" s="343">
        <f t="shared" ref="Q188" si="731">IF(AND($D$1="二交代制",Q$17&gt;=1,Q$17&lt;=28,Q47="当",R47="明",S47="休",T47="当"),10,IF(AND($D$1="三交代制",Q$17&gt;=2,Q$17&lt;=30,OR(Q47="準",Q47="深"),OR(R47="準",R47="深"),OR(S47="準",S47="深")),20,IF(AND($D$1="二交代制",OR(Q47="当",Q47="明"),NOT(OR(AND(Q47="当",OR(R47="明",Q$17=31,R$18="×"),OR(S47="休",Q$17=30,Q$17=31,S$18="×")),AND(Q47="明",OR(P47="当",Q$17=1),OR(R47="休",Q$17=31,R$18="×"))))),30,IF(AND($D$1="三交代制",P47&lt;&gt;"準",P47&lt;&gt;"深",OR(Q47="準",Q47="深"),(NOT(OR(AND(Q47="準",OR(P47="日",P47="休",Q$17=1,AND(R47&lt;&gt;"準",R47&lt;&gt;"深",P47="")),OR(R47="休",AND(R47="準",OR(S47="休",Q$17=30,S$18="×")),Q$17=31,R$18="×",R47="")),AND(Q47="深",OR(P47="休",Q$17=1,AND(R47&lt;&gt;"準",R47&lt;&gt;"深",P47="")),OR(R47="休",AND(OR(R47="準",R47="深"),OR(S47="休",Q$17=30,S$18="×")),Q$17=31,R$18="×",R47="")))))),40,0))))</f>
        <v>0</v>
      </c>
      <c r="R188" s="343">
        <f t="shared" ref="R188" si="732">IF(AND($D$1="二交代制",R$17&gt;=1,R$17&lt;=28,R47="当",S47="明",T47="休",U47="当"),10,IF(AND($D$1="三交代制",R$17&gt;=2,R$17&lt;=30,OR(R47="準",R47="深"),OR(S47="準",S47="深"),OR(T47="準",T47="深")),20,IF(AND($D$1="二交代制",OR(R47="当",R47="明"),NOT(OR(AND(R47="当",OR(S47="明",R$17=31,S$18="×"),OR(T47="休",R$17=30,R$17=31,T$18="×")),AND(R47="明",OR(Q47="当",R$17=1),OR(S47="休",R$17=31,S$18="×"))))),30,IF(AND($D$1="三交代制",Q47&lt;&gt;"準",Q47&lt;&gt;"深",OR(R47="準",R47="深"),(NOT(OR(AND(R47="準",OR(Q47="日",Q47="休",R$17=1,AND(S47&lt;&gt;"準",S47&lt;&gt;"深",Q47="")),OR(S47="休",AND(S47="準",OR(T47="休",R$17=30,T$18="×")),R$17=31,S$18="×",S47="")),AND(R47="深",OR(Q47="休",R$17=1,AND(S47&lt;&gt;"準",S47&lt;&gt;"深",Q47="")),OR(S47="休",AND(OR(S47="準",S47="深"),OR(T47="休",R$17=30,T$18="×")),R$17=31,S$18="×",S47="")))))),40,0))))</f>
        <v>0</v>
      </c>
      <c r="S188" s="343">
        <f t="shared" ref="S188" si="733">IF(AND($D$1="二交代制",S$17&gt;=1,S$17&lt;=28,S47="当",T47="明",U47="休",V47="当"),10,IF(AND($D$1="三交代制",S$17&gt;=2,S$17&lt;=30,OR(S47="準",S47="深"),OR(T47="準",T47="深"),OR(U47="準",U47="深")),20,IF(AND($D$1="二交代制",OR(S47="当",S47="明"),NOT(OR(AND(S47="当",OR(T47="明",S$17=31,T$18="×"),OR(U47="休",S$17=30,S$17=31,U$18="×")),AND(S47="明",OR(R47="当",S$17=1),OR(T47="休",S$17=31,T$18="×"))))),30,IF(AND($D$1="三交代制",R47&lt;&gt;"準",R47&lt;&gt;"深",OR(S47="準",S47="深"),(NOT(OR(AND(S47="準",OR(R47="日",R47="休",S$17=1,AND(T47&lt;&gt;"準",T47&lt;&gt;"深",R47="")),OR(T47="休",AND(T47="準",OR(U47="休",S$17=30,U$18="×")),S$17=31,T$18="×",T47="")),AND(S47="深",OR(R47="休",S$17=1,AND(T47&lt;&gt;"準",T47&lt;&gt;"深",R47="")),OR(T47="休",AND(OR(T47="準",T47="深"),OR(U47="休",S$17=30,U$18="×")),S$17=31,T$18="×",T47="")))))),40,0))))</f>
        <v>0</v>
      </c>
      <c r="T188" s="343">
        <f t="shared" ref="T188" si="734">IF(AND($D$1="二交代制",T$17&gt;=1,T$17&lt;=28,T47="当",U47="明",V47="休",W47="当"),10,IF(AND($D$1="三交代制",T$17&gt;=2,T$17&lt;=30,OR(T47="準",T47="深"),OR(U47="準",U47="深"),OR(V47="準",V47="深")),20,IF(AND($D$1="二交代制",OR(T47="当",T47="明"),NOT(OR(AND(T47="当",OR(U47="明",T$17=31,U$18="×"),OR(V47="休",T$17=30,T$17=31,V$18="×")),AND(T47="明",OR(S47="当",T$17=1),OR(U47="休",T$17=31,U$18="×"))))),30,IF(AND($D$1="三交代制",S47&lt;&gt;"準",S47&lt;&gt;"深",OR(T47="準",T47="深"),(NOT(OR(AND(T47="準",OR(S47="日",S47="休",T$17=1,AND(U47&lt;&gt;"準",U47&lt;&gt;"深",S47="")),OR(U47="休",AND(U47="準",OR(V47="休",T$17=30,V$18="×")),T$17=31,U$18="×",U47="")),AND(T47="深",OR(S47="休",T$17=1,AND(U47&lt;&gt;"準",U47&lt;&gt;"深",S47="")),OR(U47="休",AND(OR(U47="準",U47="深"),OR(V47="休",T$17=30,V$18="×")),T$17=31,U$18="×",U47="")))))),40,0))))</f>
        <v>0</v>
      </c>
      <c r="U188" s="343">
        <f t="shared" ref="U188" si="735">IF(AND($D$1="二交代制",U$17&gt;=1,U$17&lt;=28,U47="当",V47="明",W47="休",X47="当"),10,IF(AND($D$1="三交代制",U$17&gt;=2,U$17&lt;=30,OR(U47="準",U47="深"),OR(V47="準",V47="深"),OR(W47="準",W47="深")),20,IF(AND($D$1="二交代制",OR(U47="当",U47="明"),NOT(OR(AND(U47="当",OR(V47="明",U$17=31,V$18="×"),OR(W47="休",U$17=30,U$17=31,W$18="×")),AND(U47="明",OR(T47="当",U$17=1),OR(V47="休",U$17=31,V$18="×"))))),30,IF(AND($D$1="三交代制",T47&lt;&gt;"準",T47&lt;&gt;"深",OR(U47="準",U47="深"),(NOT(OR(AND(U47="準",OR(T47="日",T47="休",U$17=1,AND(V47&lt;&gt;"準",V47&lt;&gt;"深",T47="")),OR(V47="休",AND(V47="準",OR(W47="休",U$17=30,W$18="×")),U$17=31,V$18="×",V47="")),AND(U47="深",OR(T47="休",U$17=1,AND(V47&lt;&gt;"準",V47&lt;&gt;"深",T47="")),OR(V47="休",AND(OR(V47="準",V47="深"),OR(W47="休",U$17=30,W$18="×")),U$17=31,V$18="×",V47="")))))),40,0))))</f>
        <v>0</v>
      </c>
      <c r="V188" s="343">
        <f t="shared" ref="V188" si="736">IF(AND($D$1="二交代制",V$17&gt;=1,V$17&lt;=28,V47="当",W47="明",X47="休",Y47="当"),10,IF(AND($D$1="三交代制",V$17&gt;=2,V$17&lt;=30,OR(V47="準",V47="深"),OR(W47="準",W47="深"),OR(X47="準",X47="深")),20,IF(AND($D$1="二交代制",OR(V47="当",V47="明"),NOT(OR(AND(V47="当",OR(W47="明",V$17=31,W$18="×"),OR(X47="休",V$17=30,V$17=31,X$18="×")),AND(V47="明",OR(U47="当",V$17=1),OR(W47="休",V$17=31,W$18="×"))))),30,IF(AND($D$1="三交代制",U47&lt;&gt;"準",U47&lt;&gt;"深",OR(V47="準",V47="深"),(NOT(OR(AND(V47="準",OR(U47="日",U47="休",V$17=1,AND(W47&lt;&gt;"準",W47&lt;&gt;"深",U47="")),OR(W47="休",AND(W47="準",OR(X47="休",V$17=30,X$18="×")),V$17=31,W$18="×",W47="")),AND(V47="深",OR(U47="休",V$17=1,AND(W47&lt;&gt;"準",W47&lt;&gt;"深",U47="")),OR(W47="休",AND(OR(W47="準",W47="深"),OR(X47="休",V$17=30,X$18="×")),V$17=31,W$18="×",W47="")))))),40,0))))</f>
        <v>0</v>
      </c>
      <c r="W188" s="343">
        <f t="shared" ref="W188" si="737">IF(AND($D$1="二交代制",W$17&gt;=1,W$17&lt;=28,W47="当",X47="明",Y47="休",Z47="当"),10,IF(AND($D$1="三交代制",W$17&gt;=2,W$17&lt;=30,OR(W47="準",W47="深"),OR(X47="準",X47="深"),OR(Y47="準",Y47="深")),20,IF(AND($D$1="二交代制",OR(W47="当",W47="明"),NOT(OR(AND(W47="当",OR(X47="明",W$17=31,X$18="×"),OR(Y47="休",W$17=30,W$17=31,Y$18="×")),AND(W47="明",OR(V47="当",W$17=1),OR(X47="休",W$17=31,X$18="×"))))),30,IF(AND($D$1="三交代制",V47&lt;&gt;"準",V47&lt;&gt;"深",OR(W47="準",W47="深"),(NOT(OR(AND(W47="準",OR(V47="日",V47="休",W$17=1,AND(X47&lt;&gt;"準",X47&lt;&gt;"深",V47="")),OR(X47="休",AND(X47="準",OR(Y47="休",W$17=30,Y$18="×")),W$17=31,X$18="×",X47="")),AND(W47="深",OR(V47="休",W$17=1,AND(X47&lt;&gt;"準",X47&lt;&gt;"深",V47="")),OR(X47="休",AND(OR(X47="準",X47="深"),OR(Y47="休",W$17=30,Y$18="×")),W$17=31,X$18="×",X47="")))))),40,0))))</f>
        <v>0</v>
      </c>
      <c r="X188" s="343">
        <f t="shared" ref="X188" si="738">IF(AND($D$1="二交代制",X$17&gt;=1,X$17&lt;=28,X47="当",Y47="明",Z47="休",AA47="当"),10,IF(AND($D$1="三交代制",X$17&gt;=2,X$17&lt;=30,OR(X47="準",X47="深"),OR(Y47="準",Y47="深"),OR(Z47="準",Z47="深")),20,IF(AND($D$1="二交代制",OR(X47="当",X47="明"),NOT(OR(AND(X47="当",OR(Y47="明",X$17=31,Y$18="×"),OR(Z47="休",X$17=30,X$17=31,Z$18="×")),AND(X47="明",OR(W47="当",X$17=1),OR(Y47="休",X$17=31,Y$18="×"))))),30,IF(AND($D$1="三交代制",W47&lt;&gt;"準",W47&lt;&gt;"深",OR(X47="準",X47="深"),(NOT(OR(AND(X47="準",OR(W47="日",W47="休",X$17=1,AND(Y47&lt;&gt;"準",Y47&lt;&gt;"深",W47="")),OR(Y47="休",AND(Y47="準",OR(Z47="休",X$17=30,Z$18="×")),X$17=31,Y$18="×",Y47="")),AND(X47="深",OR(W47="休",X$17=1,AND(Y47&lt;&gt;"準",Y47&lt;&gt;"深",W47="")),OR(Y47="休",AND(OR(Y47="準",Y47="深"),OR(Z47="休",X$17=30,Z$18="×")),X$17=31,Y$18="×",Y47="")))))),40,0))))</f>
        <v>0</v>
      </c>
      <c r="Y188" s="343">
        <f t="shared" ref="Y188" si="739">IF(AND($D$1="二交代制",Y$17&gt;=1,Y$17&lt;=28,Y47="当",Z47="明",AA47="休",AB47="当"),10,IF(AND($D$1="三交代制",Y$17&gt;=2,Y$17&lt;=30,OR(Y47="準",Y47="深"),OR(Z47="準",Z47="深"),OR(AA47="準",AA47="深")),20,IF(AND($D$1="二交代制",OR(Y47="当",Y47="明"),NOT(OR(AND(Y47="当",OR(Z47="明",Y$17=31,Z$18="×"),OR(AA47="休",Y$17=30,Y$17=31,AA$18="×")),AND(Y47="明",OR(X47="当",Y$17=1),OR(Z47="休",Y$17=31,Z$18="×"))))),30,IF(AND($D$1="三交代制",X47&lt;&gt;"準",X47&lt;&gt;"深",OR(Y47="準",Y47="深"),(NOT(OR(AND(Y47="準",OR(X47="日",X47="休",Y$17=1,AND(Z47&lt;&gt;"準",Z47&lt;&gt;"深",X47="")),OR(Z47="休",AND(Z47="準",OR(AA47="休",Y$17=30,AA$18="×")),Y$17=31,Z$18="×",Z47="")),AND(Y47="深",OR(X47="休",Y$17=1,AND(Z47&lt;&gt;"準",Z47&lt;&gt;"深",X47="")),OR(Z47="休",AND(OR(Z47="準",Z47="深"),OR(AA47="休",Y$17=30,AA$18="×")),Y$17=31,Z$18="×",Z47="")))))),40,0))))</f>
        <v>0</v>
      </c>
      <c r="Z188" s="343">
        <f t="shared" ref="Z188" si="740">IF(AND($D$1="二交代制",Z$17&gt;=1,Z$17&lt;=28,Z47="当",AA47="明",AB47="休",AC47="当"),10,IF(AND($D$1="三交代制",Z$17&gt;=2,Z$17&lt;=30,OR(Z47="準",Z47="深"),OR(AA47="準",AA47="深"),OR(AB47="準",AB47="深")),20,IF(AND($D$1="二交代制",OR(Z47="当",Z47="明"),NOT(OR(AND(Z47="当",OR(AA47="明",Z$17=31,AA$18="×"),OR(AB47="休",Z$17=30,Z$17=31,AB$18="×")),AND(Z47="明",OR(Y47="当",Z$17=1),OR(AA47="休",Z$17=31,AA$18="×"))))),30,IF(AND($D$1="三交代制",Y47&lt;&gt;"準",Y47&lt;&gt;"深",OR(Z47="準",Z47="深"),(NOT(OR(AND(Z47="準",OR(Y47="日",Y47="休",Z$17=1,AND(AA47&lt;&gt;"準",AA47&lt;&gt;"深",Y47="")),OR(AA47="休",AND(AA47="準",OR(AB47="休",Z$17=30,AB$18="×")),Z$17=31,AA$18="×",AA47="")),AND(Z47="深",OR(Y47="休",Z$17=1,AND(AA47&lt;&gt;"準",AA47&lt;&gt;"深",Y47="")),OR(AA47="休",AND(OR(AA47="準",AA47="深"),OR(AB47="休",Z$17=30,AB$18="×")),Z$17=31,AA$18="×",AA47="")))))),40,0))))</f>
        <v>0</v>
      </c>
      <c r="AA188" s="343">
        <f t="shared" ref="AA188" si="741">IF(AND($D$1="二交代制",AA$17&gt;=1,AA$17&lt;=28,AA47="当",AB47="明",AC47="休",AD47="当"),10,IF(AND($D$1="三交代制",AA$17&gt;=2,AA$17&lt;=30,OR(AA47="準",AA47="深"),OR(AB47="準",AB47="深"),OR(AC47="準",AC47="深")),20,IF(AND($D$1="二交代制",OR(AA47="当",AA47="明"),NOT(OR(AND(AA47="当",OR(AB47="明",AA$17=31,AB$18="×"),OR(AC47="休",AA$17=30,AA$17=31,AC$18="×")),AND(AA47="明",OR(Z47="当",AA$17=1),OR(AB47="休",AA$17=31,AB$18="×"))))),30,IF(AND($D$1="三交代制",Z47&lt;&gt;"準",Z47&lt;&gt;"深",OR(AA47="準",AA47="深"),(NOT(OR(AND(AA47="準",OR(Z47="日",Z47="休",AA$17=1,AND(AB47&lt;&gt;"準",AB47&lt;&gt;"深",Z47="")),OR(AB47="休",AND(AB47="準",OR(AC47="休",AA$17=30,AC$18="×")),AA$17=31,AB$18="×",AB47="")),AND(AA47="深",OR(Z47="休",AA$17=1,AND(AB47&lt;&gt;"準",AB47&lt;&gt;"深",Z47="")),OR(AB47="休",AND(OR(AB47="準",AB47="深"),OR(AC47="休",AA$17=30,AC$18="×")),AA$17=31,AB$18="×",AB47="")))))),40,0))))</f>
        <v>0</v>
      </c>
      <c r="AB188" s="343">
        <f t="shared" ref="AB188" si="742">IF(AND($D$1="二交代制",AB$17&gt;=1,AB$17&lt;=28,AB47="当",AC47="明",AD47="休",AE47="当"),10,IF(AND($D$1="三交代制",AB$17&gt;=2,AB$17&lt;=30,OR(AB47="準",AB47="深"),OR(AC47="準",AC47="深"),OR(AD47="準",AD47="深")),20,IF(AND($D$1="二交代制",OR(AB47="当",AB47="明"),NOT(OR(AND(AB47="当",OR(AC47="明",AB$17=31,AC$18="×"),OR(AD47="休",AB$17=30,AB$17=31,AD$18="×")),AND(AB47="明",OR(AA47="当",AB$17=1),OR(AC47="休",AB$17=31,AC$18="×"))))),30,IF(AND($D$1="三交代制",AA47&lt;&gt;"準",AA47&lt;&gt;"深",OR(AB47="準",AB47="深"),(NOT(OR(AND(AB47="準",OR(AA47="日",AA47="休",AB$17=1,AND(AC47&lt;&gt;"準",AC47&lt;&gt;"深",AA47="")),OR(AC47="休",AND(AC47="準",OR(AD47="休",AB$17=30,AD$18="×")),AB$17=31,AC$18="×",AC47="")),AND(AB47="深",OR(AA47="休",AB$17=1,AND(AC47&lt;&gt;"準",AC47&lt;&gt;"深",AA47="")),OR(AC47="休",AND(OR(AC47="準",AC47="深"),OR(AD47="休",AB$17=30,AD$18="×")),AB$17=31,AC$18="×",AC47="")))))),40,0))))</f>
        <v>0</v>
      </c>
      <c r="AC188" s="343">
        <f t="shared" ref="AC188" si="743">IF(AND($D$1="二交代制",AC$17&gt;=1,AC$17&lt;=28,AC47="当",AD47="明",AE47="休",AF47="当"),10,IF(AND($D$1="三交代制",AC$17&gt;=2,AC$17&lt;=30,OR(AC47="準",AC47="深"),OR(AD47="準",AD47="深"),OR(AE47="準",AE47="深")),20,IF(AND($D$1="二交代制",OR(AC47="当",AC47="明"),NOT(OR(AND(AC47="当",OR(AD47="明",AC$17=31,AD$18="×"),OR(AE47="休",AC$17=30,AC$17=31,AE$18="×")),AND(AC47="明",OR(AB47="当",AC$17=1),OR(AD47="休",AC$17=31,AD$18="×"))))),30,IF(AND($D$1="三交代制",AB47&lt;&gt;"準",AB47&lt;&gt;"深",OR(AC47="準",AC47="深"),(NOT(OR(AND(AC47="準",OR(AB47="日",AB47="休",AC$17=1,AND(AD47&lt;&gt;"準",AD47&lt;&gt;"深",AB47="")),OR(AD47="休",AND(AD47="準",OR(AE47="休",AC$17=30,AE$18="×")),AC$17=31,AD$18="×",AD47="")),AND(AC47="深",OR(AB47="休",AC$17=1,AND(AD47&lt;&gt;"準",AD47&lt;&gt;"深",AB47="")),OR(AD47="休",AND(OR(AD47="準",AD47="深"),OR(AE47="休",AC$17=30,AE$18="×")),AC$17=31,AD$18="×",AD47="")))))),40,0))))</f>
        <v>0</v>
      </c>
      <c r="AD188" s="343">
        <f t="shared" ref="AD188" si="744">IF(AND($D$1="二交代制",AD$17&gt;=1,AD$17&lt;=28,AD47="当",AE47="明",AF47="休",AG47="当"),10,IF(AND($D$1="三交代制",AD$17&gt;=2,AD$17&lt;=30,OR(AD47="準",AD47="深"),OR(AE47="準",AE47="深"),OR(AF47="準",AF47="深")),20,IF(AND($D$1="二交代制",OR(AD47="当",AD47="明"),NOT(OR(AND(AD47="当",OR(AE47="明",AD$17=31,AE$18="×"),OR(AF47="休",AD$17=30,AD$17=31,AF$18="×")),AND(AD47="明",OR(AC47="当",AD$17=1),OR(AE47="休",AD$17=31,AE$18="×"))))),30,IF(AND($D$1="三交代制",AC47&lt;&gt;"準",AC47&lt;&gt;"深",OR(AD47="準",AD47="深"),(NOT(OR(AND(AD47="準",OR(AC47="日",AC47="休",AD$17=1,AND(AE47&lt;&gt;"準",AE47&lt;&gt;"深",AC47="")),OR(AE47="休",AND(AE47="準",OR(AF47="休",AD$17=30,AF$18="×")),AD$17=31,AE$18="×",AE47="")),AND(AD47="深",OR(AC47="休",AD$17=1,AND(AE47&lt;&gt;"準",AE47&lt;&gt;"深",AC47="")),OR(AE47="休",AND(OR(AE47="準",AE47="深"),OR(AF47="休",AD$17=30,AF$18="×")),AD$17=31,AE$18="×",AE47="")))))),40,0))))</f>
        <v>0</v>
      </c>
      <c r="AE188" s="343">
        <f t="shared" ref="AE188" si="745">IF(AND($D$1="二交代制",AE$17&gt;=1,AE$17&lt;=28,AE47="当",AF47="明",AG47="休",AH47="当"),10,IF(AND($D$1="三交代制",AE$17&gt;=2,AE$17&lt;=30,OR(AE47="準",AE47="深"),OR(AF47="準",AF47="深"),OR(AG47="準",AG47="深")),20,IF(AND($D$1="二交代制",OR(AE47="当",AE47="明"),NOT(OR(AND(AE47="当",OR(AF47="明",AE$17=31,AF$18="×"),OR(AG47="休",AE$17=30,AE$17=31,AG$18="×")),AND(AE47="明",OR(AD47="当",AE$17=1),OR(AF47="休",AE$17=31,AF$18="×"))))),30,IF(AND($D$1="三交代制",AD47&lt;&gt;"準",AD47&lt;&gt;"深",OR(AE47="準",AE47="深"),(NOT(OR(AND(AE47="準",OR(AD47="日",AD47="休",AE$17=1,AND(AF47&lt;&gt;"準",AF47&lt;&gt;"深",AD47="")),OR(AF47="休",AND(AF47="準",OR(AG47="休",AE$17=30,AG$18="×")),AE$17=31,AF$18="×",AF47="")),AND(AE47="深",OR(AD47="休",AE$17=1,AND(AF47&lt;&gt;"準",AF47&lt;&gt;"深",AD47="")),OR(AF47="休",AND(OR(AF47="準",AF47="深"),OR(AG47="休",AE$17=30,AG$18="×")),AE$17=31,AF$18="×",AF47="")))))),40,0))))</f>
        <v>0</v>
      </c>
      <c r="AF188" s="343">
        <f t="shared" ref="AF188" si="746">IF(AND($D$1="二交代制",AF$17&gt;=1,AF$17&lt;=28,AF47="当",AG47="明",AH47="休",AI47="当"),10,IF(AND($D$1="三交代制",AF$17&gt;=2,AF$17&lt;=30,OR(AF47="準",AF47="深"),OR(AG47="準",AG47="深"),OR(AH47="準",AH47="深")),20,IF(AND($D$1="二交代制",OR(AF47="当",AF47="明"),NOT(OR(AND(AF47="当",OR(AG47="明",AF$17=31,AG$18="×"),OR(AH47="休",AF$17=30,AF$17=31,AH$18="×")),AND(AF47="明",OR(AE47="当",AF$17=1),OR(AG47="休",AF$17=31,AG$18="×"))))),30,IF(AND($D$1="三交代制",AE47&lt;&gt;"準",AE47&lt;&gt;"深",OR(AF47="準",AF47="深"),(NOT(OR(AND(AF47="準",OR(AE47="日",AE47="休",AF$17=1,AND(AG47&lt;&gt;"準",AG47&lt;&gt;"深",AE47="")),OR(AG47="休",AND(AG47="準",OR(AH47="休",AF$17=30,AH$18="×")),AF$17=31,AG$18="×",AG47="")),AND(AF47="深",OR(AE47="休",AF$17=1,AND(AG47&lt;&gt;"準",AG47&lt;&gt;"深",AE47="")),OR(AG47="休",AND(OR(AG47="準",AG47="深"),OR(AH47="休",AF$17=30,AH$18="×")),AF$17=31,AG$18="×",AG47="")))))),40,0))))</f>
        <v>0</v>
      </c>
      <c r="AG188" s="343">
        <f t="shared" ref="AG188" si="747">IF(AND($D$1="二交代制",AG$17&gt;=1,AG$17&lt;=28,AG47="当",AH47="明",AI47="休",AJ47="当"),10,IF(AND($D$1="三交代制",AG$17&gt;=2,AG$17&lt;=30,OR(AG47="準",AG47="深"),OR(AH47="準",AH47="深"),OR(AI47="準",AI47="深")),20,IF(AND($D$1="二交代制",OR(AG47="当",AG47="明"),NOT(OR(AND(AG47="当",OR(AH47="明",AG$17=31,AH$18="×"),OR(AI47="休",AG$17=30,AG$17=31,AI$18="×")),AND(AG47="明",OR(AF47="当",AG$17=1),OR(AH47="休",AG$17=31,AH$18="×"))))),30,IF(AND($D$1="三交代制",AF47&lt;&gt;"準",AF47&lt;&gt;"深",OR(AG47="準",AG47="深"),(NOT(OR(AND(AG47="準",OR(AF47="日",AF47="休",AG$17=1,AND(AH47&lt;&gt;"準",AH47&lt;&gt;"深",AF47="")),OR(AH47="休",AND(AH47="準",OR(AI47="休",AG$17=30,AI$18="×")),AG$17=31,AH$18="×",AH47="")),AND(AG47="深",OR(AF47="休",AG$17=1,AND(AH47&lt;&gt;"準",AH47&lt;&gt;"深",AF47="")),OR(AH47="休",AND(OR(AH47="準",AH47="深"),OR(AI47="休",AG$17=30,AI$18="×")),AG$17=31,AH$18="×",AH47="")))))),40,0))))</f>
        <v>0</v>
      </c>
      <c r="AH188" s="343">
        <f t="shared" ref="AH188" si="748">IF(AND($D$1="二交代制",AH$17&gt;=1,AH$17&lt;=28,AH47="当",AI47="明",AJ47="休",AK47="当"),10,IF(AND($D$1="三交代制",AH$17&gt;=2,AH$17&lt;=30,OR(AH47="準",AH47="深"),OR(AI47="準",AI47="深"),OR(AJ47="準",AJ47="深")),20,IF(AND($D$1="二交代制",OR(AH47="当",AH47="明"),NOT(OR(AND(AH47="当",OR(AI47="明",AH$17=31,AI$18="×"),OR(AJ47="休",AH$17=30,AH$17=31,AJ$18="×")),AND(AH47="明",OR(AG47="当",AH$17=1),OR(AI47="休",AH$17=31,AI$18="×"))))),30,IF(AND($D$1="三交代制",AG47&lt;&gt;"準",AG47&lt;&gt;"深",OR(AH47="準",AH47="深"),(NOT(OR(AND(AH47="準",OR(AG47="日",AG47="休",AH$17=1,AND(AI47&lt;&gt;"準",AI47&lt;&gt;"深",AG47="")),OR(AI47="休",AND(AI47="準",OR(AJ47="休",AH$17=30,AJ$18="×")),AH$17=31,AI$18="×",AI47="")),AND(AH47="深",OR(AG47="休",AH$17=1,AND(AI47&lt;&gt;"準",AI47&lt;&gt;"深",AG47="")),OR(AI47="休",AND(OR(AI47="準",AI47="深"),OR(AJ47="休",AH$17=30,AJ$18="×")),AH$17=31,AI$18="×",AI47="")))))),40,0))))</f>
        <v>0</v>
      </c>
      <c r="AI188" s="343">
        <f t="shared" ref="AI188" si="749">IF(AND($D$1="二交代制",AI$17&gt;=1,AI$17&lt;=28,AI47="当",AJ47="明",AK47="休",AL47="当"),10,IF(AND($D$1="三交代制",AI$17&gt;=2,AI$17&lt;=30,OR(AI47="準",AI47="深"),OR(AJ47="準",AJ47="深"),OR(AK47="準",AK47="深")),20,IF(AND($D$1="二交代制",OR(AI47="当",AI47="明"),NOT(OR(AND(AI47="当",OR(AJ47="明",AI$17=31,AJ$18="×"),OR(AK47="休",AI$17=30,AI$17=31,AK$18="×")),AND(AI47="明",OR(AH47="当",AI$17=1),OR(AJ47="休",AI$17=31,AJ$18="×"))))),30,IF(AND($D$1="三交代制",AH47&lt;&gt;"準",AH47&lt;&gt;"深",OR(AI47="準",AI47="深"),(NOT(OR(AND(AI47="準",OR(AH47="日",AH47="休",AI$17=1,AND(AJ47&lt;&gt;"準",AJ47&lt;&gt;"深",AH47="")),OR(AJ47="休",AND(AJ47="準",OR(AK47="休",AI$17=30,AK$18="×")),AI$17=31,AJ$18="×",AJ47="")),AND(AI47="深",OR(AH47="休",AI$17=1,AND(AJ47&lt;&gt;"準",AJ47&lt;&gt;"深",AH47="")),OR(AJ47="休",AND(OR(AJ47="準",AJ47="深"),OR(AK47="休",AI$17=30,AK$18="×")),AI$17=31,AJ$18="×",AJ47="")))))),40,0))))</f>
        <v>0</v>
      </c>
      <c r="AJ188" s="343">
        <f t="shared" ref="AJ188" si="750">IF(AND($D$1="二交代制",AJ$17&gt;=1,AJ$17&lt;=28,AJ47="当",AK47="明",AL47="休",AM47="当"),10,IF(AND($D$1="三交代制",AJ$17&gt;=2,AJ$17&lt;=30,OR(AJ47="準",AJ47="深"),OR(AK47="準",AK47="深"),OR(AL47="準",AL47="深")),20,IF(AND($D$1="二交代制",OR(AJ47="当",AJ47="明"),NOT(OR(AND(AJ47="当",OR(AK47="明",AJ$17=31,AK$18="×"),OR(AL47="休",AJ$17=30,AJ$17=31,AL$18="×")),AND(AJ47="明",OR(AI47="当",AJ$17=1),OR(AK47="休",AJ$17=31,AK$18="×"))))),30,IF(AND($D$1="三交代制",AI47&lt;&gt;"準",AI47&lt;&gt;"深",OR(AJ47="準",AJ47="深"),(NOT(OR(AND(AJ47="準",OR(AI47="日",AI47="休",AJ$17=1,AND(AK47&lt;&gt;"準",AK47&lt;&gt;"深",AI47="")),OR(AK47="休",AND(AK47="準",OR(AL47="休",AJ$17=30,AL$18="×")),AJ$17=31,AK$18="×",AK47="")),AND(AJ47="深",OR(AI47="休",AJ$17=1,AND(AK47&lt;&gt;"準",AK47&lt;&gt;"深",AI47="")),OR(AK47="休",AND(OR(AK47="準",AK47="深"),OR(AL47="休",AJ$17=30,AL$18="×")),AJ$17=31,AK$18="×",AK47="")))))),40,0))))</f>
        <v>0</v>
      </c>
      <c r="AK188" s="343">
        <f t="shared" ref="AK188" si="751">IF(AND($D$1="二交代制",AK$17&gt;=1,AK$17&lt;=28,AK47="当",AL47="明",AM47="休",AN47="当"),10,IF(AND($D$1="三交代制",AK$17&gt;=2,AK$17&lt;=30,OR(AK47="準",AK47="深"),OR(AL47="準",AL47="深"),OR(AM47="準",AM47="深")),20,IF(AND($D$1="二交代制",OR(AK47="当",AK47="明"),NOT(OR(AND(AK47="当",OR(AL47="明",AK$17=31,AL$18="×"),OR(AM47="休",AK$17=30,AK$17=31,AM$18="×")),AND(AK47="明",OR(AJ47="当",AK$17=1),OR(AL47="休",AK$17=31,AL$18="×"))))),30,IF(AND($D$1="三交代制",AJ47&lt;&gt;"準",AJ47&lt;&gt;"深",OR(AK47="準",AK47="深"),(NOT(OR(AND(AK47="準",OR(AJ47="日",AJ47="休",AK$17=1,AND(AL47&lt;&gt;"準",AL47&lt;&gt;"深",AJ47="")),OR(AL47="休",AND(AL47="準",OR(AM47="休",AK$17=30,AM$18="×")),AK$17=31,AL$18="×",AL47="")),AND(AK47="深",OR(AJ47="休",AK$17=1,AND(AL47&lt;&gt;"準",AL47&lt;&gt;"深",AJ47="")),OR(AL47="休",AND(OR(AL47="準",AL47="深"),OR(AM47="休",AK$17=30,AM$18="×")),AK$17=31,AL$18="×",AL47="")))))),40,0))))</f>
        <v>0</v>
      </c>
      <c r="AL188" s="343">
        <f t="shared" ref="AL188" si="752">IF(AND($D$1="二交代制",AL$17&gt;=1,AL$17&lt;=28,AL47="当",AM47="明",AN47="休",AO47="当"),10,IF(AND($D$1="三交代制",AL$17&gt;=2,AL$17&lt;=30,OR(AL47="準",AL47="深"),OR(AM47="準",AM47="深"),OR(AN47="準",AN47="深")),20,IF(AND($D$1="二交代制",OR(AL47="当",AL47="明"),NOT(OR(AND(AL47="当",OR(AM47="明",AL$17=31,AM$18="×"),OR(AN47="休",AL$17=30,AL$17=31,AN$18="×")),AND(AL47="明",OR(AK47="当",AL$17=1),OR(AM47="休",AL$17=31,AM$18="×"))))),30,IF(AND($D$1="三交代制",AK47&lt;&gt;"準",AK47&lt;&gt;"深",OR(AL47="準",AL47="深"),(NOT(OR(AND(AL47="準",OR(AK47="日",AK47="休",AL$17=1,AND(AM47&lt;&gt;"準",AM47&lt;&gt;"深",AK47="")),OR(AM47="休",AND(AM47="準",OR(AN47="休",AL$17=30,AN$18="×")),AL$17=31,AM$18="×",AM47="")),AND(AL47="深",OR(AK47="休",AL$17=1,AND(AM47&lt;&gt;"準",AM47&lt;&gt;"深",AK47="")),OR(AM47="休",AND(OR(AM47="準",AM47="深"),OR(AN47="休",AL$17=30,AN$18="×")),AL$17=31,AM$18="×",AM47="")))))),40,0))))</f>
        <v>0</v>
      </c>
      <c r="AM188" s="343">
        <f t="shared" ref="AM188" si="753">IF(AND($D$1="二交代制",AM$17&gt;=1,AM$17&lt;=28,AM47="当",AN47="明",AO47="休",AP47="当"),10,IF(AND($D$1="三交代制",AM$17&gt;=2,AM$17&lt;=30,OR(AM47="準",AM47="深"),OR(AN47="準",AN47="深"),OR(AO47="準",AO47="深")),20,IF(AND($D$1="二交代制",OR(AM47="当",AM47="明"),NOT(OR(AND(AM47="当",OR(AN47="明",AM$17=31,AN$18="×"),OR(AO47="休",AM$17=30,AM$17=31,AO$18="×")),AND(AM47="明",OR(AL47="当",AM$17=1),OR(AN47="休",AM$17=31,AN$18="×"))))),30,IF(AND($D$1="三交代制",AL47&lt;&gt;"準",AL47&lt;&gt;"深",OR(AM47="準",AM47="深"),(NOT(OR(AND(AM47="準",OR(AL47="日",AL47="休",AM$17=1,AND(AN47&lt;&gt;"準",AN47&lt;&gt;"深",AL47="")),OR(AN47="休",AND(AN47="準",OR(AO47="休",AM$17=30,AO$18="×")),AM$17=31,AN$18="×",AN47="")),AND(AM47="深",OR(AL47="休",AM$17=1,AND(AN47&lt;&gt;"準",AN47&lt;&gt;"深",AL47="")),OR(AN47="休",AND(OR(AN47="準",AN47="深"),OR(AO47="休",AM$17=30,AO$18="×")),AM$17=31,AN$18="×",AN47="")))))),40,0))))</f>
        <v>0</v>
      </c>
      <c r="AN188" s="343">
        <f t="shared" ref="AN188" si="754">IF(AND($D$1="二交代制",AN$17&gt;=1,AN$17&lt;=28,AN47="当",AO47="明",AP47="休",AQ47="当"),10,IF(AND($D$1="三交代制",AN$17&gt;=2,AN$17&lt;=30,OR(AN47="準",AN47="深"),OR(AO47="準",AO47="深"),OR(AP47="準",AP47="深")),20,IF(AND($D$1="二交代制",OR(AN47="当",AN47="明"),NOT(OR(AND(AN47="当",OR(AO47="明",AN$17=31,AO$18="×"),OR(AP47="休",AN$17=30,AN$17=31,AP$18="×")),AND(AN47="明",OR(AM47="当",AN$17=1),OR(AO47="休",AN$17=31,AO$18="×"))))),30,IF(AND($D$1="三交代制",AM47&lt;&gt;"準",AM47&lt;&gt;"深",OR(AN47="準",AN47="深"),(NOT(OR(AND(AN47="準",OR(AM47="日",AM47="休",AN$17=1,AND(AO47&lt;&gt;"準",AO47&lt;&gt;"深",AM47="")),OR(AO47="休",AND(AO47="準",OR(AP47="休",AN$17=30,AP$18="×")),AN$17=31,AO$18="×",AO47="")),AND(AN47="深",OR(AM47="休",AN$17=1,AND(AO47&lt;&gt;"準",AO47&lt;&gt;"深",AM47="")),OR(AO47="休",AND(OR(AO47="準",AO47="深"),OR(AP47="休",AN$17=30,AP$18="×")),AN$17=31,AO$18="×",AO47="")))))),40,0))))</f>
        <v>0</v>
      </c>
      <c r="AO188" s="343">
        <f t="shared" ref="AO188" si="755">IF(AND($D$1="二交代制",AO$17&gt;=1,AO$17&lt;=28,AO47="当",AP47="明",AQ47="休",AR47="当"),10,IF(AND($D$1="三交代制",AO$17&gt;=2,AO$17&lt;=30,OR(AO47="準",AO47="深"),OR(AP47="準",AP47="深"),OR(AQ47="準",AQ47="深")),20,IF(AND($D$1="二交代制",OR(AO47="当",AO47="明"),NOT(OR(AND(AO47="当",OR(AP47="明",AO$17=31,AP$18="×"),OR(AQ47="休",AO$17=30,AO$17=31,AQ$18="×")),AND(AO47="明",OR(AN47="当",AO$17=1),OR(AP47="休",AO$17=31,AP$18="×"))))),30,IF(AND($D$1="三交代制",AN47&lt;&gt;"準",AN47&lt;&gt;"深",OR(AO47="準",AO47="深"),(NOT(OR(AND(AO47="準",OR(AN47="日",AN47="休",AO$17=1,AND(AP47&lt;&gt;"準",AP47&lt;&gt;"深",AN47="")),OR(AP47="休",AND(AP47="準",OR(AQ47="休",AO$17=30,AQ$18="×")),AO$17=31,AP$18="×",AP47="")),AND(AO47="深",OR(AN47="休",AO$17=1,AND(AP47&lt;&gt;"準",AP47&lt;&gt;"深",AN47="")),OR(AP47="休",AND(OR(AP47="準",AP47="深"),OR(AQ47="休",AO$17=30,AQ$18="×")),AO$17=31,AP$18="×",AP47="")))))),40,0))))</f>
        <v>0</v>
      </c>
      <c r="BA188" s="87" t="str">
        <f>IF(Aチーム用勤務希望表!BA188&lt;&gt;"",Aチーム用勤務希望表!BA188,"")</f>
        <v/>
      </c>
      <c r="BB188" s="140" t="str">
        <f>IF(Aチーム用勤務希望表!BB188&lt;&gt;"",Aチーム用勤務希望表!BB188,"")</f>
        <v/>
      </c>
      <c r="BC188" s="87" t="str">
        <f>IF(Aチーム用勤務希望表!BC188&lt;&gt;"",Aチーム用勤務希望表!BC188,"")</f>
        <v/>
      </c>
      <c r="BD188" s="13">
        <f t="shared" si="657"/>
        <v>0</v>
      </c>
      <c r="BE188" s="13">
        <f t="shared" si="657"/>
        <v>0</v>
      </c>
      <c r="BF188" s="13">
        <f t="shared" si="657"/>
        <v>0</v>
      </c>
      <c r="BG188" s="13">
        <f t="shared" si="657"/>
        <v>0</v>
      </c>
      <c r="BH188" s="13">
        <f t="shared" si="657"/>
        <v>0</v>
      </c>
      <c r="BI188" s="13">
        <f t="shared" si="657"/>
        <v>0</v>
      </c>
      <c r="BJ188" s="13">
        <f t="shared" si="657"/>
        <v>0</v>
      </c>
      <c r="BK188" s="13">
        <f t="shared" si="657"/>
        <v>0</v>
      </c>
      <c r="BL188" s="13">
        <f t="shared" si="657"/>
        <v>0</v>
      </c>
      <c r="BM188" s="13">
        <f t="shared" si="657"/>
        <v>0</v>
      </c>
      <c r="BN188" s="13">
        <f t="shared" si="658"/>
        <v>0</v>
      </c>
      <c r="BO188" s="13">
        <f t="shared" si="658"/>
        <v>0</v>
      </c>
      <c r="BP188" s="13">
        <f t="shared" si="658"/>
        <v>0</v>
      </c>
      <c r="BQ188" s="13">
        <f t="shared" si="658"/>
        <v>0</v>
      </c>
      <c r="BR188" s="13">
        <f t="shared" si="658"/>
        <v>0</v>
      </c>
      <c r="BS188" s="13">
        <f t="shared" si="658"/>
        <v>0</v>
      </c>
      <c r="BT188" s="13">
        <f t="shared" si="658"/>
        <v>0</v>
      </c>
      <c r="BU188" s="13">
        <f t="shared" si="658"/>
        <v>0</v>
      </c>
      <c r="BV188" s="13">
        <f t="shared" si="658"/>
        <v>0</v>
      </c>
      <c r="BW188" s="13">
        <f t="shared" si="658"/>
        <v>0</v>
      </c>
      <c r="BX188" s="13">
        <f t="shared" si="659"/>
        <v>0</v>
      </c>
      <c r="BY188" s="13">
        <f t="shared" si="659"/>
        <v>0</v>
      </c>
      <c r="BZ188" s="13">
        <f t="shared" si="659"/>
        <v>0</v>
      </c>
      <c r="CA188" s="13">
        <f t="shared" si="659"/>
        <v>0</v>
      </c>
      <c r="CB188" s="13">
        <f t="shared" si="659"/>
        <v>0</v>
      </c>
      <c r="CC188" s="13">
        <f t="shared" si="659"/>
        <v>0</v>
      </c>
      <c r="CD188" s="13">
        <f t="shared" si="659"/>
        <v>0</v>
      </c>
      <c r="CE188" s="13">
        <f t="shared" si="659"/>
        <v>0</v>
      </c>
      <c r="CF188" s="13">
        <f t="shared" si="659"/>
        <v>0</v>
      </c>
      <c r="CG188" s="13">
        <f t="shared" si="659"/>
        <v>0</v>
      </c>
      <c r="CH188" s="13">
        <f t="shared" si="659"/>
        <v>0</v>
      </c>
    </row>
    <row r="189" spans="3:86" ht="19.5" thickBot="1" x14ac:dyDescent="0.45">
      <c r="C189" s="17"/>
      <c r="D189" s="17"/>
      <c r="E189" s="17"/>
      <c r="F189" s="17"/>
      <c r="G189" s="17"/>
      <c r="H189" s="17"/>
      <c r="I189" s="345"/>
      <c r="J189" s="434"/>
      <c r="K189" s="343"/>
      <c r="L189" s="343"/>
      <c r="M189" s="343"/>
      <c r="N189" s="343"/>
      <c r="O189" s="343"/>
      <c r="P189" s="343"/>
      <c r="Q189" s="343"/>
      <c r="R189" s="343"/>
      <c r="S189" s="343"/>
      <c r="T189" s="343"/>
      <c r="U189" s="343"/>
      <c r="V189" s="343"/>
      <c r="W189" s="343"/>
      <c r="X189" s="343"/>
      <c r="Y189" s="343"/>
      <c r="Z189" s="343"/>
      <c r="AA189" s="343"/>
      <c r="AB189" s="343"/>
      <c r="AC189" s="343"/>
      <c r="AD189" s="343"/>
      <c r="AE189" s="343"/>
      <c r="AF189" s="343"/>
      <c r="AG189" s="343"/>
      <c r="AH189" s="343"/>
      <c r="AI189" s="343"/>
      <c r="AJ189" s="343"/>
      <c r="AK189" s="343"/>
      <c r="AL189" s="343"/>
      <c r="AM189" s="343"/>
      <c r="AN189" s="343"/>
      <c r="AO189" s="343"/>
      <c r="BA189" s="87" t="str">
        <f>IF(Aチーム用勤務希望表!BA189&lt;&gt;"",Aチーム用勤務希望表!BA189,"")</f>
        <v/>
      </c>
      <c r="BB189" s="140" t="str">
        <f>IF(Aチーム用勤務希望表!BB189&lt;&gt;"",Aチーム用勤務希望表!BB189,"")</f>
        <v/>
      </c>
      <c r="BC189" s="87" t="str">
        <f>IF(Aチーム用勤務希望表!BC189&lt;&gt;"",Aチーム用勤務希望表!BC189,"")</f>
        <v/>
      </c>
      <c r="BD189" s="13">
        <f t="shared" si="657"/>
        <v>0</v>
      </c>
      <c r="BE189" s="13">
        <f t="shared" si="657"/>
        <v>0</v>
      </c>
      <c r="BF189" s="13">
        <f t="shared" si="657"/>
        <v>0</v>
      </c>
      <c r="BG189" s="13">
        <f t="shared" si="657"/>
        <v>0</v>
      </c>
      <c r="BH189" s="13">
        <f t="shared" si="657"/>
        <v>0</v>
      </c>
      <c r="BI189" s="13">
        <f t="shared" si="657"/>
        <v>0</v>
      </c>
      <c r="BJ189" s="13">
        <f t="shared" si="657"/>
        <v>0</v>
      </c>
      <c r="BK189" s="13">
        <f t="shared" si="657"/>
        <v>0</v>
      </c>
      <c r="BL189" s="13">
        <f t="shared" si="657"/>
        <v>0</v>
      </c>
      <c r="BM189" s="13">
        <f t="shared" si="657"/>
        <v>0</v>
      </c>
      <c r="BN189" s="13">
        <f t="shared" si="658"/>
        <v>0</v>
      </c>
      <c r="BO189" s="13">
        <f t="shared" si="658"/>
        <v>0</v>
      </c>
      <c r="BP189" s="13">
        <f t="shared" si="658"/>
        <v>0</v>
      </c>
      <c r="BQ189" s="13">
        <f t="shared" si="658"/>
        <v>0</v>
      </c>
      <c r="BR189" s="13">
        <f t="shared" si="658"/>
        <v>0</v>
      </c>
      <c r="BS189" s="13">
        <f t="shared" si="658"/>
        <v>0</v>
      </c>
      <c r="BT189" s="13">
        <f t="shared" si="658"/>
        <v>0</v>
      </c>
      <c r="BU189" s="13">
        <f t="shared" si="658"/>
        <v>0</v>
      </c>
      <c r="BV189" s="13">
        <f t="shared" si="658"/>
        <v>0</v>
      </c>
      <c r="BW189" s="13">
        <f t="shared" si="658"/>
        <v>0</v>
      </c>
      <c r="BX189" s="13">
        <f t="shared" si="659"/>
        <v>0</v>
      </c>
      <c r="BY189" s="13">
        <f t="shared" si="659"/>
        <v>0</v>
      </c>
      <c r="BZ189" s="13">
        <f t="shared" si="659"/>
        <v>0</v>
      </c>
      <c r="CA189" s="13">
        <f t="shared" si="659"/>
        <v>0</v>
      </c>
      <c r="CB189" s="13">
        <f t="shared" si="659"/>
        <v>0</v>
      </c>
      <c r="CC189" s="13">
        <f t="shared" si="659"/>
        <v>0</v>
      </c>
      <c r="CD189" s="13">
        <f t="shared" si="659"/>
        <v>0</v>
      </c>
      <c r="CE189" s="13">
        <f t="shared" si="659"/>
        <v>0</v>
      </c>
      <c r="CF189" s="13">
        <f t="shared" si="659"/>
        <v>0</v>
      </c>
      <c r="CG189" s="13">
        <f t="shared" si="659"/>
        <v>0</v>
      </c>
      <c r="CH189" s="13">
        <f t="shared" si="659"/>
        <v>0</v>
      </c>
    </row>
    <row r="190" spans="3:86" ht="19.5" thickBot="1" x14ac:dyDescent="0.45">
      <c r="C190" s="17"/>
      <c r="D190" s="17"/>
      <c r="E190" s="17"/>
      <c r="F190" s="17"/>
      <c r="G190" s="17"/>
      <c r="H190" s="17"/>
      <c r="I190" s="345"/>
      <c r="J190" s="419" t="str">
        <f t="shared" ref="J190" si="756">E49</f>
        <v>井上</v>
      </c>
      <c r="K190" s="343">
        <f t="shared" ref="K190" si="757">IF(AND($D$1="二交代制",K$17&gt;=1,K$17&lt;=28,K49="当",L49="明",M49="休",N49="当"),10,IF(AND($D$1="三交代制",K$17&gt;=2,K$17&lt;=30,OR(K49="準",K49="深"),OR(L49="準",L49="深"),OR(M49="準",M49="深")),20,IF(AND($D$1="二交代制",OR(K49="当",K49="明"),NOT(OR(AND(K49="当",OR(L49="明",K$17=31,L$18="×"),OR(M49="休",K$17=30,K$17=31,M$18="×")),AND(K49="明",OR(J49="当",K$17=1),OR(L49="休",K$17=31,L$18="×"))))),30,IF(AND($D$1="三交代制",J49&lt;&gt;"準",J49&lt;&gt;"深",OR(K49="準",K49="深"),(NOT(OR(AND(K49="準",OR(J49="日",J49="休",K$17=1,AND(L49&lt;&gt;"準",L49&lt;&gt;"深",J49="")),OR(L49="休",AND(L49="準",OR(M49="休",K$17=30,M$18="×")),K$17=31,L$18="×",L49="")),AND(K49="深",OR(J49="休",K$17=1,AND(L49&lt;&gt;"準",L49&lt;&gt;"深",J49="")),OR(L49="休",AND(OR(L49="準",L49="深"),OR(M49="休",K$17=30,M$18="×")),K$17=31,L$18="×",L49="")))))),40,0))))</f>
        <v>0</v>
      </c>
      <c r="L190" s="343">
        <f t="shared" ref="L190" si="758">IF(AND($D$1="二交代制",L$17&gt;=1,L$17&lt;=28,L49="当",M49="明",N49="休",O49="当"),10,IF(AND($D$1="三交代制",L$17&gt;=2,L$17&lt;=30,OR(L49="準",L49="深"),OR(M49="準",M49="深"),OR(N49="準",N49="深")),20,IF(AND($D$1="二交代制",OR(L49="当",L49="明"),NOT(OR(AND(L49="当",OR(M49="明",L$17=31,M$18="×"),OR(N49="休",L$17=30,L$17=31,N$18="×")),AND(L49="明",OR(K49="当",L$17=1),OR(M49="休",L$17=31,M$18="×"))))),30,IF(AND($D$1="三交代制",K49&lt;&gt;"準",K49&lt;&gt;"深",OR(L49="準",L49="深"),(NOT(OR(AND(L49="準",OR(K49="日",K49="休",L$17=1,AND(M49&lt;&gt;"準",M49&lt;&gt;"深",K49="")),OR(M49="休",AND(M49="準",OR(N49="休",L$17=30,N$18="×")),L$17=31,M$18="×",M49="")),AND(L49="深",OR(K49="休",L$17=1,AND(M49&lt;&gt;"準",M49&lt;&gt;"深",K49="")),OR(M49="休",AND(OR(M49="準",M49="深"),OR(N49="休",L$17=30,N$18="×")),L$17=31,M$18="×",M49="")))))),40,0))))</f>
        <v>0</v>
      </c>
      <c r="M190" s="343">
        <f t="shared" ref="M190" si="759">IF(AND($D$1="二交代制",M$17&gt;=1,M$17&lt;=28,M49="当",N49="明",O49="休",P49="当"),10,IF(AND($D$1="三交代制",M$17&gt;=2,M$17&lt;=30,OR(M49="準",M49="深"),OR(N49="準",N49="深"),OR(O49="準",O49="深")),20,IF(AND($D$1="二交代制",OR(M49="当",M49="明"),NOT(OR(AND(M49="当",OR(N49="明",M$17=31,N$18="×"),OR(O49="休",M$17=30,M$17=31,O$18="×")),AND(M49="明",OR(L49="当",M$17=1),OR(N49="休",M$17=31,N$18="×"))))),30,IF(AND($D$1="三交代制",L49&lt;&gt;"準",L49&lt;&gt;"深",OR(M49="準",M49="深"),(NOT(OR(AND(M49="準",OR(L49="日",L49="休",M$17=1,AND(N49&lt;&gt;"準",N49&lt;&gt;"深",L49="")),OR(N49="休",AND(N49="準",OR(O49="休",M$17=30,O$18="×")),M$17=31,N$18="×",N49="")),AND(M49="深",OR(L49="休",M$17=1,AND(N49&lt;&gt;"準",N49&lt;&gt;"深",L49="")),OR(N49="休",AND(OR(N49="準",N49="深"),OR(O49="休",M$17=30,O$18="×")),M$17=31,N$18="×",N49="")))))),40,0))))</f>
        <v>0</v>
      </c>
      <c r="N190" s="343">
        <f t="shared" ref="N190" si="760">IF(AND($D$1="二交代制",N$17&gt;=1,N$17&lt;=28,N49="当",O49="明",P49="休",Q49="当"),10,IF(AND($D$1="三交代制",N$17&gt;=2,N$17&lt;=30,OR(N49="準",N49="深"),OR(O49="準",O49="深"),OR(P49="準",P49="深")),20,IF(AND($D$1="二交代制",OR(N49="当",N49="明"),NOT(OR(AND(N49="当",OR(O49="明",N$17=31,O$18="×"),OR(P49="休",N$17=30,N$17=31,P$18="×")),AND(N49="明",OR(M49="当",N$17=1),OR(O49="休",N$17=31,O$18="×"))))),30,IF(AND($D$1="三交代制",M49&lt;&gt;"準",M49&lt;&gt;"深",OR(N49="準",N49="深"),(NOT(OR(AND(N49="準",OR(M49="日",M49="休",N$17=1,AND(O49&lt;&gt;"準",O49&lt;&gt;"深",M49="")),OR(O49="休",AND(O49="準",OR(P49="休",N$17=30,P$18="×")),N$17=31,O$18="×",O49="")),AND(N49="深",OR(M49="休",N$17=1,AND(O49&lt;&gt;"準",O49&lt;&gt;"深",M49="")),OR(O49="休",AND(OR(O49="準",O49="深"),OR(P49="休",N$17=30,P$18="×")),N$17=31,O$18="×",O49="")))))),40,0))))</f>
        <v>0</v>
      </c>
      <c r="O190" s="343">
        <f t="shared" ref="O190" si="761">IF(AND($D$1="二交代制",O$17&gt;=1,O$17&lt;=28,O49="当",P49="明",Q49="休",R49="当"),10,IF(AND($D$1="三交代制",O$17&gt;=2,O$17&lt;=30,OR(O49="準",O49="深"),OR(P49="準",P49="深"),OR(Q49="準",Q49="深")),20,IF(AND($D$1="二交代制",OR(O49="当",O49="明"),NOT(OR(AND(O49="当",OR(P49="明",O$17=31,P$18="×"),OR(Q49="休",O$17=30,O$17=31,Q$18="×")),AND(O49="明",OR(N49="当",O$17=1),OR(P49="休",O$17=31,P$18="×"))))),30,IF(AND($D$1="三交代制",N49&lt;&gt;"準",N49&lt;&gt;"深",OR(O49="準",O49="深"),(NOT(OR(AND(O49="準",OR(N49="日",N49="休",O$17=1,AND(P49&lt;&gt;"準",P49&lt;&gt;"深",N49="")),OR(P49="休",AND(P49="準",OR(Q49="休",O$17=30,Q$18="×")),O$17=31,P$18="×",P49="")),AND(O49="深",OR(N49="休",O$17=1,AND(P49&lt;&gt;"準",P49&lt;&gt;"深",N49="")),OR(P49="休",AND(OR(P49="準",P49="深"),OR(Q49="休",O$17=30,Q$18="×")),O$17=31,P$18="×",P49="")))))),40,0))))</f>
        <v>0</v>
      </c>
      <c r="P190" s="343">
        <f t="shared" ref="P190" si="762">IF(AND($D$1="二交代制",P$17&gt;=1,P$17&lt;=28,P49="当",Q49="明",R49="休",S49="当"),10,IF(AND($D$1="三交代制",P$17&gt;=2,P$17&lt;=30,OR(P49="準",P49="深"),OR(Q49="準",Q49="深"),OR(R49="準",R49="深")),20,IF(AND($D$1="二交代制",OR(P49="当",P49="明"),NOT(OR(AND(P49="当",OR(Q49="明",P$17=31,Q$18="×"),OR(R49="休",P$17=30,P$17=31,R$18="×")),AND(P49="明",OR(O49="当",P$17=1),OR(Q49="休",P$17=31,Q$18="×"))))),30,IF(AND($D$1="三交代制",O49&lt;&gt;"準",O49&lt;&gt;"深",OR(P49="準",P49="深"),(NOT(OR(AND(P49="準",OR(O49="日",O49="休",P$17=1,AND(Q49&lt;&gt;"準",Q49&lt;&gt;"深",O49="")),OR(Q49="休",AND(Q49="準",OR(R49="休",P$17=30,R$18="×")),P$17=31,Q$18="×",Q49="")),AND(P49="深",OR(O49="休",P$17=1,AND(Q49&lt;&gt;"準",Q49&lt;&gt;"深",O49="")),OR(Q49="休",AND(OR(Q49="準",Q49="深"),OR(R49="休",P$17=30,R$18="×")),P$17=31,Q$18="×",Q49="")))))),40,0))))</f>
        <v>0</v>
      </c>
      <c r="Q190" s="343">
        <f t="shared" ref="Q190" si="763">IF(AND($D$1="二交代制",Q$17&gt;=1,Q$17&lt;=28,Q49="当",R49="明",S49="休",T49="当"),10,IF(AND($D$1="三交代制",Q$17&gt;=2,Q$17&lt;=30,OR(Q49="準",Q49="深"),OR(R49="準",R49="深"),OR(S49="準",S49="深")),20,IF(AND($D$1="二交代制",OR(Q49="当",Q49="明"),NOT(OR(AND(Q49="当",OR(R49="明",Q$17=31,R$18="×"),OR(S49="休",Q$17=30,Q$17=31,S$18="×")),AND(Q49="明",OR(P49="当",Q$17=1),OR(R49="休",Q$17=31,R$18="×"))))),30,IF(AND($D$1="三交代制",P49&lt;&gt;"準",P49&lt;&gt;"深",OR(Q49="準",Q49="深"),(NOT(OR(AND(Q49="準",OR(P49="日",P49="休",Q$17=1,AND(R49&lt;&gt;"準",R49&lt;&gt;"深",P49="")),OR(R49="休",AND(R49="準",OR(S49="休",Q$17=30,S$18="×")),Q$17=31,R$18="×",R49="")),AND(Q49="深",OR(P49="休",Q$17=1,AND(R49&lt;&gt;"準",R49&lt;&gt;"深",P49="")),OR(R49="休",AND(OR(R49="準",R49="深"),OR(S49="休",Q$17=30,S$18="×")),Q$17=31,R$18="×",R49="")))))),40,0))))</f>
        <v>0</v>
      </c>
      <c r="R190" s="343">
        <f t="shared" ref="R190" si="764">IF(AND($D$1="二交代制",R$17&gt;=1,R$17&lt;=28,R49="当",S49="明",T49="休",U49="当"),10,IF(AND($D$1="三交代制",R$17&gt;=2,R$17&lt;=30,OR(R49="準",R49="深"),OR(S49="準",S49="深"),OR(T49="準",T49="深")),20,IF(AND($D$1="二交代制",OR(R49="当",R49="明"),NOT(OR(AND(R49="当",OR(S49="明",R$17=31,S$18="×"),OR(T49="休",R$17=30,R$17=31,T$18="×")),AND(R49="明",OR(Q49="当",R$17=1),OR(S49="休",R$17=31,S$18="×"))))),30,IF(AND($D$1="三交代制",Q49&lt;&gt;"準",Q49&lt;&gt;"深",OR(R49="準",R49="深"),(NOT(OR(AND(R49="準",OR(Q49="日",Q49="休",R$17=1,AND(S49&lt;&gt;"準",S49&lt;&gt;"深",Q49="")),OR(S49="休",AND(S49="準",OR(T49="休",R$17=30,T$18="×")),R$17=31,S$18="×",S49="")),AND(R49="深",OR(Q49="休",R$17=1,AND(S49&lt;&gt;"準",S49&lt;&gt;"深",Q49="")),OR(S49="休",AND(OR(S49="準",S49="深"),OR(T49="休",R$17=30,T$18="×")),R$17=31,S$18="×",S49="")))))),40,0))))</f>
        <v>0</v>
      </c>
      <c r="S190" s="343">
        <f t="shared" ref="S190" si="765">IF(AND($D$1="二交代制",S$17&gt;=1,S$17&lt;=28,S49="当",T49="明",U49="休",V49="当"),10,IF(AND($D$1="三交代制",S$17&gt;=2,S$17&lt;=30,OR(S49="準",S49="深"),OR(T49="準",T49="深"),OR(U49="準",U49="深")),20,IF(AND($D$1="二交代制",OR(S49="当",S49="明"),NOT(OR(AND(S49="当",OR(T49="明",S$17=31,T$18="×"),OR(U49="休",S$17=30,S$17=31,U$18="×")),AND(S49="明",OR(R49="当",S$17=1),OR(T49="休",S$17=31,T$18="×"))))),30,IF(AND($D$1="三交代制",R49&lt;&gt;"準",R49&lt;&gt;"深",OR(S49="準",S49="深"),(NOT(OR(AND(S49="準",OR(R49="日",R49="休",S$17=1,AND(T49&lt;&gt;"準",T49&lt;&gt;"深",R49="")),OR(T49="休",AND(T49="準",OR(U49="休",S$17=30,U$18="×")),S$17=31,T$18="×",T49="")),AND(S49="深",OR(R49="休",S$17=1,AND(T49&lt;&gt;"準",T49&lt;&gt;"深",R49="")),OR(T49="休",AND(OR(T49="準",T49="深"),OR(U49="休",S$17=30,U$18="×")),S$17=31,T$18="×",T49="")))))),40,0))))</f>
        <v>0</v>
      </c>
      <c r="T190" s="343">
        <f t="shared" ref="T190" si="766">IF(AND($D$1="二交代制",T$17&gt;=1,T$17&lt;=28,T49="当",U49="明",V49="休",W49="当"),10,IF(AND($D$1="三交代制",T$17&gt;=2,T$17&lt;=30,OR(T49="準",T49="深"),OR(U49="準",U49="深"),OR(V49="準",V49="深")),20,IF(AND($D$1="二交代制",OR(T49="当",T49="明"),NOT(OR(AND(T49="当",OR(U49="明",T$17=31,U$18="×"),OR(V49="休",T$17=30,T$17=31,V$18="×")),AND(T49="明",OR(S49="当",T$17=1),OR(U49="休",T$17=31,U$18="×"))))),30,IF(AND($D$1="三交代制",S49&lt;&gt;"準",S49&lt;&gt;"深",OR(T49="準",T49="深"),(NOT(OR(AND(T49="準",OR(S49="日",S49="休",T$17=1,AND(U49&lt;&gt;"準",U49&lt;&gt;"深",S49="")),OR(U49="休",AND(U49="準",OR(V49="休",T$17=30,V$18="×")),T$17=31,U$18="×",U49="")),AND(T49="深",OR(S49="休",T$17=1,AND(U49&lt;&gt;"準",U49&lt;&gt;"深",S49="")),OR(U49="休",AND(OR(U49="準",U49="深"),OR(V49="休",T$17=30,V$18="×")),T$17=31,U$18="×",U49="")))))),40,0))))</f>
        <v>0</v>
      </c>
      <c r="U190" s="343">
        <f t="shared" ref="U190" si="767">IF(AND($D$1="二交代制",U$17&gt;=1,U$17&lt;=28,U49="当",V49="明",W49="休",X49="当"),10,IF(AND($D$1="三交代制",U$17&gt;=2,U$17&lt;=30,OR(U49="準",U49="深"),OR(V49="準",V49="深"),OR(W49="準",W49="深")),20,IF(AND($D$1="二交代制",OR(U49="当",U49="明"),NOT(OR(AND(U49="当",OR(V49="明",U$17=31,V$18="×"),OR(W49="休",U$17=30,U$17=31,W$18="×")),AND(U49="明",OR(T49="当",U$17=1),OR(V49="休",U$17=31,V$18="×"))))),30,IF(AND($D$1="三交代制",T49&lt;&gt;"準",T49&lt;&gt;"深",OR(U49="準",U49="深"),(NOT(OR(AND(U49="準",OR(T49="日",T49="休",U$17=1,AND(V49&lt;&gt;"準",V49&lt;&gt;"深",T49="")),OR(V49="休",AND(V49="準",OR(W49="休",U$17=30,W$18="×")),U$17=31,V$18="×",V49="")),AND(U49="深",OR(T49="休",U$17=1,AND(V49&lt;&gt;"準",V49&lt;&gt;"深",T49="")),OR(V49="休",AND(OR(V49="準",V49="深"),OR(W49="休",U$17=30,W$18="×")),U$17=31,V$18="×",V49="")))))),40,0))))</f>
        <v>0</v>
      </c>
      <c r="V190" s="343">
        <f t="shared" ref="V190" si="768">IF(AND($D$1="二交代制",V$17&gt;=1,V$17&lt;=28,V49="当",W49="明",X49="休",Y49="当"),10,IF(AND($D$1="三交代制",V$17&gt;=2,V$17&lt;=30,OR(V49="準",V49="深"),OR(W49="準",W49="深"),OR(X49="準",X49="深")),20,IF(AND($D$1="二交代制",OR(V49="当",V49="明"),NOT(OR(AND(V49="当",OR(W49="明",V$17=31,W$18="×"),OR(X49="休",V$17=30,V$17=31,X$18="×")),AND(V49="明",OR(U49="当",V$17=1),OR(W49="休",V$17=31,W$18="×"))))),30,IF(AND($D$1="三交代制",U49&lt;&gt;"準",U49&lt;&gt;"深",OR(V49="準",V49="深"),(NOT(OR(AND(V49="準",OR(U49="日",U49="休",V$17=1,AND(W49&lt;&gt;"準",W49&lt;&gt;"深",U49="")),OR(W49="休",AND(W49="準",OR(X49="休",V$17=30,X$18="×")),V$17=31,W$18="×",W49="")),AND(V49="深",OR(U49="休",V$17=1,AND(W49&lt;&gt;"準",W49&lt;&gt;"深",U49="")),OR(W49="休",AND(OR(W49="準",W49="深"),OR(X49="休",V$17=30,X$18="×")),V$17=31,W$18="×",W49="")))))),40,0))))</f>
        <v>0</v>
      </c>
      <c r="W190" s="343">
        <f t="shared" ref="W190" si="769">IF(AND($D$1="二交代制",W$17&gt;=1,W$17&lt;=28,W49="当",X49="明",Y49="休",Z49="当"),10,IF(AND($D$1="三交代制",W$17&gt;=2,W$17&lt;=30,OR(W49="準",W49="深"),OR(X49="準",X49="深"),OR(Y49="準",Y49="深")),20,IF(AND($D$1="二交代制",OR(W49="当",W49="明"),NOT(OR(AND(W49="当",OR(X49="明",W$17=31,X$18="×"),OR(Y49="休",W$17=30,W$17=31,Y$18="×")),AND(W49="明",OR(V49="当",W$17=1),OR(X49="休",W$17=31,X$18="×"))))),30,IF(AND($D$1="三交代制",V49&lt;&gt;"準",V49&lt;&gt;"深",OR(W49="準",W49="深"),(NOT(OR(AND(W49="準",OR(V49="日",V49="休",W$17=1,AND(X49&lt;&gt;"準",X49&lt;&gt;"深",V49="")),OR(X49="休",AND(X49="準",OR(Y49="休",W$17=30,Y$18="×")),W$17=31,X$18="×",X49="")),AND(W49="深",OR(V49="休",W$17=1,AND(X49&lt;&gt;"準",X49&lt;&gt;"深",V49="")),OR(X49="休",AND(OR(X49="準",X49="深"),OR(Y49="休",W$17=30,Y$18="×")),W$17=31,X$18="×",X49="")))))),40,0))))</f>
        <v>0</v>
      </c>
      <c r="X190" s="343">
        <f t="shared" ref="X190" si="770">IF(AND($D$1="二交代制",X$17&gt;=1,X$17&lt;=28,X49="当",Y49="明",Z49="休",AA49="当"),10,IF(AND($D$1="三交代制",X$17&gt;=2,X$17&lt;=30,OR(X49="準",X49="深"),OR(Y49="準",Y49="深"),OR(Z49="準",Z49="深")),20,IF(AND($D$1="二交代制",OR(X49="当",X49="明"),NOT(OR(AND(X49="当",OR(Y49="明",X$17=31,Y$18="×"),OR(Z49="休",X$17=30,X$17=31,Z$18="×")),AND(X49="明",OR(W49="当",X$17=1),OR(Y49="休",X$17=31,Y$18="×"))))),30,IF(AND($D$1="三交代制",W49&lt;&gt;"準",W49&lt;&gt;"深",OR(X49="準",X49="深"),(NOT(OR(AND(X49="準",OR(W49="日",W49="休",X$17=1,AND(Y49&lt;&gt;"準",Y49&lt;&gt;"深",W49="")),OR(Y49="休",AND(Y49="準",OR(Z49="休",X$17=30,Z$18="×")),X$17=31,Y$18="×",Y49="")),AND(X49="深",OR(W49="休",X$17=1,AND(Y49&lt;&gt;"準",Y49&lt;&gt;"深",W49="")),OR(Y49="休",AND(OR(Y49="準",Y49="深"),OR(Z49="休",X$17=30,Z$18="×")),X$17=31,Y$18="×",Y49="")))))),40,0))))</f>
        <v>0</v>
      </c>
      <c r="Y190" s="343">
        <f t="shared" ref="Y190" si="771">IF(AND($D$1="二交代制",Y$17&gt;=1,Y$17&lt;=28,Y49="当",Z49="明",AA49="休",AB49="当"),10,IF(AND($D$1="三交代制",Y$17&gt;=2,Y$17&lt;=30,OR(Y49="準",Y49="深"),OR(Z49="準",Z49="深"),OR(AA49="準",AA49="深")),20,IF(AND($D$1="二交代制",OR(Y49="当",Y49="明"),NOT(OR(AND(Y49="当",OR(Z49="明",Y$17=31,Z$18="×"),OR(AA49="休",Y$17=30,Y$17=31,AA$18="×")),AND(Y49="明",OR(X49="当",Y$17=1),OR(Z49="休",Y$17=31,Z$18="×"))))),30,IF(AND($D$1="三交代制",X49&lt;&gt;"準",X49&lt;&gt;"深",OR(Y49="準",Y49="深"),(NOT(OR(AND(Y49="準",OR(X49="日",X49="休",Y$17=1,AND(Z49&lt;&gt;"準",Z49&lt;&gt;"深",X49="")),OR(Z49="休",AND(Z49="準",OR(AA49="休",Y$17=30,AA$18="×")),Y$17=31,Z$18="×",Z49="")),AND(Y49="深",OR(X49="休",Y$17=1,AND(Z49&lt;&gt;"準",Z49&lt;&gt;"深",X49="")),OR(Z49="休",AND(OR(Z49="準",Z49="深"),OR(AA49="休",Y$17=30,AA$18="×")),Y$17=31,Z$18="×",Z49="")))))),40,0))))</f>
        <v>0</v>
      </c>
      <c r="Z190" s="343">
        <f t="shared" ref="Z190" si="772">IF(AND($D$1="二交代制",Z$17&gt;=1,Z$17&lt;=28,Z49="当",AA49="明",AB49="休",AC49="当"),10,IF(AND($D$1="三交代制",Z$17&gt;=2,Z$17&lt;=30,OR(Z49="準",Z49="深"),OR(AA49="準",AA49="深"),OR(AB49="準",AB49="深")),20,IF(AND($D$1="二交代制",OR(Z49="当",Z49="明"),NOT(OR(AND(Z49="当",OR(AA49="明",Z$17=31,AA$18="×"),OR(AB49="休",Z$17=30,Z$17=31,AB$18="×")),AND(Z49="明",OR(Y49="当",Z$17=1),OR(AA49="休",Z$17=31,AA$18="×"))))),30,IF(AND($D$1="三交代制",Y49&lt;&gt;"準",Y49&lt;&gt;"深",OR(Z49="準",Z49="深"),(NOT(OR(AND(Z49="準",OR(Y49="日",Y49="休",Z$17=1,AND(AA49&lt;&gt;"準",AA49&lt;&gt;"深",Y49="")),OR(AA49="休",AND(AA49="準",OR(AB49="休",Z$17=30,AB$18="×")),Z$17=31,AA$18="×",AA49="")),AND(Z49="深",OR(Y49="休",Z$17=1,AND(AA49&lt;&gt;"準",AA49&lt;&gt;"深",Y49="")),OR(AA49="休",AND(OR(AA49="準",AA49="深"),OR(AB49="休",Z$17=30,AB$18="×")),Z$17=31,AA$18="×",AA49="")))))),40,0))))</f>
        <v>0</v>
      </c>
      <c r="AA190" s="343">
        <f t="shared" ref="AA190" si="773">IF(AND($D$1="二交代制",AA$17&gt;=1,AA$17&lt;=28,AA49="当",AB49="明",AC49="休",AD49="当"),10,IF(AND($D$1="三交代制",AA$17&gt;=2,AA$17&lt;=30,OR(AA49="準",AA49="深"),OR(AB49="準",AB49="深"),OR(AC49="準",AC49="深")),20,IF(AND($D$1="二交代制",OR(AA49="当",AA49="明"),NOT(OR(AND(AA49="当",OR(AB49="明",AA$17=31,AB$18="×"),OR(AC49="休",AA$17=30,AA$17=31,AC$18="×")),AND(AA49="明",OR(Z49="当",AA$17=1),OR(AB49="休",AA$17=31,AB$18="×"))))),30,IF(AND($D$1="三交代制",Z49&lt;&gt;"準",Z49&lt;&gt;"深",OR(AA49="準",AA49="深"),(NOT(OR(AND(AA49="準",OR(Z49="日",Z49="休",AA$17=1,AND(AB49&lt;&gt;"準",AB49&lt;&gt;"深",Z49="")),OR(AB49="休",AND(AB49="準",OR(AC49="休",AA$17=30,AC$18="×")),AA$17=31,AB$18="×",AB49="")),AND(AA49="深",OR(Z49="休",AA$17=1,AND(AB49&lt;&gt;"準",AB49&lt;&gt;"深",Z49="")),OR(AB49="休",AND(OR(AB49="準",AB49="深"),OR(AC49="休",AA$17=30,AC$18="×")),AA$17=31,AB$18="×",AB49="")))))),40,0))))</f>
        <v>0</v>
      </c>
      <c r="AB190" s="343">
        <f t="shared" ref="AB190" si="774">IF(AND($D$1="二交代制",AB$17&gt;=1,AB$17&lt;=28,AB49="当",AC49="明",AD49="休",AE49="当"),10,IF(AND($D$1="三交代制",AB$17&gt;=2,AB$17&lt;=30,OR(AB49="準",AB49="深"),OR(AC49="準",AC49="深"),OR(AD49="準",AD49="深")),20,IF(AND($D$1="二交代制",OR(AB49="当",AB49="明"),NOT(OR(AND(AB49="当",OR(AC49="明",AB$17=31,AC$18="×"),OR(AD49="休",AB$17=30,AB$17=31,AD$18="×")),AND(AB49="明",OR(AA49="当",AB$17=1),OR(AC49="休",AB$17=31,AC$18="×"))))),30,IF(AND($D$1="三交代制",AA49&lt;&gt;"準",AA49&lt;&gt;"深",OR(AB49="準",AB49="深"),(NOT(OR(AND(AB49="準",OR(AA49="日",AA49="休",AB$17=1,AND(AC49&lt;&gt;"準",AC49&lt;&gt;"深",AA49="")),OR(AC49="休",AND(AC49="準",OR(AD49="休",AB$17=30,AD$18="×")),AB$17=31,AC$18="×",AC49="")),AND(AB49="深",OR(AA49="休",AB$17=1,AND(AC49&lt;&gt;"準",AC49&lt;&gt;"深",AA49="")),OR(AC49="休",AND(OR(AC49="準",AC49="深"),OR(AD49="休",AB$17=30,AD$18="×")),AB$17=31,AC$18="×",AC49="")))))),40,0))))</f>
        <v>0</v>
      </c>
      <c r="AC190" s="343">
        <f t="shared" ref="AC190" si="775">IF(AND($D$1="二交代制",AC$17&gt;=1,AC$17&lt;=28,AC49="当",AD49="明",AE49="休",AF49="当"),10,IF(AND($D$1="三交代制",AC$17&gt;=2,AC$17&lt;=30,OR(AC49="準",AC49="深"),OR(AD49="準",AD49="深"),OR(AE49="準",AE49="深")),20,IF(AND($D$1="二交代制",OR(AC49="当",AC49="明"),NOT(OR(AND(AC49="当",OR(AD49="明",AC$17=31,AD$18="×"),OR(AE49="休",AC$17=30,AC$17=31,AE$18="×")),AND(AC49="明",OR(AB49="当",AC$17=1),OR(AD49="休",AC$17=31,AD$18="×"))))),30,IF(AND($D$1="三交代制",AB49&lt;&gt;"準",AB49&lt;&gt;"深",OR(AC49="準",AC49="深"),(NOT(OR(AND(AC49="準",OR(AB49="日",AB49="休",AC$17=1,AND(AD49&lt;&gt;"準",AD49&lt;&gt;"深",AB49="")),OR(AD49="休",AND(AD49="準",OR(AE49="休",AC$17=30,AE$18="×")),AC$17=31,AD$18="×",AD49="")),AND(AC49="深",OR(AB49="休",AC$17=1,AND(AD49&lt;&gt;"準",AD49&lt;&gt;"深",AB49="")),OR(AD49="休",AND(OR(AD49="準",AD49="深"),OR(AE49="休",AC$17=30,AE$18="×")),AC$17=31,AD$18="×",AD49="")))))),40,0))))</f>
        <v>0</v>
      </c>
      <c r="AD190" s="343">
        <f t="shared" ref="AD190" si="776">IF(AND($D$1="二交代制",AD$17&gt;=1,AD$17&lt;=28,AD49="当",AE49="明",AF49="休",AG49="当"),10,IF(AND($D$1="三交代制",AD$17&gt;=2,AD$17&lt;=30,OR(AD49="準",AD49="深"),OR(AE49="準",AE49="深"),OR(AF49="準",AF49="深")),20,IF(AND($D$1="二交代制",OR(AD49="当",AD49="明"),NOT(OR(AND(AD49="当",OR(AE49="明",AD$17=31,AE$18="×"),OR(AF49="休",AD$17=30,AD$17=31,AF$18="×")),AND(AD49="明",OR(AC49="当",AD$17=1),OR(AE49="休",AD$17=31,AE$18="×"))))),30,IF(AND($D$1="三交代制",AC49&lt;&gt;"準",AC49&lt;&gt;"深",OR(AD49="準",AD49="深"),(NOT(OR(AND(AD49="準",OR(AC49="日",AC49="休",AD$17=1,AND(AE49&lt;&gt;"準",AE49&lt;&gt;"深",AC49="")),OR(AE49="休",AND(AE49="準",OR(AF49="休",AD$17=30,AF$18="×")),AD$17=31,AE$18="×",AE49="")),AND(AD49="深",OR(AC49="休",AD$17=1,AND(AE49&lt;&gt;"準",AE49&lt;&gt;"深",AC49="")),OR(AE49="休",AND(OR(AE49="準",AE49="深"),OR(AF49="休",AD$17=30,AF$18="×")),AD$17=31,AE$18="×",AE49="")))))),40,0))))</f>
        <v>0</v>
      </c>
      <c r="AE190" s="343">
        <f t="shared" ref="AE190" si="777">IF(AND($D$1="二交代制",AE$17&gt;=1,AE$17&lt;=28,AE49="当",AF49="明",AG49="休",AH49="当"),10,IF(AND($D$1="三交代制",AE$17&gt;=2,AE$17&lt;=30,OR(AE49="準",AE49="深"),OR(AF49="準",AF49="深"),OR(AG49="準",AG49="深")),20,IF(AND($D$1="二交代制",OR(AE49="当",AE49="明"),NOT(OR(AND(AE49="当",OR(AF49="明",AE$17=31,AF$18="×"),OR(AG49="休",AE$17=30,AE$17=31,AG$18="×")),AND(AE49="明",OR(AD49="当",AE$17=1),OR(AF49="休",AE$17=31,AF$18="×"))))),30,IF(AND($D$1="三交代制",AD49&lt;&gt;"準",AD49&lt;&gt;"深",OR(AE49="準",AE49="深"),(NOT(OR(AND(AE49="準",OR(AD49="日",AD49="休",AE$17=1,AND(AF49&lt;&gt;"準",AF49&lt;&gt;"深",AD49="")),OR(AF49="休",AND(AF49="準",OR(AG49="休",AE$17=30,AG$18="×")),AE$17=31,AF$18="×",AF49="")),AND(AE49="深",OR(AD49="休",AE$17=1,AND(AF49&lt;&gt;"準",AF49&lt;&gt;"深",AD49="")),OR(AF49="休",AND(OR(AF49="準",AF49="深"),OR(AG49="休",AE$17=30,AG$18="×")),AE$17=31,AF$18="×",AF49="")))))),40,0))))</f>
        <v>0</v>
      </c>
      <c r="AF190" s="343">
        <f t="shared" ref="AF190" si="778">IF(AND($D$1="二交代制",AF$17&gt;=1,AF$17&lt;=28,AF49="当",AG49="明",AH49="休",AI49="当"),10,IF(AND($D$1="三交代制",AF$17&gt;=2,AF$17&lt;=30,OR(AF49="準",AF49="深"),OR(AG49="準",AG49="深"),OR(AH49="準",AH49="深")),20,IF(AND($D$1="二交代制",OR(AF49="当",AF49="明"),NOT(OR(AND(AF49="当",OR(AG49="明",AF$17=31,AG$18="×"),OR(AH49="休",AF$17=30,AF$17=31,AH$18="×")),AND(AF49="明",OR(AE49="当",AF$17=1),OR(AG49="休",AF$17=31,AG$18="×"))))),30,IF(AND($D$1="三交代制",AE49&lt;&gt;"準",AE49&lt;&gt;"深",OR(AF49="準",AF49="深"),(NOT(OR(AND(AF49="準",OR(AE49="日",AE49="休",AF$17=1,AND(AG49&lt;&gt;"準",AG49&lt;&gt;"深",AE49="")),OR(AG49="休",AND(AG49="準",OR(AH49="休",AF$17=30,AH$18="×")),AF$17=31,AG$18="×",AG49="")),AND(AF49="深",OR(AE49="休",AF$17=1,AND(AG49&lt;&gt;"準",AG49&lt;&gt;"深",AE49="")),OR(AG49="休",AND(OR(AG49="準",AG49="深"),OR(AH49="休",AF$17=30,AH$18="×")),AF$17=31,AG$18="×",AG49="")))))),40,0))))</f>
        <v>0</v>
      </c>
      <c r="AG190" s="343">
        <f t="shared" ref="AG190" si="779">IF(AND($D$1="二交代制",AG$17&gt;=1,AG$17&lt;=28,AG49="当",AH49="明",AI49="休",AJ49="当"),10,IF(AND($D$1="三交代制",AG$17&gt;=2,AG$17&lt;=30,OR(AG49="準",AG49="深"),OR(AH49="準",AH49="深"),OR(AI49="準",AI49="深")),20,IF(AND($D$1="二交代制",OR(AG49="当",AG49="明"),NOT(OR(AND(AG49="当",OR(AH49="明",AG$17=31,AH$18="×"),OR(AI49="休",AG$17=30,AG$17=31,AI$18="×")),AND(AG49="明",OR(AF49="当",AG$17=1),OR(AH49="休",AG$17=31,AH$18="×"))))),30,IF(AND($D$1="三交代制",AF49&lt;&gt;"準",AF49&lt;&gt;"深",OR(AG49="準",AG49="深"),(NOT(OR(AND(AG49="準",OR(AF49="日",AF49="休",AG$17=1,AND(AH49&lt;&gt;"準",AH49&lt;&gt;"深",AF49="")),OR(AH49="休",AND(AH49="準",OR(AI49="休",AG$17=30,AI$18="×")),AG$17=31,AH$18="×",AH49="")),AND(AG49="深",OR(AF49="休",AG$17=1,AND(AH49&lt;&gt;"準",AH49&lt;&gt;"深",AF49="")),OR(AH49="休",AND(OR(AH49="準",AH49="深"),OR(AI49="休",AG$17=30,AI$18="×")),AG$17=31,AH$18="×",AH49="")))))),40,0))))</f>
        <v>0</v>
      </c>
      <c r="AH190" s="343">
        <f t="shared" ref="AH190" si="780">IF(AND($D$1="二交代制",AH$17&gt;=1,AH$17&lt;=28,AH49="当",AI49="明",AJ49="休",AK49="当"),10,IF(AND($D$1="三交代制",AH$17&gt;=2,AH$17&lt;=30,OR(AH49="準",AH49="深"),OR(AI49="準",AI49="深"),OR(AJ49="準",AJ49="深")),20,IF(AND($D$1="二交代制",OR(AH49="当",AH49="明"),NOT(OR(AND(AH49="当",OR(AI49="明",AH$17=31,AI$18="×"),OR(AJ49="休",AH$17=30,AH$17=31,AJ$18="×")),AND(AH49="明",OR(AG49="当",AH$17=1),OR(AI49="休",AH$17=31,AI$18="×"))))),30,IF(AND($D$1="三交代制",AG49&lt;&gt;"準",AG49&lt;&gt;"深",OR(AH49="準",AH49="深"),(NOT(OR(AND(AH49="準",OR(AG49="日",AG49="休",AH$17=1,AND(AI49&lt;&gt;"準",AI49&lt;&gt;"深",AG49="")),OR(AI49="休",AND(AI49="準",OR(AJ49="休",AH$17=30,AJ$18="×")),AH$17=31,AI$18="×",AI49="")),AND(AH49="深",OR(AG49="休",AH$17=1,AND(AI49&lt;&gt;"準",AI49&lt;&gt;"深",AG49="")),OR(AI49="休",AND(OR(AI49="準",AI49="深"),OR(AJ49="休",AH$17=30,AJ$18="×")),AH$17=31,AI$18="×",AI49="")))))),40,0))))</f>
        <v>0</v>
      </c>
      <c r="AI190" s="343">
        <f t="shared" ref="AI190" si="781">IF(AND($D$1="二交代制",AI$17&gt;=1,AI$17&lt;=28,AI49="当",AJ49="明",AK49="休",AL49="当"),10,IF(AND($D$1="三交代制",AI$17&gt;=2,AI$17&lt;=30,OR(AI49="準",AI49="深"),OR(AJ49="準",AJ49="深"),OR(AK49="準",AK49="深")),20,IF(AND($D$1="二交代制",OR(AI49="当",AI49="明"),NOT(OR(AND(AI49="当",OR(AJ49="明",AI$17=31,AJ$18="×"),OR(AK49="休",AI$17=30,AI$17=31,AK$18="×")),AND(AI49="明",OR(AH49="当",AI$17=1),OR(AJ49="休",AI$17=31,AJ$18="×"))))),30,IF(AND($D$1="三交代制",AH49&lt;&gt;"準",AH49&lt;&gt;"深",OR(AI49="準",AI49="深"),(NOT(OR(AND(AI49="準",OR(AH49="日",AH49="休",AI$17=1,AND(AJ49&lt;&gt;"準",AJ49&lt;&gt;"深",AH49="")),OR(AJ49="休",AND(AJ49="準",OR(AK49="休",AI$17=30,AK$18="×")),AI$17=31,AJ$18="×",AJ49="")),AND(AI49="深",OR(AH49="休",AI$17=1,AND(AJ49&lt;&gt;"準",AJ49&lt;&gt;"深",AH49="")),OR(AJ49="休",AND(OR(AJ49="準",AJ49="深"),OR(AK49="休",AI$17=30,AK$18="×")),AI$17=31,AJ$18="×",AJ49="")))))),40,0))))</f>
        <v>0</v>
      </c>
      <c r="AJ190" s="343">
        <f t="shared" ref="AJ190" si="782">IF(AND($D$1="二交代制",AJ$17&gt;=1,AJ$17&lt;=28,AJ49="当",AK49="明",AL49="休",AM49="当"),10,IF(AND($D$1="三交代制",AJ$17&gt;=2,AJ$17&lt;=30,OR(AJ49="準",AJ49="深"),OR(AK49="準",AK49="深"),OR(AL49="準",AL49="深")),20,IF(AND($D$1="二交代制",OR(AJ49="当",AJ49="明"),NOT(OR(AND(AJ49="当",OR(AK49="明",AJ$17=31,AK$18="×"),OR(AL49="休",AJ$17=30,AJ$17=31,AL$18="×")),AND(AJ49="明",OR(AI49="当",AJ$17=1),OR(AK49="休",AJ$17=31,AK$18="×"))))),30,IF(AND($D$1="三交代制",AI49&lt;&gt;"準",AI49&lt;&gt;"深",OR(AJ49="準",AJ49="深"),(NOT(OR(AND(AJ49="準",OR(AI49="日",AI49="休",AJ$17=1,AND(AK49&lt;&gt;"準",AK49&lt;&gt;"深",AI49="")),OR(AK49="休",AND(AK49="準",OR(AL49="休",AJ$17=30,AL$18="×")),AJ$17=31,AK$18="×",AK49="")),AND(AJ49="深",OR(AI49="休",AJ$17=1,AND(AK49&lt;&gt;"準",AK49&lt;&gt;"深",AI49="")),OR(AK49="休",AND(OR(AK49="準",AK49="深"),OR(AL49="休",AJ$17=30,AL$18="×")),AJ$17=31,AK$18="×",AK49="")))))),40,0))))</f>
        <v>0</v>
      </c>
      <c r="AK190" s="343">
        <f t="shared" ref="AK190" si="783">IF(AND($D$1="二交代制",AK$17&gt;=1,AK$17&lt;=28,AK49="当",AL49="明",AM49="休",AN49="当"),10,IF(AND($D$1="三交代制",AK$17&gt;=2,AK$17&lt;=30,OR(AK49="準",AK49="深"),OR(AL49="準",AL49="深"),OR(AM49="準",AM49="深")),20,IF(AND($D$1="二交代制",OR(AK49="当",AK49="明"),NOT(OR(AND(AK49="当",OR(AL49="明",AK$17=31,AL$18="×"),OR(AM49="休",AK$17=30,AK$17=31,AM$18="×")),AND(AK49="明",OR(AJ49="当",AK$17=1),OR(AL49="休",AK$17=31,AL$18="×"))))),30,IF(AND($D$1="三交代制",AJ49&lt;&gt;"準",AJ49&lt;&gt;"深",OR(AK49="準",AK49="深"),(NOT(OR(AND(AK49="準",OR(AJ49="日",AJ49="休",AK$17=1,AND(AL49&lt;&gt;"準",AL49&lt;&gt;"深",AJ49="")),OR(AL49="休",AND(AL49="準",OR(AM49="休",AK$17=30,AM$18="×")),AK$17=31,AL$18="×",AL49="")),AND(AK49="深",OR(AJ49="休",AK$17=1,AND(AL49&lt;&gt;"準",AL49&lt;&gt;"深",AJ49="")),OR(AL49="休",AND(OR(AL49="準",AL49="深"),OR(AM49="休",AK$17=30,AM$18="×")),AK$17=31,AL$18="×",AL49="")))))),40,0))))</f>
        <v>0</v>
      </c>
      <c r="AL190" s="343">
        <f t="shared" ref="AL190" si="784">IF(AND($D$1="二交代制",AL$17&gt;=1,AL$17&lt;=28,AL49="当",AM49="明",AN49="休",AO49="当"),10,IF(AND($D$1="三交代制",AL$17&gt;=2,AL$17&lt;=30,OR(AL49="準",AL49="深"),OR(AM49="準",AM49="深"),OR(AN49="準",AN49="深")),20,IF(AND($D$1="二交代制",OR(AL49="当",AL49="明"),NOT(OR(AND(AL49="当",OR(AM49="明",AL$17=31,AM$18="×"),OR(AN49="休",AL$17=30,AL$17=31,AN$18="×")),AND(AL49="明",OR(AK49="当",AL$17=1),OR(AM49="休",AL$17=31,AM$18="×"))))),30,IF(AND($D$1="三交代制",AK49&lt;&gt;"準",AK49&lt;&gt;"深",OR(AL49="準",AL49="深"),(NOT(OR(AND(AL49="準",OR(AK49="日",AK49="休",AL$17=1,AND(AM49&lt;&gt;"準",AM49&lt;&gt;"深",AK49="")),OR(AM49="休",AND(AM49="準",OR(AN49="休",AL$17=30,AN$18="×")),AL$17=31,AM$18="×",AM49="")),AND(AL49="深",OR(AK49="休",AL$17=1,AND(AM49&lt;&gt;"準",AM49&lt;&gt;"深",AK49="")),OR(AM49="休",AND(OR(AM49="準",AM49="深"),OR(AN49="休",AL$17=30,AN$18="×")),AL$17=31,AM$18="×",AM49="")))))),40,0))))</f>
        <v>0</v>
      </c>
      <c r="AM190" s="343">
        <f t="shared" ref="AM190" si="785">IF(AND($D$1="二交代制",AM$17&gt;=1,AM$17&lt;=28,AM49="当",AN49="明",AO49="休",AP49="当"),10,IF(AND($D$1="三交代制",AM$17&gt;=2,AM$17&lt;=30,OR(AM49="準",AM49="深"),OR(AN49="準",AN49="深"),OR(AO49="準",AO49="深")),20,IF(AND($D$1="二交代制",OR(AM49="当",AM49="明"),NOT(OR(AND(AM49="当",OR(AN49="明",AM$17=31,AN$18="×"),OR(AO49="休",AM$17=30,AM$17=31,AO$18="×")),AND(AM49="明",OR(AL49="当",AM$17=1),OR(AN49="休",AM$17=31,AN$18="×"))))),30,IF(AND($D$1="三交代制",AL49&lt;&gt;"準",AL49&lt;&gt;"深",OR(AM49="準",AM49="深"),(NOT(OR(AND(AM49="準",OR(AL49="日",AL49="休",AM$17=1,AND(AN49&lt;&gt;"準",AN49&lt;&gt;"深",AL49="")),OR(AN49="休",AND(AN49="準",OR(AO49="休",AM$17=30,AO$18="×")),AM$17=31,AN$18="×",AN49="")),AND(AM49="深",OR(AL49="休",AM$17=1,AND(AN49&lt;&gt;"準",AN49&lt;&gt;"深",AL49="")),OR(AN49="休",AND(OR(AN49="準",AN49="深"),OR(AO49="休",AM$17=30,AO$18="×")),AM$17=31,AN$18="×",AN49="")))))),40,0))))</f>
        <v>0</v>
      </c>
      <c r="AN190" s="343">
        <f t="shared" ref="AN190" si="786">IF(AND($D$1="二交代制",AN$17&gt;=1,AN$17&lt;=28,AN49="当",AO49="明",AP49="休",AQ49="当"),10,IF(AND($D$1="三交代制",AN$17&gt;=2,AN$17&lt;=30,OR(AN49="準",AN49="深"),OR(AO49="準",AO49="深"),OR(AP49="準",AP49="深")),20,IF(AND($D$1="二交代制",OR(AN49="当",AN49="明"),NOT(OR(AND(AN49="当",OR(AO49="明",AN$17=31,AO$18="×"),OR(AP49="休",AN$17=30,AN$17=31,AP$18="×")),AND(AN49="明",OR(AM49="当",AN$17=1),OR(AO49="休",AN$17=31,AO$18="×"))))),30,IF(AND($D$1="三交代制",AM49&lt;&gt;"準",AM49&lt;&gt;"深",OR(AN49="準",AN49="深"),(NOT(OR(AND(AN49="準",OR(AM49="日",AM49="休",AN$17=1,AND(AO49&lt;&gt;"準",AO49&lt;&gt;"深",AM49="")),OR(AO49="休",AND(AO49="準",OR(AP49="休",AN$17=30,AP$18="×")),AN$17=31,AO$18="×",AO49="")),AND(AN49="深",OR(AM49="休",AN$17=1,AND(AO49&lt;&gt;"準",AO49&lt;&gt;"深",AM49="")),OR(AO49="休",AND(OR(AO49="準",AO49="深"),OR(AP49="休",AN$17=30,AP$18="×")),AN$17=31,AO$18="×",AO49="")))))),40,0))))</f>
        <v>0</v>
      </c>
      <c r="AO190" s="343">
        <f t="shared" ref="AO190" si="787">IF(AND($D$1="二交代制",AO$17&gt;=1,AO$17&lt;=28,AO49="当",AP49="明",AQ49="休",AR49="当"),10,IF(AND($D$1="三交代制",AO$17&gt;=2,AO$17&lt;=30,OR(AO49="準",AO49="深"),OR(AP49="準",AP49="深"),OR(AQ49="準",AQ49="深")),20,IF(AND($D$1="二交代制",OR(AO49="当",AO49="明"),NOT(OR(AND(AO49="当",OR(AP49="明",AO$17=31,AP$18="×"),OR(AQ49="休",AO$17=30,AO$17=31,AQ$18="×")),AND(AO49="明",OR(AN49="当",AO$17=1),OR(AP49="休",AO$17=31,AP$18="×"))))),30,IF(AND($D$1="三交代制",AN49&lt;&gt;"準",AN49&lt;&gt;"深",OR(AO49="準",AO49="深"),(NOT(OR(AND(AO49="準",OR(AN49="日",AN49="休",AO$17=1,AND(AP49&lt;&gt;"準",AP49&lt;&gt;"深",AN49="")),OR(AP49="休",AND(AP49="準",OR(AQ49="休",AO$17=30,AQ$18="×")),AO$17=31,AP$18="×",AP49="")),AND(AO49="深",OR(AN49="休",AO$17=1,AND(AP49&lt;&gt;"準",AP49&lt;&gt;"深",AN49="")),OR(AP49="休",AND(OR(AP49="準",AP49="深"),OR(AQ49="休",AO$17=30,AQ$18="×")),AO$17=31,AP$18="×",AP49="")))))),40,0))))</f>
        <v>0</v>
      </c>
      <c r="BA190" s="439" t="s">
        <v>57</v>
      </c>
      <c r="BB190" s="440"/>
      <c r="BC190" s="440"/>
      <c r="BD190" s="12">
        <f>SUM(BD163:BD189)</f>
        <v>0</v>
      </c>
      <c r="BE190" s="12">
        <f t="shared" ref="BE190:CH190" si="788">SUM(BE163:BE189)</f>
        <v>0</v>
      </c>
      <c r="BF190" s="12">
        <f t="shared" si="788"/>
        <v>0</v>
      </c>
      <c r="BG190" s="12">
        <f t="shared" si="788"/>
        <v>0</v>
      </c>
      <c r="BH190" s="12">
        <f t="shared" si="788"/>
        <v>0</v>
      </c>
      <c r="BI190" s="12">
        <f t="shared" si="788"/>
        <v>0</v>
      </c>
      <c r="BJ190" s="12">
        <f t="shared" si="788"/>
        <v>0</v>
      </c>
      <c r="BK190" s="12">
        <f t="shared" si="788"/>
        <v>0</v>
      </c>
      <c r="BL190" s="12">
        <f t="shared" si="788"/>
        <v>0</v>
      </c>
      <c r="BM190" s="12">
        <f t="shared" si="788"/>
        <v>0</v>
      </c>
      <c r="BN190" s="12">
        <f t="shared" si="788"/>
        <v>0</v>
      </c>
      <c r="BO190" s="12">
        <f t="shared" si="788"/>
        <v>0</v>
      </c>
      <c r="BP190" s="12">
        <f t="shared" si="788"/>
        <v>0</v>
      </c>
      <c r="BQ190" s="12">
        <f t="shared" si="788"/>
        <v>0</v>
      </c>
      <c r="BR190" s="12">
        <f t="shared" si="788"/>
        <v>0</v>
      </c>
      <c r="BS190" s="12">
        <f t="shared" si="788"/>
        <v>0</v>
      </c>
      <c r="BT190" s="12">
        <f t="shared" si="788"/>
        <v>0</v>
      </c>
      <c r="BU190" s="12">
        <f t="shared" si="788"/>
        <v>0</v>
      </c>
      <c r="BV190" s="12">
        <f t="shared" si="788"/>
        <v>0</v>
      </c>
      <c r="BW190" s="12">
        <f t="shared" si="788"/>
        <v>0</v>
      </c>
      <c r="BX190" s="12">
        <f t="shared" si="788"/>
        <v>0</v>
      </c>
      <c r="BY190" s="12">
        <f t="shared" si="788"/>
        <v>0</v>
      </c>
      <c r="BZ190" s="12">
        <f t="shared" si="788"/>
        <v>0</v>
      </c>
      <c r="CA190" s="12">
        <f t="shared" si="788"/>
        <v>0</v>
      </c>
      <c r="CB190" s="12">
        <f t="shared" si="788"/>
        <v>0</v>
      </c>
      <c r="CC190" s="12">
        <f t="shared" si="788"/>
        <v>0</v>
      </c>
      <c r="CD190" s="12">
        <f t="shared" si="788"/>
        <v>0</v>
      </c>
      <c r="CE190" s="12">
        <f t="shared" si="788"/>
        <v>0</v>
      </c>
      <c r="CF190" s="12">
        <f t="shared" si="788"/>
        <v>0</v>
      </c>
      <c r="CG190" s="12">
        <f t="shared" si="788"/>
        <v>0</v>
      </c>
      <c r="CH190" s="9">
        <f t="shared" si="788"/>
        <v>0</v>
      </c>
    </row>
    <row r="191" spans="3:86" x14ac:dyDescent="0.4">
      <c r="C191" s="17"/>
      <c r="D191" s="17"/>
      <c r="E191" s="17"/>
      <c r="F191" s="17"/>
      <c r="G191" s="17"/>
      <c r="H191" s="17"/>
      <c r="I191" s="345"/>
      <c r="J191" s="434"/>
      <c r="K191" s="343"/>
      <c r="L191" s="343"/>
      <c r="M191" s="343"/>
      <c r="N191" s="343"/>
      <c r="O191" s="343"/>
      <c r="P191" s="343"/>
      <c r="Q191" s="343"/>
      <c r="R191" s="343"/>
      <c r="S191" s="343"/>
      <c r="T191" s="343"/>
      <c r="U191" s="343"/>
      <c r="V191" s="343"/>
      <c r="W191" s="343"/>
      <c r="X191" s="343"/>
      <c r="Y191" s="343"/>
      <c r="Z191" s="343"/>
      <c r="AA191" s="343"/>
      <c r="AB191" s="343"/>
      <c r="AC191" s="343"/>
      <c r="AD191" s="343"/>
      <c r="AE191" s="343"/>
      <c r="AF191" s="343"/>
      <c r="AG191" s="343"/>
      <c r="AH191" s="343"/>
      <c r="AI191" s="343"/>
      <c r="AJ191" s="343"/>
      <c r="AK191" s="343"/>
      <c r="AL191" s="343"/>
      <c r="AM191" s="343"/>
      <c r="AN191" s="343"/>
      <c r="AO191" s="343"/>
    </row>
    <row r="192" spans="3:86" x14ac:dyDescent="0.4">
      <c r="C192" s="17"/>
      <c r="D192" s="17"/>
      <c r="E192" s="17"/>
      <c r="F192" s="17"/>
      <c r="G192" s="17"/>
      <c r="H192" s="17"/>
      <c r="I192" s="345"/>
      <c r="J192" s="419" t="str">
        <f t="shared" ref="J192" si="789">E51</f>
        <v>木村</v>
      </c>
      <c r="K192" s="343">
        <f t="shared" ref="K192" si="790">IF(AND($D$1="二交代制",K$17&gt;=1,K$17&lt;=28,K51="当",L51="明",M51="休",N51="当"),10,IF(AND($D$1="三交代制",K$17&gt;=2,K$17&lt;=30,OR(K51="準",K51="深"),OR(L51="準",L51="深"),OR(M51="準",M51="深")),20,IF(AND($D$1="二交代制",OR(K51="当",K51="明"),NOT(OR(AND(K51="当",OR(L51="明",K$17=31,L$18="×"),OR(M51="休",K$17=30,K$17=31,M$18="×")),AND(K51="明",OR(J51="当",K$17=1),OR(L51="休",K$17=31,L$18="×"))))),30,IF(AND($D$1="三交代制",J51&lt;&gt;"準",J51&lt;&gt;"深",OR(K51="準",K51="深"),(NOT(OR(AND(K51="準",OR(J51="日",J51="休",K$17=1,AND(L51&lt;&gt;"準",L51&lt;&gt;"深",J51="")),OR(L51="休",AND(L51="準",OR(M51="休",K$17=30,M$18="×")),K$17=31,L$18="×",L51="")),AND(K51="深",OR(J51="休",K$17=1,AND(L51&lt;&gt;"準",L51&lt;&gt;"深",J51="")),OR(L51="休",AND(OR(L51="準",L51="深"),OR(M51="休",K$17=30,M$18="×")),K$17=31,L$18="×",L51="")))))),40,0))))</f>
        <v>0</v>
      </c>
      <c r="L192" s="343">
        <f t="shared" ref="L192" si="791">IF(AND($D$1="二交代制",L$17&gt;=1,L$17&lt;=28,L51="当",M51="明",N51="休",O51="当"),10,IF(AND($D$1="三交代制",L$17&gt;=2,L$17&lt;=30,OR(L51="準",L51="深"),OR(M51="準",M51="深"),OR(N51="準",N51="深")),20,IF(AND($D$1="二交代制",OR(L51="当",L51="明"),NOT(OR(AND(L51="当",OR(M51="明",L$17=31,M$18="×"),OR(N51="休",L$17=30,L$17=31,N$18="×")),AND(L51="明",OR(K51="当",L$17=1),OR(M51="休",L$17=31,M$18="×"))))),30,IF(AND($D$1="三交代制",K51&lt;&gt;"準",K51&lt;&gt;"深",OR(L51="準",L51="深"),(NOT(OR(AND(L51="準",OR(K51="日",K51="休",L$17=1,AND(M51&lt;&gt;"準",M51&lt;&gt;"深",K51="")),OR(M51="休",AND(M51="準",OR(N51="休",L$17=30,N$18="×")),L$17=31,M$18="×",M51="")),AND(L51="深",OR(K51="休",L$17=1,AND(M51&lt;&gt;"準",M51&lt;&gt;"深",K51="")),OR(M51="休",AND(OR(M51="準",M51="深"),OR(N51="休",L$17=30,N$18="×")),L$17=31,M$18="×",M51="")))))),40,0))))</f>
        <v>0</v>
      </c>
      <c r="M192" s="343">
        <f t="shared" ref="M192" si="792">IF(AND($D$1="二交代制",M$17&gt;=1,M$17&lt;=28,M51="当",N51="明",O51="休",P51="当"),10,IF(AND($D$1="三交代制",M$17&gt;=2,M$17&lt;=30,OR(M51="準",M51="深"),OR(N51="準",N51="深"),OR(O51="準",O51="深")),20,IF(AND($D$1="二交代制",OR(M51="当",M51="明"),NOT(OR(AND(M51="当",OR(N51="明",M$17=31,N$18="×"),OR(O51="休",M$17=30,M$17=31,O$18="×")),AND(M51="明",OR(L51="当",M$17=1),OR(N51="休",M$17=31,N$18="×"))))),30,IF(AND($D$1="三交代制",L51&lt;&gt;"準",L51&lt;&gt;"深",OR(M51="準",M51="深"),(NOT(OR(AND(M51="準",OR(L51="日",L51="休",M$17=1,AND(N51&lt;&gt;"準",N51&lt;&gt;"深",L51="")),OR(N51="休",AND(N51="準",OR(O51="休",M$17=30,O$18="×")),M$17=31,N$18="×",N51="")),AND(M51="深",OR(L51="休",M$17=1,AND(N51&lt;&gt;"準",N51&lt;&gt;"深",L51="")),OR(N51="休",AND(OR(N51="準",N51="深"),OR(O51="休",M$17=30,O$18="×")),M$17=31,N$18="×",N51="")))))),40,0))))</f>
        <v>0</v>
      </c>
      <c r="N192" s="343">
        <f t="shared" ref="N192" si="793">IF(AND($D$1="二交代制",N$17&gt;=1,N$17&lt;=28,N51="当",O51="明",P51="休",Q51="当"),10,IF(AND($D$1="三交代制",N$17&gt;=2,N$17&lt;=30,OR(N51="準",N51="深"),OR(O51="準",O51="深"),OR(P51="準",P51="深")),20,IF(AND($D$1="二交代制",OR(N51="当",N51="明"),NOT(OR(AND(N51="当",OR(O51="明",N$17=31,O$18="×"),OR(P51="休",N$17=30,N$17=31,P$18="×")),AND(N51="明",OR(M51="当",N$17=1),OR(O51="休",N$17=31,O$18="×"))))),30,IF(AND($D$1="三交代制",M51&lt;&gt;"準",M51&lt;&gt;"深",OR(N51="準",N51="深"),(NOT(OR(AND(N51="準",OR(M51="日",M51="休",N$17=1,AND(O51&lt;&gt;"準",O51&lt;&gt;"深",M51="")),OR(O51="休",AND(O51="準",OR(P51="休",N$17=30,P$18="×")),N$17=31,O$18="×",O51="")),AND(N51="深",OR(M51="休",N$17=1,AND(O51&lt;&gt;"準",O51&lt;&gt;"深",M51="")),OR(O51="休",AND(OR(O51="準",O51="深"),OR(P51="休",N$17=30,P$18="×")),N$17=31,O$18="×",O51="")))))),40,0))))</f>
        <v>0</v>
      </c>
      <c r="O192" s="343">
        <f t="shared" ref="O192" si="794">IF(AND($D$1="二交代制",O$17&gt;=1,O$17&lt;=28,O51="当",P51="明",Q51="休",R51="当"),10,IF(AND($D$1="三交代制",O$17&gt;=2,O$17&lt;=30,OR(O51="準",O51="深"),OR(P51="準",P51="深"),OR(Q51="準",Q51="深")),20,IF(AND($D$1="二交代制",OR(O51="当",O51="明"),NOT(OR(AND(O51="当",OR(P51="明",O$17=31,P$18="×"),OR(Q51="休",O$17=30,O$17=31,Q$18="×")),AND(O51="明",OR(N51="当",O$17=1),OR(P51="休",O$17=31,P$18="×"))))),30,IF(AND($D$1="三交代制",N51&lt;&gt;"準",N51&lt;&gt;"深",OR(O51="準",O51="深"),(NOT(OR(AND(O51="準",OR(N51="日",N51="休",O$17=1,AND(P51&lt;&gt;"準",P51&lt;&gt;"深",N51="")),OR(P51="休",AND(P51="準",OR(Q51="休",O$17=30,Q$18="×")),O$17=31,P$18="×",P51="")),AND(O51="深",OR(N51="休",O$17=1,AND(P51&lt;&gt;"準",P51&lt;&gt;"深",N51="")),OR(P51="休",AND(OR(P51="準",P51="深"),OR(Q51="休",O$17=30,Q$18="×")),O$17=31,P$18="×",P51="")))))),40,0))))</f>
        <v>0</v>
      </c>
      <c r="P192" s="343">
        <f t="shared" ref="P192" si="795">IF(AND($D$1="二交代制",P$17&gt;=1,P$17&lt;=28,P51="当",Q51="明",R51="休",S51="当"),10,IF(AND($D$1="三交代制",P$17&gt;=2,P$17&lt;=30,OR(P51="準",P51="深"),OR(Q51="準",Q51="深"),OR(R51="準",R51="深")),20,IF(AND($D$1="二交代制",OR(P51="当",P51="明"),NOT(OR(AND(P51="当",OR(Q51="明",P$17=31,Q$18="×"),OR(R51="休",P$17=30,P$17=31,R$18="×")),AND(P51="明",OR(O51="当",P$17=1),OR(Q51="休",P$17=31,Q$18="×"))))),30,IF(AND($D$1="三交代制",O51&lt;&gt;"準",O51&lt;&gt;"深",OR(P51="準",P51="深"),(NOT(OR(AND(P51="準",OR(O51="日",O51="休",P$17=1,AND(Q51&lt;&gt;"準",Q51&lt;&gt;"深",O51="")),OR(Q51="休",AND(Q51="準",OR(R51="休",P$17=30,R$18="×")),P$17=31,Q$18="×",Q51="")),AND(P51="深",OR(O51="休",P$17=1,AND(Q51&lt;&gt;"準",Q51&lt;&gt;"深",O51="")),OR(Q51="休",AND(OR(Q51="準",Q51="深"),OR(R51="休",P$17=30,R$18="×")),P$17=31,Q$18="×",Q51="")))))),40,0))))</f>
        <v>0</v>
      </c>
      <c r="Q192" s="343">
        <f t="shared" ref="Q192" si="796">IF(AND($D$1="二交代制",Q$17&gt;=1,Q$17&lt;=28,Q51="当",R51="明",S51="休",T51="当"),10,IF(AND($D$1="三交代制",Q$17&gt;=2,Q$17&lt;=30,OR(Q51="準",Q51="深"),OR(R51="準",R51="深"),OR(S51="準",S51="深")),20,IF(AND($D$1="二交代制",OR(Q51="当",Q51="明"),NOT(OR(AND(Q51="当",OR(R51="明",Q$17=31,R$18="×"),OR(S51="休",Q$17=30,Q$17=31,S$18="×")),AND(Q51="明",OR(P51="当",Q$17=1),OR(R51="休",Q$17=31,R$18="×"))))),30,IF(AND($D$1="三交代制",P51&lt;&gt;"準",P51&lt;&gt;"深",OR(Q51="準",Q51="深"),(NOT(OR(AND(Q51="準",OR(P51="日",P51="休",Q$17=1,AND(R51&lt;&gt;"準",R51&lt;&gt;"深",P51="")),OR(R51="休",AND(R51="準",OR(S51="休",Q$17=30,S$18="×")),Q$17=31,R$18="×",R51="")),AND(Q51="深",OR(P51="休",Q$17=1,AND(R51&lt;&gt;"準",R51&lt;&gt;"深",P51="")),OR(R51="休",AND(OR(R51="準",R51="深"),OR(S51="休",Q$17=30,S$18="×")),Q$17=31,R$18="×",R51="")))))),40,0))))</f>
        <v>0</v>
      </c>
      <c r="R192" s="343">
        <f t="shared" ref="R192" si="797">IF(AND($D$1="二交代制",R$17&gt;=1,R$17&lt;=28,R51="当",S51="明",T51="休",U51="当"),10,IF(AND($D$1="三交代制",R$17&gt;=2,R$17&lt;=30,OR(R51="準",R51="深"),OR(S51="準",S51="深"),OR(T51="準",T51="深")),20,IF(AND($D$1="二交代制",OR(R51="当",R51="明"),NOT(OR(AND(R51="当",OR(S51="明",R$17=31,S$18="×"),OR(T51="休",R$17=30,R$17=31,T$18="×")),AND(R51="明",OR(Q51="当",R$17=1),OR(S51="休",R$17=31,S$18="×"))))),30,IF(AND($D$1="三交代制",Q51&lt;&gt;"準",Q51&lt;&gt;"深",OR(R51="準",R51="深"),(NOT(OR(AND(R51="準",OR(Q51="日",Q51="休",R$17=1,AND(S51&lt;&gt;"準",S51&lt;&gt;"深",Q51="")),OR(S51="休",AND(S51="準",OR(T51="休",R$17=30,T$18="×")),R$17=31,S$18="×",S51="")),AND(R51="深",OR(Q51="休",R$17=1,AND(S51&lt;&gt;"準",S51&lt;&gt;"深",Q51="")),OR(S51="休",AND(OR(S51="準",S51="深"),OR(T51="休",R$17=30,T$18="×")),R$17=31,S$18="×",S51="")))))),40,0))))</f>
        <v>0</v>
      </c>
      <c r="S192" s="343">
        <f t="shared" ref="S192" si="798">IF(AND($D$1="二交代制",S$17&gt;=1,S$17&lt;=28,S51="当",T51="明",U51="休",V51="当"),10,IF(AND($D$1="三交代制",S$17&gt;=2,S$17&lt;=30,OR(S51="準",S51="深"),OR(T51="準",T51="深"),OR(U51="準",U51="深")),20,IF(AND($D$1="二交代制",OR(S51="当",S51="明"),NOT(OR(AND(S51="当",OR(T51="明",S$17=31,T$18="×"),OR(U51="休",S$17=30,S$17=31,U$18="×")),AND(S51="明",OR(R51="当",S$17=1),OR(T51="休",S$17=31,T$18="×"))))),30,IF(AND($D$1="三交代制",R51&lt;&gt;"準",R51&lt;&gt;"深",OR(S51="準",S51="深"),(NOT(OR(AND(S51="準",OR(R51="日",R51="休",S$17=1,AND(T51&lt;&gt;"準",T51&lt;&gt;"深",R51="")),OR(T51="休",AND(T51="準",OR(U51="休",S$17=30,U$18="×")),S$17=31,T$18="×",T51="")),AND(S51="深",OR(R51="休",S$17=1,AND(T51&lt;&gt;"準",T51&lt;&gt;"深",R51="")),OR(T51="休",AND(OR(T51="準",T51="深"),OR(U51="休",S$17=30,U$18="×")),S$17=31,T$18="×",T51="")))))),40,0))))</f>
        <v>0</v>
      </c>
      <c r="T192" s="343">
        <f t="shared" ref="T192" si="799">IF(AND($D$1="二交代制",T$17&gt;=1,T$17&lt;=28,T51="当",U51="明",V51="休",W51="当"),10,IF(AND($D$1="三交代制",T$17&gt;=2,T$17&lt;=30,OR(T51="準",T51="深"),OR(U51="準",U51="深"),OR(V51="準",V51="深")),20,IF(AND($D$1="二交代制",OR(T51="当",T51="明"),NOT(OR(AND(T51="当",OR(U51="明",T$17=31,U$18="×"),OR(V51="休",T$17=30,T$17=31,V$18="×")),AND(T51="明",OR(S51="当",T$17=1),OR(U51="休",T$17=31,U$18="×"))))),30,IF(AND($D$1="三交代制",S51&lt;&gt;"準",S51&lt;&gt;"深",OR(T51="準",T51="深"),(NOT(OR(AND(T51="準",OR(S51="日",S51="休",T$17=1,AND(U51&lt;&gt;"準",U51&lt;&gt;"深",S51="")),OR(U51="休",AND(U51="準",OR(V51="休",T$17=30,V$18="×")),T$17=31,U$18="×",U51="")),AND(T51="深",OR(S51="休",T$17=1,AND(U51&lt;&gt;"準",U51&lt;&gt;"深",S51="")),OR(U51="休",AND(OR(U51="準",U51="深"),OR(V51="休",T$17=30,V$18="×")),T$17=31,U$18="×",U51="")))))),40,0))))</f>
        <v>0</v>
      </c>
      <c r="U192" s="343">
        <f t="shared" ref="U192" si="800">IF(AND($D$1="二交代制",U$17&gt;=1,U$17&lt;=28,U51="当",V51="明",W51="休",X51="当"),10,IF(AND($D$1="三交代制",U$17&gt;=2,U$17&lt;=30,OR(U51="準",U51="深"),OR(V51="準",V51="深"),OR(W51="準",W51="深")),20,IF(AND($D$1="二交代制",OR(U51="当",U51="明"),NOT(OR(AND(U51="当",OR(V51="明",U$17=31,V$18="×"),OR(W51="休",U$17=30,U$17=31,W$18="×")),AND(U51="明",OR(T51="当",U$17=1),OR(V51="休",U$17=31,V$18="×"))))),30,IF(AND($D$1="三交代制",T51&lt;&gt;"準",T51&lt;&gt;"深",OR(U51="準",U51="深"),(NOT(OR(AND(U51="準",OR(T51="日",T51="休",U$17=1,AND(V51&lt;&gt;"準",V51&lt;&gt;"深",T51="")),OR(V51="休",AND(V51="準",OR(W51="休",U$17=30,W$18="×")),U$17=31,V$18="×",V51="")),AND(U51="深",OR(T51="休",U$17=1,AND(V51&lt;&gt;"準",V51&lt;&gt;"深",T51="")),OR(V51="休",AND(OR(V51="準",V51="深"),OR(W51="休",U$17=30,W$18="×")),U$17=31,V$18="×",V51="")))))),40,0))))</f>
        <v>0</v>
      </c>
      <c r="V192" s="343">
        <f t="shared" ref="V192" si="801">IF(AND($D$1="二交代制",V$17&gt;=1,V$17&lt;=28,V51="当",W51="明",X51="休",Y51="当"),10,IF(AND($D$1="三交代制",V$17&gt;=2,V$17&lt;=30,OR(V51="準",V51="深"),OR(W51="準",W51="深"),OR(X51="準",X51="深")),20,IF(AND($D$1="二交代制",OR(V51="当",V51="明"),NOT(OR(AND(V51="当",OR(W51="明",V$17=31,W$18="×"),OR(X51="休",V$17=30,V$17=31,X$18="×")),AND(V51="明",OR(U51="当",V$17=1),OR(W51="休",V$17=31,W$18="×"))))),30,IF(AND($D$1="三交代制",U51&lt;&gt;"準",U51&lt;&gt;"深",OR(V51="準",V51="深"),(NOT(OR(AND(V51="準",OR(U51="日",U51="休",V$17=1,AND(W51&lt;&gt;"準",W51&lt;&gt;"深",U51="")),OR(W51="休",AND(W51="準",OR(X51="休",V$17=30,X$18="×")),V$17=31,W$18="×",W51="")),AND(V51="深",OR(U51="休",V$17=1,AND(W51&lt;&gt;"準",W51&lt;&gt;"深",U51="")),OR(W51="休",AND(OR(W51="準",W51="深"),OR(X51="休",V$17=30,X$18="×")),V$17=31,W$18="×",W51="")))))),40,0))))</f>
        <v>0</v>
      </c>
      <c r="W192" s="343">
        <f t="shared" ref="W192" si="802">IF(AND($D$1="二交代制",W$17&gt;=1,W$17&lt;=28,W51="当",X51="明",Y51="休",Z51="当"),10,IF(AND($D$1="三交代制",W$17&gt;=2,W$17&lt;=30,OR(W51="準",W51="深"),OR(X51="準",X51="深"),OR(Y51="準",Y51="深")),20,IF(AND($D$1="二交代制",OR(W51="当",W51="明"),NOT(OR(AND(W51="当",OR(X51="明",W$17=31,X$18="×"),OR(Y51="休",W$17=30,W$17=31,Y$18="×")),AND(W51="明",OR(V51="当",W$17=1),OR(X51="休",W$17=31,X$18="×"))))),30,IF(AND($D$1="三交代制",V51&lt;&gt;"準",V51&lt;&gt;"深",OR(W51="準",W51="深"),(NOT(OR(AND(W51="準",OR(V51="日",V51="休",W$17=1,AND(X51&lt;&gt;"準",X51&lt;&gt;"深",V51="")),OR(X51="休",AND(X51="準",OR(Y51="休",W$17=30,Y$18="×")),W$17=31,X$18="×",X51="")),AND(W51="深",OR(V51="休",W$17=1,AND(X51&lt;&gt;"準",X51&lt;&gt;"深",V51="")),OR(X51="休",AND(OR(X51="準",X51="深"),OR(Y51="休",W$17=30,Y$18="×")),W$17=31,X$18="×",X51="")))))),40,0))))</f>
        <v>0</v>
      </c>
      <c r="X192" s="343">
        <f t="shared" ref="X192" si="803">IF(AND($D$1="二交代制",X$17&gt;=1,X$17&lt;=28,X51="当",Y51="明",Z51="休",AA51="当"),10,IF(AND($D$1="三交代制",X$17&gt;=2,X$17&lt;=30,OR(X51="準",X51="深"),OR(Y51="準",Y51="深"),OR(Z51="準",Z51="深")),20,IF(AND($D$1="二交代制",OR(X51="当",X51="明"),NOT(OR(AND(X51="当",OR(Y51="明",X$17=31,Y$18="×"),OR(Z51="休",X$17=30,X$17=31,Z$18="×")),AND(X51="明",OR(W51="当",X$17=1),OR(Y51="休",X$17=31,Y$18="×"))))),30,IF(AND($D$1="三交代制",W51&lt;&gt;"準",W51&lt;&gt;"深",OR(X51="準",X51="深"),(NOT(OR(AND(X51="準",OR(W51="日",W51="休",X$17=1,AND(Y51&lt;&gt;"準",Y51&lt;&gt;"深",W51="")),OR(Y51="休",AND(Y51="準",OR(Z51="休",X$17=30,Z$18="×")),X$17=31,Y$18="×",Y51="")),AND(X51="深",OR(W51="休",X$17=1,AND(Y51&lt;&gt;"準",Y51&lt;&gt;"深",W51="")),OR(Y51="休",AND(OR(Y51="準",Y51="深"),OR(Z51="休",X$17=30,Z$18="×")),X$17=31,Y$18="×",Y51="")))))),40,0))))</f>
        <v>0</v>
      </c>
      <c r="Y192" s="343">
        <f t="shared" ref="Y192" si="804">IF(AND($D$1="二交代制",Y$17&gt;=1,Y$17&lt;=28,Y51="当",Z51="明",AA51="休",AB51="当"),10,IF(AND($D$1="三交代制",Y$17&gt;=2,Y$17&lt;=30,OR(Y51="準",Y51="深"),OR(Z51="準",Z51="深"),OR(AA51="準",AA51="深")),20,IF(AND($D$1="二交代制",OR(Y51="当",Y51="明"),NOT(OR(AND(Y51="当",OR(Z51="明",Y$17=31,Z$18="×"),OR(AA51="休",Y$17=30,Y$17=31,AA$18="×")),AND(Y51="明",OR(X51="当",Y$17=1),OR(Z51="休",Y$17=31,Z$18="×"))))),30,IF(AND($D$1="三交代制",X51&lt;&gt;"準",X51&lt;&gt;"深",OR(Y51="準",Y51="深"),(NOT(OR(AND(Y51="準",OR(X51="日",X51="休",Y$17=1,AND(Z51&lt;&gt;"準",Z51&lt;&gt;"深",X51="")),OR(Z51="休",AND(Z51="準",OR(AA51="休",Y$17=30,AA$18="×")),Y$17=31,Z$18="×",Z51="")),AND(Y51="深",OR(X51="休",Y$17=1,AND(Z51&lt;&gt;"準",Z51&lt;&gt;"深",X51="")),OR(Z51="休",AND(OR(Z51="準",Z51="深"),OR(AA51="休",Y$17=30,AA$18="×")),Y$17=31,Z$18="×",Z51="")))))),40,0))))</f>
        <v>0</v>
      </c>
      <c r="Z192" s="343">
        <f t="shared" ref="Z192" si="805">IF(AND($D$1="二交代制",Z$17&gt;=1,Z$17&lt;=28,Z51="当",AA51="明",AB51="休",AC51="当"),10,IF(AND($D$1="三交代制",Z$17&gt;=2,Z$17&lt;=30,OR(Z51="準",Z51="深"),OR(AA51="準",AA51="深"),OR(AB51="準",AB51="深")),20,IF(AND($D$1="二交代制",OR(Z51="当",Z51="明"),NOT(OR(AND(Z51="当",OR(AA51="明",Z$17=31,AA$18="×"),OR(AB51="休",Z$17=30,Z$17=31,AB$18="×")),AND(Z51="明",OR(Y51="当",Z$17=1),OR(AA51="休",Z$17=31,AA$18="×"))))),30,IF(AND($D$1="三交代制",Y51&lt;&gt;"準",Y51&lt;&gt;"深",OR(Z51="準",Z51="深"),(NOT(OR(AND(Z51="準",OR(Y51="日",Y51="休",Z$17=1,AND(AA51&lt;&gt;"準",AA51&lt;&gt;"深",Y51="")),OR(AA51="休",AND(AA51="準",OR(AB51="休",Z$17=30,AB$18="×")),Z$17=31,AA$18="×",AA51="")),AND(Z51="深",OR(Y51="休",Z$17=1,AND(AA51&lt;&gt;"準",AA51&lt;&gt;"深",Y51="")),OR(AA51="休",AND(OR(AA51="準",AA51="深"),OR(AB51="休",Z$17=30,AB$18="×")),Z$17=31,AA$18="×",AA51="")))))),40,0))))</f>
        <v>0</v>
      </c>
      <c r="AA192" s="343">
        <f t="shared" ref="AA192" si="806">IF(AND($D$1="二交代制",AA$17&gt;=1,AA$17&lt;=28,AA51="当",AB51="明",AC51="休",AD51="当"),10,IF(AND($D$1="三交代制",AA$17&gt;=2,AA$17&lt;=30,OR(AA51="準",AA51="深"),OR(AB51="準",AB51="深"),OR(AC51="準",AC51="深")),20,IF(AND($D$1="二交代制",OR(AA51="当",AA51="明"),NOT(OR(AND(AA51="当",OR(AB51="明",AA$17=31,AB$18="×"),OR(AC51="休",AA$17=30,AA$17=31,AC$18="×")),AND(AA51="明",OR(Z51="当",AA$17=1),OR(AB51="休",AA$17=31,AB$18="×"))))),30,IF(AND($D$1="三交代制",Z51&lt;&gt;"準",Z51&lt;&gt;"深",OR(AA51="準",AA51="深"),(NOT(OR(AND(AA51="準",OR(Z51="日",Z51="休",AA$17=1,AND(AB51&lt;&gt;"準",AB51&lt;&gt;"深",Z51="")),OR(AB51="休",AND(AB51="準",OR(AC51="休",AA$17=30,AC$18="×")),AA$17=31,AB$18="×",AB51="")),AND(AA51="深",OR(Z51="休",AA$17=1,AND(AB51&lt;&gt;"準",AB51&lt;&gt;"深",Z51="")),OR(AB51="休",AND(OR(AB51="準",AB51="深"),OR(AC51="休",AA$17=30,AC$18="×")),AA$17=31,AB$18="×",AB51="")))))),40,0))))</f>
        <v>0</v>
      </c>
      <c r="AB192" s="343">
        <f t="shared" ref="AB192" si="807">IF(AND($D$1="二交代制",AB$17&gt;=1,AB$17&lt;=28,AB51="当",AC51="明",AD51="休",AE51="当"),10,IF(AND($D$1="三交代制",AB$17&gt;=2,AB$17&lt;=30,OR(AB51="準",AB51="深"),OR(AC51="準",AC51="深"),OR(AD51="準",AD51="深")),20,IF(AND($D$1="二交代制",OR(AB51="当",AB51="明"),NOT(OR(AND(AB51="当",OR(AC51="明",AB$17=31,AC$18="×"),OR(AD51="休",AB$17=30,AB$17=31,AD$18="×")),AND(AB51="明",OR(AA51="当",AB$17=1),OR(AC51="休",AB$17=31,AC$18="×"))))),30,IF(AND($D$1="三交代制",AA51&lt;&gt;"準",AA51&lt;&gt;"深",OR(AB51="準",AB51="深"),(NOT(OR(AND(AB51="準",OR(AA51="日",AA51="休",AB$17=1,AND(AC51&lt;&gt;"準",AC51&lt;&gt;"深",AA51="")),OR(AC51="休",AND(AC51="準",OR(AD51="休",AB$17=30,AD$18="×")),AB$17=31,AC$18="×",AC51="")),AND(AB51="深",OR(AA51="休",AB$17=1,AND(AC51&lt;&gt;"準",AC51&lt;&gt;"深",AA51="")),OR(AC51="休",AND(OR(AC51="準",AC51="深"),OR(AD51="休",AB$17=30,AD$18="×")),AB$17=31,AC$18="×",AC51="")))))),40,0))))</f>
        <v>0</v>
      </c>
      <c r="AC192" s="343">
        <f t="shared" ref="AC192" si="808">IF(AND($D$1="二交代制",AC$17&gt;=1,AC$17&lt;=28,AC51="当",AD51="明",AE51="休",AF51="当"),10,IF(AND($D$1="三交代制",AC$17&gt;=2,AC$17&lt;=30,OR(AC51="準",AC51="深"),OR(AD51="準",AD51="深"),OR(AE51="準",AE51="深")),20,IF(AND($D$1="二交代制",OR(AC51="当",AC51="明"),NOT(OR(AND(AC51="当",OR(AD51="明",AC$17=31,AD$18="×"),OR(AE51="休",AC$17=30,AC$17=31,AE$18="×")),AND(AC51="明",OR(AB51="当",AC$17=1),OR(AD51="休",AC$17=31,AD$18="×"))))),30,IF(AND($D$1="三交代制",AB51&lt;&gt;"準",AB51&lt;&gt;"深",OR(AC51="準",AC51="深"),(NOT(OR(AND(AC51="準",OR(AB51="日",AB51="休",AC$17=1,AND(AD51&lt;&gt;"準",AD51&lt;&gt;"深",AB51="")),OR(AD51="休",AND(AD51="準",OR(AE51="休",AC$17=30,AE$18="×")),AC$17=31,AD$18="×",AD51="")),AND(AC51="深",OR(AB51="休",AC$17=1,AND(AD51&lt;&gt;"準",AD51&lt;&gt;"深",AB51="")),OR(AD51="休",AND(OR(AD51="準",AD51="深"),OR(AE51="休",AC$17=30,AE$18="×")),AC$17=31,AD$18="×",AD51="")))))),40,0))))</f>
        <v>0</v>
      </c>
      <c r="AD192" s="343">
        <f t="shared" ref="AD192" si="809">IF(AND($D$1="二交代制",AD$17&gt;=1,AD$17&lt;=28,AD51="当",AE51="明",AF51="休",AG51="当"),10,IF(AND($D$1="三交代制",AD$17&gt;=2,AD$17&lt;=30,OR(AD51="準",AD51="深"),OR(AE51="準",AE51="深"),OR(AF51="準",AF51="深")),20,IF(AND($D$1="二交代制",OR(AD51="当",AD51="明"),NOT(OR(AND(AD51="当",OR(AE51="明",AD$17=31,AE$18="×"),OR(AF51="休",AD$17=30,AD$17=31,AF$18="×")),AND(AD51="明",OR(AC51="当",AD$17=1),OR(AE51="休",AD$17=31,AE$18="×"))))),30,IF(AND($D$1="三交代制",AC51&lt;&gt;"準",AC51&lt;&gt;"深",OR(AD51="準",AD51="深"),(NOT(OR(AND(AD51="準",OR(AC51="日",AC51="休",AD$17=1,AND(AE51&lt;&gt;"準",AE51&lt;&gt;"深",AC51="")),OR(AE51="休",AND(AE51="準",OR(AF51="休",AD$17=30,AF$18="×")),AD$17=31,AE$18="×",AE51="")),AND(AD51="深",OR(AC51="休",AD$17=1,AND(AE51&lt;&gt;"準",AE51&lt;&gt;"深",AC51="")),OR(AE51="休",AND(OR(AE51="準",AE51="深"),OR(AF51="休",AD$17=30,AF$18="×")),AD$17=31,AE$18="×",AE51="")))))),40,0))))</f>
        <v>0</v>
      </c>
      <c r="AE192" s="343">
        <f t="shared" ref="AE192" si="810">IF(AND($D$1="二交代制",AE$17&gt;=1,AE$17&lt;=28,AE51="当",AF51="明",AG51="休",AH51="当"),10,IF(AND($D$1="三交代制",AE$17&gt;=2,AE$17&lt;=30,OR(AE51="準",AE51="深"),OR(AF51="準",AF51="深"),OR(AG51="準",AG51="深")),20,IF(AND($D$1="二交代制",OR(AE51="当",AE51="明"),NOT(OR(AND(AE51="当",OR(AF51="明",AE$17=31,AF$18="×"),OR(AG51="休",AE$17=30,AE$17=31,AG$18="×")),AND(AE51="明",OR(AD51="当",AE$17=1),OR(AF51="休",AE$17=31,AF$18="×"))))),30,IF(AND($D$1="三交代制",AD51&lt;&gt;"準",AD51&lt;&gt;"深",OR(AE51="準",AE51="深"),(NOT(OR(AND(AE51="準",OR(AD51="日",AD51="休",AE$17=1,AND(AF51&lt;&gt;"準",AF51&lt;&gt;"深",AD51="")),OR(AF51="休",AND(AF51="準",OR(AG51="休",AE$17=30,AG$18="×")),AE$17=31,AF$18="×",AF51="")),AND(AE51="深",OR(AD51="休",AE$17=1,AND(AF51&lt;&gt;"準",AF51&lt;&gt;"深",AD51="")),OR(AF51="休",AND(OR(AF51="準",AF51="深"),OR(AG51="休",AE$17=30,AG$18="×")),AE$17=31,AF$18="×",AF51="")))))),40,0))))</f>
        <v>0</v>
      </c>
      <c r="AF192" s="343">
        <f t="shared" ref="AF192" si="811">IF(AND($D$1="二交代制",AF$17&gt;=1,AF$17&lt;=28,AF51="当",AG51="明",AH51="休",AI51="当"),10,IF(AND($D$1="三交代制",AF$17&gt;=2,AF$17&lt;=30,OR(AF51="準",AF51="深"),OR(AG51="準",AG51="深"),OR(AH51="準",AH51="深")),20,IF(AND($D$1="二交代制",OR(AF51="当",AF51="明"),NOT(OR(AND(AF51="当",OR(AG51="明",AF$17=31,AG$18="×"),OR(AH51="休",AF$17=30,AF$17=31,AH$18="×")),AND(AF51="明",OR(AE51="当",AF$17=1),OR(AG51="休",AF$17=31,AG$18="×"))))),30,IF(AND($D$1="三交代制",AE51&lt;&gt;"準",AE51&lt;&gt;"深",OR(AF51="準",AF51="深"),(NOT(OR(AND(AF51="準",OR(AE51="日",AE51="休",AF$17=1,AND(AG51&lt;&gt;"準",AG51&lt;&gt;"深",AE51="")),OR(AG51="休",AND(AG51="準",OR(AH51="休",AF$17=30,AH$18="×")),AF$17=31,AG$18="×",AG51="")),AND(AF51="深",OR(AE51="休",AF$17=1,AND(AG51&lt;&gt;"準",AG51&lt;&gt;"深",AE51="")),OR(AG51="休",AND(OR(AG51="準",AG51="深"),OR(AH51="休",AF$17=30,AH$18="×")),AF$17=31,AG$18="×",AG51="")))))),40,0))))</f>
        <v>0</v>
      </c>
      <c r="AG192" s="343">
        <f t="shared" ref="AG192" si="812">IF(AND($D$1="二交代制",AG$17&gt;=1,AG$17&lt;=28,AG51="当",AH51="明",AI51="休",AJ51="当"),10,IF(AND($D$1="三交代制",AG$17&gt;=2,AG$17&lt;=30,OR(AG51="準",AG51="深"),OR(AH51="準",AH51="深"),OR(AI51="準",AI51="深")),20,IF(AND($D$1="二交代制",OR(AG51="当",AG51="明"),NOT(OR(AND(AG51="当",OR(AH51="明",AG$17=31,AH$18="×"),OR(AI51="休",AG$17=30,AG$17=31,AI$18="×")),AND(AG51="明",OR(AF51="当",AG$17=1),OR(AH51="休",AG$17=31,AH$18="×"))))),30,IF(AND($D$1="三交代制",AF51&lt;&gt;"準",AF51&lt;&gt;"深",OR(AG51="準",AG51="深"),(NOT(OR(AND(AG51="準",OR(AF51="日",AF51="休",AG$17=1,AND(AH51&lt;&gt;"準",AH51&lt;&gt;"深",AF51="")),OR(AH51="休",AND(AH51="準",OR(AI51="休",AG$17=30,AI$18="×")),AG$17=31,AH$18="×",AH51="")),AND(AG51="深",OR(AF51="休",AG$17=1,AND(AH51&lt;&gt;"準",AH51&lt;&gt;"深",AF51="")),OR(AH51="休",AND(OR(AH51="準",AH51="深"),OR(AI51="休",AG$17=30,AI$18="×")),AG$17=31,AH$18="×",AH51="")))))),40,0))))</f>
        <v>0</v>
      </c>
      <c r="AH192" s="343">
        <f t="shared" ref="AH192" si="813">IF(AND($D$1="二交代制",AH$17&gt;=1,AH$17&lt;=28,AH51="当",AI51="明",AJ51="休",AK51="当"),10,IF(AND($D$1="三交代制",AH$17&gt;=2,AH$17&lt;=30,OR(AH51="準",AH51="深"),OR(AI51="準",AI51="深"),OR(AJ51="準",AJ51="深")),20,IF(AND($D$1="二交代制",OR(AH51="当",AH51="明"),NOT(OR(AND(AH51="当",OR(AI51="明",AH$17=31,AI$18="×"),OR(AJ51="休",AH$17=30,AH$17=31,AJ$18="×")),AND(AH51="明",OR(AG51="当",AH$17=1),OR(AI51="休",AH$17=31,AI$18="×"))))),30,IF(AND($D$1="三交代制",AG51&lt;&gt;"準",AG51&lt;&gt;"深",OR(AH51="準",AH51="深"),(NOT(OR(AND(AH51="準",OR(AG51="日",AG51="休",AH$17=1,AND(AI51&lt;&gt;"準",AI51&lt;&gt;"深",AG51="")),OR(AI51="休",AND(AI51="準",OR(AJ51="休",AH$17=30,AJ$18="×")),AH$17=31,AI$18="×",AI51="")),AND(AH51="深",OR(AG51="休",AH$17=1,AND(AI51&lt;&gt;"準",AI51&lt;&gt;"深",AG51="")),OR(AI51="休",AND(OR(AI51="準",AI51="深"),OR(AJ51="休",AH$17=30,AJ$18="×")),AH$17=31,AI$18="×",AI51="")))))),40,0))))</f>
        <v>0</v>
      </c>
      <c r="AI192" s="343">
        <f t="shared" ref="AI192" si="814">IF(AND($D$1="二交代制",AI$17&gt;=1,AI$17&lt;=28,AI51="当",AJ51="明",AK51="休",AL51="当"),10,IF(AND($D$1="三交代制",AI$17&gt;=2,AI$17&lt;=30,OR(AI51="準",AI51="深"),OR(AJ51="準",AJ51="深"),OR(AK51="準",AK51="深")),20,IF(AND($D$1="二交代制",OR(AI51="当",AI51="明"),NOT(OR(AND(AI51="当",OR(AJ51="明",AI$17=31,AJ$18="×"),OR(AK51="休",AI$17=30,AI$17=31,AK$18="×")),AND(AI51="明",OR(AH51="当",AI$17=1),OR(AJ51="休",AI$17=31,AJ$18="×"))))),30,IF(AND($D$1="三交代制",AH51&lt;&gt;"準",AH51&lt;&gt;"深",OR(AI51="準",AI51="深"),(NOT(OR(AND(AI51="準",OR(AH51="日",AH51="休",AI$17=1,AND(AJ51&lt;&gt;"準",AJ51&lt;&gt;"深",AH51="")),OR(AJ51="休",AND(AJ51="準",OR(AK51="休",AI$17=30,AK$18="×")),AI$17=31,AJ$18="×",AJ51="")),AND(AI51="深",OR(AH51="休",AI$17=1,AND(AJ51&lt;&gt;"準",AJ51&lt;&gt;"深",AH51="")),OR(AJ51="休",AND(OR(AJ51="準",AJ51="深"),OR(AK51="休",AI$17=30,AK$18="×")),AI$17=31,AJ$18="×",AJ51="")))))),40,0))))</f>
        <v>0</v>
      </c>
      <c r="AJ192" s="343">
        <f t="shared" ref="AJ192" si="815">IF(AND($D$1="二交代制",AJ$17&gt;=1,AJ$17&lt;=28,AJ51="当",AK51="明",AL51="休",AM51="当"),10,IF(AND($D$1="三交代制",AJ$17&gt;=2,AJ$17&lt;=30,OR(AJ51="準",AJ51="深"),OR(AK51="準",AK51="深"),OR(AL51="準",AL51="深")),20,IF(AND($D$1="二交代制",OR(AJ51="当",AJ51="明"),NOT(OR(AND(AJ51="当",OR(AK51="明",AJ$17=31,AK$18="×"),OR(AL51="休",AJ$17=30,AJ$17=31,AL$18="×")),AND(AJ51="明",OR(AI51="当",AJ$17=1),OR(AK51="休",AJ$17=31,AK$18="×"))))),30,IF(AND($D$1="三交代制",AI51&lt;&gt;"準",AI51&lt;&gt;"深",OR(AJ51="準",AJ51="深"),(NOT(OR(AND(AJ51="準",OR(AI51="日",AI51="休",AJ$17=1,AND(AK51&lt;&gt;"準",AK51&lt;&gt;"深",AI51="")),OR(AK51="休",AND(AK51="準",OR(AL51="休",AJ$17=30,AL$18="×")),AJ$17=31,AK$18="×",AK51="")),AND(AJ51="深",OR(AI51="休",AJ$17=1,AND(AK51&lt;&gt;"準",AK51&lt;&gt;"深",AI51="")),OR(AK51="休",AND(OR(AK51="準",AK51="深"),OR(AL51="休",AJ$17=30,AL$18="×")),AJ$17=31,AK$18="×",AK51="")))))),40,0))))</f>
        <v>0</v>
      </c>
      <c r="AK192" s="343">
        <f t="shared" ref="AK192" si="816">IF(AND($D$1="二交代制",AK$17&gt;=1,AK$17&lt;=28,AK51="当",AL51="明",AM51="休",AN51="当"),10,IF(AND($D$1="三交代制",AK$17&gt;=2,AK$17&lt;=30,OR(AK51="準",AK51="深"),OR(AL51="準",AL51="深"),OR(AM51="準",AM51="深")),20,IF(AND($D$1="二交代制",OR(AK51="当",AK51="明"),NOT(OR(AND(AK51="当",OR(AL51="明",AK$17=31,AL$18="×"),OR(AM51="休",AK$17=30,AK$17=31,AM$18="×")),AND(AK51="明",OR(AJ51="当",AK$17=1),OR(AL51="休",AK$17=31,AL$18="×"))))),30,IF(AND($D$1="三交代制",AJ51&lt;&gt;"準",AJ51&lt;&gt;"深",OR(AK51="準",AK51="深"),(NOT(OR(AND(AK51="準",OR(AJ51="日",AJ51="休",AK$17=1,AND(AL51&lt;&gt;"準",AL51&lt;&gt;"深",AJ51="")),OR(AL51="休",AND(AL51="準",OR(AM51="休",AK$17=30,AM$18="×")),AK$17=31,AL$18="×",AL51="")),AND(AK51="深",OR(AJ51="休",AK$17=1,AND(AL51&lt;&gt;"準",AL51&lt;&gt;"深",AJ51="")),OR(AL51="休",AND(OR(AL51="準",AL51="深"),OR(AM51="休",AK$17=30,AM$18="×")),AK$17=31,AL$18="×",AL51="")))))),40,0))))</f>
        <v>0</v>
      </c>
      <c r="AL192" s="343">
        <f t="shared" ref="AL192" si="817">IF(AND($D$1="二交代制",AL$17&gt;=1,AL$17&lt;=28,AL51="当",AM51="明",AN51="休",AO51="当"),10,IF(AND($D$1="三交代制",AL$17&gt;=2,AL$17&lt;=30,OR(AL51="準",AL51="深"),OR(AM51="準",AM51="深"),OR(AN51="準",AN51="深")),20,IF(AND($D$1="二交代制",OR(AL51="当",AL51="明"),NOT(OR(AND(AL51="当",OR(AM51="明",AL$17=31,AM$18="×"),OR(AN51="休",AL$17=30,AL$17=31,AN$18="×")),AND(AL51="明",OR(AK51="当",AL$17=1),OR(AM51="休",AL$17=31,AM$18="×"))))),30,IF(AND($D$1="三交代制",AK51&lt;&gt;"準",AK51&lt;&gt;"深",OR(AL51="準",AL51="深"),(NOT(OR(AND(AL51="準",OR(AK51="日",AK51="休",AL$17=1,AND(AM51&lt;&gt;"準",AM51&lt;&gt;"深",AK51="")),OR(AM51="休",AND(AM51="準",OR(AN51="休",AL$17=30,AN$18="×")),AL$17=31,AM$18="×",AM51="")),AND(AL51="深",OR(AK51="休",AL$17=1,AND(AM51&lt;&gt;"準",AM51&lt;&gt;"深",AK51="")),OR(AM51="休",AND(OR(AM51="準",AM51="深"),OR(AN51="休",AL$17=30,AN$18="×")),AL$17=31,AM$18="×",AM51="")))))),40,0))))</f>
        <v>0</v>
      </c>
      <c r="AM192" s="343">
        <f t="shared" ref="AM192" si="818">IF(AND($D$1="二交代制",AM$17&gt;=1,AM$17&lt;=28,AM51="当",AN51="明",AO51="休",AP51="当"),10,IF(AND($D$1="三交代制",AM$17&gt;=2,AM$17&lt;=30,OR(AM51="準",AM51="深"),OR(AN51="準",AN51="深"),OR(AO51="準",AO51="深")),20,IF(AND($D$1="二交代制",OR(AM51="当",AM51="明"),NOT(OR(AND(AM51="当",OR(AN51="明",AM$17=31,AN$18="×"),OR(AO51="休",AM$17=30,AM$17=31,AO$18="×")),AND(AM51="明",OR(AL51="当",AM$17=1),OR(AN51="休",AM$17=31,AN$18="×"))))),30,IF(AND($D$1="三交代制",AL51&lt;&gt;"準",AL51&lt;&gt;"深",OR(AM51="準",AM51="深"),(NOT(OR(AND(AM51="準",OR(AL51="日",AL51="休",AM$17=1,AND(AN51&lt;&gt;"準",AN51&lt;&gt;"深",AL51="")),OR(AN51="休",AND(AN51="準",OR(AO51="休",AM$17=30,AO$18="×")),AM$17=31,AN$18="×",AN51="")),AND(AM51="深",OR(AL51="休",AM$17=1,AND(AN51&lt;&gt;"準",AN51&lt;&gt;"深",AL51="")),OR(AN51="休",AND(OR(AN51="準",AN51="深"),OR(AO51="休",AM$17=30,AO$18="×")),AM$17=31,AN$18="×",AN51="")))))),40,0))))</f>
        <v>0</v>
      </c>
      <c r="AN192" s="343">
        <f t="shared" ref="AN192" si="819">IF(AND($D$1="二交代制",AN$17&gt;=1,AN$17&lt;=28,AN51="当",AO51="明",AP51="休",AQ51="当"),10,IF(AND($D$1="三交代制",AN$17&gt;=2,AN$17&lt;=30,OR(AN51="準",AN51="深"),OR(AO51="準",AO51="深"),OR(AP51="準",AP51="深")),20,IF(AND($D$1="二交代制",OR(AN51="当",AN51="明"),NOT(OR(AND(AN51="当",OR(AO51="明",AN$17=31,AO$18="×"),OR(AP51="休",AN$17=30,AN$17=31,AP$18="×")),AND(AN51="明",OR(AM51="当",AN$17=1),OR(AO51="休",AN$17=31,AO$18="×"))))),30,IF(AND($D$1="三交代制",AM51&lt;&gt;"準",AM51&lt;&gt;"深",OR(AN51="準",AN51="深"),(NOT(OR(AND(AN51="準",OR(AM51="日",AM51="休",AN$17=1,AND(AO51&lt;&gt;"準",AO51&lt;&gt;"深",AM51="")),OR(AO51="休",AND(AO51="準",OR(AP51="休",AN$17=30,AP$18="×")),AN$17=31,AO$18="×",AO51="")),AND(AN51="深",OR(AM51="休",AN$17=1,AND(AO51&lt;&gt;"準",AO51&lt;&gt;"深",AM51="")),OR(AO51="休",AND(OR(AO51="準",AO51="深"),OR(AP51="休",AN$17=30,AP$18="×")),AN$17=31,AO$18="×",AO51="")))))),40,0))))</f>
        <v>0</v>
      </c>
      <c r="AO192" s="343">
        <f t="shared" ref="AO192" si="820">IF(AND($D$1="二交代制",AO$17&gt;=1,AO$17&lt;=28,AO51="当",AP51="明",AQ51="休",AR51="当"),10,IF(AND($D$1="三交代制",AO$17&gt;=2,AO$17&lt;=30,OR(AO51="準",AO51="深"),OR(AP51="準",AP51="深"),OR(AQ51="準",AQ51="深")),20,IF(AND($D$1="二交代制",OR(AO51="当",AO51="明"),NOT(OR(AND(AO51="当",OR(AP51="明",AO$17=31,AP$18="×"),OR(AQ51="休",AO$17=30,AO$17=31,AQ$18="×")),AND(AO51="明",OR(AN51="当",AO$17=1),OR(AP51="休",AO$17=31,AP$18="×"))))),30,IF(AND($D$1="三交代制",AN51&lt;&gt;"準",AN51&lt;&gt;"深",OR(AO51="準",AO51="深"),(NOT(OR(AND(AO51="準",OR(AN51="日",AN51="休",AO$17=1,AND(AP51&lt;&gt;"準",AP51&lt;&gt;"深",AN51="")),OR(AP51="休",AND(AP51="準",OR(AQ51="休",AO$17=30,AQ$18="×")),AO$17=31,AP$18="×",AP51="")),AND(AO51="深",OR(AN51="休",AO$17=1,AND(AP51&lt;&gt;"準",AP51&lt;&gt;"深",AN51="")),OR(AP51="休",AND(OR(AP51="準",AP51="深"),OR(AQ51="休",AO$17=30,AQ$18="×")),AO$17=31,AP$18="×",AP51="")))))),40,0))))</f>
        <v>0</v>
      </c>
    </row>
    <row r="193" spans="3:41" x14ac:dyDescent="0.4">
      <c r="C193" s="17"/>
      <c r="D193" s="17"/>
      <c r="E193" s="17"/>
      <c r="F193" s="17"/>
      <c r="G193" s="17"/>
      <c r="H193" s="17"/>
      <c r="I193" s="345"/>
      <c r="J193" s="434"/>
      <c r="K193" s="343"/>
      <c r="L193" s="343"/>
      <c r="M193" s="343"/>
      <c r="N193" s="343"/>
      <c r="O193" s="343"/>
      <c r="P193" s="343"/>
      <c r="Q193" s="343"/>
      <c r="R193" s="343"/>
      <c r="S193" s="343"/>
      <c r="T193" s="343"/>
      <c r="U193" s="343"/>
      <c r="V193" s="343"/>
      <c r="W193" s="343"/>
      <c r="X193" s="343"/>
      <c r="Y193" s="343"/>
      <c r="Z193" s="343"/>
      <c r="AA193" s="343"/>
      <c r="AB193" s="343"/>
      <c r="AC193" s="343"/>
      <c r="AD193" s="343"/>
      <c r="AE193" s="343"/>
      <c r="AF193" s="343"/>
      <c r="AG193" s="343"/>
      <c r="AH193" s="343"/>
      <c r="AI193" s="343"/>
      <c r="AJ193" s="343"/>
      <c r="AK193" s="343"/>
      <c r="AL193" s="343"/>
      <c r="AM193" s="343"/>
      <c r="AN193" s="343"/>
      <c r="AO193" s="343"/>
    </row>
    <row r="194" spans="3:41" x14ac:dyDescent="0.4">
      <c r="C194" s="17"/>
      <c r="D194" s="17"/>
      <c r="E194" s="17"/>
      <c r="F194" s="17"/>
      <c r="G194" s="17"/>
      <c r="H194" s="17"/>
      <c r="I194" s="345"/>
      <c r="J194" s="419" t="str">
        <f t="shared" ref="J194" si="821">E53</f>
        <v>林</v>
      </c>
      <c r="K194" s="343">
        <f t="shared" ref="K194" si="822">IF(AND($D$1="二交代制",K$17&gt;=1,K$17&lt;=28,K53="当",L53="明",M53="休",N53="当"),10,IF(AND($D$1="三交代制",K$17&gt;=2,K$17&lt;=30,OR(K53="準",K53="深"),OR(L53="準",L53="深"),OR(M53="準",M53="深")),20,IF(AND($D$1="二交代制",OR(K53="当",K53="明"),NOT(OR(AND(K53="当",OR(L53="明",K$17=31,L$18="×"),OR(M53="休",K$17=30,K$17=31,M$18="×")),AND(K53="明",OR(J53="当",K$17=1),OR(L53="休",K$17=31,L$18="×"))))),30,IF(AND($D$1="三交代制",J53&lt;&gt;"準",J53&lt;&gt;"深",OR(K53="準",K53="深"),(NOT(OR(AND(K53="準",OR(J53="日",J53="休",K$17=1,AND(L53&lt;&gt;"準",L53&lt;&gt;"深",J53="")),OR(L53="休",AND(L53="準",OR(M53="休",K$17=30,M$18="×")),K$17=31,L$18="×",L53="")),AND(K53="深",OR(J53="休",K$17=1,AND(L53&lt;&gt;"準",L53&lt;&gt;"深",J53="")),OR(L53="休",AND(OR(L53="準",L53="深"),OR(M53="休",K$17=30,M$18="×")),K$17=31,L$18="×",L53="")))))),40,0))))</f>
        <v>0</v>
      </c>
      <c r="L194" s="343">
        <f t="shared" ref="L194" si="823">IF(AND($D$1="二交代制",L$17&gt;=1,L$17&lt;=28,L53="当",M53="明",N53="休",O53="当"),10,IF(AND($D$1="三交代制",L$17&gt;=2,L$17&lt;=30,OR(L53="準",L53="深"),OR(M53="準",M53="深"),OR(N53="準",N53="深")),20,IF(AND($D$1="二交代制",OR(L53="当",L53="明"),NOT(OR(AND(L53="当",OR(M53="明",L$17=31,M$18="×"),OR(N53="休",L$17=30,L$17=31,N$18="×")),AND(L53="明",OR(K53="当",L$17=1),OR(M53="休",L$17=31,M$18="×"))))),30,IF(AND($D$1="三交代制",K53&lt;&gt;"準",K53&lt;&gt;"深",OR(L53="準",L53="深"),(NOT(OR(AND(L53="準",OR(K53="日",K53="休",L$17=1,AND(M53&lt;&gt;"準",M53&lt;&gt;"深",K53="")),OR(M53="休",AND(M53="準",OR(N53="休",L$17=30,N$18="×")),L$17=31,M$18="×",M53="")),AND(L53="深",OR(K53="休",L$17=1,AND(M53&lt;&gt;"準",M53&lt;&gt;"深",K53="")),OR(M53="休",AND(OR(M53="準",M53="深"),OR(N53="休",L$17=30,N$18="×")),L$17=31,M$18="×",M53="")))))),40,0))))</f>
        <v>0</v>
      </c>
      <c r="M194" s="343">
        <f t="shared" ref="M194" si="824">IF(AND($D$1="二交代制",M$17&gt;=1,M$17&lt;=28,M53="当",N53="明",O53="休",P53="当"),10,IF(AND($D$1="三交代制",M$17&gt;=2,M$17&lt;=30,OR(M53="準",M53="深"),OR(N53="準",N53="深"),OR(O53="準",O53="深")),20,IF(AND($D$1="二交代制",OR(M53="当",M53="明"),NOT(OR(AND(M53="当",OR(N53="明",M$17=31,N$18="×"),OR(O53="休",M$17=30,M$17=31,O$18="×")),AND(M53="明",OR(L53="当",M$17=1),OR(N53="休",M$17=31,N$18="×"))))),30,IF(AND($D$1="三交代制",L53&lt;&gt;"準",L53&lt;&gt;"深",OR(M53="準",M53="深"),(NOT(OR(AND(M53="準",OR(L53="日",L53="休",M$17=1,AND(N53&lt;&gt;"準",N53&lt;&gt;"深",L53="")),OR(N53="休",AND(N53="準",OR(O53="休",M$17=30,O$18="×")),M$17=31,N$18="×",N53="")),AND(M53="深",OR(L53="休",M$17=1,AND(N53&lt;&gt;"準",N53&lt;&gt;"深",L53="")),OR(N53="休",AND(OR(N53="準",N53="深"),OR(O53="休",M$17=30,O$18="×")),M$17=31,N$18="×",N53="")))))),40,0))))</f>
        <v>0</v>
      </c>
      <c r="N194" s="343">
        <f t="shared" ref="N194" si="825">IF(AND($D$1="二交代制",N$17&gt;=1,N$17&lt;=28,N53="当",O53="明",P53="休",Q53="当"),10,IF(AND($D$1="三交代制",N$17&gt;=2,N$17&lt;=30,OR(N53="準",N53="深"),OR(O53="準",O53="深"),OR(P53="準",P53="深")),20,IF(AND($D$1="二交代制",OR(N53="当",N53="明"),NOT(OR(AND(N53="当",OR(O53="明",N$17=31,O$18="×"),OR(P53="休",N$17=30,N$17=31,P$18="×")),AND(N53="明",OR(M53="当",N$17=1),OR(O53="休",N$17=31,O$18="×"))))),30,IF(AND($D$1="三交代制",M53&lt;&gt;"準",M53&lt;&gt;"深",OR(N53="準",N53="深"),(NOT(OR(AND(N53="準",OR(M53="日",M53="休",N$17=1,AND(O53&lt;&gt;"準",O53&lt;&gt;"深",M53="")),OR(O53="休",AND(O53="準",OR(P53="休",N$17=30,P$18="×")),N$17=31,O$18="×",O53="")),AND(N53="深",OR(M53="休",N$17=1,AND(O53&lt;&gt;"準",O53&lt;&gt;"深",M53="")),OR(O53="休",AND(OR(O53="準",O53="深"),OR(P53="休",N$17=30,P$18="×")),N$17=31,O$18="×",O53="")))))),40,0))))</f>
        <v>0</v>
      </c>
      <c r="O194" s="343">
        <f t="shared" ref="O194" si="826">IF(AND($D$1="二交代制",O$17&gt;=1,O$17&lt;=28,O53="当",P53="明",Q53="休",R53="当"),10,IF(AND($D$1="三交代制",O$17&gt;=2,O$17&lt;=30,OR(O53="準",O53="深"),OR(P53="準",P53="深"),OR(Q53="準",Q53="深")),20,IF(AND($D$1="二交代制",OR(O53="当",O53="明"),NOT(OR(AND(O53="当",OR(P53="明",O$17=31,P$18="×"),OR(Q53="休",O$17=30,O$17=31,Q$18="×")),AND(O53="明",OR(N53="当",O$17=1),OR(P53="休",O$17=31,P$18="×"))))),30,IF(AND($D$1="三交代制",N53&lt;&gt;"準",N53&lt;&gt;"深",OR(O53="準",O53="深"),(NOT(OR(AND(O53="準",OR(N53="日",N53="休",O$17=1,AND(P53&lt;&gt;"準",P53&lt;&gt;"深",N53="")),OR(P53="休",AND(P53="準",OR(Q53="休",O$17=30,Q$18="×")),O$17=31,P$18="×",P53="")),AND(O53="深",OR(N53="休",O$17=1,AND(P53&lt;&gt;"準",P53&lt;&gt;"深",N53="")),OR(P53="休",AND(OR(P53="準",P53="深"),OR(Q53="休",O$17=30,Q$18="×")),O$17=31,P$18="×",P53="")))))),40,0))))</f>
        <v>0</v>
      </c>
      <c r="P194" s="343">
        <f t="shared" ref="P194" si="827">IF(AND($D$1="二交代制",P$17&gt;=1,P$17&lt;=28,P53="当",Q53="明",R53="休",S53="当"),10,IF(AND($D$1="三交代制",P$17&gt;=2,P$17&lt;=30,OR(P53="準",P53="深"),OR(Q53="準",Q53="深"),OR(R53="準",R53="深")),20,IF(AND($D$1="二交代制",OR(P53="当",P53="明"),NOT(OR(AND(P53="当",OR(Q53="明",P$17=31,Q$18="×"),OR(R53="休",P$17=30,P$17=31,R$18="×")),AND(P53="明",OR(O53="当",P$17=1),OR(Q53="休",P$17=31,Q$18="×"))))),30,IF(AND($D$1="三交代制",O53&lt;&gt;"準",O53&lt;&gt;"深",OR(P53="準",P53="深"),(NOT(OR(AND(P53="準",OR(O53="日",O53="休",P$17=1,AND(Q53&lt;&gt;"準",Q53&lt;&gt;"深",O53="")),OR(Q53="休",AND(Q53="準",OR(R53="休",P$17=30,R$18="×")),P$17=31,Q$18="×",Q53="")),AND(P53="深",OR(O53="休",P$17=1,AND(Q53&lt;&gt;"準",Q53&lt;&gt;"深",O53="")),OR(Q53="休",AND(OR(Q53="準",Q53="深"),OR(R53="休",P$17=30,R$18="×")),P$17=31,Q$18="×",Q53="")))))),40,0))))</f>
        <v>0</v>
      </c>
      <c r="Q194" s="343">
        <f t="shared" ref="Q194" si="828">IF(AND($D$1="二交代制",Q$17&gt;=1,Q$17&lt;=28,Q53="当",R53="明",S53="休",T53="当"),10,IF(AND($D$1="三交代制",Q$17&gt;=2,Q$17&lt;=30,OR(Q53="準",Q53="深"),OR(R53="準",R53="深"),OR(S53="準",S53="深")),20,IF(AND($D$1="二交代制",OR(Q53="当",Q53="明"),NOT(OR(AND(Q53="当",OR(R53="明",Q$17=31,R$18="×"),OR(S53="休",Q$17=30,Q$17=31,S$18="×")),AND(Q53="明",OR(P53="当",Q$17=1),OR(R53="休",Q$17=31,R$18="×"))))),30,IF(AND($D$1="三交代制",P53&lt;&gt;"準",P53&lt;&gt;"深",OR(Q53="準",Q53="深"),(NOT(OR(AND(Q53="準",OR(P53="日",P53="休",Q$17=1,AND(R53&lt;&gt;"準",R53&lt;&gt;"深",P53="")),OR(R53="休",AND(R53="準",OR(S53="休",Q$17=30,S$18="×")),Q$17=31,R$18="×",R53="")),AND(Q53="深",OR(P53="休",Q$17=1,AND(R53&lt;&gt;"準",R53&lt;&gt;"深",P53="")),OR(R53="休",AND(OR(R53="準",R53="深"),OR(S53="休",Q$17=30,S$18="×")),Q$17=31,R$18="×",R53="")))))),40,0))))</f>
        <v>0</v>
      </c>
      <c r="R194" s="343">
        <f t="shared" ref="R194" si="829">IF(AND($D$1="二交代制",R$17&gt;=1,R$17&lt;=28,R53="当",S53="明",T53="休",U53="当"),10,IF(AND($D$1="三交代制",R$17&gt;=2,R$17&lt;=30,OR(R53="準",R53="深"),OR(S53="準",S53="深"),OR(T53="準",T53="深")),20,IF(AND($D$1="二交代制",OR(R53="当",R53="明"),NOT(OR(AND(R53="当",OR(S53="明",R$17=31,S$18="×"),OR(T53="休",R$17=30,R$17=31,T$18="×")),AND(R53="明",OR(Q53="当",R$17=1),OR(S53="休",R$17=31,S$18="×"))))),30,IF(AND($D$1="三交代制",Q53&lt;&gt;"準",Q53&lt;&gt;"深",OR(R53="準",R53="深"),(NOT(OR(AND(R53="準",OR(Q53="日",Q53="休",R$17=1,AND(S53&lt;&gt;"準",S53&lt;&gt;"深",Q53="")),OR(S53="休",AND(S53="準",OR(T53="休",R$17=30,T$18="×")),R$17=31,S$18="×",S53="")),AND(R53="深",OR(Q53="休",R$17=1,AND(S53&lt;&gt;"準",S53&lt;&gt;"深",Q53="")),OR(S53="休",AND(OR(S53="準",S53="深"),OR(T53="休",R$17=30,T$18="×")),R$17=31,S$18="×",S53="")))))),40,0))))</f>
        <v>0</v>
      </c>
      <c r="S194" s="343">
        <f t="shared" ref="S194" si="830">IF(AND($D$1="二交代制",S$17&gt;=1,S$17&lt;=28,S53="当",T53="明",U53="休",V53="当"),10,IF(AND($D$1="三交代制",S$17&gt;=2,S$17&lt;=30,OR(S53="準",S53="深"),OR(T53="準",T53="深"),OR(U53="準",U53="深")),20,IF(AND($D$1="二交代制",OR(S53="当",S53="明"),NOT(OR(AND(S53="当",OR(T53="明",S$17=31,T$18="×"),OR(U53="休",S$17=30,S$17=31,U$18="×")),AND(S53="明",OR(R53="当",S$17=1),OR(T53="休",S$17=31,T$18="×"))))),30,IF(AND($D$1="三交代制",R53&lt;&gt;"準",R53&lt;&gt;"深",OR(S53="準",S53="深"),(NOT(OR(AND(S53="準",OR(R53="日",R53="休",S$17=1,AND(T53&lt;&gt;"準",T53&lt;&gt;"深",R53="")),OR(T53="休",AND(T53="準",OR(U53="休",S$17=30,U$18="×")),S$17=31,T$18="×",T53="")),AND(S53="深",OR(R53="休",S$17=1,AND(T53&lt;&gt;"準",T53&lt;&gt;"深",R53="")),OR(T53="休",AND(OR(T53="準",T53="深"),OR(U53="休",S$17=30,U$18="×")),S$17=31,T$18="×",T53="")))))),40,0))))</f>
        <v>0</v>
      </c>
      <c r="T194" s="343">
        <f t="shared" ref="T194" si="831">IF(AND($D$1="二交代制",T$17&gt;=1,T$17&lt;=28,T53="当",U53="明",V53="休",W53="当"),10,IF(AND($D$1="三交代制",T$17&gt;=2,T$17&lt;=30,OR(T53="準",T53="深"),OR(U53="準",U53="深"),OR(V53="準",V53="深")),20,IF(AND($D$1="二交代制",OR(T53="当",T53="明"),NOT(OR(AND(T53="当",OR(U53="明",T$17=31,U$18="×"),OR(V53="休",T$17=30,T$17=31,V$18="×")),AND(T53="明",OR(S53="当",T$17=1),OR(U53="休",T$17=31,U$18="×"))))),30,IF(AND($D$1="三交代制",S53&lt;&gt;"準",S53&lt;&gt;"深",OR(T53="準",T53="深"),(NOT(OR(AND(T53="準",OR(S53="日",S53="休",T$17=1,AND(U53&lt;&gt;"準",U53&lt;&gt;"深",S53="")),OR(U53="休",AND(U53="準",OR(V53="休",T$17=30,V$18="×")),T$17=31,U$18="×",U53="")),AND(T53="深",OR(S53="休",T$17=1,AND(U53&lt;&gt;"準",U53&lt;&gt;"深",S53="")),OR(U53="休",AND(OR(U53="準",U53="深"),OR(V53="休",T$17=30,V$18="×")),T$17=31,U$18="×",U53="")))))),40,0))))</f>
        <v>0</v>
      </c>
      <c r="U194" s="343">
        <f t="shared" ref="U194" si="832">IF(AND($D$1="二交代制",U$17&gt;=1,U$17&lt;=28,U53="当",V53="明",W53="休",X53="当"),10,IF(AND($D$1="三交代制",U$17&gt;=2,U$17&lt;=30,OR(U53="準",U53="深"),OR(V53="準",V53="深"),OR(W53="準",W53="深")),20,IF(AND($D$1="二交代制",OR(U53="当",U53="明"),NOT(OR(AND(U53="当",OR(V53="明",U$17=31,V$18="×"),OR(W53="休",U$17=30,U$17=31,W$18="×")),AND(U53="明",OR(T53="当",U$17=1),OR(V53="休",U$17=31,V$18="×"))))),30,IF(AND($D$1="三交代制",T53&lt;&gt;"準",T53&lt;&gt;"深",OR(U53="準",U53="深"),(NOT(OR(AND(U53="準",OR(T53="日",T53="休",U$17=1,AND(V53&lt;&gt;"準",V53&lt;&gt;"深",T53="")),OR(V53="休",AND(V53="準",OR(W53="休",U$17=30,W$18="×")),U$17=31,V$18="×",V53="")),AND(U53="深",OR(T53="休",U$17=1,AND(V53&lt;&gt;"準",V53&lt;&gt;"深",T53="")),OR(V53="休",AND(OR(V53="準",V53="深"),OR(W53="休",U$17=30,W$18="×")),U$17=31,V$18="×",V53="")))))),40,0))))</f>
        <v>0</v>
      </c>
      <c r="V194" s="343">
        <f t="shared" ref="V194" si="833">IF(AND($D$1="二交代制",V$17&gt;=1,V$17&lt;=28,V53="当",W53="明",X53="休",Y53="当"),10,IF(AND($D$1="三交代制",V$17&gt;=2,V$17&lt;=30,OR(V53="準",V53="深"),OR(W53="準",W53="深"),OR(X53="準",X53="深")),20,IF(AND($D$1="二交代制",OR(V53="当",V53="明"),NOT(OR(AND(V53="当",OR(W53="明",V$17=31,W$18="×"),OR(X53="休",V$17=30,V$17=31,X$18="×")),AND(V53="明",OR(U53="当",V$17=1),OR(W53="休",V$17=31,W$18="×"))))),30,IF(AND($D$1="三交代制",U53&lt;&gt;"準",U53&lt;&gt;"深",OR(V53="準",V53="深"),(NOT(OR(AND(V53="準",OR(U53="日",U53="休",V$17=1,AND(W53&lt;&gt;"準",W53&lt;&gt;"深",U53="")),OR(W53="休",AND(W53="準",OR(X53="休",V$17=30,X$18="×")),V$17=31,W$18="×",W53="")),AND(V53="深",OR(U53="休",V$17=1,AND(W53&lt;&gt;"準",W53&lt;&gt;"深",U53="")),OR(W53="休",AND(OR(W53="準",W53="深"),OR(X53="休",V$17=30,X$18="×")),V$17=31,W$18="×",W53="")))))),40,0))))</f>
        <v>0</v>
      </c>
      <c r="W194" s="343">
        <f t="shared" ref="W194" si="834">IF(AND($D$1="二交代制",W$17&gt;=1,W$17&lt;=28,W53="当",X53="明",Y53="休",Z53="当"),10,IF(AND($D$1="三交代制",W$17&gt;=2,W$17&lt;=30,OR(W53="準",W53="深"),OR(X53="準",X53="深"),OR(Y53="準",Y53="深")),20,IF(AND($D$1="二交代制",OR(W53="当",W53="明"),NOT(OR(AND(W53="当",OR(X53="明",W$17=31,X$18="×"),OR(Y53="休",W$17=30,W$17=31,Y$18="×")),AND(W53="明",OR(V53="当",W$17=1),OR(X53="休",W$17=31,X$18="×"))))),30,IF(AND($D$1="三交代制",V53&lt;&gt;"準",V53&lt;&gt;"深",OR(W53="準",W53="深"),(NOT(OR(AND(W53="準",OR(V53="日",V53="休",W$17=1,AND(X53&lt;&gt;"準",X53&lt;&gt;"深",V53="")),OR(X53="休",AND(X53="準",OR(Y53="休",W$17=30,Y$18="×")),W$17=31,X$18="×",X53="")),AND(W53="深",OR(V53="休",W$17=1,AND(X53&lt;&gt;"準",X53&lt;&gt;"深",V53="")),OR(X53="休",AND(OR(X53="準",X53="深"),OR(Y53="休",W$17=30,Y$18="×")),W$17=31,X$18="×",X53="")))))),40,0))))</f>
        <v>0</v>
      </c>
      <c r="X194" s="343">
        <f t="shared" ref="X194" si="835">IF(AND($D$1="二交代制",X$17&gt;=1,X$17&lt;=28,X53="当",Y53="明",Z53="休",AA53="当"),10,IF(AND($D$1="三交代制",X$17&gt;=2,X$17&lt;=30,OR(X53="準",X53="深"),OR(Y53="準",Y53="深"),OR(Z53="準",Z53="深")),20,IF(AND($D$1="二交代制",OR(X53="当",X53="明"),NOT(OR(AND(X53="当",OR(Y53="明",X$17=31,Y$18="×"),OR(Z53="休",X$17=30,X$17=31,Z$18="×")),AND(X53="明",OR(W53="当",X$17=1),OR(Y53="休",X$17=31,Y$18="×"))))),30,IF(AND($D$1="三交代制",W53&lt;&gt;"準",W53&lt;&gt;"深",OR(X53="準",X53="深"),(NOT(OR(AND(X53="準",OR(W53="日",W53="休",X$17=1,AND(Y53&lt;&gt;"準",Y53&lt;&gt;"深",W53="")),OR(Y53="休",AND(Y53="準",OR(Z53="休",X$17=30,Z$18="×")),X$17=31,Y$18="×",Y53="")),AND(X53="深",OR(W53="休",X$17=1,AND(Y53&lt;&gt;"準",Y53&lt;&gt;"深",W53="")),OR(Y53="休",AND(OR(Y53="準",Y53="深"),OR(Z53="休",X$17=30,Z$18="×")),X$17=31,Y$18="×",Y53="")))))),40,0))))</f>
        <v>0</v>
      </c>
      <c r="Y194" s="343">
        <f t="shared" ref="Y194" si="836">IF(AND($D$1="二交代制",Y$17&gt;=1,Y$17&lt;=28,Y53="当",Z53="明",AA53="休",AB53="当"),10,IF(AND($D$1="三交代制",Y$17&gt;=2,Y$17&lt;=30,OR(Y53="準",Y53="深"),OR(Z53="準",Z53="深"),OR(AA53="準",AA53="深")),20,IF(AND($D$1="二交代制",OR(Y53="当",Y53="明"),NOT(OR(AND(Y53="当",OR(Z53="明",Y$17=31,Z$18="×"),OR(AA53="休",Y$17=30,Y$17=31,AA$18="×")),AND(Y53="明",OR(X53="当",Y$17=1),OR(Z53="休",Y$17=31,Z$18="×"))))),30,IF(AND($D$1="三交代制",X53&lt;&gt;"準",X53&lt;&gt;"深",OR(Y53="準",Y53="深"),(NOT(OR(AND(Y53="準",OR(X53="日",X53="休",Y$17=1,AND(Z53&lt;&gt;"準",Z53&lt;&gt;"深",X53="")),OR(Z53="休",AND(Z53="準",OR(AA53="休",Y$17=30,AA$18="×")),Y$17=31,Z$18="×",Z53="")),AND(Y53="深",OR(X53="休",Y$17=1,AND(Z53&lt;&gt;"準",Z53&lt;&gt;"深",X53="")),OR(Z53="休",AND(OR(Z53="準",Z53="深"),OR(AA53="休",Y$17=30,AA$18="×")),Y$17=31,Z$18="×",Z53="")))))),40,0))))</f>
        <v>0</v>
      </c>
      <c r="Z194" s="343">
        <f t="shared" ref="Z194" si="837">IF(AND($D$1="二交代制",Z$17&gt;=1,Z$17&lt;=28,Z53="当",AA53="明",AB53="休",AC53="当"),10,IF(AND($D$1="三交代制",Z$17&gt;=2,Z$17&lt;=30,OR(Z53="準",Z53="深"),OR(AA53="準",AA53="深"),OR(AB53="準",AB53="深")),20,IF(AND($D$1="二交代制",OR(Z53="当",Z53="明"),NOT(OR(AND(Z53="当",OR(AA53="明",Z$17=31,AA$18="×"),OR(AB53="休",Z$17=30,Z$17=31,AB$18="×")),AND(Z53="明",OR(Y53="当",Z$17=1),OR(AA53="休",Z$17=31,AA$18="×"))))),30,IF(AND($D$1="三交代制",Y53&lt;&gt;"準",Y53&lt;&gt;"深",OR(Z53="準",Z53="深"),(NOT(OR(AND(Z53="準",OR(Y53="日",Y53="休",Z$17=1,AND(AA53&lt;&gt;"準",AA53&lt;&gt;"深",Y53="")),OR(AA53="休",AND(AA53="準",OR(AB53="休",Z$17=30,AB$18="×")),Z$17=31,AA$18="×",AA53="")),AND(Z53="深",OR(Y53="休",Z$17=1,AND(AA53&lt;&gt;"準",AA53&lt;&gt;"深",Y53="")),OR(AA53="休",AND(OR(AA53="準",AA53="深"),OR(AB53="休",Z$17=30,AB$18="×")),Z$17=31,AA$18="×",AA53="")))))),40,0))))</f>
        <v>0</v>
      </c>
      <c r="AA194" s="343">
        <f t="shared" ref="AA194" si="838">IF(AND($D$1="二交代制",AA$17&gt;=1,AA$17&lt;=28,AA53="当",AB53="明",AC53="休",AD53="当"),10,IF(AND($D$1="三交代制",AA$17&gt;=2,AA$17&lt;=30,OR(AA53="準",AA53="深"),OR(AB53="準",AB53="深"),OR(AC53="準",AC53="深")),20,IF(AND($D$1="二交代制",OR(AA53="当",AA53="明"),NOT(OR(AND(AA53="当",OR(AB53="明",AA$17=31,AB$18="×"),OR(AC53="休",AA$17=30,AA$17=31,AC$18="×")),AND(AA53="明",OR(Z53="当",AA$17=1),OR(AB53="休",AA$17=31,AB$18="×"))))),30,IF(AND($D$1="三交代制",Z53&lt;&gt;"準",Z53&lt;&gt;"深",OR(AA53="準",AA53="深"),(NOT(OR(AND(AA53="準",OR(Z53="日",Z53="休",AA$17=1,AND(AB53&lt;&gt;"準",AB53&lt;&gt;"深",Z53="")),OR(AB53="休",AND(AB53="準",OR(AC53="休",AA$17=30,AC$18="×")),AA$17=31,AB$18="×",AB53="")),AND(AA53="深",OR(Z53="休",AA$17=1,AND(AB53&lt;&gt;"準",AB53&lt;&gt;"深",Z53="")),OR(AB53="休",AND(OR(AB53="準",AB53="深"),OR(AC53="休",AA$17=30,AC$18="×")),AA$17=31,AB$18="×",AB53="")))))),40,0))))</f>
        <v>0</v>
      </c>
      <c r="AB194" s="343">
        <f t="shared" ref="AB194" si="839">IF(AND($D$1="二交代制",AB$17&gt;=1,AB$17&lt;=28,AB53="当",AC53="明",AD53="休",AE53="当"),10,IF(AND($D$1="三交代制",AB$17&gt;=2,AB$17&lt;=30,OR(AB53="準",AB53="深"),OR(AC53="準",AC53="深"),OR(AD53="準",AD53="深")),20,IF(AND($D$1="二交代制",OR(AB53="当",AB53="明"),NOT(OR(AND(AB53="当",OR(AC53="明",AB$17=31,AC$18="×"),OR(AD53="休",AB$17=30,AB$17=31,AD$18="×")),AND(AB53="明",OR(AA53="当",AB$17=1),OR(AC53="休",AB$17=31,AC$18="×"))))),30,IF(AND($D$1="三交代制",AA53&lt;&gt;"準",AA53&lt;&gt;"深",OR(AB53="準",AB53="深"),(NOT(OR(AND(AB53="準",OR(AA53="日",AA53="休",AB$17=1,AND(AC53&lt;&gt;"準",AC53&lt;&gt;"深",AA53="")),OR(AC53="休",AND(AC53="準",OR(AD53="休",AB$17=30,AD$18="×")),AB$17=31,AC$18="×",AC53="")),AND(AB53="深",OR(AA53="休",AB$17=1,AND(AC53&lt;&gt;"準",AC53&lt;&gt;"深",AA53="")),OR(AC53="休",AND(OR(AC53="準",AC53="深"),OR(AD53="休",AB$17=30,AD$18="×")),AB$17=31,AC$18="×",AC53="")))))),40,0))))</f>
        <v>0</v>
      </c>
      <c r="AC194" s="343">
        <f t="shared" ref="AC194" si="840">IF(AND($D$1="二交代制",AC$17&gt;=1,AC$17&lt;=28,AC53="当",AD53="明",AE53="休",AF53="当"),10,IF(AND($D$1="三交代制",AC$17&gt;=2,AC$17&lt;=30,OR(AC53="準",AC53="深"),OR(AD53="準",AD53="深"),OR(AE53="準",AE53="深")),20,IF(AND($D$1="二交代制",OR(AC53="当",AC53="明"),NOT(OR(AND(AC53="当",OR(AD53="明",AC$17=31,AD$18="×"),OR(AE53="休",AC$17=30,AC$17=31,AE$18="×")),AND(AC53="明",OR(AB53="当",AC$17=1),OR(AD53="休",AC$17=31,AD$18="×"))))),30,IF(AND($D$1="三交代制",AB53&lt;&gt;"準",AB53&lt;&gt;"深",OR(AC53="準",AC53="深"),(NOT(OR(AND(AC53="準",OR(AB53="日",AB53="休",AC$17=1,AND(AD53&lt;&gt;"準",AD53&lt;&gt;"深",AB53="")),OR(AD53="休",AND(AD53="準",OR(AE53="休",AC$17=30,AE$18="×")),AC$17=31,AD$18="×",AD53="")),AND(AC53="深",OR(AB53="休",AC$17=1,AND(AD53&lt;&gt;"準",AD53&lt;&gt;"深",AB53="")),OR(AD53="休",AND(OR(AD53="準",AD53="深"),OR(AE53="休",AC$17=30,AE$18="×")),AC$17=31,AD$18="×",AD53="")))))),40,0))))</f>
        <v>0</v>
      </c>
      <c r="AD194" s="343">
        <f t="shared" ref="AD194" si="841">IF(AND($D$1="二交代制",AD$17&gt;=1,AD$17&lt;=28,AD53="当",AE53="明",AF53="休",AG53="当"),10,IF(AND($D$1="三交代制",AD$17&gt;=2,AD$17&lt;=30,OR(AD53="準",AD53="深"),OR(AE53="準",AE53="深"),OR(AF53="準",AF53="深")),20,IF(AND($D$1="二交代制",OR(AD53="当",AD53="明"),NOT(OR(AND(AD53="当",OR(AE53="明",AD$17=31,AE$18="×"),OR(AF53="休",AD$17=30,AD$17=31,AF$18="×")),AND(AD53="明",OR(AC53="当",AD$17=1),OR(AE53="休",AD$17=31,AE$18="×"))))),30,IF(AND($D$1="三交代制",AC53&lt;&gt;"準",AC53&lt;&gt;"深",OR(AD53="準",AD53="深"),(NOT(OR(AND(AD53="準",OR(AC53="日",AC53="休",AD$17=1,AND(AE53&lt;&gt;"準",AE53&lt;&gt;"深",AC53="")),OR(AE53="休",AND(AE53="準",OR(AF53="休",AD$17=30,AF$18="×")),AD$17=31,AE$18="×",AE53="")),AND(AD53="深",OR(AC53="休",AD$17=1,AND(AE53&lt;&gt;"準",AE53&lt;&gt;"深",AC53="")),OR(AE53="休",AND(OR(AE53="準",AE53="深"),OR(AF53="休",AD$17=30,AF$18="×")),AD$17=31,AE$18="×",AE53="")))))),40,0))))</f>
        <v>0</v>
      </c>
      <c r="AE194" s="343">
        <f t="shared" ref="AE194" si="842">IF(AND($D$1="二交代制",AE$17&gt;=1,AE$17&lt;=28,AE53="当",AF53="明",AG53="休",AH53="当"),10,IF(AND($D$1="三交代制",AE$17&gt;=2,AE$17&lt;=30,OR(AE53="準",AE53="深"),OR(AF53="準",AF53="深"),OR(AG53="準",AG53="深")),20,IF(AND($D$1="二交代制",OR(AE53="当",AE53="明"),NOT(OR(AND(AE53="当",OR(AF53="明",AE$17=31,AF$18="×"),OR(AG53="休",AE$17=30,AE$17=31,AG$18="×")),AND(AE53="明",OR(AD53="当",AE$17=1),OR(AF53="休",AE$17=31,AF$18="×"))))),30,IF(AND($D$1="三交代制",AD53&lt;&gt;"準",AD53&lt;&gt;"深",OR(AE53="準",AE53="深"),(NOT(OR(AND(AE53="準",OR(AD53="日",AD53="休",AE$17=1,AND(AF53&lt;&gt;"準",AF53&lt;&gt;"深",AD53="")),OR(AF53="休",AND(AF53="準",OR(AG53="休",AE$17=30,AG$18="×")),AE$17=31,AF$18="×",AF53="")),AND(AE53="深",OR(AD53="休",AE$17=1,AND(AF53&lt;&gt;"準",AF53&lt;&gt;"深",AD53="")),OR(AF53="休",AND(OR(AF53="準",AF53="深"),OR(AG53="休",AE$17=30,AG$18="×")),AE$17=31,AF$18="×",AF53="")))))),40,0))))</f>
        <v>0</v>
      </c>
      <c r="AF194" s="343">
        <f t="shared" ref="AF194" si="843">IF(AND($D$1="二交代制",AF$17&gt;=1,AF$17&lt;=28,AF53="当",AG53="明",AH53="休",AI53="当"),10,IF(AND($D$1="三交代制",AF$17&gt;=2,AF$17&lt;=30,OR(AF53="準",AF53="深"),OR(AG53="準",AG53="深"),OR(AH53="準",AH53="深")),20,IF(AND($D$1="二交代制",OR(AF53="当",AF53="明"),NOT(OR(AND(AF53="当",OR(AG53="明",AF$17=31,AG$18="×"),OR(AH53="休",AF$17=30,AF$17=31,AH$18="×")),AND(AF53="明",OR(AE53="当",AF$17=1),OR(AG53="休",AF$17=31,AG$18="×"))))),30,IF(AND($D$1="三交代制",AE53&lt;&gt;"準",AE53&lt;&gt;"深",OR(AF53="準",AF53="深"),(NOT(OR(AND(AF53="準",OR(AE53="日",AE53="休",AF$17=1,AND(AG53&lt;&gt;"準",AG53&lt;&gt;"深",AE53="")),OR(AG53="休",AND(AG53="準",OR(AH53="休",AF$17=30,AH$18="×")),AF$17=31,AG$18="×",AG53="")),AND(AF53="深",OR(AE53="休",AF$17=1,AND(AG53&lt;&gt;"準",AG53&lt;&gt;"深",AE53="")),OR(AG53="休",AND(OR(AG53="準",AG53="深"),OR(AH53="休",AF$17=30,AH$18="×")),AF$17=31,AG$18="×",AG53="")))))),40,0))))</f>
        <v>0</v>
      </c>
      <c r="AG194" s="343">
        <f t="shared" ref="AG194" si="844">IF(AND($D$1="二交代制",AG$17&gt;=1,AG$17&lt;=28,AG53="当",AH53="明",AI53="休",AJ53="当"),10,IF(AND($D$1="三交代制",AG$17&gt;=2,AG$17&lt;=30,OR(AG53="準",AG53="深"),OR(AH53="準",AH53="深"),OR(AI53="準",AI53="深")),20,IF(AND($D$1="二交代制",OR(AG53="当",AG53="明"),NOT(OR(AND(AG53="当",OR(AH53="明",AG$17=31,AH$18="×"),OR(AI53="休",AG$17=30,AG$17=31,AI$18="×")),AND(AG53="明",OR(AF53="当",AG$17=1),OR(AH53="休",AG$17=31,AH$18="×"))))),30,IF(AND($D$1="三交代制",AF53&lt;&gt;"準",AF53&lt;&gt;"深",OR(AG53="準",AG53="深"),(NOT(OR(AND(AG53="準",OR(AF53="日",AF53="休",AG$17=1,AND(AH53&lt;&gt;"準",AH53&lt;&gt;"深",AF53="")),OR(AH53="休",AND(AH53="準",OR(AI53="休",AG$17=30,AI$18="×")),AG$17=31,AH$18="×",AH53="")),AND(AG53="深",OR(AF53="休",AG$17=1,AND(AH53&lt;&gt;"準",AH53&lt;&gt;"深",AF53="")),OR(AH53="休",AND(OR(AH53="準",AH53="深"),OR(AI53="休",AG$17=30,AI$18="×")),AG$17=31,AH$18="×",AH53="")))))),40,0))))</f>
        <v>0</v>
      </c>
      <c r="AH194" s="343">
        <f t="shared" ref="AH194" si="845">IF(AND($D$1="二交代制",AH$17&gt;=1,AH$17&lt;=28,AH53="当",AI53="明",AJ53="休",AK53="当"),10,IF(AND($D$1="三交代制",AH$17&gt;=2,AH$17&lt;=30,OR(AH53="準",AH53="深"),OR(AI53="準",AI53="深"),OR(AJ53="準",AJ53="深")),20,IF(AND($D$1="二交代制",OR(AH53="当",AH53="明"),NOT(OR(AND(AH53="当",OR(AI53="明",AH$17=31,AI$18="×"),OR(AJ53="休",AH$17=30,AH$17=31,AJ$18="×")),AND(AH53="明",OR(AG53="当",AH$17=1),OR(AI53="休",AH$17=31,AI$18="×"))))),30,IF(AND($D$1="三交代制",AG53&lt;&gt;"準",AG53&lt;&gt;"深",OR(AH53="準",AH53="深"),(NOT(OR(AND(AH53="準",OR(AG53="日",AG53="休",AH$17=1,AND(AI53&lt;&gt;"準",AI53&lt;&gt;"深",AG53="")),OR(AI53="休",AND(AI53="準",OR(AJ53="休",AH$17=30,AJ$18="×")),AH$17=31,AI$18="×",AI53="")),AND(AH53="深",OR(AG53="休",AH$17=1,AND(AI53&lt;&gt;"準",AI53&lt;&gt;"深",AG53="")),OR(AI53="休",AND(OR(AI53="準",AI53="深"),OR(AJ53="休",AH$17=30,AJ$18="×")),AH$17=31,AI$18="×",AI53="")))))),40,0))))</f>
        <v>0</v>
      </c>
      <c r="AI194" s="343">
        <f t="shared" ref="AI194" si="846">IF(AND($D$1="二交代制",AI$17&gt;=1,AI$17&lt;=28,AI53="当",AJ53="明",AK53="休",AL53="当"),10,IF(AND($D$1="三交代制",AI$17&gt;=2,AI$17&lt;=30,OR(AI53="準",AI53="深"),OR(AJ53="準",AJ53="深"),OR(AK53="準",AK53="深")),20,IF(AND($D$1="二交代制",OR(AI53="当",AI53="明"),NOT(OR(AND(AI53="当",OR(AJ53="明",AI$17=31,AJ$18="×"),OR(AK53="休",AI$17=30,AI$17=31,AK$18="×")),AND(AI53="明",OR(AH53="当",AI$17=1),OR(AJ53="休",AI$17=31,AJ$18="×"))))),30,IF(AND($D$1="三交代制",AH53&lt;&gt;"準",AH53&lt;&gt;"深",OR(AI53="準",AI53="深"),(NOT(OR(AND(AI53="準",OR(AH53="日",AH53="休",AI$17=1,AND(AJ53&lt;&gt;"準",AJ53&lt;&gt;"深",AH53="")),OR(AJ53="休",AND(AJ53="準",OR(AK53="休",AI$17=30,AK$18="×")),AI$17=31,AJ$18="×",AJ53="")),AND(AI53="深",OR(AH53="休",AI$17=1,AND(AJ53&lt;&gt;"準",AJ53&lt;&gt;"深",AH53="")),OR(AJ53="休",AND(OR(AJ53="準",AJ53="深"),OR(AK53="休",AI$17=30,AK$18="×")),AI$17=31,AJ$18="×",AJ53="")))))),40,0))))</f>
        <v>0</v>
      </c>
      <c r="AJ194" s="343">
        <f t="shared" ref="AJ194" si="847">IF(AND($D$1="二交代制",AJ$17&gt;=1,AJ$17&lt;=28,AJ53="当",AK53="明",AL53="休",AM53="当"),10,IF(AND($D$1="三交代制",AJ$17&gt;=2,AJ$17&lt;=30,OR(AJ53="準",AJ53="深"),OR(AK53="準",AK53="深"),OR(AL53="準",AL53="深")),20,IF(AND($D$1="二交代制",OR(AJ53="当",AJ53="明"),NOT(OR(AND(AJ53="当",OR(AK53="明",AJ$17=31,AK$18="×"),OR(AL53="休",AJ$17=30,AJ$17=31,AL$18="×")),AND(AJ53="明",OR(AI53="当",AJ$17=1),OR(AK53="休",AJ$17=31,AK$18="×"))))),30,IF(AND($D$1="三交代制",AI53&lt;&gt;"準",AI53&lt;&gt;"深",OR(AJ53="準",AJ53="深"),(NOT(OR(AND(AJ53="準",OR(AI53="日",AI53="休",AJ$17=1,AND(AK53&lt;&gt;"準",AK53&lt;&gt;"深",AI53="")),OR(AK53="休",AND(AK53="準",OR(AL53="休",AJ$17=30,AL$18="×")),AJ$17=31,AK$18="×",AK53="")),AND(AJ53="深",OR(AI53="休",AJ$17=1,AND(AK53&lt;&gt;"準",AK53&lt;&gt;"深",AI53="")),OR(AK53="休",AND(OR(AK53="準",AK53="深"),OR(AL53="休",AJ$17=30,AL$18="×")),AJ$17=31,AK$18="×",AK53="")))))),40,0))))</f>
        <v>0</v>
      </c>
      <c r="AK194" s="343">
        <f t="shared" ref="AK194" si="848">IF(AND($D$1="二交代制",AK$17&gt;=1,AK$17&lt;=28,AK53="当",AL53="明",AM53="休",AN53="当"),10,IF(AND($D$1="三交代制",AK$17&gt;=2,AK$17&lt;=30,OR(AK53="準",AK53="深"),OR(AL53="準",AL53="深"),OR(AM53="準",AM53="深")),20,IF(AND($D$1="二交代制",OR(AK53="当",AK53="明"),NOT(OR(AND(AK53="当",OR(AL53="明",AK$17=31,AL$18="×"),OR(AM53="休",AK$17=30,AK$17=31,AM$18="×")),AND(AK53="明",OR(AJ53="当",AK$17=1),OR(AL53="休",AK$17=31,AL$18="×"))))),30,IF(AND($D$1="三交代制",AJ53&lt;&gt;"準",AJ53&lt;&gt;"深",OR(AK53="準",AK53="深"),(NOT(OR(AND(AK53="準",OR(AJ53="日",AJ53="休",AK$17=1,AND(AL53&lt;&gt;"準",AL53&lt;&gt;"深",AJ53="")),OR(AL53="休",AND(AL53="準",OR(AM53="休",AK$17=30,AM$18="×")),AK$17=31,AL$18="×",AL53="")),AND(AK53="深",OR(AJ53="休",AK$17=1,AND(AL53&lt;&gt;"準",AL53&lt;&gt;"深",AJ53="")),OR(AL53="休",AND(OR(AL53="準",AL53="深"),OR(AM53="休",AK$17=30,AM$18="×")),AK$17=31,AL$18="×",AL53="")))))),40,0))))</f>
        <v>0</v>
      </c>
      <c r="AL194" s="343">
        <f t="shared" ref="AL194" si="849">IF(AND($D$1="二交代制",AL$17&gt;=1,AL$17&lt;=28,AL53="当",AM53="明",AN53="休",AO53="当"),10,IF(AND($D$1="三交代制",AL$17&gt;=2,AL$17&lt;=30,OR(AL53="準",AL53="深"),OR(AM53="準",AM53="深"),OR(AN53="準",AN53="深")),20,IF(AND($D$1="二交代制",OR(AL53="当",AL53="明"),NOT(OR(AND(AL53="当",OR(AM53="明",AL$17=31,AM$18="×"),OR(AN53="休",AL$17=30,AL$17=31,AN$18="×")),AND(AL53="明",OR(AK53="当",AL$17=1),OR(AM53="休",AL$17=31,AM$18="×"))))),30,IF(AND($D$1="三交代制",AK53&lt;&gt;"準",AK53&lt;&gt;"深",OR(AL53="準",AL53="深"),(NOT(OR(AND(AL53="準",OR(AK53="日",AK53="休",AL$17=1,AND(AM53&lt;&gt;"準",AM53&lt;&gt;"深",AK53="")),OR(AM53="休",AND(AM53="準",OR(AN53="休",AL$17=30,AN$18="×")),AL$17=31,AM$18="×",AM53="")),AND(AL53="深",OR(AK53="休",AL$17=1,AND(AM53&lt;&gt;"準",AM53&lt;&gt;"深",AK53="")),OR(AM53="休",AND(OR(AM53="準",AM53="深"),OR(AN53="休",AL$17=30,AN$18="×")),AL$17=31,AM$18="×",AM53="")))))),40,0))))</f>
        <v>0</v>
      </c>
      <c r="AM194" s="343">
        <f t="shared" ref="AM194" si="850">IF(AND($D$1="二交代制",AM$17&gt;=1,AM$17&lt;=28,AM53="当",AN53="明",AO53="休",AP53="当"),10,IF(AND($D$1="三交代制",AM$17&gt;=2,AM$17&lt;=30,OR(AM53="準",AM53="深"),OR(AN53="準",AN53="深"),OR(AO53="準",AO53="深")),20,IF(AND($D$1="二交代制",OR(AM53="当",AM53="明"),NOT(OR(AND(AM53="当",OR(AN53="明",AM$17=31,AN$18="×"),OR(AO53="休",AM$17=30,AM$17=31,AO$18="×")),AND(AM53="明",OR(AL53="当",AM$17=1),OR(AN53="休",AM$17=31,AN$18="×"))))),30,IF(AND($D$1="三交代制",AL53&lt;&gt;"準",AL53&lt;&gt;"深",OR(AM53="準",AM53="深"),(NOT(OR(AND(AM53="準",OR(AL53="日",AL53="休",AM$17=1,AND(AN53&lt;&gt;"準",AN53&lt;&gt;"深",AL53="")),OR(AN53="休",AND(AN53="準",OR(AO53="休",AM$17=30,AO$18="×")),AM$17=31,AN$18="×",AN53="")),AND(AM53="深",OR(AL53="休",AM$17=1,AND(AN53&lt;&gt;"準",AN53&lt;&gt;"深",AL53="")),OR(AN53="休",AND(OR(AN53="準",AN53="深"),OR(AO53="休",AM$17=30,AO$18="×")),AM$17=31,AN$18="×",AN53="")))))),40,0))))</f>
        <v>0</v>
      </c>
      <c r="AN194" s="343">
        <f t="shared" ref="AN194" si="851">IF(AND($D$1="二交代制",AN$17&gt;=1,AN$17&lt;=28,AN53="当",AO53="明",AP53="休",AQ53="当"),10,IF(AND($D$1="三交代制",AN$17&gt;=2,AN$17&lt;=30,OR(AN53="準",AN53="深"),OR(AO53="準",AO53="深"),OR(AP53="準",AP53="深")),20,IF(AND($D$1="二交代制",OR(AN53="当",AN53="明"),NOT(OR(AND(AN53="当",OR(AO53="明",AN$17=31,AO$18="×"),OR(AP53="休",AN$17=30,AN$17=31,AP$18="×")),AND(AN53="明",OR(AM53="当",AN$17=1),OR(AO53="休",AN$17=31,AO$18="×"))))),30,IF(AND($D$1="三交代制",AM53&lt;&gt;"準",AM53&lt;&gt;"深",OR(AN53="準",AN53="深"),(NOT(OR(AND(AN53="準",OR(AM53="日",AM53="休",AN$17=1,AND(AO53&lt;&gt;"準",AO53&lt;&gt;"深",AM53="")),OR(AO53="休",AND(AO53="準",OR(AP53="休",AN$17=30,AP$18="×")),AN$17=31,AO$18="×",AO53="")),AND(AN53="深",OR(AM53="休",AN$17=1,AND(AO53&lt;&gt;"準",AO53&lt;&gt;"深",AM53="")),OR(AO53="休",AND(OR(AO53="準",AO53="深"),OR(AP53="休",AN$17=30,AP$18="×")),AN$17=31,AO$18="×",AO53="")))))),40,0))))</f>
        <v>0</v>
      </c>
      <c r="AO194" s="343">
        <f t="shared" ref="AO194" si="852">IF(AND($D$1="二交代制",AO$17&gt;=1,AO$17&lt;=28,AO53="当",AP53="明",AQ53="休",AR53="当"),10,IF(AND($D$1="三交代制",AO$17&gt;=2,AO$17&lt;=30,OR(AO53="準",AO53="深"),OR(AP53="準",AP53="深"),OR(AQ53="準",AQ53="深")),20,IF(AND($D$1="二交代制",OR(AO53="当",AO53="明"),NOT(OR(AND(AO53="当",OR(AP53="明",AO$17=31,AP$18="×"),OR(AQ53="休",AO$17=30,AO$17=31,AQ$18="×")),AND(AO53="明",OR(AN53="当",AO$17=1),OR(AP53="休",AO$17=31,AP$18="×"))))),30,IF(AND($D$1="三交代制",AN53&lt;&gt;"準",AN53&lt;&gt;"深",OR(AO53="準",AO53="深"),(NOT(OR(AND(AO53="準",OR(AN53="日",AN53="休",AO$17=1,AND(AP53&lt;&gt;"準",AP53&lt;&gt;"深",AN53="")),OR(AP53="休",AND(AP53="準",OR(AQ53="休",AO$17=30,AQ$18="×")),AO$17=31,AP$18="×",AP53="")),AND(AO53="深",OR(AN53="休",AO$17=1,AND(AP53&lt;&gt;"準",AP53&lt;&gt;"深",AN53="")),OR(AP53="休",AND(OR(AP53="準",AP53="深"),OR(AQ53="休",AO$17=30,AQ$18="×")),AO$17=31,AP$18="×",AP53="")))))),40,0))))</f>
        <v>0</v>
      </c>
    </row>
    <row r="195" spans="3:41" x14ac:dyDescent="0.4">
      <c r="C195" s="17"/>
      <c r="D195" s="17"/>
      <c r="E195" s="17"/>
      <c r="F195" s="17"/>
      <c r="G195" s="17"/>
      <c r="H195" s="17"/>
      <c r="I195" s="345"/>
      <c r="J195" s="434"/>
      <c r="K195" s="343"/>
      <c r="L195" s="343"/>
      <c r="M195" s="343"/>
      <c r="N195" s="343"/>
      <c r="O195" s="343"/>
      <c r="P195" s="343"/>
      <c r="Q195" s="343"/>
      <c r="R195" s="343"/>
      <c r="S195" s="343"/>
      <c r="T195" s="343"/>
      <c r="U195" s="343"/>
      <c r="V195" s="343"/>
      <c r="W195" s="343"/>
      <c r="X195" s="343"/>
      <c r="Y195" s="343"/>
      <c r="Z195" s="343"/>
      <c r="AA195" s="343"/>
      <c r="AB195" s="343"/>
      <c r="AC195" s="343"/>
      <c r="AD195" s="343"/>
      <c r="AE195" s="343"/>
      <c r="AF195" s="343"/>
      <c r="AG195" s="343"/>
      <c r="AH195" s="343"/>
      <c r="AI195" s="343"/>
      <c r="AJ195" s="343"/>
      <c r="AK195" s="343"/>
      <c r="AL195" s="343"/>
      <c r="AM195" s="343"/>
      <c r="AN195" s="343"/>
      <c r="AO195" s="343"/>
    </row>
    <row r="196" spans="3:41" x14ac:dyDescent="0.4">
      <c r="C196" s="17"/>
      <c r="D196" s="17"/>
      <c r="E196" s="17"/>
      <c r="F196" s="17"/>
      <c r="G196" s="17"/>
      <c r="H196" s="17"/>
      <c r="I196" s="345"/>
      <c r="J196" s="419" t="str">
        <f t="shared" ref="J196" si="853">E55</f>
        <v>斎藤</v>
      </c>
      <c r="K196" s="343">
        <f t="shared" ref="K196" si="854">IF(AND($D$1="二交代制",K$17&gt;=1,K$17&lt;=28,K55="当",L55="明",M55="休",N55="当"),10,IF(AND($D$1="三交代制",K$17&gt;=2,K$17&lt;=30,OR(K55="準",K55="深"),OR(L55="準",L55="深"),OR(M55="準",M55="深")),20,IF(AND($D$1="二交代制",OR(K55="当",K55="明"),NOT(OR(AND(K55="当",OR(L55="明",K$17=31,L$18="×"),OR(M55="休",K$17=30,K$17=31,M$18="×")),AND(K55="明",OR(J55="当",K$17=1),OR(L55="休",K$17=31,L$18="×"))))),30,IF(AND($D$1="三交代制",J55&lt;&gt;"準",J55&lt;&gt;"深",OR(K55="準",K55="深"),(NOT(OR(AND(K55="準",OR(J55="日",J55="休",K$17=1,AND(L55&lt;&gt;"準",L55&lt;&gt;"深",J55="")),OR(L55="休",AND(L55="準",OR(M55="休",K$17=30,M$18="×")),K$17=31,L$18="×",L55="")),AND(K55="深",OR(J55="休",K$17=1,AND(L55&lt;&gt;"準",L55&lt;&gt;"深",J55="")),OR(L55="休",AND(OR(L55="準",L55="深"),OR(M55="休",K$17=30,M$18="×")),K$17=31,L$18="×",L55="")))))),40,0))))</f>
        <v>0</v>
      </c>
      <c r="L196" s="343">
        <f t="shared" ref="L196" si="855">IF(AND($D$1="二交代制",L$17&gt;=1,L$17&lt;=28,L55="当",M55="明",N55="休",O55="当"),10,IF(AND($D$1="三交代制",L$17&gt;=2,L$17&lt;=30,OR(L55="準",L55="深"),OR(M55="準",M55="深"),OR(N55="準",N55="深")),20,IF(AND($D$1="二交代制",OR(L55="当",L55="明"),NOT(OR(AND(L55="当",OR(M55="明",L$17=31,M$18="×"),OR(N55="休",L$17=30,L$17=31,N$18="×")),AND(L55="明",OR(K55="当",L$17=1),OR(M55="休",L$17=31,M$18="×"))))),30,IF(AND($D$1="三交代制",K55&lt;&gt;"準",K55&lt;&gt;"深",OR(L55="準",L55="深"),(NOT(OR(AND(L55="準",OR(K55="日",K55="休",L$17=1,AND(M55&lt;&gt;"準",M55&lt;&gt;"深",K55="")),OR(M55="休",AND(M55="準",OR(N55="休",L$17=30,N$18="×")),L$17=31,M$18="×",M55="")),AND(L55="深",OR(K55="休",L$17=1,AND(M55&lt;&gt;"準",M55&lt;&gt;"深",K55="")),OR(M55="休",AND(OR(M55="準",M55="深"),OR(N55="休",L$17=30,N$18="×")),L$17=31,M$18="×",M55="")))))),40,0))))</f>
        <v>0</v>
      </c>
      <c r="M196" s="343">
        <f t="shared" ref="M196" si="856">IF(AND($D$1="二交代制",M$17&gt;=1,M$17&lt;=28,M55="当",N55="明",O55="休",P55="当"),10,IF(AND($D$1="三交代制",M$17&gt;=2,M$17&lt;=30,OR(M55="準",M55="深"),OR(N55="準",N55="深"),OR(O55="準",O55="深")),20,IF(AND($D$1="二交代制",OR(M55="当",M55="明"),NOT(OR(AND(M55="当",OR(N55="明",M$17=31,N$18="×"),OR(O55="休",M$17=30,M$17=31,O$18="×")),AND(M55="明",OR(L55="当",M$17=1),OR(N55="休",M$17=31,N$18="×"))))),30,IF(AND($D$1="三交代制",L55&lt;&gt;"準",L55&lt;&gt;"深",OR(M55="準",M55="深"),(NOT(OR(AND(M55="準",OR(L55="日",L55="休",M$17=1,AND(N55&lt;&gt;"準",N55&lt;&gt;"深",L55="")),OR(N55="休",AND(N55="準",OR(O55="休",M$17=30,O$18="×")),M$17=31,N$18="×",N55="")),AND(M55="深",OR(L55="休",M$17=1,AND(N55&lt;&gt;"準",N55&lt;&gt;"深",L55="")),OR(N55="休",AND(OR(N55="準",N55="深"),OR(O55="休",M$17=30,O$18="×")),M$17=31,N$18="×",N55="")))))),40,0))))</f>
        <v>0</v>
      </c>
      <c r="N196" s="343">
        <f t="shared" ref="N196" si="857">IF(AND($D$1="二交代制",N$17&gt;=1,N$17&lt;=28,N55="当",O55="明",P55="休",Q55="当"),10,IF(AND($D$1="三交代制",N$17&gt;=2,N$17&lt;=30,OR(N55="準",N55="深"),OR(O55="準",O55="深"),OR(P55="準",P55="深")),20,IF(AND($D$1="二交代制",OR(N55="当",N55="明"),NOT(OR(AND(N55="当",OR(O55="明",N$17=31,O$18="×"),OR(P55="休",N$17=30,N$17=31,P$18="×")),AND(N55="明",OR(M55="当",N$17=1),OR(O55="休",N$17=31,O$18="×"))))),30,IF(AND($D$1="三交代制",M55&lt;&gt;"準",M55&lt;&gt;"深",OR(N55="準",N55="深"),(NOT(OR(AND(N55="準",OR(M55="日",M55="休",N$17=1,AND(O55&lt;&gt;"準",O55&lt;&gt;"深",M55="")),OR(O55="休",AND(O55="準",OR(P55="休",N$17=30,P$18="×")),N$17=31,O$18="×",O55="")),AND(N55="深",OR(M55="休",N$17=1,AND(O55&lt;&gt;"準",O55&lt;&gt;"深",M55="")),OR(O55="休",AND(OR(O55="準",O55="深"),OR(P55="休",N$17=30,P$18="×")),N$17=31,O$18="×",O55="")))))),40,0))))</f>
        <v>0</v>
      </c>
      <c r="O196" s="343">
        <f t="shared" ref="O196" si="858">IF(AND($D$1="二交代制",O$17&gt;=1,O$17&lt;=28,O55="当",P55="明",Q55="休",R55="当"),10,IF(AND($D$1="三交代制",O$17&gt;=2,O$17&lt;=30,OR(O55="準",O55="深"),OR(P55="準",P55="深"),OR(Q55="準",Q55="深")),20,IF(AND($D$1="二交代制",OR(O55="当",O55="明"),NOT(OR(AND(O55="当",OR(P55="明",O$17=31,P$18="×"),OR(Q55="休",O$17=30,O$17=31,Q$18="×")),AND(O55="明",OR(N55="当",O$17=1),OR(P55="休",O$17=31,P$18="×"))))),30,IF(AND($D$1="三交代制",N55&lt;&gt;"準",N55&lt;&gt;"深",OR(O55="準",O55="深"),(NOT(OR(AND(O55="準",OR(N55="日",N55="休",O$17=1,AND(P55&lt;&gt;"準",P55&lt;&gt;"深",N55="")),OR(P55="休",AND(P55="準",OR(Q55="休",O$17=30,Q$18="×")),O$17=31,P$18="×",P55="")),AND(O55="深",OR(N55="休",O$17=1,AND(P55&lt;&gt;"準",P55&lt;&gt;"深",N55="")),OR(P55="休",AND(OR(P55="準",P55="深"),OR(Q55="休",O$17=30,Q$18="×")),O$17=31,P$18="×",P55="")))))),40,0))))</f>
        <v>0</v>
      </c>
      <c r="P196" s="343">
        <f t="shared" ref="P196" si="859">IF(AND($D$1="二交代制",P$17&gt;=1,P$17&lt;=28,P55="当",Q55="明",R55="休",S55="当"),10,IF(AND($D$1="三交代制",P$17&gt;=2,P$17&lt;=30,OR(P55="準",P55="深"),OR(Q55="準",Q55="深"),OR(R55="準",R55="深")),20,IF(AND($D$1="二交代制",OR(P55="当",P55="明"),NOT(OR(AND(P55="当",OR(Q55="明",P$17=31,Q$18="×"),OR(R55="休",P$17=30,P$17=31,R$18="×")),AND(P55="明",OR(O55="当",P$17=1),OR(Q55="休",P$17=31,Q$18="×"))))),30,IF(AND($D$1="三交代制",O55&lt;&gt;"準",O55&lt;&gt;"深",OR(P55="準",P55="深"),(NOT(OR(AND(P55="準",OR(O55="日",O55="休",P$17=1,AND(Q55&lt;&gt;"準",Q55&lt;&gt;"深",O55="")),OR(Q55="休",AND(Q55="準",OR(R55="休",P$17=30,R$18="×")),P$17=31,Q$18="×",Q55="")),AND(P55="深",OR(O55="休",P$17=1,AND(Q55&lt;&gt;"準",Q55&lt;&gt;"深",O55="")),OR(Q55="休",AND(OR(Q55="準",Q55="深"),OR(R55="休",P$17=30,R$18="×")),P$17=31,Q$18="×",Q55="")))))),40,0))))</f>
        <v>0</v>
      </c>
      <c r="Q196" s="343">
        <f t="shared" ref="Q196" si="860">IF(AND($D$1="二交代制",Q$17&gt;=1,Q$17&lt;=28,Q55="当",R55="明",S55="休",T55="当"),10,IF(AND($D$1="三交代制",Q$17&gt;=2,Q$17&lt;=30,OR(Q55="準",Q55="深"),OR(R55="準",R55="深"),OR(S55="準",S55="深")),20,IF(AND($D$1="二交代制",OR(Q55="当",Q55="明"),NOT(OR(AND(Q55="当",OR(R55="明",Q$17=31,R$18="×"),OR(S55="休",Q$17=30,Q$17=31,S$18="×")),AND(Q55="明",OR(P55="当",Q$17=1),OR(R55="休",Q$17=31,R$18="×"))))),30,IF(AND($D$1="三交代制",P55&lt;&gt;"準",P55&lt;&gt;"深",OR(Q55="準",Q55="深"),(NOT(OR(AND(Q55="準",OR(P55="日",P55="休",Q$17=1,AND(R55&lt;&gt;"準",R55&lt;&gt;"深",P55="")),OR(R55="休",AND(R55="準",OR(S55="休",Q$17=30,S$18="×")),Q$17=31,R$18="×",R55="")),AND(Q55="深",OR(P55="休",Q$17=1,AND(R55&lt;&gt;"準",R55&lt;&gt;"深",P55="")),OR(R55="休",AND(OR(R55="準",R55="深"),OR(S55="休",Q$17=30,S$18="×")),Q$17=31,R$18="×",R55="")))))),40,0))))</f>
        <v>0</v>
      </c>
      <c r="R196" s="343">
        <f t="shared" ref="R196" si="861">IF(AND($D$1="二交代制",R$17&gt;=1,R$17&lt;=28,R55="当",S55="明",T55="休",U55="当"),10,IF(AND($D$1="三交代制",R$17&gt;=2,R$17&lt;=30,OR(R55="準",R55="深"),OR(S55="準",S55="深"),OR(T55="準",T55="深")),20,IF(AND($D$1="二交代制",OR(R55="当",R55="明"),NOT(OR(AND(R55="当",OR(S55="明",R$17=31,S$18="×"),OR(T55="休",R$17=30,R$17=31,T$18="×")),AND(R55="明",OR(Q55="当",R$17=1),OR(S55="休",R$17=31,S$18="×"))))),30,IF(AND($D$1="三交代制",Q55&lt;&gt;"準",Q55&lt;&gt;"深",OR(R55="準",R55="深"),(NOT(OR(AND(R55="準",OR(Q55="日",Q55="休",R$17=1,AND(S55&lt;&gt;"準",S55&lt;&gt;"深",Q55="")),OR(S55="休",AND(S55="準",OR(T55="休",R$17=30,T$18="×")),R$17=31,S$18="×",S55="")),AND(R55="深",OR(Q55="休",R$17=1,AND(S55&lt;&gt;"準",S55&lt;&gt;"深",Q55="")),OR(S55="休",AND(OR(S55="準",S55="深"),OR(T55="休",R$17=30,T$18="×")),R$17=31,S$18="×",S55="")))))),40,0))))</f>
        <v>0</v>
      </c>
      <c r="S196" s="343">
        <f t="shared" ref="S196" si="862">IF(AND($D$1="二交代制",S$17&gt;=1,S$17&lt;=28,S55="当",T55="明",U55="休",V55="当"),10,IF(AND($D$1="三交代制",S$17&gt;=2,S$17&lt;=30,OR(S55="準",S55="深"),OR(T55="準",T55="深"),OR(U55="準",U55="深")),20,IF(AND($D$1="二交代制",OR(S55="当",S55="明"),NOT(OR(AND(S55="当",OR(T55="明",S$17=31,T$18="×"),OR(U55="休",S$17=30,S$17=31,U$18="×")),AND(S55="明",OR(R55="当",S$17=1),OR(T55="休",S$17=31,T$18="×"))))),30,IF(AND($D$1="三交代制",R55&lt;&gt;"準",R55&lt;&gt;"深",OR(S55="準",S55="深"),(NOT(OR(AND(S55="準",OR(R55="日",R55="休",S$17=1,AND(T55&lt;&gt;"準",T55&lt;&gt;"深",R55="")),OR(T55="休",AND(T55="準",OR(U55="休",S$17=30,U$18="×")),S$17=31,T$18="×",T55="")),AND(S55="深",OR(R55="休",S$17=1,AND(T55&lt;&gt;"準",T55&lt;&gt;"深",R55="")),OR(T55="休",AND(OR(T55="準",T55="深"),OR(U55="休",S$17=30,U$18="×")),S$17=31,T$18="×",T55="")))))),40,0))))</f>
        <v>0</v>
      </c>
      <c r="T196" s="343">
        <f t="shared" ref="T196" si="863">IF(AND($D$1="二交代制",T$17&gt;=1,T$17&lt;=28,T55="当",U55="明",V55="休",W55="当"),10,IF(AND($D$1="三交代制",T$17&gt;=2,T$17&lt;=30,OR(T55="準",T55="深"),OR(U55="準",U55="深"),OR(V55="準",V55="深")),20,IF(AND($D$1="二交代制",OR(T55="当",T55="明"),NOT(OR(AND(T55="当",OR(U55="明",T$17=31,U$18="×"),OR(V55="休",T$17=30,T$17=31,V$18="×")),AND(T55="明",OR(S55="当",T$17=1),OR(U55="休",T$17=31,U$18="×"))))),30,IF(AND($D$1="三交代制",S55&lt;&gt;"準",S55&lt;&gt;"深",OR(T55="準",T55="深"),(NOT(OR(AND(T55="準",OR(S55="日",S55="休",T$17=1,AND(U55&lt;&gt;"準",U55&lt;&gt;"深",S55="")),OR(U55="休",AND(U55="準",OR(V55="休",T$17=30,V$18="×")),T$17=31,U$18="×",U55="")),AND(T55="深",OR(S55="休",T$17=1,AND(U55&lt;&gt;"準",U55&lt;&gt;"深",S55="")),OR(U55="休",AND(OR(U55="準",U55="深"),OR(V55="休",T$17=30,V$18="×")),T$17=31,U$18="×",U55="")))))),40,0))))</f>
        <v>0</v>
      </c>
      <c r="U196" s="343">
        <f t="shared" ref="U196" si="864">IF(AND($D$1="二交代制",U$17&gt;=1,U$17&lt;=28,U55="当",V55="明",W55="休",X55="当"),10,IF(AND($D$1="三交代制",U$17&gt;=2,U$17&lt;=30,OR(U55="準",U55="深"),OR(V55="準",V55="深"),OR(W55="準",W55="深")),20,IF(AND($D$1="二交代制",OR(U55="当",U55="明"),NOT(OR(AND(U55="当",OR(V55="明",U$17=31,V$18="×"),OR(W55="休",U$17=30,U$17=31,W$18="×")),AND(U55="明",OR(T55="当",U$17=1),OR(V55="休",U$17=31,V$18="×"))))),30,IF(AND($D$1="三交代制",T55&lt;&gt;"準",T55&lt;&gt;"深",OR(U55="準",U55="深"),(NOT(OR(AND(U55="準",OR(T55="日",T55="休",U$17=1,AND(V55&lt;&gt;"準",V55&lt;&gt;"深",T55="")),OR(V55="休",AND(V55="準",OR(W55="休",U$17=30,W$18="×")),U$17=31,V$18="×",V55="")),AND(U55="深",OR(T55="休",U$17=1,AND(V55&lt;&gt;"準",V55&lt;&gt;"深",T55="")),OR(V55="休",AND(OR(V55="準",V55="深"),OR(W55="休",U$17=30,W$18="×")),U$17=31,V$18="×",V55="")))))),40,0))))</f>
        <v>0</v>
      </c>
      <c r="V196" s="343">
        <f t="shared" ref="V196" si="865">IF(AND($D$1="二交代制",V$17&gt;=1,V$17&lt;=28,V55="当",W55="明",X55="休",Y55="当"),10,IF(AND($D$1="三交代制",V$17&gt;=2,V$17&lt;=30,OR(V55="準",V55="深"),OR(W55="準",W55="深"),OR(X55="準",X55="深")),20,IF(AND($D$1="二交代制",OR(V55="当",V55="明"),NOT(OR(AND(V55="当",OR(W55="明",V$17=31,W$18="×"),OR(X55="休",V$17=30,V$17=31,X$18="×")),AND(V55="明",OR(U55="当",V$17=1),OR(W55="休",V$17=31,W$18="×"))))),30,IF(AND($D$1="三交代制",U55&lt;&gt;"準",U55&lt;&gt;"深",OR(V55="準",V55="深"),(NOT(OR(AND(V55="準",OR(U55="日",U55="休",V$17=1,AND(W55&lt;&gt;"準",W55&lt;&gt;"深",U55="")),OR(W55="休",AND(W55="準",OR(X55="休",V$17=30,X$18="×")),V$17=31,W$18="×",W55="")),AND(V55="深",OR(U55="休",V$17=1,AND(W55&lt;&gt;"準",W55&lt;&gt;"深",U55="")),OR(W55="休",AND(OR(W55="準",W55="深"),OR(X55="休",V$17=30,X$18="×")),V$17=31,W$18="×",W55="")))))),40,0))))</f>
        <v>0</v>
      </c>
      <c r="W196" s="343">
        <f t="shared" ref="W196" si="866">IF(AND($D$1="二交代制",W$17&gt;=1,W$17&lt;=28,W55="当",X55="明",Y55="休",Z55="当"),10,IF(AND($D$1="三交代制",W$17&gt;=2,W$17&lt;=30,OR(W55="準",W55="深"),OR(X55="準",X55="深"),OR(Y55="準",Y55="深")),20,IF(AND($D$1="二交代制",OR(W55="当",W55="明"),NOT(OR(AND(W55="当",OR(X55="明",W$17=31,X$18="×"),OR(Y55="休",W$17=30,W$17=31,Y$18="×")),AND(W55="明",OR(V55="当",W$17=1),OR(X55="休",W$17=31,X$18="×"))))),30,IF(AND($D$1="三交代制",V55&lt;&gt;"準",V55&lt;&gt;"深",OR(W55="準",W55="深"),(NOT(OR(AND(W55="準",OR(V55="日",V55="休",W$17=1,AND(X55&lt;&gt;"準",X55&lt;&gt;"深",V55="")),OR(X55="休",AND(X55="準",OR(Y55="休",W$17=30,Y$18="×")),W$17=31,X$18="×",X55="")),AND(W55="深",OR(V55="休",W$17=1,AND(X55&lt;&gt;"準",X55&lt;&gt;"深",V55="")),OR(X55="休",AND(OR(X55="準",X55="深"),OR(Y55="休",W$17=30,Y$18="×")),W$17=31,X$18="×",X55="")))))),40,0))))</f>
        <v>0</v>
      </c>
      <c r="X196" s="343">
        <f t="shared" ref="X196" si="867">IF(AND($D$1="二交代制",X$17&gt;=1,X$17&lt;=28,X55="当",Y55="明",Z55="休",AA55="当"),10,IF(AND($D$1="三交代制",X$17&gt;=2,X$17&lt;=30,OR(X55="準",X55="深"),OR(Y55="準",Y55="深"),OR(Z55="準",Z55="深")),20,IF(AND($D$1="二交代制",OR(X55="当",X55="明"),NOT(OR(AND(X55="当",OR(Y55="明",X$17=31,Y$18="×"),OR(Z55="休",X$17=30,X$17=31,Z$18="×")),AND(X55="明",OR(W55="当",X$17=1),OR(Y55="休",X$17=31,Y$18="×"))))),30,IF(AND($D$1="三交代制",W55&lt;&gt;"準",W55&lt;&gt;"深",OR(X55="準",X55="深"),(NOT(OR(AND(X55="準",OR(W55="日",W55="休",X$17=1,AND(Y55&lt;&gt;"準",Y55&lt;&gt;"深",W55="")),OR(Y55="休",AND(Y55="準",OR(Z55="休",X$17=30,Z$18="×")),X$17=31,Y$18="×",Y55="")),AND(X55="深",OR(W55="休",X$17=1,AND(Y55&lt;&gt;"準",Y55&lt;&gt;"深",W55="")),OR(Y55="休",AND(OR(Y55="準",Y55="深"),OR(Z55="休",X$17=30,Z$18="×")),X$17=31,Y$18="×",Y55="")))))),40,0))))</f>
        <v>0</v>
      </c>
      <c r="Y196" s="343">
        <f t="shared" ref="Y196" si="868">IF(AND($D$1="二交代制",Y$17&gt;=1,Y$17&lt;=28,Y55="当",Z55="明",AA55="休",AB55="当"),10,IF(AND($D$1="三交代制",Y$17&gt;=2,Y$17&lt;=30,OR(Y55="準",Y55="深"),OR(Z55="準",Z55="深"),OR(AA55="準",AA55="深")),20,IF(AND($D$1="二交代制",OR(Y55="当",Y55="明"),NOT(OR(AND(Y55="当",OR(Z55="明",Y$17=31,Z$18="×"),OR(AA55="休",Y$17=30,Y$17=31,AA$18="×")),AND(Y55="明",OR(X55="当",Y$17=1),OR(Z55="休",Y$17=31,Z$18="×"))))),30,IF(AND($D$1="三交代制",X55&lt;&gt;"準",X55&lt;&gt;"深",OR(Y55="準",Y55="深"),(NOT(OR(AND(Y55="準",OR(X55="日",X55="休",Y$17=1,AND(Z55&lt;&gt;"準",Z55&lt;&gt;"深",X55="")),OR(Z55="休",AND(Z55="準",OR(AA55="休",Y$17=30,AA$18="×")),Y$17=31,Z$18="×",Z55="")),AND(Y55="深",OR(X55="休",Y$17=1,AND(Z55&lt;&gt;"準",Z55&lt;&gt;"深",X55="")),OR(Z55="休",AND(OR(Z55="準",Z55="深"),OR(AA55="休",Y$17=30,AA$18="×")),Y$17=31,Z$18="×",Z55="")))))),40,0))))</f>
        <v>0</v>
      </c>
      <c r="Z196" s="343">
        <f t="shared" ref="Z196" si="869">IF(AND($D$1="二交代制",Z$17&gt;=1,Z$17&lt;=28,Z55="当",AA55="明",AB55="休",AC55="当"),10,IF(AND($D$1="三交代制",Z$17&gt;=2,Z$17&lt;=30,OR(Z55="準",Z55="深"),OR(AA55="準",AA55="深"),OR(AB55="準",AB55="深")),20,IF(AND($D$1="二交代制",OR(Z55="当",Z55="明"),NOT(OR(AND(Z55="当",OR(AA55="明",Z$17=31,AA$18="×"),OR(AB55="休",Z$17=30,Z$17=31,AB$18="×")),AND(Z55="明",OR(Y55="当",Z$17=1),OR(AA55="休",Z$17=31,AA$18="×"))))),30,IF(AND($D$1="三交代制",Y55&lt;&gt;"準",Y55&lt;&gt;"深",OR(Z55="準",Z55="深"),(NOT(OR(AND(Z55="準",OR(Y55="日",Y55="休",Z$17=1,AND(AA55&lt;&gt;"準",AA55&lt;&gt;"深",Y55="")),OR(AA55="休",AND(AA55="準",OR(AB55="休",Z$17=30,AB$18="×")),Z$17=31,AA$18="×",AA55="")),AND(Z55="深",OR(Y55="休",Z$17=1,AND(AA55&lt;&gt;"準",AA55&lt;&gt;"深",Y55="")),OR(AA55="休",AND(OR(AA55="準",AA55="深"),OR(AB55="休",Z$17=30,AB$18="×")),Z$17=31,AA$18="×",AA55="")))))),40,0))))</f>
        <v>0</v>
      </c>
      <c r="AA196" s="343">
        <f t="shared" ref="AA196" si="870">IF(AND($D$1="二交代制",AA$17&gt;=1,AA$17&lt;=28,AA55="当",AB55="明",AC55="休",AD55="当"),10,IF(AND($D$1="三交代制",AA$17&gt;=2,AA$17&lt;=30,OR(AA55="準",AA55="深"),OR(AB55="準",AB55="深"),OR(AC55="準",AC55="深")),20,IF(AND($D$1="二交代制",OR(AA55="当",AA55="明"),NOT(OR(AND(AA55="当",OR(AB55="明",AA$17=31,AB$18="×"),OR(AC55="休",AA$17=30,AA$17=31,AC$18="×")),AND(AA55="明",OR(Z55="当",AA$17=1),OR(AB55="休",AA$17=31,AB$18="×"))))),30,IF(AND($D$1="三交代制",Z55&lt;&gt;"準",Z55&lt;&gt;"深",OR(AA55="準",AA55="深"),(NOT(OR(AND(AA55="準",OR(Z55="日",Z55="休",AA$17=1,AND(AB55&lt;&gt;"準",AB55&lt;&gt;"深",Z55="")),OR(AB55="休",AND(AB55="準",OR(AC55="休",AA$17=30,AC$18="×")),AA$17=31,AB$18="×",AB55="")),AND(AA55="深",OR(Z55="休",AA$17=1,AND(AB55&lt;&gt;"準",AB55&lt;&gt;"深",Z55="")),OR(AB55="休",AND(OR(AB55="準",AB55="深"),OR(AC55="休",AA$17=30,AC$18="×")),AA$17=31,AB$18="×",AB55="")))))),40,0))))</f>
        <v>0</v>
      </c>
      <c r="AB196" s="343">
        <f t="shared" ref="AB196" si="871">IF(AND($D$1="二交代制",AB$17&gt;=1,AB$17&lt;=28,AB55="当",AC55="明",AD55="休",AE55="当"),10,IF(AND($D$1="三交代制",AB$17&gt;=2,AB$17&lt;=30,OR(AB55="準",AB55="深"),OR(AC55="準",AC55="深"),OR(AD55="準",AD55="深")),20,IF(AND($D$1="二交代制",OR(AB55="当",AB55="明"),NOT(OR(AND(AB55="当",OR(AC55="明",AB$17=31,AC$18="×"),OR(AD55="休",AB$17=30,AB$17=31,AD$18="×")),AND(AB55="明",OR(AA55="当",AB$17=1),OR(AC55="休",AB$17=31,AC$18="×"))))),30,IF(AND($D$1="三交代制",AA55&lt;&gt;"準",AA55&lt;&gt;"深",OR(AB55="準",AB55="深"),(NOT(OR(AND(AB55="準",OR(AA55="日",AA55="休",AB$17=1,AND(AC55&lt;&gt;"準",AC55&lt;&gt;"深",AA55="")),OR(AC55="休",AND(AC55="準",OR(AD55="休",AB$17=30,AD$18="×")),AB$17=31,AC$18="×",AC55="")),AND(AB55="深",OR(AA55="休",AB$17=1,AND(AC55&lt;&gt;"準",AC55&lt;&gt;"深",AA55="")),OR(AC55="休",AND(OR(AC55="準",AC55="深"),OR(AD55="休",AB$17=30,AD$18="×")),AB$17=31,AC$18="×",AC55="")))))),40,0))))</f>
        <v>0</v>
      </c>
      <c r="AC196" s="343">
        <f t="shared" ref="AC196" si="872">IF(AND($D$1="二交代制",AC$17&gt;=1,AC$17&lt;=28,AC55="当",AD55="明",AE55="休",AF55="当"),10,IF(AND($D$1="三交代制",AC$17&gt;=2,AC$17&lt;=30,OR(AC55="準",AC55="深"),OR(AD55="準",AD55="深"),OR(AE55="準",AE55="深")),20,IF(AND($D$1="二交代制",OR(AC55="当",AC55="明"),NOT(OR(AND(AC55="当",OR(AD55="明",AC$17=31,AD$18="×"),OR(AE55="休",AC$17=30,AC$17=31,AE$18="×")),AND(AC55="明",OR(AB55="当",AC$17=1),OR(AD55="休",AC$17=31,AD$18="×"))))),30,IF(AND($D$1="三交代制",AB55&lt;&gt;"準",AB55&lt;&gt;"深",OR(AC55="準",AC55="深"),(NOT(OR(AND(AC55="準",OR(AB55="日",AB55="休",AC$17=1,AND(AD55&lt;&gt;"準",AD55&lt;&gt;"深",AB55="")),OR(AD55="休",AND(AD55="準",OR(AE55="休",AC$17=30,AE$18="×")),AC$17=31,AD$18="×",AD55="")),AND(AC55="深",OR(AB55="休",AC$17=1,AND(AD55&lt;&gt;"準",AD55&lt;&gt;"深",AB55="")),OR(AD55="休",AND(OR(AD55="準",AD55="深"),OR(AE55="休",AC$17=30,AE$18="×")),AC$17=31,AD$18="×",AD55="")))))),40,0))))</f>
        <v>0</v>
      </c>
      <c r="AD196" s="343">
        <f t="shared" ref="AD196" si="873">IF(AND($D$1="二交代制",AD$17&gt;=1,AD$17&lt;=28,AD55="当",AE55="明",AF55="休",AG55="当"),10,IF(AND($D$1="三交代制",AD$17&gt;=2,AD$17&lt;=30,OR(AD55="準",AD55="深"),OR(AE55="準",AE55="深"),OR(AF55="準",AF55="深")),20,IF(AND($D$1="二交代制",OR(AD55="当",AD55="明"),NOT(OR(AND(AD55="当",OR(AE55="明",AD$17=31,AE$18="×"),OR(AF55="休",AD$17=30,AD$17=31,AF$18="×")),AND(AD55="明",OR(AC55="当",AD$17=1),OR(AE55="休",AD$17=31,AE$18="×"))))),30,IF(AND($D$1="三交代制",AC55&lt;&gt;"準",AC55&lt;&gt;"深",OR(AD55="準",AD55="深"),(NOT(OR(AND(AD55="準",OR(AC55="日",AC55="休",AD$17=1,AND(AE55&lt;&gt;"準",AE55&lt;&gt;"深",AC55="")),OR(AE55="休",AND(AE55="準",OR(AF55="休",AD$17=30,AF$18="×")),AD$17=31,AE$18="×",AE55="")),AND(AD55="深",OR(AC55="休",AD$17=1,AND(AE55&lt;&gt;"準",AE55&lt;&gt;"深",AC55="")),OR(AE55="休",AND(OR(AE55="準",AE55="深"),OR(AF55="休",AD$17=30,AF$18="×")),AD$17=31,AE$18="×",AE55="")))))),40,0))))</f>
        <v>0</v>
      </c>
      <c r="AE196" s="343">
        <f t="shared" ref="AE196" si="874">IF(AND($D$1="二交代制",AE$17&gt;=1,AE$17&lt;=28,AE55="当",AF55="明",AG55="休",AH55="当"),10,IF(AND($D$1="三交代制",AE$17&gt;=2,AE$17&lt;=30,OR(AE55="準",AE55="深"),OR(AF55="準",AF55="深"),OR(AG55="準",AG55="深")),20,IF(AND($D$1="二交代制",OR(AE55="当",AE55="明"),NOT(OR(AND(AE55="当",OR(AF55="明",AE$17=31,AF$18="×"),OR(AG55="休",AE$17=30,AE$17=31,AG$18="×")),AND(AE55="明",OR(AD55="当",AE$17=1),OR(AF55="休",AE$17=31,AF$18="×"))))),30,IF(AND($D$1="三交代制",AD55&lt;&gt;"準",AD55&lt;&gt;"深",OR(AE55="準",AE55="深"),(NOT(OR(AND(AE55="準",OR(AD55="日",AD55="休",AE$17=1,AND(AF55&lt;&gt;"準",AF55&lt;&gt;"深",AD55="")),OR(AF55="休",AND(AF55="準",OR(AG55="休",AE$17=30,AG$18="×")),AE$17=31,AF$18="×",AF55="")),AND(AE55="深",OR(AD55="休",AE$17=1,AND(AF55&lt;&gt;"準",AF55&lt;&gt;"深",AD55="")),OR(AF55="休",AND(OR(AF55="準",AF55="深"),OR(AG55="休",AE$17=30,AG$18="×")),AE$17=31,AF$18="×",AF55="")))))),40,0))))</f>
        <v>0</v>
      </c>
      <c r="AF196" s="343">
        <f t="shared" ref="AF196" si="875">IF(AND($D$1="二交代制",AF$17&gt;=1,AF$17&lt;=28,AF55="当",AG55="明",AH55="休",AI55="当"),10,IF(AND($D$1="三交代制",AF$17&gt;=2,AF$17&lt;=30,OR(AF55="準",AF55="深"),OR(AG55="準",AG55="深"),OR(AH55="準",AH55="深")),20,IF(AND($D$1="二交代制",OR(AF55="当",AF55="明"),NOT(OR(AND(AF55="当",OR(AG55="明",AF$17=31,AG$18="×"),OR(AH55="休",AF$17=30,AF$17=31,AH$18="×")),AND(AF55="明",OR(AE55="当",AF$17=1),OR(AG55="休",AF$17=31,AG$18="×"))))),30,IF(AND($D$1="三交代制",AE55&lt;&gt;"準",AE55&lt;&gt;"深",OR(AF55="準",AF55="深"),(NOT(OR(AND(AF55="準",OR(AE55="日",AE55="休",AF$17=1,AND(AG55&lt;&gt;"準",AG55&lt;&gt;"深",AE55="")),OR(AG55="休",AND(AG55="準",OR(AH55="休",AF$17=30,AH$18="×")),AF$17=31,AG$18="×",AG55="")),AND(AF55="深",OR(AE55="休",AF$17=1,AND(AG55&lt;&gt;"準",AG55&lt;&gt;"深",AE55="")),OR(AG55="休",AND(OR(AG55="準",AG55="深"),OR(AH55="休",AF$17=30,AH$18="×")),AF$17=31,AG$18="×",AG55="")))))),40,0))))</f>
        <v>0</v>
      </c>
      <c r="AG196" s="343">
        <f t="shared" ref="AG196" si="876">IF(AND($D$1="二交代制",AG$17&gt;=1,AG$17&lt;=28,AG55="当",AH55="明",AI55="休",AJ55="当"),10,IF(AND($D$1="三交代制",AG$17&gt;=2,AG$17&lt;=30,OR(AG55="準",AG55="深"),OR(AH55="準",AH55="深"),OR(AI55="準",AI55="深")),20,IF(AND($D$1="二交代制",OR(AG55="当",AG55="明"),NOT(OR(AND(AG55="当",OR(AH55="明",AG$17=31,AH$18="×"),OR(AI55="休",AG$17=30,AG$17=31,AI$18="×")),AND(AG55="明",OR(AF55="当",AG$17=1),OR(AH55="休",AG$17=31,AH$18="×"))))),30,IF(AND($D$1="三交代制",AF55&lt;&gt;"準",AF55&lt;&gt;"深",OR(AG55="準",AG55="深"),(NOT(OR(AND(AG55="準",OR(AF55="日",AF55="休",AG$17=1,AND(AH55&lt;&gt;"準",AH55&lt;&gt;"深",AF55="")),OR(AH55="休",AND(AH55="準",OR(AI55="休",AG$17=30,AI$18="×")),AG$17=31,AH$18="×",AH55="")),AND(AG55="深",OR(AF55="休",AG$17=1,AND(AH55&lt;&gt;"準",AH55&lt;&gt;"深",AF55="")),OR(AH55="休",AND(OR(AH55="準",AH55="深"),OR(AI55="休",AG$17=30,AI$18="×")),AG$17=31,AH$18="×",AH55="")))))),40,0))))</f>
        <v>0</v>
      </c>
      <c r="AH196" s="343">
        <f t="shared" ref="AH196" si="877">IF(AND($D$1="二交代制",AH$17&gt;=1,AH$17&lt;=28,AH55="当",AI55="明",AJ55="休",AK55="当"),10,IF(AND($D$1="三交代制",AH$17&gt;=2,AH$17&lt;=30,OR(AH55="準",AH55="深"),OR(AI55="準",AI55="深"),OR(AJ55="準",AJ55="深")),20,IF(AND($D$1="二交代制",OR(AH55="当",AH55="明"),NOT(OR(AND(AH55="当",OR(AI55="明",AH$17=31,AI$18="×"),OR(AJ55="休",AH$17=30,AH$17=31,AJ$18="×")),AND(AH55="明",OR(AG55="当",AH$17=1),OR(AI55="休",AH$17=31,AI$18="×"))))),30,IF(AND($D$1="三交代制",AG55&lt;&gt;"準",AG55&lt;&gt;"深",OR(AH55="準",AH55="深"),(NOT(OR(AND(AH55="準",OR(AG55="日",AG55="休",AH$17=1,AND(AI55&lt;&gt;"準",AI55&lt;&gt;"深",AG55="")),OR(AI55="休",AND(AI55="準",OR(AJ55="休",AH$17=30,AJ$18="×")),AH$17=31,AI$18="×",AI55="")),AND(AH55="深",OR(AG55="休",AH$17=1,AND(AI55&lt;&gt;"準",AI55&lt;&gt;"深",AG55="")),OR(AI55="休",AND(OR(AI55="準",AI55="深"),OR(AJ55="休",AH$17=30,AJ$18="×")),AH$17=31,AI$18="×",AI55="")))))),40,0))))</f>
        <v>0</v>
      </c>
      <c r="AI196" s="343">
        <f t="shared" ref="AI196" si="878">IF(AND($D$1="二交代制",AI$17&gt;=1,AI$17&lt;=28,AI55="当",AJ55="明",AK55="休",AL55="当"),10,IF(AND($D$1="三交代制",AI$17&gt;=2,AI$17&lt;=30,OR(AI55="準",AI55="深"),OR(AJ55="準",AJ55="深"),OR(AK55="準",AK55="深")),20,IF(AND($D$1="二交代制",OR(AI55="当",AI55="明"),NOT(OR(AND(AI55="当",OR(AJ55="明",AI$17=31,AJ$18="×"),OR(AK55="休",AI$17=30,AI$17=31,AK$18="×")),AND(AI55="明",OR(AH55="当",AI$17=1),OR(AJ55="休",AI$17=31,AJ$18="×"))))),30,IF(AND($D$1="三交代制",AH55&lt;&gt;"準",AH55&lt;&gt;"深",OR(AI55="準",AI55="深"),(NOT(OR(AND(AI55="準",OR(AH55="日",AH55="休",AI$17=1,AND(AJ55&lt;&gt;"準",AJ55&lt;&gt;"深",AH55="")),OR(AJ55="休",AND(AJ55="準",OR(AK55="休",AI$17=30,AK$18="×")),AI$17=31,AJ$18="×",AJ55="")),AND(AI55="深",OR(AH55="休",AI$17=1,AND(AJ55&lt;&gt;"準",AJ55&lt;&gt;"深",AH55="")),OR(AJ55="休",AND(OR(AJ55="準",AJ55="深"),OR(AK55="休",AI$17=30,AK$18="×")),AI$17=31,AJ$18="×",AJ55="")))))),40,0))))</f>
        <v>0</v>
      </c>
      <c r="AJ196" s="343">
        <f t="shared" ref="AJ196" si="879">IF(AND($D$1="二交代制",AJ$17&gt;=1,AJ$17&lt;=28,AJ55="当",AK55="明",AL55="休",AM55="当"),10,IF(AND($D$1="三交代制",AJ$17&gt;=2,AJ$17&lt;=30,OR(AJ55="準",AJ55="深"),OR(AK55="準",AK55="深"),OR(AL55="準",AL55="深")),20,IF(AND($D$1="二交代制",OR(AJ55="当",AJ55="明"),NOT(OR(AND(AJ55="当",OR(AK55="明",AJ$17=31,AK$18="×"),OR(AL55="休",AJ$17=30,AJ$17=31,AL$18="×")),AND(AJ55="明",OR(AI55="当",AJ$17=1),OR(AK55="休",AJ$17=31,AK$18="×"))))),30,IF(AND($D$1="三交代制",AI55&lt;&gt;"準",AI55&lt;&gt;"深",OR(AJ55="準",AJ55="深"),(NOT(OR(AND(AJ55="準",OR(AI55="日",AI55="休",AJ$17=1,AND(AK55&lt;&gt;"準",AK55&lt;&gt;"深",AI55="")),OR(AK55="休",AND(AK55="準",OR(AL55="休",AJ$17=30,AL$18="×")),AJ$17=31,AK$18="×",AK55="")),AND(AJ55="深",OR(AI55="休",AJ$17=1,AND(AK55&lt;&gt;"準",AK55&lt;&gt;"深",AI55="")),OR(AK55="休",AND(OR(AK55="準",AK55="深"),OR(AL55="休",AJ$17=30,AL$18="×")),AJ$17=31,AK$18="×",AK55="")))))),40,0))))</f>
        <v>0</v>
      </c>
      <c r="AK196" s="343">
        <f t="shared" ref="AK196" si="880">IF(AND($D$1="二交代制",AK$17&gt;=1,AK$17&lt;=28,AK55="当",AL55="明",AM55="休",AN55="当"),10,IF(AND($D$1="三交代制",AK$17&gt;=2,AK$17&lt;=30,OR(AK55="準",AK55="深"),OR(AL55="準",AL55="深"),OR(AM55="準",AM55="深")),20,IF(AND($D$1="二交代制",OR(AK55="当",AK55="明"),NOT(OR(AND(AK55="当",OR(AL55="明",AK$17=31,AL$18="×"),OR(AM55="休",AK$17=30,AK$17=31,AM$18="×")),AND(AK55="明",OR(AJ55="当",AK$17=1),OR(AL55="休",AK$17=31,AL$18="×"))))),30,IF(AND($D$1="三交代制",AJ55&lt;&gt;"準",AJ55&lt;&gt;"深",OR(AK55="準",AK55="深"),(NOT(OR(AND(AK55="準",OR(AJ55="日",AJ55="休",AK$17=1,AND(AL55&lt;&gt;"準",AL55&lt;&gt;"深",AJ55="")),OR(AL55="休",AND(AL55="準",OR(AM55="休",AK$17=30,AM$18="×")),AK$17=31,AL$18="×",AL55="")),AND(AK55="深",OR(AJ55="休",AK$17=1,AND(AL55&lt;&gt;"準",AL55&lt;&gt;"深",AJ55="")),OR(AL55="休",AND(OR(AL55="準",AL55="深"),OR(AM55="休",AK$17=30,AM$18="×")),AK$17=31,AL$18="×",AL55="")))))),40,0))))</f>
        <v>0</v>
      </c>
      <c r="AL196" s="343">
        <f t="shared" ref="AL196" si="881">IF(AND($D$1="二交代制",AL$17&gt;=1,AL$17&lt;=28,AL55="当",AM55="明",AN55="休",AO55="当"),10,IF(AND($D$1="三交代制",AL$17&gt;=2,AL$17&lt;=30,OR(AL55="準",AL55="深"),OR(AM55="準",AM55="深"),OR(AN55="準",AN55="深")),20,IF(AND($D$1="二交代制",OR(AL55="当",AL55="明"),NOT(OR(AND(AL55="当",OR(AM55="明",AL$17=31,AM$18="×"),OR(AN55="休",AL$17=30,AL$17=31,AN$18="×")),AND(AL55="明",OR(AK55="当",AL$17=1),OR(AM55="休",AL$17=31,AM$18="×"))))),30,IF(AND($D$1="三交代制",AK55&lt;&gt;"準",AK55&lt;&gt;"深",OR(AL55="準",AL55="深"),(NOT(OR(AND(AL55="準",OR(AK55="日",AK55="休",AL$17=1,AND(AM55&lt;&gt;"準",AM55&lt;&gt;"深",AK55="")),OR(AM55="休",AND(AM55="準",OR(AN55="休",AL$17=30,AN$18="×")),AL$17=31,AM$18="×",AM55="")),AND(AL55="深",OR(AK55="休",AL$17=1,AND(AM55&lt;&gt;"準",AM55&lt;&gt;"深",AK55="")),OR(AM55="休",AND(OR(AM55="準",AM55="深"),OR(AN55="休",AL$17=30,AN$18="×")),AL$17=31,AM$18="×",AM55="")))))),40,0))))</f>
        <v>0</v>
      </c>
      <c r="AM196" s="343">
        <f t="shared" ref="AM196" si="882">IF(AND($D$1="二交代制",AM$17&gt;=1,AM$17&lt;=28,AM55="当",AN55="明",AO55="休",AP55="当"),10,IF(AND($D$1="三交代制",AM$17&gt;=2,AM$17&lt;=30,OR(AM55="準",AM55="深"),OR(AN55="準",AN55="深"),OR(AO55="準",AO55="深")),20,IF(AND($D$1="二交代制",OR(AM55="当",AM55="明"),NOT(OR(AND(AM55="当",OR(AN55="明",AM$17=31,AN$18="×"),OR(AO55="休",AM$17=30,AM$17=31,AO$18="×")),AND(AM55="明",OR(AL55="当",AM$17=1),OR(AN55="休",AM$17=31,AN$18="×"))))),30,IF(AND($D$1="三交代制",AL55&lt;&gt;"準",AL55&lt;&gt;"深",OR(AM55="準",AM55="深"),(NOT(OR(AND(AM55="準",OR(AL55="日",AL55="休",AM$17=1,AND(AN55&lt;&gt;"準",AN55&lt;&gt;"深",AL55="")),OR(AN55="休",AND(AN55="準",OR(AO55="休",AM$17=30,AO$18="×")),AM$17=31,AN$18="×",AN55="")),AND(AM55="深",OR(AL55="休",AM$17=1,AND(AN55&lt;&gt;"準",AN55&lt;&gt;"深",AL55="")),OR(AN55="休",AND(OR(AN55="準",AN55="深"),OR(AO55="休",AM$17=30,AO$18="×")),AM$17=31,AN$18="×",AN55="")))))),40,0))))</f>
        <v>0</v>
      </c>
      <c r="AN196" s="343">
        <f t="shared" ref="AN196" si="883">IF(AND($D$1="二交代制",AN$17&gt;=1,AN$17&lt;=28,AN55="当",AO55="明",AP55="休",AQ55="当"),10,IF(AND($D$1="三交代制",AN$17&gt;=2,AN$17&lt;=30,OR(AN55="準",AN55="深"),OR(AO55="準",AO55="深"),OR(AP55="準",AP55="深")),20,IF(AND($D$1="二交代制",OR(AN55="当",AN55="明"),NOT(OR(AND(AN55="当",OR(AO55="明",AN$17=31,AO$18="×"),OR(AP55="休",AN$17=30,AN$17=31,AP$18="×")),AND(AN55="明",OR(AM55="当",AN$17=1),OR(AO55="休",AN$17=31,AO$18="×"))))),30,IF(AND($D$1="三交代制",AM55&lt;&gt;"準",AM55&lt;&gt;"深",OR(AN55="準",AN55="深"),(NOT(OR(AND(AN55="準",OR(AM55="日",AM55="休",AN$17=1,AND(AO55&lt;&gt;"準",AO55&lt;&gt;"深",AM55="")),OR(AO55="休",AND(AO55="準",OR(AP55="休",AN$17=30,AP$18="×")),AN$17=31,AO$18="×",AO55="")),AND(AN55="深",OR(AM55="休",AN$17=1,AND(AO55&lt;&gt;"準",AO55&lt;&gt;"深",AM55="")),OR(AO55="休",AND(OR(AO55="準",AO55="深"),OR(AP55="休",AN$17=30,AP$18="×")),AN$17=31,AO$18="×",AO55="")))))),40,0))))</f>
        <v>0</v>
      </c>
      <c r="AO196" s="343">
        <f t="shared" ref="AO196" si="884">IF(AND($D$1="二交代制",AO$17&gt;=1,AO$17&lt;=28,AO55="当",AP55="明",AQ55="休",AR55="当"),10,IF(AND($D$1="三交代制",AO$17&gt;=2,AO$17&lt;=30,OR(AO55="準",AO55="深"),OR(AP55="準",AP55="深"),OR(AQ55="準",AQ55="深")),20,IF(AND($D$1="二交代制",OR(AO55="当",AO55="明"),NOT(OR(AND(AO55="当",OR(AP55="明",AO$17=31,AP$18="×"),OR(AQ55="休",AO$17=30,AO$17=31,AQ$18="×")),AND(AO55="明",OR(AN55="当",AO$17=1),OR(AP55="休",AO$17=31,AP$18="×"))))),30,IF(AND($D$1="三交代制",AN55&lt;&gt;"準",AN55&lt;&gt;"深",OR(AO55="準",AO55="深"),(NOT(OR(AND(AO55="準",OR(AN55="日",AN55="休",AO$17=1,AND(AP55&lt;&gt;"準",AP55&lt;&gt;"深",AN55="")),OR(AP55="休",AND(AP55="準",OR(AQ55="休",AO$17=30,AQ$18="×")),AO$17=31,AP$18="×",AP55="")),AND(AO55="深",OR(AN55="休",AO$17=1,AND(AP55&lt;&gt;"準",AP55&lt;&gt;"深",AN55="")),OR(AP55="休",AND(OR(AP55="準",AP55="深"),OR(AQ55="休",AO$17=30,AQ$18="×")),AO$17=31,AP$18="×",AP55="")))))),40,0))))</f>
        <v>0</v>
      </c>
    </row>
    <row r="197" spans="3:41" x14ac:dyDescent="0.4">
      <c r="C197" s="17"/>
      <c r="D197" s="17"/>
      <c r="E197" s="17"/>
      <c r="F197" s="17"/>
      <c r="G197" s="17"/>
      <c r="H197" s="17"/>
      <c r="I197" s="345"/>
      <c r="J197" s="434"/>
      <c r="K197" s="343"/>
      <c r="L197" s="343"/>
      <c r="M197" s="343"/>
      <c r="N197" s="343"/>
      <c r="O197" s="343"/>
      <c r="P197" s="343"/>
      <c r="Q197" s="343"/>
      <c r="R197" s="343"/>
      <c r="S197" s="343"/>
      <c r="T197" s="343"/>
      <c r="U197" s="343"/>
      <c r="V197" s="343"/>
      <c r="W197" s="343"/>
      <c r="X197" s="343"/>
      <c r="Y197" s="343"/>
      <c r="Z197" s="343"/>
      <c r="AA197" s="343"/>
      <c r="AB197" s="343"/>
      <c r="AC197" s="343"/>
      <c r="AD197" s="343"/>
      <c r="AE197" s="343"/>
      <c r="AF197" s="343"/>
      <c r="AG197" s="343"/>
      <c r="AH197" s="343"/>
      <c r="AI197" s="343"/>
      <c r="AJ197" s="343"/>
      <c r="AK197" s="343"/>
      <c r="AL197" s="343"/>
      <c r="AM197" s="343"/>
      <c r="AN197" s="343"/>
      <c r="AO197" s="343"/>
    </row>
    <row r="198" spans="3:41" x14ac:dyDescent="0.4">
      <c r="C198" s="17"/>
      <c r="D198" s="17"/>
      <c r="E198" s="17"/>
      <c r="F198" s="17"/>
      <c r="G198" s="17"/>
      <c r="H198" s="17"/>
      <c r="I198" s="345"/>
      <c r="J198" s="419" t="str">
        <f t="shared" ref="J198" si="885">E57</f>
        <v>清水</v>
      </c>
      <c r="K198" s="343">
        <f t="shared" ref="K198" si="886">IF(AND($D$1="二交代制",K$17&gt;=1,K$17&lt;=28,K57="当",L57="明",M57="休",N57="当"),10,IF(AND($D$1="三交代制",K$17&gt;=2,K$17&lt;=30,OR(K57="準",K57="深"),OR(L57="準",L57="深"),OR(M57="準",M57="深")),20,IF(AND($D$1="二交代制",OR(K57="当",K57="明"),NOT(OR(AND(K57="当",OR(L57="明",K$17=31,L$18="×"),OR(M57="休",K$17=30,K$17=31,M$18="×")),AND(K57="明",OR(J57="当",K$17=1),OR(L57="休",K$17=31,L$18="×"))))),30,IF(AND($D$1="三交代制",J57&lt;&gt;"準",J57&lt;&gt;"深",OR(K57="準",K57="深"),(NOT(OR(AND(K57="準",OR(J57="日",J57="休",K$17=1,AND(L57&lt;&gt;"準",L57&lt;&gt;"深",J57="")),OR(L57="休",AND(L57="準",OR(M57="休",K$17=30,M$18="×")),K$17=31,L$18="×",L57="")),AND(K57="深",OR(J57="休",K$17=1,AND(L57&lt;&gt;"準",L57&lt;&gt;"深",J57="")),OR(L57="休",AND(OR(L57="準",L57="深"),OR(M57="休",K$17=30,M$18="×")),K$17=31,L$18="×",L57="")))))),40,0))))</f>
        <v>0</v>
      </c>
      <c r="L198" s="343">
        <f t="shared" ref="L198" si="887">IF(AND($D$1="二交代制",L$17&gt;=1,L$17&lt;=28,L57="当",M57="明",N57="休",O57="当"),10,IF(AND($D$1="三交代制",L$17&gt;=2,L$17&lt;=30,OR(L57="準",L57="深"),OR(M57="準",M57="深"),OR(N57="準",N57="深")),20,IF(AND($D$1="二交代制",OR(L57="当",L57="明"),NOT(OR(AND(L57="当",OR(M57="明",L$17=31,M$18="×"),OR(N57="休",L$17=30,L$17=31,N$18="×")),AND(L57="明",OR(K57="当",L$17=1),OR(M57="休",L$17=31,M$18="×"))))),30,IF(AND($D$1="三交代制",K57&lt;&gt;"準",K57&lt;&gt;"深",OR(L57="準",L57="深"),(NOT(OR(AND(L57="準",OR(K57="日",K57="休",L$17=1,AND(M57&lt;&gt;"準",M57&lt;&gt;"深",K57="")),OR(M57="休",AND(M57="準",OR(N57="休",L$17=30,N$18="×")),L$17=31,M$18="×",M57="")),AND(L57="深",OR(K57="休",L$17=1,AND(M57&lt;&gt;"準",M57&lt;&gt;"深",K57="")),OR(M57="休",AND(OR(M57="準",M57="深"),OR(N57="休",L$17=30,N$18="×")),L$17=31,M$18="×",M57="")))))),40,0))))</f>
        <v>0</v>
      </c>
      <c r="M198" s="343">
        <f t="shared" ref="M198" si="888">IF(AND($D$1="二交代制",M$17&gt;=1,M$17&lt;=28,M57="当",N57="明",O57="休",P57="当"),10,IF(AND($D$1="三交代制",M$17&gt;=2,M$17&lt;=30,OR(M57="準",M57="深"),OR(N57="準",N57="深"),OR(O57="準",O57="深")),20,IF(AND($D$1="二交代制",OR(M57="当",M57="明"),NOT(OR(AND(M57="当",OR(N57="明",M$17=31,N$18="×"),OR(O57="休",M$17=30,M$17=31,O$18="×")),AND(M57="明",OR(L57="当",M$17=1),OR(N57="休",M$17=31,N$18="×"))))),30,IF(AND($D$1="三交代制",L57&lt;&gt;"準",L57&lt;&gt;"深",OR(M57="準",M57="深"),(NOT(OR(AND(M57="準",OR(L57="日",L57="休",M$17=1,AND(N57&lt;&gt;"準",N57&lt;&gt;"深",L57="")),OR(N57="休",AND(N57="準",OR(O57="休",M$17=30,O$18="×")),M$17=31,N$18="×",N57="")),AND(M57="深",OR(L57="休",M$17=1,AND(N57&lt;&gt;"準",N57&lt;&gt;"深",L57="")),OR(N57="休",AND(OR(N57="準",N57="深"),OR(O57="休",M$17=30,O$18="×")),M$17=31,N$18="×",N57="")))))),40,0))))</f>
        <v>0</v>
      </c>
      <c r="N198" s="343">
        <f t="shared" ref="N198" si="889">IF(AND($D$1="二交代制",N$17&gt;=1,N$17&lt;=28,N57="当",O57="明",P57="休",Q57="当"),10,IF(AND($D$1="三交代制",N$17&gt;=2,N$17&lt;=30,OR(N57="準",N57="深"),OR(O57="準",O57="深"),OR(P57="準",P57="深")),20,IF(AND($D$1="二交代制",OR(N57="当",N57="明"),NOT(OR(AND(N57="当",OR(O57="明",N$17=31,O$18="×"),OR(P57="休",N$17=30,N$17=31,P$18="×")),AND(N57="明",OR(M57="当",N$17=1),OR(O57="休",N$17=31,O$18="×"))))),30,IF(AND($D$1="三交代制",M57&lt;&gt;"準",M57&lt;&gt;"深",OR(N57="準",N57="深"),(NOT(OR(AND(N57="準",OR(M57="日",M57="休",N$17=1,AND(O57&lt;&gt;"準",O57&lt;&gt;"深",M57="")),OR(O57="休",AND(O57="準",OR(P57="休",N$17=30,P$18="×")),N$17=31,O$18="×",O57="")),AND(N57="深",OR(M57="休",N$17=1,AND(O57&lt;&gt;"準",O57&lt;&gt;"深",M57="")),OR(O57="休",AND(OR(O57="準",O57="深"),OR(P57="休",N$17=30,P$18="×")),N$17=31,O$18="×",O57="")))))),40,0))))</f>
        <v>0</v>
      </c>
      <c r="O198" s="343">
        <f t="shared" ref="O198" si="890">IF(AND($D$1="二交代制",O$17&gt;=1,O$17&lt;=28,O57="当",P57="明",Q57="休",R57="当"),10,IF(AND($D$1="三交代制",O$17&gt;=2,O$17&lt;=30,OR(O57="準",O57="深"),OR(P57="準",P57="深"),OR(Q57="準",Q57="深")),20,IF(AND($D$1="二交代制",OR(O57="当",O57="明"),NOT(OR(AND(O57="当",OR(P57="明",O$17=31,P$18="×"),OR(Q57="休",O$17=30,O$17=31,Q$18="×")),AND(O57="明",OR(N57="当",O$17=1),OR(P57="休",O$17=31,P$18="×"))))),30,IF(AND($D$1="三交代制",N57&lt;&gt;"準",N57&lt;&gt;"深",OR(O57="準",O57="深"),(NOT(OR(AND(O57="準",OR(N57="日",N57="休",O$17=1,AND(P57&lt;&gt;"準",P57&lt;&gt;"深",N57="")),OR(P57="休",AND(P57="準",OR(Q57="休",O$17=30,Q$18="×")),O$17=31,P$18="×",P57="")),AND(O57="深",OR(N57="休",O$17=1,AND(P57&lt;&gt;"準",P57&lt;&gt;"深",N57="")),OR(P57="休",AND(OR(P57="準",P57="深"),OR(Q57="休",O$17=30,Q$18="×")),O$17=31,P$18="×",P57="")))))),40,0))))</f>
        <v>0</v>
      </c>
      <c r="P198" s="343">
        <f t="shared" ref="P198" si="891">IF(AND($D$1="二交代制",P$17&gt;=1,P$17&lt;=28,P57="当",Q57="明",R57="休",S57="当"),10,IF(AND($D$1="三交代制",P$17&gt;=2,P$17&lt;=30,OR(P57="準",P57="深"),OR(Q57="準",Q57="深"),OR(R57="準",R57="深")),20,IF(AND($D$1="二交代制",OR(P57="当",P57="明"),NOT(OR(AND(P57="当",OR(Q57="明",P$17=31,Q$18="×"),OR(R57="休",P$17=30,P$17=31,R$18="×")),AND(P57="明",OR(O57="当",P$17=1),OR(Q57="休",P$17=31,Q$18="×"))))),30,IF(AND($D$1="三交代制",O57&lt;&gt;"準",O57&lt;&gt;"深",OR(P57="準",P57="深"),(NOT(OR(AND(P57="準",OR(O57="日",O57="休",P$17=1,AND(Q57&lt;&gt;"準",Q57&lt;&gt;"深",O57="")),OR(Q57="休",AND(Q57="準",OR(R57="休",P$17=30,R$18="×")),P$17=31,Q$18="×",Q57="")),AND(P57="深",OR(O57="休",P$17=1,AND(Q57&lt;&gt;"準",Q57&lt;&gt;"深",O57="")),OR(Q57="休",AND(OR(Q57="準",Q57="深"),OR(R57="休",P$17=30,R$18="×")),P$17=31,Q$18="×",Q57="")))))),40,0))))</f>
        <v>0</v>
      </c>
      <c r="Q198" s="343">
        <f t="shared" ref="Q198" si="892">IF(AND($D$1="二交代制",Q$17&gt;=1,Q$17&lt;=28,Q57="当",R57="明",S57="休",T57="当"),10,IF(AND($D$1="三交代制",Q$17&gt;=2,Q$17&lt;=30,OR(Q57="準",Q57="深"),OR(R57="準",R57="深"),OR(S57="準",S57="深")),20,IF(AND($D$1="二交代制",OR(Q57="当",Q57="明"),NOT(OR(AND(Q57="当",OR(R57="明",Q$17=31,R$18="×"),OR(S57="休",Q$17=30,Q$17=31,S$18="×")),AND(Q57="明",OR(P57="当",Q$17=1),OR(R57="休",Q$17=31,R$18="×"))))),30,IF(AND($D$1="三交代制",P57&lt;&gt;"準",P57&lt;&gt;"深",OR(Q57="準",Q57="深"),(NOT(OR(AND(Q57="準",OR(P57="日",P57="休",Q$17=1,AND(R57&lt;&gt;"準",R57&lt;&gt;"深",P57="")),OR(R57="休",AND(R57="準",OR(S57="休",Q$17=30,S$18="×")),Q$17=31,R$18="×",R57="")),AND(Q57="深",OR(P57="休",Q$17=1,AND(R57&lt;&gt;"準",R57&lt;&gt;"深",P57="")),OR(R57="休",AND(OR(R57="準",R57="深"),OR(S57="休",Q$17=30,S$18="×")),Q$17=31,R$18="×",R57="")))))),40,0))))</f>
        <v>0</v>
      </c>
      <c r="R198" s="343">
        <f t="shared" ref="R198" si="893">IF(AND($D$1="二交代制",R$17&gt;=1,R$17&lt;=28,R57="当",S57="明",T57="休",U57="当"),10,IF(AND($D$1="三交代制",R$17&gt;=2,R$17&lt;=30,OR(R57="準",R57="深"),OR(S57="準",S57="深"),OR(T57="準",T57="深")),20,IF(AND($D$1="二交代制",OR(R57="当",R57="明"),NOT(OR(AND(R57="当",OR(S57="明",R$17=31,S$18="×"),OR(T57="休",R$17=30,R$17=31,T$18="×")),AND(R57="明",OR(Q57="当",R$17=1),OR(S57="休",R$17=31,S$18="×"))))),30,IF(AND($D$1="三交代制",Q57&lt;&gt;"準",Q57&lt;&gt;"深",OR(R57="準",R57="深"),(NOT(OR(AND(R57="準",OR(Q57="日",Q57="休",R$17=1,AND(S57&lt;&gt;"準",S57&lt;&gt;"深",Q57="")),OR(S57="休",AND(S57="準",OR(T57="休",R$17=30,T$18="×")),R$17=31,S$18="×",S57="")),AND(R57="深",OR(Q57="休",R$17=1,AND(S57&lt;&gt;"準",S57&lt;&gt;"深",Q57="")),OR(S57="休",AND(OR(S57="準",S57="深"),OR(T57="休",R$17=30,T$18="×")),R$17=31,S$18="×",S57="")))))),40,0))))</f>
        <v>0</v>
      </c>
      <c r="S198" s="343">
        <f t="shared" ref="S198" si="894">IF(AND($D$1="二交代制",S$17&gt;=1,S$17&lt;=28,S57="当",T57="明",U57="休",V57="当"),10,IF(AND($D$1="三交代制",S$17&gt;=2,S$17&lt;=30,OR(S57="準",S57="深"),OR(T57="準",T57="深"),OR(U57="準",U57="深")),20,IF(AND($D$1="二交代制",OR(S57="当",S57="明"),NOT(OR(AND(S57="当",OR(T57="明",S$17=31,T$18="×"),OR(U57="休",S$17=30,S$17=31,U$18="×")),AND(S57="明",OR(R57="当",S$17=1),OR(T57="休",S$17=31,T$18="×"))))),30,IF(AND($D$1="三交代制",R57&lt;&gt;"準",R57&lt;&gt;"深",OR(S57="準",S57="深"),(NOT(OR(AND(S57="準",OR(R57="日",R57="休",S$17=1,AND(T57&lt;&gt;"準",T57&lt;&gt;"深",R57="")),OR(T57="休",AND(T57="準",OR(U57="休",S$17=30,U$18="×")),S$17=31,T$18="×",T57="")),AND(S57="深",OR(R57="休",S$17=1,AND(T57&lt;&gt;"準",T57&lt;&gt;"深",R57="")),OR(T57="休",AND(OR(T57="準",T57="深"),OR(U57="休",S$17=30,U$18="×")),S$17=31,T$18="×",T57="")))))),40,0))))</f>
        <v>0</v>
      </c>
      <c r="T198" s="343">
        <f t="shared" ref="T198" si="895">IF(AND($D$1="二交代制",T$17&gt;=1,T$17&lt;=28,T57="当",U57="明",V57="休",W57="当"),10,IF(AND($D$1="三交代制",T$17&gt;=2,T$17&lt;=30,OR(T57="準",T57="深"),OR(U57="準",U57="深"),OR(V57="準",V57="深")),20,IF(AND($D$1="二交代制",OR(T57="当",T57="明"),NOT(OR(AND(T57="当",OR(U57="明",T$17=31,U$18="×"),OR(V57="休",T$17=30,T$17=31,V$18="×")),AND(T57="明",OR(S57="当",T$17=1),OR(U57="休",T$17=31,U$18="×"))))),30,IF(AND($D$1="三交代制",S57&lt;&gt;"準",S57&lt;&gt;"深",OR(T57="準",T57="深"),(NOT(OR(AND(T57="準",OR(S57="日",S57="休",T$17=1,AND(U57&lt;&gt;"準",U57&lt;&gt;"深",S57="")),OR(U57="休",AND(U57="準",OR(V57="休",T$17=30,V$18="×")),T$17=31,U$18="×",U57="")),AND(T57="深",OR(S57="休",T$17=1,AND(U57&lt;&gt;"準",U57&lt;&gt;"深",S57="")),OR(U57="休",AND(OR(U57="準",U57="深"),OR(V57="休",T$17=30,V$18="×")),T$17=31,U$18="×",U57="")))))),40,0))))</f>
        <v>0</v>
      </c>
      <c r="U198" s="343">
        <f t="shared" ref="U198" si="896">IF(AND($D$1="二交代制",U$17&gt;=1,U$17&lt;=28,U57="当",V57="明",W57="休",X57="当"),10,IF(AND($D$1="三交代制",U$17&gt;=2,U$17&lt;=30,OR(U57="準",U57="深"),OR(V57="準",V57="深"),OR(W57="準",W57="深")),20,IF(AND($D$1="二交代制",OR(U57="当",U57="明"),NOT(OR(AND(U57="当",OR(V57="明",U$17=31,V$18="×"),OR(W57="休",U$17=30,U$17=31,W$18="×")),AND(U57="明",OR(T57="当",U$17=1),OR(V57="休",U$17=31,V$18="×"))))),30,IF(AND($D$1="三交代制",T57&lt;&gt;"準",T57&lt;&gt;"深",OR(U57="準",U57="深"),(NOT(OR(AND(U57="準",OR(T57="日",T57="休",U$17=1,AND(V57&lt;&gt;"準",V57&lt;&gt;"深",T57="")),OR(V57="休",AND(V57="準",OR(W57="休",U$17=30,W$18="×")),U$17=31,V$18="×",V57="")),AND(U57="深",OR(T57="休",U$17=1,AND(V57&lt;&gt;"準",V57&lt;&gt;"深",T57="")),OR(V57="休",AND(OR(V57="準",V57="深"),OR(W57="休",U$17=30,W$18="×")),U$17=31,V$18="×",V57="")))))),40,0))))</f>
        <v>0</v>
      </c>
      <c r="V198" s="343">
        <f t="shared" ref="V198" si="897">IF(AND($D$1="二交代制",V$17&gt;=1,V$17&lt;=28,V57="当",W57="明",X57="休",Y57="当"),10,IF(AND($D$1="三交代制",V$17&gt;=2,V$17&lt;=30,OR(V57="準",V57="深"),OR(W57="準",W57="深"),OR(X57="準",X57="深")),20,IF(AND($D$1="二交代制",OR(V57="当",V57="明"),NOT(OR(AND(V57="当",OR(W57="明",V$17=31,W$18="×"),OR(X57="休",V$17=30,V$17=31,X$18="×")),AND(V57="明",OR(U57="当",V$17=1),OR(W57="休",V$17=31,W$18="×"))))),30,IF(AND($D$1="三交代制",U57&lt;&gt;"準",U57&lt;&gt;"深",OR(V57="準",V57="深"),(NOT(OR(AND(V57="準",OR(U57="日",U57="休",V$17=1,AND(W57&lt;&gt;"準",W57&lt;&gt;"深",U57="")),OR(W57="休",AND(W57="準",OR(X57="休",V$17=30,X$18="×")),V$17=31,W$18="×",W57="")),AND(V57="深",OR(U57="休",V$17=1,AND(W57&lt;&gt;"準",W57&lt;&gt;"深",U57="")),OR(W57="休",AND(OR(W57="準",W57="深"),OR(X57="休",V$17=30,X$18="×")),V$17=31,W$18="×",W57="")))))),40,0))))</f>
        <v>0</v>
      </c>
      <c r="W198" s="343">
        <f t="shared" ref="W198" si="898">IF(AND($D$1="二交代制",W$17&gt;=1,W$17&lt;=28,W57="当",X57="明",Y57="休",Z57="当"),10,IF(AND($D$1="三交代制",W$17&gt;=2,W$17&lt;=30,OR(W57="準",W57="深"),OR(X57="準",X57="深"),OR(Y57="準",Y57="深")),20,IF(AND($D$1="二交代制",OR(W57="当",W57="明"),NOT(OR(AND(W57="当",OR(X57="明",W$17=31,X$18="×"),OR(Y57="休",W$17=30,W$17=31,Y$18="×")),AND(W57="明",OR(V57="当",W$17=1),OR(X57="休",W$17=31,X$18="×"))))),30,IF(AND($D$1="三交代制",V57&lt;&gt;"準",V57&lt;&gt;"深",OR(W57="準",W57="深"),(NOT(OR(AND(W57="準",OR(V57="日",V57="休",W$17=1,AND(X57&lt;&gt;"準",X57&lt;&gt;"深",V57="")),OR(X57="休",AND(X57="準",OR(Y57="休",W$17=30,Y$18="×")),W$17=31,X$18="×",X57="")),AND(W57="深",OR(V57="休",W$17=1,AND(X57&lt;&gt;"準",X57&lt;&gt;"深",V57="")),OR(X57="休",AND(OR(X57="準",X57="深"),OR(Y57="休",W$17=30,Y$18="×")),W$17=31,X$18="×",X57="")))))),40,0))))</f>
        <v>0</v>
      </c>
      <c r="X198" s="343">
        <f t="shared" ref="X198" si="899">IF(AND($D$1="二交代制",X$17&gt;=1,X$17&lt;=28,X57="当",Y57="明",Z57="休",AA57="当"),10,IF(AND($D$1="三交代制",X$17&gt;=2,X$17&lt;=30,OR(X57="準",X57="深"),OR(Y57="準",Y57="深"),OR(Z57="準",Z57="深")),20,IF(AND($D$1="二交代制",OR(X57="当",X57="明"),NOT(OR(AND(X57="当",OR(Y57="明",X$17=31,Y$18="×"),OR(Z57="休",X$17=30,X$17=31,Z$18="×")),AND(X57="明",OR(W57="当",X$17=1),OR(Y57="休",X$17=31,Y$18="×"))))),30,IF(AND($D$1="三交代制",W57&lt;&gt;"準",W57&lt;&gt;"深",OR(X57="準",X57="深"),(NOT(OR(AND(X57="準",OR(W57="日",W57="休",X$17=1,AND(Y57&lt;&gt;"準",Y57&lt;&gt;"深",W57="")),OR(Y57="休",AND(Y57="準",OR(Z57="休",X$17=30,Z$18="×")),X$17=31,Y$18="×",Y57="")),AND(X57="深",OR(W57="休",X$17=1,AND(Y57&lt;&gt;"準",Y57&lt;&gt;"深",W57="")),OR(Y57="休",AND(OR(Y57="準",Y57="深"),OR(Z57="休",X$17=30,Z$18="×")),X$17=31,Y$18="×",Y57="")))))),40,0))))</f>
        <v>0</v>
      </c>
      <c r="Y198" s="343">
        <f t="shared" ref="Y198" si="900">IF(AND($D$1="二交代制",Y$17&gt;=1,Y$17&lt;=28,Y57="当",Z57="明",AA57="休",AB57="当"),10,IF(AND($D$1="三交代制",Y$17&gt;=2,Y$17&lt;=30,OR(Y57="準",Y57="深"),OR(Z57="準",Z57="深"),OR(AA57="準",AA57="深")),20,IF(AND($D$1="二交代制",OR(Y57="当",Y57="明"),NOT(OR(AND(Y57="当",OR(Z57="明",Y$17=31,Z$18="×"),OR(AA57="休",Y$17=30,Y$17=31,AA$18="×")),AND(Y57="明",OR(X57="当",Y$17=1),OR(Z57="休",Y$17=31,Z$18="×"))))),30,IF(AND($D$1="三交代制",X57&lt;&gt;"準",X57&lt;&gt;"深",OR(Y57="準",Y57="深"),(NOT(OR(AND(Y57="準",OR(X57="日",X57="休",Y$17=1,AND(Z57&lt;&gt;"準",Z57&lt;&gt;"深",X57="")),OR(Z57="休",AND(Z57="準",OR(AA57="休",Y$17=30,AA$18="×")),Y$17=31,Z$18="×",Z57="")),AND(Y57="深",OR(X57="休",Y$17=1,AND(Z57&lt;&gt;"準",Z57&lt;&gt;"深",X57="")),OR(Z57="休",AND(OR(Z57="準",Z57="深"),OR(AA57="休",Y$17=30,AA$18="×")),Y$17=31,Z$18="×",Z57="")))))),40,0))))</f>
        <v>0</v>
      </c>
      <c r="Z198" s="343">
        <f t="shared" ref="Z198" si="901">IF(AND($D$1="二交代制",Z$17&gt;=1,Z$17&lt;=28,Z57="当",AA57="明",AB57="休",AC57="当"),10,IF(AND($D$1="三交代制",Z$17&gt;=2,Z$17&lt;=30,OR(Z57="準",Z57="深"),OR(AA57="準",AA57="深"),OR(AB57="準",AB57="深")),20,IF(AND($D$1="二交代制",OR(Z57="当",Z57="明"),NOT(OR(AND(Z57="当",OR(AA57="明",Z$17=31,AA$18="×"),OR(AB57="休",Z$17=30,Z$17=31,AB$18="×")),AND(Z57="明",OR(Y57="当",Z$17=1),OR(AA57="休",Z$17=31,AA$18="×"))))),30,IF(AND($D$1="三交代制",Y57&lt;&gt;"準",Y57&lt;&gt;"深",OR(Z57="準",Z57="深"),(NOT(OR(AND(Z57="準",OR(Y57="日",Y57="休",Z$17=1,AND(AA57&lt;&gt;"準",AA57&lt;&gt;"深",Y57="")),OR(AA57="休",AND(AA57="準",OR(AB57="休",Z$17=30,AB$18="×")),Z$17=31,AA$18="×",AA57="")),AND(Z57="深",OR(Y57="休",Z$17=1,AND(AA57&lt;&gt;"準",AA57&lt;&gt;"深",Y57="")),OR(AA57="休",AND(OR(AA57="準",AA57="深"),OR(AB57="休",Z$17=30,AB$18="×")),Z$17=31,AA$18="×",AA57="")))))),40,0))))</f>
        <v>0</v>
      </c>
      <c r="AA198" s="343">
        <f t="shared" ref="AA198" si="902">IF(AND($D$1="二交代制",AA$17&gt;=1,AA$17&lt;=28,AA57="当",AB57="明",AC57="休",AD57="当"),10,IF(AND($D$1="三交代制",AA$17&gt;=2,AA$17&lt;=30,OR(AA57="準",AA57="深"),OR(AB57="準",AB57="深"),OR(AC57="準",AC57="深")),20,IF(AND($D$1="二交代制",OR(AA57="当",AA57="明"),NOT(OR(AND(AA57="当",OR(AB57="明",AA$17=31,AB$18="×"),OR(AC57="休",AA$17=30,AA$17=31,AC$18="×")),AND(AA57="明",OR(Z57="当",AA$17=1),OR(AB57="休",AA$17=31,AB$18="×"))))),30,IF(AND($D$1="三交代制",Z57&lt;&gt;"準",Z57&lt;&gt;"深",OR(AA57="準",AA57="深"),(NOT(OR(AND(AA57="準",OR(Z57="日",Z57="休",AA$17=1,AND(AB57&lt;&gt;"準",AB57&lt;&gt;"深",Z57="")),OR(AB57="休",AND(AB57="準",OR(AC57="休",AA$17=30,AC$18="×")),AA$17=31,AB$18="×",AB57="")),AND(AA57="深",OR(Z57="休",AA$17=1,AND(AB57&lt;&gt;"準",AB57&lt;&gt;"深",Z57="")),OR(AB57="休",AND(OR(AB57="準",AB57="深"),OR(AC57="休",AA$17=30,AC$18="×")),AA$17=31,AB$18="×",AB57="")))))),40,0))))</f>
        <v>0</v>
      </c>
      <c r="AB198" s="343">
        <f t="shared" ref="AB198" si="903">IF(AND($D$1="二交代制",AB$17&gt;=1,AB$17&lt;=28,AB57="当",AC57="明",AD57="休",AE57="当"),10,IF(AND($D$1="三交代制",AB$17&gt;=2,AB$17&lt;=30,OR(AB57="準",AB57="深"),OR(AC57="準",AC57="深"),OR(AD57="準",AD57="深")),20,IF(AND($D$1="二交代制",OR(AB57="当",AB57="明"),NOT(OR(AND(AB57="当",OR(AC57="明",AB$17=31,AC$18="×"),OR(AD57="休",AB$17=30,AB$17=31,AD$18="×")),AND(AB57="明",OR(AA57="当",AB$17=1),OR(AC57="休",AB$17=31,AC$18="×"))))),30,IF(AND($D$1="三交代制",AA57&lt;&gt;"準",AA57&lt;&gt;"深",OR(AB57="準",AB57="深"),(NOT(OR(AND(AB57="準",OR(AA57="日",AA57="休",AB$17=1,AND(AC57&lt;&gt;"準",AC57&lt;&gt;"深",AA57="")),OR(AC57="休",AND(AC57="準",OR(AD57="休",AB$17=30,AD$18="×")),AB$17=31,AC$18="×",AC57="")),AND(AB57="深",OR(AA57="休",AB$17=1,AND(AC57&lt;&gt;"準",AC57&lt;&gt;"深",AA57="")),OR(AC57="休",AND(OR(AC57="準",AC57="深"),OR(AD57="休",AB$17=30,AD$18="×")),AB$17=31,AC$18="×",AC57="")))))),40,0))))</f>
        <v>0</v>
      </c>
      <c r="AC198" s="343">
        <f t="shared" ref="AC198" si="904">IF(AND($D$1="二交代制",AC$17&gt;=1,AC$17&lt;=28,AC57="当",AD57="明",AE57="休",AF57="当"),10,IF(AND($D$1="三交代制",AC$17&gt;=2,AC$17&lt;=30,OR(AC57="準",AC57="深"),OR(AD57="準",AD57="深"),OR(AE57="準",AE57="深")),20,IF(AND($D$1="二交代制",OR(AC57="当",AC57="明"),NOT(OR(AND(AC57="当",OR(AD57="明",AC$17=31,AD$18="×"),OR(AE57="休",AC$17=30,AC$17=31,AE$18="×")),AND(AC57="明",OR(AB57="当",AC$17=1),OR(AD57="休",AC$17=31,AD$18="×"))))),30,IF(AND($D$1="三交代制",AB57&lt;&gt;"準",AB57&lt;&gt;"深",OR(AC57="準",AC57="深"),(NOT(OR(AND(AC57="準",OR(AB57="日",AB57="休",AC$17=1,AND(AD57&lt;&gt;"準",AD57&lt;&gt;"深",AB57="")),OR(AD57="休",AND(AD57="準",OR(AE57="休",AC$17=30,AE$18="×")),AC$17=31,AD$18="×",AD57="")),AND(AC57="深",OR(AB57="休",AC$17=1,AND(AD57&lt;&gt;"準",AD57&lt;&gt;"深",AB57="")),OR(AD57="休",AND(OR(AD57="準",AD57="深"),OR(AE57="休",AC$17=30,AE$18="×")),AC$17=31,AD$18="×",AD57="")))))),40,0))))</f>
        <v>0</v>
      </c>
      <c r="AD198" s="343">
        <f t="shared" ref="AD198" si="905">IF(AND($D$1="二交代制",AD$17&gt;=1,AD$17&lt;=28,AD57="当",AE57="明",AF57="休",AG57="当"),10,IF(AND($D$1="三交代制",AD$17&gt;=2,AD$17&lt;=30,OR(AD57="準",AD57="深"),OR(AE57="準",AE57="深"),OR(AF57="準",AF57="深")),20,IF(AND($D$1="二交代制",OR(AD57="当",AD57="明"),NOT(OR(AND(AD57="当",OR(AE57="明",AD$17=31,AE$18="×"),OR(AF57="休",AD$17=30,AD$17=31,AF$18="×")),AND(AD57="明",OR(AC57="当",AD$17=1),OR(AE57="休",AD$17=31,AE$18="×"))))),30,IF(AND($D$1="三交代制",AC57&lt;&gt;"準",AC57&lt;&gt;"深",OR(AD57="準",AD57="深"),(NOT(OR(AND(AD57="準",OR(AC57="日",AC57="休",AD$17=1,AND(AE57&lt;&gt;"準",AE57&lt;&gt;"深",AC57="")),OR(AE57="休",AND(AE57="準",OR(AF57="休",AD$17=30,AF$18="×")),AD$17=31,AE$18="×",AE57="")),AND(AD57="深",OR(AC57="休",AD$17=1,AND(AE57&lt;&gt;"準",AE57&lt;&gt;"深",AC57="")),OR(AE57="休",AND(OR(AE57="準",AE57="深"),OR(AF57="休",AD$17=30,AF$18="×")),AD$17=31,AE$18="×",AE57="")))))),40,0))))</f>
        <v>0</v>
      </c>
      <c r="AE198" s="343">
        <f t="shared" ref="AE198" si="906">IF(AND($D$1="二交代制",AE$17&gt;=1,AE$17&lt;=28,AE57="当",AF57="明",AG57="休",AH57="当"),10,IF(AND($D$1="三交代制",AE$17&gt;=2,AE$17&lt;=30,OR(AE57="準",AE57="深"),OR(AF57="準",AF57="深"),OR(AG57="準",AG57="深")),20,IF(AND($D$1="二交代制",OR(AE57="当",AE57="明"),NOT(OR(AND(AE57="当",OR(AF57="明",AE$17=31,AF$18="×"),OR(AG57="休",AE$17=30,AE$17=31,AG$18="×")),AND(AE57="明",OR(AD57="当",AE$17=1),OR(AF57="休",AE$17=31,AF$18="×"))))),30,IF(AND($D$1="三交代制",AD57&lt;&gt;"準",AD57&lt;&gt;"深",OR(AE57="準",AE57="深"),(NOT(OR(AND(AE57="準",OR(AD57="日",AD57="休",AE$17=1,AND(AF57&lt;&gt;"準",AF57&lt;&gt;"深",AD57="")),OR(AF57="休",AND(AF57="準",OR(AG57="休",AE$17=30,AG$18="×")),AE$17=31,AF$18="×",AF57="")),AND(AE57="深",OR(AD57="休",AE$17=1,AND(AF57&lt;&gt;"準",AF57&lt;&gt;"深",AD57="")),OR(AF57="休",AND(OR(AF57="準",AF57="深"),OR(AG57="休",AE$17=30,AG$18="×")),AE$17=31,AF$18="×",AF57="")))))),40,0))))</f>
        <v>0</v>
      </c>
      <c r="AF198" s="343">
        <f t="shared" ref="AF198" si="907">IF(AND($D$1="二交代制",AF$17&gt;=1,AF$17&lt;=28,AF57="当",AG57="明",AH57="休",AI57="当"),10,IF(AND($D$1="三交代制",AF$17&gt;=2,AF$17&lt;=30,OR(AF57="準",AF57="深"),OR(AG57="準",AG57="深"),OR(AH57="準",AH57="深")),20,IF(AND($D$1="二交代制",OR(AF57="当",AF57="明"),NOT(OR(AND(AF57="当",OR(AG57="明",AF$17=31,AG$18="×"),OR(AH57="休",AF$17=30,AF$17=31,AH$18="×")),AND(AF57="明",OR(AE57="当",AF$17=1),OR(AG57="休",AF$17=31,AG$18="×"))))),30,IF(AND($D$1="三交代制",AE57&lt;&gt;"準",AE57&lt;&gt;"深",OR(AF57="準",AF57="深"),(NOT(OR(AND(AF57="準",OR(AE57="日",AE57="休",AF$17=1,AND(AG57&lt;&gt;"準",AG57&lt;&gt;"深",AE57="")),OR(AG57="休",AND(AG57="準",OR(AH57="休",AF$17=30,AH$18="×")),AF$17=31,AG$18="×",AG57="")),AND(AF57="深",OR(AE57="休",AF$17=1,AND(AG57&lt;&gt;"準",AG57&lt;&gt;"深",AE57="")),OR(AG57="休",AND(OR(AG57="準",AG57="深"),OR(AH57="休",AF$17=30,AH$18="×")),AF$17=31,AG$18="×",AG57="")))))),40,0))))</f>
        <v>0</v>
      </c>
      <c r="AG198" s="343">
        <f t="shared" ref="AG198" si="908">IF(AND($D$1="二交代制",AG$17&gt;=1,AG$17&lt;=28,AG57="当",AH57="明",AI57="休",AJ57="当"),10,IF(AND($D$1="三交代制",AG$17&gt;=2,AG$17&lt;=30,OR(AG57="準",AG57="深"),OR(AH57="準",AH57="深"),OR(AI57="準",AI57="深")),20,IF(AND($D$1="二交代制",OR(AG57="当",AG57="明"),NOT(OR(AND(AG57="当",OR(AH57="明",AG$17=31,AH$18="×"),OR(AI57="休",AG$17=30,AG$17=31,AI$18="×")),AND(AG57="明",OR(AF57="当",AG$17=1),OR(AH57="休",AG$17=31,AH$18="×"))))),30,IF(AND($D$1="三交代制",AF57&lt;&gt;"準",AF57&lt;&gt;"深",OR(AG57="準",AG57="深"),(NOT(OR(AND(AG57="準",OR(AF57="日",AF57="休",AG$17=1,AND(AH57&lt;&gt;"準",AH57&lt;&gt;"深",AF57="")),OR(AH57="休",AND(AH57="準",OR(AI57="休",AG$17=30,AI$18="×")),AG$17=31,AH$18="×",AH57="")),AND(AG57="深",OR(AF57="休",AG$17=1,AND(AH57&lt;&gt;"準",AH57&lt;&gt;"深",AF57="")),OR(AH57="休",AND(OR(AH57="準",AH57="深"),OR(AI57="休",AG$17=30,AI$18="×")),AG$17=31,AH$18="×",AH57="")))))),40,0))))</f>
        <v>0</v>
      </c>
      <c r="AH198" s="343">
        <f t="shared" ref="AH198" si="909">IF(AND($D$1="二交代制",AH$17&gt;=1,AH$17&lt;=28,AH57="当",AI57="明",AJ57="休",AK57="当"),10,IF(AND($D$1="三交代制",AH$17&gt;=2,AH$17&lt;=30,OR(AH57="準",AH57="深"),OR(AI57="準",AI57="深"),OR(AJ57="準",AJ57="深")),20,IF(AND($D$1="二交代制",OR(AH57="当",AH57="明"),NOT(OR(AND(AH57="当",OR(AI57="明",AH$17=31,AI$18="×"),OR(AJ57="休",AH$17=30,AH$17=31,AJ$18="×")),AND(AH57="明",OR(AG57="当",AH$17=1),OR(AI57="休",AH$17=31,AI$18="×"))))),30,IF(AND($D$1="三交代制",AG57&lt;&gt;"準",AG57&lt;&gt;"深",OR(AH57="準",AH57="深"),(NOT(OR(AND(AH57="準",OR(AG57="日",AG57="休",AH$17=1,AND(AI57&lt;&gt;"準",AI57&lt;&gt;"深",AG57="")),OR(AI57="休",AND(AI57="準",OR(AJ57="休",AH$17=30,AJ$18="×")),AH$17=31,AI$18="×",AI57="")),AND(AH57="深",OR(AG57="休",AH$17=1,AND(AI57&lt;&gt;"準",AI57&lt;&gt;"深",AG57="")),OR(AI57="休",AND(OR(AI57="準",AI57="深"),OR(AJ57="休",AH$17=30,AJ$18="×")),AH$17=31,AI$18="×",AI57="")))))),40,0))))</f>
        <v>0</v>
      </c>
      <c r="AI198" s="343">
        <f t="shared" ref="AI198" si="910">IF(AND($D$1="二交代制",AI$17&gt;=1,AI$17&lt;=28,AI57="当",AJ57="明",AK57="休",AL57="当"),10,IF(AND($D$1="三交代制",AI$17&gt;=2,AI$17&lt;=30,OR(AI57="準",AI57="深"),OR(AJ57="準",AJ57="深"),OR(AK57="準",AK57="深")),20,IF(AND($D$1="二交代制",OR(AI57="当",AI57="明"),NOT(OR(AND(AI57="当",OR(AJ57="明",AI$17=31,AJ$18="×"),OR(AK57="休",AI$17=30,AI$17=31,AK$18="×")),AND(AI57="明",OR(AH57="当",AI$17=1),OR(AJ57="休",AI$17=31,AJ$18="×"))))),30,IF(AND($D$1="三交代制",AH57&lt;&gt;"準",AH57&lt;&gt;"深",OR(AI57="準",AI57="深"),(NOT(OR(AND(AI57="準",OR(AH57="日",AH57="休",AI$17=1,AND(AJ57&lt;&gt;"準",AJ57&lt;&gt;"深",AH57="")),OR(AJ57="休",AND(AJ57="準",OR(AK57="休",AI$17=30,AK$18="×")),AI$17=31,AJ$18="×",AJ57="")),AND(AI57="深",OR(AH57="休",AI$17=1,AND(AJ57&lt;&gt;"準",AJ57&lt;&gt;"深",AH57="")),OR(AJ57="休",AND(OR(AJ57="準",AJ57="深"),OR(AK57="休",AI$17=30,AK$18="×")),AI$17=31,AJ$18="×",AJ57="")))))),40,0))))</f>
        <v>0</v>
      </c>
      <c r="AJ198" s="343">
        <f t="shared" ref="AJ198" si="911">IF(AND($D$1="二交代制",AJ$17&gt;=1,AJ$17&lt;=28,AJ57="当",AK57="明",AL57="休",AM57="当"),10,IF(AND($D$1="三交代制",AJ$17&gt;=2,AJ$17&lt;=30,OR(AJ57="準",AJ57="深"),OR(AK57="準",AK57="深"),OR(AL57="準",AL57="深")),20,IF(AND($D$1="二交代制",OR(AJ57="当",AJ57="明"),NOT(OR(AND(AJ57="当",OR(AK57="明",AJ$17=31,AK$18="×"),OR(AL57="休",AJ$17=30,AJ$17=31,AL$18="×")),AND(AJ57="明",OR(AI57="当",AJ$17=1),OR(AK57="休",AJ$17=31,AK$18="×"))))),30,IF(AND($D$1="三交代制",AI57&lt;&gt;"準",AI57&lt;&gt;"深",OR(AJ57="準",AJ57="深"),(NOT(OR(AND(AJ57="準",OR(AI57="日",AI57="休",AJ$17=1,AND(AK57&lt;&gt;"準",AK57&lt;&gt;"深",AI57="")),OR(AK57="休",AND(AK57="準",OR(AL57="休",AJ$17=30,AL$18="×")),AJ$17=31,AK$18="×",AK57="")),AND(AJ57="深",OR(AI57="休",AJ$17=1,AND(AK57&lt;&gt;"準",AK57&lt;&gt;"深",AI57="")),OR(AK57="休",AND(OR(AK57="準",AK57="深"),OR(AL57="休",AJ$17=30,AL$18="×")),AJ$17=31,AK$18="×",AK57="")))))),40,0))))</f>
        <v>0</v>
      </c>
      <c r="AK198" s="343">
        <f t="shared" ref="AK198" si="912">IF(AND($D$1="二交代制",AK$17&gt;=1,AK$17&lt;=28,AK57="当",AL57="明",AM57="休",AN57="当"),10,IF(AND($D$1="三交代制",AK$17&gt;=2,AK$17&lt;=30,OR(AK57="準",AK57="深"),OR(AL57="準",AL57="深"),OR(AM57="準",AM57="深")),20,IF(AND($D$1="二交代制",OR(AK57="当",AK57="明"),NOT(OR(AND(AK57="当",OR(AL57="明",AK$17=31,AL$18="×"),OR(AM57="休",AK$17=30,AK$17=31,AM$18="×")),AND(AK57="明",OR(AJ57="当",AK$17=1),OR(AL57="休",AK$17=31,AL$18="×"))))),30,IF(AND($D$1="三交代制",AJ57&lt;&gt;"準",AJ57&lt;&gt;"深",OR(AK57="準",AK57="深"),(NOT(OR(AND(AK57="準",OR(AJ57="日",AJ57="休",AK$17=1,AND(AL57&lt;&gt;"準",AL57&lt;&gt;"深",AJ57="")),OR(AL57="休",AND(AL57="準",OR(AM57="休",AK$17=30,AM$18="×")),AK$17=31,AL$18="×",AL57="")),AND(AK57="深",OR(AJ57="休",AK$17=1,AND(AL57&lt;&gt;"準",AL57&lt;&gt;"深",AJ57="")),OR(AL57="休",AND(OR(AL57="準",AL57="深"),OR(AM57="休",AK$17=30,AM$18="×")),AK$17=31,AL$18="×",AL57="")))))),40,0))))</f>
        <v>0</v>
      </c>
      <c r="AL198" s="343">
        <f t="shared" ref="AL198" si="913">IF(AND($D$1="二交代制",AL$17&gt;=1,AL$17&lt;=28,AL57="当",AM57="明",AN57="休",AO57="当"),10,IF(AND($D$1="三交代制",AL$17&gt;=2,AL$17&lt;=30,OR(AL57="準",AL57="深"),OR(AM57="準",AM57="深"),OR(AN57="準",AN57="深")),20,IF(AND($D$1="二交代制",OR(AL57="当",AL57="明"),NOT(OR(AND(AL57="当",OR(AM57="明",AL$17=31,AM$18="×"),OR(AN57="休",AL$17=30,AL$17=31,AN$18="×")),AND(AL57="明",OR(AK57="当",AL$17=1),OR(AM57="休",AL$17=31,AM$18="×"))))),30,IF(AND($D$1="三交代制",AK57&lt;&gt;"準",AK57&lt;&gt;"深",OR(AL57="準",AL57="深"),(NOT(OR(AND(AL57="準",OR(AK57="日",AK57="休",AL$17=1,AND(AM57&lt;&gt;"準",AM57&lt;&gt;"深",AK57="")),OR(AM57="休",AND(AM57="準",OR(AN57="休",AL$17=30,AN$18="×")),AL$17=31,AM$18="×",AM57="")),AND(AL57="深",OR(AK57="休",AL$17=1,AND(AM57&lt;&gt;"準",AM57&lt;&gt;"深",AK57="")),OR(AM57="休",AND(OR(AM57="準",AM57="深"),OR(AN57="休",AL$17=30,AN$18="×")),AL$17=31,AM$18="×",AM57="")))))),40,0))))</f>
        <v>0</v>
      </c>
      <c r="AM198" s="343">
        <f t="shared" ref="AM198" si="914">IF(AND($D$1="二交代制",AM$17&gt;=1,AM$17&lt;=28,AM57="当",AN57="明",AO57="休",AP57="当"),10,IF(AND($D$1="三交代制",AM$17&gt;=2,AM$17&lt;=30,OR(AM57="準",AM57="深"),OR(AN57="準",AN57="深"),OR(AO57="準",AO57="深")),20,IF(AND($D$1="二交代制",OR(AM57="当",AM57="明"),NOT(OR(AND(AM57="当",OR(AN57="明",AM$17=31,AN$18="×"),OR(AO57="休",AM$17=30,AM$17=31,AO$18="×")),AND(AM57="明",OR(AL57="当",AM$17=1),OR(AN57="休",AM$17=31,AN$18="×"))))),30,IF(AND($D$1="三交代制",AL57&lt;&gt;"準",AL57&lt;&gt;"深",OR(AM57="準",AM57="深"),(NOT(OR(AND(AM57="準",OR(AL57="日",AL57="休",AM$17=1,AND(AN57&lt;&gt;"準",AN57&lt;&gt;"深",AL57="")),OR(AN57="休",AND(AN57="準",OR(AO57="休",AM$17=30,AO$18="×")),AM$17=31,AN$18="×",AN57="")),AND(AM57="深",OR(AL57="休",AM$17=1,AND(AN57&lt;&gt;"準",AN57&lt;&gt;"深",AL57="")),OR(AN57="休",AND(OR(AN57="準",AN57="深"),OR(AO57="休",AM$17=30,AO$18="×")),AM$17=31,AN$18="×",AN57="")))))),40,0))))</f>
        <v>0</v>
      </c>
      <c r="AN198" s="343">
        <f t="shared" ref="AN198" si="915">IF(AND($D$1="二交代制",AN$17&gt;=1,AN$17&lt;=28,AN57="当",AO57="明",AP57="休",AQ57="当"),10,IF(AND($D$1="三交代制",AN$17&gt;=2,AN$17&lt;=30,OR(AN57="準",AN57="深"),OR(AO57="準",AO57="深"),OR(AP57="準",AP57="深")),20,IF(AND($D$1="二交代制",OR(AN57="当",AN57="明"),NOT(OR(AND(AN57="当",OR(AO57="明",AN$17=31,AO$18="×"),OR(AP57="休",AN$17=30,AN$17=31,AP$18="×")),AND(AN57="明",OR(AM57="当",AN$17=1),OR(AO57="休",AN$17=31,AO$18="×"))))),30,IF(AND($D$1="三交代制",AM57&lt;&gt;"準",AM57&lt;&gt;"深",OR(AN57="準",AN57="深"),(NOT(OR(AND(AN57="準",OR(AM57="日",AM57="休",AN$17=1,AND(AO57&lt;&gt;"準",AO57&lt;&gt;"深",AM57="")),OR(AO57="休",AND(AO57="準",OR(AP57="休",AN$17=30,AP$18="×")),AN$17=31,AO$18="×",AO57="")),AND(AN57="深",OR(AM57="休",AN$17=1,AND(AO57&lt;&gt;"準",AO57&lt;&gt;"深",AM57="")),OR(AO57="休",AND(OR(AO57="準",AO57="深"),OR(AP57="休",AN$17=30,AP$18="×")),AN$17=31,AO$18="×",AO57="")))))),40,0))))</f>
        <v>0</v>
      </c>
      <c r="AO198" s="343">
        <f t="shared" ref="AO198" si="916">IF(AND($D$1="二交代制",AO$17&gt;=1,AO$17&lt;=28,AO57="当",AP57="明",AQ57="休",AR57="当"),10,IF(AND($D$1="三交代制",AO$17&gt;=2,AO$17&lt;=30,OR(AO57="準",AO57="深"),OR(AP57="準",AP57="深"),OR(AQ57="準",AQ57="深")),20,IF(AND($D$1="二交代制",OR(AO57="当",AO57="明"),NOT(OR(AND(AO57="当",OR(AP57="明",AO$17=31,AP$18="×"),OR(AQ57="休",AO$17=30,AO$17=31,AQ$18="×")),AND(AO57="明",OR(AN57="当",AO$17=1),OR(AP57="休",AO$17=31,AP$18="×"))))),30,IF(AND($D$1="三交代制",AN57&lt;&gt;"準",AN57&lt;&gt;"深",OR(AO57="準",AO57="深"),(NOT(OR(AND(AO57="準",OR(AN57="日",AN57="休",AO$17=1,AND(AP57&lt;&gt;"準",AP57&lt;&gt;"深",AN57="")),OR(AP57="休",AND(AP57="準",OR(AQ57="休",AO$17=30,AQ$18="×")),AO$17=31,AP$18="×",AP57="")),AND(AO57="深",OR(AN57="休",AO$17=1,AND(AP57&lt;&gt;"準",AP57&lt;&gt;"深",AN57="")),OR(AP57="休",AND(OR(AP57="準",AP57="深"),OR(AQ57="休",AO$17=30,AQ$18="×")),AO$17=31,AP$18="×",AP57="")))))),40,0))))</f>
        <v>0</v>
      </c>
    </row>
    <row r="199" spans="3:41" x14ac:dyDescent="0.4">
      <c r="C199" s="17"/>
      <c r="D199" s="17"/>
      <c r="E199" s="17"/>
      <c r="F199" s="17"/>
      <c r="G199" s="17"/>
      <c r="H199" s="17"/>
      <c r="I199" s="345"/>
      <c r="J199" s="434"/>
      <c r="K199" s="343"/>
      <c r="L199" s="343"/>
      <c r="M199" s="343"/>
      <c r="N199" s="343"/>
      <c r="O199" s="343"/>
      <c r="P199" s="343"/>
      <c r="Q199" s="343"/>
      <c r="R199" s="343"/>
      <c r="S199" s="343"/>
      <c r="T199" s="343"/>
      <c r="U199" s="343"/>
      <c r="V199" s="343"/>
      <c r="W199" s="343"/>
      <c r="X199" s="343"/>
      <c r="Y199" s="343"/>
      <c r="Z199" s="343"/>
      <c r="AA199" s="343"/>
      <c r="AB199" s="343"/>
      <c r="AC199" s="343"/>
      <c r="AD199" s="343"/>
      <c r="AE199" s="343"/>
      <c r="AF199" s="343"/>
      <c r="AG199" s="343"/>
      <c r="AH199" s="343"/>
      <c r="AI199" s="343"/>
      <c r="AJ199" s="343"/>
      <c r="AK199" s="343"/>
      <c r="AL199" s="343"/>
      <c r="AM199" s="343"/>
      <c r="AN199" s="343"/>
      <c r="AO199" s="343"/>
    </row>
    <row r="200" spans="3:41" x14ac:dyDescent="0.4">
      <c r="C200" s="17"/>
      <c r="D200" s="17"/>
      <c r="E200" s="17"/>
      <c r="F200" s="17"/>
      <c r="G200" s="17"/>
      <c r="H200" s="17"/>
      <c r="I200" s="345"/>
      <c r="J200" s="419" t="str">
        <f t="shared" ref="J200" si="917">E59</f>
        <v/>
      </c>
      <c r="K200" s="343">
        <f t="shared" ref="K200" si="918">IF(AND($D$1="二交代制",K$17&gt;=1,K$17&lt;=28,K59="当",L59="明",M59="休",N59="当"),10,IF(AND($D$1="三交代制",K$17&gt;=2,K$17&lt;=30,OR(K59="準",K59="深"),OR(L59="準",L59="深"),OR(M59="準",M59="深")),20,IF(AND($D$1="二交代制",OR(K59="当",K59="明"),NOT(OR(AND(K59="当",OR(L59="明",K$17=31,L$18="×"),OR(M59="休",K$17=30,K$17=31,M$18="×")),AND(K59="明",OR(J59="当",K$17=1),OR(L59="休",K$17=31,L$18="×"))))),30,IF(AND($D$1="三交代制",J59&lt;&gt;"準",J59&lt;&gt;"深",OR(K59="準",K59="深"),(NOT(OR(AND(K59="準",OR(J59="日",J59="休",K$17=1,AND(L59&lt;&gt;"準",L59&lt;&gt;"深",J59="")),OR(L59="休",AND(L59="準",OR(M59="休",K$17=30,M$18="×")),K$17=31,L$18="×",L59="")),AND(K59="深",OR(J59="休",K$17=1,AND(L59&lt;&gt;"準",L59&lt;&gt;"深",J59="")),OR(L59="休",AND(OR(L59="準",L59="深"),OR(M59="休",K$17=30,M$18="×")),K$17=31,L$18="×",L59="")))))),40,0))))</f>
        <v>0</v>
      </c>
      <c r="L200" s="343">
        <f t="shared" ref="L200" si="919">IF(AND($D$1="二交代制",L$17&gt;=1,L$17&lt;=28,L59="当",M59="明",N59="休",O59="当"),10,IF(AND($D$1="三交代制",L$17&gt;=2,L$17&lt;=30,OR(L59="準",L59="深"),OR(M59="準",M59="深"),OR(N59="準",N59="深")),20,IF(AND($D$1="二交代制",OR(L59="当",L59="明"),NOT(OR(AND(L59="当",OR(M59="明",L$17=31,M$18="×"),OR(N59="休",L$17=30,L$17=31,N$18="×")),AND(L59="明",OR(K59="当",L$17=1),OR(M59="休",L$17=31,M$18="×"))))),30,IF(AND($D$1="三交代制",K59&lt;&gt;"準",K59&lt;&gt;"深",OR(L59="準",L59="深"),(NOT(OR(AND(L59="準",OR(K59="日",K59="休",L$17=1,AND(M59&lt;&gt;"準",M59&lt;&gt;"深",K59="")),OR(M59="休",AND(M59="準",OR(N59="休",L$17=30,N$18="×")),L$17=31,M$18="×",M59="")),AND(L59="深",OR(K59="休",L$17=1,AND(M59&lt;&gt;"準",M59&lt;&gt;"深",K59="")),OR(M59="休",AND(OR(M59="準",M59="深"),OR(N59="休",L$17=30,N$18="×")),L$17=31,M$18="×",M59="")))))),40,0))))</f>
        <v>0</v>
      </c>
      <c r="M200" s="343">
        <f t="shared" ref="M200" si="920">IF(AND($D$1="二交代制",M$17&gt;=1,M$17&lt;=28,M59="当",N59="明",O59="休",P59="当"),10,IF(AND($D$1="三交代制",M$17&gt;=2,M$17&lt;=30,OR(M59="準",M59="深"),OR(N59="準",N59="深"),OR(O59="準",O59="深")),20,IF(AND($D$1="二交代制",OR(M59="当",M59="明"),NOT(OR(AND(M59="当",OR(N59="明",M$17=31,N$18="×"),OR(O59="休",M$17=30,M$17=31,O$18="×")),AND(M59="明",OR(L59="当",M$17=1),OR(N59="休",M$17=31,N$18="×"))))),30,IF(AND($D$1="三交代制",L59&lt;&gt;"準",L59&lt;&gt;"深",OR(M59="準",M59="深"),(NOT(OR(AND(M59="準",OR(L59="日",L59="休",M$17=1,AND(N59&lt;&gt;"準",N59&lt;&gt;"深",L59="")),OR(N59="休",AND(N59="準",OR(O59="休",M$17=30,O$18="×")),M$17=31,N$18="×",N59="")),AND(M59="深",OR(L59="休",M$17=1,AND(N59&lt;&gt;"準",N59&lt;&gt;"深",L59="")),OR(N59="休",AND(OR(N59="準",N59="深"),OR(O59="休",M$17=30,O$18="×")),M$17=31,N$18="×",N59="")))))),40,0))))</f>
        <v>0</v>
      </c>
      <c r="N200" s="343">
        <f t="shared" ref="N200" si="921">IF(AND($D$1="二交代制",N$17&gt;=1,N$17&lt;=28,N59="当",O59="明",P59="休",Q59="当"),10,IF(AND($D$1="三交代制",N$17&gt;=2,N$17&lt;=30,OR(N59="準",N59="深"),OR(O59="準",O59="深"),OR(P59="準",P59="深")),20,IF(AND($D$1="二交代制",OR(N59="当",N59="明"),NOT(OR(AND(N59="当",OR(O59="明",N$17=31,O$18="×"),OR(P59="休",N$17=30,N$17=31,P$18="×")),AND(N59="明",OR(M59="当",N$17=1),OR(O59="休",N$17=31,O$18="×"))))),30,IF(AND($D$1="三交代制",M59&lt;&gt;"準",M59&lt;&gt;"深",OR(N59="準",N59="深"),(NOT(OR(AND(N59="準",OR(M59="日",M59="休",N$17=1,AND(O59&lt;&gt;"準",O59&lt;&gt;"深",M59="")),OR(O59="休",AND(O59="準",OR(P59="休",N$17=30,P$18="×")),N$17=31,O$18="×",O59="")),AND(N59="深",OR(M59="休",N$17=1,AND(O59&lt;&gt;"準",O59&lt;&gt;"深",M59="")),OR(O59="休",AND(OR(O59="準",O59="深"),OR(P59="休",N$17=30,P$18="×")),N$17=31,O$18="×",O59="")))))),40,0))))</f>
        <v>0</v>
      </c>
      <c r="O200" s="343">
        <f t="shared" ref="O200" si="922">IF(AND($D$1="二交代制",O$17&gt;=1,O$17&lt;=28,O59="当",P59="明",Q59="休",R59="当"),10,IF(AND($D$1="三交代制",O$17&gt;=2,O$17&lt;=30,OR(O59="準",O59="深"),OR(P59="準",P59="深"),OR(Q59="準",Q59="深")),20,IF(AND($D$1="二交代制",OR(O59="当",O59="明"),NOT(OR(AND(O59="当",OR(P59="明",O$17=31,P$18="×"),OR(Q59="休",O$17=30,O$17=31,Q$18="×")),AND(O59="明",OR(N59="当",O$17=1),OR(P59="休",O$17=31,P$18="×"))))),30,IF(AND($D$1="三交代制",N59&lt;&gt;"準",N59&lt;&gt;"深",OR(O59="準",O59="深"),(NOT(OR(AND(O59="準",OR(N59="日",N59="休",O$17=1,AND(P59&lt;&gt;"準",P59&lt;&gt;"深",N59="")),OR(P59="休",AND(P59="準",OR(Q59="休",O$17=30,Q$18="×")),O$17=31,P$18="×",P59="")),AND(O59="深",OR(N59="休",O$17=1,AND(P59&lt;&gt;"準",P59&lt;&gt;"深",N59="")),OR(P59="休",AND(OR(P59="準",P59="深"),OR(Q59="休",O$17=30,Q$18="×")),O$17=31,P$18="×",P59="")))))),40,0))))</f>
        <v>0</v>
      </c>
      <c r="P200" s="343">
        <f t="shared" ref="P200" si="923">IF(AND($D$1="二交代制",P$17&gt;=1,P$17&lt;=28,P59="当",Q59="明",R59="休",S59="当"),10,IF(AND($D$1="三交代制",P$17&gt;=2,P$17&lt;=30,OR(P59="準",P59="深"),OR(Q59="準",Q59="深"),OR(R59="準",R59="深")),20,IF(AND($D$1="二交代制",OR(P59="当",P59="明"),NOT(OR(AND(P59="当",OR(Q59="明",P$17=31,Q$18="×"),OR(R59="休",P$17=30,P$17=31,R$18="×")),AND(P59="明",OR(O59="当",P$17=1),OR(Q59="休",P$17=31,Q$18="×"))))),30,IF(AND($D$1="三交代制",O59&lt;&gt;"準",O59&lt;&gt;"深",OR(P59="準",P59="深"),(NOT(OR(AND(P59="準",OR(O59="日",O59="休",P$17=1,AND(Q59&lt;&gt;"準",Q59&lt;&gt;"深",O59="")),OR(Q59="休",AND(Q59="準",OR(R59="休",P$17=30,R$18="×")),P$17=31,Q$18="×",Q59="")),AND(P59="深",OR(O59="休",P$17=1,AND(Q59&lt;&gt;"準",Q59&lt;&gt;"深",O59="")),OR(Q59="休",AND(OR(Q59="準",Q59="深"),OR(R59="休",P$17=30,R$18="×")),P$17=31,Q$18="×",Q59="")))))),40,0))))</f>
        <v>0</v>
      </c>
      <c r="Q200" s="343">
        <f t="shared" ref="Q200" si="924">IF(AND($D$1="二交代制",Q$17&gt;=1,Q$17&lt;=28,Q59="当",R59="明",S59="休",T59="当"),10,IF(AND($D$1="三交代制",Q$17&gt;=2,Q$17&lt;=30,OR(Q59="準",Q59="深"),OR(R59="準",R59="深"),OR(S59="準",S59="深")),20,IF(AND($D$1="二交代制",OR(Q59="当",Q59="明"),NOT(OR(AND(Q59="当",OR(R59="明",Q$17=31,R$18="×"),OR(S59="休",Q$17=30,Q$17=31,S$18="×")),AND(Q59="明",OR(P59="当",Q$17=1),OR(R59="休",Q$17=31,R$18="×"))))),30,IF(AND($D$1="三交代制",P59&lt;&gt;"準",P59&lt;&gt;"深",OR(Q59="準",Q59="深"),(NOT(OR(AND(Q59="準",OR(P59="日",P59="休",Q$17=1,AND(R59&lt;&gt;"準",R59&lt;&gt;"深",P59="")),OR(R59="休",AND(R59="準",OR(S59="休",Q$17=30,S$18="×")),Q$17=31,R$18="×",R59="")),AND(Q59="深",OR(P59="休",Q$17=1,AND(R59&lt;&gt;"準",R59&lt;&gt;"深",P59="")),OR(R59="休",AND(OR(R59="準",R59="深"),OR(S59="休",Q$17=30,S$18="×")),Q$17=31,R$18="×",R59="")))))),40,0))))</f>
        <v>0</v>
      </c>
      <c r="R200" s="343">
        <f t="shared" ref="R200" si="925">IF(AND($D$1="二交代制",R$17&gt;=1,R$17&lt;=28,R59="当",S59="明",T59="休",U59="当"),10,IF(AND($D$1="三交代制",R$17&gt;=2,R$17&lt;=30,OR(R59="準",R59="深"),OR(S59="準",S59="深"),OR(T59="準",T59="深")),20,IF(AND($D$1="二交代制",OR(R59="当",R59="明"),NOT(OR(AND(R59="当",OR(S59="明",R$17=31,S$18="×"),OR(T59="休",R$17=30,R$17=31,T$18="×")),AND(R59="明",OR(Q59="当",R$17=1),OR(S59="休",R$17=31,S$18="×"))))),30,IF(AND($D$1="三交代制",Q59&lt;&gt;"準",Q59&lt;&gt;"深",OR(R59="準",R59="深"),(NOT(OR(AND(R59="準",OR(Q59="日",Q59="休",R$17=1,AND(S59&lt;&gt;"準",S59&lt;&gt;"深",Q59="")),OR(S59="休",AND(S59="準",OR(T59="休",R$17=30,T$18="×")),R$17=31,S$18="×",S59="")),AND(R59="深",OR(Q59="休",R$17=1,AND(S59&lt;&gt;"準",S59&lt;&gt;"深",Q59="")),OR(S59="休",AND(OR(S59="準",S59="深"),OR(T59="休",R$17=30,T$18="×")),R$17=31,S$18="×",S59="")))))),40,0))))</f>
        <v>0</v>
      </c>
      <c r="S200" s="343">
        <f t="shared" ref="S200" si="926">IF(AND($D$1="二交代制",S$17&gt;=1,S$17&lt;=28,S59="当",T59="明",U59="休",V59="当"),10,IF(AND($D$1="三交代制",S$17&gt;=2,S$17&lt;=30,OR(S59="準",S59="深"),OR(T59="準",T59="深"),OR(U59="準",U59="深")),20,IF(AND($D$1="二交代制",OR(S59="当",S59="明"),NOT(OR(AND(S59="当",OR(T59="明",S$17=31,T$18="×"),OR(U59="休",S$17=30,S$17=31,U$18="×")),AND(S59="明",OR(R59="当",S$17=1),OR(T59="休",S$17=31,T$18="×"))))),30,IF(AND($D$1="三交代制",R59&lt;&gt;"準",R59&lt;&gt;"深",OR(S59="準",S59="深"),(NOT(OR(AND(S59="準",OR(R59="日",R59="休",S$17=1,AND(T59&lt;&gt;"準",T59&lt;&gt;"深",R59="")),OR(T59="休",AND(T59="準",OR(U59="休",S$17=30,U$18="×")),S$17=31,T$18="×",T59="")),AND(S59="深",OR(R59="休",S$17=1,AND(T59&lt;&gt;"準",T59&lt;&gt;"深",R59="")),OR(T59="休",AND(OR(T59="準",T59="深"),OR(U59="休",S$17=30,U$18="×")),S$17=31,T$18="×",T59="")))))),40,0))))</f>
        <v>0</v>
      </c>
      <c r="T200" s="343">
        <f t="shared" ref="T200" si="927">IF(AND($D$1="二交代制",T$17&gt;=1,T$17&lt;=28,T59="当",U59="明",V59="休",W59="当"),10,IF(AND($D$1="三交代制",T$17&gt;=2,T$17&lt;=30,OR(T59="準",T59="深"),OR(U59="準",U59="深"),OR(V59="準",V59="深")),20,IF(AND($D$1="二交代制",OR(T59="当",T59="明"),NOT(OR(AND(T59="当",OR(U59="明",T$17=31,U$18="×"),OR(V59="休",T$17=30,T$17=31,V$18="×")),AND(T59="明",OR(S59="当",T$17=1),OR(U59="休",T$17=31,U$18="×"))))),30,IF(AND($D$1="三交代制",S59&lt;&gt;"準",S59&lt;&gt;"深",OR(T59="準",T59="深"),(NOT(OR(AND(T59="準",OR(S59="日",S59="休",T$17=1,AND(U59&lt;&gt;"準",U59&lt;&gt;"深",S59="")),OR(U59="休",AND(U59="準",OR(V59="休",T$17=30,V$18="×")),T$17=31,U$18="×",U59="")),AND(T59="深",OR(S59="休",T$17=1,AND(U59&lt;&gt;"準",U59&lt;&gt;"深",S59="")),OR(U59="休",AND(OR(U59="準",U59="深"),OR(V59="休",T$17=30,V$18="×")),T$17=31,U$18="×",U59="")))))),40,0))))</f>
        <v>0</v>
      </c>
      <c r="U200" s="343">
        <f t="shared" ref="U200" si="928">IF(AND($D$1="二交代制",U$17&gt;=1,U$17&lt;=28,U59="当",V59="明",W59="休",X59="当"),10,IF(AND($D$1="三交代制",U$17&gt;=2,U$17&lt;=30,OR(U59="準",U59="深"),OR(V59="準",V59="深"),OR(W59="準",W59="深")),20,IF(AND($D$1="二交代制",OR(U59="当",U59="明"),NOT(OR(AND(U59="当",OR(V59="明",U$17=31,V$18="×"),OR(W59="休",U$17=30,U$17=31,W$18="×")),AND(U59="明",OR(T59="当",U$17=1),OR(V59="休",U$17=31,V$18="×"))))),30,IF(AND($D$1="三交代制",T59&lt;&gt;"準",T59&lt;&gt;"深",OR(U59="準",U59="深"),(NOT(OR(AND(U59="準",OR(T59="日",T59="休",U$17=1,AND(V59&lt;&gt;"準",V59&lt;&gt;"深",T59="")),OR(V59="休",AND(V59="準",OR(W59="休",U$17=30,W$18="×")),U$17=31,V$18="×",V59="")),AND(U59="深",OR(T59="休",U$17=1,AND(V59&lt;&gt;"準",V59&lt;&gt;"深",T59="")),OR(V59="休",AND(OR(V59="準",V59="深"),OR(W59="休",U$17=30,W$18="×")),U$17=31,V$18="×",V59="")))))),40,0))))</f>
        <v>0</v>
      </c>
      <c r="V200" s="343">
        <f t="shared" ref="V200" si="929">IF(AND($D$1="二交代制",V$17&gt;=1,V$17&lt;=28,V59="当",W59="明",X59="休",Y59="当"),10,IF(AND($D$1="三交代制",V$17&gt;=2,V$17&lt;=30,OR(V59="準",V59="深"),OR(W59="準",W59="深"),OR(X59="準",X59="深")),20,IF(AND($D$1="二交代制",OR(V59="当",V59="明"),NOT(OR(AND(V59="当",OR(W59="明",V$17=31,W$18="×"),OR(X59="休",V$17=30,V$17=31,X$18="×")),AND(V59="明",OR(U59="当",V$17=1),OR(W59="休",V$17=31,W$18="×"))))),30,IF(AND($D$1="三交代制",U59&lt;&gt;"準",U59&lt;&gt;"深",OR(V59="準",V59="深"),(NOT(OR(AND(V59="準",OR(U59="日",U59="休",V$17=1,AND(W59&lt;&gt;"準",W59&lt;&gt;"深",U59="")),OR(W59="休",AND(W59="準",OR(X59="休",V$17=30,X$18="×")),V$17=31,W$18="×",W59="")),AND(V59="深",OR(U59="休",V$17=1,AND(W59&lt;&gt;"準",W59&lt;&gt;"深",U59="")),OR(W59="休",AND(OR(W59="準",W59="深"),OR(X59="休",V$17=30,X$18="×")),V$17=31,W$18="×",W59="")))))),40,0))))</f>
        <v>0</v>
      </c>
      <c r="W200" s="343">
        <f t="shared" ref="W200" si="930">IF(AND($D$1="二交代制",W$17&gt;=1,W$17&lt;=28,W59="当",X59="明",Y59="休",Z59="当"),10,IF(AND($D$1="三交代制",W$17&gt;=2,W$17&lt;=30,OR(W59="準",W59="深"),OR(X59="準",X59="深"),OR(Y59="準",Y59="深")),20,IF(AND($D$1="二交代制",OR(W59="当",W59="明"),NOT(OR(AND(W59="当",OR(X59="明",W$17=31,X$18="×"),OR(Y59="休",W$17=30,W$17=31,Y$18="×")),AND(W59="明",OR(V59="当",W$17=1),OR(X59="休",W$17=31,X$18="×"))))),30,IF(AND($D$1="三交代制",V59&lt;&gt;"準",V59&lt;&gt;"深",OR(W59="準",W59="深"),(NOT(OR(AND(W59="準",OR(V59="日",V59="休",W$17=1,AND(X59&lt;&gt;"準",X59&lt;&gt;"深",V59="")),OR(X59="休",AND(X59="準",OR(Y59="休",W$17=30,Y$18="×")),W$17=31,X$18="×",X59="")),AND(W59="深",OR(V59="休",W$17=1,AND(X59&lt;&gt;"準",X59&lt;&gt;"深",V59="")),OR(X59="休",AND(OR(X59="準",X59="深"),OR(Y59="休",W$17=30,Y$18="×")),W$17=31,X$18="×",X59="")))))),40,0))))</f>
        <v>0</v>
      </c>
      <c r="X200" s="343">
        <f t="shared" ref="X200" si="931">IF(AND($D$1="二交代制",X$17&gt;=1,X$17&lt;=28,X59="当",Y59="明",Z59="休",AA59="当"),10,IF(AND($D$1="三交代制",X$17&gt;=2,X$17&lt;=30,OR(X59="準",X59="深"),OR(Y59="準",Y59="深"),OR(Z59="準",Z59="深")),20,IF(AND($D$1="二交代制",OR(X59="当",X59="明"),NOT(OR(AND(X59="当",OR(Y59="明",X$17=31,Y$18="×"),OR(Z59="休",X$17=30,X$17=31,Z$18="×")),AND(X59="明",OR(W59="当",X$17=1),OR(Y59="休",X$17=31,Y$18="×"))))),30,IF(AND($D$1="三交代制",W59&lt;&gt;"準",W59&lt;&gt;"深",OR(X59="準",X59="深"),(NOT(OR(AND(X59="準",OR(W59="日",W59="休",X$17=1,AND(Y59&lt;&gt;"準",Y59&lt;&gt;"深",W59="")),OR(Y59="休",AND(Y59="準",OR(Z59="休",X$17=30,Z$18="×")),X$17=31,Y$18="×",Y59="")),AND(X59="深",OR(W59="休",X$17=1,AND(Y59&lt;&gt;"準",Y59&lt;&gt;"深",W59="")),OR(Y59="休",AND(OR(Y59="準",Y59="深"),OR(Z59="休",X$17=30,Z$18="×")),X$17=31,Y$18="×",Y59="")))))),40,0))))</f>
        <v>0</v>
      </c>
      <c r="Y200" s="343">
        <f t="shared" ref="Y200" si="932">IF(AND($D$1="二交代制",Y$17&gt;=1,Y$17&lt;=28,Y59="当",Z59="明",AA59="休",AB59="当"),10,IF(AND($D$1="三交代制",Y$17&gt;=2,Y$17&lt;=30,OR(Y59="準",Y59="深"),OR(Z59="準",Z59="深"),OR(AA59="準",AA59="深")),20,IF(AND($D$1="二交代制",OR(Y59="当",Y59="明"),NOT(OR(AND(Y59="当",OR(Z59="明",Y$17=31,Z$18="×"),OR(AA59="休",Y$17=30,Y$17=31,AA$18="×")),AND(Y59="明",OR(X59="当",Y$17=1),OR(Z59="休",Y$17=31,Z$18="×"))))),30,IF(AND($D$1="三交代制",X59&lt;&gt;"準",X59&lt;&gt;"深",OR(Y59="準",Y59="深"),(NOT(OR(AND(Y59="準",OR(X59="日",X59="休",Y$17=1,AND(Z59&lt;&gt;"準",Z59&lt;&gt;"深",X59="")),OR(Z59="休",AND(Z59="準",OR(AA59="休",Y$17=30,AA$18="×")),Y$17=31,Z$18="×",Z59="")),AND(Y59="深",OR(X59="休",Y$17=1,AND(Z59&lt;&gt;"準",Z59&lt;&gt;"深",X59="")),OR(Z59="休",AND(OR(Z59="準",Z59="深"),OR(AA59="休",Y$17=30,AA$18="×")),Y$17=31,Z$18="×",Z59="")))))),40,0))))</f>
        <v>0</v>
      </c>
      <c r="Z200" s="343">
        <f t="shared" ref="Z200" si="933">IF(AND($D$1="二交代制",Z$17&gt;=1,Z$17&lt;=28,Z59="当",AA59="明",AB59="休",AC59="当"),10,IF(AND($D$1="三交代制",Z$17&gt;=2,Z$17&lt;=30,OR(Z59="準",Z59="深"),OR(AA59="準",AA59="深"),OR(AB59="準",AB59="深")),20,IF(AND($D$1="二交代制",OR(Z59="当",Z59="明"),NOT(OR(AND(Z59="当",OR(AA59="明",Z$17=31,AA$18="×"),OR(AB59="休",Z$17=30,Z$17=31,AB$18="×")),AND(Z59="明",OR(Y59="当",Z$17=1),OR(AA59="休",Z$17=31,AA$18="×"))))),30,IF(AND($D$1="三交代制",Y59&lt;&gt;"準",Y59&lt;&gt;"深",OR(Z59="準",Z59="深"),(NOT(OR(AND(Z59="準",OR(Y59="日",Y59="休",Z$17=1,AND(AA59&lt;&gt;"準",AA59&lt;&gt;"深",Y59="")),OR(AA59="休",AND(AA59="準",OR(AB59="休",Z$17=30,AB$18="×")),Z$17=31,AA$18="×",AA59="")),AND(Z59="深",OR(Y59="休",Z$17=1,AND(AA59&lt;&gt;"準",AA59&lt;&gt;"深",Y59="")),OR(AA59="休",AND(OR(AA59="準",AA59="深"),OR(AB59="休",Z$17=30,AB$18="×")),Z$17=31,AA$18="×",AA59="")))))),40,0))))</f>
        <v>0</v>
      </c>
      <c r="AA200" s="343">
        <f t="shared" ref="AA200" si="934">IF(AND($D$1="二交代制",AA$17&gt;=1,AA$17&lt;=28,AA59="当",AB59="明",AC59="休",AD59="当"),10,IF(AND($D$1="三交代制",AA$17&gt;=2,AA$17&lt;=30,OR(AA59="準",AA59="深"),OR(AB59="準",AB59="深"),OR(AC59="準",AC59="深")),20,IF(AND($D$1="二交代制",OR(AA59="当",AA59="明"),NOT(OR(AND(AA59="当",OR(AB59="明",AA$17=31,AB$18="×"),OR(AC59="休",AA$17=30,AA$17=31,AC$18="×")),AND(AA59="明",OR(Z59="当",AA$17=1),OR(AB59="休",AA$17=31,AB$18="×"))))),30,IF(AND($D$1="三交代制",Z59&lt;&gt;"準",Z59&lt;&gt;"深",OR(AA59="準",AA59="深"),(NOT(OR(AND(AA59="準",OR(Z59="日",Z59="休",AA$17=1,AND(AB59&lt;&gt;"準",AB59&lt;&gt;"深",Z59="")),OR(AB59="休",AND(AB59="準",OR(AC59="休",AA$17=30,AC$18="×")),AA$17=31,AB$18="×",AB59="")),AND(AA59="深",OR(Z59="休",AA$17=1,AND(AB59&lt;&gt;"準",AB59&lt;&gt;"深",Z59="")),OR(AB59="休",AND(OR(AB59="準",AB59="深"),OR(AC59="休",AA$17=30,AC$18="×")),AA$17=31,AB$18="×",AB59="")))))),40,0))))</f>
        <v>0</v>
      </c>
      <c r="AB200" s="343">
        <f t="shared" ref="AB200" si="935">IF(AND($D$1="二交代制",AB$17&gt;=1,AB$17&lt;=28,AB59="当",AC59="明",AD59="休",AE59="当"),10,IF(AND($D$1="三交代制",AB$17&gt;=2,AB$17&lt;=30,OR(AB59="準",AB59="深"),OR(AC59="準",AC59="深"),OR(AD59="準",AD59="深")),20,IF(AND($D$1="二交代制",OR(AB59="当",AB59="明"),NOT(OR(AND(AB59="当",OR(AC59="明",AB$17=31,AC$18="×"),OR(AD59="休",AB$17=30,AB$17=31,AD$18="×")),AND(AB59="明",OR(AA59="当",AB$17=1),OR(AC59="休",AB$17=31,AC$18="×"))))),30,IF(AND($D$1="三交代制",AA59&lt;&gt;"準",AA59&lt;&gt;"深",OR(AB59="準",AB59="深"),(NOT(OR(AND(AB59="準",OR(AA59="日",AA59="休",AB$17=1,AND(AC59&lt;&gt;"準",AC59&lt;&gt;"深",AA59="")),OR(AC59="休",AND(AC59="準",OR(AD59="休",AB$17=30,AD$18="×")),AB$17=31,AC$18="×",AC59="")),AND(AB59="深",OR(AA59="休",AB$17=1,AND(AC59&lt;&gt;"準",AC59&lt;&gt;"深",AA59="")),OR(AC59="休",AND(OR(AC59="準",AC59="深"),OR(AD59="休",AB$17=30,AD$18="×")),AB$17=31,AC$18="×",AC59="")))))),40,0))))</f>
        <v>0</v>
      </c>
      <c r="AC200" s="343">
        <f t="shared" ref="AC200" si="936">IF(AND($D$1="二交代制",AC$17&gt;=1,AC$17&lt;=28,AC59="当",AD59="明",AE59="休",AF59="当"),10,IF(AND($D$1="三交代制",AC$17&gt;=2,AC$17&lt;=30,OR(AC59="準",AC59="深"),OR(AD59="準",AD59="深"),OR(AE59="準",AE59="深")),20,IF(AND($D$1="二交代制",OR(AC59="当",AC59="明"),NOT(OR(AND(AC59="当",OR(AD59="明",AC$17=31,AD$18="×"),OR(AE59="休",AC$17=30,AC$17=31,AE$18="×")),AND(AC59="明",OR(AB59="当",AC$17=1),OR(AD59="休",AC$17=31,AD$18="×"))))),30,IF(AND($D$1="三交代制",AB59&lt;&gt;"準",AB59&lt;&gt;"深",OR(AC59="準",AC59="深"),(NOT(OR(AND(AC59="準",OR(AB59="日",AB59="休",AC$17=1,AND(AD59&lt;&gt;"準",AD59&lt;&gt;"深",AB59="")),OR(AD59="休",AND(AD59="準",OR(AE59="休",AC$17=30,AE$18="×")),AC$17=31,AD$18="×",AD59="")),AND(AC59="深",OR(AB59="休",AC$17=1,AND(AD59&lt;&gt;"準",AD59&lt;&gt;"深",AB59="")),OR(AD59="休",AND(OR(AD59="準",AD59="深"),OR(AE59="休",AC$17=30,AE$18="×")),AC$17=31,AD$18="×",AD59="")))))),40,0))))</f>
        <v>0</v>
      </c>
      <c r="AD200" s="343">
        <f t="shared" ref="AD200" si="937">IF(AND($D$1="二交代制",AD$17&gt;=1,AD$17&lt;=28,AD59="当",AE59="明",AF59="休",AG59="当"),10,IF(AND($D$1="三交代制",AD$17&gt;=2,AD$17&lt;=30,OR(AD59="準",AD59="深"),OR(AE59="準",AE59="深"),OR(AF59="準",AF59="深")),20,IF(AND($D$1="二交代制",OR(AD59="当",AD59="明"),NOT(OR(AND(AD59="当",OR(AE59="明",AD$17=31,AE$18="×"),OR(AF59="休",AD$17=30,AD$17=31,AF$18="×")),AND(AD59="明",OR(AC59="当",AD$17=1),OR(AE59="休",AD$17=31,AE$18="×"))))),30,IF(AND($D$1="三交代制",AC59&lt;&gt;"準",AC59&lt;&gt;"深",OR(AD59="準",AD59="深"),(NOT(OR(AND(AD59="準",OR(AC59="日",AC59="休",AD$17=1,AND(AE59&lt;&gt;"準",AE59&lt;&gt;"深",AC59="")),OR(AE59="休",AND(AE59="準",OR(AF59="休",AD$17=30,AF$18="×")),AD$17=31,AE$18="×",AE59="")),AND(AD59="深",OR(AC59="休",AD$17=1,AND(AE59&lt;&gt;"準",AE59&lt;&gt;"深",AC59="")),OR(AE59="休",AND(OR(AE59="準",AE59="深"),OR(AF59="休",AD$17=30,AF$18="×")),AD$17=31,AE$18="×",AE59="")))))),40,0))))</f>
        <v>0</v>
      </c>
      <c r="AE200" s="343">
        <f t="shared" ref="AE200" si="938">IF(AND($D$1="二交代制",AE$17&gt;=1,AE$17&lt;=28,AE59="当",AF59="明",AG59="休",AH59="当"),10,IF(AND($D$1="三交代制",AE$17&gt;=2,AE$17&lt;=30,OR(AE59="準",AE59="深"),OR(AF59="準",AF59="深"),OR(AG59="準",AG59="深")),20,IF(AND($D$1="二交代制",OR(AE59="当",AE59="明"),NOT(OR(AND(AE59="当",OR(AF59="明",AE$17=31,AF$18="×"),OR(AG59="休",AE$17=30,AE$17=31,AG$18="×")),AND(AE59="明",OR(AD59="当",AE$17=1),OR(AF59="休",AE$17=31,AF$18="×"))))),30,IF(AND($D$1="三交代制",AD59&lt;&gt;"準",AD59&lt;&gt;"深",OR(AE59="準",AE59="深"),(NOT(OR(AND(AE59="準",OR(AD59="日",AD59="休",AE$17=1,AND(AF59&lt;&gt;"準",AF59&lt;&gt;"深",AD59="")),OR(AF59="休",AND(AF59="準",OR(AG59="休",AE$17=30,AG$18="×")),AE$17=31,AF$18="×",AF59="")),AND(AE59="深",OR(AD59="休",AE$17=1,AND(AF59&lt;&gt;"準",AF59&lt;&gt;"深",AD59="")),OR(AF59="休",AND(OR(AF59="準",AF59="深"),OR(AG59="休",AE$17=30,AG$18="×")),AE$17=31,AF$18="×",AF59="")))))),40,0))))</f>
        <v>0</v>
      </c>
      <c r="AF200" s="343">
        <f t="shared" ref="AF200" si="939">IF(AND($D$1="二交代制",AF$17&gt;=1,AF$17&lt;=28,AF59="当",AG59="明",AH59="休",AI59="当"),10,IF(AND($D$1="三交代制",AF$17&gt;=2,AF$17&lt;=30,OR(AF59="準",AF59="深"),OR(AG59="準",AG59="深"),OR(AH59="準",AH59="深")),20,IF(AND($D$1="二交代制",OR(AF59="当",AF59="明"),NOT(OR(AND(AF59="当",OR(AG59="明",AF$17=31,AG$18="×"),OR(AH59="休",AF$17=30,AF$17=31,AH$18="×")),AND(AF59="明",OR(AE59="当",AF$17=1),OR(AG59="休",AF$17=31,AG$18="×"))))),30,IF(AND($D$1="三交代制",AE59&lt;&gt;"準",AE59&lt;&gt;"深",OR(AF59="準",AF59="深"),(NOT(OR(AND(AF59="準",OR(AE59="日",AE59="休",AF$17=1,AND(AG59&lt;&gt;"準",AG59&lt;&gt;"深",AE59="")),OR(AG59="休",AND(AG59="準",OR(AH59="休",AF$17=30,AH$18="×")),AF$17=31,AG$18="×",AG59="")),AND(AF59="深",OR(AE59="休",AF$17=1,AND(AG59&lt;&gt;"準",AG59&lt;&gt;"深",AE59="")),OR(AG59="休",AND(OR(AG59="準",AG59="深"),OR(AH59="休",AF$17=30,AH$18="×")),AF$17=31,AG$18="×",AG59="")))))),40,0))))</f>
        <v>0</v>
      </c>
      <c r="AG200" s="343">
        <f t="shared" ref="AG200" si="940">IF(AND($D$1="二交代制",AG$17&gt;=1,AG$17&lt;=28,AG59="当",AH59="明",AI59="休",AJ59="当"),10,IF(AND($D$1="三交代制",AG$17&gt;=2,AG$17&lt;=30,OR(AG59="準",AG59="深"),OR(AH59="準",AH59="深"),OR(AI59="準",AI59="深")),20,IF(AND($D$1="二交代制",OR(AG59="当",AG59="明"),NOT(OR(AND(AG59="当",OR(AH59="明",AG$17=31,AH$18="×"),OR(AI59="休",AG$17=30,AG$17=31,AI$18="×")),AND(AG59="明",OR(AF59="当",AG$17=1),OR(AH59="休",AG$17=31,AH$18="×"))))),30,IF(AND($D$1="三交代制",AF59&lt;&gt;"準",AF59&lt;&gt;"深",OR(AG59="準",AG59="深"),(NOT(OR(AND(AG59="準",OR(AF59="日",AF59="休",AG$17=1,AND(AH59&lt;&gt;"準",AH59&lt;&gt;"深",AF59="")),OR(AH59="休",AND(AH59="準",OR(AI59="休",AG$17=30,AI$18="×")),AG$17=31,AH$18="×",AH59="")),AND(AG59="深",OR(AF59="休",AG$17=1,AND(AH59&lt;&gt;"準",AH59&lt;&gt;"深",AF59="")),OR(AH59="休",AND(OR(AH59="準",AH59="深"),OR(AI59="休",AG$17=30,AI$18="×")),AG$17=31,AH$18="×",AH59="")))))),40,0))))</f>
        <v>0</v>
      </c>
      <c r="AH200" s="343">
        <f t="shared" ref="AH200" si="941">IF(AND($D$1="二交代制",AH$17&gt;=1,AH$17&lt;=28,AH59="当",AI59="明",AJ59="休",AK59="当"),10,IF(AND($D$1="三交代制",AH$17&gt;=2,AH$17&lt;=30,OR(AH59="準",AH59="深"),OR(AI59="準",AI59="深"),OR(AJ59="準",AJ59="深")),20,IF(AND($D$1="二交代制",OR(AH59="当",AH59="明"),NOT(OR(AND(AH59="当",OR(AI59="明",AH$17=31,AI$18="×"),OR(AJ59="休",AH$17=30,AH$17=31,AJ$18="×")),AND(AH59="明",OR(AG59="当",AH$17=1),OR(AI59="休",AH$17=31,AI$18="×"))))),30,IF(AND($D$1="三交代制",AG59&lt;&gt;"準",AG59&lt;&gt;"深",OR(AH59="準",AH59="深"),(NOT(OR(AND(AH59="準",OR(AG59="日",AG59="休",AH$17=1,AND(AI59&lt;&gt;"準",AI59&lt;&gt;"深",AG59="")),OR(AI59="休",AND(AI59="準",OR(AJ59="休",AH$17=30,AJ$18="×")),AH$17=31,AI$18="×",AI59="")),AND(AH59="深",OR(AG59="休",AH$17=1,AND(AI59&lt;&gt;"準",AI59&lt;&gt;"深",AG59="")),OR(AI59="休",AND(OR(AI59="準",AI59="深"),OR(AJ59="休",AH$17=30,AJ$18="×")),AH$17=31,AI$18="×",AI59="")))))),40,0))))</f>
        <v>0</v>
      </c>
      <c r="AI200" s="343">
        <f t="shared" ref="AI200" si="942">IF(AND($D$1="二交代制",AI$17&gt;=1,AI$17&lt;=28,AI59="当",AJ59="明",AK59="休",AL59="当"),10,IF(AND($D$1="三交代制",AI$17&gt;=2,AI$17&lt;=30,OR(AI59="準",AI59="深"),OR(AJ59="準",AJ59="深"),OR(AK59="準",AK59="深")),20,IF(AND($D$1="二交代制",OR(AI59="当",AI59="明"),NOT(OR(AND(AI59="当",OR(AJ59="明",AI$17=31,AJ$18="×"),OR(AK59="休",AI$17=30,AI$17=31,AK$18="×")),AND(AI59="明",OR(AH59="当",AI$17=1),OR(AJ59="休",AI$17=31,AJ$18="×"))))),30,IF(AND($D$1="三交代制",AH59&lt;&gt;"準",AH59&lt;&gt;"深",OR(AI59="準",AI59="深"),(NOT(OR(AND(AI59="準",OR(AH59="日",AH59="休",AI$17=1,AND(AJ59&lt;&gt;"準",AJ59&lt;&gt;"深",AH59="")),OR(AJ59="休",AND(AJ59="準",OR(AK59="休",AI$17=30,AK$18="×")),AI$17=31,AJ$18="×",AJ59="")),AND(AI59="深",OR(AH59="休",AI$17=1,AND(AJ59&lt;&gt;"準",AJ59&lt;&gt;"深",AH59="")),OR(AJ59="休",AND(OR(AJ59="準",AJ59="深"),OR(AK59="休",AI$17=30,AK$18="×")),AI$17=31,AJ$18="×",AJ59="")))))),40,0))))</f>
        <v>0</v>
      </c>
      <c r="AJ200" s="343">
        <f t="shared" ref="AJ200" si="943">IF(AND($D$1="二交代制",AJ$17&gt;=1,AJ$17&lt;=28,AJ59="当",AK59="明",AL59="休",AM59="当"),10,IF(AND($D$1="三交代制",AJ$17&gt;=2,AJ$17&lt;=30,OR(AJ59="準",AJ59="深"),OR(AK59="準",AK59="深"),OR(AL59="準",AL59="深")),20,IF(AND($D$1="二交代制",OR(AJ59="当",AJ59="明"),NOT(OR(AND(AJ59="当",OR(AK59="明",AJ$17=31,AK$18="×"),OR(AL59="休",AJ$17=30,AJ$17=31,AL$18="×")),AND(AJ59="明",OR(AI59="当",AJ$17=1),OR(AK59="休",AJ$17=31,AK$18="×"))))),30,IF(AND($D$1="三交代制",AI59&lt;&gt;"準",AI59&lt;&gt;"深",OR(AJ59="準",AJ59="深"),(NOT(OR(AND(AJ59="準",OR(AI59="日",AI59="休",AJ$17=1,AND(AK59&lt;&gt;"準",AK59&lt;&gt;"深",AI59="")),OR(AK59="休",AND(AK59="準",OR(AL59="休",AJ$17=30,AL$18="×")),AJ$17=31,AK$18="×",AK59="")),AND(AJ59="深",OR(AI59="休",AJ$17=1,AND(AK59&lt;&gt;"準",AK59&lt;&gt;"深",AI59="")),OR(AK59="休",AND(OR(AK59="準",AK59="深"),OR(AL59="休",AJ$17=30,AL$18="×")),AJ$17=31,AK$18="×",AK59="")))))),40,0))))</f>
        <v>0</v>
      </c>
      <c r="AK200" s="343">
        <f t="shared" ref="AK200" si="944">IF(AND($D$1="二交代制",AK$17&gt;=1,AK$17&lt;=28,AK59="当",AL59="明",AM59="休",AN59="当"),10,IF(AND($D$1="三交代制",AK$17&gt;=2,AK$17&lt;=30,OR(AK59="準",AK59="深"),OR(AL59="準",AL59="深"),OR(AM59="準",AM59="深")),20,IF(AND($D$1="二交代制",OR(AK59="当",AK59="明"),NOT(OR(AND(AK59="当",OR(AL59="明",AK$17=31,AL$18="×"),OR(AM59="休",AK$17=30,AK$17=31,AM$18="×")),AND(AK59="明",OR(AJ59="当",AK$17=1),OR(AL59="休",AK$17=31,AL$18="×"))))),30,IF(AND($D$1="三交代制",AJ59&lt;&gt;"準",AJ59&lt;&gt;"深",OR(AK59="準",AK59="深"),(NOT(OR(AND(AK59="準",OR(AJ59="日",AJ59="休",AK$17=1,AND(AL59&lt;&gt;"準",AL59&lt;&gt;"深",AJ59="")),OR(AL59="休",AND(AL59="準",OR(AM59="休",AK$17=30,AM$18="×")),AK$17=31,AL$18="×",AL59="")),AND(AK59="深",OR(AJ59="休",AK$17=1,AND(AL59&lt;&gt;"準",AL59&lt;&gt;"深",AJ59="")),OR(AL59="休",AND(OR(AL59="準",AL59="深"),OR(AM59="休",AK$17=30,AM$18="×")),AK$17=31,AL$18="×",AL59="")))))),40,0))))</f>
        <v>0</v>
      </c>
      <c r="AL200" s="343">
        <f t="shared" ref="AL200" si="945">IF(AND($D$1="二交代制",AL$17&gt;=1,AL$17&lt;=28,AL59="当",AM59="明",AN59="休",AO59="当"),10,IF(AND($D$1="三交代制",AL$17&gt;=2,AL$17&lt;=30,OR(AL59="準",AL59="深"),OR(AM59="準",AM59="深"),OR(AN59="準",AN59="深")),20,IF(AND($D$1="二交代制",OR(AL59="当",AL59="明"),NOT(OR(AND(AL59="当",OR(AM59="明",AL$17=31,AM$18="×"),OR(AN59="休",AL$17=30,AL$17=31,AN$18="×")),AND(AL59="明",OR(AK59="当",AL$17=1),OR(AM59="休",AL$17=31,AM$18="×"))))),30,IF(AND($D$1="三交代制",AK59&lt;&gt;"準",AK59&lt;&gt;"深",OR(AL59="準",AL59="深"),(NOT(OR(AND(AL59="準",OR(AK59="日",AK59="休",AL$17=1,AND(AM59&lt;&gt;"準",AM59&lt;&gt;"深",AK59="")),OR(AM59="休",AND(AM59="準",OR(AN59="休",AL$17=30,AN$18="×")),AL$17=31,AM$18="×",AM59="")),AND(AL59="深",OR(AK59="休",AL$17=1,AND(AM59&lt;&gt;"準",AM59&lt;&gt;"深",AK59="")),OR(AM59="休",AND(OR(AM59="準",AM59="深"),OR(AN59="休",AL$17=30,AN$18="×")),AL$17=31,AM$18="×",AM59="")))))),40,0))))</f>
        <v>0</v>
      </c>
      <c r="AM200" s="343">
        <f t="shared" ref="AM200" si="946">IF(AND($D$1="二交代制",AM$17&gt;=1,AM$17&lt;=28,AM59="当",AN59="明",AO59="休",AP59="当"),10,IF(AND($D$1="三交代制",AM$17&gt;=2,AM$17&lt;=30,OR(AM59="準",AM59="深"),OR(AN59="準",AN59="深"),OR(AO59="準",AO59="深")),20,IF(AND($D$1="二交代制",OR(AM59="当",AM59="明"),NOT(OR(AND(AM59="当",OR(AN59="明",AM$17=31,AN$18="×"),OR(AO59="休",AM$17=30,AM$17=31,AO$18="×")),AND(AM59="明",OR(AL59="当",AM$17=1),OR(AN59="休",AM$17=31,AN$18="×"))))),30,IF(AND($D$1="三交代制",AL59&lt;&gt;"準",AL59&lt;&gt;"深",OR(AM59="準",AM59="深"),(NOT(OR(AND(AM59="準",OR(AL59="日",AL59="休",AM$17=1,AND(AN59&lt;&gt;"準",AN59&lt;&gt;"深",AL59="")),OR(AN59="休",AND(AN59="準",OR(AO59="休",AM$17=30,AO$18="×")),AM$17=31,AN$18="×",AN59="")),AND(AM59="深",OR(AL59="休",AM$17=1,AND(AN59&lt;&gt;"準",AN59&lt;&gt;"深",AL59="")),OR(AN59="休",AND(OR(AN59="準",AN59="深"),OR(AO59="休",AM$17=30,AO$18="×")),AM$17=31,AN$18="×",AN59="")))))),40,0))))</f>
        <v>0</v>
      </c>
      <c r="AN200" s="343">
        <f t="shared" ref="AN200" si="947">IF(AND($D$1="二交代制",AN$17&gt;=1,AN$17&lt;=28,AN59="当",AO59="明",AP59="休",AQ59="当"),10,IF(AND($D$1="三交代制",AN$17&gt;=2,AN$17&lt;=30,OR(AN59="準",AN59="深"),OR(AO59="準",AO59="深"),OR(AP59="準",AP59="深")),20,IF(AND($D$1="二交代制",OR(AN59="当",AN59="明"),NOT(OR(AND(AN59="当",OR(AO59="明",AN$17=31,AO$18="×"),OR(AP59="休",AN$17=30,AN$17=31,AP$18="×")),AND(AN59="明",OR(AM59="当",AN$17=1),OR(AO59="休",AN$17=31,AO$18="×"))))),30,IF(AND($D$1="三交代制",AM59&lt;&gt;"準",AM59&lt;&gt;"深",OR(AN59="準",AN59="深"),(NOT(OR(AND(AN59="準",OR(AM59="日",AM59="休",AN$17=1,AND(AO59&lt;&gt;"準",AO59&lt;&gt;"深",AM59="")),OR(AO59="休",AND(AO59="準",OR(AP59="休",AN$17=30,AP$18="×")),AN$17=31,AO$18="×",AO59="")),AND(AN59="深",OR(AM59="休",AN$17=1,AND(AO59&lt;&gt;"準",AO59&lt;&gt;"深",AM59="")),OR(AO59="休",AND(OR(AO59="準",AO59="深"),OR(AP59="休",AN$17=30,AP$18="×")),AN$17=31,AO$18="×",AO59="")))))),40,0))))</f>
        <v>0</v>
      </c>
      <c r="AO200" s="343">
        <f t="shared" ref="AO200" si="948">IF(AND($D$1="二交代制",AO$17&gt;=1,AO$17&lt;=28,AO59="当",AP59="明",AQ59="休",AR59="当"),10,IF(AND($D$1="三交代制",AO$17&gt;=2,AO$17&lt;=30,OR(AO59="準",AO59="深"),OR(AP59="準",AP59="深"),OR(AQ59="準",AQ59="深")),20,IF(AND($D$1="二交代制",OR(AO59="当",AO59="明"),NOT(OR(AND(AO59="当",OR(AP59="明",AO$17=31,AP$18="×"),OR(AQ59="休",AO$17=30,AO$17=31,AQ$18="×")),AND(AO59="明",OR(AN59="当",AO$17=1),OR(AP59="休",AO$17=31,AP$18="×"))))),30,IF(AND($D$1="三交代制",AN59&lt;&gt;"準",AN59&lt;&gt;"深",OR(AO59="準",AO59="深"),(NOT(OR(AND(AO59="準",OR(AN59="日",AN59="休",AO$17=1,AND(AP59&lt;&gt;"準",AP59&lt;&gt;"深",AN59="")),OR(AP59="休",AND(AP59="準",OR(AQ59="休",AO$17=30,AQ$18="×")),AO$17=31,AP$18="×",AP59="")),AND(AO59="深",OR(AN59="休",AO$17=1,AND(AP59&lt;&gt;"準",AP59&lt;&gt;"深",AN59="")),OR(AP59="休",AND(OR(AP59="準",AP59="深"),OR(AQ59="休",AO$17=30,AQ$18="×")),AO$17=31,AP$18="×",AP59="")))))),40,0))))</f>
        <v>0</v>
      </c>
    </row>
    <row r="201" spans="3:41" x14ac:dyDescent="0.4">
      <c r="C201" s="17"/>
      <c r="D201" s="17"/>
      <c r="E201" s="17"/>
      <c r="F201" s="17"/>
      <c r="G201" s="17"/>
      <c r="H201" s="17"/>
      <c r="I201" s="345"/>
      <c r="J201" s="434"/>
      <c r="K201" s="343"/>
      <c r="L201" s="343"/>
      <c r="M201" s="343"/>
      <c r="N201" s="343"/>
      <c r="O201" s="343"/>
      <c r="P201" s="343"/>
      <c r="Q201" s="343"/>
      <c r="R201" s="343"/>
      <c r="S201" s="343"/>
      <c r="T201" s="343"/>
      <c r="U201" s="343"/>
      <c r="V201" s="343"/>
      <c r="W201" s="343"/>
      <c r="X201" s="343"/>
      <c r="Y201" s="343"/>
      <c r="Z201" s="343"/>
      <c r="AA201" s="343"/>
      <c r="AB201" s="343"/>
      <c r="AC201" s="343"/>
      <c r="AD201" s="343"/>
      <c r="AE201" s="343"/>
      <c r="AF201" s="343"/>
      <c r="AG201" s="343"/>
      <c r="AH201" s="343"/>
      <c r="AI201" s="343"/>
      <c r="AJ201" s="343"/>
      <c r="AK201" s="343"/>
      <c r="AL201" s="343"/>
      <c r="AM201" s="343"/>
      <c r="AN201" s="343"/>
      <c r="AO201" s="343"/>
    </row>
    <row r="202" spans="3:41" x14ac:dyDescent="0.4">
      <c r="C202" s="17"/>
      <c r="D202" s="17"/>
      <c r="E202" s="17"/>
      <c r="F202" s="17"/>
      <c r="G202" s="17"/>
      <c r="H202" s="17"/>
      <c r="I202" s="345"/>
      <c r="J202" s="419" t="str">
        <f t="shared" ref="J202" si="949">E61</f>
        <v/>
      </c>
      <c r="K202" s="343">
        <f t="shared" ref="K202" si="950">IF(AND($D$1="二交代制",K$17&gt;=1,K$17&lt;=28,K61="当",L61="明",M61="休",N61="当"),10,IF(AND($D$1="三交代制",K$17&gt;=2,K$17&lt;=30,OR(K61="準",K61="深"),OR(L61="準",L61="深"),OR(M61="準",M61="深")),20,IF(AND($D$1="二交代制",OR(K61="当",K61="明"),NOT(OR(AND(K61="当",OR(L61="明",K$17=31,L$18="×"),OR(M61="休",K$17=30,K$17=31,M$18="×")),AND(K61="明",OR(J61="当",K$17=1),OR(L61="休",K$17=31,L$18="×"))))),30,IF(AND($D$1="三交代制",J61&lt;&gt;"準",J61&lt;&gt;"深",OR(K61="準",K61="深"),(NOT(OR(AND(K61="準",OR(J61="日",J61="休",K$17=1,AND(L61&lt;&gt;"準",L61&lt;&gt;"深",J61="")),OR(L61="休",AND(L61="準",OR(M61="休",K$17=30,M$18="×")),K$17=31,L$18="×",L61="")),AND(K61="深",OR(J61="休",K$17=1,AND(L61&lt;&gt;"準",L61&lt;&gt;"深",J61="")),OR(L61="休",AND(OR(L61="準",L61="深"),OR(M61="休",K$17=30,M$18="×")),K$17=31,L$18="×",L61="")))))),40,0))))</f>
        <v>0</v>
      </c>
      <c r="L202" s="343">
        <f t="shared" ref="L202" si="951">IF(AND($D$1="二交代制",L$17&gt;=1,L$17&lt;=28,L61="当",M61="明",N61="休",O61="当"),10,IF(AND($D$1="三交代制",L$17&gt;=2,L$17&lt;=30,OR(L61="準",L61="深"),OR(M61="準",M61="深"),OR(N61="準",N61="深")),20,IF(AND($D$1="二交代制",OR(L61="当",L61="明"),NOT(OR(AND(L61="当",OR(M61="明",L$17=31,M$18="×"),OR(N61="休",L$17=30,L$17=31,N$18="×")),AND(L61="明",OR(K61="当",L$17=1),OR(M61="休",L$17=31,M$18="×"))))),30,IF(AND($D$1="三交代制",K61&lt;&gt;"準",K61&lt;&gt;"深",OR(L61="準",L61="深"),(NOT(OR(AND(L61="準",OR(K61="日",K61="休",L$17=1,AND(M61&lt;&gt;"準",M61&lt;&gt;"深",K61="")),OR(M61="休",AND(M61="準",OR(N61="休",L$17=30,N$18="×")),L$17=31,M$18="×",M61="")),AND(L61="深",OR(K61="休",L$17=1,AND(M61&lt;&gt;"準",M61&lt;&gt;"深",K61="")),OR(M61="休",AND(OR(M61="準",M61="深"),OR(N61="休",L$17=30,N$18="×")),L$17=31,M$18="×",M61="")))))),40,0))))</f>
        <v>0</v>
      </c>
      <c r="M202" s="343">
        <f t="shared" ref="M202" si="952">IF(AND($D$1="二交代制",M$17&gt;=1,M$17&lt;=28,M61="当",N61="明",O61="休",P61="当"),10,IF(AND($D$1="三交代制",M$17&gt;=2,M$17&lt;=30,OR(M61="準",M61="深"),OR(N61="準",N61="深"),OR(O61="準",O61="深")),20,IF(AND($D$1="二交代制",OR(M61="当",M61="明"),NOT(OR(AND(M61="当",OR(N61="明",M$17=31,N$18="×"),OR(O61="休",M$17=30,M$17=31,O$18="×")),AND(M61="明",OR(L61="当",M$17=1),OR(N61="休",M$17=31,N$18="×"))))),30,IF(AND($D$1="三交代制",L61&lt;&gt;"準",L61&lt;&gt;"深",OR(M61="準",M61="深"),(NOT(OR(AND(M61="準",OR(L61="日",L61="休",M$17=1,AND(N61&lt;&gt;"準",N61&lt;&gt;"深",L61="")),OR(N61="休",AND(N61="準",OR(O61="休",M$17=30,O$18="×")),M$17=31,N$18="×",N61="")),AND(M61="深",OR(L61="休",M$17=1,AND(N61&lt;&gt;"準",N61&lt;&gt;"深",L61="")),OR(N61="休",AND(OR(N61="準",N61="深"),OR(O61="休",M$17=30,O$18="×")),M$17=31,N$18="×",N61="")))))),40,0))))</f>
        <v>0</v>
      </c>
      <c r="N202" s="343">
        <f t="shared" ref="N202" si="953">IF(AND($D$1="二交代制",N$17&gt;=1,N$17&lt;=28,N61="当",O61="明",P61="休",Q61="当"),10,IF(AND($D$1="三交代制",N$17&gt;=2,N$17&lt;=30,OR(N61="準",N61="深"),OR(O61="準",O61="深"),OR(P61="準",P61="深")),20,IF(AND($D$1="二交代制",OR(N61="当",N61="明"),NOT(OR(AND(N61="当",OR(O61="明",N$17=31,O$18="×"),OR(P61="休",N$17=30,N$17=31,P$18="×")),AND(N61="明",OR(M61="当",N$17=1),OR(O61="休",N$17=31,O$18="×"))))),30,IF(AND($D$1="三交代制",M61&lt;&gt;"準",M61&lt;&gt;"深",OR(N61="準",N61="深"),(NOT(OR(AND(N61="準",OR(M61="日",M61="休",N$17=1,AND(O61&lt;&gt;"準",O61&lt;&gt;"深",M61="")),OR(O61="休",AND(O61="準",OR(P61="休",N$17=30,P$18="×")),N$17=31,O$18="×",O61="")),AND(N61="深",OR(M61="休",N$17=1,AND(O61&lt;&gt;"準",O61&lt;&gt;"深",M61="")),OR(O61="休",AND(OR(O61="準",O61="深"),OR(P61="休",N$17=30,P$18="×")),N$17=31,O$18="×",O61="")))))),40,0))))</f>
        <v>0</v>
      </c>
      <c r="O202" s="343">
        <f t="shared" ref="O202" si="954">IF(AND($D$1="二交代制",O$17&gt;=1,O$17&lt;=28,O61="当",P61="明",Q61="休",R61="当"),10,IF(AND($D$1="三交代制",O$17&gt;=2,O$17&lt;=30,OR(O61="準",O61="深"),OR(P61="準",P61="深"),OR(Q61="準",Q61="深")),20,IF(AND($D$1="二交代制",OR(O61="当",O61="明"),NOT(OR(AND(O61="当",OR(P61="明",O$17=31,P$18="×"),OR(Q61="休",O$17=30,O$17=31,Q$18="×")),AND(O61="明",OR(N61="当",O$17=1),OR(P61="休",O$17=31,P$18="×"))))),30,IF(AND($D$1="三交代制",N61&lt;&gt;"準",N61&lt;&gt;"深",OR(O61="準",O61="深"),(NOT(OR(AND(O61="準",OR(N61="日",N61="休",O$17=1,AND(P61&lt;&gt;"準",P61&lt;&gt;"深",N61="")),OR(P61="休",AND(P61="準",OR(Q61="休",O$17=30,Q$18="×")),O$17=31,P$18="×",P61="")),AND(O61="深",OR(N61="休",O$17=1,AND(P61&lt;&gt;"準",P61&lt;&gt;"深",N61="")),OR(P61="休",AND(OR(P61="準",P61="深"),OR(Q61="休",O$17=30,Q$18="×")),O$17=31,P$18="×",P61="")))))),40,0))))</f>
        <v>0</v>
      </c>
      <c r="P202" s="343">
        <f t="shared" ref="P202" si="955">IF(AND($D$1="二交代制",P$17&gt;=1,P$17&lt;=28,P61="当",Q61="明",R61="休",S61="当"),10,IF(AND($D$1="三交代制",P$17&gt;=2,P$17&lt;=30,OR(P61="準",P61="深"),OR(Q61="準",Q61="深"),OR(R61="準",R61="深")),20,IF(AND($D$1="二交代制",OR(P61="当",P61="明"),NOT(OR(AND(P61="当",OR(Q61="明",P$17=31,Q$18="×"),OR(R61="休",P$17=30,P$17=31,R$18="×")),AND(P61="明",OR(O61="当",P$17=1),OR(Q61="休",P$17=31,Q$18="×"))))),30,IF(AND($D$1="三交代制",O61&lt;&gt;"準",O61&lt;&gt;"深",OR(P61="準",P61="深"),(NOT(OR(AND(P61="準",OR(O61="日",O61="休",P$17=1,AND(Q61&lt;&gt;"準",Q61&lt;&gt;"深",O61="")),OR(Q61="休",AND(Q61="準",OR(R61="休",P$17=30,R$18="×")),P$17=31,Q$18="×",Q61="")),AND(P61="深",OR(O61="休",P$17=1,AND(Q61&lt;&gt;"準",Q61&lt;&gt;"深",O61="")),OR(Q61="休",AND(OR(Q61="準",Q61="深"),OR(R61="休",P$17=30,R$18="×")),P$17=31,Q$18="×",Q61="")))))),40,0))))</f>
        <v>0</v>
      </c>
      <c r="Q202" s="343">
        <f t="shared" ref="Q202" si="956">IF(AND($D$1="二交代制",Q$17&gt;=1,Q$17&lt;=28,Q61="当",R61="明",S61="休",T61="当"),10,IF(AND($D$1="三交代制",Q$17&gt;=2,Q$17&lt;=30,OR(Q61="準",Q61="深"),OR(R61="準",R61="深"),OR(S61="準",S61="深")),20,IF(AND($D$1="二交代制",OR(Q61="当",Q61="明"),NOT(OR(AND(Q61="当",OR(R61="明",Q$17=31,R$18="×"),OR(S61="休",Q$17=30,Q$17=31,S$18="×")),AND(Q61="明",OR(P61="当",Q$17=1),OR(R61="休",Q$17=31,R$18="×"))))),30,IF(AND($D$1="三交代制",P61&lt;&gt;"準",P61&lt;&gt;"深",OR(Q61="準",Q61="深"),(NOT(OR(AND(Q61="準",OR(P61="日",P61="休",Q$17=1,AND(R61&lt;&gt;"準",R61&lt;&gt;"深",P61="")),OR(R61="休",AND(R61="準",OR(S61="休",Q$17=30,S$18="×")),Q$17=31,R$18="×",R61="")),AND(Q61="深",OR(P61="休",Q$17=1,AND(R61&lt;&gt;"準",R61&lt;&gt;"深",P61="")),OR(R61="休",AND(OR(R61="準",R61="深"),OR(S61="休",Q$17=30,S$18="×")),Q$17=31,R$18="×",R61="")))))),40,0))))</f>
        <v>0</v>
      </c>
      <c r="R202" s="343">
        <f t="shared" ref="R202" si="957">IF(AND($D$1="二交代制",R$17&gt;=1,R$17&lt;=28,R61="当",S61="明",T61="休",U61="当"),10,IF(AND($D$1="三交代制",R$17&gt;=2,R$17&lt;=30,OR(R61="準",R61="深"),OR(S61="準",S61="深"),OR(T61="準",T61="深")),20,IF(AND($D$1="二交代制",OR(R61="当",R61="明"),NOT(OR(AND(R61="当",OR(S61="明",R$17=31,S$18="×"),OR(T61="休",R$17=30,R$17=31,T$18="×")),AND(R61="明",OR(Q61="当",R$17=1),OR(S61="休",R$17=31,S$18="×"))))),30,IF(AND($D$1="三交代制",Q61&lt;&gt;"準",Q61&lt;&gt;"深",OR(R61="準",R61="深"),(NOT(OR(AND(R61="準",OR(Q61="日",Q61="休",R$17=1,AND(S61&lt;&gt;"準",S61&lt;&gt;"深",Q61="")),OR(S61="休",AND(S61="準",OR(T61="休",R$17=30,T$18="×")),R$17=31,S$18="×",S61="")),AND(R61="深",OR(Q61="休",R$17=1,AND(S61&lt;&gt;"準",S61&lt;&gt;"深",Q61="")),OR(S61="休",AND(OR(S61="準",S61="深"),OR(T61="休",R$17=30,T$18="×")),R$17=31,S$18="×",S61="")))))),40,0))))</f>
        <v>0</v>
      </c>
      <c r="S202" s="343">
        <f t="shared" ref="S202" si="958">IF(AND($D$1="二交代制",S$17&gt;=1,S$17&lt;=28,S61="当",T61="明",U61="休",V61="当"),10,IF(AND($D$1="三交代制",S$17&gt;=2,S$17&lt;=30,OR(S61="準",S61="深"),OR(T61="準",T61="深"),OR(U61="準",U61="深")),20,IF(AND($D$1="二交代制",OR(S61="当",S61="明"),NOT(OR(AND(S61="当",OR(T61="明",S$17=31,T$18="×"),OR(U61="休",S$17=30,S$17=31,U$18="×")),AND(S61="明",OR(R61="当",S$17=1),OR(T61="休",S$17=31,T$18="×"))))),30,IF(AND($D$1="三交代制",R61&lt;&gt;"準",R61&lt;&gt;"深",OR(S61="準",S61="深"),(NOT(OR(AND(S61="準",OR(R61="日",R61="休",S$17=1,AND(T61&lt;&gt;"準",T61&lt;&gt;"深",R61="")),OR(T61="休",AND(T61="準",OR(U61="休",S$17=30,U$18="×")),S$17=31,T$18="×",T61="")),AND(S61="深",OR(R61="休",S$17=1,AND(T61&lt;&gt;"準",T61&lt;&gt;"深",R61="")),OR(T61="休",AND(OR(T61="準",T61="深"),OR(U61="休",S$17=30,U$18="×")),S$17=31,T$18="×",T61="")))))),40,0))))</f>
        <v>0</v>
      </c>
      <c r="T202" s="343">
        <f t="shared" ref="T202" si="959">IF(AND($D$1="二交代制",T$17&gt;=1,T$17&lt;=28,T61="当",U61="明",V61="休",W61="当"),10,IF(AND($D$1="三交代制",T$17&gt;=2,T$17&lt;=30,OR(T61="準",T61="深"),OR(U61="準",U61="深"),OR(V61="準",V61="深")),20,IF(AND($D$1="二交代制",OR(T61="当",T61="明"),NOT(OR(AND(T61="当",OR(U61="明",T$17=31,U$18="×"),OR(V61="休",T$17=30,T$17=31,V$18="×")),AND(T61="明",OR(S61="当",T$17=1),OR(U61="休",T$17=31,U$18="×"))))),30,IF(AND($D$1="三交代制",S61&lt;&gt;"準",S61&lt;&gt;"深",OR(T61="準",T61="深"),(NOT(OR(AND(T61="準",OR(S61="日",S61="休",T$17=1,AND(U61&lt;&gt;"準",U61&lt;&gt;"深",S61="")),OR(U61="休",AND(U61="準",OR(V61="休",T$17=30,V$18="×")),T$17=31,U$18="×",U61="")),AND(T61="深",OR(S61="休",T$17=1,AND(U61&lt;&gt;"準",U61&lt;&gt;"深",S61="")),OR(U61="休",AND(OR(U61="準",U61="深"),OR(V61="休",T$17=30,V$18="×")),T$17=31,U$18="×",U61="")))))),40,0))))</f>
        <v>0</v>
      </c>
      <c r="U202" s="343">
        <f t="shared" ref="U202" si="960">IF(AND($D$1="二交代制",U$17&gt;=1,U$17&lt;=28,U61="当",V61="明",W61="休",X61="当"),10,IF(AND($D$1="三交代制",U$17&gt;=2,U$17&lt;=30,OR(U61="準",U61="深"),OR(V61="準",V61="深"),OR(W61="準",W61="深")),20,IF(AND($D$1="二交代制",OR(U61="当",U61="明"),NOT(OR(AND(U61="当",OR(V61="明",U$17=31,V$18="×"),OR(W61="休",U$17=30,U$17=31,W$18="×")),AND(U61="明",OR(T61="当",U$17=1),OR(V61="休",U$17=31,V$18="×"))))),30,IF(AND($D$1="三交代制",T61&lt;&gt;"準",T61&lt;&gt;"深",OR(U61="準",U61="深"),(NOT(OR(AND(U61="準",OR(T61="日",T61="休",U$17=1,AND(V61&lt;&gt;"準",V61&lt;&gt;"深",T61="")),OR(V61="休",AND(V61="準",OR(W61="休",U$17=30,W$18="×")),U$17=31,V$18="×",V61="")),AND(U61="深",OR(T61="休",U$17=1,AND(V61&lt;&gt;"準",V61&lt;&gt;"深",T61="")),OR(V61="休",AND(OR(V61="準",V61="深"),OR(W61="休",U$17=30,W$18="×")),U$17=31,V$18="×",V61="")))))),40,0))))</f>
        <v>0</v>
      </c>
      <c r="V202" s="343">
        <f t="shared" ref="V202" si="961">IF(AND($D$1="二交代制",V$17&gt;=1,V$17&lt;=28,V61="当",W61="明",X61="休",Y61="当"),10,IF(AND($D$1="三交代制",V$17&gt;=2,V$17&lt;=30,OR(V61="準",V61="深"),OR(W61="準",W61="深"),OR(X61="準",X61="深")),20,IF(AND($D$1="二交代制",OR(V61="当",V61="明"),NOT(OR(AND(V61="当",OR(W61="明",V$17=31,W$18="×"),OR(X61="休",V$17=30,V$17=31,X$18="×")),AND(V61="明",OR(U61="当",V$17=1),OR(W61="休",V$17=31,W$18="×"))))),30,IF(AND($D$1="三交代制",U61&lt;&gt;"準",U61&lt;&gt;"深",OR(V61="準",V61="深"),(NOT(OR(AND(V61="準",OR(U61="日",U61="休",V$17=1,AND(W61&lt;&gt;"準",W61&lt;&gt;"深",U61="")),OR(W61="休",AND(W61="準",OR(X61="休",V$17=30,X$18="×")),V$17=31,W$18="×",W61="")),AND(V61="深",OR(U61="休",V$17=1,AND(W61&lt;&gt;"準",W61&lt;&gt;"深",U61="")),OR(W61="休",AND(OR(W61="準",W61="深"),OR(X61="休",V$17=30,X$18="×")),V$17=31,W$18="×",W61="")))))),40,0))))</f>
        <v>0</v>
      </c>
      <c r="W202" s="343">
        <f t="shared" ref="W202" si="962">IF(AND($D$1="二交代制",W$17&gt;=1,W$17&lt;=28,W61="当",X61="明",Y61="休",Z61="当"),10,IF(AND($D$1="三交代制",W$17&gt;=2,W$17&lt;=30,OR(W61="準",W61="深"),OR(X61="準",X61="深"),OR(Y61="準",Y61="深")),20,IF(AND($D$1="二交代制",OR(W61="当",W61="明"),NOT(OR(AND(W61="当",OR(X61="明",W$17=31,X$18="×"),OR(Y61="休",W$17=30,W$17=31,Y$18="×")),AND(W61="明",OR(V61="当",W$17=1),OR(X61="休",W$17=31,X$18="×"))))),30,IF(AND($D$1="三交代制",V61&lt;&gt;"準",V61&lt;&gt;"深",OR(W61="準",W61="深"),(NOT(OR(AND(W61="準",OR(V61="日",V61="休",W$17=1,AND(X61&lt;&gt;"準",X61&lt;&gt;"深",V61="")),OR(X61="休",AND(X61="準",OR(Y61="休",W$17=30,Y$18="×")),W$17=31,X$18="×",X61="")),AND(W61="深",OR(V61="休",W$17=1,AND(X61&lt;&gt;"準",X61&lt;&gt;"深",V61="")),OR(X61="休",AND(OR(X61="準",X61="深"),OR(Y61="休",W$17=30,Y$18="×")),W$17=31,X$18="×",X61="")))))),40,0))))</f>
        <v>0</v>
      </c>
      <c r="X202" s="343">
        <f t="shared" ref="X202" si="963">IF(AND($D$1="二交代制",X$17&gt;=1,X$17&lt;=28,X61="当",Y61="明",Z61="休",AA61="当"),10,IF(AND($D$1="三交代制",X$17&gt;=2,X$17&lt;=30,OR(X61="準",X61="深"),OR(Y61="準",Y61="深"),OR(Z61="準",Z61="深")),20,IF(AND($D$1="二交代制",OR(X61="当",X61="明"),NOT(OR(AND(X61="当",OR(Y61="明",X$17=31,Y$18="×"),OR(Z61="休",X$17=30,X$17=31,Z$18="×")),AND(X61="明",OR(W61="当",X$17=1),OR(Y61="休",X$17=31,Y$18="×"))))),30,IF(AND($D$1="三交代制",W61&lt;&gt;"準",W61&lt;&gt;"深",OR(X61="準",X61="深"),(NOT(OR(AND(X61="準",OR(W61="日",W61="休",X$17=1,AND(Y61&lt;&gt;"準",Y61&lt;&gt;"深",W61="")),OR(Y61="休",AND(Y61="準",OR(Z61="休",X$17=30,Z$18="×")),X$17=31,Y$18="×",Y61="")),AND(X61="深",OR(W61="休",X$17=1,AND(Y61&lt;&gt;"準",Y61&lt;&gt;"深",W61="")),OR(Y61="休",AND(OR(Y61="準",Y61="深"),OR(Z61="休",X$17=30,Z$18="×")),X$17=31,Y$18="×",Y61="")))))),40,0))))</f>
        <v>0</v>
      </c>
      <c r="Y202" s="343">
        <f t="shared" ref="Y202" si="964">IF(AND($D$1="二交代制",Y$17&gt;=1,Y$17&lt;=28,Y61="当",Z61="明",AA61="休",AB61="当"),10,IF(AND($D$1="三交代制",Y$17&gt;=2,Y$17&lt;=30,OR(Y61="準",Y61="深"),OR(Z61="準",Z61="深"),OR(AA61="準",AA61="深")),20,IF(AND($D$1="二交代制",OR(Y61="当",Y61="明"),NOT(OR(AND(Y61="当",OR(Z61="明",Y$17=31,Z$18="×"),OR(AA61="休",Y$17=30,Y$17=31,AA$18="×")),AND(Y61="明",OR(X61="当",Y$17=1),OR(Z61="休",Y$17=31,Z$18="×"))))),30,IF(AND($D$1="三交代制",X61&lt;&gt;"準",X61&lt;&gt;"深",OR(Y61="準",Y61="深"),(NOT(OR(AND(Y61="準",OR(X61="日",X61="休",Y$17=1,AND(Z61&lt;&gt;"準",Z61&lt;&gt;"深",X61="")),OR(Z61="休",AND(Z61="準",OR(AA61="休",Y$17=30,AA$18="×")),Y$17=31,Z$18="×",Z61="")),AND(Y61="深",OR(X61="休",Y$17=1,AND(Z61&lt;&gt;"準",Z61&lt;&gt;"深",X61="")),OR(Z61="休",AND(OR(Z61="準",Z61="深"),OR(AA61="休",Y$17=30,AA$18="×")),Y$17=31,Z$18="×",Z61="")))))),40,0))))</f>
        <v>0</v>
      </c>
      <c r="Z202" s="343">
        <f t="shared" ref="Z202" si="965">IF(AND($D$1="二交代制",Z$17&gt;=1,Z$17&lt;=28,Z61="当",AA61="明",AB61="休",AC61="当"),10,IF(AND($D$1="三交代制",Z$17&gt;=2,Z$17&lt;=30,OR(Z61="準",Z61="深"),OR(AA61="準",AA61="深"),OR(AB61="準",AB61="深")),20,IF(AND($D$1="二交代制",OR(Z61="当",Z61="明"),NOT(OR(AND(Z61="当",OR(AA61="明",Z$17=31,AA$18="×"),OR(AB61="休",Z$17=30,Z$17=31,AB$18="×")),AND(Z61="明",OR(Y61="当",Z$17=1),OR(AA61="休",Z$17=31,AA$18="×"))))),30,IF(AND($D$1="三交代制",Y61&lt;&gt;"準",Y61&lt;&gt;"深",OR(Z61="準",Z61="深"),(NOT(OR(AND(Z61="準",OR(Y61="日",Y61="休",Z$17=1,AND(AA61&lt;&gt;"準",AA61&lt;&gt;"深",Y61="")),OR(AA61="休",AND(AA61="準",OR(AB61="休",Z$17=30,AB$18="×")),Z$17=31,AA$18="×",AA61="")),AND(Z61="深",OR(Y61="休",Z$17=1,AND(AA61&lt;&gt;"準",AA61&lt;&gt;"深",Y61="")),OR(AA61="休",AND(OR(AA61="準",AA61="深"),OR(AB61="休",Z$17=30,AB$18="×")),Z$17=31,AA$18="×",AA61="")))))),40,0))))</f>
        <v>0</v>
      </c>
      <c r="AA202" s="343">
        <f t="shared" ref="AA202" si="966">IF(AND($D$1="二交代制",AA$17&gt;=1,AA$17&lt;=28,AA61="当",AB61="明",AC61="休",AD61="当"),10,IF(AND($D$1="三交代制",AA$17&gt;=2,AA$17&lt;=30,OR(AA61="準",AA61="深"),OR(AB61="準",AB61="深"),OR(AC61="準",AC61="深")),20,IF(AND($D$1="二交代制",OR(AA61="当",AA61="明"),NOT(OR(AND(AA61="当",OR(AB61="明",AA$17=31,AB$18="×"),OR(AC61="休",AA$17=30,AA$17=31,AC$18="×")),AND(AA61="明",OR(Z61="当",AA$17=1),OR(AB61="休",AA$17=31,AB$18="×"))))),30,IF(AND($D$1="三交代制",Z61&lt;&gt;"準",Z61&lt;&gt;"深",OR(AA61="準",AA61="深"),(NOT(OR(AND(AA61="準",OR(Z61="日",Z61="休",AA$17=1,AND(AB61&lt;&gt;"準",AB61&lt;&gt;"深",Z61="")),OR(AB61="休",AND(AB61="準",OR(AC61="休",AA$17=30,AC$18="×")),AA$17=31,AB$18="×",AB61="")),AND(AA61="深",OR(Z61="休",AA$17=1,AND(AB61&lt;&gt;"準",AB61&lt;&gt;"深",Z61="")),OR(AB61="休",AND(OR(AB61="準",AB61="深"),OR(AC61="休",AA$17=30,AC$18="×")),AA$17=31,AB$18="×",AB61="")))))),40,0))))</f>
        <v>0</v>
      </c>
      <c r="AB202" s="343">
        <f t="shared" ref="AB202" si="967">IF(AND($D$1="二交代制",AB$17&gt;=1,AB$17&lt;=28,AB61="当",AC61="明",AD61="休",AE61="当"),10,IF(AND($D$1="三交代制",AB$17&gt;=2,AB$17&lt;=30,OR(AB61="準",AB61="深"),OR(AC61="準",AC61="深"),OR(AD61="準",AD61="深")),20,IF(AND($D$1="二交代制",OR(AB61="当",AB61="明"),NOT(OR(AND(AB61="当",OR(AC61="明",AB$17=31,AC$18="×"),OR(AD61="休",AB$17=30,AB$17=31,AD$18="×")),AND(AB61="明",OR(AA61="当",AB$17=1),OR(AC61="休",AB$17=31,AC$18="×"))))),30,IF(AND($D$1="三交代制",AA61&lt;&gt;"準",AA61&lt;&gt;"深",OR(AB61="準",AB61="深"),(NOT(OR(AND(AB61="準",OR(AA61="日",AA61="休",AB$17=1,AND(AC61&lt;&gt;"準",AC61&lt;&gt;"深",AA61="")),OR(AC61="休",AND(AC61="準",OR(AD61="休",AB$17=30,AD$18="×")),AB$17=31,AC$18="×",AC61="")),AND(AB61="深",OR(AA61="休",AB$17=1,AND(AC61&lt;&gt;"準",AC61&lt;&gt;"深",AA61="")),OR(AC61="休",AND(OR(AC61="準",AC61="深"),OR(AD61="休",AB$17=30,AD$18="×")),AB$17=31,AC$18="×",AC61="")))))),40,0))))</f>
        <v>0</v>
      </c>
      <c r="AC202" s="343">
        <f t="shared" ref="AC202" si="968">IF(AND($D$1="二交代制",AC$17&gt;=1,AC$17&lt;=28,AC61="当",AD61="明",AE61="休",AF61="当"),10,IF(AND($D$1="三交代制",AC$17&gt;=2,AC$17&lt;=30,OR(AC61="準",AC61="深"),OR(AD61="準",AD61="深"),OR(AE61="準",AE61="深")),20,IF(AND($D$1="二交代制",OR(AC61="当",AC61="明"),NOT(OR(AND(AC61="当",OR(AD61="明",AC$17=31,AD$18="×"),OR(AE61="休",AC$17=30,AC$17=31,AE$18="×")),AND(AC61="明",OR(AB61="当",AC$17=1),OR(AD61="休",AC$17=31,AD$18="×"))))),30,IF(AND($D$1="三交代制",AB61&lt;&gt;"準",AB61&lt;&gt;"深",OR(AC61="準",AC61="深"),(NOT(OR(AND(AC61="準",OR(AB61="日",AB61="休",AC$17=1,AND(AD61&lt;&gt;"準",AD61&lt;&gt;"深",AB61="")),OR(AD61="休",AND(AD61="準",OR(AE61="休",AC$17=30,AE$18="×")),AC$17=31,AD$18="×",AD61="")),AND(AC61="深",OR(AB61="休",AC$17=1,AND(AD61&lt;&gt;"準",AD61&lt;&gt;"深",AB61="")),OR(AD61="休",AND(OR(AD61="準",AD61="深"),OR(AE61="休",AC$17=30,AE$18="×")),AC$17=31,AD$18="×",AD61="")))))),40,0))))</f>
        <v>0</v>
      </c>
      <c r="AD202" s="343">
        <f t="shared" ref="AD202" si="969">IF(AND($D$1="二交代制",AD$17&gt;=1,AD$17&lt;=28,AD61="当",AE61="明",AF61="休",AG61="当"),10,IF(AND($D$1="三交代制",AD$17&gt;=2,AD$17&lt;=30,OR(AD61="準",AD61="深"),OR(AE61="準",AE61="深"),OR(AF61="準",AF61="深")),20,IF(AND($D$1="二交代制",OR(AD61="当",AD61="明"),NOT(OR(AND(AD61="当",OR(AE61="明",AD$17=31,AE$18="×"),OR(AF61="休",AD$17=30,AD$17=31,AF$18="×")),AND(AD61="明",OR(AC61="当",AD$17=1),OR(AE61="休",AD$17=31,AE$18="×"))))),30,IF(AND($D$1="三交代制",AC61&lt;&gt;"準",AC61&lt;&gt;"深",OR(AD61="準",AD61="深"),(NOT(OR(AND(AD61="準",OR(AC61="日",AC61="休",AD$17=1,AND(AE61&lt;&gt;"準",AE61&lt;&gt;"深",AC61="")),OR(AE61="休",AND(AE61="準",OR(AF61="休",AD$17=30,AF$18="×")),AD$17=31,AE$18="×",AE61="")),AND(AD61="深",OR(AC61="休",AD$17=1,AND(AE61&lt;&gt;"準",AE61&lt;&gt;"深",AC61="")),OR(AE61="休",AND(OR(AE61="準",AE61="深"),OR(AF61="休",AD$17=30,AF$18="×")),AD$17=31,AE$18="×",AE61="")))))),40,0))))</f>
        <v>0</v>
      </c>
      <c r="AE202" s="343">
        <f t="shared" ref="AE202" si="970">IF(AND($D$1="二交代制",AE$17&gt;=1,AE$17&lt;=28,AE61="当",AF61="明",AG61="休",AH61="当"),10,IF(AND($D$1="三交代制",AE$17&gt;=2,AE$17&lt;=30,OR(AE61="準",AE61="深"),OR(AF61="準",AF61="深"),OR(AG61="準",AG61="深")),20,IF(AND($D$1="二交代制",OR(AE61="当",AE61="明"),NOT(OR(AND(AE61="当",OR(AF61="明",AE$17=31,AF$18="×"),OR(AG61="休",AE$17=30,AE$17=31,AG$18="×")),AND(AE61="明",OR(AD61="当",AE$17=1),OR(AF61="休",AE$17=31,AF$18="×"))))),30,IF(AND($D$1="三交代制",AD61&lt;&gt;"準",AD61&lt;&gt;"深",OR(AE61="準",AE61="深"),(NOT(OR(AND(AE61="準",OR(AD61="日",AD61="休",AE$17=1,AND(AF61&lt;&gt;"準",AF61&lt;&gt;"深",AD61="")),OR(AF61="休",AND(AF61="準",OR(AG61="休",AE$17=30,AG$18="×")),AE$17=31,AF$18="×",AF61="")),AND(AE61="深",OR(AD61="休",AE$17=1,AND(AF61&lt;&gt;"準",AF61&lt;&gt;"深",AD61="")),OR(AF61="休",AND(OR(AF61="準",AF61="深"),OR(AG61="休",AE$17=30,AG$18="×")),AE$17=31,AF$18="×",AF61="")))))),40,0))))</f>
        <v>0</v>
      </c>
      <c r="AF202" s="343">
        <f t="shared" ref="AF202" si="971">IF(AND($D$1="二交代制",AF$17&gt;=1,AF$17&lt;=28,AF61="当",AG61="明",AH61="休",AI61="当"),10,IF(AND($D$1="三交代制",AF$17&gt;=2,AF$17&lt;=30,OR(AF61="準",AF61="深"),OR(AG61="準",AG61="深"),OR(AH61="準",AH61="深")),20,IF(AND($D$1="二交代制",OR(AF61="当",AF61="明"),NOT(OR(AND(AF61="当",OR(AG61="明",AF$17=31,AG$18="×"),OR(AH61="休",AF$17=30,AF$17=31,AH$18="×")),AND(AF61="明",OR(AE61="当",AF$17=1),OR(AG61="休",AF$17=31,AG$18="×"))))),30,IF(AND($D$1="三交代制",AE61&lt;&gt;"準",AE61&lt;&gt;"深",OR(AF61="準",AF61="深"),(NOT(OR(AND(AF61="準",OR(AE61="日",AE61="休",AF$17=1,AND(AG61&lt;&gt;"準",AG61&lt;&gt;"深",AE61="")),OR(AG61="休",AND(AG61="準",OR(AH61="休",AF$17=30,AH$18="×")),AF$17=31,AG$18="×",AG61="")),AND(AF61="深",OR(AE61="休",AF$17=1,AND(AG61&lt;&gt;"準",AG61&lt;&gt;"深",AE61="")),OR(AG61="休",AND(OR(AG61="準",AG61="深"),OR(AH61="休",AF$17=30,AH$18="×")),AF$17=31,AG$18="×",AG61="")))))),40,0))))</f>
        <v>0</v>
      </c>
      <c r="AG202" s="343">
        <f t="shared" ref="AG202" si="972">IF(AND($D$1="二交代制",AG$17&gt;=1,AG$17&lt;=28,AG61="当",AH61="明",AI61="休",AJ61="当"),10,IF(AND($D$1="三交代制",AG$17&gt;=2,AG$17&lt;=30,OR(AG61="準",AG61="深"),OR(AH61="準",AH61="深"),OR(AI61="準",AI61="深")),20,IF(AND($D$1="二交代制",OR(AG61="当",AG61="明"),NOT(OR(AND(AG61="当",OR(AH61="明",AG$17=31,AH$18="×"),OR(AI61="休",AG$17=30,AG$17=31,AI$18="×")),AND(AG61="明",OR(AF61="当",AG$17=1),OR(AH61="休",AG$17=31,AH$18="×"))))),30,IF(AND($D$1="三交代制",AF61&lt;&gt;"準",AF61&lt;&gt;"深",OR(AG61="準",AG61="深"),(NOT(OR(AND(AG61="準",OR(AF61="日",AF61="休",AG$17=1,AND(AH61&lt;&gt;"準",AH61&lt;&gt;"深",AF61="")),OR(AH61="休",AND(AH61="準",OR(AI61="休",AG$17=30,AI$18="×")),AG$17=31,AH$18="×",AH61="")),AND(AG61="深",OR(AF61="休",AG$17=1,AND(AH61&lt;&gt;"準",AH61&lt;&gt;"深",AF61="")),OR(AH61="休",AND(OR(AH61="準",AH61="深"),OR(AI61="休",AG$17=30,AI$18="×")),AG$17=31,AH$18="×",AH61="")))))),40,0))))</f>
        <v>0</v>
      </c>
      <c r="AH202" s="343">
        <f t="shared" ref="AH202" si="973">IF(AND($D$1="二交代制",AH$17&gt;=1,AH$17&lt;=28,AH61="当",AI61="明",AJ61="休",AK61="当"),10,IF(AND($D$1="三交代制",AH$17&gt;=2,AH$17&lt;=30,OR(AH61="準",AH61="深"),OR(AI61="準",AI61="深"),OR(AJ61="準",AJ61="深")),20,IF(AND($D$1="二交代制",OR(AH61="当",AH61="明"),NOT(OR(AND(AH61="当",OR(AI61="明",AH$17=31,AI$18="×"),OR(AJ61="休",AH$17=30,AH$17=31,AJ$18="×")),AND(AH61="明",OR(AG61="当",AH$17=1),OR(AI61="休",AH$17=31,AI$18="×"))))),30,IF(AND($D$1="三交代制",AG61&lt;&gt;"準",AG61&lt;&gt;"深",OR(AH61="準",AH61="深"),(NOT(OR(AND(AH61="準",OR(AG61="日",AG61="休",AH$17=1,AND(AI61&lt;&gt;"準",AI61&lt;&gt;"深",AG61="")),OR(AI61="休",AND(AI61="準",OR(AJ61="休",AH$17=30,AJ$18="×")),AH$17=31,AI$18="×",AI61="")),AND(AH61="深",OR(AG61="休",AH$17=1,AND(AI61&lt;&gt;"準",AI61&lt;&gt;"深",AG61="")),OR(AI61="休",AND(OR(AI61="準",AI61="深"),OR(AJ61="休",AH$17=30,AJ$18="×")),AH$17=31,AI$18="×",AI61="")))))),40,0))))</f>
        <v>0</v>
      </c>
      <c r="AI202" s="343">
        <f t="shared" ref="AI202" si="974">IF(AND($D$1="二交代制",AI$17&gt;=1,AI$17&lt;=28,AI61="当",AJ61="明",AK61="休",AL61="当"),10,IF(AND($D$1="三交代制",AI$17&gt;=2,AI$17&lt;=30,OR(AI61="準",AI61="深"),OR(AJ61="準",AJ61="深"),OR(AK61="準",AK61="深")),20,IF(AND($D$1="二交代制",OR(AI61="当",AI61="明"),NOT(OR(AND(AI61="当",OR(AJ61="明",AI$17=31,AJ$18="×"),OR(AK61="休",AI$17=30,AI$17=31,AK$18="×")),AND(AI61="明",OR(AH61="当",AI$17=1),OR(AJ61="休",AI$17=31,AJ$18="×"))))),30,IF(AND($D$1="三交代制",AH61&lt;&gt;"準",AH61&lt;&gt;"深",OR(AI61="準",AI61="深"),(NOT(OR(AND(AI61="準",OR(AH61="日",AH61="休",AI$17=1,AND(AJ61&lt;&gt;"準",AJ61&lt;&gt;"深",AH61="")),OR(AJ61="休",AND(AJ61="準",OR(AK61="休",AI$17=30,AK$18="×")),AI$17=31,AJ$18="×",AJ61="")),AND(AI61="深",OR(AH61="休",AI$17=1,AND(AJ61&lt;&gt;"準",AJ61&lt;&gt;"深",AH61="")),OR(AJ61="休",AND(OR(AJ61="準",AJ61="深"),OR(AK61="休",AI$17=30,AK$18="×")),AI$17=31,AJ$18="×",AJ61="")))))),40,0))))</f>
        <v>0</v>
      </c>
      <c r="AJ202" s="343">
        <f t="shared" ref="AJ202" si="975">IF(AND($D$1="二交代制",AJ$17&gt;=1,AJ$17&lt;=28,AJ61="当",AK61="明",AL61="休",AM61="当"),10,IF(AND($D$1="三交代制",AJ$17&gt;=2,AJ$17&lt;=30,OR(AJ61="準",AJ61="深"),OR(AK61="準",AK61="深"),OR(AL61="準",AL61="深")),20,IF(AND($D$1="二交代制",OR(AJ61="当",AJ61="明"),NOT(OR(AND(AJ61="当",OR(AK61="明",AJ$17=31,AK$18="×"),OR(AL61="休",AJ$17=30,AJ$17=31,AL$18="×")),AND(AJ61="明",OR(AI61="当",AJ$17=1),OR(AK61="休",AJ$17=31,AK$18="×"))))),30,IF(AND($D$1="三交代制",AI61&lt;&gt;"準",AI61&lt;&gt;"深",OR(AJ61="準",AJ61="深"),(NOT(OR(AND(AJ61="準",OR(AI61="日",AI61="休",AJ$17=1,AND(AK61&lt;&gt;"準",AK61&lt;&gt;"深",AI61="")),OR(AK61="休",AND(AK61="準",OR(AL61="休",AJ$17=30,AL$18="×")),AJ$17=31,AK$18="×",AK61="")),AND(AJ61="深",OR(AI61="休",AJ$17=1,AND(AK61&lt;&gt;"準",AK61&lt;&gt;"深",AI61="")),OR(AK61="休",AND(OR(AK61="準",AK61="深"),OR(AL61="休",AJ$17=30,AL$18="×")),AJ$17=31,AK$18="×",AK61="")))))),40,0))))</f>
        <v>0</v>
      </c>
      <c r="AK202" s="343">
        <f t="shared" ref="AK202" si="976">IF(AND($D$1="二交代制",AK$17&gt;=1,AK$17&lt;=28,AK61="当",AL61="明",AM61="休",AN61="当"),10,IF(AND($D$1="三交代制",AK$17&gt;=2,AK$17&lt;=30,OR(AK61="準",AK61="深"),OR(AL61="準",AL61="深"),OR(AM61="準",AM61="深")),20,IF(AND($D$1="二交代制",OR(AK61="当",AK61="明"),NOT(OR(AND(AK61="当",OR(AL61="明",AK$17=31,AL$18="×"),OR(AM61="休",AK$17=30,AK$17=31,AM$18="×")),AND(AK61="明",OR(AJ61="当",AK$17=1),OR(AL61="休",AK$17=31,AL$18="×"))))),30,IF(AND($D$1="三交代制",AJ61&lt;&gt;"準",AJ61&lt;&gt;"深",OR(AK61="準",AK61="深"),(NOT(OR(AND(AK61="準",OR(AJ61="日",AJ61="休",AK$17=1,AND(AL61&lt;&gt;"準",AL61&lt;&gt;"深",AJ61="")),OR(AL61="休",AND(AL61="準",OR(AM61="休",AK$17=30,AM$18="×")),AK$17=31,AL$18="×",AL61="")),AND(AK61="深",OR(AJ61="休",AK$17=1,AND(AL61&lt;&gt;"準",AL61&lt;&gt;"深",AJ61="")),OR(AL61="休",AND(OR(AL61="準",AL61="深"),OR(AM61="休",AK$17=30,AM$18="×")),AK$17=31,AL$18="×",AL61="")))))),40,0))))</f>
        <v>0</v>
      </c>
      <c r="AL202" s="343">
        <f t="shared" ref="AL202" si="977">IF(AND($D$1="二交代制",AL$17&gt;=1,AL$17&lt;=28,AL61="当",AM61="明",AN61="休",AO61="当"),10,IF(AND($D$1="三交代制",AL$17&gt;=2,AL$17&lt;=30,OR(AL61="準",AL61="深"),OR(AM61="準",AM61="深"),OR(AN61="準",AN61="深")),20,IF(AND($D$1="二交代制",OR(AL61="当",AL61="明"),NOT(OR(AND(AL61="当",OR(AM61="明",AL$17=31,AM$18="×"),OR(AN61="休",AL$17=30,AL$17=31,AN$18="×")),AND(AL61="明",OR(AK61="当",AL$17=1),OR(AM61="休",AL$17=31,AM$18="×"))))),30,IF(AND($D$1="三交代制",AK61&lt;&gt;"準",AK61&lt;&gt;"深",OR(AL61="準",AL61="深"),(NOT(OR(AND(AL61="準",OR(AK61="日",AK61="休",AL$17=1,AND(AM61&lt;&gt;"準",AM61&lt;&gt;"深",AK61="")),OR(AM61="休",AND(AM61="準",OR(AN61="休",AL$17=30,AN$18="×")),AL$17=31,AM$18="×",AM61="")),AND(AL61="深",OR(AK61="休",AL$17=1,AND(AM61&lt;&gt;"準",AM61&lt;&gt;"深",AK61="")),OR(AM61="休",AND(OR(AM61="準",AM61="深"),OR(AN61="休",AL$17=30,AN$18="×")),AL$17=31,AM$18="×",AM61="")))))),40,0))))</f>
        <v>0</v>
      </c>
      <c r="AM202" s="343">
        <f t="shared" ref="AM202" si="978">IF(AND($D$1="二交代制",AM$17&gt;=1,AM$17&lt;=28,AM61="当",AN61="明",AO61="休",AP61="当"),10,IF(AND($D$1="三交代制",AM$17&gt;=2,AM$17&lt;=30,OR(AM61="準",AM61="深"),OR(AN61="準",AN61="深"),OR(AO61="準",AO61="深")),20,IF(AND($D$1="二交代制",OR(AM61="当",AM61="明"),NOT(OR(AND(AM61="当",OR(AN61="明",AM$17=31,AN$18="×"),OR(AO61="休",AM$17=30,AM$17=31,AO$18="×")),AND(AM61="明",OR(AL61="当",AM$17=1),OR(AN61="休",AM$17=31,AN$18="×"))))),30,IF(AND($D$1="三交代制",AL61&lt;&gt;"準",AL61&lt;&gt;"深",OR(AM61="準",AM61="深"),(NOT(OR(AND(AM61="準",OR(AL61="日",AL61="休",AM$17=1,AND(AN61&lt;&gt;"準",AN61&lt;&gt;"深",AL61="")),OR(AN61="休",AND(AN61="準",OR(AO61="休",AM$17=30,AO$18="×")),AM$17=31,AN$18="×",AN61="")),AND(AM61="深",OR(AL61="休",AM$17=1,AND(AN61&lt;&gt;"準",AN61&lt;&gt;"深",AL61="")),OR(AN61="休",AND(OR(AN61="準",AN61="深"),OR(AO61="休",AM$17=30,AO$18="×")),AM$17=31,AN$18="×",AN61="")))))),40,0))))</f>
        <v>0</v>
      </c>
      <c r="AN202" s="343">
        <f t="shared" ref="AN202" si="979">IF(AND($D$1="二交代制",AN$17&gt;=1,AN$17&lt;=28,AN61="当",AO61="明",AP61="休",AQ61="当"),10,IF(AND($D$1="三交代制",AN$17&gt;=2,AN$17&lt;=30,OR(AN61="準",AN61="深"),OR(AO61="準",AO61="深"),OR(AP61="準",AP61="深")),20,IF(AND($D$1="二交代制",OR(AN61="当",AN61="明"),NOT(OR(AND(AN61="当",OR(AO61="明",AN$17=31,AO$18="×"),OR(AP61="休",AN$17=30,AN$17=31,AP$18="×")),AND(AN61="明",OR(AM61="当",AN$17=1),OR(AO61="休",AN$17=31,AO$18="×"))))),30,IF(AND($D$1="三交代制",AM61&lt;&gt;"準",AM61&lt;&gt;"深",OR(AN61="準",AN61="深"),(NOT(OR(AND(AN61="準",OR(AM61="日",AM61="休",AN$17=1,AND(AO61&lt;&gt;"準",AO61&lt;&gt;"深",AM61="")),OR(AO61="休",AND(AO61="準",OR(AP61="休",AN$17=30,AP$18="×")),AN$17=31,AO$18="×",AO61="")),AND(AN61="深",OR(AM61="休",AN$17=1,AND(AO61&lt;&gt;"準",AO61&lt;&gt;"深",AM61="")),OR(AO61="休",AND(OR(AO61="準",AO61="深"),OR(AP61="休",AN$17=30,AP$18="×")),AN$17=31,AO$18="×",AO61="")))))),40,0))))</f>
        <v>0</v>
      </c>
      <c r="AO202" s="343">
        <f t="shared" ref="AO202" si="980">IF(AND($D$1="二交代制",AO$17&gt;=1,AO$17&lt;=28,AO61="当",AP61="明",AQ61="休",AR61="当"),10,IF(AND($D$1="三交代制",AO$17&gt;=2,AO$17&lt;=30,OR(AO61="準",AO61="深"),OR(AP61="準",AP61="深"),OR(AQ61="準",AQ61="深")),20,IF(AND($D$1="二交代制",OR(AO61="当",AO61="明"),NOT(OR(AND(AO61="当",OR(AP61="明",AO$17=31,AP$18="×"),OR(AQ61="休",AO$17=30,AO$17=31,AQ$18="×")),AND(AO61="明",OR(AN61="当",AO$17=1),OR(AP61="休",AO$17=31,AP$18="×"))))),30,IF(AND($D$1="三交代制",AN61&lt;&gt;"準",AN61&lt;&gt;"深",OR(AO61="準",AO61="深"),(NOT(OR(AND(AO61="準",OR(AN61="日",AN61="休",AO$17=1,AND(AP61&lt;&gt;"準",AP61&lt;&gt;"深",AN61="")),OR(AP61="休",AND(AP61="準",OR(AQ61="休",AO$17=30,AQ$18="×")),AO$17=31,AP$18="×",AP61="")),AND(AO61="深",OR(AN61="休",AO$17=1,AND(AP61&lt;&gt;"準",AP61&lt;&gt;"深",AN61="")),OR(AP61="休",AND(OR(AP61="準",AP61="深"),OR(AQ61="休",AO$17=30,AQ$18="×")),AO$17=31,AP$18="×",AP61="")))))),40,0))))</f>
        <v>0</v>
      </c>
    </row>
    <row r="203" spans="3:41" x14ac:dyDescent="0.4">
      <c r="C203" s="17"/>
      <c r="D203" s="17"/>
      <c r="E203" s="17"/>
      <c r="F203" s="17"/>
      <c r="G203" s="17"/>
      <c r="H203" s="17"/>
      <c r="I203" s="345"/>
      <c r="J203" s="434"/>
      <c r="K203" s="343"/>
      <c r="L203" s="343"/>
      <c r="M203" s="343"/>
      <c r="N203" s="343"/>
      <c r="O203" s="343"/>
      <c r="P203" s="343"/>
      <c r="Q203" s="343"/>
      <c r="R203" s="343"/>
      <c r="S203" s="343"/>
      <c r="T203" s="343"/>
      <c r="U203" s="343"/>
      <c r="V203" s="343"/>
      <c r="W203" s="343"/>
      <c r="X203" s="343"/>
      <c r="Y203" s="343"/>
      <c r="Z203" s="343"/>
      <c r="AA203" s="343"/>
      <c r="AB203" s="343"/>
      <c r="AC203" s="343"/>
      <c r="AD203" s="343"/>
      <c r="AE203" s="343"/>
      <c r="AF203" s="343"/>
      <c r="AG203" s="343"/>
      <c r="AH203" s="343"/>
      <c r="AI203" s="343"/>
      <c r="AJ203" s="343"/>
      <c r="AK203" s="343"/>
      <c r="AL203" s="343"/>
      <c r="AM203" s="343"/>
      <c r="AN203" s="343"/>
      <c r="AO203" s="343"/>
    </row>
    <row r="204" spans="3:41" x14ac:dyDescent="0.4">
      <c r="C204" s="17"/>
      <c r="D204" s="17"/>
      <c r="E204" s="17"/>
      <c r="F204" s="17"/>
      <c r="G204" s="17"/>
      <c r="H204" s="17"/>
      <c r="I204" s="345"/>
      <c r="J204" s="419" t="str">
        <f t="shared" ref="J204" si="981">E63</f>
        <v/>
      </c>
      <c r="K204" s="343">
        <f t="shared" ref="K204" si="982">IF(AND($D$1="二交代制",K$17&gt;=1,K$17&lt;=28,K63="当",L63="明",M63="休",N63="当"),10,IF(AND($D$1="三交代制",K$17&gt;=2,K$17&lt;=30,OR(K63="準",K63="深"),OR(L63="準",L63="深"),OR(M63="準",M63="深")),20,IF(AND($D$1="二交代制",OR(K63="当",K63="明"),NOT(OR(AND(K63="当",OR(L63="明",K$17=31,L$18="×"),OR(M63="休",K$17=30,K$17=31,M$18="×")),AND(K63="明",OR(J63="当",K$17=1),OR(L63="休",K$17=31,L$18="×"))))),30,IF(AND($D$1="三交代制",J63&lt;&gt;"準",J63&lt;&gt;"深",OR(K63="準",K63="深"),(NOT(OR(AND(K63="準",OR(J63="日",J63="休",K$17=1,AND(L63&lt;&gt;"準",L63&lt;&gt;"深",J63="")),OR(L63="休",AND(L63="準",OR(M63="休",K$17=30,M$18="×")),K$17=31,L$18="×",L63="")),AND(K63="深",OR(J63="休",K$17=1,AND(L63&lt;&gt;"準",L63&lt;&gt;"深",J63="")),OR(L63="休",AND(OR(L63="準",L63="深"),OR(M63="休",K$17=30,M$18="×")),K$17=31,L$18="×",L63="")))))),40,0))))</f>
        <v>0</v>
      </c>
      <c r="L204" s="343">
        <f t="shared" ref="L204" si="983">IF(AND($D$1="二交代制",L$17&gt;=1,L$17&lt;=28,L63="当",M63="明",N63="休",O63="当"),10,IF(AND($D$1="三交代制",L$17&gt;=2,L$17&lt;=30,OR(L63="準",L63="深"),OR(M63="準",M63="深"),OR(N63="準",N63="深")),20,IF(AND($D$1="二交代制",OR(L63="当",L63="明"),NOT(OR(AND(L63="当",OR(M63="明",L$17=31,M$18="×"),OR(N63="休",L$17=30,L$17=31,N$18="×")),AND(L63="明",OR(K63="当",L$17=1),OR(M63="休",L$17=31,M$18="×"))))),30,IF(AND($D$1="三交代制",K63&lt;&gt;"準",K63&lt;&gt;"深",OR(L63="準",L63="深"),(NOT(OR(AND(L63="準",OR(K63="日",K63="休",L$17=1,AND(M63&lt;&gt;"準",M63&lt;&gt;"深",K63="")),OR(M63="休",AND(M63="準",OR(N63="休",L$17=30,N$18="×")),L$17=31,M$18="×",M63="")),AND(L63="深",OR(K63="休",L$17=1,AND(M63&lt;&gt;"準",M63&lt;&gt;"深",K63="")),OR(M63="休",AND(OR(M63="準",M63="深"),OR(N63="休",L$17=30,N$18="×")),L$17=31,M$18="×",M63="")))))),40,0))))</f>
        <v>0</v>
      </c>
      <c r="M204" s="343">
        <f t="shared" ref="M204" si="984">IF(AND($D$1="二交代制",M$17&gt;=1,M$17&lt;=28,M63="当",N63="明",O63="休",P63="当"),10,IF(AND($D$1="三交代制",M$17&gt;=2,M$17&lt;=30,OR(M63="準",M63="深"),OR(N63="準",N63="深"),OR(O63="準",O63="深")),20,IF(AND($D$1="二交代制",OR(M63="当",M63="明"),NOT(OR(AND(M63="当",OR(N63="明",M$17=31,N$18="×"),OR(O63="休",M$17=30,M$17=31,O$18="×")),AND(M63="明",OR(L63="当",M$17=1),OR(N63="休",M$17=31,N$18="×"))))),30,IF(AND($D$1="三交代制",L63&lt;&gt;"準",L63&lt;&gt;"深",OR(M63="準",M63="深"),(NOT(OR(AND(M63="準",OR(L63="日",L63="休",M$17=1,AND(N63&lt;&gt;"準",N63&lt;&gt;"深",L63="")),OR(N63="休",AND(N63="準",OR(O63="休",M$17=30,O$18="×")),M$17=31,N$18="×",N63="")),AND(M63="深",OR(L63="休",M$17=1,AND(N63&lt;&gt;"準",N63&lt;&gt;"深",L63="")),OR(N63="休",AND(OR(N63="準",N63="深"),OR(O63="休",M$17=30,O$18="×")),M$17=31,N$18="×",N63="")))))),40,0))))</f>
        <v>0</v>
      </c>
      <c r="N204" s="343">
        <f t="shared" ref="N204" si="985">IF(AND($D$1="二交代制",N$17&gt;=1,N$17&lt;=28,N63="当",O63="明",P63="休",Q63="当"),10,IF(AND($D$1="三交代制",N$17&gt;=2,N$17&lt;=30,OR(N63="準",N63="深"),OR(O63="準",O63="深"),OR(P63="準",P63="深")),20,IF(AND($D$1="二交代制",OR(N63="当",N63="明"),NOT(OR(AND(N63="当",OR(O63="明",N$17=31,O$18="×"),OR(P63="休",N$17=30,N$17=31,P$18="×")),AND(N63="明",OR(M63="当",N$17=1),OR(O63="休",N$17=31,O$18="×"))))),30,IF(AND($D$1="三交代制",M63&lt;&gt;"準",M63&lt;&gt;"深",OR(N63="準",N63="深"),(NOT(OR(AND(N63="準",OR(M63="日",M63="休",N$17=1,AND(O63&lt;&gt;"準",O63&lt;&gt;"深",M63="")),OR(O63="休",AND(O63="準",OR(P63="休",N$17=30,P$18="×")),N$17=31,O$18="×",O63="")),AND(N63="深",OR(M63="休",N$17=1,AND(O63&lt;&gt;"準",O63&lt;&gt;"深",M63="")),OR(O63="休",AND(OR(O63="準",O63="深"),OR(P63="休",N$17=30,P$18="×")),N$17=31,O$18="×",O63="")))))),40,0))))</f>
        <v>0</v>
      </c>
      <c r="O204" s="343">
        <f t="shared" ref="O204" si="986">IF(AND($D$1="二交代制",O$17&gt;=1,O$17&lt;=28,O63="当",P63="明",Q63="休",R63="当"),10,IF(AND($D$1="三交代制",O$17&gt;=2,O$17&lt;=30,OR(O63="準",O63="深"),OR(P63="準",P63="深"),OR(Q63="準",Q63="深")),20,IF(AND($D$1="二交代制",OR(O63="当",O63="明"),NOT(OR(AND(O63="当",OR(P63="明",O$17=31,P$18="×"),OR(Q63="休",O$17=30,O$17=31,Q$18="×")),AND(O63="明",OR(N63="当",O$17=1),OR(P63="休",O$17=31,P$18="×"))))),30,IF(AND($D$1="三交代制",N63&lt;&gt;"準",N63&lt;&gt;"深",OR(O63="準",O63="深"),(NOT(OR(AND(O63="準",OR(N63="日",N63="休",O$17=1,AND(P63&lt;&gt;"準",P63&lt;&gt;"深",N63="")),OR(P63="休",AND(P63="準",OR(Q63="休",O$17=30,Q$18="×")),O$17=31,P$18="×",P63="")),AND(O63="深",OR(N63="休",O$17=1,AND(P63&lt;&gt;"準",P63&lt;&gt;"深",N63="")),OR(P63="休",AND(OR(P63="準",P63="深"),OR(Q63="休",O$17=30,Q$18="×")),O$17=31,P$18="×",P63="")))))),40,0))))</f>
        <v>0</v>
      </c>
      <c r="P204" s="343">
        <f t="shared" ref="P204" si="987">IF(AND($D$1="二交代制",P$17&gt;=1,P$17&lt;=28,P63="当",Q63="明",R63="休",S63="当"),10,IF(AND($D$1="三交代制",P$17&gt;=2,P$17&lt;=30,OR(P63="準",P63="深"),OR(Q63="準",Q63="深"),OR(R63="準",R63="深")),20,IF(AND($D$1="二交代制",OR(P63="当",P63="明"),NOT(OR(AND(P63="当",OR(Q63="明",P$17=31,Q$18="×"),OR(R63="休",P$17=30,P$17=31,R$18="×")),AND(P63="明",OR(O63="当",P$17=1),OR(Q63="休",P$17=31,Q$18="×"))))),30,IF(AND($D$1="三交代制",O63&lt;&gt;"準",O63&lt;&gt;"深",OR(P63="準",P63="深"),(NOT(OR(AND(P63="準",OR(O63="日",O63="休",P$17=1,AND(Q63&lt;&gt;"準",Q63&lt;&gt;"深",O63="")),OR(Q63="休",AND(Q63="準",OR(R63="休",P$17=30,R$18="×")),P$17=31,Q$18="×",Q63="")),AND(P63="深",OR(O63="休",P$17=1,AND(Q63&lt;&gt;"準",Q63&lt;&gt;"深",O63="")),OR(Q63="休",AND(OR(Q63="準",Q63="深"),OR(R63="休",P$17=30,R$18="×")),P$17=31,Q$18="×",Q63="")))))),40,0))))</f>
        <v>0</v>
      </c>
      <c r="Q204" s="343">
        <f t="shared" ref="Q204" si="988">IF(AND($D$1="二交代制",Q$17&gt;=1,Q$17&lt;=28,Q63="当",R63="明",S63="休",T63="当"),10,IF(AND($D$1="三交代制",Q$17&gt;=2,Q$17&lt;=30,OR(Q63="準",Q63="深"),OR(R63="準",R63="深"),OR(S63="準",S63="深")),20,IF(AND($D$1="二交代制",OR(Q63="当",Q63="明"),NOT(OR(AND(Q63="当",OR(R63="明",Q$17=31,R$18="×"),OR(S63="休",Q$17=30,Q$17=31,S$18="×")),AND(Q63="明",OR(P63="当",Q$17=1),OR(R63="休",Q$17=31,R$18="×"))))),30,IF(AND($D$1="三交代制",P63&lt;&gt;"準",P63&lt;&gt;"深",OR(Q63="準",Q63="深"),(NOT(OR(AND(Q63="準",OR(P63="日",P63="休",Q$17=1,AND(R63&lt;&gt;"準",R63&lt;&gt;"深",P63="")),OR(R63="休",AND(R63="準",OR(S63="休",Q$17=30,S$18="×")),Q$17=31,R$18="×",R63="")),AND(Q63="深",OR(P63="休",Q$17=1,AND(R63&lt;&gt;"準",R63&lt;&gt;"深",P63="")),OR(R63="休",AND(OR(R63="準",R63="深"),OR(S63="休",Q$17=30,S$18="×")),Q$17=31,R$18="×",R63="")))))),40,0))))</f>
        <v>0</v>
      </c>
      <c r="R204" s="343">
        <f t="shared" ref="R204" si="989">IF(AND($D$1="二交代制",R$17&gt;=1,R$17&lt;=28,R63="当",S63="明",T63="休",U63="当"),10,IF(AND($D$1="三交代制",R$17&gt;=2,R$17&lt;=30,OR(R63="準",R63="深"),OR(S63="準",S63="深"),OR(T63="準",T63="深")),20,IF(AND($D$1="二交代制",OR(R63="当",R63="明"),NOT(OR(AND(R63="当",OR(S63="明",R$17=31,S$18="×"),OR(T63="休",R$17=30,R$17=31,T$18="×")),AND(R63="明",OR(Q63="当",R$17=1),OR(S63="休",R$17=31,S$18="×"))))),30,IF(AND($D$1="三交代制",Q63&lt;&gt;"準",Q63&lt;&gt;"深",OR(R63="準",R63="深"),(NOT(OR(AND(R63="準",OR(Q63="日",Q63="休",R$17=1,AND(S63&lt;&gt;"準",S63&lt;&gt;"深",Q63="")),OR(S63="休",AND(S63="準",OR(T63="休",R$17=30,T$18="×")),R$17=31,S$18="×",S63="")),AND(R63="深",OR(Q63="休",R$17=1,AND(S63&lt;&gt;"準",S63&lt;&gt;"深",Q63="")),OR(S63="休",AND(OR(S63="準",S63="深"),OR(T63="休",R$17=30,T$18="×")),R$17=31,S$18="×",S63="")))))),40,0))))</f>
        <v>0</v>
      </c>
      <c r="S204" s="343">
        <f t="shared" ref="S204" si="990">IF(AND($D$1="二交代制",S$17&gt;=1,S$17&lt;=28,S63="当",T63="明",U63="休",V63="当"),10,IF(AND($D$1="三交代制",S$17&gt;=2,S$17&lt;=30,OR(S63="準",S63="深"),OR(T63="準",T63="深"),OR(U63="準",U63="深")),20,IF(AND($D$1="二交代制",OR(S63="当",S63="明"),NOT(OR(AND(S63="当",OR(T63="明",S$17=31,T$18="×"),OR(U63="休",S$17=30,S$17=31,U$18="×")),AND(S63="明",OR(R63="当",S$17=1),OR(T63="休",S$17=31,T$18="×"))))),30,IF(AND($D$1="三交代制",R63&lt;&gt;"準",R63&lt;&gt;"深",OR(S63="準",S63="深"),(NOT(OR(AND(S63="準",OR(R63="日",R63="休",S$17=1,AND(T63&lt;&gt;"準",T63&lt;&gt;"深",R63="")),OR(T63="休",AND(T63="準",OR(U63="休",S$17=30,U$18="×")),S$17=31,T$18="×",T63="")),AND(S63="深",OR(R63="休",S$17=1,AND(T63&lt;&gt;"準",T63&lt;&gt;"深",R63="")),OR(T63="休",AND(OR(T63="準",T63="深"),OR(U63="休",S$17=30,U$18="×")),S$17=31,T$18="×",T63="")))))),40,0))))</f>
        <v>0</v>
      </c>
      <c r="T204" s="343">
        <f t="shared" ref="T204" si="991">IF(AND($D$1="二交代制",T$17&gt;=1,T$17&lt;=28,T63="当",U63="明",V63="休",W63="当"),10,IF(AND($D$1="三交代制",T$17&gt;=2,T$17&lt;=30,OR(T63="準",T63="深"),OR(U63="準",U63="深"),OR(V63="準",V63="深")),20,IF(AND($D$1="二交代制",OR(T63="当",T63="明"),NOT(OR(AND(T63="当",OR(U63="明",T$17=31,U$18="×"),OR(V63="休",T$17=30,T$17=31,V$18="×")),AND(T63="明",OR(S63="当",T$17=1),OR(U63="休",T$17=31,U$18="×"))))),30,IF(AND($D$1="三交代制",S63&lt;&gt;"準",S63&lt;&gt;"深",OR(T63="準",T63="深"),(NOT(OR(AND(T63="準",OR(S63="日",S63="休",T$17=1,AND(U63&lt;&gt;"準",U63&lt;&gt;"深",S63="")),OR(U63="休",AND(U63="準",OR(V63="休",T$17=30,V$18="×")),T$17=31,U$18="×",U63="")),AND(T63="深",OR(S63="休",T$17=1,AND(U63&lt;&gt;"準",U63&lt;&gt;"深",S63="")),OR(U63="休",AND(OR(U63="準",U63="深"),OR(V63="休",T$17=30,V$18="×")),T$17=31,U$18="×",U63="")))))),40,0))))</f>
        <v>0</v>
      </c>
      <c r="U204" s="343">
        <f t="shared" ref="U204" si="992">IF(AND($D$1="二交代制",U$17&gt;=1,U$17&lt;=28,U63="当",V63="明",W63="休",X63="当"),10,IF(AND($D$1="三交代制",U$17&gt;=2,U$17&lt;=30,OR(U63="準",U63="深"),OR(V63="準",V63="深"),OR(W63="準",W63="深")),20,IF(AND($D$1="二交代制",OR(U63="当",U63="明"),NOT(OR(AND(U63="当",OR(V63="明",U$17=31,V$18="×"),OR(W63="休",U$17=30,U$17=31,W$18="×")),AND(U63="明",OR(T63="当",U$17=1),OR(V63="休",U$17=31,V$18="×"))))),30,IF(AND($D$1="三交代制",T63&lt;&gt;"準",T63&lt;&gt;"深",OR(U63="準",U63="深"),(NOT(OR(AND(U63="準",OR(T63="日",T63="休",U$17=1,AND(V63&lt;&gt;"準",V63&lt;&gt;"深",T63="")),OR(V63="休",AND(V63="準",OR(W63="休",U$17=30,W$18="×")),U$17=31,V$18="×",V63="")),AND(U63="深",OR(T63="休",U$17=1,AND(V63&lt;&gt;"準",V63&lt;&gt;"深",T63="")),OR(V63="休",AND(OR(V63="準",V63="深"),OR(W63="休",U$17=30,W$18="×")),U$17=31,V$18="×",V63="")))))),40,0))))</f>
        <v>0</v>
      </c>
      <c r="V204" s="343">
        <f t="shared" ref="V204" si="993">IF(AND($D$1="二交代制",V$17&gt;=1,V$17&lt;=28,V63="当",W63="明",X63="休",Y63="当"),10,IF(AND($D$1="三交代制",V$17&gt;=2,V$17&lt;=30,OR(V63="準",V63="深"),OR(W63="準",W63="深"),OR(X63="準",X63="深")),20,IF(AND($D$1="二交代制",OR(V63="当",V63="明"),NOT(OR(AND(V63="当",OR(W63="明",V$17=31,W$18="×"),OR(X63="休",V$17=30,V$17=31,X$18="×")),AND(V63="明",OR(U63="当",V$17=1),OR(W63="休",V$17=31,W$18="×"))))),30,IF(AND($D$1="三交代制",U63&lt;&gt;"準",U63&lt;&gt;"深",OR(V63="準",V63="深"),(NOT(OR(AND(V63="準",OR(U63="日",U63="休",V$17=1,AND(W63&lt;&gt;"準",W63&lt;&gt;"深",U63="")),OR(W63="休",AND(W63="準",OR(X63="休",V$17=30,X$18="×")),V$17=31,W$18="×",W63="")),AND(V63="深",OR(U63="休",V$17=1,AND(W63&lt;&gt;"準",W63&lt;&gt;"深",U63="")),OR(W63="休",AND(OR(W63="準",W63="深"),OR(X63="休",V$17=30,X$18="×")),V$17=31,W$18="×",W63="")))))),40,0))))</f>
        <v>0</v>
      </c>
      <c r="W204" s="343">
        <f t="shared" ref="W204" si="994">IF(AND($D$1="二交代制",W$17&gt;=1,W$17&lt;=28,W63="当",X63="明",Y63="休",Z63="当"),10,IF(AND($D$1="三交代制",W$17&gt;=2,W$17&lt;=30,OR(W63="準",W63="深"),OR(X63="準",X63="深"),OR(Y63="準",Y63="深")),20,IF(AND($D$1="二交代制",OR(W63="当",W63="明"),NOT(OR(AND(W63="当",OR(X63="明",W$17=31,X$18="×"),OR(Y63="休",W$17=30,W$17=31,Y$18="×")),AND(W63="明",OR(V63="当",W$17=1),OR(X63="休",W$17=31,X$18="×"))))),30,IF(AND($D$1="三交代制",V63&lt;&gt;"準",V63&lt;&gt;"深",OR(W63="準",W63="深"),(NOT(OR(AND(W63="準",OR(V63="日",V63="休",W$17=1,AND(X63&lt;&gt;"準",X63&lt;&gt;"深",V63="")),OR(X63="休",AND(X63="準",OR(Y63="休",W$17=30,Y$18="×")),W$17=31,X$18="×",X63="")),AND(W63="深",OR(V63="休",W$17=1,AND(X63&lt;&gt;"準",X63&lt;&gt;"深",V63="")),OR(X63="休",AND(OR(X63="準",X63="深"),OR(Y63="休",W$17=30,Y$18="×")),W$17=31,X$18="×",X63="")))))),40,0))))</f>
        <v>0</v>
      </c>
      <c r="X204" s="343">
        <f t="shared" ref="X204" si="995">IF(AND($D$1="二交代制",X$17&gt;=1,X$17&lt;=28,X63="当",Y63="明",Z63="休",AA63="当"),10,IF(AND($D$1="三交代制",X$17&gt;=2,X$17&lt;=30,OR(X63="準",X63="深"),OR(Y63="準",Y63="深"),OR(Z63="準",Z63="深")),20,IF(AND($D$1="二交代制",OR(X63="当",X63="明"),NOT(OR(AND(X63="当",OR(Y63="明",X$17=31,Y$18="×"),OR(Z63="休",X$17=30,X$17=31,Z$18="×")),AND(X63="明",OR(W63="当",X$17=1),OR(Y63="休",X$17=31,Y$18="×"))))),30,IF(AND($D$1="三交代制",W63&lt;&gt;"準",W63&lt;&gt;"深",OR(X63="準",X63="深"),(NOT(OR(AND(X63="準",OR(W63="日",W63="休",X$17=1,AND(Y63&lt;&gt;"準",Y63&lt;&gt;"深",W63="")),OR(Y63="休",AND(Y63="準",OR(Z63="休",X$17=30,Z$18="×")),X$17=31,Y$18="×",Y63="")),AND(X63="深",OR(W63="休",X$17=1,AND(Y63&lt;&gt;"準",Y63&lt;&gt;"深",W63="")),OR(Y63="休",AND(OR(Y63="準",Y63="深"),OR(Z63="休",X$17=30,Z$18="×")),X$17=31,Y$18="×",Y63="")))))),40,0))))</f>
        <v>0</v>
      </c>
      <c r="Y204" s="343">
        <f t="shared" ref="Y204" si="996">IF(AND($D$1="二交代制",Y$17&gt;=1,Y$17&lt;=28,Y63="当",Z63="明",AA63="休",AB63="当"),10,IF(AND($D$1="三交代制",Y$17&gt;=2,Y$17&lt;=30,OR(Y63="準",Y63="深"),OR(Z63="準",Z63="深"),OR(AA63="準",AA63="深")),20,IF(AND($D$1="二交代制",OR(Y63="当",Y63="明"),NOT(OR(AND(Y63="当",OR(Z63="明",Y$17=31,Z$18="×"),OR(AA63="休",Y$17=30,Y$17=31,AA$18="×")),AND(Y63="明",OR(X63="当",Y$17=1),OR(Z63="休",Y$17=31,Z$18="×"))))),30,IF(AND($D$1="三交代制",X63&lt;&gt;"準",X63&lt;&gt;"深",OR(Y63="準",Y63="深"),(NOT(OR(AND(Y63="準",OR(X63="日",X63="休",Y$17=1,AND(Z63&lt;&gt;"準",Z63&lt;&gt;"深",X63="")),OR(Z63="休",AND(Z63="準",OR(AA63="休",Y$17=30,AA$18="×")),Y$17=31,Z$18="×",Z63="")),AND(Y63="深",OR(X63="休",Y$17=1,AND(Z63&lt;&gt;"準",Z63&lt;&gt;"深",X63="")),OR(Z63="休",AND(OR(Z63="準",Z63="深"),OR(AA63="休",Y$17=30,AA$18="×")),Y$17=31,Z$18="×",Z63="")))))),40,0))))</f>
        <v>0</v>
      </c>
      <c r="Z204" s="343">
        <f t="shared" ref="Z204" si="997">IF(AND($D$1="二交代制",Z$17&gt;=1,Z$17&lt;=28,Z63="当",AA63="明",AB63="休",AC63="当"),10,IF(AND($D$1="三交代制",Z$17&gt;=2,Z$17&lt;=30,OR(Z63="準",Z63="深"),OR(AA63="準",AA63="深"),OR(AB63="準",AB63="深")),20,IF(AND($D$1="二交代制",OR(Z63="当",Z63="明"),NOT(OR(AND(Z63="当",OR(AA63="明",Z$17=31,AA$18="×"),OR(AB63="休",Z$17=30,Z$17=31,AB$18="×")),AND(Z63="明",OR(Y63="当",Z$17=1),OR(AA63="休",Z$17=31,AA$18="×"))))),30,IF(AND($D$1="三交代制",Y63&lt;&gt;"準",Y63&lt;&gt;"深",OR(Z63="準",Z63="深"),(NOT(OR(AND(Z63="準",OR(Y63="日",Y63="休",Z$17=1,AND(AA63&lt;&gt;"準",AA63&lt;&gt;"深",Y63="")),OR(AA63="休",AND(AA63="準",OR(AB63="休",Z$17=30,AB$18="×")),Z$17=31,AA$18="×",AA63="")),AND(Z63="深",OR(Y63="休",Z$17=1,AND(AA63&lt;&gt;"準",AA63&lt;&gt;"深",Y63="")),OR(AA63="休",AND(OR(AA63="準",AA63="深"),OR(AB63="休",Z$17=30,AB$18="×")),Z$17=31,AA$18="×",AA63="")))))),40,0))))</f>
        <v>0</v>
      </c>
      <c r="AA204" s="343">
        <f t="shared" ref="AA204" si="998">IF(AND($D$1="二交代制",AA$17&gt;=1,AA$17&lt;=28,AA63="当",AB63="明",AC63="休",AD63="当"),10,IF(AND($D$1="三交代制",AA$17&gt;=2,AA$17&lt;=30,OR(AA63="準",AA63="深"),OR(AB63="準",AB63="深"),OR(AC63="準",AC63="深")),20,IF(AND($D$1="二交代制",OR(AA63="当",AA63="明"),NOT(OR(AND(AA63="当",OR(AB63="明",AA$17=31,AB$18="×"),OR(AC63="休",AA$17=30,AA$17=31,AC$18="×")),AND(AA63="明",OR(Z63="当",AA$17=1),OR(AB63="休",AA$17=31,AB$18="×"))))),30,IF(AND($D$1="三交代制",Z63&lt;&gt;"準",Z63&lt;&gt;"深",OR(AA63="準",AA63="深"),(NOT(OR(AND(AA63="準",OR(Z63="日",Z63="休",AA$17=1,AND(AB63&lt;&gt;"準",AB63&lt;&gt;"深",Z63="")),OR(AB63="休",AND(AB63="準",OR(AC63="休",AA$17=30,AC$18="×")),AA$17=31,AB$18="×",AB63="")),AND(AA63="深",OR(Z63="休",AA$17=1,AND(AB63&lt;&gt;"準",AB63&lt;&gt;"深",Z63="")),OR(AB63="休",AND(OR(AB63="準",AB63="深"),OR(AC63="休",AA$17=30,AC$18="×")),AA$17=31,AB$18="×",AB63="")))))),40,0))))</f>
        <v>0</v>
      </c>
      <c r="AB204" s="343">
        <f t="shared" ref="AB204" si="999">IF(AND($D$1="二交代制",AB$17&gt;=1,AB$17&lt;=28,AB63="当",AC63="明",AD63="休",AE63="当"),10,IF(AND($D$1="三交代制",AB$17&gt;=2,AB$17&lt;=30,OR(AB63="準",AB63="深"),OR(AC63="準",AC63="深"),OR(AD63="準",AD63="深")),20,IF(AND($D$1="二交代制",OR(AB63="当",AB63="明"),NOT(OR(AND(AB63="当",OR(AC63="明",AB$17=31,AC$18="×"),OR(AD63="休",AB$17=30,AB$17=31,AD$18="×")),AND(AB63="明",OR(AA63="当",AB$17=1),OR(AC63="休",AB$17=31,AC$18="×"))))),30,IF(AND($D$1="三交代制",AA63&lt;&gt;"準",AA63&lt;&gt;"深",OR(AB63="準",AB63="深"),(NOT(OR(AND(AB63="準",OR(AA63="日",AA63="休",AB$17=1,AND(AC63&lt;&gt;"準",AC63&lt;&gt;"深",AA63="")),OR(AC63="休",AND(AC63="準",OR(AD63="休",AB$17=30,AD$18="×")),AB$17=31,AC$18="×",AC63="")),AND(AB63="深",OR(AA63="休",AB$17=1,AND(AC63&lt;&gt;"準",AC63&lt;&gt;"深",AA63="")),OR(AC63="休",AND(OR(AC63="準",AC63="深"),OR(AD63="休",AB$17=30,AD$18="×")),AB$17=31,AC$18="×",AC63="")))))),40,0))))</f>
        <v>0</v>
      </c>
      <c r="AC204" s="343">
        <f t="shared" ref="AC204" si="1000">IF(AND($D$1="二交代制",AC$17&gt;=1,AC$17&lt;=28,AC63="当",AD63="明",AE63="休",AF63="当"),10,IF(AND($D$1="三交代制",AC$17&gt;=2,AC$17&lt;=30,OR(AC63="準",AC63="深"),OR(AD63="準",AD63="深"),OR(AE63="準",AE63="深")),20,IF(AND($D$1="二交代制",OR(AC63="当",AC63="明"),NOT(OR(AND(AC63="当",OR(AD63="明",AC$17=31,AD$18="×"),OR(AE63="休",AC$17=30,AC$17=31,AE$18="×")),AND(AC63="明",OR(AB63="当",AC$17=1),OR(AD63="休",AC$17=31,AD$18="×"))))),30,IF(AND($D$1="三交代制",AB63&lt;&gt;"準",AB63&lt;&gt;"深",OR(AC63="準",AC63="深"),(NOT(OR(AND(AC63="準",OR(AB63="日",AB63="休",AC$17=1,AND(AD63&lt;&gt;"準",AD63&lt;&gt;"深",AB63="")),OR(AD63="休",AND(AD63="準",OR(AE63="休",AC$17=30,AE$18="×")),AC$17=31,AD$18="×",AD63="")),AND(AC63="深",OR(AB63="休",AC$17=1,AND(AD63&lt;&gt;"準",AD63&lt;&gt;"深",AB63="")),OR(AD63="休",AND(OR(AD63="準",AD63="深"),OR(AE63="休",AC$17=30,AE$18="×")),AC$17=31,AD$18="×",AD63="")))))),40,0))))</f>
        <v>0</v>
      </c>
      <c r="AD204" s="343">
        <f t="shared" ref="AD204" si="1001">IF(AND($D$1="二交代制",AD$17&gt;=1,AD$17&lt;=28,AD63="当",AE63="明",AF63="休",AG63="当"),10,IF(AND($D$1="三交代制",AD$17&gt;=2,AD$17&lt;=30,OR(AD63="準",AD63="深"),OR(AE63="準",AE63="深"),OR(AF63="準",AF63="深")),20,IF(AND($D$1="二交代制",OR(AD63="当",AD63="明"),NOT(OR(AND(AD63="当",OR(AE63="明",AD$17=31,AE$18="×"),OR(AF63="休",AD$17=30,AD$17=31,AF$18="×")),AND(AD63="明",OR(AC63="当",AD$17=1),OR(AE63="休",AD$17=31,AE$18="×"))))),30,IF(AND($D$1="三交代制",AC63&lt;&gt;"準",AC63&lt;&gt;"深",OR(AD63="準",AD63="深"),(NOT(OR(AND(AD63="準",OR(AC63="日",AC63="休",AD$17=1,AND(AE63&lt;&gt;"準",AE63&lt;&gt;"深",AC63="")),OR(AE63="休",AND(AE63="準",OR(AF63="休",AD$17=30,AF$18="×")),AD$17=31,AE$18="×",AE63="")),AND(AD63="深",OR(AC63="休",AD$17=1,AND(AE63&lt;&gt;"準",AE63&lt;&gt;"深",AC63="")),OR(AE63="休",AND(OR(AE63="準",AE63="深"),OR(AF63="休",AD$17=30,AF$18="×")),AD$17=31,AE$18="×",AE63="")))))),40,0))))</f>
        <v>0</v>
      </c>
      <c r="AE204" s="343">
        <f t="shared" ref="AE204" si="1002">IF(AND($D$1="二交代制",AE$17&gt;=1,AE$17&lt;=28,AE63="当",AF63="明",AG63="休",AH63="当"),10,IF(AND($D$1="三交代制",AE$17&gt;=2,AE$17&lt;=30,OR(AE63="準",AE63="深"),OR(AF63="準",AF63="深"),OR(AG63="準",AG63="深")),20,IF(AND($D$1="二交代制",OR(AE63="当",AE63="明"),NOT(OR(AND(AE63="当",OR(AF63="明",AE$17=31,AF$18="×"),OR(AG63="休",AE$17=30,AE$17=31,AG$18="×")),AND(AE63="明",OR(AD63="当",AE$17=1),OR(AF63="休",AE$17=31,AF$18="×"))))),30,IF(AND($D$1="三交代制",AD63&lt;&gt;"準",AD63&lt;&gt;"深",OR(AE63="準",AE63="深"),(NOT(OR(AND(AE63="準",OR(AD63="日",AD63="休",AE$17=1,AND(AF63&lt;&gt;"準",AF63&lt;&gt;"深",AD63="")),OR(AF63="休",AND(AF63="準",OR(AG63="休",AE$17=30,AG$18="×")),AE$17=31,AF$18="×",AF63="")),AND(AE63="深",OR(AD63="休",AE$17=1,AND(AF63&lt;&gt;"準",AF63&lt;&gt;"深",AD63="")),OR(AF63="休",AND(OR(AF63="準",AF63="深"),OR(AG63="休",AE$17=30,AG$18="×")),AE$17=31,AF$18="×",AF63="")))))),40,0))))</f>
        <v>0</v>
      </c>
      <c r="AF204" s="343">
        <f t="shared" ref="AF204" si="1003">IF(AND($D$1="二交代制",AF$17&gt;=1,AF$17&lt;=28,AF63="当",AG63="明",AH63="休",AI63="当"),10,IF(AND($D$1="三交代制",AF$17&gt;=2,AF$17&lt;=30,OR(AF63="準",AF63="深"),OR(AG63="準",AG63="深"),OR(AH63="準",AH63="深")),20,IF(AND($D$1="二交代制",OR(AF63="当",AF63="明"),NOT(OR(AND(AF63="当",OR(AG63="明",AF$17=31,AG$18="×"),OR(AH63="休",AF$17=30,AF$17=31,AH$18="×")),AND(AF63="明",OR(AE63="当",AF$17=1),OR(AG63="休",AF$17=31,AG$18="×"))))),30,IF(AND($D$1="三交代制",AE63&lt;&gt;"準",AE63&lt;&gt;"深",OR(AF63="準",AF63="深"),(NOT(OR(AND(AF63="準",OR(AE63="日",AE63="休",AF$17=1,AND(AG63&lt;&gt;"準",AG63&lt;&gt;"深",AE63="")),OR(AG63="休",AND(AG63="準",OR(AH63="休",AF$17=30,AH$18="×")),AF$17=31,AG$18="×",AG63="")),AND(AF63="深",OR(AE63="休",AF$17=1,AND(AG63&lt;&gt;"準",AG63&lt;&gt;"深",AE63="")),OR(AG63="休",AND(OR(AG63="準",AG63="深"),OR(AH63="休",AF$17=30,AH$18="×")),AF$17=31,AG$18="×",AG63="")))))),40,0))))</f>
        <v>0</v>
      </c>
      <c r="AG204" s="343">
        <f t="shared" ref="AG204" si="1004">IF(AND($D$1="二交代制",AG$17&gt;=1,AG$17&lt;=28,AG63="当",AH63="明",AI63="休",AJ63="当"),10,IF(AND($D$1="三交代制",AG$17&gt;=2,AG$17&lt;=30,OR(AG63="準",AG63="深"),OR(AH63="準",AH63="深"),OR(AI63="準",AI63="深")),20,IF(AND($D$1="二交代制",OR(AG63="当",AG63="明"),NOT(OR(AND(AG63="当",OR(AH63="明",AG$17=31,AH$18="×"),OR(AI63="休",AG$17=30,AG$17=31,AI$18="×")),AND(AG63="明",OR(AF63="当",AG$17=1),OR(AH63="休",AG$17=31,AH$18="×"))))),30,IF(AND($D$1="三交代制",AF63&lt;&gt;"準",AF63&lt;&gt;"深",OR(AG63="準",AG63="深"),(NOT(OR(AND(AG63="準",OR(AF63="日",AF63="休",AG$17=1,AND(AH63&lt;&gt;"準",AH63&lt;&gt;"深",AF63="")),OR(AH63="休",AND(AH63="準",OR(AI63="休",AG$17=30,AI$18="×")),AG$17=31,AH$18="×",AH63="")),AND(AG63="深",OR(AF63="休",AG$17=1,AND(AH63&lt;&gt;"準",AH63&lt;&gt;"深",AF63="")),OR(AH63="休",AND(OR(AH63="準",AH63="深"),OR(AI63="休",AG$17=30,AI$18="×")),AG$17=31,AH$18="×",AH63="")))))),40,0))))</f>
        <v>0</v>
      </c>
      <c r="AH204" s="343">
        <f t="shared" ref="AH204" si="1005">IF(AND($D$1="二交代制",AH$17&gt;=1,AH$17&lt;=28,AH63="当",AI63="明",AJ63="休",AK63="当"),10,IF(AND($D$1="三交代制",AH$17&gt;=2,AH$17&lt;=30,OR(AH63="準",AH63="深"),OR(AI63="準",AI63="深"),OR(AJ63="準",AJ63="深")),20,IF(AND($D$1="二交代制",OR(AH63="当",AH63="明"),NOT(OR(AND(AH63="当",OR(AI63="明",AH$17=31,AI$18="×"),OR(AJ63="休",AH$17=30,AH$17=31,AJ$18="×")),AND(AH63="明",OR(AG63="当",AH$17=1),OR(AI63="休",AH$17=31,AI$18="×"))))),30,IF(AND($D$1="三交代制",AG63&lt;&gt;"準",AG63&lt;&gt;"深",OR(AH63="準",AH63="深"),(NOT(OR(AND(AH63="準",OR(AG63="日",AG63="休",AH$17=1,AND(AI63&lt;&gt;"準",AI63&lt;&gt;"深",AG63="")),OR(AI63="休",AND(AI63="準",OR(AJ63="休",AH$17=30,AJ$18="×")),AH$17=31,AI$18="×",AI63="")),AND(AH63="深",OR(AG63="休",AH$17=1,AND(AI63&lt;&gt;"準",AI63&lt;&gt;"深",AG63="")),OR(AI63="休",AND(OR(AI63="準",AI63="深"),OR(AJ63="休",AH$17=30,AJ$18="×")),AH$17=31,AI$18="×",AI63="")))))),40,0))))</f>
        <v>0</v>
      </c>
      <c r="AI204" s="343">
        <f t="shared" ref="AI204" si="1006">IF(AND($D$1="二交代制",AI$17&gt;=1,AI$17&lt;=28,AI63="当",AJ63="明",AK63="休",AL63="当"),10,IF(AND($D$1="三交代制",AI$17&gt;=2,AI$17&lt;=30,OR(AI63="準",AI63="深"),OR(AJ63="準",AJ63="深"),OR(AK63="準",AK63="深")),20,IF(AND($D$1="二交代制",OR(AI63="当",AI63="明"),NOT(OR(AND(AI63="当",OR(AJ63="明",AI$17=31,AJ$18="×"),OR(AK63="休",AI$17=30,AI$17=31,AK$18="×")),AND(AI63="明",OR(AH63="当",AI$17=1),OR(AJ63="休",AI$17=31,AJ$18="×"))))),30,IF(AND($D$1="三交代制",AH63&lt;&gt;"準",AH63&lt;&gt;"深",OR(AI63="準",AI63="深"),(NOT(OR(AND(AI63="準",OR(AH63="日",AH63="休",AI$17=1,AND(AJ63&lt;&gt;"準",AJ63&lt;&gt;"深",AH63="")),OR(AJ63="休",AND(AJ63="準",OR(AK63="休",AI$17=30,AK$18="×")),AI$17=31,AJ$18="×",AJ63="")),AND(AI63="深",OR(AH63="休",AI$17=1,AND(AJ63&lt;&gt;"準",AJ63&lt;&gt;"深",AH63="")),OR(AJ63="休",AND(OR(AJ63="準",AJ63="深"),OR(AK63="休",AI$17=30,AK$18="×")),AI$17=31,AJ$18="×",AJ63="")))))),40,0))))</f>
        <v>0</v>
      </c>
      <c r="AJ204" s="343">
        <f t="shared" ref="AJ204" si="1007">IF(AND($D$1="二交代制",AJ$17&gt;=1,AJ$17&lt;=28,AJ63="当",AK63="明",AL63="休",AM63="当"),10,IF(AND($D$1="三交代制",AJ$17&gt;=2,AJ$17&lt;=30,OR(AJ63="準",AJ63="深"),OR(AK63="準",AK63="深"),OR(AL63="準",AL63="深")),20,IF(AND($D$1="二交代制",OR(AJ63="当",AJ63="明"),NOT(OR(AND(AJ63="当",OR(AK63="明",AJ$17=31,AK$18="×"),OR(AL63="休",AJ$17=30,AJ$17=31,AL$18="×")),AND(AJ63="明",OR(AI63="当",AJ$17=1),OR(AK63="休",AJ$17=31,AK$18="×"))))),30,IF(AND($D$1="三交代制",AI63&lt;&gt;"準",AI63&lt;&gt;"深",OR(AJ63="準",AJ63="深"),(NOT(OR(AND(AJ63="準",OR(AI63="日",AI63="休",AJ$17=1,AND(AK63&lt;&gt;"準",AK63&lt;&gt;"深",AI63="")),OR(AK63="休",AND(AK63="準",OR(AL63="休",AJ$17=30,AL$18="×")),AJ$17=31,AK$18="×",AK63="")),AND(AJ63="深",OR(AI63="休",AJ$17=1,AND(AK63&lt;&gt;"準",AK63&lt;&gt;"深",AI63="")),OR(AK63="休",AND(OR(AK63="準",AK63="深"),OR(AL63="休",AJ$17=30,AL$18="×")),AJ$17=31,AK$18="×",AK63="")))))),40,0))))</f>
        <v>0</v>
      </c>
      <c r="AK204" s="343">
        <f t="shared" ref="AK204" si="1008">IF(AND($D$1="二交代制",AK$17&gt;=1,AK$17&lt;=28,AK63="当",AL63="明",AM63="休",AN63="当"),10,IF(AND($D$1="三交代制",AK$17&gt;=2,AK$17&lt;=30,OR(AK63="準",AK63="深"),OR(AL63="準",AL63="深"),OR(AM63="準",AM63="深")),20,IF(AND($D$1="二交代制",OR(AK63="当",AK63="明"),NOT(OR(AND(AK63="当",OR(AL63="明",AK$17=31,AL$18="×"),OR(AM63="休",AK$17=30,AK$17=31,AM$18="×")),AND(AK63="明",OR(AJ63="当",AK$17=1),OR(AL63="休",AK$17=31,AL$18="×"))))),30,IF(AND($D$1="三交代制",AJ63&lt;&gt;"準",AJ63&lt;&gt;"深",OR(AK63="準",AK63="深"),(NOT(OR(AND(AK63="準",OR(AJ63="日",AJ63="休",AK$17=1,AND(AL63&lt;&gt;"準",AL63&lt;&gt;"深",AJ63="")),OR(AL63="休",AND(AL63="準",OR(AM63="休",AK$17=30,AM$18="×")),AK$17=31,AL$18="×",AL63="")),AND(AK63="深",OR(AJ63="休",AK$17=1,AND(AL63&lt;&gt;"準",AL63&lt;&gt;"深",AJ63="")),OR(AL63="休",AND(OR(AL63="準",AL63="深"),OR(AM63="休",AK$17=30,AM$18="×")),AK$17=31,AL$18="×",AL63="")))))),40,0))))</f>
        <v>0</v>
      </c>
      <c r="AL204" s="343">
        <f t="shared" ref="AL204" si="1009">IF(AND($D$1="二交代制",AL$17&gt;=1,AL$17&lt;=28,AL63="当",AM63="明",AN63="休",AO63="当"),10,IF(AND($D$1="三交代制",AL$17&gt;=2,AL$17&lt;=30,OR(AL63="準",AL63="深"),OR(AM63="準",AM63="深"),OR(AN63="準",AN63="深")),20,IF(AND($D$1="二交代制",OR(AL63="当",AL63="明"),NOT(OR(AND(AL63="当",OR(AM63="明",AL$17=31,AM$18="×"),OR(AN63="休",AL$17=30,AL$17=31,AN$18="×")),AND(AL63="明",OR(AK63="当",AL$17=1),OR(AM63="休",AL$17=31,AM$18="×"))))),30,IF(AND($D$1="三交代制",AK63&lt;&gt;"準",AK63&lt;&gt;"深",OR(AL63="準",AL63="深"),(NOT(OR(AND(AL63="準",OR(AK63="日",AK63="休",AL$17=1,AND(AM63&lt;&gt;"準",AM63&lt;&gt;"深",AK63="")),OR(AM63="休",AND(AM63="準",OR(AN63="休",AL$17=30,AN$18="×")),AL$17=31,AM$18="×",AM63="")),AND(AL63="深",OR(AK63="休",AL$17=1,AND(AM63&lt;&gt;"準",AM63&lt;&gt;"深",AK63="")),OR(AM63="休",AND(OR(AM63="準",AM63="深"),OR(AN63="休",AL$17=30,AN$18="×")),AL$17=31,AM$18="×",AM63="")))))),40,0))))</f>
        <v>0</v>
      </c>
      <c r="AM204" s="343">
        <f t="shared" ref="AM204" si="1010">IF(AND($D$1="二交代制",AM$17&gt;=1,AM$17&lt;=28,AM63="当",AN63="明",AO63="休",AP63="当"),10,IF(AND($D$1="三交代制",AM$17&gt;=2,AM$17&lt;=30,OR(AM63="準",AM63="深"),OR(AN63="準",AN63="深"),OR(AO63="準",AO63="深")),20,IF(AND($D$1="二交代制",OR(AM63="当",AM63="明"),NOT(OR(AND(AM63="当",OR(AN63="明",AM$17=31,AN$18="×"),OR(AO63="休",AM$17=30,AM$17=31,AO$18="×")),AND(AM63="明",OR(AL63="当",AM$17=1),OR(AN63="休",AM$17=31,AN$18="×"))))),30,IF(AND($D$1="三交代制",AL63&lt;&gt;"準",AL63&lt;&gt;"深",OR(AM63="準",AM63="深"),(NOT(OR(AND(AM63="準",OR(AL63="日",AL63="休",AM$17=1,AND(AN63&lt;&gt;"準",AN63&lt;&gt;"深",AL63="")),OR(AN63="休",AND(AN63="準",OR(AO63="休",AM$17=30,AO$18="×")),AM$17=31,AN$18="×",AN63="")),AND(AM63="深",OR(AL63="休",AM$17=1,AND(AN63&lt;&gt;"準",AN63&lt;&gt;"深",AL63="")),OR(AN63="休",AND(OR(AN63="準",AN63="深"),OR(AO63="休",AM$17=30,AO$18="×")),AM$17=31,AN$18="×",AN63="")))))),40,0))))</f>
        <v>0</v>
      </c>
      <c r="AN204" s="343">
        <f t="shared" ref="AN204" si="1011">IF(AND($D$1="二交代制",AN$17&gt;=1,AN$17&lt;=28,AN63="当",AO63="明",AP63="休",AQ63="当"),10,IF(AND($D$1="三交代制",AN$17&gt;=2,AN$17&lt;=30,OR(AN63="準",AN63="深"),OR(AO63="準",AO63="深"),OR(AP63="準",AP63="深")),20,IF(AND($D$1="二交代制",OR(AN63="当",AN63="明"),NOT(OR(AND(AN63="当",OR(AO63="明",AN$17=31,AO$18="×"),OR(AP63="休",AN$17=30,AN$17=31,AP$18="×")),AND(AN63="明",OR(AM63="当",AN$17=1),OR(AO63="休",AN$17=31,AO$18="×"))))),30,IF(AND($D$1="三交代制",AM63&lt;&gt;"準",AM63&lt;&gt;"深",OR(AN63="準",AN63="深"),(NOT(OR(AND(AN63="準",OR(AM63="日",AM63="休",AN$17=1,AND(AO63&lt;&gt;"準",AO63&lt;&gt;"深",AM63="")),OR(AO63="休",AND(AO63="準",OR(AP63="休",AN$17=30,AP$18="×")),AN$17=31,AO$18="×",AO63="")),AND(AN63="深",OR(AM63="休",AN$17=1,AND(AO63&lt;&gt;"準",AO63&lt;&gt;"深",AM63="")),OR(AO63="休",AND(OR(AO63="準",AO63="深"),OR(AP63="休",AN$17=30,AP$18="×")),AN$17=31,AO$18="×",AO63="")))))),40,0))))</f>
        <v>0</v>
      </c>
      <c r="AO204" s="343">
        <f t="shared" ref="AO204" si="1012">IF(AND($D$1="二交代制",AO$17&gt;=1,AO$17&lt;=28,AO63="当",AP63="明",AQ63="休",AR63="当"),10,IF(AND($D$1="三交代制",AO$17&gt;=2,AO$17&lt;=30,OR(AO63="準",AO63="深"),OR(AP63="準",AP63="深"),OR(AQ63="準",AQ63="深")),20,IF(AND($D$1="二交代制",OR(AO63="当",AO63="明"),NOT(OR(AND(AO63="当",OR(AP63="明",AO$17=31,AP$18="×"),OR(AQ63="休",AO$17=30,AO$17=31,AQ$18="×")),AND(AO63="明",OR(AN63="当",AO$17=1),OR(AP63="休",AO$17=31,AP$18="×"))))),30,IF(AND($D$1="三交代制",AN63&lt;&gt;"準",AN63&lt;&gt;"深",OR(AO63="準",AO63="深"),(NOT(OR(AND(AO63="準",OR(AN63="日",AN63="休",AO$17=1,AND(AP63&lt;&gt;"準",AP63&lt;&gt;"深",AN63="")),OR(AP63="休",AND(AP63="準",OR(AQ63="休",AO$17=30,AQ$18="×")),AO$17=31,AP$18="×",AP63="")),AND(AO63="深",OR(AN63="休",AO$17=1,AND(AP63&lt;&gt;"準",AP63&lt;&gt;"深",AN63="")),OR(AP63="休",AND(OR(AP63="準",AP63="深"),OR(AQ63="休",AO$17=30,AQ$18="×")),AO$17=31,AP$18="×",AP63="")))))),40,0))))</f>
        <v>0</v>
      </c>
    </row>
    <row r="205" spans="3:41" x14ac:dyDescent="0.4">
      <c r="C205" s="17"/>
      <c r="D205" s="17"/>
      <c r="E205" s="17"/>
      <c r="F205" s="17"/>
      <c r="G205" s="17"/>
      <c r="H205" s="17"/>
      <c r="I205" s="345"/>
      <c r="J205" s="434"/>
      <c r="K205" s="343"/>
      <c r="L205" s="343"/>
      <c r="M205" s="343"/>
      <c r="N205" s="343"/>
      <c r="O205" s="343"/>
      <c r="P205" s="343"/>
      <c r="Q205" s="343"/>
      <c r="R205" s="343"/>
      <c r="S205" s="343"/>
      <c r="T205" s="343"/>
      <c r="U205" s="343"/>
      <c r="V205" s="343"/>
      <c r="W205" s="343"/>
      <c r="X205" s="343"/>
      <c r="Y205" s="343"/>
      <c r="Z205" s="343"/>
      <c r="AA205" s="343"/>
      <c r="AB205" s="343"/>
      <c r="AC205" s="343"/>
      <c r="AD205" s="343"/>
      <c r="AE205" s="343"/>
      <c r="AF205" s="343"/>
      <c r="AG205" s="343"/>
      <c r="AH205" s="343"/>
      <c r="AI205" s="343"/>
      <c r="AJ205" s="343"/>
      <c r="AK205" s="343"/>
      <c r="AL205" s="343"/>
      <c r="AM205" s="343"/>
      <c r="AN205" s="343"/>
      <c r="AO205" s="343"/>
    </row>
    <row r="206" spans="3:41" x14ac:dyDescent="0.4">
      <c r="C206" s="17"/>
      <c r="D206" s="17"/>
      <c r="E206" s="17"/>
      <c r="F206" s="17"/>
      <c r="G206" s="17"/>
      <c r="H206" s="17"/>
      <c r="I206" s="345"/>
      <c r="J206" s="419" t="str">
        <f t="shared" ref="J206" si="1013">E65</f>
        <v/>
      </c>
      <c r="K206" s="343">
        <f t="shared" ref="K206" si="1014">IF(AND($D$1="二交代制",K$17&gt;=1,K$17&lt;=28,K65="当",L65="明",M65="休",N65="当"),10,IF(AND($D$1="三交代制",K$17&gt;=2,K$17&lt;=30,OR(K65="準",K65="深"),OR(L65="準",L65="深"),OR(M65="準",M65="深")),20,IF(AND($D$1="二交代制",OR(K65="当",K65="明"),NOT(OR(AND(K65="当",OR(L65="明",K$17=31,L$18="×"),OR(M65="休",K$17=30,K$17=31,M$18="×")),AND(K65="明",OR(J65="当",K$17=1),OR(L65="休",K$17=31,L$18="×"))))),30,IF(AND($D$1="三交代制",J65&lt;&gt;"準",J65&lt;&gt;"深",OR(K65="準",K65="深"),(NOT(OR(AND(K65="準",OR(J65="日",J65="休",K$17=1,AND(L65&lt;&gt;"準",L65&lt;&gt;"深",J65="")),OR(L65="休",AND(L65="準",OR(M65="休",K$17=30,M$18="×")),K$17=31,L$18="×",L65="")),AND(K65="深",OR(J65="休",K$17=1,AND(L65&lt;&gt;"準",L65&lt;&gt;"深",J65="")),OR(L65="休",AND(OR(L65="準",L65="深"),OR(M65="休",K$17=30,M$18="×")),K$17=31,L$18="×",L65="")))))),40,0))))</f>
        <v>0</v>
      </c>
      <c r="L206" s="343">
        <f t="shared" ref="L206" si="1015">IF(AND($D$1="二交代制",L$17&gt;=1,L$17&lt;=28,L65="当",M65="明",N65="休",O65="当"),10,IF(AND($D$1="三交代制",L$17&gt;=2,L$17&lt;=30,OR(L65="準",L65="深"),OR(M65="準",M65="深"),OR(N65="準",N65="深")),20,IF(AND($D$1="二交代制",OR(L65="当",L65="明"),NOT(OR(AND(L65="当",OR(M65="明",L$17=31,M$18="×"),OR(N65="休",L$17=30,L$17=31,N$18="×")),AND(L65="明",OR(K65="当",L$17=1),OR(M65="休",L$17=31,M$18="×"))))),30,IF(AND($D$1="三交代制",K65&lt;&gt;"準",K65&lt;&gt;"深",OR(L65="準",L65="深"),(NOT(OR(AND(L65="準",OR(K65="日",K65="休",L$17=1,AND(M65&lt;&gt;"準",M65&lt;&gt;"深",K65="")),OR(M65="休",AND(M65="準",OR(N65="休",L$17=30,N$18="×")),L$17=31,M$18="×",M65="")),AND(L65="深",OR(K65="休",L$17=1,AND(M65&lt;&gt;"準",M65&lt;&gt;"深",K65="")),OR(M65="休",AND(OR(M65="準",M65="深"),OR(N65="休",L$17=30,N$18="×")),L$17=31,M$18="×",M65="")))))),40,0))))</f>
        <v>0</v>
      </c>
      <c r="M206" s="343">
        <f t="shared" ref="M206" si="1016">IF(AND($D$1="二交代制",M$17&gt;=1,M$17&lt;=28,M65="当",N65="明",O65="休",P65="当"),10,IF(AND($D$1="三交代制",M$17&gt;=2,M$17&lt;=30,OR(M65="準",M65="深"),OR(N65="準",N65="深"),OR(O65="準",O65="深")),20,IF(AND($D$1="二交代制",OR(M65="当",M65="明"),NOT(OR(AND(M65="当",OR(N65="明",M$17=31,N$18="×"),OR(O65="休",M$17=30,M$17=31,O$18="×")),AND(M65="明",OR(L65="当",M$17=1),OR(N65="休",M$17=31,N$18="×"))))),30,IF(AND($D$1="三交代制",L65&lt;&gt;"準",L65&lt;&gt;"深",OR(M65="準",M65="深"),(NOT(OR(AND(M65="準",OR(L65="日",L65="休",M$17=1,AND(N65&lt;&gt;"準",N65&lt;&gt;"深",L65="")),OR(N65="休",AND(N65="準",OR(O65="休",M$17=30,O$18="×")),M$17=31,N$18="×",N65="")),AND(M65="深",OR(L65="休",M$17=1,AND(N65&lt;&gt;"準",N65&lt;&gt;"深",L65="")),OR(N65="休",AND(OR(N65="準",N65="深"),OR(O65="休",M$17=30,O$18="×")),M$17=31,N$18="×",N65="")))))),40,0))))</f>
        <v>0</v>
      </c>
      <c r="N206" s="343">
        <f t="shared" ref="N206" si="1017">IF(AND($D$1="二交代制",N$17&gt;=1,N$17&lt;=28,N65="当",O65="明",P65="休",Q65="当"),10,IF(AND($D$1="三交代制",N$17&gt;=2,N$17&lt;=30,OR(N65="準",N65="深"),OR(O65="準",O65="深"),OR(P65="準",P65="深")),20,IF(AND($D$1="二交代制",OR(N65="当",N65="明"),NOT(OR(AND(N65="当",OR(O65="明",N$17=31,O$18="×"),OR(P65="休",N$17=30,N$17=31,P$18="×")),AND(N65="明",OR(M65="当",N$17=1),OR(O65="休",N$17=31,O$18="×"))))),30,IF(AND($D$1="三交代制",M65&lt;&gt;"準",M65&lt;&gt;"深",OR(N65="準",N65="深"),(NOT(OR(AND(N65="準",OR(M65="日",M65="休",N$17=1,AND(O65&lt;&gt;"準",O65&lt;&gt;"深",M65="")),OR(O65="休",AND(O65="準",OR(P65="休",N$17=30,P$18="×")),N$17=31,O$18="×",O65="")),AND(N65="深",OR(M65="休",N$17=1,AND(O65&lt;&gt;"準",O65&lt;&gt;"深",M65="")),OR(O65="休",AND(OR(O65="準",O65="深"),OR(P65="休",N$17=30,P$18="×")),N$17=31,O$18="×",O65="")))))),40,0))))</f>
        <v>0</v>
      </c>
      <c r="O206" s="343">
        <f t="shared" ref="O206" si="1018">IF(AND($D$1="二交代制",O$17&gt;=1,O$17&lt;=28,O65="当",P65="明",Q65="休",R65="当"),10,IF(AND($D$1="三交代制",O$17&gt;=2,O$17&lt;=30,OR(O65="準",O65="深"),OR(P65="準",P65="深"),OR(Q65="準",Q65="深")),20,IF(AND($D$1="二交代制",OR(O65="当",O65="明"),NOT(OR(AND(O65="当",OR(P65="明",O$17=31,P$18="×"),OR(Q65="休",O$17=30,O$17=31,Q$18="×")),AND(O65="明",OR(N65="当",O$17=1),OR(P65="休",O$17=31,P$18="×"))))),30,IF(AND($D$1="三交代制",N65&lt;&gt;"準",N65&lt;&gt;"深",OR(O65="準",O65="深"),(NOT(OR(AND(O65="準",OR(N65="日",N65="休",O$17=1,AND(P65&lt;&gt;"準",P65&lt;&gt;"深",N65="")),OR(P65="休",AND(P65="準",OR(Q65="休",O$17=30,Q$18="×")),O$17=31,P$18="×",P65="")),AND(O65="深",OR(N65="休",O$17=1,AND(P65&lt;&gt;"準",P65&lt;&gt;"深",N65="")),OR(P65="休",AND(OR(P65="準",P65="深"),OR(Q65="休",O$17=30,Q$18="×")),O$17=31,P$18="×",P65="")))))),40,0))))</f>
        <v>0</v>
      </c>
      <c r="P206" s="343">
        <f t="shared" ref="P206" si="1019">IF(AND($D$1="二交代制",P$17&gt;=1,P$17&lt;=28,P65="当",Q65="明",R65="休",S65="当"),10,IF(AND($D$1="三交代制",P$17&gt;=2,P$17&lt;=30,OR(P65="準",P65="深"),OR(Q65="準",Q65="深"),OR(R65="準",R65="深")),20,IF(AND($D$1="二交代制",OR(P65="当",P65="明"),NOT(OR(AND(P65="当",OR(Q65="明",P$17=31,Q$18="×"),OR(R65="休",P$17=30,P$17=31,R$18="×")),AND(P65="明",OR(O65="当",P$17=1),OR(Q65="休",P$17=31,Q$18="×"))))),30,IF(AND($D$1="三交代制",O65&lt;&gt;"準",O65&lt;&gt;"深",OR(P65="準",P65="深"),(NOT(OR(AND(P65="準",OR(O65="日",O65="休",P$17=1,AND(Q65&lt;&gt;"準",Q65&lt;&gt;"深",O65="")),OR(Q65="休",AND(Q65="準",OR(R65="休",P$17=30,R$18="×")),P$17=31,Q$18="×",Q65="")),AND(P65="深",OR(O65="休",P$17=1,AND(Q65&lt;&gt;"準",Q65&lt;&gt;"深",O65="")),OR(Q65="休",AND(OR(Q65="準",Q65="深"),OR(R65="休",P$17=30,R$18="×")),P$17=31,Q$18="×",Q65="")))))),40,0))))</f>
        <v>0</v>
      </c>
      <c r="Q206" s="343">
        <f t="shared" ref="Q206" si="1020">IF(AND($D$1="二交代制",Q$17&gt;=1,Q$17&lt;=28,Q65="当",R65="明",S65="休",T65="当"),10,IF(AND($D$1="三交代制",Q$17&gt;=2,Q$17&lt;=30,OR(Q65="準",Q65="深"),OR(R65="準",R65="深"),OR(S65="準",S65="深")),20,IF(AND($D$1="二交代制",OR(Q65="当",Q65="明"),NOT(OR(AND(Q65="当",OR(R65="明",Q$17=31,R$18="×"),OR(S65="休",Q$17=30,Q$17=31,S$18="×")),AND(Q65="明",OR(P65="当",Q$17=1),OR(R65="休",Q$17=31,R$18="×"))))),30,IF(AND($D$1="三交代制",P65&lt;&gt;"準",P65&lt;&gt;"深",OR(Q65="準",Q65="深"),(NOT(OR(AND(Q65="準",OR(P65="日",P65="休",Q$17=1,AND(R65&lt;&gt;"準",R65&lt;&gt;"深",P65="")),OR(R65="休",AND(R65="準",OR(S65="休",Q$17=30,S$18="×")),Q$17=31,R$18="×",R65="")),AND(Q65="深",OR(P65="休",Q$17=1,AND(R65&lt;&gt;"準",R65&lt;&gt;"深",P65="")),OR(R65="休",AND(OR(R65="準",R65="深"),OR(S65="休",Q$17=30,S$18="×")),Q$17=31,R$18="×",R65="")))))),40,0))))</f>
        <v>0</v>
      </c>
      <c r="R206" s="343">
        <f t="shared" ref="R206" si="1021">IF(AND($D$1="二交代制",R$17&gt;=1,R$17&lt;=28,R65="当",S65="明",T65="休",U65="当"),10,IF(AND($D$1="三交代制",R$17&gt;=2,R$17&lt;=30,OR(R65="準",R65="深"),OR(S65="準",S65="深"),OR(T65="準",T65="深")),20,IF(AND($D$1="二交代制",OR(R65="当",R65="明"),NOT(OR(AND(R65="当",OR(S65="明",R$17=31,S$18="×"),OR(T65="休",R$17=30,R$17=31,T$18="×")),AND(R65="明",OR(Q65="当",R$17=1),OR(S65="休",R$17=31,S$18="×"))))),30,IF(AND($D$1="三交代制",Q65&lt;&gt;"準",Q65&lt;&gt;"深",OR(R65="準",R65="深"),(NOT(OR(AND(R65="準",OR(Q65="日",Q65="休",R$17=1,AND(S65&lt;&gt;"準",S65&lt;&gt;"深",Q65="")),OR(S65="休",AND(S65="準",OR(T65="休",R$17=30,T$18="×")),R$17=31,S$18="×",S65="")),AND(R65="深",OR(Q65="休",R$17=1,AND(S65&lt;&gt;"準",S65&lt;&gt;"深",Q65="")),OR(S65="休",AND(OR(S65="準",S65="深"),OR(T65="休",R$17=30,T$18="×")),R$17=31,S$18="×",S65="")))))),40,0))))</f>
        <v>0</v>
      </c>
      <c r="S206" s="343">
        <f t="shared" ref="S206" si="1022">IF(AND($D$1="二交代制",S$17&gt;=1,S$17&lt;=28,S65="当",T65="明",U65="休",V65="当"),10,IF(AND($D$1="三交代制",S$17&gt;=2,S$17&lt;=30,OR(S65="準",S65="深"),OR(T65="準",T65="深"),OR(U65="準",U65="深")),20,IF(AND($D$1="二交代制",OR(S65="当",S65="明"),NOT(OR(AND(S65="当",OR(T65="明",S$17=31,T$18="×"),OR(U65="休",S$17=30,S$17=31,U$18="×")),AND(S65="明",OR(R65="当",S$17=1),OR(T65="休",S$17=31,T$18="×"))))),30,IF(AND($D$1="三交代制",R65&lt;&gt;"準",R65&lt;&gt;"深",OR(S65="準",S65="深"),(NOT(OR(AND(S65="準",OR(R65="日",R65="休",S$17=1,AND(T65&lt;&gt;"準",T65&lt;&gt;"深",R65="")),OR(T65="休",AND(T65="準",OR(U65="休",S$17=30,U$18="×")),S$17=31,T$18="×",T65="")),AND(S65="深",OR(R65="休",S$17=1,AND(T65&lt;&gt;"準",T65&lt;&gt;"深",R65="")),OR(T65="休",AND(OR(T65="準",T65="深"),OR(U65="休",S$17=30,U$18="×")),S$17=31,T$18="×",T65="")))))),40,0))))</f>
        <v>0</v>
      </c>
      <c r="T206" s="343">
        <f t="shared" ref="T206" si="1023">IF(AND($D$1="二交代制",T$17&gt;=1,T$17&lt;=28,T65="当",U65="明",V65="休",W65="当"),10,IF(AND($D$1="三交代制",T$17&gt;=2,T$17&lt;=30,OR(T65="準",T65="深"),OR(U65="準",U65="深"),OR(V65="準",V65="深")),20,IF(AND($D$1="二交代制",OR(T65="当",T65="明"),NOT(OR(AND(T65="当",OR(U65="明",T$17=31,U$18="×"),OR(V65="休",T$17=30,T$17=31,V$18="×")),AND(T65="明",OR(S65="当",T$17=1),OR(U65="休",T$17=31,U$18="×"))))),30,IF(AND($D$1="三交代制",S65&lt;&gt;"準",S65&lt;&gt;"深",OR(T65="準",T65="深"),(NOT(OR(AND(T65="準",OR(S65="日",S65="休",T$17=1,AND(U65&lt;&gt;"準",U65&lt;&gt;"深",S65="")),OR(U65="休",AND(U65="準",OR(V65="休",T$17=30,V$18="×")),T$17=31,U$18="×",U65="")),AND(T65="深",OR(S65="休",T$17=1,AND(U65&lt;&gt;"準",U65&lt;&gt;"深",S65="")),OR(U65="休",AND(OR(U65="準",U65="深"),OR(V65="休",T$17=30,V$18="×")),T$17=31,U$18="×",U65="")))))),40,0))))</f>
        <v>0</v>
      </c>
      <c r="U206" s="343">
        <f t="shared" ref="U206" si="1024">IF(AND($D$1="二交代制",U$17&gt;=1,U$17&lt;=28,U65="当",V65="明",W65="休",X65="当"),10,IF(AND($D$1="三交代制",U$17&gt;=2,U$17&lt;=30,OR(U65="準",U65="深"),OR(V65="準",V65="深"),OR(W65="準",W65="深")),20,IF(AND($D$1="二交代制",OR(U65="当",U65="明"),NOT(OR(AND(U65="当",OR(V65="明",U$17=31,V$18="×"),OR(W65="休",U$17=30,U$17=31,W$18="×")),AND(U65="明",OR(T65="当",U$17=1),OR(V65="休",U$17=31,V$18="×"))))),30,IF(AND($D$1="三交代制",T65&lt;&gt;"準",T65&lt;&gt;"深",OR(U65="準",U65="深"),(NOT(OR(AND(U65="準",OR(T65="日",T65="休",U$17=1,AND(V65&lt;&gt;"準",V65&lt;&gt;"深",T65="")),OR(V65="休",AND(V65="準",OR(W65="休",U$17=30,W$18="×")),U$17=31,V$18="×",V65="")),AND(U65="深",OR(T65="休",U$17=1,AND(V65&lt;&gt;"準",V65&lt;&gt;"深",T65="")),OR(V65="休",AND(OR(V65="準",V65="深"),OR(W65="休",U$17=30,W$18="×")),U$17=31,V$18="×",V65="")))))),40,0))))</f>
        <v>0</v>
      </c>
      <c r="V206" s="343">
        <f t="shared" ref="V206" si="1025">IF(AND($D$1="二交代制",V$17&gt;=1,V$17&lt;=28,V65="当",W65="明",X65="休",Y65="当"),10,IF(AND($D$1="三交代制",V$17&gt;=2,V$17&lt;=30,OR(V65="準",V65="深"),OR(W65="準",W65="深"),OR(X65="準",X65="深")),20,IF(AND($D$1="二交代制",OR(V65="当",V65="明"),NOT(OR(AND(V65="当",OR(W65="明",V$17=31,W$18="×"),OR(X65="休",V$17=30,V$17=31,X$18="×")),AND(V65="明",OR(U65="当",V$17=1),OR(W65="休",V$17=31,W$18="×"))))),30,IF(AND($D$1="三交代制",U65&lt;&gt;"準",U65&lt;&gt;"深",OR(V65="準",V65="深"),(NOT(OR(AND(V65="準",OR(U65="日",U65="休",V$17=1,AND(W65&lt;&gt;"準",W65&lt;&gt;"深",U65="")),OR(W65="休",AND(W65="準",OR(X65="休",V$17=30,X$18="×")),V$17=31,W$18="×",W65="")),AND(V65="深",OR(U65="休",V$17=1,AND(W65&lt;&gt;"準",W65&lt;&gt;"深",U65="")),OR(W65="休",AND(OR(W65="準",W65="深"),OR(X65="休",V$17=30,X$18="×")),V$17=31,W$18="×",W65="")))))),40,0))))</f>
        <v>0</v>
      </c>
      <c r="W206" s="343">
        <f t="shared" ref="W206" si="1026">IF(AND($D$1="二交代制",W$17&gt;=1,W$17&lt;=28,W65="当",X65="明",Y65="休",Z65="当"),10,IF(AND($D$1="三交代制",W$17&gt;=2,W$17&lt;=30,OR(W65="準",W65="深"),OR(X65="準",X65="深"),OR(Y65="準",Y65="深")),20,IF(AND($D$1="二交代制",OR(W65="当",W65="明"),NOT(OR(AND(W65="当",OR(X65="明",W$17=31,X$18="×"),OR(Y65="休",W$17=30,W$17=31,Y$18="×")),AND(W65="明",OR(V65="当",W$17=1),OR(X65="休",W$17=31,X$18="×"))))),30,IF(AND($D$1="三交代制",V65&lt;&gt;"準",V65&lt;&gt;"深",OR(W65="準",W65="深"),(NOT(OR(AND(W65="準",OR(V65="日",V65="休",W$17=1,AND(X65&lt;&gt;"準",X65&lt;&gt;"深",V65="")),OR(X65="休",AND(X65="準",OR(Y65="休",W$17=30,Y$18="×")),W$17=31,X$18="×",X65="")),AND(W65="深",OR(V65="休",W$17=1,AND(X65&lt;&gt;"準",X65&lt;&gt;"深",V65="")),OR(X65="休",AND(OR(X65="準",X65="深"),OR(Y65="休",W$17=30,Y$18="×")),W$17=31,X$18="×",X65="")))))),40,0))))</f>
        <v>0</v>
      </c>
      <c r="X206" s="343">
        <f t="shared" ref="X206" si="1027">IF(AND($D$1="二交代制",X$17&gt;=1,X$17&lt;=28,X65="当",Y65="明",Z65="休",AA65="当"),10,IF(AND($D$1="三交代制",X$17&gt;=2,X$17&lt;=30,OR(X65="準",X65="深"),OR(Y65="準",Y65="深"),OR(Z65="準",Z65="深")),20,IF(AND($D$1="二交代制",OR(X65="当",X65="明"),NOT(OR(AND(X65="当",OR(Y65="明",X$17=31,Y$18="×"),OR(Z65="休",X$17=30,X$17=31,Z$18="×")),AND(X65="明",OR(W65="当",X$17=1),OR(Y65="休",X$17=31,Y$18="×"))))),30,IF(AND($D$1="三交代制",W65&lt;&gt;"準",W65&lt;&gt;"深",OR(X65="準",X65="深"),(NOT(OR(AND(X65="準",OR(W65="日",W65="休",X$17=1,AND(Y65&lt;&gt;"準",Y65&lt;&gt;"深",W65="")),OR(Y65="休",AND(Y65="準",OR(Z65="休",X$17=30,Z$18="×")),X$17=31,Y$18="×",Y65="")),AND(X65="深",OR(W65="休",X$17=1,AND(Y65&lt;&gt;"準",Y65&lt;&gt;"深",W65="")),OR(Y65="休",AND(OR(Y65="準",Y65="深"),OR(Z65="休",X$17=30,Z$18="×")),X$17=31,Y$18="×",Y65="")))))),40,0))))</f>
        <v>0</v>
      </c>
      <c r="Y206" s="343">
        <f t="shared" ref="Y206" si="1028">IF(AND($D$1="二交代制",Y$17&gt;=1,Y$17&lt;=28,Y65="当",Z65="明",AA65="休",AB65="当"),10,IF(AND($D$1="三交代制",Y$17&gt;=2,Y$17&lt;=30,OR(Y65="準",Y65="深"),OR(Z65="準",Z65="深"),OR(AA65="準",AA65="深")),20,IF(AND($D$1="二交代制",OR(Y65="当",Y65="明"),NOT(OR(AND(Y65="当",OR(Z65="明",Y$17=31,Z$18="×"),OR(AA65="休",Y$17=30,Y$17=31,AA$18="×")),AND(Y65="明",OR(X65="当",Y$17=1),OR(Z65="休",Y$17=31,Z$18="×"))))),30,IF(AND($D$1="三交代制",X65&lt;&gt;"準",X65&lt;&gt;"深",OR(Y65="準",Y65="深"),(NOT(OR(AND(Y65="準",OR(X65="日",X65="休",Y$17=1,AND(Z65&lt;&gt;"準",Z65&lt;&gt;"深",X65="")),OR(Z65="休",AND(Z65="準",OR(AA65="休",Y$17=30,AA$18="×")),Y$17=31,Z$18="×",Z65="")),AND(Y65="深",OR(X65="休",Y$17=1,AND(Z65&lt;&gt;"準",Z65&lt;&gt;"深",X65="")),OR(Z65="休",AND(OR(Z65="準",Z65="深"),OR(AA65="休",Y$17=30,AA$18="×")),Y$17=31,Z$18="×",Z65="")))))),40,0))))</f>
        <v>0</v>
      </c>
      <c r="Z206" s="343">
        <f t="shared" ref="Z206" si="1029">IF(AND($D$1="二交代制",Z$17&gt;=1,Z$17&lt;=28,Z65="当",AA65="明",AB65="休",AC65="当"),10,IF(AND($D$1="三交代制",Z$17&gt;=2,Z$17&lt;=30,OR(Z65="準",Z65="深"),OR(AA65="準",AA65="深"),OR(AB65="準",AB65="深")),20,IF(AND($D$1="二交代制",OR(Z65="当",Z65="明"),NOT(OR(AND(Z65="当",OR(AA65="明",Z$17=31,AA$18="×"),OR(AB65="休",Z$17=30,Z$17=31,AB$18="×")),AND(Z65="明",OR(Y65="当",Z$17=1),OR(AA65="休",Z$17=31,AA$18="×"))))),30,IF(AND($D$1="三交代制",Y65&lt;&gt;"準",Y65&lt;&gt;"深",OR(Z65="準",Z65="深"),(NOT(OR(AND(Z65="準",OR(Y65="日",Y65="休",Z$17=1,AND(AA65&lt;&gt;"準",AA65&lt;&gt;"深",Y65="")),OR(AA65="休",AND(AA65="準",OR(AB65="休",Z$17=30,AB$18="×")),Z$17=31,AA$18="×",AA65="")),AND(Z65="深",OR(Y65="休",Z$17=1,AND(AA65&lt;&gt;"準",AA65&lt;&gt;"深",Y65="")),OR(AA65="休",AND(OR(AA65="準",AA65="深"),OR(AB65="休",Z$17=30,AB$18="×")),Z$17=31,AA$18="×",AA65="")))))),40,0))))</f>
        <v>0</v>
      </c>
      <c r="AA206" s="343">
        <f t="shared" ref="AA206" si="1030">IF(AND($D$1="二交代制",AA$17&gt;=1,AA$17&lt;=28,AA65="当",AB65="明",AC65="休",AD65="当"),10,IF(AND($D$1="三交代制",AA$17&gt;=2,AA$17&lt;=30,OR(AA65="準",AA65="深"),OR(AB65="準",AB65="深"),OR(AC65="準",AC65="深")),20,IF(AND($D$1="二交代制",OR(AA65="当",AA65="明"),NOT(OR(AND(AA65="当",OR(AB65="明",AA$17=31,AB$18="×"),OR(AC65="休",AA$17=30,AA$17=31,AC$18="×")),AND(AA65="明",OR(Z65="当",AA$17=1),OR(AB65="休",AA$17=31,AB$18="×"))))),30,IF(AND($D$1="三交代制",Z65&lt;&gt;"準",Z65&lt;&gt;"深",OR(AA65="準",AA65="深"),(NOT(OR(AND(AA65="準",OR(Z65="日",Z65="休",AA$17=1,AND(AB65&lt;&gt;"準",AB65&lt;&gt;"深",Z65="")),OR(AB65="休",AND(AB65="準",OR(AC65="休",AA$17=30,AC$18="×")),AA$17=31,AB$18="×",AB65="")),AND(AA65="深",OR(Z65="休",AA$17=1,AND(AB65&lt;&gt;"準",AB65&lt;&gt;"深",Z65="")),OR(AB65="休",AND(OR(AB65="準",AB65="深"),OR(AC65="休",AA$17=30,AC$18="×")),AA$17=31,AB$18="×",AB65="")))))),40,0))))</f>
        <v>0</v>
      </c>
      <c r="AB206" s="343">
        <f t="shared" ref="AB206" si="1031">IF(AND($D$1="二交代制",AB$17&gt;=1,AB$17&lt;=28,AB65="当",AC65="明",AD65="休",AE65="当"),10,IF(AND($D$1="三交代制",AB$17&gt;=2,AB$17&lt;=30,OR(AB65="準",AB65="深"),OR(AC65="準",AC65="深"),OR(AD65="準",AD65="深")),20,IF(AND($D$1="二交代制",OR(AB65="当",AB65="明"),NOT(OR(AND(AB65="当",OR(AC65="明",AB$17=31,AC$18="×"),OR(AD65="休",AB$17=30,AB$17=31,AD$18="×")),AND(AB65="明",OR(AA65="当",AB$17=1),OR(AC65="休",AB$17=31,AC$18="×"))))),30,IF(AND($D$1="三交代制",AA65&lt;&gt;"準",AA65&lt;&gt;"深",OR(AB65="準",AB65="深"),(NOT(OR(AND(AB65="準",OR(AA65="日",AA65="休",AB$17=1,AND(AC65&lt;&gt;"準",AC65&lt;&gt;"深",AA65="")),OR(AC65="休",AND(AC65="準",OR(AD65="休",AB$17=30,AD$18="×")),AB$17=31,AC$18="×",AC65="")),AND(AB65="深",OR(AA65="休",AB$17=1,AND(AC65&lt;&gt;"準",AC65&lt;&gt;"深",AA65="")),OR(AC65="休",AND(OR(AC65="準",AC65="深"),OR(AD65="休",AB$17=30,AD$18="×")),AB$17=31,AC$18="×",AC65="")))))),40,0))))</f>
        <v>0</v>
      </c>
      <c r="AC206" s="343">
        <f t="shared" ref="AC206" si="1032">IF(AND($D$1="二交代制",AC$17&gt;=1,AC$17&lt;=28,AC65="当",AD65="明",AE65="休",AF65="当"),10,IF(AND($D$1="三交代制",AC$17&gt;=2,AC$17&lt;=30,OR(AC65="準",AC65="深"),OR(AD65="準",AD65="深"),OR(AE65="準",AE65="深")),20,IF(AND($D$1="二交代制",OR(AC65="当",AC65="明"),NOT(OR(AND(AC65="当",OR(AD65="明",AC$17=31,AD$18="×"),OR(AE65="休",AC$17=30,AC$17=31,AE$18="×")),AND(AC65="明",OR(AB65="当",AC$17=1),OR(AD65="休",AC$17=31,AD$18="×"))))),30,IF(AND($D$1="三交代制",AB65&lt;&gt;"準",AB65&lt;&gt;"深",OR(AC65="準",AC65="深"),(NOT(OR(AND(AC65="準",OR(AB65="日",AB65="休",AC$17=1,AND(AD65&lt;&gt;"準",AD65&lt;&gt;"深",AB65="")),OR(AD65="休",AND(AD65="準",OR(AE65="休",AC$17=30,AE$18="×")),AC$17=31,AD$18="×",AD65="")),AND(AC65="深",OR(AB65="休",AC$17=1,AND(AD65&lt;&gt;"準",AD65&lt;&gt;"深",AB65="")),OR(AD65="休",AND(OR(AD65="準",AD65="深"),OR(AE65="休",AC$17=30,AE$18="×")),AC$17=31,AD$18="×",AD65="")))))),40,0))))</f>
        <v>0</v>
      </c>
      <c r="AD206" s="343">
        <f t="shared" ref="AD206" si="1033">IF(AND($D$1="二交代制",AD$17&gt;=1,AD$17&lt;=28,AD65="当",AE65="明",AF65="休",AG65="当"),10,IF(AND($D$1="三交代制",AD$17&gt;=2,AD$17&lt;=30,OR(AD65="準",AD65="深"),OR(AE65="準",AE65="深"),OR(AF65="準",AF65="深")),20,IF(AND($D$1="二交代制",OR(AD65="当",AD65="明"),NOT(OR(AND(AD65="当",OR(AE65="明",AD$17=31,AE$18="×"),OR(AF65="休",AD$17=30,AD$17=31,AF$18="×")),AND(AD65="明",OR(AC65="当",AD$17=1),OR(AE65="休",AD$17=31,AE$18="×"))))),30,IF(AND($D$1="三交代制",AC65&lt;&gt;"準",AC65&lt;&gt;"深",OR(AD65="準",AD65="深"),(NOT(OR(AND(AD65="準",OR(AC65="日",AC65="休",AD$17=1,AND(AE65&lt;&gt;"準",AE65&lt;&gt;"深",AC65="")),OR(AE65="休",AND(AE65="準",OR(AF65="休",AD$17=30,AF$18="×")),AD$17=31,AE$18="×",AE65="")),AND(AD65="深",OR(AC65="休",AD$17=1,AND(AE65&lt;&gt;"準",AE65&lt;&gt;"深",AC65="")),OR(AE65="休",AND(OR(AE65="準",AE65="深"),OR(AF65="休",AD$17=30,AF$18="×")),AD$17=31,AE$18="×",AE65="")))))),40,0))))</f>
        <v>0</v>
      </c>
      <c r="AE206" s="343">
        <f t="shared" ref="AE206" si="1034">IF(AND($D$1="二交代制",AE$17&gt;=1,AE$17&lt;=28,AE65="当",AF65="明",AG65="休",AH65="当"),10,IF(AND($D$1="三交代制",AE$17&gt;=2,AE$17&lt;=30,OR(AE65="準",AE65="深"),OR(AF65="準",AF65="深"),OR(AG65="準",AG65="深")),20,IF(AND($D$1="二交代制",OR(AE65="当",AE65="明"),NOT(OR(AND(AE65="当",OR(AF65="明",AE$17=31,AF$18="×"),OR(AG65="休",AE$17=30,AE$17=31,AG$18="×")),AND(AE65="明",OR(AD65="当",AE$17=1),OR(AF65="休",AE$17=31,AF$18="×"))))),30,IF(AND($D$1="三交代制",AD65&lt;&gt;"準",AD65&lt;&gt;"深",OR(AE65="準",AE65="深"),(NOT(OR(AND(AE65="準",OR(AD65="日",AD65="休",AE$17=1,AND(AF65&lt;&gt;"準",AF65&lt;&gt;"深",AD65="")),OR(AF65="休",AND(AF65="準",OR(AG65="休",AE$17=30,AG$18="×")),AE$17=31,AF$18="×",AF65="")),AND(AE65="深",OR(AD65="休",AE$17=1,AND(AF65&lt;&gt;"準",AF65&lt;&gt;"深",AD65="")),OR(AF65="休",AND(OR(AF65="準",AF65="深"),OR(AG65="休",AE$17=30,AG$18="×")),AE$17=31,AF$18="×",AF65="")))))),40,0))))</f>
        <v>0</v>
      </c>
      <c r="AF206" s="343">
        <f t="shared" ref="AF206" si="1035">IF(AND($D$1="二交代制",AF$17&gt;=1,AF$17&lt;=28,AF65="当",AG65="明",AH65="休",AI65="当"),10,IF(AND($D$1="三交代制",AF$17&gt;=2,AF$17&lt;=30,OR(AF65="準",AF65="深"),OR(AG65="準",AG65="深"),OR(AH65="準",AH65="深")),20,IF(AND($D$1="二交代制",OR(AF65="当",AF65="明"),NOT(OR(AND(AF65="当",OR(AG65="明",AF$17=31,AG$18="×"),OR(AH65="休",AF$17=30,AF$17=31,AH$18="×")),AND(AF65="明",OR(AE65="当",AF$17=1),OR(AG65="休",AF$17=31,AG$18="×"))))),30,IF(AND($D$1="三交代制",AE65&lt;&gt;"準",AE65&lt;&gt;"深",OR(AF65="準",AF65="深"),(NOT(OR(AND(AF65="準",OR(AE65="日",AE65="休",AF$17=1,AND(AG65&lt;&gt;"準",AG65&lt;&gt;"深",AE65="")),OR(AG65="休",AND(AG65="準",OR(AH65="休",AF$17=30,AH$18="×")),AF$17=31,AG$18="×",AG65="")),AND(AF65="深",OR(AE65="休",AF$17=1,AND(AG65&lt;&gt;"準",AG65&lt;&gt;"深",AE65="")),OR(AG65="休",AND(OR(AG65="準",AG65="深"),OR(AH65="休",AF$17=30,AH$18="×")),AF$17=31,AG$18="×",AG65="")))))),40,0))))</f>
        <v>0</v>
      </c>
      <c r="AG206" s="343">
        <f t="shared" ref="AG206" si="1036">IF(AND($D$1="二交代制",AG$17&gt;=1,AG$17&lt;=28,AG65="当",AH65="明",AI65="休",AJ65="当"),10,IF(AND($D$1="三交代制",AG$17&gt;=2,AG$17&lt;=30,OR(AG65="準",AG65="深"),OR(AH65="準",AH65="深"),OR(AI65="準",AI65="深")),20,IF(AND($D$1="二交代制",OR(AG65="当",AG65="明"),NOT(OR(AND(AG65="当",OR(AH65="明",AG$17=31,AH$18="×"),OR(AI65="休",AG$17=30,AG$17=31,AI$18="×")),AND(AG65="明",OR(AF65="当",AG$17=1),OR(AH65="休",AG$17=31,AH$18="×"))))),30,IF(AND($D$1="三交代制",AF65&lt;&gt;"準",AF65&lt;&gt;"深",OR(AG65="準",AG65="深"),(NOT(OR(AND(AG65="準",OR(AF65="日",AF65="休",AG$17=1,AND(AH65&lt;&gt;"準",AH65&lt;&gt;"深",AF65="")),OR(AH65="休",AND(AH65="準",OR(AI65="休",AG$17=30,AI$18="×")),AG$17=31,AH$18="×",AH65="")),AND(AG65="深",OR(AF65="休",AG$17=1,AND(AH65&lt;&gt;"準",AH65&lt;&gt;"深",AF65="")),OR(AH65="休",AND(OR(AH65="準",AH65="深"),OR(AI65="休",AG$17=30,AI$18="×")),AG$17=31,AH$18="×",AH65="")))))),40,0))))</f>
        <v>0</v>
      </c>
      <c r="AH206" s="343">
        <f t="shared" ref="AH206" si="1037">IF(AND($D$1="二交代制",AH$17&gt;=1,AH$17&lt;=28,AH65="当",AI65="明",AJ65="休",AK65="当"),10,IF(AND($D$1="三交代制",AH$17&gt;=2,AH$17&lt;=30,OR(AH65="準",AH65="深"),OR(AI65="準",AI65="深"),OR(AJ65="準",AJ65="深")),20,IF(AND($D$1="二交代制",OR(AH65="当",AH65="明"),NOT(OR(AND(AH65="当",OR(AI65="明",AH$17=31,AI$18="×"),OR(AJ65="休",AH$17=30,AH$17=31,AJ$18="×")),AND(AH65="明",OR(AG65="当",AH$17=1),OR(AI65="休",AH$17=31,AI$18="×"))))),30,IF(AND($D$1="三交代制",AG65&lt;&gt;"準",AG65&lt;&gt;"深",OR(AH65="準",AH65="深"),(NOT(OR(AND(AH65="準",OR(AG65="日",AG65="休",AH$17=1,AND(AI65&lt;&gt;"準",AI65&lt;&gt;"深",AG65="")),OR(AI65="休",AND(AI65="準",OR(AJ65="休",AH$17=30,AJ$18="×")),AH$17=31,AI$18="×",AI65="")),AND(AH65="深",OR(AG65="休",AH$17=1,AND(AI65&lt;&gt;"準",AI65&lt;&gt;"深",AG65="")),OR(AI65="休",AND(OR(AI65="準",AI65="深"),OR(AJ65="休",AH$17=30,AJ$18="×")),AH$17=31,AI$18="×",AI65="")))))),40,0))))</f>
        <v>0</v>
      </c>
      <c r="AI206" s="343">
        <f t="shared" ref="AI206" si="1038">IF(AND($D$1="二交代制",AI$17&gt;=1,AI$17&lt;=28,AI65="当",AJ65="明",AK65="休",AL65="当"),10,IF(AND($D$1="三交代制",AI$17&gt;=2,AI$17&lt;=30,OR(AI65="準",AI65="深"),OR(AJ65="準",AJ65="深"),OR(AK65="準",AK65="深")),20,IF(AND($D$1="二交代制",OR(AI65="当",AI65="明"),NOT(OR(AND(AI65="当",OR(AJ65="明",AI$17=31,AJ$18="×"),OR(AK65="休",AI$17=30,AI$17=31,AK$18="×")),AND(AI65="明",OR(AH65="当",AI$17=1),OR(AJ65="休",AI$17=31,AJ$18="×"))))),30,IF(AND($D$1="三交代制",AH65&lt;&gt;"準",AH65&lt;&gt;"深",OR(AI65="準",AI65="深"),(NOT(OR(AND(AI65="準",OR(AH65="日",AH65="休",AI$17=1,AND(AJ65&lt;&gt;"準",AJ65&lt;&gt;"深",AH65="")),OR(AJ65="休",AND(AJ65="準",OR(AK65="休",AI$17=30,AK$18="×")),AI$17=31,AJ$18="×",AJ65="")),AND(AI65="深",OR(AH65="休",AI$17=1,AND(AJ65&lt;&gt;"準",AJ65&lt;&gt;"深",AH65="")),OR(AJ65="休",AND(OR(AJ65="準",AJ65="深"),OR(AK65="休",AI$17=30,AK$18="×")),AI$17=31,AJ$18="×",AJ65="")))))),40,0))))</f>
        <v>0</v>
      </c>
      <c r="AJ206" s="343">
        <f t="shared" ref="AJ206" si="1039">IF(AND($D$1="二交代制",AJ$17&gt;=1,AJ$17&lt;=28,AJ65="当",AK65="明",AL65="休",AM65="当"),10,IF(AND($D$1="三交代制",AJ$17&gt;=2,AJ$17&lt;=30,OR(AJ65="準",AJ65="深"),OR(AK65="準",AK65="深"),OR(AL65="準",AL65="深")),20,IF(AND($D$1="二交代制",OR(AJ65="当",AJ65="明"),NOT(OR(AND(AJ65="当",OR(AK65="明",AJ$17=31,AK$18="×"),OR(AL65="休",AJ$17=30,AJ$17=31,AL$18="×")),AND(AJ65="明",OR(AI65="当",AJ$17=1),OR(AK65="休",AJ$17=31,AK$18="×"))))),30,IF(AND($D$1="三交代制",AI65&lt;&gt;"準",AI65&lt;&gt;"深",OR(AJ65="準",AJ65="深"),(NOT(OR(AND(AJ65="準",OR(AI65="日",AI65="休",AJ$17=1,AND(AK65&lt;&gt;"準",AK65&lt;&gt;"深",AI65="")),OR(AK65="休",AND(AK65="準",OR(AL65="休",AJ$17=30,AL$18="×")),AJ$17=31,AK$18="×",AK65="")),AND(AJ65="深",OR(AI65="休",AJ$17=1,AND(AK65&lt;&gt;"準",AK65&lt;&gt;"深",AI65="")),OR(AK65="休",AND(OR(AK65="準",AK65="深"),OR(AL65="休",AJ$17=30,AL$18="×")),AJ$17=31,AK$18="×",AK65="")))))),40,0))))</f>
        <v>0</v>
      </c>
      <c r="AK206" s="343">
        <f t="shared" ref="AK206" si="1040">IF(AND($D$1="二交代制",AK$17&gt;=1,AK$17&lt;=28,AK65="当",AL65="明",AM65="休",AN65="当"),10,IF(AND($D$1="三交代制",AK$17&gt;=2,AK$17&lt;=30,OR(AK65="準",AK65="深"),OR(AL65="準",AL65="深"),OR(AM65="準",AM65="深")),20,IF(AND($D$1="二交代制",OR(AK65="当",AK65="明"),NOT(OR(AND(AK65="当",OR(AL65="明",AK$17=31,AL$18="×"),OR(AM65="休",AK$17=30,AK$17=31,AM$18="×")),AND(AK65="明",OR(AJ65="当",AK$17=1),OR(AL65="休",AK$17=31,AL$18="×"))))),30,IF(AND($D$1="三交代制",AJ65&lt;&gt;"準",AJ65&lt;&gt;"深",OR(AK65="準",AK65="深"),(NOT(OR(AND(AK65="準",OR(AJ65="日",AJ65="休",AK$17=1,AND(AL65&lt;&gt;"準",AL65&lt;&gt;"深",AJ65="")),OR(AL65="休",AND(AL65="準",OR(AM65="休",AK$17=30,AM$18="×")),AK$17=31,AL$18="×",AL65="")),AND(AK65="深",OR(AJ65="休",AK$17=1,AND(AL65&lt;&gt;"準",AL65&lt;&gt;"深",AJ65="")),OR(AL65="休",AND(OR(AL65="準",AL65="深"),OR(AM65="休",AK$17=30,AM$18="×")),AK$17=31,AL$18="×",AL65="")))))),40,0))))</f>
        <v>0</v>
      </c>
      <c r="AL206" s="343">
        <f t="shared" ref="AL206" si="1041">IF(AND($D$1="二交代制",AL$17&gt;=1,AL$17&lt;=28,AL65="当",AM65="明",AN65="休",AO65="当"),10,IF(AND($D$1="三交代制",AL$17&gt;=2,AL$17&lt;=30,OR(AL65="準",AL65="深"),OR(AM65="準",AM65="深"),OR(AN65="準",AN65="深")),20,IF(AND($D$1="二交代制",OR(AL65="当",AL65="明"),NOT(OR(AND(AL65="当",OR(AM65="明",AL$17=31,AM$18="×"),OR(AN65="休",AL$17=30,AL$17=31,AN$18="×")),AND(AL65="明",OR(AK65="当",AL$17=1),OR(AM65="休",AL$17=31,AM$18="×"))))),30,IF(AND($D$1="三交代制",AK65&lt;&gt;"準",AK65&lt;&gt;"深",OR(AL65="準",AL65="深"),(NOT(OR(AND(AL65="準",OR(AK65="日",AK65="休",AL$17=1,AND(AM65&lt;&gt;"準",AM65&lt;&gt;"深",AK65="")),OR(AM65="休",AND(AM65="準",OR(AN65="休",AL$17=30,AN$18="×")),AL$17=31,AM$18="×",AM65="")),AND(AL65="深",OR(AK65="休",AL$17=1,AND(AM65&lt;&gt;"準",AM65&lt;&gt;"深",AK65="")),OR(AM65="休",AND(OR(AM65="準",AM65="深"),OR(AN65="休",AL$17=30,AN$18="×")),AL$17=31,AM$18="×",AM65="")))))),40,0))))</f>
        <v>0</v>
      </c>
      <c r="AM206" s="343">
        <f t="shared" ref="AM206" si="1042">IF(AND($D$1="二交代制",AM$17&gt;=1,AM$17&lt;=28,AM65="当",AN65="明",AO65="休",AP65="当"),10,IF(AND($D$1="三交代制",AM$17&gt;=2,AM$17&lt;=30,OR(AM65="準",AM65="深"),OR(AN65="準",AN65="深"),OR(AO65="準",AO65="深")),20,IF(AND($D$1="二交代制",OR(AM65="当",AM65="明"),NOT(OR(AND(AM65="当",OR(AN65="明",AM$17=31,AN$18="×"),OR(AO65="休",AM$17=30,AM$17=31,AO$18="×")),AND(AM65="明",OR(AL65="当",AM$17=1),OR(AN65="休",AM$17=31,AN$18="×"))))),30,IF(AND($D$1="三交代制",AL65&lt;&gt;"準",AL65&lt;&gt;"深",OR(AM65="準",AM65="深"),(NOT(OR(AND(AM65="準",OR(AL65="日",AL65="休",AM$17=1,AND(AN65&lt;&gt;"準",AN65&lt;&gt;"深",AL65="")),OR(AN65="休",AND(AN65="準",OR(AO65="休",AM$17=30,AO$18="×")),AM$17=31,AN$18="×",AN65="")),AND(AM65="深",OR(AL65="休",AM$17=1,AND(AN65&lt;&gt;"準",AN65&lt;&gt;"深",AL65="")),OR(AN65="休",AND(OR(AN65="準",AN65="深"),OR(AO65="休",AM$17=30,AO$18="×")),AM$17=31,AN$18="×",AN65="")))))),40,0))))</f>
        <v>0</v>
      </c>
      <c r="AN206" s="343">
        <f t="shared" ref="AN206" si="1043">IF(AND($D$1="二交代制",AN$17&gt;=1,AN$17&lt;=28,AN65="当",AO65="明",AP65="休",AQ65="当"),10,IF(AND($D$1="三交代制",AN$17&gt;=2,AN$17&lt;=30,OR(AN65="準",AN65="深"),OR(AO65="準",AO65="深"),OR(AP65="準",AP65="深")),20,IF(AND($D$1="二交代制",OR(AN65="当",AN65="明"),NOT(OR(AND(AN65="当",OR(AO65="明",AN$17=31,AO$18="×"),OR(AP65="休",AN$17=30,AN$17=31,AP$18="×")),AND(AN65="明",OR(AM65="当",AN$17=1),OR(AO65="休",AN$17=31,AO$18="×"))))),30,IF(AND($D$1="三交代制",AM65&lt;&gt;"準",AM65&lt;&gt;"深",OR(AN65="準",AN65="深"),(NOT(OR(AND(AN65="準",OR(AM65="日",AM65="休",AN$17=1,AND(AO65&lt;&gt;"準",AO65&lt;&gt;"深",AM65="")),OR(AO65="休",AND(AO65="準",OR(AP65="休",AN$17=30,AP$18="×")),AN$17=31,AO$18="×",AO65="")),AND(AN65="深",OR(AM65="休",AN$17=1,AND(AO65&lt;&gt;"準",AO65&lt;&gt;"深",AM65="")),OR(AO65="休",AND(OR(AO65="準",AO65="深"),OR(AP65="休",AN$17=30,AP$18="×")),AN$17=31,AO$18="×",AO65="")))))),40,0))))</f>
        <v>0</v>
      </c>
      <c r="AO206" s="343">
        <f t="shared" ref="AO206" si="1044">IF(AND($D$1="二交代制",AO$17&gt;=1,AO$17&lt;=28,AO65="当",AP65="明",AQ65="休",AR65="当"),10,IF(AND($D$1="三交代制",AO$17&gt;=2,AO$17&lt;=30,OR(AO65="準",AO65="深"),OR(AP65="準",AP65="深"),OR(AQ65="準",AQ65="深")),20,IF(AND($D$1="二交代制",OR(AO65="当",AO65="明"),NOT(OR(AND(AO65="当",OR(AP65="明",AO$17=31,AP$18="×"),OR(AQ65="休",AO$17=30,AO$17=31,AQ$18="×")),AND(AO65="明",OR(AN65="当",AO$17=1),OR(AP65="休",AO$17=31,AP$18="×"))))),30,IF(AND($D$1="三交代制",AN65&lt;&gt;"準",AN65&lt;&gt;"深",OR(AO65="準",AO65="深"),(NOT(OR(AND(AO65="準",OR(AN65="日",AN65="休",AO$17=1,AND(AP65&lt;&gt;"準",AP65&lt;&gt;"深",AN65="")),OR(AP65="休",AND(AP65="準",OR(AQ65="休",AO$17=30,AQ$18="×")),AO$17=31,AP$18="×",AP65="")),AND(AO65="深",OR(AN65="休",AO$17=1,AND(AP65&lt;&gt;"準",AP65&lt;&gt;"深",AN65="")),OR(AP65="休",AND(OR(AP65="準",AP65="深"),OR(AQ65="休",AO$17=30,AQ$18="×")),AO$17=31,AP$18="×",AP65="")))))),40,0))))</f>
        <v>0</v>
      </c>
    </row>
    <row r="207" spans="3:41" x14ac:dyDescent="0.4">
      <c r="C207" s="17"/>
      <c r="D207" s="17"/>
      <c r="E207" s="17"/>
      <c r="F207" s="17"/>
      <c r="G207" s="17"/>
      <c r="H207" s="17"/>
      <c r="I207" s="345"/>
      <c r="J207" s="434"/>
      <c r="K207" s="343"/>
      <c r="L207" s="343"/>
      <c r="M207" s="343"/>
      <c r="N207" s="343"/>
      <c r="O207" s="343"/>
      <c r="P207" s="343"/>
      <c r="Q207" s="343"/>
      <c r="R207" s="343"/>
      <c r="S207" s="343"/>
      <c r="T207" s="343"/>
      <c r="U207" s="343"/>
      <c r="V207" s="343"/>
      <c r="W207" s="343"/>
      <c r="X207" s="343"/>
      <c r="Y207" s="343"/>
      <c r="Z207" s="343"/>
      <c r="AA207" s="343"/>
      <c r="AB207" s="343"/>
      <c r="AC207" s="343"/>
      <c r="AD207" s="343"/>
      <c r="AE207" s="343"/>
      <c r="AF207" s="343"/>
      <c r="AG207" s="343"/>
      <c r="AH207" s="343"/>
      <c r="AI207" s="343"/>
      <c r="AJ207" s="343"/>
      <c r="AK207" s="343"/>
      <c r="AL207" s="343"/>
      <c r="AM207" s="343"/>
      <c r="AN207" s="343"/>
      <c r="AO207" s="343"/>
    </row>
    <row r="208" spans="3:41" x14ac:dyDescent="0.4">
      <c r="C208" s="17"/>
      <c r="D208" s="17"/>
      <c r="E208" s="17"/>
      <c r="F208" s="17"/>
      <c r="G208" s="17"/>
      <c r="H208" s="17"/>
      <c r="I208" s="345"/>
      <c r="J208" s="419" t="str">
        <f t="shared" ref="J208" si="1045">E67</f>
        <v/>
      </c>
      <c r="K208" s="343">
        <f t="shared" ref="K208" si="1046">IF(AND($D$1="二交代制",K$17&gt;=1,K$17&lt;=28,K67="当",L67="明",M67="休",N67="当"),10,IF(AND($D$1="三交代制",K$17&gt;=2,K$17&lt;=30,OR(K67="準",K67="深"),OR(L67="準",L67="深"),OR(M67="準",M67="深")),20,IF(AND($D$1="二交代制",OR(K67="当",K67="明"),NOT(OR(AND(K67="当",OR(L67="明",K$17=31,L$18="×"),OR(M67="休",K$17=30,K$17=31,M$18="×")),AND(K67="明",OR(J67="当",K$17=1),OR(L67="休",K$17=31,L$18="×"))))),30,IF(AND($D$1="三交代制",J67&lt;&gt;"準",J67&lt;&gt;"深",OR(K67="準",K67="深"),(NOT(OR(AND(K67="準",OR(J67="日",J67="休",K$17=1,AND(L67&lt;&gt;"準",L67&lt;&gt;"深",J67="")),OR(L67="休",AND(L67="準",OR(M67="休",K$17=30,M$18="×")),K$17=31,L$18="×",L67="")),AND(K67="深",OR(J67="休",K$17=1,AND(L67&lt;&gt;"準",L67&lt;&gt;"深",J67="")),OR(L67="休",AND(OR(L67="準",L67="深"),OR(M67="休",K$17=30,M$18="×")),K$17=31,L$18="×",L67="")))))),40,0))))</f>
        <v>0</v>
      </c>
      <c r="L208" s="343">
        <f t="shared" ref="L208" si="1047">IF(AND($D$1="二交代制",L$17&gt;=1,L$17&lt;=28,L67="当",M67="明",N67="休",O67="当"),10,IF(AND($D$1="三交代制",L$17&gt;=2,L$17&lt;=30,OR(L67="準",L67="深"),OR(M67="準",M67="深"),OR(N67="準",N67="深")),20,IF(AND($D$1="二交代制",OR(L67="当",L67="明"),NOT(OR(AND(L67="当",OR(M67="明",L$17=31,M$18="×"),OR(N67="休",L$17=30,L$17=31,N$18="×")),AND(L67="明",OR(K67="当",L$17=1),OR(M67="休",L$17=31,M$18="×"))))),30,IF(AND($D$1="三交代制",K67&lt;&gt;"準",K67&lt;&gt;"深",OR(L67="準",L67="深"),(NOT(OR(AND(L67="準",OR(K67="日",K67="休",L$17=1,AND(M67&lt;&gt;"準",M67&lt;&gt;"深",K67="")),OR(M67="休",AND(M67="準",OR(N67="休",L$17=30,N$18="×")),L$17=31,M$18="×",M67="")),AND(L67="深",OR(K67="休",L$17=1,AND(M67&lt;&gt;"準",M67&lt;&gt;"深",K67="")),OR(M67="休",AND(OR(M67="準",M67="深"),OR(N67="休",L$17=30,N$18="×")),L$17=31,M$18="×",M67="")))))),40,0))))</f>
        <v>0</v>
      </c>
      <c r="M208" s="343">
        <f t="shared" ref="M208" si="1048">IF(AND($D$1="二交代制",M$17&gt;=1,M$17&lt;=28,M67="当",N67="明",O67="休",P67="当"),10,IF(AND($D$1="三交代制",M$17&gt;=2,M$17&lt;=30,OR(M67="準",M67="深"),OR(N67="準",N67="深"),OR(O67="準",O67="深")),20,IF(AND($D$1="二交代制",OR(M67="当",M67="明"),NOT(OR(AND(M67="当",OR(N67="明",M$17=31,N$18="×"),OR(O67="休",M$17=30,M$17=31,O$18="×")),AND(M67="明",OR(L67="当",M$17=1),OR(N67="休",M$17=31,N$18="×"))))),30,IF(AND($D$1="三交代制",L67&lt;&gt;"準",L67&lt;&gt;"深",OR(M67="準",M67="深"),(NOT(OR(AND(M67="準",OR(L67="日",L67="休",M$17=1,AND(N67&lt;&gt;"準",N67&lt;&gt;"深",L67="")),OR(N67="休",AND(N67="準",OR(O67="休",M$17=30,O$18="×")),M$17=31,N$18="×",N67="")),AND(M67="深",OR(L67="休",M$17=1,AND(N67&lt;&gt;"準",N67&lt;&gt;"深",L67="")),OR(N67="休",AND(OR(N67="準",N67="深"),OR(O67="休",M$17=30,O$18="×")),M$17=31,N$18="×",N67="")))))),40,0))))</f>
        <v>0</v>
      </c>
      <c r="N208" s="343">
        <f t="shared" ref="N208" si="1049">IF(AND($D$1="二交代制",N$17&gt;=1,N$17&lt;=28,N67="当",O67="明",P67="休",Q67="当"),10,IF(AND($D$1="三交代制",N$17&gt;=2,N$17&lt;=30,OR(N67="準",N67="深"),OR(O67="準",O67="深"),OR(P67="準",P67="深")),20,IF(AND($D$1="二交代制",OR(N67="当",N67="明"),NOT(OR(AND(N67="当",OR(O67="明",N$17=31,O$18="×"),OR(P67="休",N$17=30,N$17=31,P$18="×")),AND(N67="明",OR(M67="当",N$17=1),OR(O67="休",N$17=31,O$18="×"))))),30,IF(AND($D$1="三交代制",M67&lt;&gt;"準",M67&lt;&gt;"深",OR(N67="準",N67="深"),(NOT(OR(AND(N67="準",OR(M67="日",M67="休",N$17=1,AND(O67&lt;&gt;"準",O67&lt;&gt;"深",M67="")),OR(O67="休",AND(O67="準",OR(P67="休",N$17=30,P$18="×")),N$17=31,O$18="×",O67="")),AND(N67="深",OR(M67="休",N$17=1,AND(O67&lt;&gt;"準",O67&lt;&gt;"深",M67="")),OR(O67="休",AND(OR(O67="準",O67="深"),OR(P67="休",N$17=30,P$18="×")),N$17=31,O$18="×",O67="")))))),40,0))))</f>
        <v>0</v>
      </c>
      <c r="O208" s="343">
        <f t="shared" ref="O208" si="1050">IF(AND($D$1="二交代制",O$17&gt;=1,O$17&lt;=28,O67="当",P67="明",Q67="休",R67="当"),10,IF(AND($D$1="三交代制",O$17&gt;=2,O$17&lt;=30,OR(O67="準",O67="深"),OR(P67="準",P67="深"),OR(Q67="準",Q67="深")),20,IF(AND($D$1="二交代制",OR(O67="当",O67="明"),NOT(OR(AND(O67="当",OR(P67="明",O$17=31,P$18="×"),OR(Q67="休",O$17=30,O$17=31,Q$18="×")),AND(O67="明",OR(N67="当",O$17=1),OR(P67="休",O$17=31,P$18="×"))))),30,IF(AND($D$1="三交代制",N67&lt;&gt;"準",N67&lt;&gt;"深",OR(O67="準",O67="深"),(NOT(OR(AND(O67="準",OR(N67="日",N67="休",O$17=1,AND(P67&lt;&gt;"準",P67&lt;&gt;"深",N67="")),OR(P67="休",AND(P67="準",OR(Q67="休",O$17=30,Q$18="×")),O$17=31,P$18="×",P67="")),AND(O67="深",OR(N67="休",O$17=1,AND(P67&lt;&gt;"準",P67&lt;&gt;"深",N67="")),OR(P67="休",AND(OR(P67="準",P67="深"),OR(Q67="休",O$17=30,Q$18="×")),O$17=31,P$18="×",P67="")))))),40,0))))</f>
        <v>0</v>
      </c>
      <c r="P208" s="343">
        <f t="shared" ref="P208" si="1051">IF(AND($D$1="二交代制",P$17&gt;=1,P$17&lt;=28,P67="当",Q67="明",R67="休",S67="当"),10,IF(AND($D$1="三交代制",P$17&gt;=2,P$17&lt;=30,OR(P67="準",P67="深"),OR(Q67="準",Q67="深"),OR(R67="準",R67="深")),20,IF(AND($D$1="二交代制",OR(P67="当",P67="明"),NOT(OR(AND(P67="当",OR(Q67="明",P$17=31,Q$18="×"),OR(R67="休",P$17=30,P$17=31,R$18="×")),AND(P67="明",OR(O67="当",P$17=1),OR(Q67="休",P$17=31,Q$18="×"))))),30,IF(AND($D$1="三交代制",O67&lt;&gt;"準",O67&lt;&gt;"深",OR(P67="準",P67="深"),(NOT(OR(AND(P67="準",OR(O67="日",O67="休",P$17=1,AND(Q67&lt;&gt;"準",Q67&lt;&gt;"深",O67="")),OR(Q67="休",AND(Q67="準",OR(R67="休",P$17=30,R$18="×")),P$17=31,Q$18="×",Q67="")),AND(P67="深",OR(O67="休",P$17=1,AND(Q67&lt;&gt;"準",Q67&lt;&gt;"深",O67="")),OR(Q67="休",AND(OR(Q67="準",Q67="深"),OR(R67="休",P$17=30,R$18="×")),P$17=31,Q$18="×",Q67="")))))),40,0))))</f>
        <v>0</v>
      </c>
      <c r="Q208" s="343">
        <f t="shared" ref="Q208" si="1052">IF(AND($D$1="二交代制",Q$17&gt;=1,Q$17&lt;=28,Q67="当",R67="明",S67="休",T67="当"),10,IF(AND($D$1="三交代制",Q$17&gt;=2,Q$17&lt;=30,OR(Q67="準",Q67="深"),OR(R67="準",R67="深"),OR(S67="準",S67="深")),20,IF(AND($D$1="二交代制",OR(Q67="当",Q67="明"),NOT(OR(AND(Q67="当",OR(R67="明",Q$17=31,R$18="×"),OR(S67="休",Q$17=30,Q$17=31,S$18="×")),AND(Q67="明",OR(P67="当",Q$17=1),OR(R67="休",Q$17=31,R$18="×"))))),30,IF(AND($D$1="三交代制",P67&lt;&gt;"準",P67&lt;&gt;"深",OR(Q67="準",Q67="深"),(NOT(OR(AND(Q67="準",OR(P67="日",P67="休",Q$17=1,AND(R67&lt;&gt;"準",R67&lt;&gt;"深",P67="")),OR(R67="休",AND(R67="準",OR(S67="休",Q$17=30,S$18="×")),Q$17=31,R$18="×",R67="")),AND(Q67="深",OR(P67="休",Q$17=1,AND(R67&lt;&gt;"準",R67&lt;&gt;"深",P67="")),OR(R67="休",AND(OR(R67="準",R67="深"),OR(S67="休",Q$17=30,S$18="×")),Q$17=31,R$18="×",R67="")))))),40,0))))</f>
        <v>0</v>
      </c>
      <c r="R208" s="343">
        <f t="shared" ref="R208" si="1053">IF(AND($D$1="二交代制",R$17&gt;=1,R$17&lt;=28,R67="当",S67="明",T67="休",U67="当"),10,IF(AND($D$1="三交代制",R$17&gt;=2,R$17&lt;=30,OR(R67="準",R67="深"),OR(S67="準",S67="深"),OR(T67="準",T67="深")),20,IF(AND($D$1="二交代制",OR(R67="当",R67="明"),NOT(OR(AND(R67="当",OR(S67="明",R$17=31,S$18="×"),OR(T67="休",R$17=30,R$17=31,T$18="×")),AND(R67="明",OR(Q67="当",R$17=1),OR(S67="休",R$17=31,S$18="×"))))),30,IF(AND($D$1="三交代制",Q67&lt;&gt;"準",Q67&lt;&gt;"深",OR(R67="準",R67="深"),(NOT(OR(AND(R67="準",OR(Q67="日",Q67="休",R$17=1,AND(S67&lt;&gt;"準",S67&lt;&gt;"深",Q67="")),OR(S67="休",AND(S67="準",OR(T67="休",R$17=30,T$18="×")),R$17=31,S$18="×",S67="")),AND(R67="深",OR(Q67="休",R$17=1,AND(S67&lt;&gt;"準",S67&lt;&gt;"深",Q67="")),OR(S67="休",AND(OR(S67="準",S67="深"),OR(T67="休",R$17=30,T$18="×")),R$17=31,S$18="×",S67="")))))),40,0))))</f>
        <v>0</v>
      </c>
      <c r="S208" s="343">
        <f t="shared" ref="S208" si="1054">IF(AND($D$1="二交代制",S$17&gt;=1,S$17&lt;=28,S67="当",T67="明",U67="休",V67="当"),10,IF(AND($D$1="三交代制",S$17&gt;=2,S$17&lt;=30,OR(S67="準",S67="深"),OR(T67="準",T67="深"),OR(U67="準",U67="深")),20,IF(AND($D$1="二交代制",OR(S67="当",S67="明"),NOT(OR(AND(S67="当",OR(T67="明",S$17=31,T$18="×"),OR(U67="休",S$17=30,S$17=31,U$18="×")),AND(S67="明",OR(R67="当",S$17=1),OR(T67="休",S$17=31,T$18="×"))))),30,IF(AND($D$1="三交代制",R67&lt;&gt;"準",R67&lt;&gt;"深",OR(S67="準",S67="深"),(NOT(OR(AND(S67="準",OR(R67="日",R67="休",S$17=1,AND(T67&lt;&gt;"準",T67&lt;&gt;"深",R67="")),OR(T67="休",AND(T67="準",OR(U67="休",S$17=30,U$18="×")),S$17=31,T$18="×",T67="")),AND(S67="深",OR(R67="休",S$17=1,AND(T67&lt;&gt;"準",T67&lt;&gt;"深",R67="")),OR(T67="休",AND(OR(T67="準",T67="深"),OR(U67="休",S$17=30,U$18="×")),S$17=31,T$18="×",T67="")))))),40,0))))</f>
        <v>0</v>
      </c>
      <c r="T208" s="343">
        <f t="shared" ref="T208" si="1055">IF(AND($D$1="二交代制",T$17&gt;=1,T$17&lt;=28,T67="当",U67="明",V67="休",W67="当"),10,IF(AND($D$1="三交代制",T$17&gt;=2,T$17&lt;=30,OR(T67="準",T67="深"),OR(U67="準",U67="深"),OR(V67="準",V67="深")),20,IF(AND($D$1="二交代制",OR(T67="当",T67="明"),NOT(OR(AND(T67="当",OR(U67="明",T$17=31,U$18="×"),OR(V67="休",T$17=30,T$17=31,V$18="×")),AND(T67="明",OR(S67="当",T$17=1),OR(U67="休",T$17=31,U$18="×"))))),30,IF(AND($D$1="三交代制",S67&lt;&gt;"準",S67&lt;&gt;"深",OR(T67="準",T67="深"),(NOT(OR(AND(T67="準",OR(S67="日",S67="休",T$17=1,AND(U67&lt;&gt;"準",U67&lt;&gt;"深",S67="")),OR(U67="休",AND(U67="準",OR(V67="休",T$17=30,V$18="×")),T$17=31,U$18="×",U67="")),AND(T67="深",OR(S67="休",T$17=1,AND(U67&lt;&gt;"準",U67&lt;&gt;"深",S67="")),OR(U67="休",AND(OR(U67="準",U67="深"),OR(V67="休",T$17=30,V$18="×")),T$17=31,U$18="×",U67="")))))),40,0))))</f>
        <v>0</v>
      </c>
      <c r="U208" s="343">
        <f t="shared" ref="U208" si="1056">IF(AND($D$1="二交代制",U$17&gt;=1,U$17&lt;=28,U67="当",V67="明",W67="休",X67="当"),10,IF(AND($D$1="三交代制",U$17&gt;=2,U$17&lt;=30,OR(U67="準",U67="深"),OR(V67="準",V67="深"),OR(W67="準",W67="深")),20,IF(AND($D$1="二交代制",OR(U67="当",U67="明"),NOT(OR(AND(U67="当",OR(V67="明",U$17=31,V$18="×"),OR(W67="休",U$17=30,U$17=31,W$18="×")),AND(U67="明",OR(T67="当",U$17=1),OR(V67="休",U$17=31,V$18="×"))))),30,IF(AND($D$1="三交代制",T67&lt;&gt;"準",T67&lt;&gt;"深",OR(U67="準",U67="深"),(NOT(OR(AND(U67="準",OR(T67="日",T67="休",U$17=1,AND(V67&lt;&gt;"準",V67&lt;&gt;"深",T67="")),OR(V67="休",AND(V67="準",OR(W67="休",U$17=30,W$18="×")),U$17=31,V$18="×",V67="")),AND(U67="深",OR(T67="休",U$17=1,AND(V67&lt;&gt;"準",V67&lt;&gt;"深",T67="")),OR(V67="休",AND(OR(V67="準",V67="深"),OR(W67="休",U$17=30,W$18="×")),U$17=31,V$18="×",V67="")))))),40,0))))</f>
        <v>0</v>
      </c>
      <c r="V208" s="343">
        <f t="shared" ref="V208" si="1057">IF(AND($D$1="二交代制",V$17&gt;=1,V$17&lt;=28,V67="当",W67="明",X67="休",Y67="当"),10,IF(AND($D$1="三交代制",V$17&gt;=2,V$17&lt;=30,OR(V67="準",V67="深"),OR(W67="準",W67="深"),OR(X67="準",X67="深")),20,IF(AND($D$1="二交代制",OR(V67="当",V67="明"),NOT(OR(AND(V67="当",OR(W67="明",V$17=31,W$18="×"),OR(X67="休",V$17=30,V$17=31,X$18="×")),AND(V67="明",OR(U67="当",V$17=1),OR(W67="休",V$17=31,W$18="×"))))),30,IF(AND($D$1="三交代制",U67&lt;&gt;"準",U67&lt;&gt;"深",OR(V67="準",V67="深"),(NOT(OR(AND(V67="準",OR(U67="日",U67="休",V$17=1,AND(W67&lt;&gt;"準",W67&lt;&gt;"深",U67="")),OR(W67="休",AND(W67="準",OR(X67="休",V$17=30,X$18="×")),V$17=31,W$18="×",W67="")),AND(V67="深",OR(U67="休",V$17=1,AND(W67&lt;&gt;"準",W67&lt;&gt;"深",U67="")),OR(W67="休",AND(OR(W67="準",W67="深"),OR(X67="休",V$17=30,X$18="×")),V$17=31,W$18="×",W67="")))))),40,0))))</f>
        <v>0</v>
      </c>
      <c r="W208" s="343">
        <f t="shared" ref="W208" si="1058">IF(AND($D$1="二交代制",W$17&gt;=1,W$17&lt;=28,W67="当",X67="明",Y67="休",Z67="当"),10,IF(AND($D$1="三交代制",W$17&gt;=2,W$17&lt;=30,OR(W67="準",W67="深"),OR(X67="準",X67="深"),OR(Y67="準",Y67="深")),20,IF(AND($D$1="二交代制",OR(W67="当",W67="明"),NOT(OR(AND(W67="当",OR(X67="明",W$17=31,X$18="×"),OR(Y67="休",W$17=30,W$17=31,Y$18="×")),AND(W67="明",OR(V67="当",W$17=1),OR(X67="休",W$17=31,X$18="×"))))),30,IF(AND($D$1="三交代制",V67&lt;&gt;"準",V67&lt;&gt;"深",OR(W67="準",W67="深"),(NOT(OR(AND(W67="準",OR(V67="日",V67="休",W$17=1,AND(X67&lt;&gt;"準",X67&lt;&gt;"深",V67="")),OR(X67="休",AND(X67="準",OR(Y67="休",W$17=30,Y$18="×")),W$17=31,X$18="×",X67="")),AND(W67="深",OR(V67="休",W$17=1,AND(X67&lt;&gt;"準",X67&lt;&gt;"深",V67="")),OR(X67="休",AND(OR(X67="準",X67="深"),OR(Y67="休",W$17=30,Y$18="×")),W$17=31,X$18="×",X67="")))))),40,0))))</f>
        <v>0</v>
      </c>
      <c r="X208" s="343">
        <f t="shared" ref="X208" si="1059">IF(AND($D$1="二交代制",X$17&gt;=1,X$17&lt;=28,X67="当",Y67="明",Z67="休",AA67="当"),10,IF(AND($D$1="三交代制",X$17&gt;=2,X$17&lt;=30,OR(X67="準",X67="深"),OR(Y67="準",Y67="深"),OR(Z67="準",Z67="深")),20,IF(AND($D$1="二交代制",OR(X67="当",X67="明"),NOT(OR(AND(X67="当",OR(Y67="明",X$17=31,Y$18="×"),OR(Z67="休",X$17=30,X$17=31,Z$18="×")),AND(X67="明",OR(W67="当",X$17=1),OR(Y67="休",X$17=31,Y$18="×"))))),30,IF(AND($D$1="三交代制",W67&lt;&gt;"準",W67&lt;&gt;"深",OR(X67="準",X67="深"),(NOT(OR(AND(X67="準",OR(W67="日",W67="休",X$17=1,AND(Y67&lt;&gt;"準",Y67&lt;&gt;"深",W67="")),OR(Y67="休",AND(Y67="準",OR(Z67="休",X$17=30,Z$18="×")),X$17=31,Y$18="×",Y67="")),AND(X67="深",OR(W67="休",X$17=1,AND(Y67&lt;&gt;"準",Y67&lt;&gt;"深",W67="")),OR(Y67="休",AND(OR(Y67="準",Y67="深"),OR(Z67="休",X$17=30,Z$18="×")),X$17=31,Y$18="×",Y67="")))))),40,0))))</f>
        <v>0</v>
      </c>
      <c r="Y208" s="343">
        <f t="shared" ref="Y208" si="1060">IF(AND($D$1="二交代制",Y$17&gt;=1,Y$17&lt;=28,Y67="当",Z67="明",AA67="休",AB67="当"),10,IF(AND($D$1="三交代制",Y$17&gt;=2,Y$17&lt;=30,OR(Y67="準",Y67="深"),OR(Z67="準",Z67="深"),OR(AA67="準",AA67="深")),20,IF(AND($D$1="二交代制",OR(Y67="当",Y67="明"),NOT(OR(AND(Y67="当",OR(Z67="明",Y$17=31,Z$18="×"),OR(AA67="休",Y$17=30,Y$17=31,AA$18="×")),AND(Y67="明",OR(X67="当",Y$17=1),OR(Z67="休",Y$17=31,Z$18="×"))))),30,IF(AND($D$1="三交代制",X67&lt;&gt;"準",X67&lt;&gt;"深",OR(Y67="準",Y67="深"),(NOT(OR(AND(Y67="準",OR(X67="日",X67="休",Y$17=1,AND(Z67&lt;&gt;"準",Z67&lt;&gt;"深",X67="")),OR(Z67="休",AND(Z67="準",OR(AA67="休",Y$17=30,AA$18="×")),Y$17=31,Z$18="×",Z67="")),AND(Y67="深",OR(X67="休",Y$17=1,AND(Z67&lt;&gt;"準",Z67&lt;&gt;"深",X67="")),OR(Z67="休",AND(OR(Z67="準",Z67="深"),OR(AA67="休",Y$17=30,AA$18="×")),Y$17=31,Z$18="×",Z67="")))))),40,0))))</f>
        <v>0</v>
      </c>
      <c r="Z208" s="343">
        <f t="shared" ref="Z208" si="1061">IF(AND($D$1="二交代制",Z$17&gt;=1,Z$17&lt;=28,Z67="当",AA67="明",AB67="休",AC67="当"),10,IF(AND($D$1="三交代制",Z$17&gt;=2,Z$17&lt;=30,OR(Z67="準",Z67="深"),OR(AA67="準",AA67="深"),OR(AB67="準",AB67="深")),20,IF(AND($D$1="二交代制",OR(Z67="当",Z67="明"),NOT(OR(AND(Z67="当",OR(AA67="明",Z$17=31,AA$18="×"),OR(AB67="休",Z$17=30,Z$17=31,AB$18="×")),AND(Z67="明",OR(Y67="当",Z$17=1),OR(AA67="休",Z$17=31,AA$18="×"))))),30,IF(AND($D$1="三交代制",Y67&lt;&gt;"準",Y67&lt;&gt;"深",OR(Z67="準",Z67="深"),(NOT(OR(AND(Z67="準",OR(Y67="日",Y67="休",Z$17=1,AND(AA67&lt;&gt;"準",AA67&lt;&gt;"深",Y67="")),OR(AA67="休",AND(AA67="準",OR(AB67="休",Z$17=30,AB$18="×")),Z$17=31,AA$18="×",AA67="")),AND(Z67="深",OR(Y67="休",Z$17=1,AND(AA67&lt;&gt;"準",AA67&lt;&gt;"深",Y67="")),OR(AA67="休",AND(OR(AA67="準",AA67="深"),OR(AB67="休",Z$17=30,AB$18="×")),Z$17=31,AA$18="×",AA67="")))))),40,0))))</f>
        <v>0</v>
      </c>
      <c r="AA208" s="343">
        <f t="shared" ref="AA208" si="1062">IF(AND($D$1="二交代制",AA$17&gt;=1,AA$17&lt;=28,AA67="当",AB67="明",AC67="休",AD67="当"),10,IF(AND($D$1="三交代制",AA$17&gt;=2,AA$17&lt;=30,OR(AA67="準",AA67="深"),OR(AB67="準",AB67="深"),OR(AC67="準",AC67="深")),20,IF(AND($D$1="二交代制",OR(AA67="当",AA67="明"),NOT(OR(AND(AA67="当",OR(AB67="明",AA$17=31,AB$18="×"),OR(AC67="休",AA$17=30,AA$17=31,AC$18="×")),AND(AA67="明",OR(Z67="当",AA$17=1),OR(AB67="休",AA$17=31,AB$18="×"))))),30,IF(AND($D$1="三交代制",Z67&lt;&gt;"準",Z67&lt;&gt;"深",OR(AA67="準",AA67="深"),(NOT(OR(AND(AA67="準",OR(Z67="日",Z67="休",AA$17=1,AND(AB67&lt;&gt;"準",AB67&lt;&gt;"深",Z67="")),OR(AB67="休",AND(AB67="準",OR(AC67="休",AA$17=30,AC$18="×")),AA$17=31,AB$18="×",AB67="")),AND(AA67="深",OR(Z67="休",AA$17=1,AND(AB67&lt;&gt;"準",AB67&lt;&gt;"深",Z67="")),OR(AB67="休",AND(OR(AB67="準",AB67="深"),OR(AC67="休",AA$17=30,AC$18="×")),AA$17=31,AB$18="×",AB67="")))))),40,0))))</f>
        <v>0</v>
      </c>
      <c r="AB208" s="343">
        <f t="shared" ref="AB208" si="1063">IF(AND($D$1="二交代制",AB$17&gt;=1,AB$17&lt;=28,AB67="当",AC67="明",AD67="休",AE67="当"),10,IF(AND($D$1="三交代制",AB$17&gt;=2,AB$17&lt;=30,OR(AB67="準",AB67="深"),OR(AC67="準",AC67="深"),OR(AD67="準",AD67="深")),20,IF(AND($D$1="二交代制",OR(AB67="当",AB67="明"),NOT(OR(AND(AB67="当",OR(AC67="明",AB$17=31,AC$18="×"),OR(AD67="休",AB$17=30,AB$17=31,AD$18="×")),AND(AB67="明",OR(AA67="当",AB$17=1),OR(AC67="休",AB$17=31,AC$18="×"))))),30,IF(AND($D$1="三交代制",AA67&lt;&gt;"準",AA67&lt;&gt;"深",OR(AB67="準",AB67="深"),(NOT(OR(AND(AB67="準",OR(AA67="日",AA67="休",AB$17=1,AND(AC67&lt;&gt;"準",AC67&lt;&gt;"深",AA67="")),OR(AC67="休",AND(AC67="準",OR(AD67="休",AB$17=30,AD$18="×")),AB$17=31,AC$18="×",AC67="")),AND(AB67="深",OR(AA67="休",AB$17=1,AND(AC67&lt;&gt;"準",AC67&lt;&gt;"深",AA67="")),OR(AC67="休",AND(OR(AC67="準",AC67="深"),OR(AD67="休",AB$17=30,AD$18="×")),AB$17=31,AC$18="×",AC67="")))))),40,0))))</f>
        <v>0</v>
      </c>
      <c r="AC208" s="343">
        <f t="shared" ref="AC208" si="1064">IF(AND($D$1="二交代制",AC$17&gt;=1,AC$17&lt;=28,AC67="当",AD67="明",AE67="休",AF67="当"),10,IF(AND($D$1="三交代制",AC$17&gt;=2,AC$17&lt;=30,OR(AC67="準",AC67="深"),OR(AD67="準",AD67="深"),OR(AE67="準",AE67="深")),20,IF(AND($D$1="二交代制",OR(AC67="当",AC67="明"),NOT(OR(AND(AC67="当",OR(AD67="明",AC$17=31,AD$18="×"),OR(AE67="休",AC$17=30,AC$17=31,AE$18="×")),AND(AC67="明",OR(AB67="当",AC$17=1),OR(AD67="休",AC$17=31,AD$18="×"))))),30,IF(AND($D$1="三交代制",AB67&lt;&gt;"準",AB67&lt;&gt;"深",OR(AC67="準",AC67="深"),(NOT(OR(AND(AC67="準",OR(AB67="日",AB67="休",AC$17=1,AND(AD67&lt;&gt;"準",AD67&lt;&gt;"深",AB67="")),OR(AD67="休",AND(AD67="準",OR(AE67="休",AC$17=30,AE$18="×")),AC$17=31,AD$18="×",AD67="")),AND(AC67="深",OR(AB67="休",AC$17=1,AND(AD67&lt;&gt;"準",AD67&lt;&gt;"深",AB67="")),OR(AD67="休",AND(OR(AD67="準",AD67="深"),OR(AE67="休",AC$17=30,AE$18="×")),AC$17=31,AD$18="×",AD67="")))))),40,0))))</f>
        <v>0</v>
      </c>
      <c r="AD208" s="343">
        <f t="shared" ref="AD208" si="1065">IF(AND($D$1="二交代制",AD$17&gt;=1,AD$17&lt;=28,AD67="当",AE67="明",AF67="休",AG67="当"),10,IF(AND($D$1="三交代制",AD$17&gt;=2,AD$17&lt;=30,OR(AD67="準",AD67="深"),OR(AE67="準",AE67="深"),OR(AF67="準",AF67="深")),20,IF(AND($D$1="二交代制",OR(AD67="当",AD67="明"),NOT(OR(AND(AD67="当",OR(AE67="明",AD$17=31,AE$18="×"),OR(AF67="休",AD$17=30,AD$17=31,AF$18="×")),AND(AD67="明",OR(AC67="当",AD$17=1),OR(AE67="休",AD$17=31,AE$18="×"))))),30,IF(AND($D$1="三交代制",AC67&lt;&gt;"準",AC67&lt;&gt;"深",OR(AD67="準",AD67="深"),(NOT(OR(AND(AD67="準",OR(AC67="日",AC67="休",AD$17=1,AND(AE67&lt;&gt;"準",AE67&lt;&gt;"深",AC67="")),OR(AE67="休",AND(AE67="準",OR(AF67="休",AD$17=30,AF$18="×")),AD$17=31,AE$18="×",AE67="")),AND(AD67="深",OR(AC67="休",AD$17=1,AND(AE67&lt;&gt;"準",AE67&lt;&gt;"深",AC67="")),OR(AE67="休",AND(OR(AE67="準",AE67="深"),OR(AF67="休",AD$17=30,AF$18="×")),AD$17=31,AE$18="×",AE67="")))))),40,0))))</f>
        <v>0</v>
      </c>
      <c r="AE208" s="343">
        <f t="shared" ref="AE208" si="1066">IF(AND($D$1="二交代制",AE$17&gt;=1,AE$17&lt;=28,AE67="当",AF67="明",AG67="休",AH67="当"),10,IF(AND($D$1="三交代制",AE$17&gt;=2,AE$17&lt;=30,OR(AE67="準",AE67="深"),OR(AF67="準",AF67="深"),OR(AG67="準",AG67="深")),20,IF(AND($D$1="二交代制",OR(AE67="当",AE67="明"),NOT(OR(AND(AE67="当",OR(AF67="明",AE$17=31,AF$18="×"),OR(AG67="休",AE$17=30,AE$17=31,AG$18="×")),AND(AE67="明",OR(AD67="当",AE$17=1),OR(AF67="休",AE$17=31,AF$18="×"))))),30,IF(AND($D$1="三交代制",AD67&lt;&gt;"準",AD67&lt;&gt;"深",OR(AE67="準",AE67="深"),(NOT(OR(AND(AE67="準",OR(AD67="日",AD67="休",AE$17=1,AND(AF67&lt;&gt;"準",AF67&lt;&gt;"深",AD67="")),OR(AF67="休",AND(AF67="準",OR(AG67="休",AE$17=30,AG$18="×")),AE$17=31,AF$18="×",AF67="")),AND(AE67="深",OR(AD67="休",AE$17=1,AND(AF67&lt;&gt;"準",AF67&lt;&gt;"深",AD67="")),OR(AF67="休",AND(OR(AF67="準",AF67="深"),OR(AG67="休",AE$17=30,AG$18="×")),AE$17=31,AF$18="×",AF67="")))))),40,0))))</f>
        <v>0</v>
      </c>
      <c r="AF208" s="343">
        <f t="shared" ref="AF208" si="1067">IF(AND($D$1="二交代制",AF$17&gt;=1,AF$17&lt;=28,AF67="当",AG67="明",AH67="休",AI67="当"),10,IF(AND($D$1="三交代制",AF$17&gt;=2,AF$17&lt;=30,OR(AF67="準",AF67="深"),OR(AG67="準",AG67="深"),OR(AH67="準",AH67="深")),20,IF(AND($D$1="二交代制",OR(AF67="当",AF67="明"),NOT(OR(AND(AF67="当",OR(AG67="明",AF$17=31,AG$18="×"),OR(AH67="休",AF$17=30,AF$17=31,AH$18="×")),AND(AF67="明",OR(AE67="当",AF$17=1),OR(AG67="休",AF$17=31,AG$18="×"))))),30,IF(AND($D$1="三交代制",AE67&lt;&gt;"準",AE67&lt;&gt;"深",OR(AF67="準",AF67="深"),(NOT(OR(AND(AF67="準",OR(AE67="日",AE67="休",AF$17=1,AND(AG67&lt;&gt;"準",AG67&lt;&gt;"深",AE67="")),OR(AG67="休",AND(AG67="準",OR(AH67="休",AF$17=30,AH$18="×")),AF$17=31,AG$18="×",AG67="")),AND(AF67="深",OR(AE67="休",AF$17=1,AND(AG67&lt;&gt;"準",AG67&lt;&gt;"深",AE67="")),OR(AG67="休",AND(OR(AG67="準",AG67="深"),OR(AH67="休",AF$17=30,AH$18="×")),AF$17=31,AG$18="×",AG67="")))))),40,0))))</f>
        <v>0</v>
      </c>
      <c r="AG208" s="343">
        <f t="shared" ref="AG208" si="1068">IF(AND($D$1="二交代制",AG$17&gt;=1,AG$17&lt;=28,AG67="当",AH67="明",AI67="休",AJ67="当"),10,IF(AND($D$1="三交代制",AG$17&gt;=2,AG$17&lt;=30,OR(AG67="準",AG67="深"),OR(AH67="準",AH67="深"),OR(AI67="準",AI67="深")),20,IF(AND($D$1="二交代制",OR(AG67="当",AG67="明"),NOT(OR(AND(AG67="当",OR(AH67="明",AG$17=31,AH$18="×"),OR(AI67="休",AG$17=30,AG$17=31,AI$18="×")),AND(AG67="明",OR(AF67="当",AG$17=1),OR(AH67="休",AG$17=31,AH$18="×"))))),30,IF(AND($D$1="三交代制",AF67&lt;&gt;"準",AF67&lt;&gt;"深",OR(AG67="準",AG67="深"),(NOT(OR(AND(AG67="準",OR(AF67="日",AF67="休",AG$17=1,AND(AH67&lt;&gt;"準",AH67&lt;&gt;"深",AF67="")),OR(AH67="休",AND(AH67="準",OR(AI67="休",AG$17=30,AI$18="×")),AG$17=31,AH$18="×",AH67="")),AND(AG67="深",OR(AF67="休",AG$17=1,AND(AH67&lt;&gt;"準",AH67&lt;&gt;"深",AF67="")),OR(AH67="休",AND(OR(AH67="準",AH67="深"),OR(AI67="休",AG$17=30,AI$18="×")),AG$17=31,AH$18="×",AH67="")))))),40,0))))</f>
        <v>0</v>
      </c>
      <c r="AH208" s="343">
        <f t="shared" ref="AH208" si="1069">IF(AND($D$1="二交代制",AH$17&gt;=1,AH$17&lt;=28,AH67="当",AI67="明",AJ67="休",AK67="当"),10,IF(AND($D$1="三交代制",AH$17&gt;=2,AH$17&lt;=30,OR(AH67="準",AH67="深"),OR(AI67="準",AI67="深"),OR(AJ67="準",AJ67="深")),20,IF(AND($D$1="二交代制",OR(AH67="当",AH67="明"),NOT(OR(AND(AH67="当",OR(AI67="明",AH$17=31,AI$18="×"),OR(AJ67="休",AH$17=30,AH$17=31,AJ$18="×")),AND(AH67="明",OR(AG67="当",AH$17=1),OR(AI67="休",AH$17=31,AI$18="×"))))),30,IF(AND($D$1="三交代制",AG67&lt;&gt;"準",AG67&lt;&gt;"深",OR(AH67="準",AH67="深"),(NOT(OR(AND(AH67="準",OR(AG67="日",AG67="休",AH$17=1,AND(AI67&lt;&gt;"準",AI67&lt;&gt;"深",AG67="")),OR(AI67="休",AND(AI67="準",OR(AJ67="休",AH$17=30,AJ$18="×")),AH$17=31,AI$18="×",AI67="")),AND(AH67="深",OR(AG67="休",AH$17=1,AND(AI67&lt;&gt;"準",AI67&lt;&gt;"深",AG67="")),OR(AI67="休",AND(OR(AI67="準",AI67="深"),OR(AJ67="休",AH$17=30,AJ$18="×")),AH$17=31,AI$18="×",AI67="")))))),40,0))))</f>
        <v>0</v>
      </c>
      <c r="AI208" s="343">
        <f t="shared" ref="AI208" si="1070">IF(AND($D$1="二交代制",AI$17&gt;=1,AI$17&lt;=28,AI67="当",AJ67="明",AK67="休",AL67="当"),10,IF(AND($D$1="三交代制",AI$17&gt;=2,AI$17&lt;=30,OR(AI67="準",AI67="深"),OR(AJ67="準",AJ67="深"),OR(AK67="準",AK67="深")),20,IF(AND($D$1="二交代制",OR(AI67="当",AI67="明"),NOT(OR(AND(AI67="当",OR(AJ67="明",AI$17=31,AJ$18="×"),OR(AK67="休",AI$17=30,AI$17=31,AK$18="×")),AND(AI67="明",OR(AH67="当",AI$17=1),OR(AJ67="休",AI$17=31,AJ$18="×"))))),30,IF(AND($D$1="三交代制",AH67&lt;&gt;"準",AH67&lt;&gt;"深",OR(AI67="準",AI67="深"),(NOT(OR(AND(AI67="準",OR(AH67="日",AH67="休",AI$17=1,AND(AJ67&lt;&gt;"準",AJ67&lt;&gt;"深",AH67="")),OR(AJ67="休",AND(AJ67="準",OR(AK67="休",AI$17=30,AK$18="×")),AI$17=31,AJ$18="×",AJ67="")),AND(AI67="深",OR(AH67="休",AI$17=1,AND(AJ67&lt;&gt;"準",AJ67&lt;&gt;"深",AH67="")),OR(AJ67="休",AND(OR(AJ67="準",AJ67="深"),OR(AK67="休",AI$17=30,AK$18="×")),AI$17=31,AJ$18="×",AJ67="")))))),40,0))))</f>
        <v>0</v>
      </c>
      <c r="AJ208" s="343">
        <f t="shared" ref="AJ208" si="1071">IF(AND($D$1="二交代制",AJ$17&gt;=1,AJ$17&lt;=28,AJ67="当",AK67="明",AL67="休",AM67="当"),10,IF(AND($D$1="三交代制",AJ$17&gt;=2,AJ$17&lt;=30,OR(AJ67="準",AJ67="深"),OR(AK67="準",AK67="深"),OR(AL67="準",AL67="深")),20,IF(AND($D$1="二交代制",OR(AJ67="当",AJ67="明"),NOT(OR(AND(AJ67="当",OR(AK67="明",AJ$17=31,AK$18="×"),OR(AL67="休",AJ$17=30,AJ$17=31,AL$18="×")),AND(AJ67="明",OR(AI67="当",AJ$17=1),OR(AK67="休",AJ$17=31,AK$18="×"))))),30,IF(AND($D$1="三交代制",AI67&lt;&gt;"準",AI67&lt;&gt;"深",OR(AJ67="準",AJ67="深"),(NOT(OR(AND(AJ67="準",OR(AI67="日",AI67="休",AJ$17=1,AND(AK67&lt;&gt;"準",AK67&lt;&gt;"深",AI67="")),OR(AK67="休",AND(AK67="準",OR(AL67="休",AJ$17=30,AL$18="×")),AJ$17=31,AK$18="×",AK67="")),AND(AJ67="深",OR(AI67="休",AJ$17=1,AND(AK67&lt;&gt;"準",AK67&lt;&gt;"深",AI67="")),OR(AK67="休",AND(OR(AK67="準",AK67="深"),OR(AL67="休",AJ$17=30,AL$18="×")),AJ$17=31,AK$18="×",AK67="")))))),40,0))))</f>
        <v>0</v>
      </c>
      <c r="AK208" s="343">
        <f t="shared" ref="AK208" si="1072">IF(AND($D$1="二交代制",AK$17&gt;=1,AK$17&lt;=28,AK67="当",AL67="明",AM67="休",AN67="当"),10,IF(AND($D$1="三交代制",AK$17&gt;=2,AK$17&lt;=30,OR(AK67="準",AK67="深"),OR(AL67="準",AL67="深"),OR(AM67="準",AM67="深")),20,IF(AND($D$1="二交代制",OR(AK67="当",AK67="明"),NOT(OR(AND(AK67="当",OR(AL67="明",AK$17=31,AL$18="×"),OR(AM67="休",AK$17=30,AK$17=31,AM$18="×")),AND(AK67="明",OR(AJ67="当",AK$17=1),OR(AL67="休",AK$17=31,AL$18="×"))))),30,IF(AND($D$1="三交代制",AJ67&lt;&gt;"準",AJ67&lt;&gt;"深",OR(AK67="準",AK67="深"),(NOT(OR(AND(AK67="準",OR(AJ67="日",AJ67="休",AK$17=1,AND(AL67&lt;&gt;"準",AL67&lt;&gt;"深",AJ67="")),OR(AL67="休",AND(AL67="準",OR(AM67="休",AK$17=30,AM$18="×")),AK$17=31,AL$18="×",AL67="")),AND(AK67="深",OR(AJ67="休",AK$17=1,AND(AL67&lt;&gt;"準",AL67&lt;&gt;"深",AJ67="")),OR(AL67="休",AND(OR(AL67="準",AL67="深"),OR(AM67="休",AK$17=30,AM$18="×")),AK$17=31,AL$18="×",AL67="")))))),40,0))))</f>
        <v>0</v>
      </c>
      <c r="AL208" s="343">
        <f t="shared" ref="AL208" si="1073">IF(AND($D$1="二交代制",AL$17&gt;=1,AL$17&lt;=28,AL67="当",AM67="明",AN67="休",AO67="当"),10,IF(AND($D$1="三交代制",AL$17&gt;=2,AL$17&lt;=30,OR(AL67="準",AL67="深"),OR(AM67="準",AM67="深"),OR(AN67="準",AN67="深")),20,IF(AND($D$1="二交代制",OR(AL67="当",AL67="明"),NOT(OR(AND(AL67="当",OR(AM67="明",AL$17=31,AM$18="×"),OR(AN67="休",AL$17=30,AL$17=31,AN$18="×")),AND(AL67="明",OR(AK67="当",AL$17=1),OR(AM67="休",AL$17=31,AM$18="×"))))),30,IF(AND($D$1="三交代制",AK67&lt;&gt;"準",AK67&lt;&gt;"深",OR(AL67="準",AL67="深"),(NOT(OR(AND(AL67="準",OR(AK67="日",AK67="休",AL$17=1,AND(AM67&lt;&gt;"準",AM67&lt;&gt;"深",AK67="")),OR(AM67="休",AND(AM67="準",OR(AN67="休",AL$17=30,AN$18="×")),AL$17=31,AM$18="×",AM67="")),AND(AL67="深",OR(AK67="休",AL$17=1,AND(AM67&lt;&gt;"準",AM67&lt;&gt;"深",AK67="")),OR(AM67="休",AND(OR(AM67="準",AM67="深"),OR(AN67="休",AL$17=30,AN$18="×")),AL$17=31,AM$18="×",AM67="")))))),40,0))))</f>
        <v>0</v>
      </c>
      <c r="AM208" s="343">
        <f t="shared" ref="AM208" si="1074">IF(AND($D$1="二交代制",AM$17&gt;=1,AM$17&lt;=28,AM67="当",AN67="明",AO67="休",AP67="当"),10,IF(AND($D$1="三交代制",AM$17&gt;=2,AM$17&lt;=30,OR(AM67="準",AM67="深"),OR(AN67="準",AN67="深"),OR(AO67="準",AO67="深")),20,IF(AND($D$1="二交代制",OR(AM67="当",AM67="明"),NOT(OR(AND(AM67="当",OR(AN67="明",AM$17=31,AN$18="×"),OR(AO67="休",AM$17=30,AM$17=31,AO$18="×")),AND(AM67="明",OR(AL67="当",AM$17=1),OR(AN67="休",AM$17=31,AN$18="×"))))),30,IF(AND($D$1="三交代制",AL67&lt;&gt;"準",AL67&lt;&gt;"深",OR(AM67="準",AM67="深"),(NOT(OR(AND(AM67="準",OR(AL67="日",AL67="休",AM$17=1,AND(AN67&lt;&gt;"準",AN67&lt;&gt;"深",AL67="")),OR(AN67="休",AND(AN67="準",OR(AO67="休",AM$17=30,AO$18="×")),AM$17=31,AN$18="×",AN67="")),AND(AM67="深",OR(AL67="休",AM$17=1,AND(AN67&lt;&gt;"準",AN67&lt;&gt;"深",AL67="")),OR(AN67="休",AND(OR(AN67="準",AN67="深"),OR(AO67="休",AM$17=30,AO$18="×")),AM$17=31,AN$18="×",AN67="")))))),40,0))))</f>
        <v>0</v>
      </c>
      <c r="AN208" s="343">
        <f t="shared" ref="AN208" si="1075">IF(AND($D$1="二交代制",AN$17&gt;=1,AN$17&lt;=28,AN67="当",AO67="明",AP67="休",AQ67="当"),10,IF(AND($D$1="三交代制",AN$17&gt;=2,AN$17&lt;=30,OR(AN67="準",AN67="深"),OR(AO67="準",AO67="深"),OR(AP67="準",AP67="深")),20,IF(AND($D$1="二交代制",OR(AN67="当",AN67="明"),NOT(OR(AND(AN67="当",OR(AO67="明",AN$17=31,AO$18="×"),OR(AP67="休",AN$17=30,AN$17=31,AP$18="×")),AND(AN67="明",OR(AM67="当",AN$17=1),OR(AO67="休",AN$17=31,AO$18="×"))))),30,IF(AND($D$1="三交代制",AM67&lt;&gt;"準",AM67&lt;&gt;"深",OR(AN67="準",AN67="深"),(NOT(OR(AND(AN67="準",OR(AM67="日",AM67="休",AN$17=1,AND(AO67&lt;&gt;"準",AO67&lt;&gt;"深",AM67="")),OR(AO67="休",AND(AO67="準",OR(AP67="休",AN$17=30,AP$18="×")),AN$17=31,AO$18="×",AO67="")),AND(AN67="深",OR(AM67="休",AN$17=1,AND(AO67&lt;&gt;"準",AO67&lt;&gt;"深",AM67="")),OR(AO67="休",AND(OR(AO67="準",AO67="深"),OR(AP67="休",AN$17=30,AP$18="×")),AN$17=31,AO$18="×",AO67="")))))),40,0))))</f>
        <v>0</v>
      </c>
      <c r="AO208" s="343">
        <f t="shared" ref="AO208" si="1076">IF(AND($D$1="二交代制",AO$17&gt;=1,AO$17&lt;=28,AO67="当",AP67="明",AQ67="休",AR67="当"),10,IF(AND($D$1="三交代制",AO$17&gt;=2,AO$17&lt;=30,OR(AO67="準",AO67="深"),OR(AP67="準",AP67="深"),OR(AQ67="準",AQ67="深")),20,IF(AND($D$1="二交代制",OR(AO67="当",AO67="明"),NOT(OR(AND(AO67="当",OR(AP67="明",AO$17=31,AP$18="×"),OR(AQ67="休",AO$17=30,AO$17=31,AQ$18="×")),AND(AO67="明",OR(AN67="当",AO$17=1),OR(AP67="休",AO$17=31,AP$18="×"))))),30,IF(AND($D$1="三交代制",AN67&lt;&gt;"準",AN67&lt;&gt;"深",OR(AO67="準",AO67="深"),(NOT(OR(AND(AO67="準",OR(AN67="日",AN67="休",AO$17=1,AND(AP67&lt;&gt;"準",AP67&lt;&gt;"深",AN67="")),OR(AP67="休",AND(AP67="準",OR(AQ67="休",AO$17=30,AQ$18="×")),AO$17=31,AP$18="×",AP67="")),AND(AO67="深",OR(AN67="休",AO$17=1,AND(AP67&lt;&gt;"準",AP67&lt;&gt;"深",AN67="")),OR(AP67="休",AND(OR(AP67="準",AP67="深"),OR(AQ67="休",AO$17=30,AQ$18="×")),AO$17=31,AP$18="×",AP67="")))))),40,0))))</f>
        <v>0</v>
      </c>
    </row>
    <row r="209" spans="3:42" x14ac:dyDescent="0.4">
      <c r="C209" s="17"/>
      <c r="D209" s="17"/>
      <c r="E209" s="17"/>
      <c r="F209" s="17"/>
      <c r="G209" s="17"/>
      <c r="H209" s="17"/>
      <c r="I209" s="345"/>
      <c r="J209" s="434"/>
      <c r="K209" s="343"/>
      <c r="L209" s="343"/>
      <c r="M209" s="343"/>
      <c r="N209" s="343"/>
      <c r="O209" s="343"/>
      <c r="P209" s="343"/>
      <c r="Q209" s="343"/>
      <c r="R209" s="343"/>
      <c r="S209" s="343"/>
      <c r="T209" s="343"/>
      <c r="U209" s="343"/>
      <c r="V209" s="343"/>
      <c r="W209" s="343"/>
      <c r="X209" s="343"/>
      <c r="Y209" s="343"/>
      <c r="Z209" s="343"/>
      <c r="AA209" s="343"/>
      <c r="AB209" s="343"/>
      <c r="AC209" s="343"/>
      <c r="AD209" s="343"/>
      <c r="AE209" s="343"/>
      <c r="AF209" s="343"/>
      <c r="AG209" s="343"/>
      <c r="AH209" s="343"/>
      <c r="AI209" s="343"/>
      <c r="AJ209" s="343"/>
      <c r="AK209" s="343"/>
      <c r="AL209" s="343"/>
      <c r="AM209" s="343"/>
      <c r="AN209" s="343"/>
      <c r="AO209" s="343"/>
    </row>
    <row r="210" spans="3:42" x14ac:dyDescent="0.4">
      <c r="C210" s="17"/>
      <c r="D210" s="17"/>
      <c r="E210" s="17"/>
      <c r="F210" s="17"/>
      <c r="G210" s="17"/>
      <c r="H210" s="17"/>
      <c r="I210" s="345"/>
      <c r="J210" s="419" t="str">
        <f t="shared" ref="J210" si="1077">E69</f>
        <v/>
      </c>
      <c r="K210" s="343">
        <f t="shared" ref="K210" si="1078">IF(AND($D$1="二交代制",K$17&gt;=1,K$17&lt;=28,K69="当",L69="明",M69="休",N69="当"),10,IF(AND($D$1="三交代制",K$17&gt;=2,K$17&lt;=30,OR(K69="準",K69="深"),OR(L69="準",L69="深"),OR(M69="準",M69="深")),20,IF(AND($D$1="二交代制",OR(K69="当",K69="明"),NOT(OR(AND(K69="当",OR(L69="明",K$17=31,L$18="×"),OR(M69="休",K$17=30,K$17=31,M$18="×")),AND(K69="明",OR(J69="当",K$17=1),OR(L69="休",K$17=31,L$18="×"))))),30,IF(AND($D$1="三交代制",J69&lt;&gt;"準",J69&lt;&gt;"深",OR(K69="準",K69="深"),(NOT(OR(AND(K69="準",OR(J69="日",J69="休",K$17=1,AND(L69&lt;&gt;"準",L69&lt;&gt;"深",J69="")),OR(L69="休",AND(L69="準",OR(M69="休",K$17=30,M$18="×")),K$17=31,L$18="×",L69="")),AND(K69="深",OR(J69="休",K$17=1,AND(L69&lt;&gt;"準",L69&lt;&gt;"深",J69="")),OR(L69="休",AND(OR(L69="準",L69="深"),OR(M69="休",K$17=30,M$18="×")),K$17=31,L$18="×",L69="")))))),40,0))))</f>
        <v>0</v>
      </c>
      <c r="L210" s="343">
        <f t="shared" ref="L210" si="1079">IF(AND($D$1="二交代制",L$17&gt;=1,L$17&lt;=28,L69="当",M69="明",N69="休",O69="当"),10,IF(AND($D$1="三交代制",L$17&gt;=2,L$17&lt;=30,OR(L69="準",L69="深"),OR(M69="準",M69="深"),OR(N69="準",N69="深")),20,IF(AND($D$1="二交代制",OR(L69="当",L69="明"),NOT(OR(AND(L69="当",OR(M69="明",L$17=31,M$18="×"),OR(N69="休",L$17=30,L$17=31,N$18="×")),AND(L69="明",OR(K69="当",L$17=1),OR(M69="休",L$17=31,M$18="×"))))),30,IF(AND($D$1="三交代制",K69&lt;&gt;"準",K69&lt;&gt;"深",OR(L69="準",L69="深"),(NOT(OR(AND(L69="準",OR(K69="日",K69="休",L$17=1,AND(M69&lt;&gt;"準",M69&lt;&gt;"深",K69="")),OR(M69="休",AND(M69="準",OR(N69="休",L$17=30,N$18="×")),L$17=31,M$18="×",M69="")),AND(L69="深",OR(K69="休",L$17=1,AND(M69&lt;&gt;"準",M69&lt;&gt;"深",K69="")),OR(M69="休",AND(OR(M69="準",M69="深"),OR(N69="休",L$17=30,N$18="×")),L$17=31,M$18="×",M69="")))))),40,0))))</f>
        <v>0</v>
      </c>
      <c r="M210" s="343">
        <f t="shared" ref="M210" si="1080">IF(AND($D$1="二交代制",M$17&gt;=1,M$17&lt;=28,M69="当",N69="明",O69="休",P69="当"),10,IF(AND($D$1="三交代制",M$17&gt;=2,M$17&lt;=30,OR(M69="準",M69="深"),OR(N69="準",N69="深"),OR(O69="準",O69="深")),20,IF(AND($D$1="二交代制",OR(M69="当",M69="明"),NOT(OR(AND(M69="当",OR(N69="明",M$17=31,N$18="×"),OR(O69="休",M$17=30,M$17=31,O$18="×")),AND(M69="明",OR(L69="当",M$17=1),OR(N69="休",M$17=31,N$18="×"))))),30,IF(AND($D$1="三交代制",L69&lt;&gt;"準",L69&lt;&gt;"深",OR(M69="準",M69="深"),(NOT(OR(AND(M69="準",OR(L69="日",L69="休",M$17=1,AND(N69&lt;&gt;"準",N69&lt;&gt;"深",L69="")),OR(N69="休",AND(N69="準",OR(O69="休",M$17=30,O$18="×")),M$17=31,N$18="×",N69="")),AND(M69="深",OR(L69="休",M$17=1,AND(N69&lt;&gt;"準",N69&lt;&gt;"深",L69="")),OR(N69="休",AND(OR(N69="準",N69="深"),OR(O69="休",M$17=30,O$18="×")),M$17=31,N$18="×",N69="")))))),40,0))))</f>
        <v>0</v>
      </c>
      <c r="N210" s="343">
        <f t="shared" ref="N210" si="1081">IF(AND($D$1="二交代制",N$17&gt;=1,N$17&lt;=28,N69="当",O69="明",P69="休",Q69="当"),10,IF(AND($D$1="三交代制",N$17&gt;=2,N$17&lt;=30,OR(N69="準",N69="深"),OR(O69="準",O69="深"),OR(P69="準",P69="深")),20,IF(AND($D$1="二交代制",OR(N69="当",N69="明"),NOT(OR(AND(N69="当",OR(O69="明",N$17=31,O$18="×"),OR(P69="休",N$17=30,N$17=31,P$18="×")),AND(N69="明",OR(M69="当",N$17=1),OR(O69="休",N$17=31,O$18="×"))))),30,IF(AND($D$1="三交代制",M69&lt;&gt;"準",M69&lt;&gt;"深",OR(N69="準",N69="深"),(NOT(OR(AND(N69="準",OR(M69="日",M69="休",N$17=1,AND(O69&lt;&gt;"準",O69&lt;&gt;"深",M69="")),OR(O69="休",AND(O69="準",OR(P69="休",N$17=30,P$18="×")),N$17=31,O$18="×",O69="")),AND(N69="深",OR(M69="休",N$17=1,AND(O69&lt;&gt;"準",O69&lt;&gt;"深",M69="")),OR(O69="休",AND(OR(O69="準",O69="深"),OR(P69="休",N$17=30,P$18="×")),N$17=31,O$18="×",O69="")))))),40,0))))</f>
        <v>0</v>
      </c>
      <c r="O210" s="343">
        <f t="shared" ref="O210" si="1082">IF(AND($D$1="二交代制",O$17&gt;=1,O$17&lt;=28,O69="当",P69="明",Q69="休",R69="当"),10,IF(AND($D$1="三交代制",O$17&gt;=2,O$17&lt;=30,OR(O69="準",O69="深"),OR(P69="準",P69="深"),OR(Q69="準",Q69="深")),20,IF(AND($D$1="二交代制",OR(O69="当",O69="明"),NOT(OR(AND(O69="当",OR(P69="明",O$17=31,P$18="×"),OR(Q69="休",O$17=30,O$17=31,Q$18="×")),AND(O69="明",OR(N69="当",O$17=1),OR(P69="休",O$17=31,P$18="×"))))),30,IF(AND($D$1="三交代制",N69&lt;&gt;"準",N69&lt;&gt;"深",OR(O69="準",O69="深"),(NOT(OR(AND(O69="準",OR(N69="日",N69="休",O$17=1,AND(P69&lt;&gt;"準",P69&lt;&gt;"深",N69="")),OR(P69="休",AND(P69="準",OR(Q69="休",O$17=30,Q$18="×")),O$17=31,P$18="×",P69="")),AND(O69="深",OR(N69="休",O$17=1,AND(P69&lt;&gt;"準",P69&lt;&gt;"深",N69="")),OR(P69="休",AND(OR(P69="準",P69="深"),OR(Q69="休",O$17=30,Q$18="×")),O$17=31,P$18="×",P69="")))))),40,0))))</f>
        <v>0</v>
      </c>
      <c r="P210" s="343">
        <f t="shared" ref="P210" si="1083">IF(AND($D$1="二交代制",P$17&gt;=1,P$17&lt;=28,P69="当",Q69="明",R69="休",S69="当"),10,IF(AND($D$1="三交代制",P$17&gt;=2,P$17&lt;=30,OR(P69="準",P69="深"),OR(Q69="準",Q69="深"),OR(R69="準",R69="深")),20,IF(AND($D$1="二交代制",OR(P69="当",P69="明"),NOT(OR(AND(P69="当",OR(Q69="明",P$17=31,Q$18="×"),OR(R69="休",P$17=30,P$17=31,R$18="×")),AND(P69="明",OR(O69="当",P$17=1),OR(Q69="休",P$17=31,Q$18="×"))))),30,IF(AND($D$1="三交代制",O69&lt;&gt;"準",O69&lt;&gt;"深",OR(P69="準",P69="深"),(NOT(OR(AND(P69="準",OR(O69="日",O69="休",P$17=1,AND(Q69&lt;&gt;"準",Q69&lt;&gt;"深",O69="")),OR(Q69="休",AND(Q69="準",OR(R69="休",P$17=30,R$18="×")),P$17=31,Q$18="×",Q69="")),AND(P69="深",OR(O69="休",P$17=1,AND(Q69&lt;&gt;"準",Q69&lt;&gt;"深",O69="")),OR(Q69="休",AND(OR(Q69="準",Q69="深"),OR(R69="休",P$17=30,R$18="×")),P$17=31,Q$18="×",Q69="")))))),40,0))))</f>
        <v>0</v>
      </c>
      <c r="Q210" s="343">
        <f t="shared" ref="Q210" si="1084">IF(AND($D$1="二交代制",Q$17&gt;=1,Q$17&lt;=28,Q69="当",R69="明",S69="休",T69="当"),10,IF(AND($D$1="三交代制",Q$17&gt;=2,Q$17&lt;=30,OR(Q69="準",Q69="深"),OR(R69="準",R69="深"),OR(S69="準",S69="深")),20,IF(AND($D$1="二交代制",OR(Q69="当",Q69="明"),NOT(OR(AND(Q69="当",OR(R69="明",Q$17=31,R$18="×"),OR(S69="休",Q$17=30,Q$17=31,S$18="×")),AND(Q69="明",OR(P69="当",Q$17=1),OR(R69="休",Q$17=31,R$18="×"))))),30,IF(AND($D$1="三交代制",P69&lt;&gt;"準",P69&lt;&gt;"深",OR(Q69="準",Q69="深"),(NOT(OR(AND(Q69="準",OR(P69="日",P69="休",Q$17=1,AND(R69&lt;&gt;"準",R69&lt;&gt;"深",P69="")),OR(R69="休",AND(R69="準",OR(S69="休",Q$17=30,S$18="×")),Q$17=31,R$18="×",R69="")),AND(Q69="深",OR(P69="休",Q$17=1,AND(R69&lt;&gt;"準",R69&lt;&gt;"深",P69="")),OR(R69="休",AND(OR(R69="準",R69="深"),OR(S69="休",Q$17=30,S$18="×")),Q$17=31,R$18="×",R69="")))))),40,0))))</f>
        <v>0</v>
      </c>
      <c r="R210" s="343">
        <f t="shared" ref="R210" si="1085">IF(AND($D$1="二交代制",R$17&gt;=1,R$17&lt;=28,R69="当",S69="明",T69="休",U69="当"),10,IF(AND($D$1="三交代制",R$17&gt;=2,R$17&lt;=30,OR(R69="準",R69="深"),OR(S69="準",S69="深"),OR(T69="準",T69="深")),20,IF(AND($D$1="二交代制",OR(R69="当",R69="明"),NOT(OR(AND(R69="当",OR(S69="明",R$17=31,S$18="×"),OR(T69="休",R$17=30,R$17=31,T$18="×")),AND(R69="明",OR(Q69="当",R$17=1),OR(S69="休",R$17=31,S$18="×"))))),30,IF(AND($D$1="三交代制",Q69&lt;&gt;"準",Q69&lt;&gt;"深",OR(R69="準",R69="深"),(NOT(OR(AND(R69="準",OR(Q69="日",Q69="休",R$17=1,AND(S69&lt;&gt;"準",S69&lt;&gt;"深",Q69="")),OR(S69="休",AND(S69="準",OR(T69="休",R$17=30,T$18="×")),R$17=31,S$18="×",S69="")),AND(R69="深",OR(Q69="休",R$17=1,AND(S69&lt;&gt;"準",S69&lt;&gt;"深",Q69="")),OR(S69="休",AND(OR(S69="準",S69="深"),OR(T69="休",R$17=30,T$18="×")),R$17=31,S$18="×",S69="")))))),40,0))))</f>
        <v>0</v>
      </c>
      <c r="S210" s="343">
        <f t="shared" ref="S210" si="1086">IF(AND($D$1="二交代制",S$17&gt;=1,S$17&lt;=28,S69="当",T69="明",U69="休",V69="当"),10,IF(AND($D$1="三交代制",S$17&gt;=2,S$17&lt;=30,OR(S69="準",S69="深"),OR(T69="準",T69="深"),OR(U69="準",U69="深")),20,IF(AND($D$1="二交代制",OR(S69="当",S69="明"),NOT(OR(AND(S69="当",OR(T69="明",S$17=31,T$18="×"),OR(U69="休",S$17=30,S$17=31,U$18="×")),AND(S69="明",OR(R69="当",S$17=1),OR(T69="休",S$17=31,T$18="×"))))),30,IF(AND($D$1="三交代制",R69&lt;&gt;"準",R69&lt;&gt;"深",OR(S69="準",S69="深"),(NOT(OR(AND(S69="準",OR(R69="日",R69="休",S$17=1,AND(T69&lt;&gt;"準",T69&lt;&gt;"深",R69="")),OR(T69="休",AND(T69="準",OR(U69="休",S$17=30,U$18="×")),S$17=31,T$18="×",T69="")),AND(S69="深",OR(R69="休",S$17=1,AND(T69&lt;&gt;"準",T69&lt;&gt;"深",R69="")),OR(T69="休",AND(OR(T69="準",T69="深"),OR(U69="休",S$17=30,U$18="×")),S$17=31,T$18="×",T69="")))))),40,0))))</f>
        <v>0</v>
      </c>
      <c r="T210" s="343">
        <f t="shared" ref="T210" si="1087">IF(AND($D$1="二交代制",T$17&gt;=1,T$17&lt;=28,T69="当",U69="明",V69="休",W69="当"),10,IF(AND($D$1="三交代制",T$17&gt;=2,T$17&lt;=30,OR(T69="準",T69="深"),OR(U69="準",U69="深"),OR(V69="準",V69="深")),20,IF(AND($D$1="二交代制",OR(T69="当",T69="明"),NOT(OR(AND(T69="当",OR(U69="明",T$17=31,U$18="×"),OR(V69="休",T$17=30,T$17=31,V$18="×")),AND(T69="明",OR(S69="当",T$17=1),OR(U69="休",T$17=31,U$18="×"))))),30,IF(AND($D$1="三交代制",S69&lt;&gt;"準",S69&lt;&gt;"深",OR(T69="準",T69="深"),(NOT(OR(AND(T69="準",OR(S69="日",S69="休",T$17=1,AND(U69&lt;&gt;"準",U69&lt;&gt;"深",S69="")),OR(U69="休",AND(U69="準",OR(V69="休",T$17=30,V$18="×")),T$17=31,U$18="×",U69="")),AND(T69="深",OR(S69="休",T$17=1,AND(U69&lt;&gt;"準",U69&lt;&gt;"深",S69="")),OR(U69="休",AND(OR(U69="準",U69="深"),OR(V69="休",T$17=30,V$18="×")),T$17=31,U$18="×",U69="")))))),40,0))))</f>
        <v>0</v>
      </c>
      <c r="U210" s="343">
        <f t="shared" ref="U210" si="1088">IF(AND($D$1="二交代制",U$17&gt;=1,U$17&lt;=28,U69="当",V69="明",W69="休",X69="当"),10,IF(AND($D$1="三交代制",U$17&gt;=2,U$17&lt;=30,OR(U69="準",U69="深"),OR(V69="準",V69="深"),OR(W69="準",W69="深")),20,IF(AND($D$1="二交代制",OR(U69="当",U69="明"),NOT(OR(AND(U69="当",OR(V69="明",U$17=31,V$18="×"),OR(W69="休",U$17=30,U$17=31,W$18="×")),AND(U69="明",OR(T69="当",U$17=1),OR(V69="休",U$17=31,V$18="×"))))),30,IF(AND($D$1="三交代制",T69&lt;&gt;"準",T69&lt;&gt;"深",OR(U69="準",U69="深"),(NOT(OR(AND(U69="準",OR(T69="日",T69="休",U$17=1,AND(V69&lt;&gt;"準",V69&lt;&gt;"深",T69="")),OR(V69="休",AND(V69="準",OR(W69="休",U$17=30,W$18="×")),U$17=31,V$18="×",V69="")),AND(U69="深",OR(T69="休",U$17=1,AND(V69&lt;&gt;"準",V69&lt;&gt;"深",T69="")),OR(V69="休",AND(OR(V69="準",V69="深"),OR(W69="休",U$17=30,W$18="×")),U$17=31,V$18="×",V69="")))))),40,0))))</f>
        <v>0</v>
      </c>
      <c r="V210" s="343">
        <f t="shared" ref="V210" si="1089">IF(AND($D$1="二交代制",V$17&gt;=1,V$17&lt;=28,V69="当",W69="明",X69="休",Y69="当"),10,IF(AND($D$1="三交代制",V$17&gt;=2,V$17&lt;=30,OR(V69="準",V69="深"),OR(W69="準",W69="深"),OR(X69="準",X69="深")),20,IF(AND($D$1="二交代制",OR(V69="当",V69="明"),NOT(OR(AND(V69="当",OR(W69="明",V$17=31,W$18="×"),OR(X69="休",V$17=30,V$17=31,X$18="×")),AND(V69="明",OR(U69="当",V$17=1),OR(W69="休",V$17=31,W$18="×"))))),30,IF(AND($D$1="三交代制",U69&lt;&gt;"準",U69&lt;&gt;"深",OR(V69="準",V69="深"),(NOT(OR(AND(V69="準",OR(U69="日",U69="休",V$17=1,AND(W69&lt;&gt;"準",W69&lt;&gt;"深",U69="")),OR(W69="休",AND(W69="準",OR(X69="休",V$17=30,X$18="×")),V$17=31,W$18="×",W69="")),AND(V69="深",OR(U69="休",V$17=1,AND(W69&lt;&gt;"準",W69&lt;&gt;"深",U69="")),OR(W69="休",AND(OR(W69="準",W69="深"),OR(X69="休",V$17=30,X$18="×")),V$17=31,W$18="×",W69="")))))),40,0))))</f>
        <v>0</v>
      </c>
      <c r="W210" s="343">
        <f t="shared" ref="W210" si="1090">IF(AND($D$1="二交代制",W$17&gt;=1,W$17&lt;=28,W69="当",X69="明",Y69="休",Z69="当"),10,IF(AND($D$1="三交代制",W$17&gt;=2,W$17&lt;=30,OR(W69="準",W69="深"),OR(X69="準",X69="深"),OR(Y69="準",Y69="深")),20,IF(AND($D$1="二交代制",OR(W69="当",W69="明"),NOT(OR(AND(W69="当",OR(X69="明",W$17=31,X$18="×"),OR(Y69="休",W$17=30,W$17=31,Y$18="×")),AND(W69="明",OR(V69="当",W$17=1),OR(X69="休",W$17=31,X$18="×"))))),30,IF(AND($D$1="三交代制",V69&lt;&gt;"準",V69&lt;&gt;"深",OR(W69="準",W69="深"),(NOT(OR(AND(W69="準",OR(V69="日",V69="休",W$17=1,AND(X69&lt;&gt;"準",X69&lt;&gt;"深",V69="")),OR(X69="休",AND(X69="準",OR(Y69="休",W$17=30,Y$18="×")),W$17=31,X$18="×",X69="")),AND(W69="深",OR(V69="休",W$17=1,AND(X69&lt;&gt;"準",X69&lt;&gt;"深",V69="")),OR(X69="休",AND(OR(X69="準",X69="深"),OR(Y69="休",W$17=30,Y$18="×")),W$17=31,X$18="×",X69="")))))),40,0))))</f>
        <v>0</v>
      </c>
      <c r="X210" s="343">
        <f t="shared" ref="X210" si="1091">IF(AND($D$1="二交代制",X$17&gt;=1,X$17&lt;=28,X69="当",Y69="明",Z69="休",AA69="当"),10,IF(AND($D$1="三交代制",X$17&gt;=2,X$17&lt;=30,OR(X69="準",X69="深"),OR(Y69="準",Y69="深"),OR(Z69="準",Z69="深")),20,IF(AND($D$1="二交代制",OR(X69="当",X69="明"),NOT(OR(AND(X69="当",OR(Y69="明",X$17=31,Y$18="×"),OR(Z69="休",X$17=30,X$17=31,Z$18="×")),AND(X69="明",OR(W69="当",X$17=1),OR(Y69="休",X$17=31,Y$18="×"))))),30,IF(AND($D$1="三交代制",W69&lt;&gt;"準",W69&lt;&gt;"深",OR(X69="準",X69="深"),(NOT(OR(AND(X69="準",OR(W69="日",W69="休",X$17=1,AND(Y69&lt;&gt;"準",Y69&lt;&gt;"深",W69="")),OR(Y69="休",AND(Y69="準",OR(Z69="休",X$17=30,Z$18="×")),X$17=31,Y$18="×",Y69="")),AND(X69="深",OR(W69="休",X$17=1,AND(Y69&lt;&gt;"準",Y69&lt;&gt;"深",W69="")),OR(Y69="休",AND(OR(Y69="準",Y69="深"),OR(Z69="休",X$17=30,Z$18="×")),X$17=31,Y$18="×",Y69="")))))),40,0))))</f>
        <v>0</v>
      </c>
      <c r="Y210" s="343">
        <f t="shared" ref="Y210" si="1092">IF(AND($D$1="二交代制",Y$17&gt;=1,Y$17&lt;=28,Y69="当",Z69="明",AA69="休",AB69="当"),10,IF(AND($D$1="三交代制",Y$17&gt;=2,Y$17&lt;=30,OR(Y69="準",Y69="深"),OR(Z69="準",Z69="深"),OR(AA69="準",AA69="深")),20,IF(AND($D$1="二交代制",OR(Y69="当",Y69="明"),NOT(OR(AND(Y69="当",OR(Z69="明",Y$17=31,Z$18="×"),OR(AA69="休",Y$17=30,Y$17=31,AA$18="×")),AND(Y69="明",OR(X69="当",Y$17=1),OR(Z69="休",Y$17=31,Z$18="×"))))),30,IF(AND($D$1="三交代制",X69&lt;&gt;"準",X69&lt;&gt;"深",OR(Y69="準",Y69="深"),(NOT(OR(AND(Y69="準",OR(X69="日",X69="休",Y$17=1,AND(Z69&lt;&gt;"準",Z69&lt;&gt;"深",X69="")),OR(Z69="休",AND(Z69="準",OR(AA69="休",Y$17=30,AA$18="×")),Y$17=31,Z$18="×",Z69="")),AND(Y69="深",OR(X69="休",Y$17=1,AND(Z69&lt;&gt;"準",Z69&lt;&gt;"深",X69="")),OR(Z69="休",AND(OR(Z69="準",Z69="深"),OR(AA69="休",Y$17=30,AA$18="×")),Y$17=31,Z$18="×",Z69="")))))),40,0))))</f>
        <v>0</v>
      </c>
      <c r="Z210" s="343">
        <f t="shared" ref="Z210" si="1093">IF(AND($D$1="二交代制",Z$17&gt;=1,Z$17&lt;=28,Z69="当",AA69="明",AB69="休",AC69="当"),10,IF(AND($D$1="三交代制",Z$17&gt;=2,Z$17&lt;=30,OR(Z69="準",Z69="深"),OR(AA69="準",AA69="深"),OR(AB69="準",AB69="深")),20,IF(AND($D$1="二交代制",OR(Z69="当",Z69="明"),NOT(OR(AND(Z69="当",OR(AA69="明",Z$17=31,AA$18="×"),OR(AB69="休",Z$17=30,Z$17=31,AB$18="×")),AND(Z69="明",OR(Y69="当",Z$17=1),OR(AA69="休",Z$17=31,AA$18="×"))))),30,IF(AND($D$1="三交代制",Y69&lt;&gt;"準",Y69&lt;&gt;"深",OR(Z69="準",Z69="深"),(NOT(OR(AND(Z69="準",OR(Y69="日",Y69="休",Z$17=1,AND(AA69&lt;&gt;"準",AA69&lt;&gt;"深",Y69="")),OR(AA69="休",AND(AA69="準",OR(AB69="休",Z$17=30,AB$18="×")),Z$17=31,AA$18="×",AA69="")),AND(Z69="深",OR(Y69="休",Z$17=1,AND(AA69&lt;&gt;"準",AA69&lt;&gt;"深",Y69="")),OR(AA69="休",AND(OR(AA69="準",AA69="深"),OR(AB69="休",Z$17=30,AB$18="×")),Z$17=31,AA$18="×",AA69="")))))),40,0))))</f>
        <v>0</v>
      </c>
      <c r="AA210" s="343">
        <f t="shared" ref="AA210" si="1094">IF(AND($D$1="二交代制",AA$17&gt;=1,AA$17&lt;=28,AA69="当",AB69="明",AC69="休",AD69="当"),10,IF(AND($D$1="三交代制",AA$17&gt;=2,AA$17&lt;=30,OR(AA69="準",AA69="深"),OR(AB69="準",AB69="深"),OR(AC69="準",AC69="深")),20,IF(AND($D$1="二交代制",OR(AA69="当",AA69="明"),NOT(OR(AND(AA69="当",OR(AB69="明",AA$17=31,AB$18="×"),OR(AC69="休",AA$17=30,AA$17=31,AC$18="×")),AND(AA69="明",OR(Z69="当",AA$17=1),OR(AB69="休",AA$17=31,AB$18="×"))))),30,IF(AND($D$1="三交代制",Z69&lt;&gt;"準",Z69&lt;&gt;"深",OR(AA69="準",AA69="深"),(NOT(OR(AND(AA69="準",OR(Z69="日",Z69="休",AA$17=1,AND(AB69&lt;&gt;"準",AB69&lt;&gt;"深",Z69="")),OR(AB69="休",AND(AB69="準",OR(AC69="休",AA$17=30,AC$18="×")),AA$17=31,AB$18="×",AB69="")),AND(AA69="深",OR(Z69="休",AA$17=1,AND(AB69&lt;&gt;"準",AB69&lt;&gt;"深",Z69="")),OR(AB69="休",AND(OR(AB69="準",AB69="深"),OR(AC69="休",AA$17=30,AC$18="×")),AA$17=31,AB$18="×",AB69="")))))),40,0))))</f>
        <v>0</v>
      </c>
      <c r="AB210" s="343">
        <f t="shared" ref="AB210" si="1095">IF(AND($D$1="二交代制",AB$17&gt;=1,AB$17&lt;=28,AB69="当",AC69="明",AD69="休",AE69="当"),10,IF(AND($D$1="三交代制",AB$17&gt;=2,AB$17&lt;=30,OR(AB69="準",AB69="深"),OR(AC69="準",AC69="深"),OR(AD69="準",AD69="深")),20,IF(AND($D$1="二交代制",OR(AB69="当",AB69="明"),NOT(OR(AND(AB69="当",OR(AC69="明",AB$17=31,AC$18="×"),OR(AD69="休",AB$17=30,AB$17=31,AD$18="×")),AND(AB69="明",OR(AA69="当",AB$17=1),OR(AC69="休",AB$17=31,AC$18="×"))))),30,IF(AND($D$1="三交代制",AA69&lt;&gt;"準",AA69&lt;&gt;"深",OR(AB69="準",AB69="深"),(NOT(OR(AND(AB69="準",OR(AA69="日",AA69="休",AB$17=1,AND(AC69&lt;&gt;"準",AC69&lt;&gt;"深",AA69="")),OR(AC69="休",AND(AC69="準",OR(AD69="休",AB$17=30,AD$18="×")),AB$17=31,AC$18="×",AC69="")),AND(AB69="深",OR(AA69="休",AB$17=1,AND(AC69&lt;&gt;"準",AC69&lt;&gt;"深",AA69="")),OR(AC69="休",AND(OR(AC69="準",AC69="深"),OR(AD69="休",AB$17=30,AD$18="×")),AB$17=31,AC$18="×",AC69="")))))),40,0))))</f>
        <v>0</v>
      </c>
      <c r="AC210" s="343">
        <f t="shared" ref="AC210" si="1096">IF(AND($D$1="二交代制",AC$17&gt;=1,AC$17&lt;=28,AC69="当",AD69="明",AE69="休",AF69="当"),10,IF(AND($D$1="三交代制",AC$17&gt;=2,AC$17&lt;=30,OR(AC69="準",AC69="深"),OR(AD69="準",AD69="深"),OR(AE69="準",AE69="深")),20,IF(AND($D$1="二交代制",OR(AC69="当",AC69="明"),NOT(OR(AND(AC69="当",OR(AD69="明",AC$17=31,AD$18="×"),OR(AE69="休",AC$17=30,AC$17=31,AE$18="×")),AND(AC69="明",OR(AB69="当",AC$17=1),OR(AD69="休",AC$17=31,AD$18="×"))))),30,IF(AND($D$1="三交代制",AB69&lt;&gt;"準",AB69&lt;&gt;"深",OR(AC69="準",AC69="深"),(NOT(OR(AND(AC69="準",OR(AB69="日",AB69="休",AC$17=1,AND(AD69&lt;&gt;"準",AD69&lt;&gt;"深",AB69="")),OR(AD69="休",AND(AD69="準",OR(AE69="休",AC$17=30,AE$18="×")),AC$17=31,AD$18="×",AD69="")),AND(AC69="深",OR(AB69="休",AC$17=1,AND(AD69&lt;&gt;"準",AD69&lt;&gt;"深",AB69="")),OR(AD69="休",AND(OR(AD69="準",AD69="深"),OR(AE69="休",AC$17=30,AE$18="×")),AC$17=31,AD$18="×",AD69="")))))),40,0))))</f>
        <v>0</v>
      </c>
      <c r="AD210" s="343">
        <f t="shared" ref="AD210" si="1097">IF(AND($D$1="二交代制",AD$17&gt;=1,AD$17&lt;=28,AD69="当",AE69="明",AF69="休",AG69="当"),10,IF(AND($D$1="三交代制",AD$17&gt;=2,AD$17&lt;=30,OR(AD69="準",AD69="深"),OR(AE69="準",AE69="深"),OR(AF69="準",AF69="深")),20,IF(AND($D$1="二交代制",OR(AD69="当",AD69="明"),NOT(OR(AND(AD69="当",OR(AE69="明",AD$17=31,AE$18="×"),OR(AF69="休",AD$17=30,AD$17=31,AF$18="×")),AND(AD69="明",OR(AC69="当",AD$17=1),OR(AE69="休",AD$17=31,AE$18="×"))))),30,IF(AND($D$1="三交代制",AC69&lt;&gt;"準",AC69&lt;&gt;"深",OR(AD69="準",AD69="深"),(NOT(OR(AND(AD69="準",OR(AC69="日",AC69="休",AD$17=1,AND(AE69&lt;&gt;"準",AE69&lt;&gt;"深",AC69="")),OR(AE69="休",AND(AE69="準",OR(AF69="休",AD$17=30,AF$18="×")),AD$17=31,AE$18="×",AE69="")),AND(AD69="深",OR(AC69="休",AD$17=1,AND(AE69&lt;&gt;"準",AE69&lt;&gt;"深",AC69="")),OR(AE69="休",AND(OR(AE69="準",AE69="深"),OR(AF69="休",AD$17=30,AF$18="×")),AD$17=31,AE$18="×",AE69="")))))),40,0))))</f>
        <v>0</v>
      </c>
      <c r="AE210" s="343">
        <f t="shared" ref="AE210" si="1098">IF(AND($D$1="二交代制",AE$17&gt;=1,AE$17&lt;=28,AE69="当",AF69="明",AG69="休",AH69="当"),10,IF(AND($D$1="三交代制",AE$17&gt;=2,AE$17&lt;=30,OR(AE69="準",AE69="深"),OR(AF69="準",AF69="深"),OR(AG69="準",AG69="深")),20,IF(AND($D$1="二交代制",OR(AE69="当",AE69="明"),NOT(OR(AND(AE69="当",OR(AF69="明",AE$17=31,AF$18="×"),OR(AG69="休",AE$17=30,AE$17=31,AG$18="×")),AND(AE69="明",OR(AD69="当",AE$17=1),OR(AF69="休",AE$17=31,AF$18="×"))))),30,IF(AND($D$1="三交代制",AD69&lt;&gt;"準",AD69&lt;&gt;"深",OR(AE69="準",AE69="深"),(NOT(OR(AND(AE69="準",OR(AD69="日",AD69="休",AE$17=1,AND(AF69&lt;&gt;"準",AF69&lt;&gt;"深",AD69="")),OR(AF69="休",AND(AF69="準",OR(AG69="休",AE$17=30,AG$18="×")),AE$17=31,AF$18="×",AF69="")),AND(AE69="深",OR(AD69="休",AE$17=1,AND(AF69&lt;&gt;"準",AF69&lt;&gt;"深",AD69="")),OR(AF69="休",AND(OR(AF69="準",AF69="深"),OR(AG69="休",AE$17=30,AG$18="×")),AE$17=31,AF$18="×",AF69="")))))),40,0))))</f>
        <v>0</v>
      </c>
      <c r="AF210" s="343">
        <f t="shared" ref="AF210" si="1099">IF(AND($D$1="二交代制",AF$17&gt;=1,AF$17&lt;=28,AF69="当",AG69="明",AH69="休",AI69="当"),10,IF(AND($D$1="三交代制",AF$17&gt;=2,AF$17&lt;=30,OR(AF69="準",AF69="深"),OR(AG69="準",AG69="深"),OR(AH69="準",AH69="深")),20,IF(AND($D$1="二交代制",OR(AF69="当",AF69="明"),NOT(OR(AND(AF69="当",OR(AG69="明",AF$17=31,AG$18="×"),OR(AH69="休",AF$17=30,AF$17=31,AH$18="×")),AND(AF69="明",OR(AE69="当",AF$17=1),OR(AG69="休",AF$17=31,AG$18="×"))))),30,IF(AND($D$1="三交代制",AE69&lt;&gt;"準",AE69&lt;&gt;"深",OR(AF69="準",AF69="深"),(NOT(OR(AND(AF69="準",OR(AE69="日",AE69="休",AF$17=1,AND(AG69&lt;&gt;"準",AG69&lt;&gt;"深",AE69="")),OR(AG69="休",AND(AG69="準",OR(AH69="休",AF$17=30,AH$18="×")),AF$17=31,AG$18="×",AG69="")),AND(AF69="深",OR(AE69="休",AF$17=1,AND(AG69&lt;&gt;"準",AG69&lt;&gt;"深",AE69="")),OR(AG69="休",AND(OR(AG69="準",AG69="深"),OR(AH69="休",AF$17=30,AH$18="×")),AF$17=31,AG$18="×",AG69="")))))),40,0))))</f>
        <v>0</v>
      </c>
      <c r="AG210" s="343">
        <f t="shared" ref="AG210" si="1100">IF(AND($D$1="二交代制",AG$17&gt;=1,AG$17&lt;=28,AG69="当",AH69="明",AI69="休",AJ69="当"),10,IF(AND($D$1="三交代制",AG$17&gt;=2,AG$17&lt;=30,OR(AG69="準",AG69="深"),OR(AH69="準",AH69="深"),OR(AI69="準",AI69="深")),20,IF(AND($D$1="二交代制",OR(AG69="当",AG69="明"),NOT(OR(AND(AG69="当",OR(AH69="明",AG$17=31,AH$18="×"),OR(AI69="休",AG$17=30,AG$17=31,AI$18="×")),AND(AG69="明",OR(AF69="当",AG$17=1),OR(AH69="休",AG$17=31,AH$18="×"))))),30,IF(AND($D$1="三交代制",AF69&lt;&gt;"準",AF69&lt;&gt;"深",OR(AG69="準",AG69="深"),(NOT(OR(AND(AG69="準",OR(AF69="日",AF69="休",AG$17=1,AND(AH69&lt;&gt;"準",AH69&lt;&gt;"深",AF69="")),OR(AH69="休",AND(AH69="準",OR(AI69="休",AG$17=30,AI$18="×")),AG$17=31,AH$18="×",AH69="")),AND(AG69="深",OR(AF69="休",AG$17=1,AND(AH69&lt;&gt;"準",AH69&lt;&gt;"深",AF69="")),OR(AH69="休",AND(OR(AH69="準",AH69="深"),OR(AI69="休",AG$17=30,AI$18="×")),AG$17=31,AH$18="×",AH69="")))))),40,0))))</f>
        <v>0</v>
      </c>
      <c r="AH210" s="343">
        <f t="shared" ref="AH210" si="1101">IF(AND($D$1="二交代制",AH$17&gt;=1,AH$17&lt;=28,AH69="当",AI69="明",AJ69="休",AK69="当"),10,IF(AND($D$1="三交代制",AH$17&gt;=2,AH$17&lt;=30,OR(AH69="準",AH69="深"),OR(AI69="準",AI69="深"),OR(AJ69="準",AJ69="深")),20,IF(AND($D$1="二交代制",OR(AH69="当",AH69="明"),NOT(OR(AND(AH69="当",OR(AI69="明",AH$17=31,AI$18="×"),OR(AJ69="休",AH$17=30,AH$17=31,AJ$18="×")),AND(AH69="明",OR(AG69="当",AH$17=1),OR(AI69="休",AH$17=31,AI$18="×"))))),30,IF(AND($D$1="三交代制",AG69&lt;&gt;"準",AG69&lt;&gt;"深",OR(AH69="準",AH69="深"),(NOT(OR(AND(AH69="準",OR(AG69="日",AG69="休",AH$17=1,AND(AI69&lt;&gt;"準",AI69&lt;&gt;"深",AG69="")),OR(AI69="休",AND(AI69="準",OR(AJ69="休",AH$17=30,AJ$18="×")),AH$17=31,AI$18="×",AI69="")),AND(AH69="深",OR(AG69="休",AH$17=1,AND(AI69&lt;&gt;"準",AI69&lt;&gt;"深",AG69="")),OR(AI69="休",AND(OR(AI69="準",AI69="深"),OR(AJ69="休",AH$17=30,AJ$18="×")),AH$17=31,AI$18="×",AI69="")))))),40,0))))</f>
        <v>0</v>
      </c>
      <c r="AI210" s="343">
        <f t="shared" ref="AI210" si="1102">IF(AND($D$1="二交代制",AI$17&gt;=1,AI$17&lt;=28,AI69="当",AJ69="明",AK69="休",AL69="当"),10,IF(AND($D$1="三交代制",AI$17&gt;=2,AI$17&lt;=30,OR(AI69="準",AI69="深"),OR(AJ69="準",AJ69="深"),OR(AK69="準",AK69="深")),20,IF(AND($D$1="二交代制",OR(AI69="当",AI69="明"),NOT(OR(AND(AI69="当",OR(AJ69="明",AI$17=31,AJ$18="×"),OR(AK69="休",AI$17=30,AI$17=31,AK$18="×")),AND(AI69="明",OR(AH69="当",AI$17=1),OR(AJ69="休",AI$17=31,AJ$18="×"))))),30,IF(AND($D$1="三交代制",AH69&lt;&gt;"準",AH69&lt;&gt;"深",OR(AI69="準",AI69="深"),(NOT(OR(AND(AI69="準",OR(AH69="日",AH69="休",AI$17=1,AND(AJ69&lt;&gt;"準",AJ69&lt;&gt;"深",AH69="")),OR(AJ69="休",AND(AJ69="準",OR(AK69="休",AI$17=30,AK$18="×")),AI$17=31,AJ$18="×",AJ69="")),AND(AI69="深",OR(AH69="休",AI$17=1,AND(AJ69&lt;&gt;"準",AJ69&lt;&gt;"深",AH69="")),OR(AJ69="休",AND(OR(AJ69="準",AJ69="深"),OR(AK69="休",AI$17=30,AK$18="×")),AI$17=31,AJ$18="×",AJ69="")))))),40,0))))</f>
        <v>0</v>
      </c>
      <c r="AJ210" s="343">
        <f t="shared" ref="AJ210" si="1103">IF(AND($D$1="二交代制",AJ$17&gt;=1,AJ$17&lt;=28,AJ69="当",AK69="明",AL69="休",AM69="当"),10,IF(AND($D$1="三交代制",AJ$17&gt;=2,AJ$17&lt;=30,OR(AJ69="準",AJ69="深"),OR(AK69="準",AK69="深"),OR(AL69="準",AL69="深")),20,IF(AND($D$1="二交代制",OR(AJ69="当",AJ69="明"),NOT(OR(AND(AJ69="当",OR(AK69="明",AJ$17=31,AK$18="×"),OR(AL69="休",AJ$17=30,AJ$17=31,AL$18="×")),AND(AJ69="明",OR(AI69="当",AJ$17=1),OR(AK69="休",AJ$17=31,AK$18="×"))))),30,IF(AND($D$1="三交代制",AI69&lt;&gt;"準",AI69&lt;&gt;"深",OR(AJ69="準",AJ69="深"),(NOT(OR(AND(AJ69="準",OR(AI69="日",AI69="休",AJ$17=1,AND(AK69&lt;&gt;"準",AK69&lt;&gt;"深",AI69="")),OR(AK69="休",AND(AK69="準",OR(AL69="休",AJ$17=30,AL$18="×")),AJ$17=31,AK$18="×",AK69="")),AND(AJ69="深",OR(AI69="休",AJ$17=1,AND(AK69&lt;&gt;"準",AK69&lt;&gt;"深",AI69="")),OR(AK69="休",AND(OR(AK69="準",AK69="深"),OR(AL69="休",AJ$17=30,AL$18="×")),AJ$17=31,AK$18="×",AK69="")))))),40,0))))</f>
        <v>0</v>
      </c>
      <c r="AK210" s="343">
        <f t="shared" ref="AK210" si="1104">IF(AND($D$1="二交代制",AK$17&gt;=1,AK$17&lt;=28,AK69="当",AL69="明",AM69="休",AN69="当"),10,IF(AND($D$1="三交代制",AK$17&gt;=2,AK$17&lt;=30,OR(AK69="準",AK69="深"),OR(AL69="準",AL69="深"),OR(AM69="準",AM69="深")),20,IF(AND($D$1="二交代制",OR(AK69="当",AK69="明"),NOT(OR(AND(AK69="当",OR(AL69="明",AK$17=31,AL$18="×"),OR(AM69="休",AK$17=30,AK$17=31,AM$18="×")),AND(AK69="明",OR(AJ69="当",AK$17=1),OR(AL69="休",AK$17=31,AL$18="×"))))),30,IF(AND($D$1="三交代制",AJ69&lt;&gt;"準",AJ69&lt;&gt;"深",OR(AK69="準",AK69="深"),(NOT(OR(AND(AK69="準",OR(AJ69="日",AJ69="休",AK$17=1,AND(AL69&lt;&gt;"準",AL69&lt;&gt;"深",AJ69="")),OR(AL69="休",AND(AL69="準",OR(AM69="休",AK$17=30,AM$18="×")),AK$17=31,AL$18="×",AL69="")),AND(AK69="深",OR(AJ69="休",AK$17=1,AND(AL69&lt;&gt;"準",AL69&lt;&gt;"深",AJ69="")),OR(AL69="休",AND(OR(AL69="準",AL69="深"),OR(AM69="休",AK$17=30,AM$18="×")),AK$17=31,AL$18="×",AL69="")))))),40,0))))</f>
        <v>0</v>
      </c>
      <c r="AL210" s="343">
        <f t="shared" ref="AL210" si="1105">IF(AND($D$1="二交代制",AL$17&gt;=1,AL$17&lt;=28,AL69="当",AM69="明",AN69="休",AO69="当"),10,IF(AND($D$1="三交代制",AL$17&gt;=2,AL$17&lt;=30,OR(AL69="準",AL69="深"),OR(AM69="準",AM69="深"),OR(AN69="準",AN69="深")),20,IF(AND($D$1="二交代制",OR(AL69="当",AL69="明"),NOT(OR(AND(AL69="当",OR(AM69="明",AL$17=31,AM$18="×"),OR(AN69="休",AL$17=30,AL$17=31,AN$18="×")),AND(AL69="明",OR(AK69="当",AL$17=1),OR(AM69="休",AL$17=31,AM$18="×"))))),30,IF(AND($D$1="三交代制",AK69&lt;&gt;"準",AK69&lt;&gt;"深",OR(AL69="準",AL69="深"),(NOT(OR(AND(AL69="準",OR(AK69="日",AK69="休",AL$17=1,AND(AM69&lt;&gt;"準",AM69&lt;&gt;"深",AK69="")),OR(AM69="休",AND(AM69="準",OR(AN69="休",AL$17=30,AN$18="×")),AL$17=31,AM$18="×",AM69="")),AND(AL69="深",OR(AK69="休",AL$17=1,AND(AM69&lt;&gt;"準",AM69&lt;&gt;"深",AK69="")),OR(AM69="休",AND(OR(AM69="準",AM69="深"),OR(AN69="休",AL$17=30,AN$18="×")),AL$17=31,AM$18="×",AM69="")))))),40,0))))</f>
        <v>0</v>
      </c>
      <c r="AM210" s="343">
        <f t="shared" ref="AM210" si="1106">IF(AND($D$1="二交代制",AM$17&gt;=1,AM$17&lt;=28,AM69="当",AN69="明",AO69="休",AP69="当"),10,IF(AND($D$1="三交代制",AM$17&gt;=2,AM$17&lt;=30,OR(AM69="準",AM69="深"),OR(AN69="準",AN69="深"),OR(AO69="準",AO69="深")),20,IF(AND($D$1="二交代制",OR(AM69="当",AM69="明"),NOT(OR(AND(AM69="当",OR(AN69="明",AM$17=31,AN$18="×"),OR(AO69="休",AM$17=30,AM$17=31,AO$18="×")),AND(AM69="明",OR(AL69="当",AM$17=1),OR(AN69="休",AM$17=31,AN$18="×"))))),30,IF(AND($D$1="三交代制",AL69&lt;&gt;"準",AL69&lt;&gt;"深",OR(AM69="準",AM69="深"),(NOT(OR(AND(AM69="準",OR(AL69="日",AL69="休",AM$17=1,AND(AN69&lt;&gt;"準",AN69&lt;&gt;"深",AL69="")),OR(AN69="休",AND(AN69="準",OR(AO69="休",AM$17=30,AO$18="×")),AM$17=31,AN$18="×",AN69="")),AND(AM69="深",OR(AL69="休",AM$17=1,AND(AN69&lt;&gt;"準",AN69&lt;&gt;"深",AL69="")),OR(AN69="休",AND(OR(AN69="準",AN69="深"),OR(AO69="休",AM$17=30,AO$18="×")),AM$17=31,AN$18="×",AN69="")))))),40,0))))</f>
        <v>0</v>
      </c>
      <c r="AN210" s="343">
        <f t="shared" ref="AN210" si="1107">IF(AND($D$1="二交代制",AN$17&gt;=1,AN$17&lt;=28,AN69="当",AO69="明",AP69="休",AQ69="当"),10,IF(AND($D$1="三交代制",AN$17&gt;=2,AN$17&lt;=30,OR(AN69="準",AN69="深"),OR(AO69="準",AO69="深"),OR(AP69="準",AP69="深")),20,IF(AND($D$1="二交代制",OR(AN69="当",AN69="明"),NOT(OR(AND(AN69="当",OR(AO69="明",AN$17=31,AO$18="×"),OR(AP69="休",AN$17=30,AN$17=31,AP$18="×")),AND(AN69="明",OR(AM69="当",AN$17=1),OR(AO69="休",AN$17=31,AO$18="×"))))),30,IF(AND($D$1="三交代制",AM69&lt;&gt;"準",AM69&lt;&gt;"深",OR(AN69="準",AN69="深"),(NOT(OR(AND(AN69="準",OR(AM69="日",AM69="休",AN$17=1,AND(AO69&lt;&gt;"準",AO69&lt;&gt;"深",AM69="")),OR(AO69="休",AND(AO69="準",OR(AP69="休",AN$17=30,AP$18="×")),AN$17=31,AO$18="×",AO69="")),AND(AN69="深",OR(AM69="休",AN$17=1,AND(AO69&lt;&gt;"準",AO69&lt;&gt;"深",AM69="")),OR(AO69="休",AND(OR(AO69="準",AO69="深"),OR(AP69="休",AN$17=30,AP$18="×")),AN$17=31,AO$18="×",AO69="")))))),40,0))))</f>
        <v>0</v>
      </c>
      <c r="AO210" s="343">
        <f t="shared" ref="AO210" si="1108">IF(AND($D$1="二交代制",AO$17&gt;=1,AO$17&lt;=28,AO69="当",AP69="明",AQ69="休",AR69="当"),10,IF(AND($D$1="三交代制",AO$17&gt;=2,AO$17&lt;=30,OR(AO69="準",AO69="深"),OR(AP69="準",AP69="深"),OR(AQ69="準",AQ69="深")),20,IF(AND($D$1="二交代制",OR(AO69="当",AO69="明"),NOT(OR(AND(AO69="当",OR(AP69="明",AO$17=31,AP$18="×"),OR(AQ69="休",AO$17=30,AO$17=31,AQ$18="×")),AND(AO69="明",OR(AN69="当",AO$17=1),OR(AP69="休",AO$17=31,AP$18="×"))))),30,IF(AND($D$1="三交代制",AN69&lt;&gt;"準",AN69&lt;&gt;"深",OR(AO69="準",AO69="深"),(NOT(OR(AND(AO69="準",OR(AN69="日",AN69="休",AO$17=1,AND(AP69&lt;&gt;"準",AP69&lt;&gt;"深",AN69="")),OR(AP69="休",AND(AP69="準",OR(AQ69="休",AO$17=30,AQ$18="×")),AO$17=31,AP$18="×",AP69="")),AND(AO69="深",OR(AN69="休",AO$17=1,AND(AP69&lt;&gt;"準",AP69&lt;&gt;"深",AN69="")),OR(AP69="休",AND(OR(AP69="準",AP69="深"),OR(AQ69="休",AO$17=30,AQ$18="×")),AO$17=31,AP$18="×",AP69="")))))),40,0))))</f>
        <v>0</v>
      </c>
    </row>
    <row r="211" spans="3:42" x14ac:dyDescent="0.4">
      <c r="C211" s="17"/>
      <c r="D211" s="17"/>
      <c r="E211" s="17"/>
      <c r="F211" s="17"/>
      <c r="G211" s="17"/>
      <c r="H211" s="17"/>
      <c r="I211" s="345"/>
      <c r="J211" s="434"/>
      <c r="K211" s="343"/>
      <c r="L211" s="343"/>
      <c r="M211" s="343"/>
      <c r="N211" s="343"/>
      <c r="O211" s="343"/>
      <c r="P211" s="343"/>
      <c r="Q211" s="343"/>
      <c r="R211" s="343"/>
      <c r="S211" s="343"/>
      <c r="T211" s="343"/>
      <c r="U211" s="343"/>
      <c r="V211" s="343"/>
      <c r="W211" s="343"/>
      <c r="X211" s="343"/>
      <c r="Y211" s="343"/>
      <c r="Z211" s="343"/>
      <c r="AA211" s="343"/>
      <c r="AB211" s="343"/>
      <c r="AC211" s="343"/>
      <c r="AD211" s="343"/>
      <c r="AE211" s="343"/>
      <c r="AF211" s="343"/>
      <c r="AG211" s="343"/>
      <c r="AH211" s="343"/>
      <c r="AI211" s="343"/>
      <c r="AJ211" s="343"/>
      <c r="AK211" s="343"/>
      <c r="AL211" s="343"/>
      <c r="AM211" s="343"/>
      <c r="AN211" s="343"/>
      <c r="AO211" s="343"/>
    </row>
    <row r="212" spans="3:42" x14ac:dyDescent="0.4">
      <c r="C212" s="17"/>
      <c r="D212" s="25"/>
      <c r="E212" s="25"/>
      <c r="F212" s="25"/>
      <c r="G212" s="25"/>
      <c r="H212" s="25"/>
      <c r="I212" s="345"/>
      <c r="J212" s="419" t="str">
        <f t="shared" ref="J212" si="1109">E71</f>
        <v/>
      </c>
      <c r="K212" s="343">
        <f t="shared" ref="K212" si="1110">IF(AND($D$1="二交代制",K$17&gt;=1,K$17&lt;=28,K71="当",L71="明",M71="休",N71="当"),10,IF(AND($D$1="三交代制",K$17&gt;=2,K$17&lt;=30,OR(K71="準",K71="深"),OR(L71="準",L71="深"),OR(M71="準",M71="深")),20,IF(AND($D$1="二交代制",OR(K71="当",K71="明"),NOT(OR(AND(K71="当",OR(L71="明",K$17=31,L$18="×"),OR(M71="休",K$17=30,K$17=31,M$18="×")),AND(K71="明",OR(J71="当",K$17=1),OR(L71="休",K$17=31,L$18="×"))))),30,IF(AND($D$1="三交代制",J71&lt;&gt;"準",J71&lt;&gt;"深",OR(K71="準",K71="深"),(NOT(OR(AND(K71="準",OR(J71="日",J71="休",K$17=1,AND(L71&lt;&gt;"準",L71&lt;&gt;"深",J71="")),OR(L71="休",AND(L71="準",OR(M71="休",K$17=30,M$18="×")),K$17=31,L$18="×",L71="")),AND(K71="深",OR(J71="休",K$17=1,AND(L71&lt;&gt;"準",L71&lt;&gt;"深",J71="")),OR(L71="休",AND(OR(L71="準",L71="深"),OR(M71="休",K$17=30,M$18="×")),K$17=31,L$18="×",L71="")))))),40,0))))</f>
        <v>0</v>
      </c>
      <c r="L212" s="343">
        <f t="shared" ref="L212" si="1111">IF(AND($D$1="二交代制",L$17&gt;=1,L$17&lt;=28,L71="当",M71="明",N71="休",O71="当"),10,IF(AND($D$1="三交代制",L$17&gt;=2,L$17&lt;=30,OR(L71="準",L71="深"),OR(M71="準",M71="深"),OR(N71="準",N71="深")),20,IF(AND($D$1="二交代制",OR(L71="当",L71="明"),NOT(OR(AND(L71="当",OR(M71="明",L$17=31,M$18="×"),OR(N71="休",L$17=30,L$17=31,N$18="×")),AND(L71="明",OR(K71="当",L$17=1),OR(M71="休",L$17=31,M$18="×"))))),30,IF(AND($D$1="三交代制",K71&lt;&gt;"準",K71&lt;&gt;"深",OR(L71="準",L71="深"),(NOT(OR(AND(L71="準",OR(K71="日",K71="休",L$17=1,AND(M71&lt;&gt;"準",M71&lt;&gt;"深",K71="")),OR(M71="休",AND(M71="準",OR(N71="休",L$17=30,N$18="×")),L$17=31,M$18="×",M71="")),AND(L71="深",OR(K71="休",L$17=1,AND(M71&lt;&gt;"準",M71&lt;&gt;"深",K71="")),OR(M71="休",AND(OR(M71="準",M71="深"),OR(N71="休",L$17=30,N$18="×")),L$17=31,M$18="×",M71="")))))),40,0))))</f>
        <v>0</v>
      </c>
      <c r="M212" s="343">
        <f t="shared" ref="M212" si="1112">IF(AND($D$1="二交代制",M$17&gt;=1,M$17&lt;=28,M71="当",N71="明",O71="休",P71="当"),10,IF(AND($D$1="三交代制",M$17&gt;=2,M$17&lt;=30,OR(M71="準",M71="深"),OR(N71="準",N71="深"),OR(O71="準",O71="深")),20,IF(AND($D$1="二交代制",OR(M71="当",M71="明"),NOT(OR(AND(M71="当",OR(N71="明",M$17=31,N$18="×"),OR(O71="休",M$17=30,M$17=31,O$18="×")),AND(M71="明",OR(L71="当",M$17=1),OR(N71="休",M$17=31,N$18="×"))))),30,IF(AND($D$1="三交代制",L71&lt;&gt;"準",L71&lt;&gt;"深",OR(M71="準",M71="深"),(NOT(OR(AND(M71="準",OR(L71="日",L71="休",M$17=1,AND(N71&lt;&gt;"準",N71&lt;&gt;"深",L71="")),OR(N71="休",AND(N71="準",OR(O71="休",M$17=30,O$18="×")),M$17=31,N$18="×",N71="")),AND(M71="深",OR(L71="休",M$17=1,AND(N71&lt;&gt;"準",N71&lt;&gt;"深",L71="")),OR(N71="休",AND(OR(N71="準",N71="深"),OR(O71="休",M$17=30,O$18="×")),M$17=31,N$18="×",N71="")))))),40,0))))</f>
        <v>0</v>
      </c>
      <c r="N212" s="343">
        <f t="shared" ref="N212" si="1113">IF(AND($D$1="二交代制",N$17&gt;=1,N$17&lt;=28,N71="当",O71="明",P71="休",Q71="当"),10,IF(AND($D$1="三交代制",N$17&gt;=2,N$17&lt;=30,OR(N71="準",N71="深"),OR(O71="準",O71="深"),OR(P71="準",P71="深")),20,IF(AND($D$1="二交代制",OR(N71="当",N71="明"),NOT(OR(AND(N71="当",OR(O71="明",N$17=31,O$18="×"),OR(P71="休",N$17=30,N$17=31,P$18="×")),AND(N71="明",OR(M71="当",N$17=1),OR(O71="休",N$17=31,O$18="×"))))),30,IF(AND($D$1="三交代制",M71&lt;&gt;"準",M71&lt;&gt;"深",OR(N71="準",N71="深"),(NOT(OR(AND(N71="準",OR(M71="日",M71="休",N$17=1,AND(O71&lt;&gt;"準",O71&lt;&gt;"深",M71="")),OR(O71="休",AND(O71="準",OR(P71="休",N$17=30,P$18="×")),N$17=31,O$18="×",O71="")),AND(N71="深",OR(M71="休",N$17=1,AND(O71&lt;&gt;"準",O71&lt;&gt;"深",M71="")),OR(O71="休",AND(OR(O71="準",O71="深"),OR(P71="休",N$17=30,P$18="×")),N$17=31,O$18="×",O71="")))))),40,0))))</f>
        <v>0</v>
      </c>
      <c r="O212" s="343">
        <f t="shared" ref="O212" si="1114">IF(AND($D$1="二交代制",O$17&gt;=1,O$17&lt;=28,O71="当",P71="明",Q71="休",R71="当"),10,IF(AND($D$1="三交代制",O$17&gt;=2,O$17&lt;=30,OR(O71="準",O71="深"),OR(P71="準",P71="深"),OR(Q71="準",Q71="深")),20,IF(AND($D$1="二交代制",OR(O71="当",O71="明"),NOT(OR(AND(O71="当",OR(P71="明",O$17=31,P$18="×"),OR(Q71="休",O$17=30,O$17=31,Q$18="×")),AND(O71="明",OR(N71="当",O$17=1),OR(P71="休",O$17=31,P$18="×"))))),30,IF(AND($D$1="三交代制",N71&lt;&gt;"準",N71&lt;&gt;"深",OR(O71="準",O71="深"),(NOT(OR(AND(O71="準",OR(N71="日",N71="休",O$17=1,AND(P71&lt;&gt;"準",P71&lt;&gt;"深",N71="")),OR(P71="休",AND(P71="準",OR(Q71="休",O$17=30,Q$18="×")),O$17=31,P$18="×",P71="")),AND(O71="深",OR(N71="休",O$17=1,AND(P71&lt;&gt;"準",P71&lt;&gt;"深",N71="")),OR(P71="休",AND(OR(P71="準",P71="深"),OR(Q71="休",O$17=30,Q$18="×")),O$17=31,P$18="×",P71="")))))),40,0))))</f>
        <v>0</v>
      </c>
      <c r="P212" s="343">
        <f t="shared" ref="P212" si="1115">IF(AND($D$1="二交代制",P$17&gt;=1,P$17&lt;=28,P71="当",Q71="明",R71="休",S71="当"),10,IF(AND($D$1="三交代制",P$17&gt;=2,P$17&lt;=30,OR(P71="準",P71="深"),OR(Q71="準",Q71="深"),OR(R71="準",R71="深")),20,IF(AND($D$1="二交代制",OR(P71="当",P71="明"),NOT(OR(AND(P71="当",OR(Q71="明",P$17=31,Q$18="×"),OR(R71="休",P$17=30,P$17=31,R$18="×")),AND(P71="明",OR(O71="当",P$17=1),OR(Q71="休",P$17=31,Q$18="×"))))),30,IF(AND($D$1="三交代制",O71&lt;&gt;"準",O71&lt;&gt;"深",OR(P71="準",P71="深"),(NOT(OR(AND(P71="準",OR(O71="日",O71="休",P$17=1,AND(Q71&lt;&gt;"準",Q71&lt;&gt;"深",O71="")),OR(Q71="休",AND(Q71="準",OR(R71="休",P$17=30,R$18="×")),P$17=31,Q$18="×",Q71="")),AND(P71="深",OR(O71="休",P$17=1,AND(Q71&lt;&gt;"準",Q71&lt;&gt;"深",O71="")),OR(Q71="休",AND(OR(Q71="準",Q71="深"),OR(R71="休",P$17=30,R$18="×")),P$17=31,Q$18="×",Q71="")))))),40,0))))</f>
        <v>0</v>
      </c>
      <c r="Q212" s="343">
        <f t="shared" ref="Q212" si="1116">IF(AND($D$1="二交代制",Q$17&gt;=1,Q$17&lt;=28,Q71="当",R71="明",S71="休",T71="当"),10,IF(AND($D$1="三交代制",Q$17&gt;=2,Q$17&lt;=30,OR(Q71="準",Q71="深"),OR(R71="準",R71="深"),OR(S71="準",S71="深")),20,IF(AND($D$1="二交代制",OR(Q71="当",Q71="明"),NOT(OR(AND(Q71="当",OR(R71="明",Q$17=31,R$18="×"),OR(S71="休",Q$17=30,Q$17=31,S$18="×")),AND(Q71="明",OR(P71="当",Q$17=1),OR(R71="休",Q$17=31,R$18="×"))))),30,IF(AND($D$1="三交代制",P71&lt;&gt;"準",P71&lt;&gt;"深",OR(Q71="準",Q71="深"),(NOT(OR(AND(Q71="準",OR(P71="日",P71="休",Q$17=1,AND(R71&lt;&gt;"準",R71&lt;&gt;"深",P71="")),OR(R71="休",AND(R71="準",OR(S71="休",Q$17=30,S$18="×")),Q$17=31,R$18="×",R71="")),AND(Q71="深",OR(P71="休",Q$17=1,AND(R71&lt;&gt;"準",R71&lt;&gt;"深",P71="")),OR(R71="休",AND(OR(R71="準",R71="深"),OR(S71="休",Q$17=30,S$18="×")),Q$17=31,R$18="×",R71="")))))),40,0))))</f>
        <v>0</v>
      </c>
      <c r="R212" s="343">
        <f t="shared" ref="R212" si="1117">IF(AND($D$1="二交代制",R$17&gt;=1,R$17&lt;=28,R71="当",S71="明",T71="休",U71="当"),10,IF(AND($D$1="三交代制",R$17&gt;=2,R$17&lt;=30,OR(R71="準",R71="深"),OR(S71="準",S71="深"),OR(T71="準",T71="深")),20,IF(AND($D$1="二交代制",OR(R71="当",R71="明"),NOT(OR(AND(R71="当",OR(S71="明",R$17=31,S$18="×"),OR(T71="休",R$17=30,R$17=31,T$18="×")),AND(R71="明",OR(Q71="当",R$17=1),OR(S71="休",R$17=31,S$18="×"))))),30,IF(AND($D$1="三交代制",Q71&lt;&gt;"準",Q71&lt;&gt;"深",OR(R71="準",R71="深"),(NOT(OR(AND(R71="準",OR(Q71="日",Q71="休",R$17=1,AND(S71&lt;&gt;"準",S71&lt;&gt;"深",Q71="")),OR(S71="休",AND(S71="準",OR(T71="休",R$17=30,T$18="×")),R$17=31,S$18="×",S71="")),AND(R71="深",OR(Q71="休",R$17=1,AND(S71&lt;&gt;"準",S71&lt;&gt;"深",Q71="")),OR(S71="休",AND(OR(S71="準",S71="深"),OR(T71="休",R$17=30,T$18="×")),R$17=31,S$18="×",S71="")))))),40,0))))</f>
        <v>0</v>
      </c>
      <c r="S212" s="343">
        <f t="shared" ref="S212" si="1118">IF(AND($D$1="二交代制",S$17&gt;=1,S$17&lt;=28,S71="当",T71="明",U71="休",V71="当"),10,IF(AND($D$1="三交代制",S$17&gt;=2,S$17&lt;=30,OR(S71="準",S71="深"),OR(T71="準",T71="深"),OR(U71="準",U71="深")),20,IF(AND($D$1="二交代制",OR(S71="当",S71="明"),NOT(OR(AND(S71="当",OR(T71="明",S$17=31,T$18="×"),OR(U71="休",S$17=30,S$17=31,U$18="×")),AND(S71="明",OR(R71="当",S$17=1),OR(T71="休",S$17=31,T$18="×"))))),30,IF(AND($D$1="三交代制",R71&lt;&gt;"準",R71&lt;&gt;"深",OR(S71="準",S71="深"),(NOT(OR(AND(S71="準",OR(R71="日",R71="休",S$17=1,AND(T71&lt;&gt;"準",T71&lt;&gt;"深",R71="")),OR(T71="休",AND(T71="準",OR(U71="休",S$17=30,U$18="×")),S$17=31,T$18="×",T71="")),AND(S71="深",OR(R71="休",S$17=1,AND(T71&lt;&gt;"準",T71&lt;&gt;"深",R71="")),OR(T71="休",AND(OR(T71="準",T71="深"),OR(U71="休",S$17=30,U$18="×")),S$17=31,T$18="×",T71="")))))),40,0))))</f>
        <v>0</v>
      </c>
      <c r="T212" s="343">
        <f t="shared" ref="T212" si="1119">IF(AND($D$1="二交代制",T$17&gt;=1,T$17&lt;=28,T71="当",U71="明",V71="休",W71="当"),10,IF(AND($D$1="三交代制",T$17&gt;=2,T$17&lt;=30,OR(T71="準",T71="深"),OR(U71="準",U71="深"),OR(V71="準",V71="深")),20,IF(AND($D$1="二交代制",OR(T71="当",T71="明"),NOT(OR(AND(T71="当",OR(U71="明",T$17=31,U$18="×"),OR(V71="休",T$17=30,T$17=31,V$18="×")),AND(T71="明",OR(S71="当",T$17=1),OR(U71="休",T$17=31,U$18="×"))))),30,IF(AND($D$1="三交代制",S71&lt;&gt;"準",S71&lt;&gt;"深",OR(T71="準",T71="深"),(NOT(OR(AND(T71="準",OR(S71="日",S71="休",T$17=1,AND(U71&lt;&gt;"準",U71&lt;&gt;"深",S71="")),OR(U71="休",AND(U71="準",OR(V71="休",T$17=30,V$18="×")),T$17=31,U$18="×",U71="")),AND(T71="深",OR(S71="休",T$17=1,AND(U71&lt;&gt;"準",U71&lt;&gt;"深",S71="")),OR(U71="休",AND(OR(U71="準",U71="深"),OR(V71="休",T$17=30,V$18="×")),T$17=31,U$18="×",U71="")))))),40,0))))</f>
        <v>0</v>
      </c>
      <c r="U212" s="343">
        <f t="shared" ref="U212" si="1120">IF(AND($D$1="二交代制",U$17&gt;=1,U$17&lt;=28,U71="当",V71="明",W71="休",X71="当"),10,IF(AND($D$1="三交代制",U$17&gt;=2,U$17&lt;=30,OR(U71="準",U71="深"),OR(V71="準",V71="深"),OR(W71="準",W71="深")),20,IF(AND($D$1="二交代制",OR(U71="当",U71="明"),NOT(OR(AND(U71="当",OR(V71="明",U$17=31,V$18="×"),OR(W71="休",U$17=30,U$17=31,W$18="×")),AND(U71="明",OR(T71="当",U$17=1),OR(V71="休",U$17=31,V$18="×"))))),30,IF(AND($D$1="三交代制",T71&lt;&gt;"準",T71&lt;&gt;"深",OR(U71="準",U71="深"),(NOT(OR(AND(U71="準",OR(T71="日",T71="休",U$17=1,AND(V71&lt;&gt;"準",V71&lt;&gt;"深",T71="")),OR(V71="休",AND(V71="準",OR(W71="休",U$17=30,W$18="×")),U$17=31,V$18="×",V71="")),AND(U71="深",OR(T71="休",U$17=1,AND(V71&lt;&gt;"準",V71&lt;&gt;"深",T71="")),OR(V71="休",AND(OR(V71="準",V71="深"),OR(W71="休",U$17=30,W$18="×")),U$17=31,V$18="×",V71="")))))),40,0))))</f>
        <v>0</v>
      </c>
      <c r="V212" s="343">
        <f t="shared" ref="V212" si="1121">IF(AND($D$1="二交代制",V$17&gt;=1,V$17&lt;=28,V71="当",W71="明",X71="休",Y71="当"),10,IF(AND($D$1="三交代制",V$17&gt;=2,V$17&lt;=30,OR(V71="準",V71="深"),OR(W71="準",W71="深"),OR(X71="準",X71="深")),20,IF(AND($D$1="二交代制",OR(V71="当",V71="明"),NOT(OR(AND(V71="当",OR(W71="明",V$17=31,W$18="×"),OR(X71="休",V$17=30,V$17=31,X$18="×")),AND(V71="明",OR(U71="当",V$17=1),OR(W71="休",V$17=31,W$18="×"))))),30,IF(AND($D$1="三交代制",U71&lt;&gt;"準",U71&lt;&gt;"深",OR(V71="準",V71="深"),(NOT(OR(AND(V71="準",OR(U71="日",U71="休",V$17=1,AND(W71&lt;&gt;"準",W71&lt;&gt;"深",U71="")),OR(W71="休",AND(W71="準",OR(X71="休",V$17=30,X$18="×")),V$17=31,W$18="×",W71="")),AND(V71="深",OR(U71="休",V$17=1,AND(W71&lt;&gt;"準",W71&lt;&gt;"深",U71="")),OR(W71="休",AND(OR(W71="準",W71="深"),OR(X71="休",V$17=30,X$18="×")),V$17=31,W$18="×",W71="")))))),40,0))))</f>
        <v>0</v>
      </c>
      <c r="W212" s="343">
        <f t="shared" ref="W212" si="1122">IF(AND($D$1="二交代制",W$17&gt;=1,W$17&lt;=28,W71="当",X71="明",Y71="休",Z71="当"),10,IF(AND($D$1="三交代制",W$17&gt;=2,W$17&lt;=30,OR(W71="準",W71="深"),OR(X71="準",X71="深"),OR(Y71="準",Y71="深")),20,IF(AND($D$1="二交代制",OR(W71="当",W71="明"),NOT(OR(AND(W71="当",OR(X71="明",W$17=31,X$18="×"),OR(Y71="休",W$17=30,W$17=31,Y$18="×")),AND(W71="明",OR(V71="当",W$17=1),OR(X71="休",W$17=31,X$18="×"))))),30,IF(AND($D$1="三交代制",V71&lt;&gt;"準",V71&lt;&gt;"深",OR(W71="準",W71="深"),(NOT(OR(AND(W71="準",OR(V71="日",V71="休",W$17=1,AND(X71&lt;&gt;"準",X71&lt;&gt;"深",V71="")),OR(X71="休",AND(X71="準",OR(Y71="休",W$17=30,Y$18="×")),W$17=31,X$18="×",X71="")),AND(W71="深",OR(V71="休",W$17=1,AND(X71&lt;&gt;"準",X71&lt;&gt;"深",V71="")),OR(X71="休",AND(OR(X71="準",X71="深"),OR(Y71="休",W$17=30,Y$18="×")),W$17=31,X$18="×",X71="")))))),40,0))))</f>
        <v>0</v>
      </c>
      <c r="X212" s="343">
        <f t="shared" ref="X212" si="1123">IF(AND($D$1="二交代制",X$17&gt;=1,X$17&lt;=28,X71="当",Y71="明",Z71="休",AA71="当"),10,IF(AND($D$1="三交代制",X$17&gt;=2,X$17&lt;=30,OR(X71="準",X71="深"),OR(Y71="準",Y71="深"),OR(Z71="準",Z71="深")),20,IF(AND($D$1="二交代制",OR(X71="当",X71="明"),NOT(OR(AND(X71="当",OR(Y71="明",X$17=31,Y$18="×"),OR(Z71="休",X$17=30,X$17=31,Z$18="×")),AND(X71="明",OR(W71="当",X$17=1),OR(Y71="休",X$17=31,Y$18="×"))))),30,IF(AND($D$1="三交代制",W71&lt;&gt;"準",W71&lt;&gt;"深",OR(X71="準",X71="深"),(NOT(OR(AND(X71="準",OR(W71="日",W71="休",X$17=1,AND(Y71&lt;&gt;"準",Y71&lt;&gt;"深",W71="")),OR(Y71="休",AND(Y71="準",OR(Z71="休",X$17=30,Z$18="×")),X$17=31,Y$18="×",Y71="")),AND(X71="深",OR(W71="休",X$17=1,AND(Y71&lt;&gt;"準",Y71&lt;&gt;"深",W71="")),OR(Y71="休",AND(OR(Y71="準",Y71="深"),OR(Z71="休",X$17=30,Z$18="×")),X$17=31,Y$18="×",Y71="")))))),40,0))))</f>
        <v>0</v>
      </c>
      <c r="Y212" s="343">
        <f t="shared" ref="Y212" si="1124">IF(AND($D$1="二交代制",Y$17&gt;=1,Y$17&lt;=28,Y71="当",Z71="明",AA71="休",AB71="当"),10,IF(AND($D$1="三交代制",Y$17&gt;=2,Y$17&lt;=30,OR(Y71="準",Y71="深"),OR(Z71="準",Z71="深"),OR(AA71="準",AA71="深")),20,IF(AND($D$1="二交代制",OR(Y71="当",Y71="明"),NOT(OR(AND(Y71="当",OR(Z71="明",Y$17=31,Z$18="×"),OR(AA71="休",Y$17=30,Y$17=31,AA$18="×")),AND(Y71="明",OR(X71="当",Y$17=1),OR(Z71="休",Y$17=31,Z$18="×"))))),30,IF(AND($D$1="三交代制",X71&lt;&gt;"準",X71&lt;&gt;"深",OR(Y71="準",Y71="深"),(NOT(OR(AND(Y71="準",OR(X71="日",X71="休",Y$17=1,AND(Z71&lt;&gt;"準",Z71&lt;&gt;"深",X71="")),OR(Z71="休",AND(Z71="準",OR(AA71="休",Y$17=30,AA$18="×")),Y$17=31,Z$18="×",Z71="")),AND(Y71="深",OR(X71="休",Y$17=1,AND(Z71&lt;&gt;"準",Z71&lt;&gt;"深",X71="")),OR(Z71="休",AND(OR(Z71="準",Z71="深"),OR(AA71="休",Y$17=30,AA$18="×")),Y$17=31,Z$18="×",Z71="")))))),40,0))))</f>
        <v>0</v>
      </c>
      <c r="Z212" s="343">
        <f t="shared" ref="Z212" si="1125">IF(AND($D$1="二交代制",Z$17&gt;=1,Z$17&lt;=28,Z71="当",AA71="明",AB71="休",AC71="当"),10,IF(AND($D$1="三交代制",Z$17&gt;=2,Z$17&lt;=30,OR(Z71="準",Z71="深"),OR(AA71="準",AA71="深"),OR(AB71="準",AB71="深")),20,IF(AND($D$1="二交代制",OR(Z71="当",Z71="明"),NOT(OR(AND(Z71="当",OR(AA71="明",Z$17=31,AA$18="×"),OR(AB71="休",Z$17=30,Z$17=31,AB$18="×")),AND(Z71="明",OR(Y71="当",Z$17=1),OR(AA71="休",Z$17=31,AA$18="×"))))),30,IF(AND($D$1="三交代制",Y71&lt;&gt;"準",Y71&lt;&gt;"深",OR(Z71="準",Z71="深"),(NOT(OR(AND(Z71="準",OR(Y71="日",Y71="休",Z$17=1,AND(AA71&lt;&gt;"準",AA71&lt;&gt;"深",Y71="")),OR(AA71="休",AND(AA71="準",OR(AB71="休",Z$17=30,AB$18="×")),Z$17=31,AA$18="×",AA71="")),AND(Z71="深",OR(Y71="休",Z$17=1,AND(AA71&lt;&gt;"準",AA71&lt;&gt;"深",Y71="")),OR(AA71="休",AND(OR(AA71="準",AA71="深"),OR(AB71="休",Z$17=30,AB$18="×")),Z$17=31,AA$18="×",AA71="")))))),40,0))))</f>
        <v>0</v>
      </c>
      <c r="AA212" s="343">
        <f t="shared" ref="AA212" si="1126">IF(AND($D$1="二交代制",AA$17&gt;=1,AA$17&lt;=28,AA71="当",AB71="明",AC71="休",AD71="当"),10,IF(AND($D$1="三交代制",AA$17&gt;=2,AA$17&lt;=30,OR(AA71="準",AA71="深"),OR(AB71="準",AB71="深"),OR(AC71="準",AC71="深")),20,IF(AND($D$1="二交代制",OR(AA71="当",AA71="明"),NOT(OR(AND(AA71="当",OR(AB71="明",AA$17=31,AB$18="×"),OR(AC71="休",AA$17=30,AA$17=31,AC$18="×")),AND(AA71="明",OR(Z71="当",AA$17=1),OR(AB71="休",AA$17=31,AB$18="×"))))),30,IF(AND($D$1="三交代制",Z71&lt;&gt;"準",Z71&lt;&gt;"深",OR(AA71="準",AA71="深"),(NOT(OR(AND(AA71="準",OR(Z71="日",Z71="休",AA$17=1,AND(AB71&lt;&gt;"準",AB71&lt;&gt;"深",Z71="")),OR(AB71="休",AND(AB71="準",OR(AC71="休",AA$17=30,AC$18="×")),AA$17=31,AB$18="×",AB71="")),AND(AA71="深",OR(Z71="休",AA$17=1,AND(AB71&lt;&gt;"準",AB71&lt;&gt;"深",Z71="")),OR(AB71="休",AND(OR(AB71="準",AB71="深"),OR(AC71="休",AA$17=30,AC$18="×")),AA$17=31,AB$18="×",AB71="")))))),40,0))))</f>
        <v>0</v>
      </c>
      <c r="AB212" s="343">
        <f t="shared" ref="AB212" si="1127">IF(AND($D$1="二交代制",AB$17&gt;=1,AB$17&lt;=28,AB71="当",AC71="明",AD71="休",AE71="当"),10,IF(AND($D$1="三交代制",AB$17&gt;=2,AB$17&lt;=30,OR(AB71="準",AB71="深"),OR(AC71="準",AC71="深"),OR(AD71="準",AD71="深")),20,IF(AND($D$1="二交代制",OR(AB71="当",AB71="明"),NOT(OR(AND(AB71="当",OR(AC71="明",AB$17=31,AC$18="×"),OR(AD71="休",AB$17=30,AB$17=31,AD$18="×")),AND(AB71="明",OR(AA71="当",AB$17=1),OR(AC71="休",AB$17=31,AC$18="×"))))),30,IF(AND($D$1="三交代制",AA71&lt;&gt;"準",AA71&lt;&gt;"深",OR(AB71="準",AB71="深"),(NOT(OR(AND(AB71="準",OR(AA71="日",AA71="休",AB$17=1,AND(AC71&lt;&gt;"準",AC71&lt;&gt;"深",AA71="")),OR(AC71="休",AND(AC71="準",OR(AD71="休",AB$17=30,AD$18="×")),AB$17=31,AC$18="×",AC71="")),AND(AB71="深",OR(AA71="休",AB$17=1,AND(AC71&lt;&gt;"準",AC71&lt;&gt;"深",AA71="")),OR(AC71="休",AND(OR(AC71="準",AC71="深"),OR(AD71="休",AB$17=30,AD$18="×")),AB$17=31,AC$18="×",AC71="")))))),40,0))))</f>
        <v>0</v>
      </c>
      <c r="AC212" s="343">
        <f t="shared" ref="AC212" si="1128">IF(AND($D$1="二交代制",AC$17&gt;=1,AC$17&lt;=28,AC71="当",AD71="明",AE71="休",AF71="当"),10,IF(AND($D$1="三交代制",AC$17&gt;=2,AC$17&lt;=30,OR(AC71="準",AC71="深"),OR(AD71="準",AD71="深"),OR(AE71="準",AE71="深")),20,IF(AND($D$1="二交代制",OR(AC71="当",AC71="明"),NOT(OR(AND(AC71="当",OR(AD71="明",AC$17=31,AD$18="×"),OR(AE71="休",AC$17=30,AC$17=31,AE$18="×")),AND(AC71="明",OR(AB71="当",AC$17=1),OR(AD71="休",AC$17=31,AD$18="×"))))),30,IF(AND($D$1="三交代制",AB71&lt;&gt;"準",AB71&lt;&gt;"深",OR(AC71="準",AC71="深"),(NOT(OR(AND(AC71="準",OR(AB71="日",AB71="休",AC$17=1,AND(AD71&lt;&gt;"準",AD71&lt;&gt;"深",AB71="")),OR(AD71="休",AND(AD71="準",OR(AE71="休",AC$17=30,AE$18="×")),AC$17=31,AD$18="×",AD71="")),AND(AC71="深",OR(AB71="休",AC$17=1,AND(AD71&lt;&gt;"準",AD71&lt;&gt;"深",AB71="")),OR(AD71="休",AND(OR(AD71="準",AD71="深"),OR(AE71="休",AC$17=30,AE$18="×")),AC$17=31,AD$18="×",AD71="")))))),40,0))))</f>
        <v>0</v>
      </c>
      <c r="AD212" s="343">
        <f t="shared" ref="AD212" si="1129">IF(AND($D$1="二交代制",AD$17&gt;=1,AD$17&lt;=28,AD71="当",AE71="明",AF71="休",AG71="当"),10,IF(AND($D$1="三交代制",AD$17&gt;=2,AD$17&lt;=30,OR(AD71="準",AD71="深"),OR(AE71="準",AE71="深"),OR(AF71="準",AF71="深")),20,IF(AND($D$1="二交代制",OR(AD71="当",AD71="明"),NOT(OR(AND(AD71="当",OR(AE71="明",AD$17=31,AE$18="×"),OR(AF71="休",AD$17=30,AD$17=31,AF$18="×")),AND(AD71="明",OR(AC71="当",AD$17=1),OR(AE71="休",AD$17=31,AE$18="×"))))),30,IF(AND($D$1="三交代制",AC71&lt;&gt;"準",AC71&lt;&gt;"深",OR(AD71="準",AD71="深"),(NOT(OR(AND(AD71="準",OR(AC71="日",AC71="休",AD$17=1,AND(AE71&lt;&gt;"準",AE71&lt;&gt;"深",AC71="")),OR(AE71="休",AND(AE71="準",OR(AF71="休",AD$17=30,AF$18="×")),AD$17=31,AE$18="×",AE71="")),AND(AD71="深",OR(AC71="休",AD$17=1,AND(AE71&lt;&gt;"準",AE71&lt;&gt;"深",AC71="")),OR(AE71="休",AND(OR(AE71="準",AE71="深"),OR(AF71="休",AD$17=30,AF$18="×")),AD$17=31,AE$18="×",AE71="")))))),40,0))))</f>
        <v>0</v>
      </c>
      <c r="AE212" s="343">
        <f t="shared" ref="AE212" si="1130">IF(AND($D$1="二交代制",AE$17&gt;=1,AE$17&lt;=28,AE71="当",AF71="明",AG71="休",AH71="当"),10,IF(AND($D$1="三交代制",AE$17&gt;=2,AE$17&lt;=30,OR(AE71="準",AE71="深"),OR(AF71="準",AF71="深"),OR(AG71="準",AG71="深")),20,IF(AND($D$1="二交代制",OR(AE71="当",AE71="明"),NOT(OR(AND(AE71="当",OR(AF71="明",AE$17=31,AF$18="×"),OR(AG71="休",AE$17=30,AE$17=31,AG$18="×")),AND(AE71="明",OR(AD71="当",AE$17=1),OR(AF71="休",AE$17=31,AF$18="×"))))),30,IF(AND($D$1="三交代制",AD71&lt;&gt;"準",AD71&lt;&gt;"深",OR(AE71="準",AE71="深"),(NOT(OR(AND(AE71="準",OR(AD71="日",AD71="休",AE$17=1,AND(AF71&lt;&gt;"準",AF71&lt;&gt;"深",AD71="")),OR(AF71="休",AND(AF71="準",OR(AG71="休",AE$17=30,AG$18="×")),AE$17=31,AF$18="×",AF71="")),AND(AE71="深",OR(AD71="休",AE$17=1,AND(AF71&lt;&gt;"準",AF71&lt;&gt;"深",AD71="")),OR(AF71="休",AND(OR(AF71="準",AF71="深"),OR(AG71="休",AE$17=30,AG$18="×")),AE$17=31,AF$18="×",AF71="")))))),40,0))))</f>
        <v>0</v>
      </c>
      <c r="AF212" s="343">
        <f t="shared" ref="AF212" si="1131">IF(AND($D$1="二交代制",AF$17&gt;=1,AF$17&lt;=28,AF71="当",AG71="明",AH71="休",AI71="当"),10,IF(AND($D$1="三交代制",AF$17&gt;=2,AF$17&lt;=30,OR(AF71="準",AF71="深"),OR(AG71="準",AG71="深"),OR(AH71="準",AH71="深")),20,IF(AND($D$1="二交代制",OR(AF71="当",AF71="明"),NOT(OR(AND(AF71="当",OR(AG71="明",AF$17=31,AG$18="×"),OR(AH71="休",AF$17=30,AF$17=31,AH$18="×")),AND(AF71="明",OR(AE71="当",AF$17=1),OR(AG71="休",AF$17=31,AG$18="×"))))),30,IF(AND($D$1="三交代制",AE71&lt;&gt;"準",AE71&lt;&gt;"深",OR(AF71="準",AF71="深"),(NOT(OR(AND(AF71="準",OR(AE71="日",AE71="休",AF$17=1,AND(AG71&lt;&gt;"準",AG71&lt;&gt;"深",AE71="")),OR(AG71="休",AND(AG71="準",OR(AH71="休",AF$17=30,AH$18="×")),AF$17=31,AG$18="×",AG71="")),AND(AF71="深",OR(AE71="休",AF$17=1,AND(AG71&lt;&gt;"準",AG71&lt;&gt;"深",AE71="")),OR(AG71="休",AND(OR(AG71="準",AG71="深"),OR(AH71="休",AF$17=30,AH$18="×")),AF$17=31,AG$18="×",AG71="")))))),40,0))))</f>
        <v>0</v>
      </c>
      <c r="AG212" s="343">
        <f t="shared" ref="AG212" si="1132">IF(AND($D$1="二交代制",AG$17&gt;=1,AG$17&lt;=28,AG71="当",AH71="明",AI71="休",AJ71="当"),10,IF(AND($D$1="三交代制",AG$17&gt;=2,AG$17&lt;=30,OR(AG71="準",AG71="深"),OR(AH71="準",AH71="深"),OR(AI71="準",AI71="深")),20,IF(AND($D$1="二交代制",OR(AG71="当",AG71="明"),NOT(OR(AND(AG71="当",OR(AH71="明",AG$17=31,AH$18="×"),OR(AI71="休",AG$17=30,AG$17=31,AI$18="×")),AND(AG71="明",OR(AF71="当",AG$17=1),OR(AH71="休",AG$17=31,AH$18="×"))))),30,IF(AND($D$1="三交代制",AF71&lt;&gt;"準",AF71&lt;&gt;"深",OR(AG71="準",AG71="深"),(NOT(OR(AND(AG71="準",OR(AF71="日",AF71="休",AG$17=1,AND(AH71&lt;&gt;"準",AH71&lt;&gt;"深",AF71="")),OR(AH71="休",AND(AH71="準",OR(AI71="休",AG$17=30,AI$18="×")),AG$17=31,AH$18="×",AH71="")),AND(AG71="深",OR(AF71="休",AG$17=1,AND(AH71&lt;&gt;"準",AH71&lt;&gt;"深",AF71="")),OR(AH71="休",AND(OR(AH71="準",AH71="深"),OR(AI71="休",AG$17=30,AI$18="×")),AG$17=31,AH$18="×",AH71="")))))),40,0))))</f>
        <v>0</v>
      </c>
      <c r="AH212" s="343">
        <f t="shared" ref="AH212" si="1133">IF(AND($D$1="二交代制",AH$17&gt;=1,AH$17&lt;=28,AH71="当",AI71="明",AJ71="休",AK71="当"),10,IF(AND($D$1="三交代制",AH$17&gt;=2,AH$17&lt;=30,OR(AH71="準",AH71="深"),OR(AI71="準",AI71="深"),OR(AJ71="準",AJ71="深")),20,IF(AND($D$1="二交代制",OR(AH71="当",AH71="明"),NOT(OR(AND(AH71="当",OR(AI71="明",AH$17=31,AI$18="×"),OR(AJ71="休",AH$17=30,AH$17=31,AJ$18="×")),AND(AH71="明",OR(AG71="当",AH$17=1),OR(AI71="休",AH$17=31,AI$18="×"))))),30,IF(AND($D$1="三交代制",AG71&lt;&gt;"準",AG71&lt;&gt;"深",OR(AH71="準",AH71="深"),(NOT(OR(AND(AH71="準",OR(AG71="日",AG71="休",AH$17=1,AND(AI71&lt;&gt;"準",AI71&lt;&gt;"深",AG71="")),OR(AI71="休",AND(AI71="準",OR(AJ71="休",AH$17=30,AJ$18="×")),AH$17=31,AI$18="×",AI71="")),AND(AH71="深",OR(AG71="休",AH$17=1,AND(AI71&lt;&gt;"準",AI71&lt;&gt;"深",AG71="")),OR(AI71="休",AND(OR(AI71="準",AI71="深"),OR(AJ71="休",AH$17=30,AJ$18="×")),AH$17=31,AI$18="×",AI71="")))))),40,0))))</f>
        <v>0</v>
      </c>
      <c r="AI212" s="343">
        <f t="shared" ref="AI212" si="1134">IF(AND($D$1="二交代制",AI$17&gt;=1,AI$17&lt;=28,AI71="当",AJ71="明",AK71="休",AL71="当"),10,IF(AND($D$1="三交代制",AI$17&gt;=2,AI$17&lt;=30,OR(AI71="準",AI71="深"),OR(AJ71="準",AJ71="深"),OR(AK71="準",AK71="深")),20,IF(AND($D$1="二交代制",OR(AI71="当",AI71="明"),NOT(OR(AND(AI71="当",OR(AJ71="明",AI$17=31,AJ$18="×"),OR(AK71="休",AI$17=30,AI$17=31,AK$18="×")),AND(AI71="明",OR(AH71="当",AI$17=1),OR(AJ71="休",AI$17=31,AJ$18="×"))))),30,IF(AND($D$1="三交代制",AH71&lt;&gt;"準",AH71&lt;&gt;"深",OR(AI71="準",AI71="深"),(NOT(OR(AND(AI71="準",OR(AH71="日",AH71="休",AI$17=1,AND(AJ71&lt;&gt;"準",AJ71&lt;&gt;"深",AH71="")),OR(AJ71="休",AND(AJ71="準",OR(AK71="休",AI$17=30,AK$18="×")),AI$17=31,AJ$18="×",AJ71="")),AND(AI71="深",OR(AH71="休",AI$17=1,AND(AJ71&lt;&gt;"準",AJ71&lt;&gt;"深",AH71="")),OR(AJ71="休",AND(OR(AJ71="準",AJ71="深"),OR(AK71="休",AI$17=30,AK$18="×")),AI$17=31,AJ$18="×",AJ71="")))))),40,0))))</f>
        <v>0</v>
      </c>
      <c r="AJ212" s="343">
        <f t="shared" ref="AJ212" si="1135">IF(AND($D$1="二交代制",AJ$17&gt;=1,AJ$17&lt;=28,AJ71="当",AK71="明",AL71="休",AM71="当"),10,IF(AND($D$1="三交代制",AJ$17&gt;=2,AJ$17&lt;=30,OR(AJ71="準",AJ71="深"),OR(AK71="準",AK71="深"),OR(AL71="準",AL71="深")),20,IF(AND($D$1="二交代制",OR(AJ71="当",AJ71="明"),NOT(OR(AND(AJ71="当",OR(AK71="明",AJ$17=31,AK$18="×"),OR(AL71="休",AJ$17=30,AJ$17=31,AL$18="×")),AND(AJ71="明",OR(AI71="当",AJ$17=1),OR(AK71="休",AJ$17=31,AK$18="×"))))),30,IF(AND($D$1="三交代制",AI71&lt;&gt;"準",AI71&lt;&gt;"深",OR(AJ71="準",AJ71="深"),(NOT(OR(AND(AJ71="準",OR(AI71="日",AI71="休",AJ$17=1,AND(AK71&lt;&gt;"準",AK71&lt;&gt;"深",AI71="")),OR(AK71="休",AND(AK71="準",OR(AL71="休",AJ$17=30,AL$18="×")),AJ$17=31,AK$18="×",AK71="")),AND(AJ71="深",OR(AI71="休",AJ$17=1,AND(AK71&lt;&gt;"準",AK71&lt;&gt;"深",AI71="")),OR(AK71="休",AND(OR(AK71="準",AK71="深"),OR(AL71="休",AJ$17=30,AL$18="×")),AJ$17=31,AK$18="×",AK71="")))))),40,0))))</f>
        <v>0</v>
      </c>
      <c r="AK212" s="343">
        <f t="shared" ref="AK212" si="1136">IF(AND($D$1="二交代制",AK$17&gt;=1,AK$17&lt;=28,AK71="当",AL71="明",AM71="休",AN71="当"),10,IF(AND($D$1="三交代制",AK$17&gt;=2,AK$17&lt;=30,OR(AK71="準",AK71="深"),OR(AL71="準",AL71="深"),OR(AM71="準",AM71="深")),20,IF(AND($D$1="二交代制",OR(AK71="当",AK71="明"),NOT(OR(AND(AK71="当",OR(AL71="明",AK$17=31,AL$18="×"),OR(AM71="休",AK$17=30,AK$17=31,AM$18="×")),AND(AK71="明",OR(AJ71="当",AK$17=1),OR(AL71="休",AK$17=31,AL$18="×"))))),30,IF(AND($D$1="三交代制",AJ71&lt;&gt;"準",AJ71&lt;&gt;"深",OR(AK71="準",AK71="深"),(NOT(OR(AND(AK71="準",OR(AJ71="日",AJ71="休",AK$17=1,AND(AL71&lt;&gt;"準",AL71&lt;&gt;"深",AJ71="")),OR(AL71="休",AND(AL71="準",OR(AM71="休",AK$17=30,AM$18="×")),AK$17=31,AL$18="×",AL71="")),AND(AK71="深",OR(AJ71="休",AK$17=1,AND(AL71&lt;&gt;"準",AL71&lt;&gt;"深",AJ71="")),OR(AL71="休",AND(OR(AL71="準",AL71="深"),OR(AM71="休",AK$17=30,AM$18="×")),AK$17=31,AL$18="×",AL71="")))))),40,0))))</f>
        <v>0</v>
      </c>
      <c r="AL212" s="343">
        <f t="shared" ref="AL212" si="1137">IF(AND($D$1="二交代制",AL$17&gt;=1,AL$17&lt;=28,AL71="当",AM71="明",AN71="休",AO71="当"),10,IF(AND($D$1="三交代制",AL$17&gt;=2,AL$17&lt;=30,OR(AL71="準",AL71="深"),OR(AM71="準",AM71="深"),OR(AN71="準",AN71="深")),20,IF(AND($D$1="二交代制",OR(AL71="当",AL71="明"),NOT(OR(AND(AL71="当",OR(AM71="明",AL$17=31,AM$18="×"),OR(AN71="休",AL$17=30,AL$17=31,AN$18="×")),AND(AL71="明",OR(AK71="当",AL$17=1),OR(AM71="休",AL$17=31,AM$18="×"))))),30,IF(AND($D$1="三交代制",AK71&lt;&gt;"準",AK71&lt;&gt;"深",OR(AL71="準",AL71="深"),(NOT(OR(AND(AL71="準",OR(AK71="日",AK71="休",AL$17=1,AND(AM71&lt;&gt;"準",AM71&lt;&gt;"深",AK71="")),OR(AM71="休",AND(AM71="準",OR(AN71="休",AL$17=30,AN$18="×")),AL$17=31,AM$18="×",AM71="")),AND(AL71="深",OR(AK71="休",AL$17=1,AND(AM71&lt;&gt;"準",AM71&lt;&gt;"深",AK71="")),OR(AM71="休",AND(OR(AM71="準",AM71="深"),OR(AN71="休",AL$17=30,AN$18="×")),AL$17=31,AM$18="×",AM71="")))))),40,0))))</f>
        <v>0</v>
      </c>
      <c r="AM212" s="343">
        <f t="shared" ref="AM212" si="1138">IF(AND($D$1="二交代制",AM$17&gt;=1,AM$17&lt;=28,AM71="当",AN71="明",AO71="休",AP71="当"),10,IF(AND($D$1="三交代制",AM$17&gt;=2,AM$17&lt;=30,OR(AM71="準",AM71="深"),OR(AN71="準",AN71="深"),OR(AO71="準",AO71="深")),20,IF(AND($D$1="二交代制",OR(AM71="当",AM71="明"),NOT(OR(AND(AM71="当",OR(AN71="明",AM$17=31,AN$18="×"),OR(AO71="休",AM$17=30,AM$17=31,AO$18="×")),AND(AM71="明",OR(AL71="当",AM$17=1),OR(AN71="休",AM$17=31,AN$18="×"))))),30,IF(AND($D$1="三交代制",AL71&lt;&gt;"準",AL71&lt;&gt;"深",OR(AM71="準",AM71="深"),(NOT(OR(AND(AM71="準",OR(AL71="日",AL71="休",AM$17=1,AND(AN71&lt;&gt;"準",AN71&lt;&gt;"深",AL71="")),OR(AN71="休",AND(AN71="準",OR(AO71="休",AM$17=30,AO$18="×")),AM$17=31,AN$18="×",AN71="")),AND(AM71="深",OR(AL71="休",AM$17=1,AND(AN71&lt;&gt;"準",AN71&lt;&gt;"深",AL71="")),OR(AN71="休",AND(OR(AN71="準",AN71="深"),OR(AO71="休",AM$17=30,AO$18="×")),AM$17=31,AN$18="×",AN71="")))))),40,0))))</f>
        <v>0</v>
      </c>
      <c r="AN212" s="343">
        <f t="shared" ref="AN212" si="1139">IF(AND($D$1="二交代制",AN$17&gt;=1,AN$17&lt;=28,AN71="当",AO71="明",AP71="休",AQ71="当"),10,IF(AND($D$1="三交代制",AN$17&gt;=2,AN$17&lt;=30,OR(AN71="準",AN71="深"),OR(AO71="準",AO71="深"),OR(AP71="準",AP71="深")),20,IF(AND($D$1="二交代制",OR(AN71="当",AN71="明"),NOT(OR(AND(AN71="当",OR(AO71="明",AN$17=31,AO$18="×"),OR(AP71="休",AN$17=30,AN$17=31,AP$18="×")),AND(AN71="明",OR(AM71="当",AN$17=1),OR(AO71="休",AN$17=31,AO$18="×"))))),30,IF(AND($D$1="三交代制",AM71&lt;&gt;"準",AM71&lt;&gt;"深",OR(AN71="準",AN71="深"),(NOT(OR(AND(AN71="準",OR(AM71="日",AM71="休",AN$17=1,AND(AO71&lt;&gt;"準",AO71&lt;&gt;"深",AM71="")),OR(AO71="休",AND(AO71="準",OR(AP71="休",AN$17=30,AP$18="×")),AN$17=31,AO$18="×",AO71="")),AND(AN71="深",OR(AM71="休",AN$17=1,AND(AO71&lt;&gt;"準",AO71&lt;&gt;"深",AM71="")),OR(AO71="休",AND(OR(AO71="準",AO71="深"),OR(AP71="休",AN$17=30,AP$18="×")),AN$17=31,AO$18="×",AO71="")))))),40,0))))</f>
        <v>0</v>
      </c>
      <c r="AO212" s="343">
        <f t="shared" ref="AO212" si="1140">IF(AND($D$1="二交代制",AO$17&gt;=1,AO$17&lt;=28,AO71="当",AP71="明",AQ71="休",AR71="当"),10,IF(AND($D$1="三交代制",AO$17&gt;=2,AO$17&lt;=30,OR(AO71="準",AO71="深"),OR(AP71="準",AP71="深"),OR(AQ71="準",AQ71="深")),20,IF(AND($D$1="二交代制",OR(AO71="当",AO71="明"),NOT(OR(AND(AO71="当",OR(AP71="明",AO$17=31,AP$18="×"),OR(AQ71="休",AO$17=30,AO$17=31,AQ$18="×")),AND(AO71="明",OR(AN71="当",AO$17=1),OR(AP71="休",AO$17=31,AP$18="×"))))),30,IF(AND($D$1="三交代制",AN71&lt;&gt;"準",AN71&lt;&gt;"深",OR(AO71="準",AO71="深"),(NOT(OR(AND(AO71="準",OR(AN71="日",AN71="休",AO$17=1,AND(AP71&lt;&gt;"準",AP71&lt;&gt;"深",AN71="")),OR(AP71="休",AND(AP71="準",OR(AQ71="休",AO$17=30,AQ$18="×")),AO$17=31,AP$18="×",AP71="")),AND(AO71="深",OR(AN71="休",AO$17=1,AND(AP71&lt;&gt;"準",AP71&lt;&gt;"深",AN71="")),OR(AP71="休",AND(OR(AP71="準",AP71="深"),OR(AQ71="休",AO$17=30,AQ$18="×")),AO$17=31,AP$18="×",AP71="")))))),40,0))))</f>
        <v>0</v>
      </c>
    </row>
    <row r="213" spans="3:42" x14ac:dyDescent="0.4">
      <c r="C213" s="17"/>
      <c r="D213" s="25"/>
      <c r="E213" s="25"/>
      <c r="F213" s="25"/>
      <c r="G213" s="25"/>
      <c r="H213" s="25"/>
      <c r="I213" s="345"/>
      <c r="J213" s="434"/>
      <c r="K213" s="343"/>
      <c r="L213" s="343"/>
      <c r="M213" s="343"/>
      <c r="N213" s="343"/>
      <c r="O213" s="343"/>
      <c r="P213" s="343"/>
      <c r="Q213" s="343"/>
      <c r="R213" s="343"/>
      <c r="S213" s="343"/>
      <c r="T213" s="343"/>
      <c r="U213" s="343"/>
      <c r="V213" s="343"/>
      <c r="W213" s="343"/>
      <c r="X213" s="343"/>
      <c r="Y213" s="343"/>
      <c r="Z213" s="343"/>
      <c r="AA213" s="343"/>
      <c r="AB213" s="343"/>
      <c r="AC213" s="343"/>
      <c r="AD213" s="343"/>
      <c r="AE213" s="343"/>
      <c r="AF213" s="343"/>
      <c r="AG213" s="343"/>
      <c r="AH213" s="343"/>
      <c r="AI213" s="343"/>
      <c r="AJ213" s="343"/>
      <c r="AK213" s="343"/>
      <c r="AL213" s="343"/>
      <c r="AM213" s="343"/>
      <c r="AN213" s="343"/>
      <c r="AO213" s="343"/>
    </row>
    <row r="214" spans="3:42" x14ac:dyDescent="0.4">
      <c r="C214" s="17"/>
      <c r="D214" s="25"/>
      <c r="E214" s="25"/>
      <c r="F214" s="25"/>
      <c r="G214" s="25"/>
      <c r="H214" s="25"/>
      <c r="I214" s="345"/>
      <c r="J214" s="419" t="str">
        <f t="shared" ref="J214" si="1141">E73</f>
        <v/>
      </c>
      <c r="K214" s="343">
        <f t="shared" ref="K214" si="1142">IF(AND($D$1="二交代制",K$17&gt;=1,K$17&lt;=28,K73="当",L73="明",M73="休",N73="当"),10,IF(AND($D$1="三交代制",K$17&gt;=2,K$17&lt;=30,OR(K73="準",K73="深"),OR(L73="準",L73="深"),OR(M73="準",M73="深")),20,IF(AND($D$1="二交代制",OR(K73="当",K73="明"),NOT(OR(AND(K73="当",OR(L73="明",K$17=31,L$18="×"),OR(M73="休",K$17=30,K$17=31,M$18="×")),AND(K73="明",OR(J73="当",K$17=1),OR(L73="休",K$17=31,L$18="×"))))),30,IF(AND($D$1="三交代制",J73&lt;&gt;"準",J73&lt;&gt;"深",OR(K73="準",K73="深"),(NOT(OR(AND(K73="準",OR(J73="日",J73="休",K$17=1,AND(L73&lt;&gt;"準",L73&lt;&gt;"深",J73="")),OR(L73="休",AND(L73="準",OR(M73="休",K$17=30,M$18="×")),K$17=31,L$18="×",L73="")),AND(K73="深",OR(J73="休",K$17=1,AND(L73&lt;&gt;"準",L73&lt;&gt;"深",J73="")),OR(L73="休",AND(OR(L73="準",L73="深"),OR(M73="休",K$17=30,M$18="×")),K$17=31,L$18="×",L73="")))))),40,0))))</f>
        <v>0</v>
      </c>
      <c r="L214" s="343">
        <f t="shared" ref="L214" si="1143">IF(AND($D$1="二交代制",L$17&gt;=1,L$17&lt;=28,L73="当",M73="明",N73="休",O73="当"),10,IF(AND($D$1="三交代制",L$17&gt;=2,L$17&lt;=30,OR(L73="準",L73="深"),OR(M73="準",M73="深"),OR(N73="準",N73="深")),20,IF(AND($D$1="二交代制",OR(L73="当",L73="明"),NOT(OR(AND(L73="当",OR(M73="明",L$17=31,M$18="×"),OR(N73="休",L$17=30,L$17=31,N$18="×")),AND(L73="明",OR(K73="当",L$17=1),OR(M73="休",L$17=31,M$18="×"))))),30,IF(AND($D$1="三交代制",K73&lt;&gt;"準",K73&lt;&gt;"深",OR(L73="準",L73="深"),(NOT(OR(AND(L73="準",OR(K73="日",K73="休",L$17=1,AND(M73&lt;&gt;"準",M73&lt;&gt;"深",K73="")),OR(M73="休",AND(M73="準",OR(N73="休",L$17=30,N$18="×")),L$17=31,M$18="×",M73="")),AND(L73="深",OR(K73="休",L$17=1,AND(M73&lt;&gt;"準",M73&lt;&gt;"深",K73="")),OR(M73="休",AND(OR(M73="準",M73="深"),OR(N73="休",L$17=30,N$18="×")),L$17=31,M$18="×",M73="")))))),40,0))))</f>
        <v>0</v>
      </c>
      <c r="M214" s="343">
        <f t="shared" ref="M214" si="1144">IF(AND($D$1="二交代制",M$17&gt;=1,M$17&lt;=28,M73="当",N73="明",O73="休",P73="当"),10,IF(AND($D$1="三交代制",M$17&gt;=2,M$17&lt;=30,OR(M73="準",M73="深"),OR(N73="準",N73="深"),OR(O73="準",O73="深")),20,IF(AND($D$1="二交代制",OR(M73="当",M73="明"),NOT(OR(AND(M73="当",OR(N73="明",M$17=31,N$18="×"),OR(O73="休",M$17=30,M$17=31,O$18="×")),AND(M73="明",OR(L73="当",M$17=1),OR(N73="休",M$17=31,N$18="×"))))),30,IF(AND($D$1="三交代制",L73&lt;&gt;"準",L73&lt;&gt;"深",OR(M73="準",M73="深"),(NOT(OR(AND(M73="準",OR(L73="日",L73="休",M$17=1,AND(N73&lt;&gt;"準",N73&lt;&gt;"深",L73="")),OR(N73="休",AND(N73="準",OR(O73="休",M$17=30,O$18="×")),M$17=31,N$18="×",N73="")),AND(M73="深",OR(L73="休",M$17=1,AND(N73&lt;&gt;"準",N73&lt;&gt;"深",L73="")),OR(N73="休",AND(OR(N73="準",N73="深"),OR(O73="休",M$17=30,O$18="×")),M$17=31,N$18="×",N73="")))))),40,0))))</f>
        <v>0</v>
      </c>
      <c r="N214" s="343">
        <f t="shared" ref="N214" si="1145">IF(AND($D$1="二交代制",N$17&gt;=1,N$17&lt;=28,N73="当",O73="明",P73="休",Q73="当"),10,IF(AND($D$1="三交代制",N$17&gt;=2,N$17&lt;=30,OR(N73="準",N73="深"),OR(O73="準",O73="深"),OR(P73="準",P73="深")),20,IF(AND($D$1="二交代制",OR(N73="当",N73="明"),NOT(OR(AND(N73="当",OR(O73="明",N$17=31,O$18="×"),OR(P73="休",N$17=30,N$17=31,P$18="×")),AND(N73="明",OR(M73="当",N$17=1),OR(O73="休",N$17=31,O$18="×"))))),30,IF(AND($D$1="三交代制",M73&lt;&gt;"準",M73&lt;&gt;"深",OR(N73="準",N73="深"),(NOT(OR(AND(N73="準",OR(M73="日",M73="休",N$17=1,AND(O73&lt;&gt;"準",O73&lt;&gt;"深",M73="")),OR(O73="休",AND(O73="準",OR(P73="休",N$17=30,P$18="×")),N$17=31,O$18="×",O73="")),AND(N73="深",OR(M73="休",N$17=1,AND(O73&lt;&gt;"準",O73&lt;&gt;"深",M73="")),OR(O73="休",AND(OR(O73="準",O73="深"),OR(P73="休",N$17=30,P$18="×")),N$17=31,O$18="×",O73="")))))),40,0))))</f>
        <v>0</v>
      </c>
      <c r="O214" s="343">
        <f t="shared" ref="O214" si="1146">IF(AND($D$1="二交代制",O$17&gt;=1,O$17&lt;=28,O73="当",P73="明",Q73="休",R73="当"),10,IF(AND($D$1="三交代制",O$17&gt;=2,O$17&lt;=30,OR(O73="準",O73="深"),OR(P73="準",P73="深"),OR(Q73="準",Q73="深")),20,IF(AND($D$1="二交代制",OR(O73="当",O73="明"),NOT(OR(AND(O73="当",OR(P73="明",O$17=31,P$18="×"),OR(Q73="休",O$17=30,O$17=31,Q$18="×")),AND(O73="明",OR(N73="当",O$17=1),OR(P73="休",O$17=31,P$18="×"))))),30,IF(AND($D$1="三交代制",N73&lt;&gt;"準",N73&lt;&gt;"深",OR(O73="準",O73="深"),(NOT(OR(AND(O73="準",OR(N73="日",N73="休",O$17=1,AND(P73&lt;&gt;"準",P73&lt;&gt;"深",N73="")),OR(P73="休",AND(P73="準",OR(Q73="休",O$17=30,Q$18="×")),O$17=31,P$18="×",P73="")),AND(O73="深",OR(N73="休",O$17=1,AND(P73&lt;&gt;"準",P73&lt;&gt;"深",N73="")),OR(P73="休",AND(OR(P73="準",P73="深"),OR(Q73="休",O$17=30,Q$18="×")),O$17=31,P$18="×",P73="")))))),40,0))))</f>
        <v>0</v>
      </c>
      <c r="P214" s="343">
        <f t="shared" ref="P214" si="1147">IF(AND($D$1="二交代制",P$17&gt;=1,P$17&lt;=28,P73="当",Q73="明",R73="休",S73="当"),10,IF(AND($D$1="三交代制",P$17&gt;=2,P$17&lt;=30,OR(P73="準",P73="深"),OR(Q73="準",Q73="深"),OR(R73="準",R73="深")),20,IF(AND($D$1="二交代制",OR(P73="当",P73="明"),NOT(OR(AND(P73="当",OR(Q73="明",P$17=31,Q$18="×"),OR(R73="休",P$17=30,P$17=31,R$18="×")),AND(P73="明",OR(O73="当",P$17=1),OR(Q73="休",P$17=31,Q$18="×"))))),30,IF(AND($D$1="三交代制",O73&lt;&gt;"準",O73&lt;&gt;"深",OR(P73="準",P73="深"),(NOT(OR(AND(P73="準",OR(O73="日",O73="休",P$17=1,AND(Q73&lt;&gt;"準",Q73&lt;&gt;"深",O73="")),OR(Q73="休",AND(Q73="準",OR(R73="休",P$17=30,R$18="×")),P$17=31,Q$18="×",Q73="")),AND(P73="深",OR(O73="休",P$17=1,AND(Q73&lt;&gt;"準",Q73&lt;&gt;"深",O73="")),OR(Q73="休",AND(OR(Q73="準",Q73="深"),OR(R73="休",P$17=30,R$18="×")),P$17=31,Q$18="×",Q73="")))))),40,0))))</f>
        <v>0</v>
      </c>
      <c r="Q214" s="343">
        <f t="shared" ref="Q214" si="1148">IF(AND($D$1="二交代制",Q$17&gt;=1,Q$17&lt;=28,Q73="当",R73="明",S73="休",T73="当"),10,IF(AND($D$1="三交代制",Q$17&gt;=2,Q$17&lt;=30,OR(Q73="準",Q73="深"),OR(R73="準",R73="深"),OR(S73="準",S73="深")),20,IF(AND($D$1="二交代制",OR(Q73="当",Q73="明"),NOT(OR(AND(Q73="当",OR(R73="明",Q$17=31,R$18="×"),OR(S73="休",Q$17=30,Q$17=31,S$18="×")),AND(Q73="明",OR(P73="当",Q$17=1),OR(R73="休",Q$17=31,R$18="×"))))),30,IF(AND($D$1="三交代制",P73&lt;&gt;"準",P73&lt;&gt;"深",OR(Q73="準",Q73="深"),(NOT(OR(AND(Q73="準",OR(P73="日",P73="休",Q$17=1,AND(R73&lt;&gt;"準",R73&lt;&gt;"深",P73="")),OR(R73="休",AND(R73="準",OR(S73="休",Q$17=30,S$18="×")),Q$17=31,R$18="×",R73="")),AND(Q73="深",OR(P73="休",Q$17=1,AND(R73&lt;&gt;"準",R73&lt;&gt;"深",P73="")),OR(R73="休",AND(OR(R73="準",R73="深"),OR(S73="休",Q$17=30,S$18="×")),Q$17=31,R$18="×",R73="")))))),40,0))))</f>
        <v>0</v>
      </c>
      <c r="R214" s="343">
        <f t="shared" ref="R214" si="1149">IF(AND($D$1="二交代制",R$17&gt;=1,R$17&lt;=28,R73="当",S73="明",T73="休",U73="当"),10,IF(AND($D$1="三交代制",R$17&gt;=2,R$17&lt;=30,OR(R73="準",R73="深"),OR(S73="準",S73="深"),OR(T73="準",T73="深")),20,IF(AND($D$1="二交代制",OR(R73="当",R73="明"),NOT(OR(AND(R73="当",OR(S73="明",R$17=31,S$18="×"),OR(T73="休",R$17=30,R$17=31,T$18="×")),AND(R73="明",OR(Q73="当",R$17=1),OR(S73="休",R$17=31,S$18="×"))))),30,IF(AND($D$1="三交代制",Q73&lt;&gt;"準",Q73&lt;&gt;"深",OR(R73="準",R73="深"),(NOT(OR(AND(R73="準",OR(Q73="日",Q73="休",R$17=1,AND(S73&lt;&gt;"準",S73&lt;&gt;"深",Q73="")),OR(S73="休",AND(S73="準",OR(T73="休",R$17=30,T$18="×")),R$17=31,S$18="×",S73="")),AND(R73="深",OR(Q73="休",R$17=1,AND(S73&lt;&gt;"準",S73&lt;&gt;"深",Q73="")),OR(S73="休",AND(OR(S73="準",S73="深"),OR(T73="休",R$17=30,T$18="×")),R$17=31,S$18="×",S73="")))))),40,0))))</f>
        <v>0</v>
      </c>
      <c r="S214" s="343">
        <f t="shared" ref="S214" si="1150">IF(AND($D$1="二交代制",S$17&gt;=1,S$17&lt;=28,S73="当",T73="明",U73="休",V73="当"),10,IF(AND($D$1="三交代制",S$17&gt;=2,S$17&lt;=30,OR(S73="準",S73="深"),OR(T73="準",T73="深"),OR(U73="準",U73="深")),20,IF(AND($D$1="二交代制",OR(S73="当",S73="明"),NOT(OR(AND(S73="当",OR(T73="明",S$17=31,T$18="×"),OR(U73="休",S$17=30,S$17=31,U$18="×")),AND(S73="明",OR(R73="当",S$17=1),OR(T73="休",S$17=31,T$18="×"))))),30,IF(AND($D$1="三交代制",R73&lt;&gt;"準",R73&lt;&gt;"深",OR(S73="準",S73="深"),(NOT(OR(AND(S73="準",OR(R73="日",R73="休",S$17=1,AND(T73&lt;&gt;"準",T73&lt;&gt;"深",R73="")),OR(T73="休",AND(T73="準",OR(U73="休",S$17=30,U$18="×")),S$17=31,T$18="×",T73="")),AND(S73="深",OR(R73="休",S$17=1,AND(T73&lt;&gt;"準",T73&lt;&gt;"深",R73="")),OR(T73="休",AND(OR(T73="準",T73="深"),OR(U73="休",S$17=30,U$18="×")),S$17=31,T$18="×",T73="")))))),40,0))))</f>
        <v>0</v>
      </c>
      <c r="T214" s="343">
        <f t="shared" ref="T214" si="1151">IF(AND($D$1="二交代制",T$17&gt;=1,T$17&lt;=28,T73="当",U73="明",V73="休",W73="当"),10,IF(AND($D$1="三交代制",T$17&gt;=2,T$17&lt;=30,OR(T73="準",T73="深"),OR(U73="準",U73="深"),OR(V73="準",V73="深")),20,IF(AND($D$1="二交代制",OR(T73="当",T73="明"),NOT(OR(AND(T73="当",OR(U73="明",T$17=31,U$18="×"),OR(V73="休",T$17=30,T$17=31,V$18="×")),AND(T73="明",OR(S73="当",T$17=1),OR(U73="休",T$17=31,U$18="×"))))),30,IF(AND($D$1="三交代制",S73&lt;&gt;"準",S73&lt;&gt;"深",OR(T73="準",T73="深"),(NOT(OR(AND(T73="準",OR(S73="日",S73="休",T$17=1,AND(U73&lt;&gt;"準",U73&lt;&gt;"深",S73="")),OR(U73="休",AND(U73="準",OR(V73="休",T$17=30,V$18="×")),T$17=31,U$18="×",U73="")),AND(T73="深",OR(S73="休",T$17=1,AND(U73&lt;&gt;"準",U73&lt;&gt;"深",S73="")),OR(U73="休",AND(OR(U73="準",U73="深"),OR(V73="休",T$17=30,V$18="×")),T$17=31,U$18="×",U73="")))))),40,0))))</f>
        <v>0</v>
      </c>
      <c r="U214" s="343">
        <f t="shared" ref="U214" si="1152">IF(AND($D$1="二交代制",U$17&gt;=1,U$17&lt;=28,U73="当",V73="明",W73="休",X73="当"),10,IF(AND($D$1="三交代制",U$17&gt;=2,U$17&lt;=30,OR(U73="準",U73="深"),OR(V73="準",V73="深"),OR(W73="準",W73="深")),20,IF(AND($D$1="二交代制",OR(U73="当",U73="明"),NOT(OR(AND(U73="当",OR(V73="明",U$17=31,V$18="×"),OR(W73="休",U$17=30,U$17=31,W$18="×")),AND(U73="明",OR(T73="当",U$17=1),OR(V73="休",U$17=31,V$18="×"))))),30,IF(AND($D$1="三交代制",T73&lt;&gt;"準",T73&lt;&gt;"深",OR(U73="準",U73="深"),(NOT(OR(AND(U73="準",OR(T73="日",T73="休",U$17=1,AND(V73&lt;&gt;"準",V73&lt;&gt;"深",T73="")),OR(V73="休",AND(V73="準",OR(W73="休",U$17=30,W$18="×")),U$17=31,V$18="×",V73="")),AND(U73="深",OR(T73="休",U$17=1,AND(V73&lt;&gt;"準",V73&lt;&gt;"深",T73="")),OR(V73="休",AND(OR(V73="準",V73="深"),OR(W73="休",U$17=30,W$18="×")),U$17=31,V$18="×",V73="")))))),40,0))))</f>
        <v>0</v>
      </c>
      <c r="V214" s="343">
        <f t="shared" ref="V214" si="1153">IF(AND($D$1="二交代制",V$17&gt;=1,V$17&lt;=28,V73="当",W73="明",X73="休",Y73="当"),10,IF(AND($D$1="三交代制",V$17&gt;=2,V$17&lt;=30,OR(V73="準",V73="深"),OR(W73="準",W73="深"),OR(X73="準",X73="深")),20,IF(AND($D$1="二交代制",OR(V73="当",V73="明"),NOT(OR(AND(V73="当",OR(W73="明",V$17=31,W$18="×"),OR(X73="休",V$17=30,V$17=31,X$18="×")),AND(V73="明",OR(U73="当",V$17=1),OR(W73="休",V$17=31,W$18="×"))))),30,IF(AND($D$1="三交代制",U73&lt;&gt;"準",U73&lt;&gt;"深",OR(V73="準",V73="深"),(NOT(OR(AND(V73="準",OR(U73="日",U73="休",V$17=1,AND(W73&lt;&gt;"準",W73&lt;&gt;"深",U73="")),OR(W73="休",AND(W73="準",OR(X73="休",V$17=30,X$18="×")),V$17=31,W$18="×",W73="")),AND(V73="深",OR(U73="休",V$17=1,AND(W73&lt;&gt;"準",W73&lt;&gt;"深",U73="")),OR(W73="休",AND(OR(W73="準",W73="深"),OR(X73="休",V$17=30,X$18="×")),V$17=31,W$18="×",W73="")))))),40,0))))</f>
        <v>0</v>
      </c>
      <c r="W214" s="343">
        <f t="shared" ref="W214" si="1154">IF(AND($D$1="二交代制",W$17&gt;=1,W$17&lt;=28,W73="当",X73="明",Y73="休",Z73="当"),10,IF(AND($D$1="三交代制",W$17&gt;=2,W$17&lt;=30,OR(W73="準",W73="深"),OR(X73="準",X73="深"),OR(Y73="準",Y73="深")),20,IF(AND($D$1="二交代制",OR(W73="当",W73="明"),NOT(OR(AND(W73="当",OR(X73="明",W$17=31,X$18="×"),OR(Y73="休",W$17=30,W$17=31,Y$18="×")),AND(W73="明",OR(V73="当",W$17=1),OR(X73="休",W$17=31,X$18="×"))))),30,IF(AND($D$1="三交代制",V73&lt;&gt;"準",V73&lt;&gt;"深",OR(W73="準",W73="深"),(NOT(OR(AND(W73="準",OR(V73="日",V73="休",W$17=1,AND(X73&lt;&gt;"準",X73&lt;&gt;"深",V73="")),OR(X73="休",AND(X73="準",OR(Y73="休",W$17=30,Y$18="×")),W$17=31,X$18="×",X73="")),AND(W73="深",OR(V73="休",W$17=1,AND(X73&lt;&gt;"準",X73&lt;&gt;"深",V73="")),OR(X73="休",AND(OR(X73="準",X73="深"),OR(Y73="休",W$17=30,Y$18="×")),W$17=31,X$18="×",X73="")))))),40,0))))</f>
        <v>0</v>
      </c>
      <c r="X214" s="343">
        <f t="shared" ref="X214" si="1155">IF(AND($D$1="二交代制",X$17&gt;=1,X$17&lt;=28,X73="当",Y73="明",Z73="休",AA73="当"),10,IF(AND($D$1="三交代制",X$17&gt;=2,X$17&lt;=30,OR(X73="準",X73="深"),OR(Y73="準",Y73="深"),OR(Z73="準",Z73="深")),20,IF(AND($D$1="二交代制",OR(X73="当",X73="明"),NOT(OR(AND(X73="当",OR(Y73="明",X$17=31,Y$18="×"),OR(Z73="休",X$17=30,X$17=31,Z$18="×")),AND(X73="明",OR(W73="当",X$17=1),OR(Y73="休",X$17=31,Y$18="×"))))),30,IF(AND($D$1="三交代制",W73&lt;&gt;"準",W73&lt;&gt;"深",OR(X73="準",X73="深"),(NOT(OR(AND(X73="準",OR(W73="日",W73="休",X$17=1,AND(Y73&lt;&gt;"準",Y73&lt;&gt;"深",W73="")),OR(Y73="休",AND(Y73="準",OR(Z73="休",X$17=30,Z$18="×")),X$17=31,Y$18="×",Y73="")),AND(X73="深",OR(W73="休",X$17=1,AND(Y73&lt;&gt;"準",Y73&lt;&gt;"深",W73="")),OR(Y73="休",AND(OR(Y73="準",Y73="深"),OR(Z73="休",X$17=30,Z$18="×")),X$17=31,Y$18="×",Y73="")))))),40,0))))</f>
        <v>0</v>
      </c>
      <c r="Y214" s="343">
        <f t="shared" ref="Y214" si="1156">IF(AND($D$1="二交代制",Y$17&gt;=1,Y$17&lt;=28,Y73="当",Z73="明",AA73="休",AB73="当"),10,IF(AND($D$1="三交代制",Y$17&gt;=2,Y$17&lt;=30,OR(Y73="準",Y73="深"),OR(Z73="準",Z73="深"),OR(AA73="準",AA73="深")),20,IF(AND($D$1="二交代制",OR(Y73="当",Y73="明"),NOT(OR(AND(Y73="当",OR(Z73="明",Y$17=31,Z$18="×"),OR(AA73="休",Y$17=30,Y$17=31,AA$18="×")),AND(Y73="明",OR(X73="当",Y$17=1),OR(Z73="休",Y$17=31,Z$18="×"))))),30,IF(AND($D$1="三交代制",X73&lt;&gt;"準",X73&lt;&gt;"深",OR(Y73="準",Y73="深"),(NOT(OR(AND(Y73="準",OR(X73="日",X73="休",Y$17=1,AND(Z73&lt;&gt;"準",Z73&lt;&gt;"深",X73="")),OR(Z73="休",AND(Z73="準",OR(AA73="休",Y$17=30,AA$18="×")),Y$17=31,Z$18="×",Z73="")),AND(Y73="深",OR(X73="休",Y$17=1,AND(Z73&lt;&gt;"準",Z73&lt;&gt;"深",X73="")),OR(Z73="休",AND(OR(Z73="準",Z73="深"),OR(AA73="休",Y$17=30,AA$18="×")),Y$17=31,Z$18="×",Z73="")))))),40,0))))</f>
        <v>0</v>
      </c>
      <c r="Z214" s="343">
        <f t="shared" ref="Z214" si="1157">IF(AND($D$1="二交代制",Z$17&gt;=1,Z$17&lt;=28,Z73="当",AA73="明",AB73="休",AC73="当"),10,IF(AND($D$1="三交代制",Z$17&gt;=2,Z$17&lt;=30,OR(Z73="準",Z73="深"),OR(AA73="準",AA73="深"),OR(AB73="準",AB73="深")),20,IF(AND($D$1="二交代制",OR(Z73="当",Z73="明"),NOT(OR(AND(Z73="当",OR(AA73="明",Z$17=31,AA$18="×"),OR(AB73="休",Z$17=30,Z$17=31,AB$18="×")),AND(Z73="明",OR(Y73="当",Z$17=1),OR(AA73="休",Z$17=31,AA$18="×"))))),30,IF(AND($D$1="三交代制",Y73&lt;&gt;"準",Y73&lt;&gt;"深",OR(Z73="準",Z73="深"),(NOT(OR(AND(Z73="準",OR(Y73="日",Y73="休",Z$17=1,AND(AA73&lt;&gt;"準",AA73&lt;&gt;"深",Y73="")),OR(AA73="休",AND(AA73="準",OR(AB73="休",Z$17=30,AB$18="×")),Z$17=31,AA$18="×",AA73="")),AND(Z73="深",OR(Y73="休",Z$17=1,AND(AA73&lt;&gt;"準",AA73&lt;&gt;"深",Y73="")),OR(AA73="休",AND(OR(AA73="準",AA73="深"),OR(AB73="休",Z$17=30,AB$18="×")),Z$17=31,AA$18="×",AA73="")))))),40,0))))</f>
        <v>0</v>
      </c>
      <c r="AA214" s="343">
        <f t="shared" ref="AA214" si="1158">IF(AND($D$1="二交代制",AA$17&gt;=1,AA$17&lt;=28,AA73="当",AB73="明",AC73="休",AD73="当"),10,IF(AND($D$1="三交代制",AA$17&gt;=2,AA$17&lt;=30,OR(AA73="準",AA73="深"),OR(AB73="準",AB73="深"),OR(AC73="準",AC73="深")),20,IF(AND($D$1="二交代制",OR(AA73="当",AA73="明"),NOT(OR(AND(AA73="当",OR(AB73="明",AA$17=31,AB$18="×"),OR(AC73="休",AA$17=30,AA$17=31,AC$18="×")),AND(AA73="明",OR(Z73="当",AA$17=1),OR(AB73="休",AA$17=31,AB$18="×"))))),30,IF(AND($D$1="三交代制",Z73&lt;&gt;"準",Z73&lt;&gt;"深",OR(AA73="準",AA73="深"),(NOT(OR(AND(AA73="準",OR(Z73="日",Z73="休",AA$17=1,AND(AB73&lt;&gt;"準",AB73&lt;&gt;"深",Z73="")),OR(AB73="休",AND(AB73="準",OR(AC73="休",AA$17=30,AC$18="×")),AA$17=31,AB$18="×",AB73="")),AND(AA73="深",OR(Z73="休",AA$17=1,AND(AB73&lt;&gt;"準",AB73&lt;&gt;"深",Z73="")),OR(AB73="休",AND(OR(AB73="準",AB73="深"),OR(AC73="休",AA$17=30,AC$18="×")),AA$17=31,AB$18="×",AB73="")))))),40,0))))</f>
        <v>0</v>
      </c>
      <c r="AB214" s="343">
        <f t="shared" ref="AB214" si="1159">IF(AND($D$1="二交代制",AB$17&gt;=1,AB$17&lt;=28,AB73="当",AC73="明",AD73="休",AE73="当"),10,IF(AND($D$1="三交代制",AB$17&gt;=2,AB$17&lt;=30,OR(AB73="準",AB73="深"),OR(AC73="準",AC73="深"),OR(AD73="準",AD73="深")),20,IF(AND($D$1="二交代制",OR(AB73="当",AB73="明"),NOT(OR(AND(AB73="当",OR(AC73="明",AB$17=31,AC$18="×"),OR(AD73="休",AB$17=30,AB$17=31,AD$18="×")),AND(AB73="明",OR(AA73="当",AB$17=1),OR(AC73="休",AB$17=31,AC$18="×"))))),30,IF(AND($D$1="三交代制",AA73&lt;&gt;"準",AA73&lt;&gt;"深",OR(AB73="準",AB73="深"),(NOT(OR(AND(AB73="準",OR(AA73="日",AA73="休",AB$17=1,AND(AC73&lt;&gt;"準",AC73&lt;&gt;"深",AA73="")),OR(AC73="休",AND(AC73="準",OR(AD73="休",AB$17=30,AD$18="×")),AB$17=31,AC$18="×",AC73="")),AND(AB73="深",OR(AA73="休",AB$17=1,AND(AC73&lt;&gt;"準",AC73&lt;&gt;"深",AA73="")),OR(AC73="休",AND(OR(AC73="準",AC73="深"),OR(AD73="休",AB$17=30,AD$18="×")),AB$17=31,AC$18="×",AC73="")))))),40,0))))</f>
        <v>0</v>
      </c>
      <c r="AC214" s="343">
        <f t="shared" ref="AC214" si="1160">IF(AND($D$1="二交代制",AC$17&gt;=1,AC$17&lt;=28,AC73="当",AD73="明",AE73="休",AF73="当"),10,IF(AND($D$1="三交代制",AC$17&gt;=2,AC$17&lt;=30,OR(AC73="準",AC73="深"),OR(AD73="準",AD73="深"),OR(AE73="準",AE73="深")),20,IF(AND($D$1="二交代制",OR(AC73="当",AC73="明"),NOT(OR(AND(AC73="当",OR(AD73="明",AC$17=31,AD$18="×"),OR(AE73="休",AC$17=30,AC$17=31,AE$18="×")),AND(AC73="明",OR(AB73="当",AC$17=1),OR(AD73="休",AC$17=31,AD$18="×"))))),30,IF(AND($D$1="三交代制",AB73&lt;&gt;"準",AB73&lt;&gt;"深",OR(AC73="準",AC73="深"),(NOT(OR(AND(AC73="準",OR(AB73="日",AB73="休",AC$17=1,AND(AD73&lt;&gt;"準",AD73&lt;&gt;"深",AB73="")),OR(AD73="休",AND(AD73="準",OR(AE73="休",AC$17=30,AE$18="×")),AC$17=31,AD$18="×",AD73="")),AND(AC73="深",OR(AB73="休",AC$17=1,AND(AD73&lt;&gt;"準",AD73&lt;&gt;"深",AB73="")),OR(AD73="休",AND(OR(AD73="準",AD73="深"),OR(AE73="休",AC$17=30,AE$18="×")),AC$17=31,AD$18="×",AD73="")))))),40,0))))</f>
        <v>0</v>
      </c>
      <c r="AD214" s="343">
        <f t="shared" ref="AD214" si="1161">IF(AND($D$1="二交代制",AD$17&gt;=1,AD$17&lt;=28,AD73="当",AE73="明",AF73="休",AG73="当"),10,IF(AND($D$1="三交代制",AD$17&gt;=2,AD$17&lt;=30,OR(AD73="準",AD73="深"),OR(AE73="準",AE73="深"),OR(AF73="準",AF73="深")),20,IF(AND($D$1="二交代制",OR(AD73="当",AD73="明"),NOT(OR(AND(AD73="当",OR(AE73="明",AD$17=31,AE$18="×"),OR(AF73="休",AD$17=30,AD$17=31,AF$18="×")),AND(AD73="明",OR(AC73="当",AD$17=1),OR(AE73="休",AD$17=31,AE$18="×"))))),30,IF(AND($D$1="三交代制",AC73&lt;&gt;"準",AC73&lt;&gt;"深",OR(AD73="準",AD73="深"),(NOT(OR(AND(AD73="準",OR(AC73="日",AC73="休",AD$17=1,AND(AE73&lt;&gt;"準",AE73&lt;&gt;"深",AC73="")),OR(AE73="休",AND(AE73="準",OR(AF73="休",AD$17=30,AF$18="×")),AD$17=31,AE$18="×",AE73="")),AND(AD73="深",OR(AC73="休",AD$17=1,AND(AE73&lt;&gt;"準",AE73&lt;&gt;"深",AC73="")),OR(AE73="休",AND(OR(AE73="準",AE73="深"),OR(AF73="休",AD$17=30,AF$18="×")),AD$17=31,AE$18="×",AE73="")))))),40,0))))</f>
        <v>0</v>
      </c>
      <c r="AE214" s="343">
        <f t="shared" ref="AE214" si="1162">IF(AND($D$1="二交代制",AE$17&gt;=1,AE$17&lt;=28,AE73="当",AF73="明",AG73="休",AH73="当"),10,IF(AND($D$1="三交代制",AE$17&gt;=2,AE$17&lt;=30,OR(AE73="準",AE73="深"),OR(AF73="準",AF73="深"),OR(AG73="準",AG73="深")),20,IF(AND($D$1="二交代制",OR(AE73="当",AE73="明"),NOT(OR(AND(AE73="当",OR(AF73="明",AE$17=31,AF$18="×"),OR(AG73="休",AE$17=30,AE$17=31,AG$18="×")),AND(AE73="明",OR(AD73="当",AE$17=1),OR(AF73="休",AE$17=31,AF$18="×"))))),30,IF(AND($D$1="三交代制",AD73&lt;&gt;"準",AD73&lt;&gt;"深",OR(AE73="準",AE73="深"),(NOT(OR(AND(AE73="準",OR(AD73="日",AD73="休",AE$17=1,AND(AF73&lt;&gt;"準",AF73&lt;&gt;"深",AD73="")),OR(AF73="休",AND(AF73="準",OR(AG73="休",AE$17=30,AG$18="×")),AE$17=31,AF$18="×",AF73="")),AND(AE73="深",OR(AD73="休",AE$17=1,AND(AF73&lt;&gt;"準",AF73&lt;&gt;"深",AD73="")),OR(AF73="休",AND(OR(AF73="準",AF73="深"),OR(AG73="休",AE$17=30,AG$18="×")),AE$17=31,AF$18="×",AF73="")))))),40,0))))</f>
        <v>0</v>
      </c>
      <c r="AF214" s="343">
        <f t="shared" ref="AF214" si="1163">IF(AND($D$1="二交代制",AF$17&gt;=1,AF$17&lt;=28,AF73="当",AG73="明",AH73="休",AI73="当"),10,IF(AND($D$1="三交代制",AF$17&gt;=2,AF$17&lt;=30,OR(AF73="準",AF73="深"),OR(AG73="準",AG73="深"),OR(AH73="準",AH73="深")),20,IF(AND($D$1="二交代制",OR(AF73="当",AF73="明"),NOT(OR(AND(AF73="当",OR(AG73="明",AF$17=31,AG$18="×"),OR(AH73="休",AF$17=30,AF$17=31,AH$18="×")),AND(AF73="明",OR(AE73="当",AF$17=1),OR(AG73="休",AF$17=31,AG$18="×"))))),30,IF(AND($D$1="三交代制",AE73&lt;&gt;"準",AE73&lt;&gt;"深",OR(AF73="準",AF73="深"),(NOT(OR(AND(AF73="準",OR(AE73="日",AE73="休",AF$17=1,AND(AG73&lt;&gt;"準",AG73&lt;&gt;"深",AE73="")),OR(AG73="休",AND(AG73="準",OR(AH73="休",AF$17=30,AH$18="×")),AF$17=31,AG$18="×",AG73="")),AND(AF73="深",OR(AE73="休",AF$17=1,AND(AG73&lt;&gt;"準",AG73&lt;&gt;"深",AE73="")),OR(AG73="休",AND(OR(AG73="準",AG73="深"),OR(AH73="休",AF$17=30,AH$18="×")),AF$17=31,AG$18="×",AG73="")))))),40,0))))</f>
        <v>0</v>
      </c>
      <c r="AG214" s="343">
        <f t="shared" ref="AG214" si="1164">IF(AND($D$1="二交代制",AG$17&gt;=1,AG$17&lt;=28,AG73="当",AH73="明",AI73="休",AJ73="当"),10,IF(AND($D$1="三交代制",AG$17&gt;=2,AG$17&lt;=30,OR(AG73="準",AG73="深"),OR(AH73="準",AH73="深"),OR(AI73="準",AI73="深")),20,IF(AND($D$1="二交代制",OR(AG73="当",AG73="明"),NOT(OR(AND(AG73="当",OR(AH73="明",AG$17=31,AH$18="×"),OR(AI73="休",AG$17=30,AG$17=31,AI$18="×")),AND(AG73="明",OR(AF73="当",AG$17=1),OR(AH73="休",AG$17=31,AH$18="×"))))),30,IF(AND($D$1="三交代制",AF73&lt;&gt;"準",AF73&lt;&gt;"深",OR(AG73="準",AG73="深"),(NOT(OR(AND(AG73="準",OR(AF73="日",AF73="休",AG$17=1,AND(AH73&lt;&gt;"準",AH73&lt;&gt;"深",AF73="")),OR(AH73="休",AND(AH73="準",OR(AI73="休",AG$17=30,AI$18="×")),AG$17=31,AH$18="×",AH73="")),AND(AG73="深",OR(AF73="休",AG$17=1,AND(AH73&lt;&gt;"準",AH73&lt;&gt;"深",AF73="")),OR(AH73="休",AND(OR(AH73="準",AH73="深"),OR(AI73="休",AG$17=30,AI$18="×")),AG$17=31,AH$18="×",AH73="")))))),40,0))))</f>
        <v>0</v>
      </c>
      <c r="AH214" s="343">
        <f t="shared" ref="AH214" si="1165">IF(AND($D$1="二交代制",AH$17&gt;=1,AH$17&lt;=28,AH73="当",AI73="明",AJ73="休",AK73="当"),10,IF(AND($D$1="三交代制",AH$17&gt;=2,AH$17&lt;=30,OR(AH73="準",AH73="深"),OR(AI73="準",AI73="深"),OR(AJ73="準",AJ73="深")),20,IF(AND($D$1="二交代制",OR(AH73="当",AH73="明"),NOT(OR(AND(AH73="当",OR(AI73="明",AH$17=31,AI$18="×"),OR(AJ73="休",AH$17=30,AH$17=31,AJ$18="×")),AND(AH73="明",OR(AG73="当",AH$17=1),OR(AI73="休",AH$17=31,AI$18="×"))))),30,IF(AND($D$1="三交代制",AG73&lt;&gt;"準",AG73&lt;&gt;"深",OR(AH73="準",AH73="深"),(NOT(OR(AND(AH73="準",OR(AG73="日",AG73="休",AH$17=1,AND(AI73&lt;&gt;"準",AI73&lt;&gt;"深",AG73="")),OR(AI73="休",AND(AI73="準",OR(AJ73="休",AH$17=30,AJ$18="×")),AH$17=31,AI$18="×",AI73="")),AND(AH73="深",OR(AG73="休",AH$17=1,AND(AI73&lt;&gt;"準",AI73&lt;&gt;"深",AG73="")),OR(AI73="休",AND(OR(AI73="準",AI73="深"),OR(AJ73="休",AH$17=30,AJ$18="×")),AH$17=31,AI$18="×",AI73="")))))),40,0))))</f>
        <v>0</v>
      </c>
      <c r="AI214" s="343">
        <f t="shared" ref="AI214" si="1166">IF(AND($D$1="二交代制",AI$17&gt;=1,AI$17&lt;=28,AI73="当",AJ73="明",AK73="休",AL73="当"),10,IF(AND($D$1="三交代制",AI$17&gt;=2,AI$17&lt;=30,OR(AI73="準",AI73="深"),OR(AJ73="準",AJ73="深"),OR(AK73="準",AK73="深")),20,IF(AND($D$1="二交代制",OR(AI73="当",AI73="明"),NOT(OR(AND(AI73="当",OR(AJ73="明",AI$17=31,AJ$18="×"),OR(AK73="休",AI$17=30,AI$17=31,AK$18="×")),AND(AI73="明",OR(AH73="当",AI$17=1),OR(AJ73="休",AI$17=31,AJ$18="×"))))),30,IF(AND($D$1="三交代制",AH73&lt;&gt;"準",AH73&lt;&gt;"深",OR(AI73="準",AI73="深"),(NOT(OR(AND(AI73="準",OR(AH73="日",AH73="休",AI$17=1,AND(AJ73&lt;&gt;"準",AJ73&lt;&gt;"深",AH73="")),OR(AJ73="休",AND(AJ73="準",OR(AK73="休",AI$17=30,AK$18="×")),AI$17=31,AJ$18="×",AJ73="")),AND(AI73="深",OR(AH73="休",AI$17=1,AND(AJ73&lt;&gt;"準",AJ73&lt;&gt;"深",AH73="")),OR(AJ73="休",AND(OR(AJ73="準",AJ73="深"),OR(AK73="休",AI$17=30,AK$18="×")),AI$17=31,AJ$18="×",AJ73="")))))),40,0))))</f>
        <v>0</v>
      </c>
      <c r="AJ214" s="343">
        <f t="shared" ref="AJ214" si="1167">IF(AND($D$1="二交代制",AJ$17&gt;=1,AJ$17&lt;=28,AJ73="当",AK73="明",AL73="休",AM73="当"),10,IF(AND($D$1="三交代制",AJ$17&gt;=2,AJ$17&lt;=30,OR(AJ73="準",AJ73="深"),OR(AK73="準",AK73="深"),OR(AL73="準",AL73="深")),20,IF(AND($D$1="二交代制",OR(AJ73="当",AJ73="明"),NOT(OR(AND(AJ73="当",OR(AK73="明",AJ$17=31,AK$18="×"),OR(AL73="休",AJ$17=30,AJ$17=31,AL$18="×")),AND(AJ73="明",OR(AI73="当",AJ$17=1),OR(AK73="休",AJ$17=31,AK$18="×"))))),30,IF(AND($D$1="三交代制",AI73&lt;&gt;"準",AI73&lt;&gt;"深",OR(AJ73="準",AJ73="深"),(NOT(OR(AND(AJ73="準",OR(AI73="日",AI73="休",AJ$17=1,AND(AK73&lt;&gt;"準",AK73&lt;&gt;"深",AI73="")),OR(AK73="休",AND(AK73="準",OR(AL73="休",AJ$17=30,AL$18="×")),AJ$17=31,AK$18="×",AK73="")),AND(AJ73="深",OR(AI73="休",AJ$17=1,AND(AK73&lt;&gt;"準",AK73&lt;&gt;"深",AI73="")),OR(AK73="休",AND(OR(AK73="準",AK73="深"),OR(AL73="休",AJ$17=30,AL$18="×")),AJ$17=31,AK$18="×",AK73="")))))),40,0))))</f>
        <v>0</v>
      </c>
      <c r="AK214" s="343">
        <f t="shared" ref="AK214" si="1168">IF(AND($D$1="二交代制",AK$17&gt;=1,AK$17&lt;=28,AK73="当",AL73="明",AM73="休",AN73="当"),10,IF(AND($D$1="三交代制",AK$17&gt;=2,AK$17&lt;=30,OR(AK73="準",AK73="深"),OR(AL73="準",AL73="深"),OR(AM73="準",AM73="深")),20,IF(AND($D$1="二交代制",OR(AK73="当",AK73="明"),NOT(OR(AND(AK73="当",OR(AL73="明",AK$17=31,AL$18="×"),OR(AM73="休",AK$17=30,AK$17=31,AM$18="×")),AND(AK73="明",OR(AJ73="当",AK$17=1),OR(AL73="休",AK$17=31,AL$18="×"))))),30,IF(AND($D$1="三交代制",AJ73&lt;&gt;"準",AJ73&lt;&gt;"深",OR(AK73="準",AK73="深"),(NOT(OR(AND(AK73="準",OR(AJ73="日",AJ73="休",AK$17=1,AND(AL73&lt;&gt;"準",AL73&lt;&gt;"深",AJ73="")),OR(AL73="休",AND(AL73="準",OR(AM73="休",AK$17=30,AM$18="×")),AK$17=31,AL$18="×",AL73="")),AND(AK73="深",OR(AJ73="休",AK$17=1,AND(AL73&lt;&gt;"準",AL73&lt;&gt;"深",AJ73="")),OR(AL73="休",AND(OR(AL73="準",AL73="深"),OR(AM73="休",AK$17=30,AM$18="×")),AK$17=31,AL$18="×",AL73="")))))),40,0))))</f>
        <v>0</v>
      </c>
      <c r="AL214" s="343">
        <f t="shared" ref="AL214" si="1169">IF(AND($D$1="二交代制",AL$17&gt;=1,AL$17&lt;=28,AL73="当",AM73="明",AN73="休",AO73="当"),10,IF(AND($D$1="三交代制",AL$17&gt;=2,AL$17&lt;=30,OR(AL73="準",AL73="深"),OR(AM73="準",AM73="深"),OR(AN73="準",AN73="深")),20,IF(AND($D$1="二交代制",OR(AL73="当",AL73="明"),NOT(OR(AND(AL73="当",OR(AM73="明",AL$17=31,AM$18="×"),OR(AN73="休",AL$17=30,AL$17=31,AN$18="×")),AND(AL73="明",OR(AK73="当",AL$17=1),OR(AM73="休",AL$17=31,AM$18="×"))))),30,IF(AND($D$1="三交代制",AK73&lt;&gt;"準",AK73&lt;&gt;"深",OR(AL73="準",AL73="深"),(NOT(OR(AND(AL73="準",OR(AK73="日",AK73="休",AL$17=1,AND(AM73&lt;&gt;"準",AM73&lt;&gt;"深",AK73="")),OR(AM73="休",AND(AM73="準",OR(AN73="休",AL$17=30,AN$18="×")),AL$17=31,AM$18="×",AM73="")),AND(AL73="深",OR(AK73="休",AL$17=1,AND(AM73&lt;&gt;"準",AM73&lt;&gt;"深",AK73="")),OR(AM73="休",AND(OR(AM73="準",AM73="深"),OR(AN73="休",AL$17=30,AN$18="×")),AL$17=31,AM$18="×",AM73="")))))),40,0))))</f>
        <v>0</v>
      </c>
      <c r="AM214" s="343">
        <f t="shared" ref="AM214" si="1170">IF(AND($D$1="二交代制",AM$17&gt;=1,AM$17&lt;=28,AM73="当",AN73="明",AO73="休",AP73="当"),10,IF(AND($D$1="三交代制",AM$17&gt;=2,AM$17&lt;=30,OR(AM73="準",AM73="深"),OR(AN73="準",AN73="深"),OR(AO73="準",AO73="深")),20,IF(AND($D$1="二交代制",OR(AM73="当",AM73="明"),NOT(OR(AND(AM73="当",OR(AN73="明",AM$17=31,AN$18="×"),OR(AO73="休",AM$17=30,AM$17=31,AO$18="×")),AND(AM73="明",OR(AL73="当",AM$17=1),OR(AN73="休",AM$17=31,AN$18="×"))))),30,IF(AND($D$1="三交代制",AL73&lt;&gt;"準",AL73&lt;&gt;"深",OR(AM73="準",AM73="深"),(NOT(OR(AND(AM73="準",OR(AL73="日",AL73="休",AM$17=1,AND(AN73&lt;&gt;"準",AN73&lt;&gt;"深",AL73="")),OR(AN73="休",AND(AN73="準",OR(AO73="休",AM$17=30,AO$18="×")),AM$17=31,AN$18="×",AN73="")),AND(AM73="深",OR(AL73="休",AM$17=1,AND(AN73&lt;&gt;"準",AN73&lt;&gt;"深",AL73="")),OR(AN73="休",AND(OR(AN73="準",AN73="深"),OR(AO73="休",AM$17=30,AO$18="×")),AM$17=31,AN$18="×",AN73="")))))),40,0))))</f>
        <v>0</v>
      </c>
      <c r="AN214" s="343">
        <f t="shared" ref="AN214" si="1171">IF(AND($D$1="二交代制",AN$17&gt;=1,AN$17&lt;=28,AN73="当",AO73="明",AP73="休",AQ73="当"),10,IF(AND($D$1="三交代制",AN$17&gt;=2,AN$17&lt;=30,OR(AN73="準",AN73="深"),OR(AO73="準",AO73="深"),OR(AP73="準",AP73="深")),20,IF(AND($D$1="二交代制",OR(AN73="当",AN73="明"),NOT(OR(AND(AN73="当",OR(AO73="明",AN$17=31,AO$18="×"),OR(AP73="休",AN$17=30,AN$17=31,AP$18="×")),AND(AN73="明",OR(AM73="当",AN$17=1),OR(AO73="休",AN$17=31,AO$18="×"))))),30,IF(AND($D$1="三交代制",AM73&lt;&gt;"準",AM73&lt;&gt;"深",OR(AN73="準",AN73="深"),(NOT(OR(AND(AN73="準",OR(AM73="日",AM73="休",AN$17=1,AND(AO73&lt;&gt;"準",AO73&lt;&gt;"深",AM73="")),OR(AO73="休",AND(AO73="準",OR(AP73="休",AN$17=30,AP$18="×")),AN$17=31,AO$18="×",AO73="")),AND(AN73="深",OR(AM73="休",AN$17=1,AND(AO73&lt;&gt;"準",AO73&lt;&gt;"深",AM73="")),OR(AO73="休",AND(OR(AO73="準",AO73="深"),OR(AP73="休",AN$17=30,AP$18="×")),AN$17=31,AO$18="×",AO73="")))))),40,0))))</f>
        <v>0</v>
      </c>
      <c r="AO214" s="343">
        <f t="shared" ref="AO214" si="1172">IF(AND($D$1="二交代制",AO$17&gt;=1,AO$17&lt;=28,AO73="当",AP73="明",AQ73="休",AR73="当"),10,IF(AND($D$1="三交代制",AO$17&gt;=2,AO$17&lt;=30,OR(AO73="準",AO73="深"),OR(AP73="準",AP73="深"),OR(AQ73="準",AQ73="深")),20,IF(AND($D$1="二交代制",OR(AO73="当",AO73="明"),NOT(OR(AND(AO73="当",OR(AP73="明",AO$17=31,AP$18="×"),OR(AQ73="休",AO$17=30,AO$17=31,AQ$18="×")),AND(AO73="明",OR(AN73="当",AO$17=1),OR(AP73="休",AO$17=31,AP$18="×"))))),30,IF(AND($D$1="三交代制",AN73&lt;&gt;"準",AN73&lt;&gt;"深",OR(AO73="準",AO73="深"),(NOT(OR(AND(AO73="準",OR(AN73="日",AN73="休",AO$17=1,AND(AP73&lt;&gt;"準",AP73&lt;&gt;"深",AN73="")),OR(AP73="休",AND(AP73="準",OR(AQ73="休",AO$17=30,AQ$18="×")),AO$17=31,AP$18="×",AP73="")),AND(AO73="深",OR(AN73="休",AO$17=1,AND(AP73&lt;&gt;"準",AP73&lt;&gt;"深",AN73="")),OR(AP73="休",AND(OR(AP73="準",AP73="深"),OR(AQ73="休",AO$17=30,AQ$18="×")),AO$17=31,AP$18="×",AP73="")))))),40,0))))</f>
        <v>0</v>
      </c>
    </row>
    <row r="215" spans="3:42" x14ac:dyDescent="0.4">
      <c r="C215" s="17"/>
      <c r="D215" s="25"/>
      <c r="E215" s="25"/>
      <c r="F215" s="25"/>
      <c r="G215" s="25"/>
      <c r="H215" s="25"/>
      <c r="I215" s="345"/>
      <c r="J215" s="434"/>
      <c r="K215" s="343"/>
      <c r="L215" s="343"/>
      <c r="M215" s="343"/>
      <c r="N215" s="343"/>
      <c r="O215" s="343"/>
      <c r="P215" s="343"/>
      <c r="Q215" s="343"/>
      <c r="R215" s="343"/>
      <c r="S215" s="343"/>
      <c r="T215" s="343"/>
      <c r="U215" s="343"/>
      <c r="V215" s="343"/>
      <c r="W215" s="343"/>
      <c r="X215" s="343"/>
      <c r="Y215" s="343"/>
      <c r="Z215" s="343"/>
      <c r="AA215" s="343"/>
      <c r="AB215" s="343"/>
      <c r="AC215" s="343"/>
      <c r="AD215" s="343"/>
      <c r="AE215" s="343"/>
      <c r="AF215" s="343"/>
      <c r="AG215" s="343"/>
      <c r="AH215" s="343"/>
      <c r="AI215" s="343"/>
      <c r="AJ215" s="343"/>
      <c r="AK215" s="343"/>
      <c r="AL215" s="343"/>
      <c r="AM215" s="343"/>
      <c r="AN215" s="343"/>
      <c r="AO215" s="343"/>
    </row>
    <row r="216" spans="3:42" x14ac:dyDescent="0.4">
      <c r="C216" s="17"/>
      <c r="D216" s="25"/>
      <c r="E216" s="25"/>
      <c r="F216" s="25"/>
      <c r="G216" s="25"/>
      <c r="H216" s="25"/>
      <c r="I216" s="345"/>
      <c r="J216" s="419" t="str">
        <f t="shared" ref="J216" si="1173">E75</f>
        <v/>
      </c>
      <c r="K216" s="343">
        <f t="shared" ref="K216" si="1174">IF(AND($D$1="二交代制",K$17&gt;=1,K$17&lt;=28,K75="当",L75="明",M75="休",N75="当"),10,IF(AND($D$1="三交代制",K$17&gt;=2,K$17&lt;=30,OR(K75="準",K75="深"),OR(L75="準",L75="深"),OR(M75="準",M75="深")),20,IF(AND($D$1="二交代制",OR(K75="当",K75="明"),NOT(OR(AND(K75="当",OR(L75="明",K$17=31,L$18="×"),OR(M75="休",K$17=30,K$17=31,M$18="×")),AND(K75="明",OR(J75="当",K$17=1),OR(L75="休",K$17=31,L$18="×"))))),30,IF(AND($D$1="三交代制",J75&lt;&gt;"準",J75&lt;&gt;"深",OR(K75="準",K75="深"),(NOT(OR(AND(K75="準",OR(J75="日",J75="休",K$17=1,AND(L75&lt;&gt;"準",L75&lt;&gt;"深",J75="")),OR(L75="休",AND(L75="準",OR(M75="休",K$17=30,M$18="×")),K$17=31,L$18="×",L75="")),AND(K75="深",OR(J75="休",K$17=1,AND(L75&lt;&gt;"準",L75&lt;&gt;"深",J75="")),OR(L75="休",AND(OR(L75="準",L75="深"),OR(M75="休",K$17=30,M$18="×")),K$17=31,L$18="×",L75="")))))),40,0))))</f>
        <v>0</v>
      </c>
      <c r="L216" s="343">
        <f t="shared" ref="L216" si="1175">IF(AND($D$1="二交代制",L$17&gt;=1,L$17&lt;=28,L75="当",M75="明",N75="休",O75="当"),10,IF(AND($D$1="三交代制",L$17&gt;=2,L$17&lt;=30,OR(L75="準",L75="深"),OR(M75="準",M75="深"),OR(N75="準",N75="深")),20,IF(AND($D$1="二交代制",OR(L75="当",L75="明"),NOT(OR(AND(L75="当",OR(M75="明",L$17=31,M$18="×"),OR(N75="休",L$17=30,L$17=31,N$18="×")),AND(L75="明",OR(K75="当",L$17=1),OR(M75="休",L$17=31,M$18="×"))))),30,IF(AND($D$1="三交代制",K75&lt;&gt;"準",K75&lt;&gt;"深",OR(L75="準",L75="深"),(NOT(OR(AND(L75="準",OR(K75="日",K75="休",L$17=1,AND(M75&lt;&gt;"準",M75&lt;&gt;"深",K75="")),OR(M75="休",AND(M75="準",OR(N75="休",L$17=30,N$18="×")),L$17=31,M$18="×",M75="")),AND(L75="深",OR(K75="休",L$17=1,AND(M75&lt;&gt;"準",M75&lt;&gt;"深",K75="")),OR(M75="休",AND(OR(M75="準",M75="深"),OR(N75="休",L$17=30,N$18="×")),L$17=31,M$18="×",M75="")))))),40,0))))</f>
        <v>0</v>
      </c>
      <c r="M216" s="343">
        <f t="shared" ref="M216" si="1176">IF(AND($D$1="二交代制",M$17&gt;=1,M$17&lt;=28,M75="当",N75="明",O75="休",P75="当"),10,IF(AND($D$1="三交代制",M$17&gt;=2,M$17&lt;=30,OR(M75="準",M75="深"),OR(N75="準",N75="深"),OR(O75="準",O75="深")),20,IF(AND($D$1="二交代制",OR(M75="当",M75="明"),NOT(OR(AND(M75="当",OR(N75="明",M$17=31,N$18="×"),OR(O75="休",M$17=30,M$17=31,O$18="×")),AND(M75="明",OR(L75="当",M$17=1),OR(N75="休",M$17=31,N$18="×"))))),30,IF(AND($D$1="三交代制",L75&lt;&gt;"準",L75&lt;&gt;"深",OR(M75="準",M75="深"),(NOT(OR(AND(M75="準",OR(L75="日",L75="休",M$17=1,AND(N75&lt;&gt;"準",N75&lt;&gt;"深",L75="")),OR(N75="休",AND(N75="準",OR(O75="休",M$17=30,O$18="×")),M$17=31,N$18="×",N75="")),AND(M75="深",OR(L75="休",M$17=1,AND(N75&lt;&gt;"準",N75&lt;&gt;"深",L75="")),OR(N75="休",AND(OR(N75="準",N75="深"),OR(O75="休",M$17=30,O$18="×")),M$17=31,N$18="×",N75="")))))),40,0))))</f>
        <v>0</v>
      </c>
      <c r="N216" s="343">
        <f t="shared" ref="N216" si="1177">IF(AND($D$1="二交代制",N$17&gt;=1,N$17&lt;=28,N75="当",O75="明",P75="休",Q75="当"),10,IF(AND($D$1="三交代制",N$17&gt;=2,N$17&lt;=30,OR(N75="準",N75="深"),OR(O75="準",O75="深"),OR(P75="準",P75="深")),20,IF(AND($D$1="二交代制",OR(N75="当",N75="明"),NOT(OR(AND(N75="当",OR(O75="明",N$17=31,O$18="×"),OR(P75="休",N$17=30,N$17=31,P$18="×")),AND(N75="明",OR(M75="当",N$17=1),OR(O75="休",N$17=31,O$18="×"))))),30,IF(AND($D$1="三交代制",M75&lt;&gt;"準",M75&lt;&gt;"深",OR(N75="準",N75="深"),(NOT(OR(AND(N75="準",OR(M75="日",M75="休",N$17=1,AND(O75&lt;&gt;"準",O75&lt;&gt;"深",M75="")),OR(O75="休",AND(O75="準",OR(P75="休",N$17=30,P$18="×")),N$17=31,O$18="×",O75="")),AND(N75="深",OR(M75="休",N$17=1,AND(O75&lt;&gt;"準",O75&lt;&gt;"深",M75="")),OR(O75="休",AND(OR(O75="準",O75="深"),OR(P75="休",N$17=30,P$18="×")),N$17=31,O$18="×",O75="")))))),40,0))))</f>
        <v>0</v>
      </c>
      <c r="O216" s="343">
        <f t="shared" ref="O216" si="1178">IF(AND($D$1="二交代制",O$17&gt;=1,O$17&lt;=28,O75="当",P75="明",Q75="休",R75="当"),10,IF(AND($D$1="三交代制",O$17&gt;=2,O$17&lt;=30,OR(O75="準",O75="深"),OR(P75="準",P75="深"),OR(Q75="準",Q75="深")),20,IF(AND($D$1="二交代制",OR(O75="当",O75="明"),NOT(OR(AND(O75="当",OR(P75="明",O$17=31,P$18="×"),OR(Q75="休",O$17=30,O$17=31,Q$18="×")),AND(O75="明",OR(N75="当",O$17=1),OR(P75="休",O$17=31,P$18="×"))))),30,IF(AND($D$1="三交代制",N75&lt;&gt;"準",N75&lt;&gt;"深",OR(O75="準",O75="深"),(NOT(OR(AND(O75="準",OR(N75="日",N75="休",O$17=1,AND(P75&lt;&gt;"準",P75&lt;&gt;"深",N75="")),OR(P75="休",AND(P75="準",OR(Q75="休",O$17=30,Q$18="×")),O$17=31,P$18="×",P75="")),AND(O75="深",OR(N75="休",O$17=1,AND(P75&lt;&gt;"準",P75&lt;&gt;"深",N75="")),OR(P75="休",AND(OR(P75="準",P75="深"),OR(Q75="休",O$17=30,Q$18="×")),O$17=31,P$18="×",P75="")))))),40,0))))</f>
        <v>0</v>
      </c>
      <c r="P216" s="343">
        <f t="shared" ref="P216" si="1179">IF(AND($D$1="二交代制",P$17&gt;=1,P$17&lt;=28,P75="当",Q75="明",R75="休",S75="当"),10,IF(AND($D$1="三交代制",P$17&gt;=2,P$17&lt;=30,OR(P75="準",P75="深"),OR(Q75="準",Q75="深"),OR(R75="準",R75="深")),20,IF(AND($D$1="二交代制",OR(P75="当",P75="明"),NOT(OR(AND(P75="当",OR(Q75="明",P$17=31,Q$18="×"),OR(R75="休",P$17=30,P$17=31,R$18="×")),AND(P75="明",OR(O75="当",P$17=1),OR(Q75="休",P$17=31,Q$18="×"))))),30,IF(AND($D$1="三交代制",O75&lt;&gt;"準",O75&lt;&gt;"深",OR(P75="準",P75="深"),(NOT(OR(AND(P75="準",OR(O75="日",O75="休",P$17=1,AND(Q75&lt;&gt;"準",Q75&lt;&gt;"深",O75="")),OR(Q75="休",AND(Q75="準",OR(R75="休",P$17=30,R$18="×")),P$17=31,Q$18="×",Q75="")),AND(P75="深",OR(O75="休",P$17=1,AND(Q75&lt;&gt;"準",Q75&lt;&gt;"深",O75="")),OR(Q75="休",AND(OR(Q75="準",Q75="深"),OR(R75="休",P$17=30,R$18="×")),P$17=31,Q$18="×",Q75="")))))),40,0))))</f>
        <v>0</v>
      </c>
      <c r="Q216" s="343">
        <f t="shared" ref="Q216" si="1180">IF(AND($D$1="二交代制",Q$17&gt;=1,Q$17&lt;=28,Q75="当",R75="明",S75="休",T75="当"),10,IF(AND($D$1="三交代制",Q$17&gt;=2,Q$17&lt;=30,OR(Q75="準",Q75="深"),OR(R75="準",R75="深"),OR(S75="準",S75="深")),20,IF(AND($D$1="二交代制",OR(Q75="当",Q75="明"),NOT(OR(AND(Q75="当",OR(R75="明",Q$17=31,R$18="×"),OR(S75="休",Q$17=30,Q$17=31,S$18="×")),AND(Q75="明",OR(P75="当",Q$17=1),OR(R75="休",Q$17=31,R$18="×"))))),30,IF(AND($D$1="三交代制",P75&lt;&gt;"準",P75&lt;&gt;"深",OR(Q75="準",Q75="深"),(NOT(OR(AND(Q75="準",OR(P75="日",P75="休",Q$17=1,AND(R75&lt;&gt;"準",R75&lt;&gt;"深",P75="")),OR(R75="休",AND(R75="準",OR(S75="休",Q$17=30,S$18="×")),Q$17=31,R$18="×",R75="")),AND(Q75="深",OR(P75="休",Q$17=1,AND(R75&lt;&gt;"準",R75&lt;&gt;"深",P75="")),OR(R75="休",AND(OR(R75="準",R75="深"),OR(S75="休",Q$17=30,S$18="×")),Q$17=31,R$18="×",R75="")))))),40,0))))</f>
        <v>0</v>
      </c>
      <c r="R216" s="343">
        <f t="shared" ref="R216" si="1181">IF(AND($D$1="二交代制",R$17&gt;=1,R$17&lt;=28,R75="当",S75="明",T75="休",U75="当"),10,IF(AND($D$1="三交代制",R$17&gt;=2,R$17&lt;=30,OR(R75="準",R75="深"),OR(S75="準",S75="深"),OR(T75="準",T75="深")),20,IF(AND($D$1="二交代制",OR(R75="当",R75="明"),NOT(OR(AND(R75="当",OR(S75="明",R$17=31,S$18="×"),OR(T75="休",R$17=30,R$17=31,T$18="×")),AND(R75="明",OR(Q75="当",R$17=1),OR(S75="休",R$17=31,S$18="×"))))),30,IF(AND($D$1="三交代制",Q75&lt;&gt;"準",Q75&lt;&gt;"深",OR(R75="準",R75="深"),(NOT(OR(AND(R75="準",OR(Q75="日",Q75="休",R$17=1,AND(S75&lt;&gt;"準",S75&lt;&gt;"深",Q75="")),OR(S75="休",AND(S75="準",OR(T75="休",R$17=30,T$18="×")),R$17=31,S$18="×",S75="")),AND(R75="深",OR(Q75="休",R$17=1,AND(S75&lt;&gt;"準",S75&lt;&gt;"深",Q75="")),OR(S75="休",AND(OR(S75="準",S75="深"),OR(T75="休",R$17=30,T$18="×")),R$17=31,S$18="×",S75="")))))),40,0))))</f>
        <v>0</v>
      </c>
      <c r="S216" s="343">
        <f t="shared" ref="S216" si="1182">IF(AND($D$1="二交代制",S$17&gt;=1,S$17&lt;=28,S75="当",T75="明",U75="休",V75="当"),10,IF(AND($D$1="三交代制",S$17&gt;=2,S$17&lt;=30,OR(S75="準",S75="深"),OR(T75="準",T75="深"),OR(U75="準",U75="深")),20,IF(AND($D$1="二交代制",OR(S75="当",S75="明"),NOT(OR(AND(S75="当",OR(T75="明",S$17=31,T$18="×"),OR(U75="休",S$17=30,S$17=31,U$18="×")),AND(S75="明",OR(R75="当",S$17=1),OR(T75="休",S$17=31,T$18="×"))))),30,IF(AND($D$1="三交代制",R75&lt;&gt;"準",R75&lt;&gt;"深",OR(S75="準",S75="深"),(NOT(OR(AND(S75="準",OR(R75="日",R75="休",S$17=1,AND(T75&lt;&gt;"準",T75&lt;&gt;"深",R75="")),OR(T75="休",AND(T75="準",OR(U75="休",S$17=30,U$18="×")),S$17=31,T$18="×",T75="")),AND(S75="深",OR(R75="休",S$17=1,AND(T75&lt;&gt;"準",T75&lt;&gt;"深",R75="")),OR(T75="休",AND(OR(T75="準",T75="深"),OR(U75="休",S$17=30,U$18="×")),S$17=31,T$18="×",T75="")))))),40,0))))</f>
        <v>0</v>
      </c>
      <c r="T216" s="343">
        <f t="shared" ref="T216" si="1183">IF(AND($D$1="二交代制",T$17&gt;=1,T$17&lt;=28,T75="当",U75="明",V75="休",W75="当"),10,IF(AND($D$1="三交代制",T$17&gt;=2,T$17&lt;=30,OR(T75="準",T75="深"),OR(U75="準",U75="深"),OR(V75="準",V75="深")),20,IF(AND($D$1="二交代制",OR(T75="当",T75="明"),NOT(OR(AND(T75="当",OR(U75="明",T$17=31,U$18="×"),OR(V75="休",T$17=30,T$17=31,V$18="×")),AND(T75="明",OR(S75="当",T$17=1),OR(U75="休",T$17=31,U$18="×"))))),30,IF(AND($D$1="三交代制",S75&lt;&gt;"準",S75&lt;&gt;"深",OR(T75="準",T75="深"),(NOT(OR(AND(T75="準",OR(S75="日",S75="休",T$17=1,AND(U75&lt;&gt;"準",U75&lt;&gt;"深",S75="")),OR(U75="休",AND(U75="準",OR(V75="休",T$17=30,V$18="×")),T$17=31,U$18="×",U75="")),AND(T75="深",OR(S75="休",T$17=1,AND(U75&lt;&gt;"準",U75&lt;&gt;"深",S75="")),OR(U75="休",AND(OR(U75="準",U75="深"),OR(V75="休",T$17=30,V$18="×")),T$17=31,U$18="×",U75="")))))),40,0))))</f>
        <v>0</v>
      </c>
      <c r="U216" s="343">
        <f t="shared" ref="U216" si="1184">IF(AND($D$1="二交代制",U$17&gt;=1,U$17&lt;=28,U75="当",V75="明",W75="休",X75="当"),10,IF(AND($D$1="三交代制",U$17&gt;=2,U$17&lt;=30,OR(U75="準",U75="深"),OR(V75="準",V75="深"),OR(W75="準",W75="深")),20,IF(AND($D$1="二交代制",OR(U75="当",U75="明"),NOT(OR(AND(U75="当",OR(V75="明",U$17=31,V$18="×"),OR(W75="休",U$17=30,U$17=31,W$18="×")),AND(U75="明",OR(T75="当",U$17=1),OR(V75="休",U$17=31,V$18="×"))))),30,IF(AND($D$1="三交代制",T75&lt;&gt;"準",T75&lt;&gt;"深",OR(U75="準",U75="深"),(NOT(OR(AND(U75="準",OR(T75="日",T75="休",U$17=1,AND(V75&lt;&gt;"準",V75&lt;&gt;"深",T75="")),OR(V75="休",AND(V75="準",OR(W75="休",U$17=30,W$18="×")),U$17=31,V$18="×",V75="")),AND(U75="深",OR(T75="休",U$17=1,AND(V75&lt;&gt;"準",V75&lt;&gt;"深",T75="")),OR(V75="休",AND(OR(V75="準",V75="深"),OR(W75="休",U$17=30,W$18="×")),U$17=31,V$18="×",V75="")))))),40,0))))</f>
        <v>0</v>
      </c>
      <c r="V216" s="343">
        <f t="shared" ref="V216" si="1185">IF(AND($D$1="二交代制",V$17&gt;=1,V$17&lt;=28,V75="当",W75="明",X75="休",Y75="当"),10,IF(AND($D$1="三交代制",V$17&gt;=2,V$17&lt;=30,OR(V75="準",V75="深"),OR(W75="準",W75="深"),OR(X75="準",X75="深")),20,IF(AND($D$1="二交代制",OR(V75="当",V75="明"),NOT(OR(AND(V75="当",OR(W75="明",V$17=31,W$18="×"),OR(X75="休",V$17=30,V$17=31,X$18="×")),AND(V75="明",OR(U75="当",V$17=1),OR(W75="休",V$17=31,W$18="×"))))),30,IF(AND($D$1="三交代制",U75&lt;&gt;"準",U75&lt;&gt;"深",OR(V75="準",V75="深"),(NOT(OR(AND(V75="準",OR(U75="日",U75="休",V$17=1,AND(W75&lt;&gt;"準",W75&lt;&gt;"深",U75="")),OR(W75="休",AND(W75="準",OR(X75="休",V$17=30,X$18="×")),V$17=31,W$18="×",W75="")),AND(V75="深",OR(U75="休",V$17=1,AND(W75&lt;&gt;"準",W75&lt;&gt;"深",U75="")),OR(W75="休",AND(OR(W75="準",W75="深"),OR(X75="休",V$17=30,X$18="×")),V$17=31,W$18="×",W75="")))))),40,0))))</f>
        <v>0</v>
      </c>
      <c r="W216" s="343">
        <f t="shared" ref="W216" si="1186">IF(AND($D$1="二交代制",W$17&gt;=1,W$17&lt;=28,W75="当",X75="明",Y75="休",Z75="当"),10,IF(AND($D$1="三交代制",W$17&gt;=2,W$17&lt;=30,OR(W75="準",W75="深"),OR(X75="準",X75="深"),OR(Y75="準",Y75="深")),20,IF(AND($D$1="二交代制",OR(W75="当",W75="明"),NOT(OR(AND(W75="当",OR(X75="明",W$17=31,X$18="×"),OR(Y75="休",W$17=30,W$17=31,Y$18="×")),AND(W75="明",OR(V75="当",W$17=1),OR(X75="休",W$17=31,X$18="×"))))),30,IF(AND($D$1="三交代制",V75&lt;&gt;"準",V75&lt;&gt;"深",OR(W75="準",W75="深"),(NOT(OR(AND(W75="準",OR(V75="日",V75="休",W$17=1,AND(X75&lt;&gt;"準",X75&lt;&gt;"深",V75="")),OR(X75="休",AND(X75="準",OR(Y75="休",W$17=30,Y$18="×")),W$17=31,X$18="×",X75="")),AND(W75="深",OR(V75="休",W$17=1,AND(X75&lt;&gt;"準",X75&lt;&gt;"深",V75="")),OR(X75="休",AND(OR(X75="準",X75="深"),OR(Y75="休",W$17=30,Y$18="×")),W$17=31,X$18="×",X75="")))))),40,0))))</f>
        <v>0</v>
      </c>
      <c r="X216" s="343">
        <f t="shared" ref="X216" si="1187">IF(AND($D$1="二交代制",X$17&gt;=1,X$17&lt;=28,X75="当",Y75="明",Z75="休",AA75="当"),10,IF(AND($D$1="三交代制",X$17&gt;=2,X$17&lt;=30,OR(X75="準",X75="深"),OR(Y75="準",Y75="深"),OR(Z75="準",Z75="深")),20,IF(AND($D$1="二交代制",OR(X75="当",X75="明"),NOT(OR(AND(X75="当",OR(Y75="明",X$17=31,Y$18="×"),OR(Z75="休",X$17=30,X$17=31,Z$18="×")),AND(X75="明",OR(W75="当",X$17=1),OR(Y75="休",X$17=31,Y$18="×"))))),30,IF(AND($D$1="三交代制",W75&lt;&gt;"準",W75&lt;&gt;"深",OR(X75="準",X75="深"),(NOT(OR(AND(X75="準",OR(W75="日",W75="休",X$17=1,AND(Y75&lt;&gt;"準",Y75&lt;&gt;"深",W75="")),OR(Y75="休",AND(Y75="準",OR(Z75="休",X$17=30,Z$18="×")),X$17=31,Y$18="×",Y75="")),AND(X75="深",OR(W75="休",X$17=1,AND(Y75&lt;&gt;"準",Y75&lt;&gt;"深",W75="")),OR(Y75="休",AND(OR(Y75="準",Y75="深"),OR(Z75="休",X$17=30,Z$18="×")),X$17=31,Y$18="×",Y75="")))))),40,0))))</f>
        <v>0</v>
      </c>
      <c r="Y216" s="343">
        <f t="shared" ref="Y216" si="1188">IF(AND($D$1="二交代制",Y$17&gt;=1,Y$17&lt;=28,Y75="当",Z75="明",AA75="休",AB75="当"),10,IF(AND($D$1="三交代制",Y$17&gt;=2,Y$17&lt;=30,OR(Y75="準",Y75="深"),OR(Z75="準",Z75="深"),OR(AA75="準",AA75="深")),20,IF(AND($D$1="二交代制",OR(Y75="当",Y75="明"),NOT(OR(AND(Y75="当",OR(Z75="明",Y$17=31,Z$18="×"),OR(AA75="休",Y$17=30,Y$17=31,AA$18="×")),AND(Y75="明",OR(X75="当",Y$17=1),OR(Z75="休",Y$17=31,Z$18="×"))))),30,IF(AND($D$1="三交代制",X75&lt;&gt;"準",X75&lt;&gt;"深",OR(Y75="準",Y75="深"),(NOT(OR(AND(Y75="準",OR(X75="日",X75="休",Y$17=1,AND(Z75&lt;&gt;"準",Z75&lt;&gt;"深",X75="")),OR(Z75="休",AND(Z75="準",OR(AA75="休",Y$17=30,AA$18="×")),Y$17=31,Z$18="×",Z75="")),AND(Y75="深",OR(X75="休",Y$17=1,AND(Z75&lt;&gt;"準",Z75&lt;&gt;"深",X75="")),OR(Z75="休",AND(OR(Z75="準",Z75="深"),OR(AA75="休",Y$17=30,AA$18="×")),Y$17=31,Z$18="×",Z75="")))))),40,0))))</f>
        <v>0</v>
      </c>
      <c r="Z216" s="343">
        <f t="shared" ref="Z216" si="1189">IF(AND($D$1="二交代制",Z$17&gt;=1,Z$17&lt;=28,Z75="当",AA75="明",AB75="休",AC75="当"),10,IF(AND($D$1="三交代制",Z$17&gt;=2,Z$17&lt;=30,OR(Z75="準",Z75="深"),OR(AA75="準",AA75="深"),OR(AB75="準",AB75="深")),20,IF(AND($D$1="二交代制",OR(Z75="当",Z75="明"),NOT(OR(AND(Z75="当",OR(AA75="明",Z$17=31,AA$18="×"),OR(AB75="休",Z$17=30,Z$17=31,AB$18="×")),AND(Z75="明",OR(Y75="当",Z$17=1),OR(AA75="休",Z$17=31,AA$18="×"))))),30,IF(AND($D$1="三交代制",Y75&lt;&gt;"準",Y75&lt;&gt;"深",OR(Z75="準",Z75="深"),(NOT(OR(AND(Z75="準",OR(Y75="日",Y75="休",Z$17=1,AND(AA75&lt;&gt;"準",AA75&lt;&gt;"深",Y75="")),OR(AA75="休",AND(AA75="準",OR(AB75="休",Z$17=30,AB$18="×")),Z$17=31,AA$18="×",AA75="")),AND(Z75="深",OR(Y75="休",Z$17=1,AND(AA75&lt;&gt;"準",AA75&lt;&gt;"深",Y75="")),OR(AA75="休",AND(OR(AA75="準",AA75="深"),OR(AB75="休",Z$17=30,AB$18="×")),Z$17=31,AA$18="×",AA75="")))))),40,0))))</f>
        <v>0</v>
      </c>
      <c r="AA216" s="343">
        <f t="shared" ref="AA216" si="1190">IF(AND($D$1="二交代制",AA$17&gt;=1,AA$17&lt;=28,AA75="当",AB75="明",AC75="休",AD75="当"),10,IF(AND($D$1="三交代制",AA$17&gt;=2,AA$17&lt;=30,OR(AA75="準",AA75="深"),OR(AB75="準",AB75="深"),OR(AC75="準",AC75="深")),20,IF(AND($D$1="二交代制",OR(AA75="当",AA75="明"),NOT(OR(AND(AA75="当",OR(AB75="明",AA$17=31,AB$18="×"),OR(AC75="休",AA$17=30,AA$17=31,AC$18="×")),AND(AA75="明",OR(Z75="当",AA$17=1),OR(AB75="休",AA$17=31,AB$18="×"))))),30,IF(AND($D$1="三交代制",Z75&lt;&gt;"準",Z75&lt;&gt;"深",OR(AA75="準",AA75="深"),(NOT(OR(AND(AA75="準",OR(Z75="日",Z75="休",AA$17=1,AND(AB75&lt;&gt;"準",AB75&lt;&gt;"深",Z75="")),OR(AB75="休",AND(AB75="準",OR(AC75="休",AA$17=30,AC$18="×")),AA$17=31,AB$18="×",AB75="")),AND(AA75="深",OR(Z75="休",AA$17=1,AND(AB75&lt;&gt;"準",AB75&lt;&gt;"深",Z75="")),OR(AB75="休",AND(OR(AB75="準",AB75="深"),OR(AC75="休",AA$17=30,AC$18="×")),AA$17=31,AB$18="×",AB75="")))))),40,0))))</f>
        <v>0</v>
      </c>
      <c r="AB216" s="343">
        <f t="shared" ref="AB216" si="1191">IF(AND($D$1="二交代制",AB$17&gt;=1,AB$17&lt;=28,AB75="当",AC75="明",AD75="休",AE75="当"),10,IF(AND($D$1="三交代制",AB$17&gt;=2,AB$17&lt;=30,OR(AB75="準",AB75="深"),OR(AC75="準",AC75="深"),OR(AD75="準",AD75="深")),20,IF(AND($D$1="二交代制",OR(AB75="当",AB75="明"),NOT(OR(AND(AB75="当",OR(AC75="明",AB$17=31,AC$18="×"),OR(AD75="休",AB$17=30,AB$17=31,AD$18="×")),AND(AB75="明",OR(AA75="当",AB$17=1),OR(AC75="休",AB$17=31,AC$18="×"))))),30,IF(AND($D$1="三交代制",AA75&lt;&gt;"準",AA75&lt;&gt;"深",OR(AB75="準",AB75="深"),(NOT(OR(AND(AB75="準",OR(AA75="日",AA75="休",AB$17=1,AND(AC75&lt;&gt;"準",AC75&lt;&gt;"深",AA75="")),OR(AC75="休",AND(AC75="準",OR(AD75="休",AB$17=30,AD$18="×")),AB$17=31,AC$18="×",AC75="")),AND(AB75="深",OR(AA75="休",AB$17=1,AND(AC75&lt;&gt;"準",AC75&lt;&gt;"深",AA75="")),OR(AC75="休",AND(OR(AC75="準",AC75="深"),OR(AD75="休",AB$17=30,AD$18="×")),AB$17=31,AC$18="×",AC75="")))))),40,0))))</f>
        <v>0</v>
      </c>
      <c r="AC216" s="343">
        <f t="shared" ref="AC216" si="1192">IF(AND($D$1="二交代制",AC$17&gt;=1,AC$17&lt;=28,AC75="当",AD75="明",AE75="休",AF75="当"),10,IF(AND($D$1="三交代制",AC$17&gt;=2,AC$17&lt;=30,OR(AC75="準",AC75="深"),OR(AD75="準",AD75="深"),OR(AE75="準",AE75="深")),20,IF(AND($D$1="二交代制",OR(AC75="当",AC75="明"),NOT(OR(AND(AC75="当",OR(AD75="明",AC$17=31,AD$18="×"),OR(AE75="休",AC$17=30,AC$17=31,AE$18="×")),AND(AC75="明",OR(AB75="当",AC$17=1),OR(AD75="休",AC$17=31,AD$18="×"))))),30,IF(AND($D$1="三交代制",AB75&lt;&gt;"準",AB75&lt;&gt;"深",OR(AC75="準",AC75="深"),(NOT(OR(AND(AC75="準",OR(AB75="日",AB75="休",AC$17=1,AND(AD75&lt;&gt;"準",AD75&lt;&gt;"深",AB75="")),OR(AD75="休",AND(AD75="準",OR(AE75="休",AC$17=30,AE$18="×")),AC$17=31,AD$18="×",AD75="")),AND(AC75="深",OR(AB75="休",AC$17=1,AND(AD75&lt;&gt;"準",AD75&lt;&gt;"深",AB75="")),OR(AD75="休",AND(OR(AD75="準",AD75="深"),OR(AE75="休",AC$17=30,AE$18="×")),AC$17=31,AD$18="×",AD75="")))))),40,0))))</f>
        <v>0</v>
      </c>
      <c r="AD216" s="343">
        <f t="shared" ref="AD216" si="1193">IF(AND($D$1="二交代制",AD$17&gt;=1,AD$17&lt;=28,AD75="当",AE75="明",AF75="休",AG75="当"),10,IF(AND($D$1="三交代制",AD$17&gt;=2,AD$17&lt;=30,OR(AD75="準",AD75="深"),OR(AE75="準",AE75="深"),OR(AF75="準",AF75="深")),20,IF(AND($D$1="二交代制",OR(AD75="当",AD75="明"),NOT(OR(AND(AD75="当",OR(AE75="明",AD$17=31,AE$18="×"),OR(AF75="休",AD$17=30,AD$17=31,AF$18="×")),AND(AD75="明",OR(AC75="当",AD$17=1),OR(AE75="休",AD$17=31,AE$18="×"))))),30,IF(AND($D$1="三交代制",AC75&lt;&gt;"準",AC75&lt;&gt;"深",OR(AD75="準",AD75="深"),(NOT(OR(AND(AD75="準",OR(AC75="日",AC75="休",AD$17=1,AND(AE75&lt;&gt;"準",AE75&lt;&gt;"深",AC75="")),OR(AE75="休",AND(AE75="準",OR(AF75="休",AD$17=30,AF$18="×")),AD$17=31,AE$18="×",AE75="")),AND(AD75="深",OR(AC75="休",AD$17=1,AND(AE75&lt;&gt;"準",AE75&lt;&gt;"深",AC75="")),OR(AE75="休",AND(OR(AE75="準",AE75="深"),OR(AF75="休",AD$17=30,AF$18="×")),AD$17=31,AE$18="×",AE75="")))))),40,0))))</f>
        <v>0</v>
      </c>
      <c r="AE216" s="343">
        <f t="shared" ref="AE216" si="1194">IF(AND($D$1="二交代制",AE$17&gt;=1,AE$17&lt;=28,AE75="当",AF75="明",AG75="休",AH75="当"),10,IF(AND($D$1="三交代制",AE$17&gt;=2,AE$17&lt;=30,OR(AE75="準",AE75="深"),OR(AF75="準",AF75="深"),OR(AG75="準",AG75="深")),20,IF(AND($D$1="二交代制",OR(AE75="当",AE75="明"),NOT(OR(AND(AE75="当",OR(AF75="明",AE$17=31,AF$18="×"),OR(AG75="休",AE$17=30,AE$17=31,AG$18="×")),AND(AE75="明",OR(AD75="当",AE$17=1),OR(AF75="休",AE$17=31,AF$18="×"))))),30,IF(AND($D$1="三交代制",AD75&lt;&gt;"準",AD75&lt;&gt;"深",OR(AE75="準",AE75="深"),(NOT(OR(AND(AE75="準",OR(AD75="日",AD75="休",AE$17=1,AND(AF75&lt;&gt;"準",AF75&lt;&gt;"深",AD75="")),OR(AF75="休",AND(AF75="準",OR(AG75="休",AE$17=30,AG$18="×")),AE$17=31,AF$18="×",AF75="")),AND(AE75="深",OR(AD75="休",AE$17=1,AND(AF75&lt;&gt;"準",AF75&lt;&gt;"深",AD75="")),OR(AF75="休",AND(OR(AF75="準",AF75="深"),OR(AG75="休",AE$17=30,AG$18="×")),AE$17=31,AF$18="×",AF75="")))))),40,0))))</f>
        <v>0</v>
      </c>
      <c r="AF216" s="343">
        <f t="shared" ref="AF216" si="1195">IF(AND($D$1="二交代制",AF$17&gt;=1,AF$17&lt;=28,AF75="当",AG75="明",AH75="休",AI75="当"),10,IF(AND($D$1="三交代制",AF$17&gt;=2,AF$17&lt;=30,OR(AF75="準",AF75="深"),OR(AG75="準",AG75="深"),OR(AH75="準",AH75="深")),20,IF(AND($D$1="二交代制",OR(AF75="当",AF75="明"),NOT(OR(AND(AF75="当",OR(AG75="明",AF$17=31,AG$18="×"),OR(AH75="休",AF$17=30,AF$17=31,AH$18="×")),AND(AF75="明",OR(AE75="当",AF$17=1),OR(AG75="休",AF$17=31,AG$18="×"))))),30,IF(AND($D$1="三交代制",AE75&lt;&gt;"準",AE75&lt;&gt;"深",OR(AF75="準",AF75="深"),(NOT(OR(AND(AF75="準",OR(AE75="日",AE75="休",AF$17=1,AND(AG75&lt;&gt;"準",AG75&lt;&gt;"深",AE75="")),OR(AG75="休",AND(AG75="準",OR(AH75="休",AF$17=30,AH$18="×")),AF$17=31,AG$18="×",AG75="")),AND(AF75="深",OR(AE75="休",AF$17=1,AND(AG75&lt;&gt;"準",AG75&lt;&gt;"深",AE75="")),OR(AG75="休",AND(OR(AG75="準",AG75="深"),OR(AH75="休",AF$17=30,AH$18="×")),AF$17=31,AG$18="×",AG75="")))))),40,0))))</f>
        <v>0</v>
      </c>
      <c r="AG216" s="343">
        <f t="shared" ref="AG216" si="1196">IF(AND($D$1="二交代制",AG$17&gt;=1,AG$17&lt;=28,AG75="当",AH75="明",AI75="休",AJ75="当"),10,IF(AND($D$1="三交代制",AG$17&gt;=2,AG$17&lt;=30,OR(AG75="準",AG75="深"),OR(AH75="準",AH75="深"),OR(AI75="準",AI75="深")),20,IF(AND($D$1="二交代制",OR(AG75="当",AG75="明"),NOT(OR(AND(AG75="当",OR(AH75="明",AG$17=31,AH$18="×"),OR(AI75="休",AG$17=30,AG$17=31,AI$18="×")),AND(AG75="明",OR(AF75="当",AG$17=1),OR(AH75="休",AG$17=31,AH$18="×"))))),30,IF(AND($D$1="三交代制",AF75&lt;&gt;"準",AF75&lt;&gt;"深",OR(AG75="準",AG75="深"),(NOT(OR(AND(AG75="準",OR(AF75="日",AF75="休",AG$17=1,AND(AH75&lt;&gt;"準",AH75&lt;&gt;"深",AF75="")),OR(AH75="休",AND(AH75="準",OR(AI75="休",AG$17=30,AI$18="×")),AG$17=31,AH$18="×",AH75="")),AND(AG75="深",OR(AF75="休",AG$17=1,AND(AH75&lt;&gt;"準",AH75&lt;&gt;"深",AF75="")),OR(AH75="休",AND(OR(AH75="準",AH75="深"),OR(AI75="休",AG$17=30,AI$18="×")),AG$17=31,AH$18="×",AH75="")))))),40,0))))</f>
        <v>0</v>
      </c>
      <c r="AH216" s="343">
        <f t="shared" ref="AH216" si="1197">IF(AND($D$1="二交代制",AH$17&gt;=1,AH$17&lt;=28,AH75="当",AI75="明",AJ75="休",AK75="当"),10,IF(AND($D$1="三交代制",AH$17&gt;=2,AH$17&lt;=30,OR(AH75="準",AH75="深"),OR(AI75="準",AI75="深"),OR(AJ75="準",AJ75="深")),20,IF(AND($D$1="二交代制",OR(AH75="当",AH75="明"),NOT(OR(AND(AH75="当",OR(AI75="明",AH$17=31,AI$18="×"),OR(AJ75="休",AH$17=30,AH$17=31,AJ$18="×")),AND(AH75="明",OR(AG75="当",AH$17=1),OR(AI75="休",AH$17=31,AI$18="×"))))),30,IF(AND($D$1="三交代制",AG75&lt;&gt;"準",AG75&lt;&gt;"深",OR(AH75="準",AH75="深"),(NOT(OR(AND(AH75="準",OR(AG75="日",AG75="休",AH$17=1,AND(AI75&lt;&gt;"準",AI75&lt;&gt;"深",AG75="")),OR(AI75="休",AND(AI75="準",OR(AJ75="休",AH$17=30,AJ$18="×")),AH$17=31,AI$18="×",AI75="")),AND(AH75="深",OR(AG75="休",AH$17=1,AND(AI75&lt;&gt;"準",AI75&lt;&gt;"深",AG75="")),OR(AI75="休",AND(OR(AI75="準",AI75="深"),OR(AJ75="休",AH$17=30,AJ$18="×")),AH$17=31,AI$18="×",AI75="")))))),40,0))))</f>
        <v>0</v>
      </c>
      <c r="AI216" s="343">
        <f t="shared" ref="AI216" si="1198">IF(AND($D$1="二交代制",AI$17&gt;=1,AI$17&lt;=28,AI75="当",AJ75="明",AK75="休",AL75="当"),10,IF(AND($D$1="三交代制",AI$17&gt;=2,AI$17&lt;=30,OR(AI75="準",AI75="深"),OR(AJ75="準",AJ75="深"),OR(AK75="準",AK75="深")),20,IF(AND($D$1="二交代制",OR(AI75="当",AI75="明"),NOT(OR(AND(AI75="当",OR(AJ75="明",AI$17=31,AJ$18="×"),OR(AK75="休",AI$17=30,AI$17=31,AK$18="×")),AND(AI75="明",OR(AH75="当",AI$17=1),OR(AJ75="休",AI$17=31,AJ$18="×"))))),30,IF(AND($D$1="三交代制",AH75&lt;&gt;"準",AH75&lt;&gt;"深",OR(AI75="準",AI75="深"),(NOT(OR(AND(AI75="準",OR(AH75="日",AH75="休",AI$17=1,AND(AJ75&lt;&gt;"準",AJ75&lt;&gt;"深",AH75="")),OR(AJ75="休",AND(AJ75="準",OR(AK75="休",AI$17=30,AK$18="×")),AI$17=31,AJ$18="×",AJ75="")),AND(AI75="深",OR(AH75="休",AI$17=1,AND(AJ75&lt;&gt;"準",AJ75&lt;&gt;"深",AH75="")),OR(AJ75="休",AND(OR(AJ75="準",AJ75="深"),OR(AK75="休",AI$17=30,AK$18="×")),AI$17=31,AJ$18="×",AJ75="")))))),40,0))))</f>
        <v>0</v>
      </c>
      <c r="AJ216" s="343">
        <f t="shared" ref="AJ216" si="1199">IF(AND($D$1="二交代制",AJ$17&gt;=1,AJ$17&lt;=28,AJ75="当",AK75="明",AL75="休",AM75="当"),10,IF(AND($D$1="三交代制",AJ$17&gt;=2,AJ$17&lt;=30,OR(AJ75="準",AJ75="深"),OR(AK75="準",AK75="深"),OR(AL75="準",AL75="深")),20,IF(AND($D$1="二交代制",OR(AJ75="当",AJ75="明"),NOT(OR(AND(AJ75="当",OR(AK75="明",AJ$17=31,AK$18="×"),OR(AL75="休",AJ$17=30,AJ$17=31,AL$18="×")),AND(AJ75="明",OR(AI75="当",AJ$17=1),OR(AK75="休",AJ$17=31,AK$18="×"))))),30,IF(AND($D$1="三交代制",AI75&lt;&gt;"準",AI75&lt;&gt;"深",OR(AJ75="準",AJ75="深"),(NOT(OR(AND(AJ75="準",OR(AI75="日",AI75="休",AJ$17=1,AND(AK75&lt;&gt;"準",AK75&lt;&gt;"深",AI75="")),OR(AK75="休",AND(AK75="準",OR(AL75="休",AJ$17=30,AL$18="×")),AJ$17=31,AK$18="×",AK75="")),AND(AJ75="深",OR(AI75="休",AJ$17=1,AND(AK75&lt;&gt;"準",AK75&lt;&gt;"深",AI75="")),OR(AK75="休",AND(OR(AK75="準",AK75="深"),OR(AL75="休",AJ$17=30,AL$18="×")),AJ$17=31,AK$18="×",AK75="")))))),40,0))))</f>
        <v>0</v>
      </c>
      <c r="AK216" s="343">
        <f t="shared" ref="AK216" si="1200">IF(AND($D$1="二交代制",AK$17&gt;=1,AK$17&lt;=28,AK75="当",AL75="明",AM75="休",AN75="当"),10,IF(AND($D$1="三交代制",AK$17&gt;=2,AK$17&lt;=30,OR(AK75="準",AK75="深"),OR(AL75="準",AL75="深"),OR(AM75="準",AM75="深")),20,IF(AND($D$1="二交代制",OR(AK75="当",AK75="明"),NOT(OR(AND(AK75="当",OR(AL75="明",AK$17=31,AL$18="×"),OR(AM75="休",AK$17=30,AK$17=31,AM$18="×")),AND(AK75="明",OR(AJ75="当",AK$17=1),OR(AL75="休",AK$17=31,AL$18="×"))))),30,IF(AND($D$1="三交代制",AJ75&lt;&gt;"準",AJ75&lt;&gt;"深",OR(AK75="準",AK75="深"),(NOT(OR(AND(AK75="準",OR(AJ75="日",AJ75="休",AK$17=1,AND(AL75&lt;&gt;"準",AL75&lt;&gt;"深",AJ75="")),OR(AL75="休",AND(AL75="準",OR(AM75="休",AK$17=30,AM$18="×")),AK$17=31,AL$18="×",AL75="")),AND(AK75="深",OR(AJ75="休",AK$17=1,AND(AL75&lt;&gt;"準",AL75&lt;&gt;"深",AJ75="")),OR(AL75="休",AND(OR(AL75="準",AL75="深"),OR(AM75="休",AK$17=30,AM$18="×")),AK$17=31,AL$18="×",AL75="")))))),40,0))))</f>
        <v>0</v>
      </c>
      <c r="AL216" s="343">
        <f t="shared" ref="AL216" si="1201">IF(AND($D$1="二交代制",AL$17&gt;=1,AL$17&lt;=28,AL75="当",AM75="明",AN75="休",AO75="当"),10,IF(AND($D$1="三交代制",AL$17&gt;=2,AL$17&lt;=30,OR(AL75="準",AL75="深"),OR(AM75="準",AM75="深"),OR(AN75="準",AN75="深")),20,IF(AND($D$1="二交代制",OR(AL75="当",AL75="明"),NOT(OR(AND(AL75="当",OR(AM75="明",AL$17=31,AM$18="×"),OR(AN75="休",AL$17=30,AL$17=31,AN$18="×")),AND(AL75="明",OR(AK75="当",AL$17=1),OR(AM75="休",AL$17=31,AM$18="×"))))),30,IF(AND($D$1="三交代制",AK75&lt;&gt;"準",AK75&lt;&gt;"深",OR(AL75="準",AL75="深"),(NOT(OR(AND(AL75="準",OR(AK75="日",AK75="休",AL$17=1,AND(AM75&lt;&gt;"準",AM75&lt;&gt;"深",AK75="")),OR(AM75="休",AND(AM75="準",OR(AN75="休",AL$17=30,AN$18="×")),AL$17=31,AM$18="×",AM75="")),AND(AL75="深",OR(AK75="休",AL$17=1,AND(AM75&lt;&gt;"準",AM75&lt;&gt;"深",AK75="")),OR(AM75="休",AND(OR(AM75="準",AM75="深"),OR(AN75="休",AL$17=30,AN$18="×")),AL$17=31,AM$18="×",AM75="")))))),40,0))))</f>
        <v>0</v>
      </c>
      <c r="AM216" s="343">
        <f t="shared" ref="AM216" si="1202">IF(AND($D$1="二交代制",AM$17&gt;=1,AM$17&lt;=28,AM75="当",AN75="明",AO75="休",AP75="当"),10,IF(AND($D$1="三交代制",AM$17&gt;=2,AM$17&lt;=30,OR(AM75="準",AM75="深"),OR(AN75="準",AN75="深"),OR(AO75="準",AO75="深")),20,IF(AND($D$1="二交代制",OR(AM75="当",AM75="明"),NOT(OR(AND(AM75="当",OR(AN75="明",AM$17=31,AN$18="×"),OR(AO75="休",AM$17=30,AM$17=31,AO$18="×")),AND(AM75="明",OR(AL75="当",AM$17=1),OR(AN75="休",AM$17=31,AN$18="×"))))),30,IF(AND($D$1="三交代制",AL75&lt;&gt;"準",AL75&lt;&gt;"深",OR(AM75="準",AM75="深"),(NOT(OR(AND(AM75="準",OR(AL75="日",AL75="休",AM$17=1,AND(AN75&lt;&gt;"準",AN75&lt;&gt;"深",AL75="")),OR(AN75="休",AND(AN75="準",OR(AO75="休",AM$17=30,AO$18="×")),AM$17=31,AN$18="×",AN75="")),AND(AM75="深",OR(AL75="休",AM$17=1,AND(AN75&lt;&gt;"準",AN75&lt;&gt;"深",AL75="")),OR(AN75="休",AND(OR(AN75="準",AN75="深"),OR(AO75="休",AM$17=30,AO$18="×")),AM$17=31,AN$18="×",AN75="")))))),40,0))))</f>
        <v>0</v>
      </c>
      <c r="AN216" s="343">
        <f t="shared" ref="AN216" si="1203">IF(AND($D$1="二交代制",AN$17&gt;=1,AN$17&lt;=28,AN75="当",AO75="明",AP75="休",AQ75="当"),10,IF(AND($D$1="三交代制",AN$17&gt;=2,AN$17&lt;=30,OR(AN75="準",AN75="深"),OR(AO75="準",AO75="深"),OR(AP75="準",AP75="深")),20,IF(AND($D$1="二交代制",OR(AN75="当",AN75="明"),NOT(OR(AND(AN75="当",OR(AO75="明",AN$17=31,AO$18="×"),OR(AP75="休",AN$17=30,AN$17=31,AP$18="×")),AND(AN75="明",OR(AM75="当",AN$17=1),OR(AO75="休",AN$17=31,AO$18="×"))))),30,IF(AND($D$1="三交代制",AM75&lt;&gt;"準",AM75&lt;&gt;"深",OR(AN75="準",AN75="深"),(NOT(OR(AND(AN75="準",OR(AM75="日",AM75="休",AN$17=1,AND(AO75&lt;&gt;"準",AO75&lt;&gt;"深",AM75="")),OR(AO75="休",AND(AO75="準",OR(AP75="休",AN$17=30,AP$18="×")),AN$17=31,AO$18="×",AO75="")),AND(AN75="深",OR(AM75="休",AN$17=1,AND(AO75&lt;&gt;"準",AO75&lt;&gt;"深",AM75="")),OR(AO75="休",AND(OR(AO75="準",AO75="深"),OR(AP75="休",AN$17=30,AP$18="×")),AN$17=31,AO$18="×",AO75="")))))),40,0))))</f>
        <v>0</v>
      </c>
      <c r="AO216" s="343">
        <f t="shared" ref="AO216" si="1204">IF(AND($D$1="二交代制",AO$17&gt;=1,AO$17&lt;=28,AO75="当",AP75="明",AQ75="休",AR75="当"),10,IF(AND($D$1="三交代制",AO$17&gt;=2,AO$17&lt;=30,OR(AO75="準",AO75="深"),OR(AP75="準",AP75="深"),OR(AQ75="準",AQ75="深")),20,IF(AND($D$1="二交代制",OR(AO75="当",AO75="明"),NOT(OR(AND(AO75="当",OR(AP75="明",AO$17=31,AP$18="×"),OR(AQ75="休",AO$17=30,AO$17=31,AQ$18="×")),AND(AO75="明",OR(AN75="当",AO$17=1),OR(AP75="休",AO$17=31,AP$18="×"))))),30,IF(AND($D$1="三交代制",AN75&lt;&gt;"準",AN75&lt;&gt;"深",OR(AO75="準",AO75="深"),(NOT(OR(AND(AO75="準",OR(AN75="日",AN75="休",AO$17=1,AND(AP75&lt;&gt;"準",AP75&lt;&gt;"深",AN75="")),OR(AP75="休",AND(AP75="準",OR(AQ75="休",AO$17=30,AQ$18="×")),AO$17=31,AP$18="×",AP75="")),AND(AO75="深",OR(AN75="休",AO$17=1,AND(AP75&lt;&gt;"準",AP75&lt;&gt;"深",AN75="")),OR(AP75="休",AND(OR(AP75="準",AP75="深"),OR(AQ75="休",AO$17=30,AQ$18="×")),AO$17=31,AP$18="×",AP75="")))))),40,0))))</f>
        <v>0</v>
      </c>
    </row>
    <row r="217" spans="3:42" x14ac:dyDescent="0.4">
      <c r="C217" s="17"/>
      <c r="D217" s="25"/>
      <c r="E217" s="25"/>
      <c r="F217" s="25"/>
      <c r="G217" s="25"/>
      <c r="H217" s="25"/>
      <c r="I217" s="345"/>
      <c r="J217" s="434"/>
      <c r="K217" s="343"/>
      <c r="L217" s="343"/>
      <c r="M217" s="343"/>
      <c r="N217" s="343"/>
      <c r="O217" s="343"/>
      <c r="P217" s="343"/>
      <c r="Q217" s="343"/>
      <c r="R217" s="343"/>
      <c r="S217" s="343"/>
      <c r="T217" s="343"/>
      <c r="U217" s="343"/>
      <c r="V217" s="343"/>
      <c r="W217" s="343"/>
      <c r="X217" s="343"/>
      <c r="Y217" s="343"/>
      <c r="Z217" s="343"/>
      <c r="AA217" s="343"/>
      <c r="AB217" s="343"/>
      <c r="AC217" s="343"/>
      <c r="AD217" s="343"/>
      <c r="AE217" s="343"/>
      <c r="AF217" s="343"/>
      <c r="AG217" s="343"/>
      <c r="AH217" s="343"/>
      <c r="AI217" s="343"/>
      <c r="AJ217" s="343"/>
      <c r="AK217" s="343"/>
      <c r="AL217" s="343"/>
      <c r="AM217" s="343"/>
      <c r="AN217" s="343"/>
      <c r="AO217" s="343"/>
    </row>
    <row r="218" spans="3:42" x14ac:dyDescent="0.4">
      <c r="C218" s="17"/>
      <c r="D218" s="25"/>
      <c r="E218" s="25"/>
      <c r="F218" s="25"/>
      <c r="G218" s="25"/>
      <c r="H218" s="25"/>
      <c r="I218" s="345"/>
      <c r="J218" s="419" t="str">
        <f t="shared" ref="J218" si="1205">E77</f>
        <v/>
      </c>
      <c r="K218" s="343">
        <f t="shared" ref="K218" si="1206">IF(AND($D$1="二交代制",K$17&gt;=1,K$17&lt;=28,K77="当",L77="明",M77="休",N77="当"),10,IF(AND($D$1="三交代制",K$17&gt;=2,K$17&lt;=30,OR(K77="準",K77="深"),OR(L77="準",L77="深"),OR(M77="準",M77="深")),20,IF(AND($D$1="二交代制",OR(K77="当",K77="明"),NOT(OR(AND(K77="当",OR(L77="明",K$17=31,L$18="×"),OR(M77="休",K$17=30,K$17=31,M$18="×")),AND(K77="明",OR(J77="当",K$17=1),OR(L77="休",K$17=31,L$18="×"))))),30,IF(AND($D$1="三交代制",J77&lt;&gt;"準",J77&lt;&gt;"深",OR(K77="準",K77="深"),(NOT(OR(AND(K77="準",OR(J77="日",J77="休",K$17=1,AND(L77&lt;&gt;"準",L77&lt;&gt;"深",J77="")),OR(L77="休",AND(L77="準",OR(M77="休",K$17=30,M$18="×")),K$17=31,L$18="×",L77="")),AND(K77="深",OR(J77="休",K$17=1,AND(L77&lt;&gt;"準",L77&lt;&gt;"深",J77="")),OR(L77="休",AND(OR(L77="準",L77="深"),OR(M77="休",K$17=30,M$18="×")),K$17=31,L$18="×",L77="")))))),40,0))))</f>
        <v>0</v>
      </c>
      <c r="L218" s="343">
        <f t="shared" ref="L218" si="1207">IF(AND($D$1="二交代制",L$17&gt;=1,L$17&lt;=28,L77="当",M77="明",N77="休",O77="当"),10,IF(AND($D$1="三交代制",L$17&gt;=2,L$17&lt;=30,OR(L77="準",L77="深"),OR(M77="準",M77="深"),OR(N77="準",N77="深")),20,IF(AND($D$1="二交代制",OR(L77="当",L77="明"),NOT(OR(AND(L77="当",OR(M77="明",L$17=31,M$18="×"),OR(N77="休",L$17=30,L$17=31,N$18="×")),AND(L77="明",OR(K77="当",L$17=1),OR(M77="休",L$17=31,M$18="×"))))),30,IF(AND($D$1="三交代制",K77&lt;&gt;"準",K77&lt;&gt;"深",OR(L77="準",L77="深"),(NOT(OR(AND(L77="準",OR(K77="日",K77="休",L$17=1,AND(M77&lt;&gt;"準",M77&lt;&gt;"深",K77="")),OR(M77="休",AND(M77="準",OR(N77="休",L$17=30,N$18="×")),L$17=31,M$18="×",M77="")),AND(L77="深",OR(K77="休",L$17=1,AND(M77&lt;&gt;"準",M77&lt;&gt;"深",K77="")),OR(M77="休",AND(OR(M77="準",M77="深"),OR(N77="休",L$17=30,N$18="×")),L$17=31,M$18="×",M77="")))))),40,0))))</f>
        <v>0</v>
      </c>
      <c r="M218" s="343">
        <f t="shared" ref="M218" si="1208">IF(AND($D$1="二交代制",M$17&gt;=1,M$17&lt;=28,M77="当",N77="明",O77="休",P77="当"),10,IF(AND($D$1="三交代制",M$17&gt;=2,M$17&lt;=30,OR(M77="準",M77="深"),OR(N77="準",N77="深"),OR(O77="準",O77="深")),20,IF(AND($D$1="二交代制",OR(M77="当",M77="明"),NOT(OR(AND(M77="当",OR(N77="明",M$17=31,N$18="×"),OR(O77="休",M$17=30,M$17=31,O$18="×")),AND(M77="明",OR(L77="当",M$17=1),OR(N77="休",M$17=31,N$18="×"))))),30,IF(AND($D$1="三交代制",L77&lt;&gt;"準",L77&lt;&gt;"深",OR(M77="準",M77="深"),(NOT(OR(AND(M77="準",OR(L77="日",L77="休",M$17=1,AND(N77&lt;&gt;"準",N77&lt;&gt;"深",L77="")),OR(N77="休",AND(N77="準",OR(O77="休",M$17=30,O$18="×")),M$17=31,N$18="×",N77="")),AND(M77="深",OR(L77="休",M$17=1,AND(N77&lt;&gt;"準",N77&lt;&gt;"深",L77="")),OR(N77="休",AND(OR(N77="準",N77="深"),OR(O77="休",M$17=30,O$18="×")),M$17=31,N$18="×",N77="")))))),40,0))))</f>
        <v>0</v>
      </c>
      <c r="N218" s="343">
        <f t="shared" ref="N218" si="1209">IF(AND($D$1="二交代制",N$17&gt;=1,N$17&lt;=28,N77="当",O77="明",P77="休",Q77="当"),10,IF(AND($D$1="三交代制",N$17&gt;=2,N$17&lt;=30,OR(N77="準",N77="深"),OR(O77="準",O77="深"),OR(P77="準",P77="深")),20,IF(AND($D$1="二交代制",OR(N77="当",N77="明"),NOT(OR(AND(N77="当",OR(O77="明",N$17=31,O$18="×"),OR(P77="休",N$17=30,N$17=31,P$18="×")),AND(N77="明",OR(M77="当",N$17=1),OR(O77="休",N$17=31,O$18="×"))))),30,IF(AND($D$1="三交代制",M77&lt;&gt;"準",M77&lt;&gt;"深",OR(N77="準",N77="深"),(NOT(OR(AND(N77="準",OR(M77="日",M77="休",N$17=1,AND(O77&lt;&gt;"準",O77&lt;&gt;"深",M77="")),OR(O77="休",AND(O77="準",OR(P77="休",N$17=30,P$18="×")),N$17=31,O$18="×",O77="")),AND(N77="深",OR(M77="休",N$17=1,AND(O77&lt;&gt;"準",O77&lt;&gt;"深",M77="")),OR(O77="休",AND(OR(O77="準",O77="深"),OR(P77="休",N$17=30,P$18="×")),N$17=31,O$18="×",O77="")))))),40,0))))</f>
        <v>0</v>
      </c>
      <c r="O218" s="343">
        <f t="shared" ref="O218" si="1210">IF(AND($D$1="二交代制",O$17&gt;=1,O$17&lt;=28,O77="当",P77="明",Q77="休",R77="当"),10,IF(AND($D$1="三交代制",O$17&gt;=2,O$17&lt;=30,OR(O77="準",O77="深"),OR(P77="準",P77="深"),OR(Q77="準",Q77="深")),20,IF(AND($D$1="二交代制",OR(O77="当",O77="明"),NOT(OR(AND(O77="当",OR(P77="明",O$17=31,P$18="×"),OR(Q77="休",O$17=30,O$17=31,Q$18="×")),AND(O77="明",OR(N77="当",O$17=1),OR(P77="休",O$17=31,P$18="×"))))),30,IF(AND($D$1="三交代制",N77&lt;&gt;"準",N77&lt;&gt;"深",OR(O77="準",O77="深"),(NOT(OR(AND(O77="準",OR(N77="日",N77="休",O$17=1,AND(P77&lt;&gt;"準",P77&lt;&gt;"深",N77="")),OR(P77="休",AND(P77="準",OR(Q77="休",O$17=30,Q$18="×")),O$17=31,P$18="×",P77="")),AND(O77="深",OR(N77="休",O$17=1,AND(P77&lt;&gt;"準",P77&lt;&gt;"深",N77="")),OR(P77="休",AND(OR(P77="準",P77="深"),OR(Q77="休",O$17=30,Q$18="×")),O$17=31,P$18="×",P77="")))))),40,0))))</f>
        <v>0</v>
      </c>
      <c r="P218" s="343">
        <f t="shared" ref="P218" si="1211">IF(AND($D$1="二交代制",P$17&gt;=1,P$17&lt;=28,P77="当",Q77="明",R77="休",S77="当"),10,IF(AND($D$1="三交代制",P$17&gt;=2,P$17&lt;=30,OR(P77="準",P77="深"),OR(Q77="準",Q77="深"),OR(R77="準",R77="深")),20,IF(AND($D$1="二交代制",OR(P77="当",P77="明"),NOT(OR(AND(P77="当",OR(Q77="明",P$17=31,Q$18="×"),OR(R77="休",P$17=30,P$17=31,R$18="×")),AND(P77="明",OR(O77="当",P$17=1),OR(Q77="休",P$17=31,Q$18="×"))))),30,IF(AND($D$1="三交代制",O77&lt;&gt;"準",O77&lt;&gt;"深",OR(P77="準",P77="深"),(NOT(OR(AND(P77="準",OR(O77="日",O77="休",P$17=1,AND(Q77&lt;&gt;"準",Q77&lt;&gt;"深",O77="")),OR(Q77="休",AND(Q77="準",OR(R77="休",P$17=30,R$18="×")),P$17=31,Q$18="×",Q77="")),AND(P77="深",OR(O77="休",P$17=1,AND(Q77&lt;&gt;"準",Q77&lt;&gt;"深",O77="")),OR(Q77="休",AND(OR(Q77="準",Q77="深"),OR(R77="休",P$17=30,R$18="×")),P$17=31,Q$18="×",Q77="")))))),40,0))))</f>
        <v>0</v>
      </c>
      <c r="Q218" s="343">
        <f t="shared" ref="Q218" si="1212">IF(AND($D$1="二交代制",Q$17&gt;=1,Q$17&lt;=28,Q77="当",R77="明",S77="休",T77="当"),10,IF(AND($D$1="三交代制",Q$17&gt;=2,Q$17&lt;=30,OR(Q77="準",Q77="深"),OR(R77="準",R77="深"),OR(S77="準",S77="深")),20,IF(AND($D$1="二交代制",OR(Q77="当",Q77="明"),NOT(OR(AND(Q77="当",OR(R77="明",Q$17=31,R$18="×"),OR(S77="休",Q$17=30,Q$17=31,S$18="×")),AND(Q77="明",OR(P77="当",Q$17=1),OR(R77="休",Q$17=31,R$18="×"))))),30,IF(AND($D$1="三交代制",P77&lt;&gt;"準",P77&lt;&gt;"深",OR(Q77="準",Q77="深"),(NOT(OR(AND(Q77="準",OR(P77="日",P77="休",Q$17=1,AND(R77&lt;&gt;"準",R77&lt;&gt;"深",P77="")),OR(R77="休",AND(R77="準",OR(S77="休",Q$17=30,S$18="×")),Q$17=31,R$18="×",R77="")),AND(Q77="深",OR(P77="休",Q$17=1,AND(R77&lt;&gt;"準",R77&lt;&gt;"深",P77="")),OR(R77="休",AND(OR(R77="準",R77="深"),OR(S77="休",Q$17=30,S$18="×")),Q$17=31,R$18="×",R77="")))))),40,0))))</f>
        <v>0</v>
      </c>
      <c r="R218" s="343">
        <f t="shared" ref="R218" si="1213">IF(AND($D$1="二交代制",R$17&gt;=1,R$17&lt;=28,R77="当",S77="明",T77="休",U77="当"),10,IF(AND($D$1="三交代制",R$17&gt;=2,R$17&lt;=30,OR(R77="準",R77="深"),OR(S77="準",S77="深"),OR(T77="準",T77="深")),20,IF(AND($D$1="二交代制",OR(R77="当",R77="明"),NOT(OR(AND(R77="当",OR(S77="明",R$17=31,S$18="×"),OR(T77="休",R$17=30,R$17=31,T$18="×")),AND(R77="明",OR(Q77="当",R$17=1),OR(S77="休",R$17=31,S$18="×"))))),30,IF(AND($D$1="三交代制",Q77&lt;&gt;"準",Q77&lt;&gt;"深",OR(R77="準",R77="深"),(NOT(OR(AND(R77="準",OR(Q77="日",Q77="休",R$17=1,AND(S77&lt;&gt;"準",S77&lt;&gt;"深",Q77="")),OR(S77="休",AND(S77="準",OR(T77="休",R$17=30,T$18="×")),R$17=31,S$18="×",S77="")),AND(R77="深",OR(Q77="休",R$17=1,AND(S77&lt;&gt;"準",S77&lt;&gt;"深",Q77="")),OR(S77="休",AND(OR(S77="準",S77="深"),OR(T77="休",R$17=30,T$18="×")),R$17=31,S$18="×",S77="")))))),40,0))))</f>
        <v>0</v>
      </c>
      <c r="S218" s="343">
        <f t="shared" ref="S218" si="1214">IF(AND($D$1="二交代制",S$17&gt;=1,S$17&lt;=28,S77="当",T77="明",U77="休",V77="当"),10,IF(AND($D$1="三交代制",S$17&gt;=2,S$17&lt;=30,OR(S77="準",S77="深"),OR(T77="準",T77="深"),OR(U77="準",U77="深")),20,IF(AND($D$1="二交代制",OR(S77="当",S77="明"),NOT(OR(AND(S77="当",OR(T77="明",S$17=31,T$18="×"),OR(U77="休",S$17=30,S$17=31,U$18="×")),AND(S77="明",OR(R77="当",S$17=1),OR(T77="休",S$17=31,T$18="×"))))),30,IF(AND($D$1="三交代制",R77&lt;&gt;"準",R77&lt;&gt;"深",OR(S77="準",S77="深"),(NOT(OR(AND(S77="準",OR(R77="日",R77="休",S$17=1,AND(T77&lt;&gt;"準",T77&lt;&gt;"深",R77="")),OR(T77="休",AND(T77="準",OR(U77="休",S$17=30,U$18="×")),S$17=31,T$18="×",T77="")),AND(S77="深",OR(R77="休",S$17=1,AND(T77&lt;&gt;"準",T77&lt;&gt;"深",R77="")),OR(T77="休",AND(OR(T77="準",T77="深"),OR(U77="休",S$17=30,U$18="×")),S$17=31,T$18="×",T77="")))))),40,0))))</f>
        <v>0</v>
      </c>
      <c r="T218" s="343">
        <f t="shared" ref="T218" si="1215">IF(AND($D$1="二交代制",T$17&gt;=1,T$17&lt;=28,T77="当",U77="明",V77="休",W77="当"),10,IF(AND($D$1="三交代制",T$17&gt;=2,T$17&lt;=30,OR(T77="準",T77="深"),OR(U77="準",U77="深"),OR(V77="準",V77="深")),20,IF(AND($D$1="二交代制",OR(T77="当",T77="明"),NOT(OR(AND(T77="当",OR(U77="明",T$17=31,U$18="×"),OR(V77="休",T$17=30,T$17=31,V$18="×")),AND(T77="明",OR(S77="当",T$17=1),OR(U77="休",T$17=31,U$18="×"))))),30,IF(AND($D$1="三交代制",S77&lt;&gt;"準",S77&lt;&gt;"深",OR(T77="準",T77="深"),(NOT(OR(AND(T77="準",OR(S77="日",S77="休",T$17=1,AND(U77&lt;&gt;"準",U77&lt;&gt;"深",S77="")),OR(U77="休",AND(U77="準",OR(V77="休",T$17=30,V$18="×")),T$17=31,U$18="×",U77="")),AND(T77="深",OR(S77="休",T$17=1,AND(U77&lt;&gt;"準",U77&lt;&gt;"深",S77="")),OR(U77="休",AND(OR(U77="準",U77="深"),OR(V77="休",T$17=30,V$18="×")),T$17=31,U$18="×",U77="")))))),40,0))))</f>
        <v>0</v>
      </c>
      <c r="U218" s="343">
        <f t="shared" ref="U218" si="1216">IF(AND($D$1="二交代制",U$17&gt;=1,U$17&lt;=28,U77="当",V77="明",W77="休",X77="当"),10,IF(AND($D$1="三交代制",U$17&gt;=2,U$17&lt;=30,OR(U77="準",U77="深"),OR(V77="準",V77="深"),OR(W77="準",W77="深")),20,IF(AND($D$1="二交代制",OR(U77="当",U77="明"),NOT(OR(AND(U77="当",OR(V77="明",U$17=31,V$18="×"),OR(W77="休",U$17=30,U$17=31,W$18="×")),AND(U77="明",OR(T77="当",U$17=1),OR(V77="休",U$17=31,V$18="×"))))),30,IF(AND($D$1="三交代制",T77&lt;&gt;"準",T77&lt;&gt;"深",OR(U77="準",U77="深"),(NOT(OR(AND(U77="準",OR(T77="日",T77="休",U$17=1,AND(V77&lt;&gt;"準",V77&lt;&gt;"深",T77="")),OR(V77="休",AND(V77="準",OR(W77="休",U$17=30,W$18="×")),U$17=31,V$18="×",V77="")),AND(U77="深",OR(T77="休",U$17=1,AND(V77&lt;&gt;"準",V77&lt;&gt;"深",T77="")),OR(V77="休",AND(OR(V77="準",V77="深"),OR(W77="休",U$17=30,W$18="×")),U$17=31,V$18="×",V77="")))))),40,0))))</f>
        <v>0</v>
      </c>
      <c r="V218" s="343">
        <f t="shared" ref="V218" si="1217">IF(AND($D$1="二交代制",V$17&gt;=1,V$17&lt;=28,V77="当",W77="明",X77="休",Y77="当"),10,IF(AND($D$1="三交代制",V$17&gt;=2,V$17&lt;=30,OR(V77="準",V77="深"),OR(W77="準",W77="深"),OR(X77="準",X77="深")),20,IF(AND($D$1="二交代制",OR(V77="当",V77="明"),NOT(OR(AND(V77="当",OR(W77="明",V$17=31,W$18="×"),OR(X77="休",V$17=30,V$17=31,X$18="×")),AND(V77="明",OR(U77="当",V$17=1),OR(W77="休",V$17=31,W$18="×"))))),30,IF(AND($D$1="三交代制",U77&lt;&gt;"準",U77&lt;&gt;"深",OR(V77="準",V77="深"),(NOT(OR(AND(V77="準",OR(U77="日",U77="休",V$17=1,AND(W77&lt;&gt;"準",W77&lt;&gt;"深",U77="")),OR(W77="休",AND(W77="準",OR(X77="休",V$17=30,X$18="×")),V$17=31,W$18="×",W77="")),AND(V77="深",OR(U77="休",V$17=1,AND(W77&lt;&gt;"準",W77&lt;&gt;"深",U77="")),OR(W77="休",AND(OR(W77="準",W77="深"),OR(X77="休",V$17=30,X$18="×")),V$17=31,W$18="×",W77="")))))),40,0))))</f>
        <v>0</v>
      </c>
      <c r="W218" s="343">
        <f t="shared" ref="W218" si="1218">IF(AND($D$1="二交代制",W$17&gt;=1,W$17&lt;=28,W77="当",X77="明",Y77="休",Z77="当"),10,IF(AND($D$1="三交代制",W$17&gt;=2,W$17&lt;=30,OR(W77="準",W77="深"),OR(X77="準",X77="深"),OR(Y77="準",Y77="深")),20,IF(AND($D$1="二交代制",OR(W77="当",W77="明"),NOT(OR(AND(W77="当",OR(X77="明",W$17=31,X$18="×"),OR(Y77="休",W$17=30,W$17=31,Y$18="×")),AND(W77="明",OR(V77="当",W$17=1),OR(X77="休",W$17=31,X$18="×"))))),30,IF(AND($D$1="三交代制",V77&lt;&gt;"準",V77&lt;&gt;"深",OR(W77="準",W77="深"),(NOT(OR(AND(W77="準",OR(V77="日",V77="休",W$17=1,AND(X77&lt;&gt;"準",X77&lt;&gt;"深",V77="")),OR(X77="休",AND(X77="準",OR(Y77="休",W$17=30,Y$18="×")),W$17=31,X$18="×",X77="")),AND(W77="深",OR(V77="休",W$17=1,AND(X77&lt;&gt;"準",X77&lt;&gt;"深",V77="")),OR(X77="休",AND(OR(X77="準",X77="深"),OR(Y77="休",W$17=30,Y$18="×")),W$17=31,X$18="×",X77="")))))),40,0))))</f>
        <v>0</v>
      </c>
      <c r="X218" s="343">
        <f t="shared" ref="X218" si="1219">IF(AND($D$1="二交代制",X$17&gt;=1,X$17&lt;=28,X77="当",Y77="明",Z77="休",AA77="当"),10,IF(AND($D$1="三交代制",X$17&gt;=2,X$17&lt;=30,OR(X77="準",X77="深"),OR(Y77="準",Y77="深"),OR(Z77="準",Z77="深")),20,IF(AND($D$1="二交代制",OR(X77="当",X77="明"),NOT(OR(AND(X77="当",OR(Y77="明",X$17=31,Y$18="×"),OR(Z77="休",X$17=30,X$17=31,Z$18="×")),AND(X77="明",OR(W77="当",X$17=1),OR(Y77="休",X$17=31,Y$18="×"))))),30,IF(AND($D$1="三交代制",W77&lt;&gt;"準",W77&lt;&gt;"深",OR(X77="準",X77="深"),(NOT(OR(AND(X77="準",OR(W77="日",W77="休",X$17=1,AND(Y77&lt;&gt;"準",Y77&lt;&gt;"深",W77="")),OR(Y77="休",AND(Y77="準",OR(Z77="休",X$17=30,Z$18="×")),X$17=31,Y$18="×",Y77="")),AND(X77="深",OR(W77="休",X$17=1,AND(Y77&lt;&gt;"準",Y77&lt;&gt;"深",W77="")),OR(Y77="休",AND(OR(Y77="準",Y77="深"),OR(Z77="休",X$17=30,Z$18="×")),X$17=31,Y$18="×",Y77="")))))),40,0))))</f>
        <v>0</v>
      </c>
      <c r="Y218" s="343">
        <f t="shared" ref="Y218" si="1220">IF(AND($D$1="二交代制",Y$17&gt;=1,Y$17&lt;=28,Y77="当",Z77="明",AA77="休",AB77="当"),10,IF(AND($D$1="三交代制",Y$17&gt;=2,Y$17&lt;=30,OR(Y77="準",Y77="深"),OR(Z77="準",Z77="深"),OR(AA77="準",AA77="深")),20,IF(AND($D$1="二交代制",OR(Y77="当",Y77="明"),NOT(OR(AND(Y77="当",OR(Z77="明",Y$17=31,Z$18="×"),OR(AA77="休",Y$17=30,Y$17=31,AA$18="×")),AND(Y77="明",OR(X77="当",Y$17=1),OR(Z77="休",Y$17=31,Z$18="×"))))),30,IF(AND($D$1="三交代制",X77&lt;&gt;"準",X77&lt;&gt;"深",OR(Y77="準",Y77="深"),(NOT(OR(AND(Y77="準",OR(X77="日",X77="休",Y$17=1,AND(Z77&lt;&gt;"準",Z77&lt;&gt;"深",X77="")),OR(Z77="休",AND(Z77="準",OR(AA77="休",Y$17=30,AA$18="×")),Y$17=31,Z$18="×",Z77="")),AND(Y77="深",OR(X77="休",Y$17=1,AND(Z77&lt;&gt;"準",Z77&lt;&gt;"深",X77="")),OR(Z77="休",AND(OR(Z77="準",Z77="深"),OR(AA77="休",Y$17=30,AA$18="×")),Y$17=31,Z$18="×",Z77="")))))),40,0))))</f>
        <v>0</v>
      </c>
      <c r="Z218" s="343">
        <f t="shared" ref="Z218" si="1221">IF(AND($D$1="二交代制",Z$17&gt;=1,Z$17&lt;=28,Z77="当",AA77="明",AB77="休",AC77="当"),10,IF(AND($D$1="三交代制",Z$17&gt;=2,Z$17&lt;=30,OR(Z77="準",Z77="深"),OR(AA77="準",AA77="深"),OR(AB77="準",AB77="深")),20,IF(AND($D$1="二交代制",OR(Z77="当",Z77="明"),NOT(OR(AND(Z77="当",OR(AA77="明",Z$17=31,AA$18="×"),OR(AB77="休",Z$17=30,Z$17=31,AB$18="×")),AND(Z77="明",OR(Y77="当",Z$17=1),OR(AA77="休",Z$17=31,AA$18="×"))))),30,IF(AND($D$1="三交代制",Y77&lt;&gt;"準",Y77&lt;&gt;"深",OR(Z77="準",Z77="深"),(NOT(OR(AND(Z77="準",OR(Y77="日",Y77="休",Z$17=1,AND(AA77&lt;&gt;"準",AA77&lt;&gt;"深",Y77="")),OR(AA77="休",AND(AA77="準",OR(AB77="休",Z$17=30,AB$18="×")),Z$17=31,AA$18="×",AA77="")),AND(Z77="深",OR(Y77="休",Z$17=1,AND(AA77&lt;&gt;"準",AA77&lt;&gt;"深",Y77="")),OR(AA77="休",AND(OR(AA77="準",AA77="深"),OR(AB77="休",Z$17=30,AB$18="×")),Z$17=31,AA$18="×",AA77="")))))),40,0))))</f>
        <v>0</v>
      </c>
      <c r="AA218" s="343">
        <f t="shared" ref="AA218" si="1222">IF(AND($D$1="二交代制",AA$17&gt;=1,AA$17&lt;=28,AA77="当",AB77="明",AC77="休",AD77="当"),10,IF(AND($D$1="三交代制",AA$17&gt;=2,AA$17&lt;=30,OR(AA77="準",AA77="深"),OR(AB77="準",AB77="深"),OR(AC77="準",AC77="深")),20,IF(AND($D$1="二交代制",OR(AA77="当",AA77="明"),NOT(OR(AND(AA77="当",OR(AB77="明",AA$17=31,AB$18="×"),OR(AC77="休",AA$17=30,AA$17=31,AC$18="×")),AND(AA77="明",OR(Z77="当",AA$17=1),OR(AB77="休",AA$17=31,AB$18="×"))))),30,IF(AND($D$1="三交代制",Z77&lt;&gt;"準",Z77&lt;&gt;"深",OR(AA77="準",AA77="深"),(NOT(OR(AND(AA77="準",OR(Z77="日",Z77="休",AA$17=1,AND(AB77&lt;&gt;"準",AB77&lt;&gt;"深",Z77="")),OR(AB77="休",AND(AB77="準",OR(AC77="休",AA$17=30,AC$18="×")),AA$17=31,AB$18="×",AB77="")),AND(AA77="深",OR(Z77="休",AA$17=1,AND(AB77&lt;&gt;"準",AB77&lt;&gt;"深",Z77="")),OR(AB77="休",AND(OR(AB77="準",AB77="深"),OR(AC77="休",AA$17=30,AC$18="×")),AA$17=31,AB$18="×",AB77="")))))),40,0))))</f>
        <v>0</v>
      </c>
      <c r="AB218" s="343">
        <f t="shared" ref="AB218" si="1223">IF(AND($D$1="二交代制",AB$17&gt;=1,AB$17&lt;=28,AB77="当",AC77="明",AD77="休",AE77="当"),10,IF(AND($D$1="三交代制",AB$17&gt;=2,AB$17&lt;=30,OR(AB77="準",AB77="深"),OR(AC77="準",AC77="深"),OR(AD77="準",AD77="深")),20,IF(AND($D$1="二交代制",OR(AB77="当",AB77="明"),NOT(OR(AND(AB77="当",OR(AC77="明",AB$17=31,AC$18="×"),OR(AD77="休",AB$17=30,AB$17=31,AD$18="×")),AND(AB77="明",OR(AA77="当",AB$17=1),OR(AC77="休",AB$17=31,AC$18="×"))))),30,IF(AND($D$1="三交代制",AA77&lt;&gt;"準",AA77&lt;&gt;"深",OR(AB77="準",AB77="深"),(NOT(OR(AND(AB77="準",OR(AA77="日",AA77="休",AB$17=1,AND(AC77&lt;&gt;"準",AC77&lt;&gt;"深",AA77="")),OR(AC77="休",AND(AC77="準",OR(AD77="休",AB$17=30,AD$18="×")),AB$17=31,AC$18="×",AC77="")),AND(AB77="深",OR(AA77="休",AB$17=1,AND(AC77&lt;&gt;"準",AC77&lt;&gt;"深",AA77="")),OR(AC77="休",AND(OR(AC77="準",AC77="深"),OR(AD77="休",AB$17=30,AD$18="×")),AB$17=31,AC$18="×",AC77="")))))),40,0))))</f>
        <v>0</v>
      </c>
      <c r="AC218" s="343">
        <f t="shared" ref="AC218" si="1224">IF(AND($D$1="二交代制",AC$17&gt;=1,AC$17&lt;=28,AC77="当",AD77="明",AE77="休",AF77="当"),10,IF(AND($D$1="三交代制",AC$17&gt;=2,AC$17&lt;=30,OR(AC77="準",AC77="深"),OR(AD77="準",AD77="深"),OR(AE77="準",AE77="深")),20,IF(AND($D$1="二交代制",OR(AC77="当",AC77="明"),NOT(OR(AND(AC77="当",OR(AD77="明",AC$17=31,AD$18="×"),OR(AE77="休",AC$17=30,AC$17=31,AE$18="×")),AND(AC77="明",OR(AB77="当",AC$17=1),OR(AD77="休",AC$17=31,AD$18="×"))))),30,IF(AND($D$1="三交代制",AB77&lt;&gt;"準",AB77&lt;&gt;"深",OR(AC77="準",AC77="深"),(NOT(OR(AND(AC77="準",OR(AB77="日",AB77="休",AC$17=1,AND(AD77&lt;&gt;"準",AD77&lt;&gt;"深",AB77="")),OR(AD77="休",AND(AD77="準",OR(AE77="休",AC$17=30,AE$18="×")),AC$17=31,AD$18="×",AD77="")),AND(AC77="深",OR(AB77="休",AC$17=1,AND(AD77&lt;&gt;"準",AD77&lt;&gt;"深",AB77="")),OR(AD77="休",AND(OR(AD77="準",AD77="深"),OR(AE77="休",AC$17=30,AE$18="×")),AC$17=31,AD$18="×",AD77="")))))),40,0))))</f>
        <v>0</v>
      </c>
      <c r="AD218" s="343">
        <f t="shared" ref="AD218" si="1225">IF(AND($D$1="二交代制",AD$17&gt;=1,AD$17&lt;=28,AD77="当",AE77="明",AF77="休",AG77="当"),10,IF(AND($D$1="三交代制",AD$17&gt;=2,AD$17&lt;=30,OR(AD77="準",AD77="深"),OR(AE77="準",AE77="深"),OR(AF77="準",AF77="深")),20,IF(AND($D$1="二交代制",OR(AD77="当",AD77="明"),NOT(OR(AND(AD77="当",OR(AE77="明",AD$17=31,AE$18="×"),OR(AF77="休",AD$17=30,AD$17=31,AF$18="×")),AND(AD77="明",OR(AC77="当",AD$17=1),OR(AE77="休",AD$17=31,AE$18="×"))))),30,IF(AND($D$1="三交代制",AC77&lt;&gt;"準",AC77&lt;&gt;"深",OR(AD77="準",AD77="深"),(NOT(OR(AND(AD77="準",OR(AC77="日",AC77="休",AD$17=1,AND(AE77&lt;&gt;"準",AE77&lt;&gt;"深",AC77="")),OR(AE77="休",AND(AE77="準",OR(AF77="休",AD$17=30,AF$18="×")),AD$17=31,AE$18="×",AE77="")),AND(AD77="深",OR(AC77="休",AD$17=1,AND(AE77&lt;&gt;"準",AE77&lt;&gt;"深",AC77="")),OR(AE77="休",AND(OR(AE77="準",AE77="深"),OR(AF77="休",AD$17=30,AF$18="×")),AD$17=31,AE$18="×",AE77="")))))),40,0))))</f>
        <v>0</v>
      </c>
      <c r="AE218" s="343">
        <f t="shared" ref="AE218" si="1226">IF(AND($D$1="二交代制",AE$17&gt;=1,AE$17&lt;=28,AE77="当",AF77="明",AG77="休",AH77="当"),10,IF(AND($D$1="三交代制",AE$17&gt;=2,AE$17&lt;=30,OR(AE77="準",AE77="深"),OR(AF77="準",AF77="深"),OR(AG77="準",AG77="深")),20,IF(AND($D$1="二交代制",OR(AE77="当",AE77="明"),NOT(OR(AND(AE77="当",OR(AF77="明",AE$17=31,AF$18="×"),OR(AG77="休",AE$17=30,AE$17=31,AG$18="×")),AND(AE77="明",OR(AD77="当",AE$17=1),OR(AF77="休",AE$17=31,AF$18="×"))))),30,IF(AND($D$1="三交代制",AD77&lt;&gt;"準",AD77&lt;&gt;"深",OR(AE77="準",AE77="深"),(NOT(OR(AND(AE77="準",OR(AD77="日",AD77="休",AE$17=1,AND(AF77&lt;&gt;"準",AF77&lt;&gt;"深",AD77="")),OR(AF77="休",AND(AF77="準",OR(AG77="休",AE$17=30,AG$18="×")),AE$17=31,AF$18="×",AF77="")),AND(AE77="深",OR(AD77="休",AE$17=1,AND(AF77&lt;&gt;"準",AF77&lt;&gt;"深",AD77="")),OR(AF77="休",AND(OR(AF77="準",AF77="深"),OR(AG77="休",AE$17=30,AG$18="×")),AE$17=31,AF$18="×",AF77="")))))),40,0))))</f>
        <v>0</v>
      </c>
      <c r="AF218" s="343">
        <f t="shared" ref="AF218" si="1227">IF(AND($D$1="二交代制",AF$17&gt;=1,AF$17&lt;=28,AF77="当",AG77="明",AH77="休",AI77="当"),10,IF(AND($D$1="三交代制",AF$17&gt;=2,AF$17&lt;=30,OR(AF77="準",AF77="深"),OR(AG77="準",AG77="深"),OR(AH77="準",AH77="深")),20,IF(AND($D$1="二交代制",OR(AF77="当",AF77="明"),NOT(OR(AND(AF77="当",OR(AG77="明",AF$17=31,AG$18="×"),OR(AH77="休",AF$17=30,AF$17=31,AH$18="×")),AND(AF77="明",OR(AE77="当",AF$17=1),OR(AG77="休",AF$17=31,AG$18="×"))))),30,IF(AND($D$1="三交代制",AE77&lt;&gt;"準",AE77&lt;&gt;"深",OR(AF77="準",AF77="深"),(NOT(OR(AND(AF77="準",OR(AE77="日",AE77="休",AF$17=1,AND(AG77&lt;&gt;"準",AG77&lt;&gt;"深",AE77="")),OR(AG77="休",AND(AG77="準",OR(AH77="休",AF$17=30,AH$18="×")),AF$17=31,AG$18="×",AG77="")),AND(AF77="深",OR(AE77="休",AF$17=1,AND(AG77&lt;&gt;"準",AG77&lt;&gt;"深",AE77="")),OR(AG77="休",AND(OR(AG77="準",AG77="深"),OR(AH77="休",AF$17=30,AH$18="×")),AF$17=31,AG$18="×",AG77="")))))),40,0))))</f>
        <v>0</v>
      </c>
      <c r="AG218" s="343">
        <f t="shared" ref="AG218" si="1228">IF(AND($D$1="二交代制",AG$17&gt;=1,AG$17&lt;=28,AG77="当",AH77="明",AI77="休",AJ77="当"),10,IF(AND($D$1="三交代制",AG$17&gt;=2,AG$17&lt;=30,OR(AG77="準",AG77="深"),OR(AH77="準",AH77="深"),OR(AI77="準",AI77="深")),20,IF(AND($D$1="二交代制",OR(AG77="当",AG77="明"),NOT(OR(AND(AG77="当",OR(AH77="明",AG$17=31,AH$18="×"),OR(AI77="休",AG$17=30,AG$17=31,AI$18="×")),AND(AG77="明",OR(AF77="当",AG$17=1),OR(AH77="休",AG$17=31,AH$18="×"))))),30,IF(AND($D$1="三交代制",AF77&lt;&gt;"準",AF77&lt;&gt;"深",OR(AG77="準",AG77="深"),(NOT(OR(AND(AG77="準",OR(AF77="日",AF77="休",AG$17=1,AND(AH77&lt;&gt;"準",AH77&lt;&gt;"深",AF77="")),OR(AH77="休",AND(AH77="準",OR(AI77="休",AG$17=30,AI$18="×")),AG$17=31,AH$18="×",AH77="")),AND(AG77="深",OR(AF77="休",AG$17=1,AND(AH77&lt;&gt;"準",AH77&lt;&gt;"深",AF77="")),OR(AH77="休",AND(OR(AH77="準",AH77="深"),OR(AI77="休",AG$17=30,AI$18="×")),AG$17=31,AH$18="×",AH77="")))))),40,0))))</f>
        <v>0</v>
      </c>
      <c r="AH218" s="343">
        <f t="shared" ref="AH218" si="1229">IF(AND($D$1="二交代制",AH$17&gt;=1,AH$17&lt;=28,AH77="当",AI77="明",AJ77="休",AK77="当"),10,IF(AND($D$1="三交代制",AH$17&gt;=2,AH$17&lt;=30,OR(AH77="準",AH77="深"),OR(AI77="準",AI77="深"),OR(AJ77="準",AJ77="深")),20,IF(AND($D$1="二交代制",OR(AH77="当",AH77="明"),NOT(OR(AND(AH77="当",OR(AI77="明",AH$17=31,AI$18="×"),OR(AJ77="休",AH$17=30,AH$17=31,AJ$18="×")),AND(AH77="明",OR(AG77="当",AH$17=1),OR(AI77="休",AH$17=31,AI$18="×"))))),30,IF(AND($D$1="三交代制",AG77&lt;&gt;"準",AG77&lt;&gt;"深",OR(AH77="準",AH77="深"),(NOT(OR(AND(AH77="準",OR(AG77="日",AG77="休",AH$17=1,AND(AI77&lt;&gt;"準",AI77&lt;&gt;"深",AG77="")),OR(AI77="休",AND(AI77="準",OR(AJ77="休",AH$17=30,AJ$18="×")),AH$17=31,AI$18="×",AI77="")),AND(AH77="深",OR(AG77="休",AH$17=1,AND(AI77&lt;&gt;"準",AI77&lt;&gt;"深",AG77="")),OR(AI77="休",AND(OR(AI77="準",AI77="深"),OR(AJ77="休",AH$17=30,AJ$18="×")),AH$17=31,AI$18="×",AI77="")))))),40,0))))</f>
        <v>0</v>
      </c>
      <c r="AI218" s="343">
        <f t="shared" ref="AI218" si="1230">IF(AND($D$1="二交代制",AI$17&gt;=1,AI$17&lt;=28,AI77="当",AJ77="明",AK77="休",AL77="当"),10,IF(AND($D$1="三交代制",AI$17&gt;=2,AI$17&lt;=30,OR(AI77="準",AI77="深"),OR(AJ77="準",AJ77="深"),OR(AK77="準",AK77="深")),20,IF(AND($D$1="二交代制",OR(AI77="当",AI77="明"),NOT(OR(AND(AI77="当",OR(AJ77="明",AI$17=31,AJ$18="×"),OR(AK77="休",AI$17=30,AI$17=31,AK$18="×")),AND(AI77="明",OR(AH77="当",AI$17=1),OR(AJ77="休",AI$17=31,AJ$18="×"))))),30,IF(AND($D$1="三交代制",AH77&lt;&gt;"準",AH77&lt;&gt;"深",OR(AI77="準",AI77="深"),(NOT(OR(AND(AI77="準",OR(AH77="日",AH77="休",AI$17=1,AND(AJ77&lt;&gt;"準",AJ77&lt;&gt;"深",AH77="")),OR(AJ77="休",AND(AJ77="準",OR(AK77="休",AI$17=30,AK$18="×")),AI$17=31,AJ$18="×",AJ77="")),AND(AI77="深",OR(AH77="休",AI$17=1,AND(AJ77&lt;&gt;"準",AJ77&lt;&gt;"深",AH77="")),OR(AJ77="休",AND(OR(AJ77="準",AJ77="深"),OR(AK77="休",AI$17=30,AK$18="×")),AI$17=31,AJ$18="×",AJ77="")))))),40,0))))</f>
        <v>0</v>
      </c>
      <c r="AJ218" s="343">
        <f t="shared" ref="AJ218" si="1231">IF(AND($D$1="二交代制",AJ$17&gt;=1,AJ$17&lt;=28,AJ77="当",AK77="明",AL77="休",AM77="当"),10,IF(AND($D$1="三交代制",AJ$17&gt;=2,AJ$17&lt;=30,OR(AJ77="準",AJ77="深"),OR(AK77="準",AK77="深"),OR(AL77="準",AL77="深")),20,IF(AND($D$1="二交代制",OR(AJ77="当",AJ77="明"),NOT(OR(AND(AJ77="当",OR(AK77="明",AJ$17=31,AK$18="×"),OR(AL77="休",AJ$17=30,AJ$17=31,AL$18="×")),AND(AJ77="明",OR(AI77="当",AJ$17=1),OR(AK77="休",AJ$17=31,AK$18="×"))))),30,IF(AND($D$1="三交代制",AI77&lt;&gt;"準",AI77&lt;&gt;"深",OR(AJ77="準",AJ77="深"),(NOT(OR(AND(AJ77="準",OR(AI77="日",AI77="休",AJ$17=1,AND(AK77&lt;&gt;"準",AK77&lt;&gt;"深",AI77="")),OR(AK77="休",AND(AK77="準",OR(AL77="休",AJ$17=30,AL$18="×")),AJ$17=31,AK$18="×",AK77="")),AND(AJ77="深",OR(AI77="休",AJ$17=1,AND(AK77&lt;&gt;"準",AK77&lt;&gt;"深",AI77="")),OR(AK77="休",AND(OR(AK77="準",AK77="深"),OR(AL77="休",AJ$17=30,AL$18="×")),AJ$17=31,AK$18="×",AK77="")))))),40,0))))</f>
        <v>0</v>
      </c>
      <c r="AK218" s="343">
        <f t="shared" ref="AK218" si="1232">IF(AND($D$1="二交代制",AK$17&gt;=1,AK$17&lt;=28,AK77="当",AL77="明",AM77="休",AN77="当"),10,IF(AND($D$1="三交代制",AK$17&gt;=2,AK$17&lt;=30,OR(AK77="準",AK77="深"),OR(AL77="準",AL77="深"),OR(AM77="準",AM77="深")),20,IF(AND($D$1="二交代制",OR(AK77="当",AK77="明"),NOT(OR(AND(AK77="当",OR(AL77="明",AK$17=31,AL$18="×"),OR(AM77="休",AK$17=30,AK$17=31,AM$18="×")),AND(AK77="明",OR(AJ77="当",AK$17=1),OR(AL77="休",AK$17=31,AL$18="×"))))),30,IF(AND($D$1="三交代制",AJ77&lt;&gt;"準",AJ77&lt;&gt;"深",OR(AK77="準",AK77="深"),(NOT(OR(AND(AK77="準",OR(AJ77="日",AJ77="休",AK$17=1,AND(AL77&lt;&gt;"準",AL77&lt;&gt;"深",AJ77="")),OR(AL77="休",AND(AL77="準",OR(AM77="休",AK$17=30,AM$18="×")),AK$17=31,AL$18="×",AL77="")),AND(AK77="深",OR(AJ77="休",AK$17=1,AND(AL77&lt;&gt;"準",AL77&lt;&gt;"深",AJ77="")),OR(AL77="休",AND(OR(AL77="準",AL77="深"),OR(AM77="休",AK$17=30,AM$18="×")),AK$17=31,AL$18="×",AL77="")))))),40,0))))</f>
        <v>0</v>
      </c>
      <c r="AL218" s="343">
        <f t="shared" ref="AL218" si="1233">IF(AND($D$1="二交代制",AL$17&gt;=1,AL$17&lt;=28,AL77="当",AM77="明",AN77="休",AO77="当"),10,IF(AND($D$1="三交代制",AL$17&gt;=2,AL$17&lt;=30,OR(AL77="準",AL77="深"),OR(AM77="準",AM77="深"),OR(AN77="準",AN77="深")),20,IF(AND($D$1="二交代制",OR(AL77="当",AL77="明"),NOT(OR(AND(AL77="当",OR(AM77="明",AL$17=31,AM$18="×"),OR(AN77="休",AL$17=30,AL$17=31,AN$18="×")),AND(AL77="明",OR(AK77="当",AL$17=1),OR(AM77="休",AL$17=31,AM$18="×"))))),30,IF(AND($D$1="三交代制",AK77&lt;&gt;"準",AK77&lt;&gt;"深",OR(AL77="準",AL77="深"),(NOT(OR(AND(AL77="準",OR(AK77="日",AK77="休",AL$17=1,AND(AM77&lt;&gt;"準",AM77&lt;&gt;"深",AK77="")),OR(AM77="休",AND(AM77="準",OR(AN77="休",AL$17=30,AN$18="×")),AL$17=31,AM$18="×",AM77="")),AND(AL77="深",OR(AK77="休",AL$17=1,AND(AM77&lt;&gt;"準",AM77&lt;&gt;"深",AK77="")),OR(AM77="休",AND(OR(AM77="準",AM77="深"),OR(AN77="休",AL$17=30,AN$18="×")),AL$17=31,AM$18="×",AM77="")))))),40,0))))</f>
        <v>0</v>
      </c>
      <c r="AM218" s="343">
        <f t="shared" ref="AM218" si="1234">IF(AND($D$1="二交代制",AM$17&gt;=1,AM$17&lt;=28,AM77="当",AN77="明",AO77="休",AP77="当"),10,IF(AND($D$1="三交代制",AM$17&gt;=2,AM$17&lt;=30,OR(AM77="準",AM77="深"),OR(AN77="準",AN77="深"),OR(AO77="準",AO77="深")),20,IF(AND($D$1="二交代制",OR(AM77="当",AM77="明"),NOT(OR(AND(AM77="当",OR(AN77="明",AM$17=31,AN$18="×"),OR(AO77="休",AM$17=30,AM$17=31,AO$18="×")),AND(AM77="明",OR(AL77="当",AM$17=1),OR(AN77="休",AM$17=31,AN$18="×"))))),30,IF(AND($D$1="三交代制",AL77&lt;&gt;"準",AL77&lt;&gt;"深",OR(AM77="準",AM77="深"),(NOT(OR(AND(AM77="準",OR(AL77="日",AL77="休",AM$17=1,AND(AN77&lt;&gt;"準",AN77&lt;&gt;"深",AL77="")),OR(AN77="休",AND(AN77="準",OR(AO77="休",AM$17=30,AO$18="×")),AM$17=31,AN$18="×",AN77="")),AND(AM77="深",OR(AL77="休",AM$17=1,AND(AN77&lt;&gt;"準",AN77&lt;&gt;"深",AL77="")),OR(AN77="休",AND(OR(AN77="準",AN77="深"),OR(AO77="休",AM$17=30,AO$18="×")),AM$17=31,AN$18="×",AN77="")))))),40,0))))</f>
        <v>0</v>
      </c>
      <c r="AN218" s="343">
        <f t="shared" ref="AN218" si="1235">IF(AND($D$1="二交代制",AN$17&gt;=1,AN$17&lt;=28,AN77="当",AO77="明",AP77="休",AQ77="当"),10,IF(AND($D$1="三交代制",AN$17&gt;=2,AN$17&lt;=30,OR(AN77="準",AN77="深"),OR(AO77="準",AO77="深"),OR(AP77="準",AP77="深")),20,IF(AND($D$1="二交代制",OR(AN77="当",AN77="明"),NOT(OR(AND(AN77="当",OR(AO77="明",AN$17=31,AO$18="×"),OR(AP77="休",AN$17=30,AN$17=31,AP$18="×")),AND(AN77="明",OR(AM77="当",AN$17=1),OR(AO77="休",AN$17=31,AO$18="×"))))),30,IF(AND($D$1="三交代制",AM77&lt;&gt;"準",AM77&lt;&gt;"深",OR(AN77="準",AN77="深"),(NOT(OR(AND(AN77="準",OR(AM77="日",AM77="休",AN$17=1,AND(AO77&lt;&gt;"準",AO77&lt;&gt;"深",AM77="")),OR(AO77="休",AND(AO77="準",OR(AP77="休",AN$17=30,AP$18="×")),AN$17=31,AO$18="×",AO77="")),AND(AN77="深",OR(AM77="休",AN$17=1,AND(AO77&lt;&gt;"準",AO77&lt;&gt;"深",AM77="")),OR(AO77="休",AND(OR(AO77="準",AO77="深"),OR(AP77="休",AN$17=30,AP$18="×")),AN$17=31,AO$18="×",AO77="")))))),40,0))))</f>
        <v>0</v>
      </c>
      <c r="AO218" s="343">
        <f t="shared" ref="AO218" si="1236">IF(AND($D$1="二交代制",AO$17&gt;=1,AO$17&lt;=28,AO77="当",AP77="明",AQ77="休",AR77="当"),10,IF(AND($D$1="三交代制",AO$17&gt;=2,AO$17&lt;=30,OR(AO77="準",AO77="深"),OR(AP77="準",AP77="深"),OR(AQ77="準",AQ77="深")),20,IF(AND($D$1="二交代制",OR(AO77="当",AO77="明"),NOT(OR(AND(AO77="当",OR(AP77="明",AO$17=31,AP$18="×"),OR(AQ77="休",AO$17=30,AO$17=31,AQ$18="×")),AND(AO77="明",OR(AN77="当",AO$17=1),OR(AP77="休",AO$17=31,AP$18="×"))))),30,IF(AND($D$1="三交代制",AN77&lt;&gt;"準",AN77&lt;&gt;"深",OR(AO77="準",AO77="深"),(NOT(OR(AND(AO77="準",OR(AN77="日",AN77="休",AO$17=1,AND(AP77&lt;&gt;"準",AP77&lt;&gt;"深",AN77="")),OR(AP77="休",AND(AP77="準",OR(AQ77="休",AO$17=30,AQ$18="×")),AO$17=31,AP$18="×",AP77="")),AND(AO77="深",OR(AN77="休",AO$17=1,AND(AP77&lt;&gt;"準",AP77&lt;&gt;"深",AN77="")),OR(AP77="休",AND(OR(AP77="準",AP77="深"),OR(AQ77="休",AO$17=30,AQ$18="×")),AO$17=31,AP$18="×",AP77="")))))),40,0))))</f>
        <v>0</v>
      </c>
    </row>
    <row r="219" spans="3:42" x14ac:dyDescent="0.4">
      <c r="C219" s="17"/>
      <c r="D219" s="25"/>
      <c r="E219" s="25"/>
      <c r="F219" s="25"/>
      <c r="G219" s="25"/>
      <c r="H219" s="25"/>
      <c r="I219" s="346"/>
      <c r="J219" s="434"/>
      <c r="K219" s="343"/>
      <c r="L219" s="343"/>
      <c r="M219" s="343"/>
      <c r="N219" s="343"/>
      <c r="O219" s="343"/>
      <c r="P219" s="343"/>
      <c r="Q219" s="343"/>
      <c r="R219" s="343"/>
      <c r="S219" s="343"/>
      <c r="T219" s="343"/>
      <c r="U219" s="343"/>
      <c r="V219" s="343"/>
      <c r="W219" s="343"/>
      <c r="X219" s="343"/>
      <c r="Y219" s="343"/>
      <c r="Z219" s="343"/>
      <c r="AA219" s="343"/>
      <c r="AB219" s="343"/>
      <c r="AC219" s="343"/>
      <c r="AD219" s="343"/>
      <c r="AE219" s="343"/>
      <c r="AF219" s="343"/>
      <c r="AG219" s="343"/>
      <c r="AH219" s="343"/>
      <c r="AI219" s="343"/>
      <c r="AJ219" s="343"/>
      <c r="AK219" s="343"/>
      <c r="AL219" s="343"/>
      <c r="AM219" s="343"/>
      <c r="AN219" s="343"/>
      <c r="AO219" s="343"/>
    </row>
    <row r="220" spans="3:42" x14ac:dyDescent="0.4">
      <c r="C220" s="17"/>
      <c r="D220" s="27"/>
      <c r="E220" s="27"/>
      <c r="F220" s="27"/>
      <c r="G220" s="27"/>
      <c r="H220" s="27"/>
      <c r="I220" s="438" t="s">
        <v>72</v>
      </c>
      <c r="J220" s="419" t="str">
        <f t="shared" ref="J220" si="1237">E79</f>
        <v>畑中</v>
      </c>
      <c r="K220" s="343">
        <f t="shared" ref="K220" si="1238">IF(AND($D$1="二交代制",K$17&gt;=1,K$17&lt;=28,K79="当",L79="明",M79="休",N79="当"),10,IF(AND($D$1="三交代制",K$17&gt;=2,K$17&lt;=30,OR(K79="準",K79="深"),OR(L79="準",L79="深"),OR(M79="準",M79="深")),20,IF(AND($D$1="二交代制",OR(K79="当",K79="明"),NOT(OR(AND(K79="当",OR(L79="明",K$17=31,L$18="×"),OR(M79="休",K$17=30,K$17=31,M$18="×")),AND(K79="明",OR(J79="当",K$17=1),OR(L79="休",K$17=31,L$18="×"))))),30,IF(AND($D$1="三交代制",J79&lt;&gt;"準",J79&lt;&gt;"深",OR(K79="準",K79="深"),(NOT(OR(AND(K79="準",OR(J79="日",J79="休",K$17=1,AND(L79&lt;&gt;"準",L79&lt;&gt;"深",J79="")),OR(L79="休",AND(L79="準",OR(M79="休",K$17=30,M$18="×")),K$17=31,L$18="×",L79="")),AND(K79="深",OR(J79="休",K$17=1,AND(L79&lt;&gt;"準",L79&lt;&gt;"深",J79="")),OR(L79="休",AND(OR(L79="準",L79="深"),OR(M79="休",K$17=30,M$18="×")),K$17=31,L$18="×",L79="")))))),40,0))))</f>
        <v>0</v>
      </c>
      <c r="L220" s="343">
        <f t="shared" ref="L220" si="1239">IF(AND($D$1="二交代制",L$17&gt;=1,L$17&lt;=28,L79="当",M79="明",N79="休",O79="当"),10,IF(AND($D$1="三交代制",L$17&gt;=2,L$17&lt;=30,OR(L79="準",L79="深"),OR(M79="準",M79="深"),OR(N79="準",N79="深")),20,IF(AND($D$1="二交代制",OR(L79="当",L79="明"),NOT(OR(AND(L79="当",OR(M79="明",L$17=31,M$18="×"),OR(N79="休",L$17=30,L$17=31,N$18="×")),AND(L79="明",OR(K79="当",L$17=1),OR(M79="休",L$17=31,M$18="×"))))),30,IF(AND($D$1="三交代制",K79&lt;&gt;"準",K79&lt;&gt;"深",OR(L79="準",L79="深"),(NOT(OR(AND(L79="準",OR(K79="日",K79="休",L$17=1,AND(M79&lt;&gt;"準",M79&lt;&gt;"深",K79="")),OR(M79="休",AND(M79="準",OR(N79="休",L$17=30,N$18="×")),L$17=31,M$18="×",M79="")),AND(L79="深",OR(K79="休",L$17=1,AND(M79&lt;&gt;"準",M79&lt;&gt;"深",K79="")),OR(M79="休",AND(OR(M79="準",M79="深"),OR(N79="休",L$17=30,N$18="×")),L$17=31,M$18="×",M79="")))))),40,0))))</f>
        <v>0</v>
      </c>
      <c r="M220" s="343">
        <f t="shared" ref="M220" si="1240">IF(AND($D$1="二交代制",M$17&gt;=1,M$17&lt;=28,M79="当",N79="明",O79="休",P79="当"),10,IF(AND($D$1="三交代制",M$17&gt;=2,M$17&lt;=30,OR(M79="準",M79="深"),OR(N79="準",N79="深"),OR(O79="準",O79="深")),20,IF(AND($D$1="二交代制",OR(M79="当",M79="明"),NOT(OR(AND(M79="当",OR(N79="明",M$17=31,N$18="×"),OR(O79="休",M$17=30,M$17=31,O$18="×")),AND(M79="明",OR(L79="当",M$17=1),OR(N79="休",M$17=31,N$18="×"))))),30,IF(AND($D$1="三交代制",L79&lt;&gt;"準",L79&lt;&gt;"深",OR(M79="準",M79="深"),(NOT(OR(AND(M79="準",OR(L79="日",L79="休",M$17=1,AND(N79&lt;&gt;"準",N79&lt;&gt;"深",L79="")),OR(N79="休",AND(N79="準",OR(O79="休",M$17=30,O$18="×")),M$17=31,N$18="×",N79="")),AND(M79="深",OR(L79="休",M$17=1,AND(N79&lt;&gt;"準",N79&lt;&gt;"深",L79="")),OR(N79="休",AND(OR(N79="準",N79="深"),OR(O79="休",M$17=30,O$18="×")),M$17=31,N$18="×",N79="")))))),40,0))))</f>
        <v>0</v>
      </c>
      <c r="N220" s="343">
        <f t="shared" ref="N220" si="1241">IF(AND($D$1="二交代制",N$17&gt;=1,N$17&lt;=28,N79="当",O79="明",P79="休",Q79="当"),10,IF(AND($D$1="三交代制",N$17&gt;=2,N$17&lt;=30,OR(N79="準",N79="深"),OR(O79="準",O79="深"),OR(P79="準",P79="深")),20,IF(AND($D$1="二交代制",OR(N79="当",N79="明"),NOT(OR(AND(N79="当",OR(O79="明",N$17=31,O$18="×"),OR(P79="休",N$17=30,N$17=31,P$18="×")),AND(N79="明",OR(M79="当",N$17=1),OR(O79="休",N$17=31,O$18="×"))))),30,IF(AND($D$1="三交代制",M79&lt;&gt;"準",M79&lt;&gt;"深",OR(N79="準",N79="深"),(NOT(OR(AND(N79="準",OR(M79="日",M79="休",N$17=1,AND(O79&lt;&gt;"準",O79&lt;&gt;"深",M79="")),OR(O79="休",AND(O79="準",OR(P79="休",N$17=30,P$18="×")),N$17=31,O$18="×",O79="")),AND(N79="深",OR(M79="休",N$17=1,AND(O79&lt;&gt;"準",O79&lt;&gt;"深",M79="")),OR(O79="休",AND(OR(O79="準",O79="深"),OR(P79="休",N$17=30,P$18="×")),N$17=31,O$18="×",O79="")))))),40,0))))</f>
        <v>0</v>
      </c>
      <c r="O220" s="343">
        <f t="shared" ref="O220" si="1242">IF(AND($D$1="二交代制",O$17&gt;=1,O$17&lt;=28,O79="当",P79="明",Q79="休",R79="当"),10,IF(AND($D$1="三交代制",O$17&gt;=2,O$17&lt;=30,OR(O79="準",O79="深"),OR(P79="準",P79="深"),OR(Q79="準",Q79="深")),20,IF(AND($D$1="二交代制",OR(O79="当",O79="明"),NOT(OR(AND(O79="当",OR(P79="明",O$17=31,P$18="×"),OR(Q79="休",O$17=30,O$17=31,Q$18="×")),AND(O79="明",OR(N79="当",O$17=1),OR(P79="休",O$17=31,P$18="×"))))),30,IF(AND($D$1="三交代制",N79&lt;&gt;"準",N79&lt;&gt;"深",OR(O79="準",O79="深"),(NOT(OR(AND(O79="準",OR(N79="日",N79="休",O$17=1,AND(P79&lt;&gt;"準",P79&lt;&gt;"深",N79="")),OR(P79="休",AND(P79="準",OR(Q79="休",O$17=30,Q$18="×")),O$17=31,P$18="×",P79="")),AND(O79="深",OR(N79="休",O$17=1,AND(P79&lt;&gt;"準",P79&lt;&gt;"深",N79="")),OR(P79="休",AND(OR(P79="準",P79="深"),OR(Q79="休",O$17=30,Q$18="×")),O$17=31,P$18="×",P79="")))))),40,0))))</f>
        <v>0</v>
      </c>
      <c r="P220" s="343">
        <f t="shared" ref="P220" si="1243">IF(AND($D$1="二交代制",P$17&gt;=1,P$17&lt;=28,P79="当",Q79="明",R79="休",S79="当"),10,IF(AND($D$1="三交代制",P$17&gt;=2,P$17&lt;=30,OR(P79="準",P79="深"),OR(Q79="準",Q79="深"),OR(R79="準",R79="深")),20,IF(AND($D$1="二交代制",OR(P79="当",P79="明"),NOT(OR(AND(P79="当",OR(Q79="明",P$17=31,Q$18="×"),OR(R79="休",P$17=30,P$17=31,R$18="×")),AND(P79="明",OR(O79="当",P$17=1),OR(Q79="休",P$17=31,Q$18="×"))))),30,IF(AND($D$1="三交代制",O79&lt;&gt;"準",O79&lt;&gt;"深",OR(P79="準",P79="深"),(NOT(OR(AND(P79="準",OR(O79="日",O79="休",P$17=1,AND(Q79&lt;&gt;"準",Q79&lt;&gt;"深",O79="")),OR(Q79="休",AND(Q79="準",OR(R79="休",P$17=30,R$18="×")),P$17=31,Q$18="×",Q79="")),AND(P79="深",OR(O79="休",P$17=1,AND(Q79&lt;&gt;"準",Q79&lt;&gt;"深",O79="")),OR(Q79="休",AND(OR(Q79="準",Q79="深"),OR(R79="休",P$17=30,R$18="×")),P$17=31,Q$18="×",Q79="")))))),40,0))))</f>
        <v>0</v>
      </c>
      <c r="Q220" s="343">
        <f t="shared" ref="Q220" si="1244">IF(AND($D$1="二交代制",Q$17&gt;=1,Q$17&lt;=28,Q79="当",R79="明",S79="休",T79="当"),10,IF(AND($D$1="三交代制",Q$17&gt;=2,Q$17&lt;=30,OR(Q79="準",Q79="深"),OR(R79="準",R79="深"),OR(S79="準",S79="深")),20,IF(AND($D$1="二交代制",OR(Q79="当",Q79="明"),NOT(OR(AND(Q79="当",OR(R79="明",Q$17=31,R$18="×"),OR(S79="休",Q$17=30,Q$17=31,S$18="×")),AND(Q79="明",OR(P79="当",Q$17=1),OR(R79="休",Q$17=31,R$18="×"))))),30,IF(AND($D$1="三交代制",P79&lt;&gt;"準",P79&lt;&gt;"深",OR(Q79="準",Q79="深"),(NOT(OR(AND(Q79="準",OR(P79="日",P79="休",Q$17=1,AND(R79&lt;&gt;"準",R79&lt;&gt;"深",P79="")),OR(R79="休",AND(R79="準",OR(S79="休",Q$17=30,S$18="×")),Q$17=31,R$18="×",R79="")),AND(Q79="深",OR(P79="休",Q$17=1,AND(R79&lt;&gt;"準",R79&lt;&gt;"深",P79="")),OR(R79="休",AND(OR(R79="準",R79="深"),OR(S79="休",Q$17=30,S$18="×")),Q$17=31,R$18="×",R79="")))))),40,0))))</f>
        <v>0</v>
      </c>
      <c r="R220" s="343">
        <f t="shared" ref="R220" si="1245">IF(AND($D$1="二交代制",R$17&gt;=1,R$17&lt;=28,R79="当",S79="明",T79="休",U79="当"),10,IF(AND($D$1="三交代制",R$17&gt;=2,R$17&lt;=30,OR(R79="準",R79="深"),OR(S79="準",S79="深"),OR(T79="準",T79="深")),20,IF(AND($D$1="二交代制",OR(R79="当",R79="明"),NOT(OR(AND(R79="当",OR(S79="明",R$17=31,S$18="×"),OR(T79="休",R$17=30,R$17=31,T$18="×")),AND(R79="明",OR(Q79="当",R$17=1),OR(S79="休",R$17=31,S$18="×"))))),30,IF(AND($D$1="三交代制",Q79&lt;&gt;"準",Q79&lt;&gt;"深",OR(R79="準",R79="深"),(NOT(OR(AND(R79="準",OR(Q79="日",Q79="休",R$17=1,AND(S79&lt;&gt;"準",S79&lt;&gt;"深",Q79="")),OR(S79="休",AND(S79="準",OR(T79="休",R$17=30,T$18="×")),R$17=31,S$18="×",S79="")),AND(R79="深",OR(Q79="休",R$17=1,AND(S79&lt;&gt;"準",S79&lt;&gt;"深",Q79="")),OR(S79="休",AND(OR(S79="準",S79="深"),OR(T79="休",R$17=30,T$18="×")),R$17=31,S$18="×",S79="")))))),40,0))))</f>
        <v>0</v>
      </c>
      <c r="S220" s="343">
        <f t="shared" ref="S220" si="1246">IF(AND($D$1="二交代制",S$17&gt;=1,S$17&lt;=28,S79="当",T79="明",U79="休",V79="当"),10,IF(AND($D$1="三交代制",S$17&gt;=2,S$17&lt;=30,OR(S79="準",S79="深"),OR(T79="準",T79="深"),OR(U79="準",U79="深")),20,IF(AND($D$1="二交代制",OR(S79="当",S79="明"),NOT(OR(AND(S79="当",OR(T79="明",S$17=31,T$18="×"),OR(U79="休",S$17=30,S$17=31,U$18="×")),AND(S79="明",OR(R79="当",S$17=1),OR(T79="休",S$17=31,T$18="×"))))),30,IF(AND($D$1="三交代制",R79&lt;&gt;"準",R79&lt;&gt;"深",OR(S79="準",S79="深"),(NOT(OR(AND(S79="準",OR(R79="日",R79="休",S$17=1,AND(T79&lt;&gt;"準",T79&lt;&gt;"深",R79="")),OR(T79="休",AND(T79="準",OR(U79="休",S$17=30,U$18="×")),S$17=31,T$18="×",T79="")),AND(S79="深",OR(R79="休",S$17=1,AND(T79&lt;&gt;"準",T79&lt;&gt;"深",R79="")),OR(T79="休",AND(OR(T79="準",T79="深"),OR(U79="休",S$17=30,U$18="×")),S$17=31,T$18="×",T79="")))))),40,0))))</f>
        <v>0</v>
      </c>
      <c r="T220" s="343">
        <f t="shared" ref="T220" si="1247">IF(AND($D$1="二交代制",T$17&gt;=1,T$17&lt;=28,T79="当",U79="明",V79="休",W79="当"),10,IF(AND($D$1="三交代制",T$17&gt;=2,T$17&lt;=30,OR(T79="準",T79="深"),OR(U79="準",U79="深"),OR(V79="準",V79="深")),20,IF(AND($D$1="二交代制",OR(T79="当",T79="明"),NOT(OR(AND(T79="当",OR(U79="明",T$17=31,U$18="×"),OR(V79="休",T$17=30,T$17=31,V$18="×")),AND(T79="明",OR(S79="当",T$17=1),OR(U79="休",T$17=31,U$18="×"))))),30,IF(AND($D$1="三交代制",S79&lt;&gt;"準",S79&lt;&gt;"深",OR(T79="準",T79="深"),(NOT(OR(AND(T79="準",OR(S79="日",S79="休",T$17=1,AND(U79&lt;&gt;"準",U79&lt;&gt;"深",S79="")),OR(U79="休",AND(U79="準",OR(V79="休",T$17=30,V$18="×")),T$17=31,U$18="×",U79="")),AND(T79="深",OR(S79="休",T$17=1,AND(U79&lt;&gt;"準",U79&lt;&gt;"深",S79="")),OR(U79="休",AND(OR(U79="準",U79="深"),OR(V79="休",T$17=30,V$18="×")),T$17=31,U$18="×",U79="")))))),40,0))))</f>
        <v>0</v>
      </c>
      <c r="U220" s="343">
        <f t="shared" ref="U220" si="1248">IF(AND($D$1="二交代制",U$17&gt;=1,U$17&lt;=28,U79="当",V79="明",W79="休",X79="当"),10,IF(AND($D$1="三交代制",U$17&gt;=2,U$17&lt;=30,OR(U79="準",U79="深"),OR(V79="準",V79="深"),OR(W79="準",W79="深")),20,IF(AND($D$1="二交代制",OR(U79="当",U79="明"),NOT(OR(AND(U79="当",OR(V79="明",U$17=31,V$18="×"),OR(W79="休",U$17=30,U$17=31,W$18="×")),AND(U79="明",OR(T79="当",U$17=1),OR(V79="休",U$17=31,V$18="×"))))),30,IF(AND($D$1="三交代制",T79&lt;&gt;"準",T79&lt;&gt;"深",OR(U79="準",U79="深"),(NOT(OR(AND(U79="準",OR(T79="日",T79="休",U$17=1,AND(V79&lt;&gt;"準",V79&lt;&gt;"深",T79="")),OR(V79="休",AND(V79="準",OR(W79="休",U$17=30,W$18="×")),U$17=31,V$18="×",V79="")),AND(U79="深",OR(T79="休",U$17=1,AND(V79&lt;&gt;"準",V79&lt;&gt;"深",T79="")),OR(V79="休",AND(OR(V79="準",V79="深"),OR(W79="休",U$17=30,W$18="×")),U$17=31,V$18="×",V79="")))))),40,0))))</f>
        <v>0</v>
      </c>
      <c r="V220" s="343">
        <f t="shared" ref="V220" si="1249">IF(AND($D$1="二交代制",V$17&gt;=1,V$17&lt;=28,V79="当",W79="明",X79="休",Y79="当"),10,IF(AND($D$1="三交代制",V$17&gt;=2,V$17&lt;=30,OR(V79="準",V79="深"),OR(W79="準",W79="深"),OR(X79="準",X79="深")),20,IF(AND($D$1="二交代制",OR(V79="当",V79="明"),NOT(OR(AND(V79="当",OR(W79="明",V$17=31,W$18="×"),OR(X79="休",V$17=30,V$17=31,X$18="×")),AND(V79="明",OR(U79="当",V$17=1),OR(W79="休",V$17=31,W$18="×"))))),30,IF(AND($D$1="三交代制",U79&lt;&gt;"準",U79&lt;&gt;"深",OR(V79="準",V79="深"),(NOT(OR(AND(V79="準",OR(U79="日",U79="休",V$17=1,AND(W79&lt;&gt;"準",W79&lt;&gt;"深",U79="")),OR(W79="休",AND(W79="準",OR(X79="休",V$17=30,X$18="×")),V$17=31,W$18="×",W79="")),AND(V79="深",OR(U79="休",V$17=1,AND(W79&lt;&gt;"準",W79&lt;&gt;"深",U79="")),OR(W79="休",AND(OR(W79="準",W79="深"),OR(X79="休",V$17=30,X$18="×")),V$17=31,W$18="×",W79="")))))),40,0))))</f>
        <v>0</v>
      </c>
      <c r="W220" s="343">
        <f t="shared" ref="W220" si="1250">IF(AND($D$1="二交代制",W$17&gt;=1,W$17&lt;=28,W79="当",X79="明",Y79="休",Z79="当"),10,IF(AND($D$1="三交代制",W$17&gt;=2,W$17&lt;=30,OR(W79="準",W79="深"),OR(X79="準",X79="深"),OR(Y79="準",Y79="深")),20,IF(AND($D$1="二交代制",OR(W79="当",W79="明"),NOT(OR(AND(W79="当",OR(X79="明",W$17=31,X$18="×"),OR(Y79="休",W$17=30,W$17=31,Y$18="×")),AND(W79="明",OR(V79="当",W$17=1),OR(X79="休",W$17=31,X$18="×"))))),30,IF(AND($D$1="三交代制",V79&lt;&gt;"準",V79&lt;&gt;"深",OR(W79="準",W79="深"),(NOT(OR(AND(W79="準",OR(V79="日",V79="休",W$17=1,AND(X79&lt;&gt;"準",X79&lt;&gt;"深",V79="")),OR(X79="休",AND(X79="準",OR(Y79="休",W$17=30,Y$18="×")),W$17=31,X$18="×",X79="")),AND(W79="深",OR(V79="休",W$17=1,AND(X79&lt;&gt;"準",X79&lt;&gt;"深",V79="")),OR(X79="休",AND(OR(X79="準",X79="深"),OR(Y79="休",W$17=30,Y$18="×")),W$17=31,X$18="×",X79="")))))),40,0))))</f>
        <v>0</v>
      </c>
      <c r="X220" s="343">
        <f t="shared" ref="X220" si="1251">IF(AND($D$1="二交代制",X$17&gt;=1,X$17&lt;=28,X79="当",Y79="明",Z79="休",AA79="当"),10,IF(AND($D$1="三交代制",X$17&gt;=2,X$17&lt;=30,OR(X79="準",X79="深"),OR(Y79="準",Y79="深"),OR(Z79="準",Z79="深")),20,IF(AND($D$1="二交代制",OR(X79="当",X79="明"),NOT(OR(AND(X79="当",OR(Y79="明",X$17=31,Y$18="×"),OR(Z79="休",X$17=30,X$17=31,Z$18="×")),AND(X79="明",OR(W79="当",X$17=1),OR(Y79="休",X$17=31,Y$18="×"))))),30,IF(AND($D$1="三交代制",W79&lt;&gt;"準",W79&lt;&gt;"深",OR(X79="準",X79="深"),(NOT(OR(AND(X79="準",OR(W79="日",W79="休",X$17=1,AND(Y79&lt;&gt;"準",Y79&lt;&gt;"深",W79="")),OR(Y79="休",AND(Y79="準",OR(Z79="休",X$17=30,Z$18="×")),X$17=31,Y$18="×",Y79="")),AND(X79="深",OR(W79="休",X$17=1,AND(Y79&lt;&gt;"準",Y79&lt;&gt;"深",W79="")),OR(Y79="休",AND(OR(Y79="準",Y79="深"),OR(Z79="休",X$17=30,Z$18="×")),X$17=31,Y$18="×",Y79="")))))),40,0))))</f>
        <v>0</v>
      </c>
      <c r="Y220" s="343">
        <f t="shared" ref="Y220" si="1252">IF(AND($D$1="二交代制",Y$17&gt;=1,Y$17&lt;=28,Y79="当",Z79="明",AA79="休",AB79="当"),10,IF(AND($D$1="三交代制",Y$17&gt;=2,Y$17&lt;=30,OR(Y79="準",Y79="深"),OR(Z79="準",Z79="深"),OR(AA79="準",AA79="深")),20,IF(AND($D$1="二交代制",OR(Y79="当",Y79="明"),NOT(OR(AND(Y79="当",OR(Z79="明",Y$17=31,Z$18="×"),OR(AA79="休",Y$17=30,Y$17=31,AA$18="×")),AND(Y79="明",OR(X79="当",Y$17=1),OR(Z79="休",Y$17=31,Z$18="×"))))),30,IF(AND($D$1="三交代制",X79&lt;&gt;"準",X79&lt;&gt;"深",OR(Y79="準",Y79="深"),(NOT(OR(AND(Y79="準",OR(X79="日",X79="休",Y$17=1,AND(Z79&lt;&gt;"準",Z79&lt;&gt;"深",X79="")),OR(Z79="休",AND(Z79="準",OR(AA79="休",Y$17=30,AA$18="×")),Y$17=31,Z$18="×",Z79="")),AND(Y79="深",OR(X79="休",Y$17=1,AND(Z79&lt;&gt;"準",Z79&lt;&gt;"深",X79="")),OR(Z79="休",AND(OR(Z79="準",Z79="深"),OR(AA79="休",Y$17=30,AA$18="×")),Y$17=31,Z$18="×",Z79="")))))),40,0))))</f>
        <v>0</v>
      </c>
      <c r="Z220" s="343">
        <f t="shared" ref="Z220" si="1253">IF(AND($D$1="二交代制",Z$17&gt;=1,Z$17&lt;=28,Z79="当",AA79="明",AB79="休",AC79="当"),10,IF(AND($D$1="三交代制",Z$17&gt;=2,Z$17&lt;=30,OR(Z79="準",Z79="深"),OR(AA79="準",AA79="深"),OR(AB79="準",AB79="深")),20,IF(AND($D$1="二交代制",OR(Z79="当",Z79="明"),NOT(OR(AND(Z79="当",OR(AA79="明",Z$17=31,AA$18="×"),OR(AB79="休",Z$17=30,Z$17=31,AB$18="×")),AND(Z79="明",OR(Y79="当",Z$17=1),OR(AA79="休",Z$17=31,AA$18="×"))))),30,IF(AND($D$1="三交代制",Y79&lt;&gt;"準",Y79&lt;&gt;"深",OR(Z79="準",Z79="深"),(NOT(OR(AND(Z79="準",OR(Y79="日",Y79="休",Z$17=1,AND(AA79&lt;&gt;"準",AA79&lt;&gt;"深",Y79="")),OR(AA79="休",AND(AA79="準",OR(AB79="休",Z$17=30,AB$18="×")),Z$17=31,AA$18="×",AA79="")),AND(Z79="深",OR(Y79="休",Z$17=1,AND(AA79&lt;&gt;"準",AA79&lt;&gt;"深",Y79="")),OR(AA79="休",AND(OR(AA79="準",AA79="深"),OR(AB79="休",Z$17=30,AB$18="×")),Z$17=31,AA$18="×",AA79="")))))),40,0))))</f>
        <v>0</v>
      </c>
      <c r="AA220" s="343">
        <f t="shared" ref="AA220" si="1254">IF(AND($D$1="二交代制",AA$17&gt;=1,AA$17&lt;=28,AA79="当",AB79="明",AC79="休",AD79="当"),10,IF(AND($D$1="三交代制",AA$17&gt;=2,AA$17&lt;=30,OR(AA79="準",AA79="深"),OR(AB79="準",AB79="深"),OR(AC79="準",AC79="深")),20,IF(AND($D$1="二交代制",OR(AA79="当",AA79="明"),NOT(OR(AND(AA79="当",OR(AB79="明",AA$17=31,AB$18="×"),OR(AC79="休",AA$17=30,AA$17=31,AC$18="×")),AND(AA79="明",OR(Z79="当",AA$17=1),OR(AB79="休",AA$17=31,AB$18="×"))))),30,IF(AND($D$1="三交代制",Z79&lt;&gt;"準",Z79&lt;&gt;"深",OR(AA79="準",AA79="深"),(NOT(OR(AND(AA79="準",OR(Z79="日",Z79="休",AA$17=1,AND(AB79&lt;&gt;"準",AB79&lt;&gt;"深",Z79="")),OR(AB79="休",AND(AB79="準",OR(AC79="休",AA$17=30,AC$18="×")),AA$17=31,AB$18="×",AB79="")),AND(AA79="深",OR(Z79="休",AA$17=1,AND(AB79&lt;&gt;"準",AB79&lt;&gt;"深",Z79="")),OR(AB79="休",AND(OR(AB79="準",AB79="深"),OR(AC79="休",AA$17=30,AC$18="×")),AA$17=31,AB$18="×",AB79="")))))),40,0))))</f>
        <v>0</v>
      </c>
      <c r="AB220" s="343">
        <f t="shared" ref="AB220" si="1255">IF(AND($D$1="二交代制",AB$17&gt;=1,AB$17&lt;=28,AB79="当",AC79="明",AD79="休",AE79="当"),10,IF(AND($D$1="三交代制",AB$17&gt;=2,AB$17&lt;=30,OR(AB79="準",AB79="深"),OR(AC79="準",AC79="深"),OR(AD79="準",AD79="深")),20,IF(AND($D$1="二交代制",OR(AB79="当",AB79="明"),NOT(OR(AND(AB79="当",OR(AC79="明",AB$17=31,AC$18="×"),OR(AD79="休",AB$17=30,AB$17=31,AD$18="×")),AND(AB79="明",OR(AA79="当",AB$17=1),OR(AC79="休",AB$17=31,AC$18="×"))))),30,IF(AND($D$1="三交代制",AA79&lt;&gt;"準",AA79&lt;&gt;"深",OR(AB79="準",AB79="深"),(NOT(OR(AND(AB79="準",OR(AA79="日",AA79="休",AB$17=1,AND(AC79&lt;&gt;"準",AC79&lt;&gt;"深",AA79="")),OR(AC79="休",AND(AC79="準",OR(AD79="休",AB$17=30,AD$18="×")),AB$17=31,AC$18="×",AC79="")),AND(AB79="深",OR(AA79="休",AB$17=1,AND(AC79&lt;&gt;"準",AC79&lt;&gt;"深",AA79="")),OR(AC79="休",AND(OR(AC79="準",AC79="深"),OR(AD79="休",AB$17=30,AD$18="×")),AB$17=31,AC$18="×",AC79="")))))),40,0))))</f>
        <v>0</v>
      </c>
      <c r="AC220" s="343">
        <f t="shared" ref="AC220" si="1256">IF(AND($D$1="二交代制",AC$17&gt;=1,AC$17&lt;=28,AC79="当",AD79="明",AE79="休",AF79="当"),10,IF(AND($D$1="三交代制",AC$17&gt;=2,AC$17&lt;=30,OR(AC79="準",AC79="深"),OR(AD79="準",AD79="深"),OR(AE79="準",AE79="深")),20,IF(AND($D$1="二交代制",OR(AC79="当",AC79="明"),NOT(OR(AND(AC79="当",OR(AD79="明",AC$17=31,AD$18="×"),OR(AE79="休",AC$17=30,AC$17=31,AE$18="×")),AND(AC79="明",OR(AB79="当",AC$17=1),OR(AD79="休",AC$17=31,AD$18="×"))))),30,IF(AND($D$1="三交代制",AB79&lt;&gt;"準",AB79&lt;&gt;"深",OR(AC79="準",AC79="深"),(NOT(OR(AND(AC79="準",OR(AB79="日",AB79="休",AC$17=1,AND(AD79&lt;&gt;"準",AD79&lt;&gt;"深",AB79="")),OR(AD79="休",AND(AD79="準",OR(AE79="休",AC$17=30,AE$18="×")),AC$17=31,AD$18="×",AD79="")),AND(AC79="深",OR(AB79="休",AC$17=1,AND(AD79&lt;&gt;"準",AD79&lt;&gt;"深",AB79="")),OR(AD79="休",AND(OR(AD79="準",AD79="深"),OR(AE79="休",AC$17=30,AE$18="×")),AC$17=31,AD$18="×",AD79="")))))),40,0))))</f>
        <v>0</v>
      </c>
      <c r="AD220" s="343">
        <f t="shared" ref="AD220" si="1257">IF(AND($D$1="二交代制",AD$17&gt;=1,AD$17&lt;=28,AD79="当",AE79="明",AF79="休",AG79="当"),10,IF(AND($D$1="三交代制",AD$17&gt;=2,AD$17&lt;=30,OR(AD79="準",AD79="深"),OR(AE79="準",AE79="深"),OR(AF79="準",AF79="深")),20,IF(AND($D$1="二交代制",OR(AD79="当",AD79="明"),NOT(OR(AND(AD79="当",OR(AE79="明",AD$17=31,AE$18="×"),OR(AF79="休",AD$17=30,AD$17=31,AF$18="×")),AND(AD79="明",OR(AC79="当",AD$17=1),OR(AE79="休",AD$17=31,AE$18="×"))))),30,IF(AND($D$1="三交代制",AC79&lt;&gt;"準",AC79&lt;&gt;"深",OR(AD79="準",AD79="深"),(NOT(OR(AND(AD79="準",OR(AC79="日",AC79="休",AD$17=1,AND(AE79&lt;&gt;"準",AE79&lt;&gt;"深",AC79="")),OR(AE79="休",AND(AE79="準",OR(AF79="休",AD$17=30,AF$18="×")),AD$17=31,AE$18="×",AE79="")),AND(AD79="深",OR(AC79="休",AD$17=1,AND(AE79&lt;&gt;"準",AE79&lt;&gt;"深",AC79="")),OR(AE79="休",AND(OR(AE79="準",AE79="深"),OR(AF79="休",AD$17=30,AF$18="×")),AD$17=31,AE$18="×",AE79="")))))),40,0))))</f>
        <v>0</v>
      </c>
      <c r="AE220" s="343">
        <f t="shared" ref="AE220" si="1258">IF(AND($D$1="二交代制",AE$17&gt;=1,AE$17&lt;=28,AE79="当",AF79="明",AG79="休",AH79="当"),10,IF(AND($D$1="三交代制",AE$17&gt;=2,AE$17&lt;=30,OR(AE79="準",AE79="深"),OR(AF79="準",AF79="深"),OR(AG79="準",AG79="深")),20,IF(AND($D$1="二交代制",OR(AE79="当",AE79="明"),NOT(OR(AND(AE79="当",OR(AF79="明",AE$17=31,AF$18="×"),OR(AG79="休",AE$17=30,AE$17=31,AG$18="×")),AND(AE79="明",OR(AD79="当",AE$17=1),OR(AF79="休",AE$17=31,AF$18="×"))))),30,IF(AND($D$1="三交代制",AD79&lt;&gt;"準",AD79&lt;&gt;"深",OR(AE79="準",AE79="深"),(NOT(OR(AND(AE79="準",OR(AD79="日",AD79="休",AE$17=1,AND(AF79&lt;&gt;"準",AF79&lt;&gt;"深",AD79="")),OR(AF79="休",AND(AF79="準",OR(AG79="休",AE$17=30,AG$18="×")),AE$17=31,AF$18="×",AF79="")),AND(AE79="深",OR(AD79="休",AE$17=1,AND(AF79&lt;&gt;"準",AF79&lt;&gt;"深",AD79="")),OR(AF79="休",AND(OR(AF79="準",AF79="深"),OR(AG79="休",AE$17=30,AG$18="×")),AE$17=31,AF$18="×",AF79="")))))),40,0))))</f>
        <v>0</v>
      </c>
      <c r="AF220" s="343">
        <f t="shared" ref="AF220" si="1259">IF(AND($D$1="二交代制",AF$17&gt;=1,AF$17&lt;=28,AF79="当",AG79="明",AH79="休",AI79="当"),10,IF(AND($D$1="三交代制",AF$17&gt;=2,AF$17&lt;=30,OR(AF79="準",AF79="深"),OR(AG79="準",AG79="深"),OR(AH79="準",AH79="深")),20,IF(AND($D$1="二交代制",OR(AF79="当",AF79="明"),NOT(OR(AND(AF79="当",OR(AG79="明",AF$17=31,AG$18="×"),OR(AH79="休",AF$17=30,AF$17=31,AH$18="×")),AND(AF79="明",OR(AE79="当",AF$17=1),OR(AG79="休",AF$17=31,AG$18="×"))))),30,IF(AND($D$1="三交代制",AE79&lt;&gt;"準",AE79&lt;&gt;"深",OR(AF79="準",AF79="深"),(NOT(OR(AND(AF79="準",OR(AE79="日",AE79="休",AF$17=1,AND(AG79&lt;&gt;"準",AG79&lt;&gt;"深",AE79="")),OR(AG79="休",AND(AG79="準",OR(AH79="休",AF$17=30,AH$18="×")),AF$17=31,AG$18="×",AG79="")),AND(AF79="深",OR(AE79="休",AF$17=1,AND(AG79&lt;&gt;"準",AG79&lt;&gt;"深",AE79="")),OR(AG79="休",AND(OR(AG79="準",AG79="深"),OR(AH79="休",AF$17=30,AH$18="×")),AF$17=31,AG$18="×",AG79="")))))),40,0))))</f>
        <v>0</v>
      </c>
      <c r="AG220" s="343">
        <f t="shared" ref="AG220" si="1260">IF(AND($D$1="二交代制",AG$17&gt;=1,AG$17&lt;=28,AG79="当",AH79="明",AI79="休",AJ79="当"),10,IF(AND($D$1="三交代制",AG$17&gt;=2,AG$17&lt;=30,OR(AG79="準",AG79="深"),OR(AH79="準",AH79="深"),OR(AI79="準",AI79="深")),20,IF(AND($D$1="二交代制",OR(AG79="当",AG79="明"),NOT(OR(AND(AG79="当",OR(AH79="明",AG$17=31,AH$18="×"),OR(AI79="休",AG$17=30,AG$17=31,AI$18="×")),AND(AG79="明",OR(AF79="当",AG$17=1),OR(AH79="休",AG$17=31,AH$18="×"))))),30,IF(AND($D$1="三交代制",AF79&lt;&gt;"準",AF79&lt;&gt;"深",OR(AG79="準",AG79="深"),(NOT(OR(AND(AG79="準",OR(AF79="日",AF79="休",AG$17=1,AND(AH79&lt;&gt;"準",AH79&lt;&gt;"深",AF79="")),OR(AH79="休",AND(AH79="準",OR(AI79="休",AG$17=30,AI$18="×")),AG$17=31,AH$18="×",AH79="")),AND(AG79="深",OR(AF79="休",AG$17=1,AND(AH79&lt;&gt;"準",AH79&lt;&gt;"深",AF79="")),OR(AH79="休",AND(OR(AH79="準",AH79="深"),OR(AI79="休",AG$17=30,AI$18="×")),AG$17=31,AH$18="×",AH79="")))))),40,0))))</f>
        <v>0</v>
      </c>
      <c r="AH220" s="343">
        <f t="shared" ref="AH220" si="1261">IF(AND($D$1="二交代制",AH$17&gt;=1,AH$17&lt;=28,AH79="当",AI79="明",AJ79="休",AK79="当"),10,IF(AND($D$1="三交代制",AH$17&gt;=2,AH$17&lt;=30,OR(AH79="準",AH79="深"),OR(AI79="準",AI79="深"),OR(AJ79="準",AJ79="深")),20,IF(AND($D$1="二交代制",OR(AH79="当",AH79="明"),NOT(OR(AND(AH79="当",OR(AI79="明",AH$17=31,AI$18="×"),OR(AJ79="休",AH$17=30,AH$17=31,AJ$18="×")),AND(AH79="明",OR(AG79="当",AH$17=1),OR(AI79="休",AH$17=31,AI$18="×"))))),30,IF(AND($D$1="三交代制",AG79&lt;&gt;"準",AG79&lt;&gt;"深",OR(AH79="準",AH79="深"),(NOT(OR(AND(AH79="準",OR(AG79="日",AG79="休",AH$17=1,AND(AI79&lt;&gt;"準",AI79&lt;&gt;"深",AG79="")),OR(AI79="休",AND(AI79="準",OR(AJ79="休",AH$17=30,AJ$18="×")),AH$17=31,AI$18="×",AI79="")),AND(AH79="深",OR(AG79="休",AH$17=1,AND(AI79&lt;&gt;"準",AI79&lt;&gt;"深",AG79="")),OR(AI79="休",AND(OR(AI79="準",AI79="深"),OR(AJ79="休",AH$17=30,AJ$18="×")),AH$17=31,AI$18="×",AI79="")))))),40,0))))</f>
        <v>0</v>
      </c>
      <c r="AI220" s="343">
        <f t="shared" ref="AI220" si="1262">IF(AND($D$1="二交代制",AI$17&gt;=1,AI$17&lt;=28,AI79="当",AJ79="明",AK79="休",AL79="当"),10,IF(AND($D$1="三交代制",AI$17&gt;=2,AI$17&lt;=30,OR(AI79="準",AI79="深"),OR(AJ79="準",AJ79="深"),OR(AK79="準",AK79="深")),20,IF(AND($D$1="二交代制",OR(AI79="当",AI79="明"),NOT(OR(AND(AI79="当",OR(AJ79="明",AI$17=31,AJ$18="×"),OR(AK79="休",AI$17=30,AI$17=31,AK$18="×")),AND(AI79="明",OR(AH79="当",AI$17=1),OR(AJ79="休",AI$17=31,AJ$18="×"))))),30,IF(AND($D$1="三交代制",AH79&lt;&gt;"準",AH79&lt;&gt;"深",OR(AI79="準",AI79="深"),(NOT(OR(AND(AI79="準",OR(AH79="日",AH79="休",AI$17=1,AND(AJ79&lt;&gt;"準",AJ79&lt;&gt;"深",AH79="")),OR(AJ79="休",AND(AJ79="準",OR(AK79="休",AI$17=30,AK$18="×")),AI$17=31,AJ$18="×",AJ79="")),AND(AI79="深",OR(AH79="休",AI$17=1,AND(AJ79&lt;&gt;"準",AJ79&lt;&gt;"深",AH79="")),OR(AJ79="休",AND(OR(AJ79="準",AJ79="深"),OR(AK79="休",AI$17=30,AK$18="×")),AI$17=31,AJ$18="×",AJ79="")))))),40,0))))</f>
        <v>0</v>
      </c>
      <c r="AJ220" s="343">
        <f t="shared" ref="AJ220" si="1263">IF(AND($D$1="二交代制",AJ$17&gt;=1,AJ$17&lt;=28,AJ79="当",AK79="明",AL79="休",AM79="当"),10,IF(AND($D$1="三交代制",AJ$17&gt;=2,AJ$17&lt;=30,OR(AJ79="準",AJ79="深"),OR(AK79="準",AK79="深"),OR(AL79="準",AL79="深")),20,IF(AND($D$1="二交代制",OR(AJ79="当",AJ79="明"),NOT(OR(AND(AJ79="当",OR(AK79="明",AJ$17=31,AK$18="×"),OR(AL79="休",AJ$17=30,AJ$17=31,AL$18="×")),AND(AJ79="明",OR(AI79="当",AJ$17=1),OR(AK79="休",AJ$17=31,AK$18="×"))))),30,IF(AND($D$1="三交代制",AI79&lt;&gt;"準",AI79&lt;&gt;"深",OR(AJ79="準",AJ79="深"),(NOT(OR(AND(AJ79="準",OR(AI79="日",AI79="休",AJ$17=1,AND(AK79&lt;&gt;"準",AK79&lt;&gt;"深",AI79="")),OR(AK79="休",AND(AK79="準",OR(AL79="休",AJ$17=30,AL$18="×")),AJ$17=31,AK$18="×",AK79="")),AND(AJ79="深",OR(AI79="休",AJ$17=1,AND(AK79&lt;&gt;"準",AK79&lt;&gt;"深",AI79="")),OR(AK79="休",AND(OR(AK79="準",AK79="深"),OR(AL79="休",AJ$17=30,AL$18="×")),AJ$17=31,AK$18="×",AK79="")))))),40,0))))</f>
        <v>0</v>
      </c>
      <c r="AK220" s="343">
        <f t="shared" ref="AK220" si="1264">IF(AND($D$1="二交代制",AK$17&gt;=1,AK$17&lt;=28,AK79="当",AL79="明",AM79="休",AN79="当"),10,IF(AND($D$1="三交代制",AK$17&gt;=2,AK$17&lt;=30,OR(AK79="準",AK79="深"),OR(AL79="準",AL79="深"),OR(AM79="準",AM79="深")),20,IF(AND($D$1="二交代制",OR(AK79="当",AK79="明"),NOT(OR(AND(AK79="当",OR(AL79="明",AK$17=31,AL$18="×"),OR(AM79="休",AK$17=30,AK$17=31,AM$18="×")),AND(AK79="明",OR(AJ79="当",AK$17=1),OR(AL79="休",AK$17=31,AL$18="×"))))),30,IF(AND($D$1="三交代制",AJ79&lt;&gt;"準",AJ79&lt;&gt;"深",OR(AK79="準",AK79="深"),(NOT(OR(AND(AK79="準",OR(AJ79="日",AJ79="休",AK$17=1,AND(AL79&lt;&gt;"準",AL79&lt;&gt;"深",AJ79="")),OR(AL79="休",AND(AL79="準",OR(AM79="休",AK$17=30,AM$18="×")),AK$17=31,AL$18="×",AL79="")),AND(AK79="深",OR(AJ79="休",AK$17=1,AND(AL79&lt;&gt;"準",AL79&lt;&gt;"深",AJ79="")),OR(AL79="休",AND(OR(AL79="準",AL79="深"),OR(AM79="休",AK$17=30,AM$18="×")),AK$17=31,AL$18="×",AL79="")))))),40,0))))</f>
        <v>0</v>
      </c>
      <c r="AL220" s="343">
        <f t="shared" ref="AL220" si="1265">IF(AND($D$1="二交代制",AL$17&gt;=1,AL$17&lt;=28,AL79="当",AM79="明",AN79="休",AO79="当"),10,IF(AND($D$1="三交代制",AL$17&gt;=2,AL$17&lt;=30,OR(AL79="準",AL79="深"),OR(AM79="準",AM79="深"),OR(AN79="準",AN79="深")),20,IF(AND($D$1="二交代制",OR(AL79="当",AL79="明"),NOT(OR(AND(AL79="当",OR(AM79="明",AL$17=31,AM$18="×"),OR(AN79="休",AL$17=30,AL$17=31,AN$18="×")),AND(AL79="明",OR(AK79="当",AL$17=1),OR(AM79="休",AL$17=31,AM$18="×"))))),30,IF(AND($D$1="三交代制",AK79&lt;&gt;"準",AK79&lt;&gt;"深",OR(AL79="準",AL79="深"),(NOT(OR(AND(AL79="準",OR(AK79="日",AK79="休",AL$17=1,AND(AM79&lt;&gt;"準",AM79&lt;&gt;"深",AK79="")),OR(AM79="休",AND(AM79="準",OR(AN79="休",AL$17=30,AN$18="×")),AL$17=31,AM$18="×",AM79="")),AND(AL79="深",OR(AK79="休",AL$17=1,AND(AM79&lt;&gt;"準",AM79&lt;&gt;"深",AK79="")),OR(AM79="休",AND(OR(AM79="準",AM79="深"),OR(AN79="休",AL$17=30,AN$18="×")),AL$17=31,AM$18="×",AM79="")))))),40,0))))</f>
        <v>0</v>
      </c>
      <c r="AM220" s="343">
        <f t="shared" ref="AM220" si="1266">IF(AND($D$1="二交代制",AM$17&gt;=1,AM$17&lt;=28,AM79="当",AN79="明",AO79="休",AP79="当"),10,IF(AND($D$1="三交代制",AM$17&gt;=2,AM$17&lt;=30,OR(AM79="準",AM79="深"),OR(AN79="準",AN79="深"),OR(AO79="準",AO79="深")),20,IF(AND($D$1="二交代制",OR(AM79="当",AM79="明"),NOT(OR(AND(AM79="当",OR(AN79="明",AM$17=31,AN$18="×"),OR(AO79="休",AM$17=30,AM$17=31,AO$18="×")),AND(AM79="明",OR(AL79="当",AM$17=1),OR(AN79="休",AM$17=31,AN$18="×"))))),30,IF(AND($D$1="三交代制",AL79&lt;&gt;"準",AL79&lt;&gt;"深",OR(AM79="準",AM79="深"),(NOT(OR(AND(AM79="準",OR(AL79="日",AL79="休",AM$17=1,AND(AN79&lt;&gt;"準",AN79&lt;&gt;"深",AL79="")),OR(AN79="休",AND(AN79="準",OR(AO79="休",AM$17=30,AO$18="×")),AM$17=31,AN$18="×",AN79="")),AND(AM79="深",OR(AL79="休",AM$17=1,AND(AN79&lt;&gt;"準",AN79&lt;&gt;"深",AL79="")),OR(AN79="休",AND(OR(AN79="準",AN79="深"),OR(AO79="休",AM$17=30,AO$18="×")),AM$17=31,AN$18="×",AN79="")))))),40,0))))</f>
        <v>0</v>
      </c>
      <c r="AN220" s="343">
        <f t="shared" ref="AN220" si="1267">IF(AND($D$1="二交代制",AN$17&gt;=1,AN$17&lt;=28,AN79="当",AO79="明",AP79="休",AQ79="当"),10,IF(AND($D$1="三交代制",AN$17&gt;=2,AN$17&lt;=30,OR(AN79="準",AN79="深"),OR(AO79="準",AO79="深"),OR(AP79="準",AP79="深")),20,IF(AND($D$1="二交代制",OR(AN79="当",AN79="明"),NOT(OR(AND(AN79="当",OR(AO79="明",AN$17=31,AO$18="×"),OR(AP79="休",AN$17=30,AN$17=31,AP$18="×")),AND(AN79="明",OR(AM79="当",AN$17=1),OR(AO79="休",AN$17=31,AO$18="×"))))),30,IF(AND($D$1="三交代制",AM79&lt;&gt;"準",AM79&lt;&gt;"深",OR(AN79="準",AN79="深"),(NOT(OR(AND(AN79="準",OR(AM79="日",AM79="休",AN$17=1,AND(AO79&lt;&gt;"準",AO79&lt;&gt;"深",AM79="")),OR(AO79="休",AND(AO79="準",OR(AP79="休",AN$17=30,AP$18="×")),AN$17=31,AO$18="×",AO79="")),AND(AN79="深",OR(AM79="休",AN$17=1,AND(AO79&lt;&gt;"準",AO79&lt;&gt;"深",AM79="")),OR(AO79="休",AND(OR(AO79="準",AO79="深"),OR(AP79="休",AN$17=30,AP$18="×")),AN$17=31,AO$18="×",AO79="")))))),40,0))))</f>
        <v>0</v>
      </c>
      <c r="AO220" s="343">
        <f t="shared" ref="AO220" si="1268">IF(AND($D$1="二交代制",AO$17&gt;=1,AO$17&lt;=28,AO79="当",AP79="明",AQ79="休",AR79="当"),10,IF(AND($D$1="三交代制",AO$17&gt;=2,AO$17&lt;=30,OR(AO79="準",AO79="深"),OR(AP79="準",AP79="深"),OR(AQ79="準",AQ79="深")),20,IF(AND($D$1="二交代制",OR(AO79="当",AO79="明"),NOT(OR(AND(AO79="当",OR(AP79="明",AO$17=31,AP$18="×"),OR(AQ79="休",AO$17=30,AO$17=31,AQ$18="×")),AND(AO79="明",OR(AN79="当",AO$17=1),OR(AP79="休",AO$17=31,AP$18="×"))))),30,IF(AND($D$1="三交代制",AN79&lt;&gt;"準",AN79&lt;&gt;"深",OR(AO79="準",AO79="深"),(NOT(OR(AND(AO79="準",OR(AN79="日",AN79="休",AO$17=1,AND(AP79&lt;&gt;"準",AP79&lt;&gt;"深",AN79="")),OR(AP79="休",AND(AP79="準",OR(AQ79="休",AO$17=30,AQ$18="×")),AO$17=31,AP$18="×",AP79="")),AND(AO79="深",OR(AN79="休",AO$17=1,AND(AP79&lt;&gt;"準",AP79&lt;&gt;"深",AN79="")),OR(AP79="休",AND(OR(AP79="準",AP79="深"),OR(AQ79="休",AO$17=30,AQ$18="×")),AO$17=31,AP$18="×",AP79="")))))),40,0))))</f>
        <v>0</v>
      </c>
    </row>
    <row r="221" spans="3:42" x14ac:dyDescent="0.4">
      <c r="C221" s="17"/>
      <c r="D221" s="27"/>
      <c r="E221" s="27"/>
      <c r="F221" s="27"/>
      <c r="G221" s="27"/>
      <c r="H221" s="27"/>
      <c r="I221" s="345"/>
      <c r="J221" s="434"/>
      <c r="K221" s="343"/>
      <c r="L221" s="343"/>
      <c r="M221" s="343"/>
      <c r="N221" s="343"/>
      <c r="O221" s="343"/>
      <c r="P221" s="343"/>
      <c r="Q221" s="343"/>
      <c r="R221" s="343"/>
      <c r="S221" s="343"/>
      <c r="T221" s="343"/>
      <c r="U221" s="343"/>
      <c r="V221" s="343"/>
      <c r="W221" s="343"/>
      <c r="X221" s="343"/>
      <c r="Y221" s="343"/>
      <c r="Z221" s="343"/>
      <c r="AA221" s="343"/>
      <c r="AB221" s="343"/>
      <c r="AC221" s="343"/>
      <c r="AD221" s="343"/>
      <c r="AE221" s="343"/>
      <c r="AF221" s="343"/>
      <c r="AG221" s="343"/>
      <c r="AH221" s="343"/>
      <c r="AI221" s="343"/>
      <c r="AJ221" s="343"/>
      <c r="AK221" s="343"/>
      <c r="AL221" s="343"/>
      <c r="AM221" s="343"/>
      <c r="AN221" s="343"/>
      <c r="AO221" s="343"/>
    </row>
    <row r="222" spans="3:42" x14ac:dyDescent="0.4">
      <c r="C222" s="17"/>
      <c r="D222" s="27"/>
      <c r="E222" s="27"/>
      <c r="F222" s="27"/>
      <c r="G222" s="27"/>
      <c r="H222" s="27"/>
      <c r="I222" s="345"/>
      <c r="J222" s="419" t="str">
        <f t="shared" ref="J222" si="1269">E81</f>
        <v>小嶋</v>
      </c>
      <c r="K222" s="343">
        <f t="shared" ref="K222" si="1270">IF(AND($D$1="二交代制",K$17&gt;=1,K$17&lt;=28,K81="当",L81="明",M81="休",N81="当"),10,IF(AND($D$1="三交代制",K$17&gt;=2,K$17&lt;=30,OR(K81="準",K81="深"),OR(L81="準",L81="深"),OR(M81="準",M81="深")),20,IF(AND($D$1="二交代制",OR(K81="当",K81="明"),NOT(OR(AND(K81="当",OR(L81="明",K$17=31,L$18="×"),OR(M81="休",K$17=30,K$17=31,M$18="×")),AND(K81="明",OR(J81="当",K$17=1),OR(L81="休",K$17=31,L$18="×"))))),30,IF(AND($D$1="三交代制",J81&lt;&gt;"準",J81&lt;&gt;"深",OR(K81="準",K81="深"),(NOT(OR(AND(K81="準",OR(J81="日",J81="休",K$17=1,AND(L81&lt;&gt;"準",L81&lt;&gt;"深",J81="")),OR(L81="休",AND(L81="準",OR(M81="休",K$17=30,M$18="×")),K$17=31,L$18="×",L81="")),AND(K81="深",OR(J81="休",K$17=1,AND(L81&lt;&gt;"準",L81&lt;&gt;"深",J81="")),OR(L81="休",AND(OR(L81="準",L81="深"),OR(M81="休",K$17=30,M$18="×")),K$17=31,L$18="×",L81="")))))),40,0))))</f>
        <v>0</v>
      </c>
      <c r="L222" s="343">
        <f t="shared" ref="L222" si="1271">IF(AND($D$1="二交代制",L$17&gt;=1,L$17&lt;=28,L81="当",M81="明",N81="休",O81="当"),10,IF(AND($D$1="三交代制",L$17&gt;=2,L$17&lt;=30,OR(L81="準",L81="深"),OR(M81="準",M81="深"),OR(N81="準",N81="深")),20,IF(AND($D$1="二交代制",OR(L81="当",L81="明"),NOT(OR(AND(L81="当",OR(M81="明",L$17=31,M$18="×"),OR(N81="休",L$17=30,L$17=31,N$18="×")),AND(L81="明",OR(K81="当",L$17=1),OR(M81="休",L$17=31,M$18="×"))))),30,IF(AND($D$1="三交代制",K81&lt;&gt;"準",K81&lt;&gt;"深",OR(L81="準",L81="深"),(NOT(OR(AND(L81="準",OR(K81="日",K81="休",L$17=1,AND(M81&lt;&gt;"準",M81&lt;&gt;"深",K81="")),OR(M81="休",AND(M81="準",OR(N81="休",L$17=30,N$18="×")),L$17=31,M$18="×",M81="")),AND(L81="深",OR(K81="休",L$17=1,AND(M81&lt;&gt;"準",M81&lt;&gt;"深",K81="")),OR(M81="休",AND(OR(M81="準",M81="深"),OR(N81="休",L$17=30,N$18="×")),L$17=31,M$18="×",M81="")))))),40,0))))</f>
        <v>0</v>
      </c>
      <c r="M222" s="343">
        <f t="shared" ref="M222" si="1272">IF(AND($D$1="二交代制",M$17&gt;=1,M$17&lt;=28,M81="当",N81="明",O81="休",P81="当"),10,IF(AND($D$1="三交代制",M$17&gt;=2,M$17&lt;=30,OR(M81="準",M81="深"),OR(N81="準",N81="深"),OR(O81="準",O81="深")),20,IF(AND($D$1="二交代制",OR(M81="当",M81="明"),NOT(OR(AND(M81="当",OR(N81="明",M$17=31,N$18="×"),OR(O81="休",M$17=30,M$17=31,O$18="×")),AND(M81="明",OR(L81="当",M$17=1),OR(N81="休",M$17=31,N$18="×"))))),30,IF(AND($D$1="三交代制",L81&lt;&gt;"準",L81&lt;&gt;"深",OR(M81="準",M81="深"),(NOT(OR(AND(M81="準",OR(L81="日",L81="休",M$17=1,AND(N81&lt;&gt;"準",N81&lt;&gt;"深",L81="")),OR(N81="休",AND(N81="準",OR(O81="休",M$17=30,O$18="×")),M$17=31,N$18="×",N81="")),AND(M81="深",OR(L81="休",M$17=1,AND(N81&lt;&gt;"準",N81&lt;&gt;"深",L81="")),OR(N81="休",AND(OR(N81="準",N81="深"),OR(O81="休",M$17=30,O$18="×")),M$17=31,N$18="×",N81="")))))),40,0))))</f>
        <v>0</v>
      </c>
      <c r="N222" s="343">
        <f t="shared" ref="N222" si="1273">IF(AND($D$1="二交代制",N$17&gt;=1,N$17&lt;=28,N81="当",O81="明",P81="休",Q81="当"),10,IF(AND($D$1="三交代制",N$17&gt;=2,N$17&lt;=30,OR(N81="準",N81="深"),OR(O81="準",O81="深"),OR(P81="準",P81="深")),20,IF(AND($D$1="二交代制",OR(N81="当",N81="明"),NOT(OR(AND(N81="当",OR(O81="明",N$17=31,O$18="×"),OR(P81="休",N$17=30,N$17=31,P$18="×")),AND(N81="明",OR(M81="当",N$17=1),OR(O81="休",N$17=31,O$18="×"))))),30,IF(AND($D$1="三交代制",M81&lt;&gt;"準",M81&lt;&gt;"深",OR(N81="準",N81="深"),(NOT(OR(AND(N81="準",OR(M81="日",M81="休",N$17=1,AND(O81&lt;&gt;"準",O81&lt;&gt;"深",M81="")),OR(O81="休",AND(O81="準",OR(P81="休",N$17=30,P$18="×")),N$17=31,O$18="×",O81="")),AND(N81="深",OR(M81="休",N$17=1,AND(O81&lt;&gt;"準",O81&lt;&gt;"深",M81="")),OR(O81="休",AND(OR(O81="準",O81="深"),OR(P81="休",N$17=30,P$18="×")),N$17=31,O$18="×",O81="")))))),40,0))))</f>
        <v>0</v>
      </c>
      <c r="O222" s="343">
        <f t="shared" ref="O222" si="1274">IF(AND($D$1="二交代制",O$17&gt;=1,O$17&lt;=28,O81="当",P81="明",Q81="休",R81="当"),10,IF(AND($D$1="三交代制",O$17&gt;=2,O$17&lt;=30,OR(O81="準",O81="深"),OR(P81="準",P81="深"),OR(Q81="準",Q81="深")),20,IF(AND($D$1="二交代制",OR(O81="当",O81="明"),NOT(OR(AND(O81="当",OR(P81="明",O$17=31,P$18="×"),OR(Q81="休",O$17=30,O$17=31,Q$18="×")),AND(O81="明",OR(N81="当",O$17=1),OR(P81="休",O$17=31,P$18="×"))))),30,IF(AND($D$1="三交代制",N81&lt;&gt;"準",N81&lt;&gt;"深",OR(O81="準",O81="深"),(NOT(OR(AND(O81="準",OR(N81="日",N81="休",O$17=1,AND(P81&lt;&gt;"準",P81&lt;&gt;"深",N81="")),OR(P81="休",AND(P81="準",OR(Q81="休",O$17=30,Q$18="×")),O$17=31,P$18="×",P81="")),AND(O81="深",OR(N81="休",O$17=1,AND(P81&lt;&gt;"準",P81&lt;&gt;"深",N81="")),OR(P81="休",AND(OR(P81="準",P81="深"),OR(Q81="休",O$17=30,Q$18="×")),O$17=31,P$18="×",P81="")))))),40,0))))</f>
        <v>0</v>
      </c>
      <c r="P222" s="343">
        <f t="shared" ref="P222" si="1275">IF(AND($D$1="二交代制",P$17&gt;=1,P$17&lt;=28,P81="当",Q81="明",R81="休",S81="当"),10,IF(AND($D$1="三交代制",P$17&gt;=2,P$17&lt;=30,OR(P81="準",P81="深"),OR(Q81="準",Q81="深"),OR(R81="準",R81="深")),20,IF(AND($D$1="二交代制",OR(P81="当",P81="明"),NOT(OR(AND(P81="当",OR(Q81="明",P$17=31,Q$18="×"),OR(R81="休",P$17=30,P$17=31,R$18="×")),AND(P81="明",OR(O81="当",P$17=1),OR(Q81="休",P$17=31,Q$18="×"))))),30,IF(AND($D$1="三交代制",O81&lt;&gt;"準",O81&lt;&gt;"深",OR(P81="準",P81="深"),(NOT(OR(AND(P81="準",OR(O81="日",O81="休",P$17=1,AND(Q81&lt;&gt;"準",Q81&lt;&gt;"深",O81="")),OR(Q81="休",AND(Q81="準",OR(R81="休",P$17=30,R$18="×")),P$17=31,Q$18="×",Q81="")),AND(P81="深",OR(O81="休",P$17=1,AND(Q81&lt;&gt;"準",Q81&lt;&gt;"深",O81="")),OR(Q81="休",AND(OR(Q81="準",Q81="深"),OR(R81="休",P$17=30,R$18="×")),P$17=31,Q$18="×",Q81="")))))),40,0))))</f>
        <v>0</v>
      </c>
      <c r="Q222" s="343">
        <f t="shared" ref="Q222" si="1276">IF(AND($D$1="二交代制",Q$17&gt;=1,Q$17&lt;=28,Q81="当",R81="明",S81="休",T81="当"),10,IF(AND($D$1="三交代制",Q$17&gt;=2,Q$17&lt;=30,OR(Q81="準",Q81="深"),OR(R81="準",R81="深"),OR(S81="準",S81="深")),20,IF(AND($D$1="二交代制",OR(Q81="当",Q81="明"),NOT(OR(AND(Q81="当",OR(R81="明",Q$17=31,R$18="×"),OR(S81="休",Q$17=30,Q$17=31,S$18="×")),AND(Q81="明",OR(P81="当",Q$17=1),OR(R81="休",Q$17=31,R$18="×"))))),30,IF(AND($D$1="三交代制",P81&lt;&gt;"準",P81&lt;&gt;"深",OR(Q81="準",Q81="深"),(NOT(OR(AND(Q81="準",OR(P81="日",P81="休",Q$17=1,AND(R81&lt;&gt;"準",R81&lt;&gt;"深",P81="")),OR(R81="休",AND(R81="準",OR(S81="休",Q$17=30,S$18="×")),Q$17=31,R$18="×",R81="")),AND(Q81="深",OR(P81="休",Q$17=1,AND(R81&lt;&gt;"準",R81&lt;&gt;"深",P81="")),OR(R81="休",AND(OR(R81="準",R81="深"),OR(S81="休",Q$17=30,S$18="×")),Q$17=31,R$18="×",R81="")))))),40,0))))</f>
        <v>0</v>
      </c>
      <c r="R222" s="343">
        <f t="shared" ref="R222" si="1277">IF(AND($D$1="二交代制",R$17&gt;=1,R$17&lt;=28,R81="当",S81="明",T81="休",U81="当"),10,IF(AND($D$1="三交代制",R$17&gt;=2,R$17&lt;=30,OR(R81="準",R81="深"),OR(S81="準",S81="深"),OR(T81="準",T81="深")),20,IF(AND($D$1="二交代制",OR(R81="当",R81="明"),NOT(OR(AND(R81="当",OR(S81="明",R$17=31,S$18="×"),OR(T81="休",R$17=30,R$17=31,T$18="×")),AND(R81="明",OR(Q81="当",R$17=1),OR(S81="休",R$17=31,S$18="×"))))),30,IF(AND($D$1="三交代制",Q81&lt;&gt;"準",Q81&lt;&gt;"深",OR(R81="準",R81="深"),(NOT(OR(AND(R81="準",OR(Q81="日",Q81="休",R$17=1,AND(S81&lt;&gt;"準",S81&lt;&gt;"深",Q81="")),OR(S81="休",AND(S81="準",OR(T81="休",R$17=30,T$18="×")),R$17=31,S$18="×",S81="")),AND(R81="深",OR(Q81="休",R$17=1,AND(S81&lt;&gt;"準",S81&lt;&gt;"深",Q81="")),OR(S81="休",AND(OR(S81="準",S81="深"),OR(T81="休",R$17=30,T$18="×")),R$17=31,S$18="×",S81="")))))),40,0))))</f>
        <v>0</v>
      </c>
      <c r="S222" s="343">
        <f t="shared" ref="S222" si="1278">IF(AND($D$1="二交代制",S$17&gt;=1,S$17&lt;=28,S81="当",T81="明",U81="休",V81="当"),10,IF(AND($D$1="三交代制",S$17&gt;=2,S$17&lt;=30,OR(S81="準",S81="深"),OR(T81="準",T81="深"),OR(U81="準",U81="深")),20,IF(AND($D$1="二交代制",OR(S81="当",S81="明"),NOT(OR(AND(S81="当",OR(T81="明",S$17=31,T$18="×"),OR(U81="休",S$17=30,S$17=31,U$18="×")),AND(S81="明",OR(R81="当",S$17=1),OR(T81="休",S$17=31,T$18="×"))))),30,IF(AND($D$1="三交代制",R81&lt;&gt;"準",R81&lt;&gt;"深",OR(S81="準",S81="深"),(NOT(OR(AND(S81="準",OR(R81="日",R81="休",S$17=1,AND(T81&lt;&gt;"準",T81&lt;&gt;"深",R81="")),OR(T81="休",AND(T81="準",OR(U81="休",S$17=30,U$18="×")),S$17=31,T$18="×",T81="")),AND(S81="深",OR(R81="休",S$17=1,AND(T81&lt;&gt;"準",T81&lt;&gt;"深",R81="")),OR(T81="休",AND(OR(T81="準",T81="深"),OR(U81="休",S$17=30,U$18="×")),S$17=31,T$18="×",T81="")))))),40,0))))</f>
        <v>0</v>
      </c>
      <c r="T222" s="343">
        <f t="shared" ref="T222" si="1279">IF(AND($D$1="二交代制",T$17&gt;=1,T$17&lt;=28,T81="当",U81="明",V81="休",W81="当"),10,IF(AND($D$1="三交代制",T$17&gt;=2,T$17&lt;=30,OR(T81="準",T81="深"),OR(U81="準",U81="深"),OR(V81="準",V81="深")),20,IF(AND($D$1="二交代制",OR(T81="当",T81="明"),NOT(OR(AND(T81="当",OR(U81="明",T$17=31,U$18="×"),OR(V81="休",T$17=30,T$17=31,V$18="×")),AND(T81="明",OR(S81="当",T$17=1),OR(U81="休",T$17=31,U$18="×"))))),30,IF(AND($D$1="三交代制",S81&lt;&gt;"準",S81&lt;&gt;"深",OR(T81="準",T81="深"),(NOT(OR(AND(T81="準",OR(S81="日",S81="休",T$17=1,AND(U81&lt;&gt;"準",U81&lt;&gt;"深",S81="")),OR(U81="休",AND(U81="準",OR(V81="休",T$17=30,V$18="×")),T$17=31,U$18="×",U81="")),AND(T81="深",OR(S81="休",T$17=1,AND(U81&lt;&gt;"準",U81&lt;&gt;"深",S81="")),OR(U81="休",AND(OR(U81="準",U81="深"),OR(V81="休",T$17=30,V$18="×")),T$17=31,U$18="×",U81="")))))),40,0))))</f>
        <v>0</v>
      </c>
      <c r="U222" s="343">
        <f t="shared" ref="U222" si="1280">IF(AND($D$1="二交代制",U$17&gt;=1,U$17&lt;=28,U81="当",V81="明",W81="休",X81="当"),10,IF(AND($D$1="三交代制",U$17&gt;=2,U$17&lt;=30,OR(U81="準",U81="深"),OR(V81="準",V81="深"),OR(W81="準",W81="深")),20,IF(AND($D$1="二交代制",OR(U81="当",U81="明"),NOT(OR(AND(U81="当",OR(V81="明",U$17=31,V$18="×"),OR(W81="休",U$17=30,U$17=31,W$18="×")),AND(U81="明",OR(T81="当",U$17=1),OR(V81="休",U$17=31,V$18="×"))))),30,IF(AND($D$1="三交代制",T81&lt;&gt;"準",T81&lt;&gt;"深",OR(U81="準",U81="深"),(NOT(OR(AND(U81="準",OR(T81="日",T81="休",U$17=1,AND(V81&lt;&gt;"準",V81&lt;&gt;"深",T81="")),OR(V81="休",AND(V81="準",OR(W81="休",U$17=30,W$18="×")),U$17=31,V$18="×",V81="")),AND(U81="深",OR(T81="休",U$17=1,AND(V81&lt;&gt;"準",V81&lt;&gt;"深",T81="")),OR(V81="休",AND(OR(V81="準",V81="深"),OR(W81="休",U$17=30,W$18="×")),U$17=31,V$18="×",V81="")))))),40,0))))</f>
        <v>0</v>
      </c>
      <c r="V222" s="343">
        <f t="shared" ref="V222" si="1281">IF(AND($D$1="二交代制",V$17&gt;=1,V$17&lt;=28,V81="当",W81="明",X81="休",Y81="当"),10,IF(AND($D$1="三交代制",V$17&gt;=2,V$17&lt;=30,OR(V81="準",V81="深"),OR(W81="準",W81="深"),OR(X81="準",X81="深")),20,IF(AND($D$1="二交代制",OR(V81="当",V81="明"),NOT(OR(AND(V81="当",OR(W81="明",V$17=31,W$18="×"),OR(X81="休",V$17=30,V$17=31,X$18="×")),AND(V81="明",OR(U81="当",V$17=1),OR(W81="休",V$17=31,W$18="×"))))),30,IF(AND($D$1="三交代制",U81&lt;&gt;"準",U81&lt;&gt;"深",OR(V81="準",V81="深"),(NOT(OR(AND(V81="準",OR(U81="日",U81="休",V$17=1,AND(W81&lt;&gt;"準",W81&lt;&gt;"深",U81="")),OR(W81="休",AND(W81="準",OR(X81="休",V$17=30,X$18="×")),V$17=31,W$18="×",W81="")),AND(V81="深",OR(U81="休",V$17=1,AND(W81&lt;&gt;"準",W81&lt;&gt;"深",U81="")),OR(W81="休",AND(OR(W81="準",W81="深"),OR(X81="休",V$17=30,X$18="×")),V$17=31,W$18="×",W81="")))))),40,0))))</f>
        <v>0</v>
      </c>
      <c r="W222" s="343">
        <f t="shared" ref="W222" si="1282">IF(AND($D$1="二交代制",W$17&gt;=1,W$17&lt;=28,W81="当",X81="明",Y81="休",Z81="当"),10,IF(AND($D$1="三交代制",W$17&gt;=2,W$17&lt;=30,OR(W81="準",W81="深"),OR(X81="準",X81="深"),OR(Y81="準",Y81="深")),20,IF(AND($D$1="二交代制",OR(W81="当",W81="明"),NOT(OR(AND(W81="当",OR(X81="明",W$17=31,X$18="×"),OR(Y81="休",W$17=30,W$17=31,Y$18="×")),AND(W81="明",OR(V81="当",W$17=1),OR(X81="休",W$17=31,X$18="×"))))),30,IF(AND($D$1="三交代制",V81&lt;&gt;"準",V81&lt;&gt;"深",OR(W81="準",W81="深"),(NOT(OR(AND(W81="準",OR(V81="日",V81="休",W$17=1,AND(X81&lt;&gt;"準",X81&lt;&gt;"深",V81="")),OR(X81="休",AND(X81="準",OR(Y81="休",W$17=30,Y$18="×")),W$17=31,X$18="×",X81="")),AND(W81="深",OR(V81="休",W$17=1,AND(X81&lt;&gt;"準",X81&lt;&gt;"深",V81="")),OR(X81="休",AND(OR(X81="準",X81="深"),OR(Y81="休",W$17=30,Y$18="×")),W$17=31,X$18="×",X81="")))))),40,0))))</f>
        <v>0</v>
      </c>
      <c r="X222" s="343">
        <f t="shared" ref="X222" si="1283">IF(AND($D$1="二交代制",X$17&gt;=1,X$17&lt;=28,X81="当",Y81="明",Z81="休",AA81="当"),10,IF(AND($D$1="三交代制",X$17&gt;=2,X$17&lt;=30,OR(X81="準",X81="深"),OR(Y81="準",Y81="深"),OR(Z81="準",Z81="深")),20,IF(AND($D$1="二交代制",OR(X81="当",X81="明"),NOT(OR(AND(X81="当",OR(Y81="明",X$17=31,Y$18="×"),OR(Z81="休",X$17=30,X$17=31,Z$18="×")),AND(X81="明",OR(W81="当",X$17=1),OR(Y81="休",X$17=31,Y$18="×"))))),30,IF(AND($D$1="三交代制",W81&lt;&gt;"準",W81&lt;&gt;"深",OR(X81="準",X81="深"),(NOT(OR(AND(X81="準",OR(W81="日",W81="休",X$17=1,AND(Y81&lt;&gt;"準",Y81&lt;&gt;"深",W81="")),OR(Y81="休",AND(Y81="準",OR(Z81="休",X$17=30,Z$18="×")),X$17=31,Y$18="×",Y81="")),AND(X81="深",OR(W81="休",X$17=1,AND(Y81&lt;&gt;"準",Y81&lt;&gt;"深",W81="")),OR(Y81="休",AND(OR(Y81="準",Y81="深"),OR(Z81="休",X$17=30,Z$18="×")),X$17=31,Y$18="×",Y81="")))))),40,0))))</f>
        <v>0</v>
      </c>
      <c r="Y222" s="343">
        <f t="shared" ref="Y222" si="1284">IF(AND($D$1="二交代制",Y$17&gt;=1,Y$17&lt;=28,Y81="当",Z81="明",AA81="休",AB81="当"),10,IF(AND($D$1="三交代制",Y$17&gt;=2,Y$17&lt;=30,OR(Y81="準",Y81="深"),OR(Z81="準",Z81="深"),OR(AA81="準",AA81="深")),20,IF(AND($D$1="二交代制",OR(Y81="当",Y81="明"),NOT(OR(AND(Y81="当",OR(Z81="明",Y$17=31,Z$18="×"),OR(AA81="休",Y$17=30,Y$17=31,AA$18="×")),AND(Y81="明",OR(X81="当",Y$17=1),OR(Z81="休",Y$17=31,Z$18="×"))))),30,IF(AND($D$1="三交代制",X81&lt;&gt;"準",X81&lt;&gt;"深",OR(Y81="準",Y81="深"),(NOT(OR(AND(Y81="準",OR(X81="日",X81="休",Y$17=1,AND(Z81&lt;&gt;"準",Z81&lt;&gt;"深",X81="")),OR(Z81="休",AND(Z81="準",OR(AA81="休",Y$17=30,AA$18="×")),Y$17=31,Z$18="×",Z81="")),AND(Y81="深",OR(X81="休",Y$17=1,AND(Z81&lt;&gt;"準",Z81&lt;&gt;"深",X81="")),OR(Z81="休",AND(OR(Z81="準",Z81="深"),OR(AA81="休",Y$17=30,AA$18="×")),Y$17=31,Z$18="×",Z81="")))))),40,0))))</f>
        <v>0</v>
      </c>
      <c r="Z222" s="343">
        <f t="shared" ref="Z222" si="1285">IF(AND($D$1="二交代制",Z$17&gt;=1,Z$17&lt;=28,Z81="当",AA81="明",AB81="休",AC81="当"),10,IF(AND($D$1="三交代制",Z$17&gt;=2,Z$17&lt;=30,OR(Z81="準",Z81="深"),OR(AA81="準",AA81="深"),OR(AB81="準",AB81="深")),20,IF(AND($D$1="二交代制",OR(Z81="当",Z81="明"),NOT(OR(AND(Z81="当",OR(AA81="明",Z$17=31,AA$18="×"),OR(AB81="休",Z$17=30,Z$17=31,AB$18="×")),AND(Z81="明",OR(Y81="当",Z$17=1),OR(AA81="休",Z$17=31,AA$18="×"))))),30,IF(AND($D$1="三交代制",Y81&lt;&gt;"準",Y81&lt;&gt;"深",OR(Z81="準",Z81="深"),(NOT(OR(AND(Z81="準",OR(Y81="日",Y81="休",Z$17=1,AND(AA81&lt;&gt;"準",AA81&lt;&gt;"深",Y81="")),OR(AA81="休",AND(AA81="準",OR(AB81="休",Z$17=30,AB$18="×")),Z$17=31,AA$18="×",AA81="")),AND(Z81="深",OR(Y81="休",Z$17=1,AND(AA81&lt;&gt;"準",AA81&lt;&gt;"深",Y81="")),OR(AA81="休",AND(OR(AA81="準",AA81="深"),OR(AB81="休",Z$17=30,AB$18="×")),Z$17=31,AA$18="×",AA81="")))))),40,0))))</f>
        <v>0</v>
      </c>
      <c r="AA222" s="343">
        <f t="shared" ref="AA222" si="1286">IF(AND($D$1="二交代制",AA$17&gt;=1,AA$17&lt;=28,AA81="当",AB81="明",AC81="休",AD81="当"),10,IF(AND($D$1="三交代制",AA$17&gt;=2,AA$17&lt;=30,OR(AA81="準",AA81="深"),OR(AB81="準",AB81="深"),OR(AC81="準",AC81="深")),20,IF(AND($D$1="二交代制",OR(AA81="当",AA81="明"),NOT(OR(AND(AA81="当",OR(AB81="明",AA$17=31,AB$18="×"),OR(AC81="休",AA$17=30,AA$17=31,AC$18="×")),AND(AA81="明",OR(Z81="当",AA$17=1),OR(AB81="休",AA$17=31,AB$18="×"))))),30,IF(AND($D$1="三交代制",Z81&lt;&gt;"準",Z81&lt;&gt;"深",OR(AA81="準",AA81="深"),(NOT(OR(AND(AA81="準",OR(Z81="日",Z81="休",AA$17=1,AND(AB81&lt;&gt;"準",AB81&lt;&gt;"深",Z81="")),OR(AB81="休",AND(AB81="準",OR(AC81="休",AA$17=30,AC$18="×")),AA$17=31,AB$18="×",AB81="")),AND(AA81="深",OR(Z81="休",AA$17=1,AND(AB81&lt;&gt;"準",AB81&lt;&gt;"深",Z81="")),OR(AB81="休",AND(OR(AB81="準",AB81="深"),OR(AC81="休",AA$17=30,AC$18="×")),AA$17=31,AB$18="×",AB81="")))))),40,0))))</f>
        <v>0</v>
      </c>
      <c r="AB222" s="343">
        <f t="shared" ref="AB222" si="1287">IF(AND($D$1="二交代制",AB$17&gt;=1,AB$17&lt;=28,AB81="当",AC81="明",AD81="休",AE81="当"),10,IF(AND($D$1="三交代制",AB$17&gt;=2,AB$17&lt;=30,OR(AB81="準",AB81="深"),OR(AC81="準",AC81="深"),OR(AD81="準",AD81="深")),20,IF(AND($D$1="二交代制",OR(AB81="当",AB81="明"),NOT(OR(AND(AB81="当",OR(AC81="明",AB$17=31,AC$18="×"),OR(AD81="休",AB$17=30,AB$17=31,AD$18="×")),AND(AB81="明",OR(AA81="当",AB$17=1),OR(AC81="休",AB$17=31,AC$18="×"))))),30,IF(AND($D$1="三交代制",AA81&lt;&gt;"準",AA81&lt;&gt;"深",OR(AB81="準",AB81="深"),(NOT(OR(AND(AB81="準",OR(AA81="日",AA81="休",AB$17=1,AND(AC81&lt;&gt;"準",AC81&lt;&gt;"深",AA81="")),OR(AC81="休",AND(AC81="準",OR(AD81="休",AB$17=30,AD$18="×")),AB$17=31,AC$18="×",AC81="")),AND(AB81="深",OR(AA81="休",AB$17=1,AND(AC81&lt;&gt;"準",AC81&lt;&gt;"深",AA81="")),OR(AC81="休",AND(OR(AC81="準",AC81="深"),OR(AD81="休",AB$17=30,AD$18="×")),AB$17=31,AC$18="×",AC81="")))))),40,0))))</f>
        <v>0</v>
      </c>
      <c r="AC222" s="343">
        <f t="shared" ref="AC222" si="1288">IF(AND($D$1="二交代制",AC$17&gt;=1,AC$17&lt;=28,AC81="当",AD81="明",AE81="休",AF81="当"),10,IF(AND($D$1="三交代制",AC$17&gt;=2,AC$17&lt;=30,OR(AC81="準",AC81="深"),OR(AD81="準",AD81="深"),OR(AE81="準",AE81="深")),20,IF(AND($D$1="二交代制",OR(AC81="当",AC81="明"),NOT(OR(AND(AC81="当",OR(AD81="明",AC$17=31,AD$18="×"),OR(AE81="休",AC$17=30,AC$17=31,AE$18="×")),AND(AC81="明",OR(AB81="当",AC$17=1),OR(AD81="休",AC$17=31,AD$18="×"))))),30,IF(AND($D$1="三交代制",AB81&lt;&gt;"準",AB81&lt;&gt;"深",OR(AC81="準",AC81="深"),(NOT(OR(AND(AC81="準",OR(AB81="日",AB81="休",AC$17=1,AND(AD81&lt;&gt;"準",AD81&lt;&gt;"深",AB81="")),OR(AD81="休",AND(AD81="準",OR(AE81="休",AC$17=30,AE$18="×")),AC$17=31,AD$18="×",AD81="")),AND(AC81="深",OR(AB81="休",AC$17=1,AND(AD81&lt;&gt;"準",AD81&lt;&gt;"深",AB81="")),OR(AD81="休",AND(OR(AD81="準",AD81="深"),OR(AE81="休",AC$17=30,AE$18="×")),AC$17=31,AD$18="×",AD81="")))))),40,0))))</f>
        <v>0</v>
      </c>
      <c r="AD222" s="343">
        <f t="shared" ref="AD222" si="1289">IF(AND($D$1="二交代制",AD$17&gt;=1,AD$17&lt;=28,AD81="当",AE81="明",AF81="休",AG81="当"),10,IF(AND($D$1="三交代制",AD$17&gt;=2,AD$17&lt;=30,OR(AD81="準",AD81="深"),OR(AE81="準",AE81="深"),OR(AF81="準",AF81="深")),20,IF(AND($D$1="二交代制",OR(AD81="当",AD81="明"),NOT(OR(AND(AD81="当",OR(AE81="明",AD$17=31,AE$18="×"),OR(AF81="休",AD$17=30,AD$17=31,AF$18="×")),AND(AD81="明",OR(AC81="当",AD$17=1),OR(AE81="休",AD$17=31,AE$18="×"))))),30,IF(AND($D$1="三交代制",AC81&lt;&gt;"準",AC81&lt;&gt;"深",OR(AD81="準",AD81="深"),(NOT(OR(AND(AD81="準",OR(AC81="日",AC81="休",AD$17=1,AND(AE81&lt;&gt;"準",AE81&lt;&gt;"深",AC81="")),OR(AE81="休",AND(AE81="準",OR(AF81="休",AD$17=30,AF$18="×")),AD$17=31,AE$18="×",AE81="")),AND(AD81="深",OR(AC81="休",AD$17=1,AND(AE81&lt;&gt;"準",AE81&lt;&gt;"深",AC81="")),OR(AE81="休",AND(OR(AE81="準",AE81="深"),OR(AF81="休",AD$17=30,AF$18="×")),AD$17=31,AE$18="×",AE81="")))))),40,0))))</f>
        <v>0</v>
      </c>
      <c r="AE222" s="343">
        <f t="shared" ref="AE222" si="1290">IF(AND($D$1="二交代制",AE$17&gt;=1,AE$17&lt;=28,AE81="当",AF81="明",AG81="休",AH81="当"),10,IF(AND($D$1="三交代制",AE$17&gt;=2,AE$17&lt;=30,OR(AE81="準",AE81="深"),OR(AF81="準",AF81="深"),OR(AG81="準",AG81="深")),20,IF(AND($D$1="二交代制",OR(AE81="当",AE81="明"),NOT(OR(AND(AE81="当",OR(AF81="明",AE$17=31,AF$18="×"),OR(AG81="休",AE$17=30,AE$17=31,AG$18="×")),AND(AE81="明",OR(AD81="当",AE$17=1),OR(AF81="休",AE$17=31,AF$18="×"))))),30,IF(AND($D$1="三交代制",AD81&lt;&gt;"準",AD81&lt;&gt;"深",OR(AE81="準",AE81="深"),(NOT(OR(AND(AE81="準",OR(AD81="日",AD81="休",AE$17=1,AND(AF81&lt;&gt;"準",AF81&lt;&gt;"深",AD81="")),OR(AF81="休",AND(AF81="準",OR(AG81="休",AE$17=30,AG$18="×")),AE$17=31,AF$18="×",AF81="")),AND(AE81="深",OR(AD81="休",AE$17=1,AND(AF81&lt;&gt;"準",AF81&lt;&gt;"深",AD81="")),OR(AF81="休",AND(OR(AF81="準",AF81="深"),OR(AG81="休",AE$17=30,AG$18="×")),AE$17=31,AF$18="×",AF81="")))))),40,0))))</f>
        <v>0</v>
      </c>
      <c r="AF222" s="343">
        <f t="shared" ref="AF222" si="1291">IF(AND($D$1="二交代制",AF$17&gt;=1,AF$17&lt;=28,AF81="当",AG81="明",AH81="休",AI81="当"),10,IF(AND($D$1="三交代制",AF$17&gt;=2,AF$17&lt;=30,OR(AF81="準",AF81="深"),OR(AG81="準",AG81="深"),OR(AH81="準",AH81="深")),20,IF(AND($D$1="二交代制",OR(AF81="当",AF81="明"),NOT(OR(AND(AF81="当",OR(AG81="明",AF$17=31,AG$18="×"),OR(AH81="休",AF$17=30,AF$17=31,AH$18="×")),AND(AF81="明",OR(AE81="当",AF$17=1),OR(AG81="休",AF$17=31,AG$18="×"))))),30,IF(AND($D$1="三交代制",AE81&lt;&gt;"準",AE81&lt;&gt;"深",OR(AF81="準",AF81="深"),(NOT(OR(AND(AF81="準",OR(AE81="日",AE81="休",AF$17=1,AND(AG81&lt;&gt;"準",AG81&lt;&gt;"深",AE81="")),OR(AG81="休",AND(AG81="準",OR(AH81="休",AF$17=30,AH$18="×")),AF$17=31,AG$18="×",AG81="")),AND(AF81="深",OR(AE81="休",AF$17=1,AND(AG81&lt;&gt;"準",AG81&lt;&gt;"深",AE81="")),OR(AG81="休",AND(OR(AG81="準",AG81="深"),OR(AH81="休",AF$17=30,AH$18="×")),AF$17=31,AG$18="×",AG81="")))))),40,0))))</f>
        <v>0</v>
      </c>
      <c r="AG222" s="343">
        <f t="shared" ref="AG222" si="1292">IF(AND($D$1="二交代制",AG$17&gt;=1,AG$17&lt;=28,AG81="当",AH81="明",AI81="休",AJ81="当"),10,IF(AND($D$1="三交代制",AG$17&gt;=2,AG$17&lt;=30,OR(AG81="準",AG81="深"),OR(AH81="準",AH81="深"),OR(AI81="準",AI81="深")),20,IF(AND($D$1="二交代制",OR(AG81="当",AG81="明"),NOT(OR(AND(AG81="当",OR(AH81="明",AG$17=31,AH$18="×"),OR(AI81="休",AG$17=30,AG$17=31,AI$18="×")),AND(AG81="明",OR(AF81="当",AG$17=1),OR(AH81="休",AG$17=31,AH$18="×"))))),30,IF(AND($D$1="三交代制",AF81&lt;&gt;"準",AF81&lt;&gt;"深",OR(AG81="準",AG81="深"),(NOT(OR(AND(AG81="準",OR(AF81="日",AF81="休",AG$17=1,AND(AH81&lt;&gt;"準",AH81&lt;&gt;"深",AF81="")),OR(AH81="休",AND(AH81="準",OR(AI81="休",AG$17=30,AI$18="×")),AG$17=31,AH$18="×",AH81="")),AND(AG81="深",OR(AF81="休",AG$17=1,AND(AH81&lt;&gt;"準",AH81&lt;&gt;"深",AF81="")),OR(AH81="休",AND(OR(AH81="準",AH81="深"),OR(AI81="休",AG$17=30,AI$18="×")),AG$17=31,AH$18="×",AH81="")))))),40,0))))</f>
        <v>0</v>
      </c>
      <c r="AH222" s="343">
        <f t="shared" ref="AH222" si="1293">IF(AND($D$1="二交代制",AH$17&gt;=1,AH$17&lt;=28,AH81="当",AI81="明",AJ81="休",AK81="当"),10,IF(AND($D$1="三交代制",AH$17&gt;=2,AH$17&lt;=30,OR(AH81="準",AH81="深"),OR(AI81="準",AI81="深"),OR(AJ81="準",AJ81="深")),20,IF(AND($D$1="二交代制",OR(AH81="当",AH81="明"),NOT(OR(AND(AH81="当",OR(AI81="明",AH$17=31,AI$18="×"),OR(AJ81="休",AH$17=30,AH$17=31,AJ$18="×")),AND(AH81="明",OR(AG81="当",AH$17=1),OR(AI81="休",AH$17=31,AI$18="×"))))),30,IF(AND($D$1="三交代制",AG81&lt;&gt;"準",AG81&lt;&gt;"深",OR(AH81="準",AH81="深"),(NOT(OR(AND(AH81="準",OR(AG81="日",AG81="休",AH$17=1,AND(AI81&lt;&gt;"準",AI81&lt;&gt;"深",AG81="")),OR(AI81="休",AND(AI81="準",OR(AJ81="休",AH$17=30,AJ$18="×")),AH$17=31,AI$18="×",AI81="")),AND(AH81="深",OR(AG81="休",AH$17=1,AND(AI81&lt;&gt;"準",AI81&lt;&gt;"深",AG81="")),OR(AI81="休",AND(OR(AI81="準",AI81="深"),OR(AJ81="休",AH$17=30,AJ$18="×")),AH$17=31,AI$18="×",AI81="")))))),40,0))))</f>
        <v>0</v>
      </c>
      <c r="AI222" s="343">
        <f t="shared" ref="AI222" si="1294">IF(AND($D$1="二交代制",AI$17&gt;=1,AI$17&lt;=28,AI81="当",AJ81="明",AK81="休",AL81="当"),10,IF(AND($D$1="三交代制",AI$17&gt;=2,AI$17&lt;=30,OR(AI81="準",AI81="深"),OR(AJ81="準",AJ81="深"),OR(AK81="準",AK81="深")),20,IF(AND($D$1="二交代制",OR(AI81="当",AI81="明"),NOT(OR(AND(AI81="当",OR(AJ81="明",AI$17=31,AJ$18="×"),OR(AK81="休",AI$17=30,AI$17=31,AK$18="×")),AND(AI81="明",OR(AH81="当",AI$17=1),OR(AJ81="休",AI$17=31,AJ$18="×"))))),30,IF(AND($D$1="三交代制",AH81&lt;&gt;"準",AH81&lt;&gt;"深",OR(AI81="準",AI81="深"),(NOT(OR(AND(AI81="準",OR(AH81="日",AH81="休",AI$17=1,AND(AJ81&lt;&gt;"準",AJ81&lt;&gt;"深",AH81="")),OR(AJ81="休",AND(AJ81="準",OR(AK81="休",AI$17=30,AK$18="×")),AI$17=31,AJ$18="×",AJ81="")),AND(AI81="深",OR(AH81="休",AI$17=1,AND(AJ81&lt;&gt;"準",AJ81&lt;&gt;"深",AH81="")),OR(AJ81="休",AND(OR(AJ81="準",AJ81="深"),OR(AK81="休",AI$17=30,AK$18="×")),AI$17=31,AJ$18="×",AJ81="")))))),40,0))))</f>
        <v>0</v>
      </c>
      <c r="AJ222" s="343">
        <f t="shared" ref="AJ222" si="1295">IF(AND($D$1="二交代制",AJ$17&gt;=1,AJ$17&lt;=28,AJ81="当",AK81="明",AL81="休",AM81="当"),10,IF(AND($D$1="三交代制",AJ$17&gt;=2,AJ$17&lt;=30,OR(AJ81="準",AJ81="深"),OR(AK81="準",AK81="深"),OR(AL81="準",AL81="深")),20,IF(AND($D$1="二交代制",OR(AJ81="当",AJ81="明"),NOT(OR(AND(AJ81="当",OR(AK81="明",AJ$17=31,AK$18="×"),OR(AL81="休",AJ$17=30,AJ$17=31,AL$18="×")),AND(AJ81="明",OR(AI81="当",AJ$17=1),OR(AK81="休",AJ$17=31,AK$18="×"))))),30,IF(AND($D$1="三交代制",AI81&lt;&gt;"準",AI81&lt;&gt;"深",OR(AJ81="準",AJ81="深"),(NOT(OR(AND(AJ81="準",OR(AI81="日",AI81="休",AJ$17=1,AND(AK81&lt;&gt;"準",AK81&lt;&gt;"深",AI81="")),OR(AK81="休",AND(AK81="準",OR(AL81="休",AJ$17=30,AL$18="×")),AJ$17=31,AK$18="×",AK81="")),AND(AJ81="深",OR(AI81="休",AJ$17=1,AND(AK81&lt;&gt;"準",AK81&lt;&gt;"深",AI81="")),OR(AK81="休",AND(OR(AK81="準",AK81="深"),OR(AL81="休",AJ$17=30,AL$18="×")),AJ$17=31,AK$18="×",AK81="")))))),40,0))))</f>
        <v>0</v>
      </c>
      <c r="AK222" s="343">
        <f t="shared" ref="AK222" si="1296">IF(AND($D$1="二交代制",AK$17&gt;=1,AK$17&lt;=28,AK81="当",AL81="明",AM81="休",AN81="当"),10,IF(AND($D$1="三交代制",AK$17&gt;=2,AK$17&lt;=30,OR(AK81="準",AK81="深"),OR(AL81="準",AL81="深"),OR(AM81="準",AM81="深")),20,IF(AND($D$1="二交代制",OR(AK81="当",AK81="明"),NOT(OR(AND(AK81="当",OR(AL81="明",AK$17=31,AL$18="×"),OR(AM81="休",AK$17=30,AK$17=31,AM$18="×")),AND(AK81="明",OR(AJ81="当",AK$17=1),OR(AL81="休",AK$17=31,AL$18="×"))))),30,IF(AND($D$1="三交代制",AJ81&lt;&gt;"準",AJ81&lt;&gt;"深",OR(AK81="準",AK81="深"),(NOT(OR(AND(AK81="準",OR(AJ81="日",AJ81="休",AK$17=1,AND(AL81&lt;&gt;"準",AL81&lt;&gt;"深",AJ81="")),OR(AL81="休",AND(AL81="準",OR(AM81="休",AK$17=30,AM$18="×")),AK$17=31,AL$18="×",AL81="")),AND(AK81="深",OR(AJ81="休",AK$17=1,AND(AL81&lt;&gt;"準",AL81&lt;&gt;"深",AJ81="")),OR(AL81="休",AND(OR(AL81="準",AL81="深"),OR(AM81="休",AK$17=30,AM$18="×")),AK$17=31,AL$18="×",AL81="")))))),40,0))))</f>
        <v>0</v>
      </c>
      <c r="AL222" s="343">
        <f t="shared" ref="AL222" si="1297">IF(AND($D$1="二交代制",AL$17&gt;=1,AL$17&lt;=28,AL81="当",AM81="明",AN81="休",AO81="当"),10,IF(AND($D$1="三交代制",AL$17&gt;=2,AL$17&lt;=30,OR(AL81="準",AL81="深"),OR(AM81="準",AM81="深"),OR(AN81="準",AN81="深")),20,IF(AND($D$1="二交代制",OR(AL81="当",AL81="明"),NOT(OR(AND(AL81="当",OR(AM81="明",AL$17=31,AM$18="×"),OR(AN81="休",AL$17=30,AL$17=31,AN$18="×")),AND(AL81="明",OR(AK81="当",AL$17=1),OR(AM81="休",AL$17=31,AM$18="×"))))),30,IF(AND($D$1="三交代制",AK81&lt;&gt;"準",AK81&lt;&gt;"深",OR(AL81="準",AL81="深"),(NOT(OR(AND(AL81="準",OR(AK81="日",AK81="休",AL$17=1,AND(AM81&lt;&gt;"準",AM81&lt;&gt;"深",AK81="")),OR(AM81="休",AND(AM81="準",OR(AN81="休",AL$17=30,AN$18="×")),AL$17=31,AM$18="×",AM81="")),AND(AL81="深",OR(AK81="休",AL$17=1,AND(AM81&lt;&gt;"準",AM81&lt;&gt;"深",AK81="")),OR(AM81="休",AND(OR(AM81="準",AM81="深"),OR(AN81="休",AL$17=30,AN$18="×")),AL$17=31,AM$18="×",AM81="")))))),40,0))))</f>
        <v>0</v>
      </c>
      <c r="AM222" s="343">
        <f t="shared" ref="AM222" si="1298">IF(AND($D$1="二交代制",AM$17&gt;=1,AM$17&lt;=28,AM81="当",AN81="明",AO81="休",AP81="当"),10,IF(AND($D$1="三交代制",AM$17&gt;=2,AM$17&lt;=30,OR(AM81="準",AM81="深"),OR(AN81="準",AN81="深"),OR(AO81="準",AO81="深")),20,IF(AND($D$1="二交代制",OR(AM81="当",AM81="明"),NOT(OR(AND(AM81="当",OR(AN81="明",AM$17=31,AN$18="×"),OR(AO81="休",AM$17=30,AM$17=31,AO$18="×")),AND(AM81="明",OR(AL81="当",AM$17=1),OR(AN81="休",AM$17=31,AN$18="×"))))),30,IF(AND($D$1="三交代制",AL81&lt;&gt;"準",AL81&lt;&gt;"深",OR(AM81="準",AM81="深"),(NOT(OR(AND(AM81="準",OR(AL81="日",AL81="休",AM$17=1,AND(AN81&lt;&gt;"準",AN81&lt;&gt;"深",AL81="")),OR(AN81="休",AND(AN81="準",OR(AO81="休",AM$17=30,AO$18="×")),AM$17=31,AN$18="×",AN81="")),AND(AM81="深",OR(AL81="休",AM$17=1,AND(AN81&lt;&gt;"準",AN81&lt;&gt;"深",AL81="")),OR(AN81="休",AND(OR(AN81="準",AN81="深"),OR(AO81="休",AM$17=30,AO$18="×")),AM$17=31,AN$18="×",AN81="")))))),40,0))))</f>
        <v>0</v>
      </c>
      <c r="AN222" s="343">
        <f t="shared" ref="AN222" si="1299">IF(AND($D$1="二交代制",AN$17&gt;=1,AN$17&lt;=28,AN81="当",AO81="明",AP81="休",AQ81="当"),10,IF(AND($D$1="三交代制",AN$17&gt;=2,AN$17&lt;=30,OR(AN81="準",AN81="深"),OR(AO81="準",AO81="深"),OR(AP81="準",AP81="深")),20,IF(AND($D$1="二交代制",OR(AN81="当",AN81="明"),NOT(OR(AND(AN81="当",OR(AO81="明",AN$17=31,AO$18="×"),OR(AP81="休",AN$17=30,AN$17=31,AP$18="×")),AND(AN81="明",OR(AM81="当",AN$17=1),OR(AO81="休",AN$17=31,AO$18="×"))))),30,IF(AND($D$1="三交代制",AM81&lt;&gt;"準",AM81&lt;&gt;"深",OR(AN81="準",AN81="深"),(NOT(OR(AND(AN81="準",OR(AM81="日",AM81="休",AN$17=1,AND(AO81&lt;&gt;"準",AO81&lt;&gt;"深",AM81="")),OR(AO81="休",AND(AO81="準",OR(AP81="休",AN$17=30,AP$18="×")),AN$17=31,AO$18="×",AO81="")),AND(AN81="深",OR(AM81="休",AN$17=1,AND(AO81&lt;&gt;"準",AO81&lt;&gt;"深",AM81="")),OR(AO81="休",AND(OR(AO81="準",AO81="深"),OR(AP81="休",AN$17=30,AP$18="×")),AN$17=31,AO$18="×",AO81="")))))),40,0))))</f>
        <v>0</v>
      </c>
      <c r="AO222" s="343">
        <f t="shared" ref="AO222" si="1300">IF(AND($D$1="二交代制",AO$17&gt;=1,AO$17&lt;=28,AO81="当",AP81="明",AQ81="休",AR81="当"),10,IF(AND($D$1="三交代制",AO$17&gt;=2,AO$17&lt;=30,OR(AO81="準",AO81="深"),OR(AP81="準",AP81="深"),OR(AQ81="準",AQ81="深")),20,IF(AND($D$1="二交代制",OR(AO81="当",AO81="明"),NOT(OR(AND(AO81="当",OR(AP81="明",AO$17=31,AP$18="×"),OR(AQ81="休",AO$17=30,AO$17=31,AQ$18="×")),AND(AO81="明",OR(AN81="当",AO$17=1),OR(AP81="休",AO$17=31,AP$18="×"))))),30,IF(AND($D$1="三交代制",AN81&lt;&gt;"準",AN81&lt;&gt;"深",OR(AO81="準",AO81="深"),(NOT(OR(AND(AO81="準",OR(AN81="日",AN81="休",AO$17=1,AND(AP81&lt;&gt;"準",AP81&lt;&gt;"深",AN81="")),OR(AP81="休",AND(AP81="準",OR(AQ81="休",AO$17=30,AQ$18="×")),AO$17=31,AP$18="×",AP81="")),AND(AO81="深",OR(AN81="休",AO$17=1,AND(AP81&lt;&gt;"準",AP81&lt;&gt;"深",AN81="")),OR(AP81="休",AND(OR(AP81="準",AP81="深"),OR(AQ81="休",AO$17=30,AQ$18="×")),AO$17=31,AP$18="×",AP81="")))))),40,0))))</f>
        <v>0</v>
      </c>
    </row>
    <row r="223" spans="3:42" x14ac:dyDescent="0.4">
      <c r="C223" s="17"/>
      <c r="D223" s="27"/>
      <c r="E223" s="27"/>
      <c r="F223" s="27"/>
      <c r="G223" s="27"/>
      <c r="H223" s="27"/>
      <c r="I223" s="345"/>
      <c r="J223" s="434"/>
      <c r="K223" s="343"/>
      <c r="L223" s="343"/>
      <c r="M223" s="343"/>
      <c r="N223" s="343"/>
      <c r="O223" s="343"/>
      <c r="P223" s="343"/>
      <c r="Q223" s="343"/>
      <c r="R223" s="343"/>
      <c r="S223" s="343"/>
      <c r="T223" s="343"/>
      <c r="U223" s="343"/>
      <c r="V223" s="343"/>
      <c r="W223" s="343"/>
      <c r="X223" s="343"/>
      <c r="Y223" s="343"/>
      <c r="Z223" s="343"/>
      <c r="AA223" s="343"/>
      <c r="AB223" s="343"/>
      <c r="AC223" s="343"/>
      <c r="AD223" s="343"/>
      <c r="AE223" s="343"/>
      <c r="AF223" s="343"/>
      <c r="AG223" s="343"/>
      <c r="AH223" s="343"/>
      <c r="AI223" s="343"/>
      <c r="AJ223" s="343"/>
      <c r="AK223" s="343"/>
      <c r="AL223" s="343"/>
      <c r="AM223" s="343"/>
      <c r="AN223" s="343"/>
      <c r="AO223" s="343"/>
    </row>
    <row r="224" spans="3:42" x14ac:dyDescent="0.4">
      <c r="C224" s="17"/>
      <c r="D224" s="27"/>
      <c r="E224" s="27"/>
      <c r="F224" s="27"/>
      <c r="G224" s="27"/>
      <c r="H224" s="27"/>
      <c r="I224" s="345"/>
      <c r="J224" s="419" t="str">
        <f t="shared" ref="J224" si="1301">E83</f>
        <v>磯部</v>
      </c>
      <c r="K224" s="343">
        <f t="shared" ref="K224" si="1302">IF(AND($D$1="二交代制",K$17&gt;=1,K$17&lt;=28,K83="当",L83="明",M83="休",N83="当"),10,IF(AND($D$1="三交代制",K$17&gt;=2,K$17&lt;=30,OR(K83="準",K83="深"),OR(L83="準",L83="深"),OR(M83="準",M83="深")),20,IF(AND($D$1="二交代制",OR(K83="当",K83="明"),NOT(OR(AND(K83="当",OR(L83="明",K$17=31,L$18="×"),OR(M83="休",K$17=30,K$17=31,M$18="×")),AND(K83="明",OR(J83="当",K$17=1),OR(L83="休",K$17=31,L$18="×"))))),30,IF(AND($D$1="三交代制",J83&lt;&gt;"準",J83&lt;&gt;"深",OR(K83="準",K83="深"),(NOT(OR(AND(K83="準",OR(J83="日",J83="休",K$17=1,AND(L83&lt;&gt;"準",L83&lt;&gt;"深",J83="")),OR(L83="休",AND(L83="準",OR(M83="休",K$17=30,M$18="×")),K$17=31,L$18="×",L83="")),AND(K83="深",OR(J83="休",K$17=1,AND(L83&lt;&gt;"準",L83&lt;&gt;"深",J83="")),OR(L83="休",AND(OR(L83="準",L83="深"),OR(M83="休",K$17=30,M$18="×")),K$17=31,L$18="×",L83="")))))),40,0))))</f>
        <v>0</v>
      </c>
      <c r="L224" s="343">
        <f t="shared" ref="L224" si="1303">IF(AND($D$1="二交代制",L$17&gt;=1,L$17&lt;=28,L83="当",M83="明",N83="休",O83="当"),10,IF(AND($D$1="三交代制",L$17&gt;=2,L$17&lt;=30,OR(L83="準",L83="深"),OR(M83="準",M83="深"),OR(N83="準",N83="深")),20,IF(AND($D$1="二交代制",OR(L83="当",L83="明"),NOT(OR(AND(L83="当",OR(M83="明",L$17=31,M$18="×"),OR(N83="休",L$17=30,L$17=31,N$18="×")),AND(L83="明",OR(K83="当",L$17=1),OR(M83="休",L$17=31,M$18="×"))))),30,IF(AND($D$1="三交代制",K83&lt;&gt;"準",K83&lt;&gt;"深",OR(L83="準",L83="深"),(NOT(OR(AND(L83="準",OR(K83="日",K83="休",L$17=1,AND(M83&lt;&gt;"準",M83&lt;&gt;"深",K83="")),OR(M83="休",AND(M83="準",OR(N83="休",L$17=30,N$18="×")),L$17=31,M$18="×",M83="")),AND(L83="深",OR(K83="休",L$17=1,AND(M83&lt;&gt;"準",M83&lt;&gt;"深",K83="")),OR(M83="休",AND(OR(M83="準",M83="深"),OR(N83="休",L$17=30,N$18="×")),L$17=31,M$18="×",M83="")))))),40,0))))</f>
        <v>0</v>
      </c>
      <c r="M224" s="343">
        <f t="shared" ref="M224" si="1304">IF(AND($D$1="二交代制",M$17&gt;=1,M$17&lt;=28,M83="当",N83="明",O83="休",P83="当"),10,IF(AND($D$1="三交代制",M$17&gt;=2,M$17&lt;=30,OR(M83="準",M83="深"),OR(N83="準",N83="深"),OR(O83="準",O83="深")),20,IF(AND($D$1="二交代制",OR(M83="当",M83="明"),NOT(OR(AND(M83="当",OR(N83="明",M$17=31,N$18="×"),OR(O83="休",M$17=30,M$17=31,O$18="×")),AND(M83="明",OR(L83="当",M$17=1),OR(N83="休",M$17=31,N$18="×"))))),30,IF(AND($D$1="三交代制",L83&lt;&gt;"準",L83&lt;&gt;"深",OR(M83="準",M83="深"),(NOT(OR(AND(M83="準",OR(L83="日",L83="休",M$17=1,AND(N83&lt;&gt;"準",N83&lt;&gt;"深",L83="")),OR(N83="休",AND(N83="準",OR(O83="休",M$17=30,O$18="×")),M$17=31,N$18="×",N83="")),AND(M83="深",OR(L83="休",M$17=1,AND(N83&lt;&gt;"準",N83&lt;&gt;"深",L83="")),OR(N83="休",AND(OR(N83="準",N83="深"),OR(O83="休",M$17=30,O$18="×")),M$17=31,N$18="×",N83="")))))),40,0))))</f>
        <v>0</v>
      </c>
      <c r="N224" s="343">
        <f t="shared" ref="N224" si="1305">IF(AND($D$1="二交代制",N$17&gt;=1,N$17&lt;=28,N83="当",O83="明",P83="休",Q83="当"),10,IF(AND($D$1="三交代制",N$17&gt;=2,N$17&lt;=30,OR(N83="準",N83="深"),OR(O83="準",O83="深"),OR(P83="準",P83="深")),20,IF(AND($D$1="二交代制",OR(N83="当",N83="明"),NOT(OR(AND(N83="当",OR(O83="明",N$17=31,O$18="×"),OR(P83="休",N$17=30,N$17=31,P$18="×")),AND(N83="明",OR(M83="当",N$17=1),OR(O83="休",N$17=31,O$18="×"))))),30,IF(AND($D$1="三交代制",M83&lt;&gt;"準",M83&lt;&gt;"深",OR(N83="準",N83="深"),(NOT(OR(AND(N83="準",OR(M83="日",M83="休",N$17=1,AND(O83&lt;&gt;"準",O83&lt;&gt;"深",M83="")),OR(O83="休",AND(O83="準",OR(P83="休",N$17=30,P$18="×")),N$17=31,O$18="×",O83="")),AND(N83="深",OR(M83="休",N$17=1,AND(O83&lt;&gt;"準",O83&lt;&gt;"深",M83="")),OR(O83="休",AND(OR(O83="準",O83="深"),OR(P83="休",N$17=30,P$18="×")),N$17=31,O$18="×",O83="")))))),40,0))))</f>
        <v>0</v>
      </c>
      <c r="O224" s="343">
        <f t="shared" ref="O224" si="1306">IF(AND($D$1="二交代制",O$17&gt;=1,O$17&lt;=28,O83="当",P83="明",Q83="休",R83="当"),10,IF(AND($D$1="三交代制",O$17&gt;=2,O$17&lt;=30,OR(O83="準",O83="深"),OR(P83="準",P83="深"),OR(Q83="準",Q83="深")),20,IF(AND($D$1="二交代制",OR(O83="当",O83="明"),NOT(OR(AND(O83="当",OR(P83="明",O$17=31,P$18="×"),OR(Q83="休",O$17=30,O$17=31,Q$18="×")),AND(O83="明",OR(N83="当",O$17=1),OR(P83="休",O$17=31,P$18="×"))))),30,IF(AND($D$1="三交代制",N83&lt;&gt;"準",N83&lt;&gt;"深",OR(O83="準",O83="深"),(NOT(OR(AND(O83="準",OR(N83="日",N83="休",O$17=1,AND(P83&lt;&gt;"準",P83&lt;&gt;"深",N83="")),OR(P83="休",AND(P83="準",OR(Q83="休",O$17=30,Q$18="×")),O$17=31,P$18="×",P83="")),AND(O83="深",OR(N83="休",O$17=1,AND(P83&lt;&gt;"準",P83&lt;&gt;"深",N83="")),OR(P83="休",AND(OR(P83="準",P83="深"),OR(Q83="休",O$17=30,Q$18="×")),O$17=31,P$18="×",P83="")))))),40,0))))</f>
        <v>0</v>
      </c>
      <c r="P224" s="343">
        <f t="shared" ref="P224" si="1307">IF(AND($D$1="二交代制",P$17&gt;=1,P$17&lt;=28,P83="当",Q83="明",R83="休",S83="当"),10,IF(AND($D$1="三交代制",P$17&gt;=2,P$17&lt;=30,OR(P83="準",P83="深"),OR(Q83="準",Q83="深"),OR(R83="準",R83="深")),20,IF(AND($D$1="二交代制",OR(P83="当",P83="明"),NOT(OR(AND(P83="当",OR(Q83="明",P$17=31,Q$18="×"),OR(R83="休",P$17=30,P$17=31,R$18="×")),AND(P83="明",OR(O83="当",P$17=1),OR(Q83="休",P$17=31,Q$18="×"))))),30,IF(AND($D$1="三交代制",O83&lt;&gt;"準",O83&lt;&gt;"深",OR(P83="準",P83="深"),(NOT(OR(AND(P83="準",OR(O83="日",O83="休",P$17=1,AND(Q83&lt;&gt;"準",Q83&lt;&gt;"深",O83="")),OR(Q83="休",AND(Q83="準",OR(R83="休",P$17=30,R$18="×")),P$17=31,Q$18="×",Q83="")),AND(P83="深",OR(O83="休",P$17=1,AND(Q83&lt;&gt;"準",Q83&lt;&gt;"深",O83="")),OR(Q83="休",AND(OR(Q83="準",Q83="深"),OR(R83="休",P$17=30,R$18="×")),P$17=31,Q$18="×",Q83="")))))),40,0))))</f>
        <v>0</v>
      </c>
      <c r="Q224" s="343">
        <f t="shared" ref="Q224" si="1308">IF(AND($D$1="二交代制",Q$17&gt;=1,Q$17&lt;=28,Q83="当",R83="明",S83="休",T83="当"),10,IF(AND($D$1="三交代制",Q$17&gt;=2,Q$17&lt;=30,OR(Q83="準",Q83="深"),OR(R83="準",R83="深"),OR(S83="準",S83="深")),20,IF(AND($D$1="二交代制",OR(Q83="当",Q83="明"),NOT(OR(AND(Q83="当",OR(R83="明",Q$17=31,R$18="×"),OR(S83="休",Q$17=30,Q$17=31,S$18="×")),AND(Q83="明",OR(P83="当",Q$17=1),OR(R83="休",Q$17=31,R$18="×"))))),30,IF(AND($D$1="三交代制",P83&lt;&gt;"準",P83&lt;&gt;"深",OR(Q83="準",Q83="深"),(NOT(OR(AND(Q83="準",OR(P83="日",P83="休",Q$17=1,AND(R83&lt;&gt;"準",R83&lt;&gt;"深",P83="")),OR(R83="休",AND(R83="準",OR(S83="休",Q$17=30,S$18="×")),Q$17=31,R$18="×",R83="")),AND(Q83="深",OR(P83="休",Q$17=1,AND(R83&lt;&gt;"準",R83&lt;&gt;"深",P83="")),OR(R83="休",AND(OR(R83="準",R83="深"),OR(S83="休",Q$17=30,S$18="×")),Q$17=31,R$18="×",R83="")))))),40,0))))</f>
        <v>0</v>
      </c>
      <c r="R224" s="343">
        <f t="shared" ref="R224" si="1309">IF(AND($D$1="二交代制",R$17&gt;=1,R$17&lt;=28,R83="当",S83="明",T83="休",U83="当"),10,IF(AND($D$1="三交代制",R$17&gt;=2,R$17&lt;=30,OR(R83="準",R83="深"),OR(S83="準",S83="深"),OR(T83="準",T83="深")),20,IF(AND($D$1="二交代制",OR(R83="当",R83="明"),NOT(OR(AND(R83="当",OR(S83="明",R$17=31,S$18="×"),OR(T83="休",R$17=30,R$17=31,T$18="×")),AND(R83="明",OR(Q83="当",R$17=1),OR(S83="休",R$17=31,S$18="×"))))),30,IF(AND($D$1="三交代制",Q83&lt;&gt;"準",Q83&lt;&gt;"深",OR(R83="準",R83="深"),(NOT(OR(AND(R83="準",OR(Q83="日",Q83="休",R$17=1,AND(S83&lt;&gt;"準",S83&lt;&gt;"深",Q83="")),OR(S83="休",AND(S83="準",OR(T83="休",R$17=30,T$18="×")),R$17=31,S$18="×",S83="")),AND(R83="深",OR(Q83="休",R$17=1,AND(S83&lt;&gt;"準",S83&lt;&gt;"深",Q83="")),OR(S83="休",AND(OR(S83="準",S83="深"),OR(T83="休",R$17=30,T$18="×")),R$17=31,S$18="×",S83="")))))),40,0))))</f>
        <v>0</v>
      </c>
      <c r="S224" s="343">
        <f t="shared" ref="S224" si="1310">IF(AND($D$1="二交代制",S$17&gt;=1,S$17&lt;=28,S83="当",T83="明",U83="休",V83="当"),10,IF(AND($D$1="三交代制",S$17&gt;=2,S$17&lt;=30,OR(S83="準",S83="深"),OR(T83="準",T83="深"),OR(U83="準",U83="深")),20,IF(AND($D$1="二交代制",OR(S83="当",S83="明"),NOT(OR(AND(S83="当",OR(T83="明",S$17=31,T$18="×"),OR(U83="休",S$17=30,S$17=31,U$18="×")),AND(S83="明",OR(R83="当",S$17=1),OR(T83="休",S$17=31,T$18="×"))))),30,IF(AND($D$1="三交代制",R83&lt;&gt;"準",R83&lt;&gt;"深",OR(S83="準",S83="深"),(NOT(OR(AND(S83="準",OR(R83="日",R83="休",S$17=1,AND(T83&lt;&gt;"準",T83&lt;&gt;"深",R83="")),OR(T83="休",AND(T83="準",OR(U83="休",S$17=30,U$18="×")),S$17=31,T$18="×",T83="")),AND(S83="深",OR(R83="休",S$17=1,AND(T83&lt;&gt;"準",T83&lt;&gt;"深",R83="")),OR(T83="休",AND(OR(T83="準",T83="深"),OR(U83="休",S$17=30,U$18="×")),S$17=31,T$18="×",T83="")))))),40,0))))</f>
        <v>0</v>
      </c>
      <c r="T224" s="343">
        <f t="shared" ref="T224" si="1311">IF(AND($D$1="二交代制",T$17&gt;=1,T$17&lt;=28,T83="当",U83="明",V83="休",W83="当"),10,IF(AND($D$1="三交代制",T$17&gt;=2,T$17&lt;=30,OR(T83="準",T83="深"),OR(U83="準",U83="深"),OR(V83="準",V83="深")),20,IF(AND($D$1="二交代制",OR(T83="当",T83="明"),NOT(OR(AND(T83="当",OR(U83="明",T$17=31,U$18="×"),OR(V83="休",T$17=30,T$17=31,V$18="×")),AND(T83="明",OR(S83="当",T$17=1),OR(U83="休",T$17=31,U$18="×"))))),30,IF(AND($D$1="三交代制",S83&lt;&gt;"準",S83&lt;&gt;"深",OR(T83="準",T83="深"),(NOT(OR(AND(T83="準",OR(S83="日",S83="休",T$17=1,AND(U83&lt;&gt;"準",U83&lt;&gt;"深",S83="")),OR(U83="休",AND(U83="準",OR(V83="休",T$17=30,V$18="×")),T$17=31,U$18="×",U83="")),AND(T83="深",OR(S83="休",T$17=1,AND(U83&lt;&gt;"準",U83&lt;&gt;"深",S83="")),OR(U83="休",AND(OR(U83="準",U83="深"),OR(V83="休",T$17=30,V$18="×")),T$17=31,U$18="×",U83="")))))),40,0))))</f>
        <v>0</v>
      </c>
      <c r="U224" s="343">
        <f t="shared" ref="U224" si="1312">IF(AND($D$1="二交代制",U$17&gt;=1,U$17&lt;=28,U83="当",V83="明",W83="休",X83="当"),10,IF(AND($D$1="三交代制",U$17&gt;=2,U$17&lt;=30,OR(U83="準",U83="深"),OR(V83="準",V83="深"),OR(W83="準",W83="深")),20,IF(AND($D$1="二交代制",OR(U83="当",U83="明"),NOT(OR(AND(U83="当",OR(V83="明",U$17=31,V$18="×"),OR(W83="休",U$17=30,U$17=31,W$18="×")),AND(U83="明",OR(T83="当",U$17=1),OR(V83="休",U$17=31,V$18="×"))))),30,IF(AND($D$1="三交代制",T83&lt;&gt;"準",T83&lt;&gt;"深",OR(U83="準",U83="深"),(NOT(OR(AND(U83="準",OR(T83="日",T83="休",U$17=1,AND(V83&lt;&gt;"準",V83&lt;&gt;"深",T83="")),OR(V83="休",AND(V83="準",OR(W83="休",U$17=30,W$18="×")),U$17=31,V$18="×",V83="")),AND(U83="深",OR(T83="休",U$17=1,AND(V83&lt;&gt;"準",V83&lt;&gt;"深",T83="")),OR(V83="休",AND(OR(V83="準",V83="深"),OR(W83="休",U$17=30,W$18="×")),U$17=31,V$18="×",V83="")))))),40,0))))</f>
        <v>0</v>
      </c>
      <c r="V224" s="343">
        <f t="shared" ref="V224" si="1313">IF(AND($D$1="二交代制",V$17&gt;=1,V$17&lt;=28,V83="当",W83="明",X83="休",Y83="当"),10,IF(AND($D$1="三交代制",V$17&gt;=2,V$17&lt;=30,OR(V83="準",V83="深"),OR(W83="準",W83="深"),OR(X83="準",X83="深")),20,IF(AND($D$1="二交代制",OR(V83="当",V83="明"),NOT(OR(AND(V83="当",OR(W83="明",V$17=31,W$18="×"),OR(X83="休",V$17=30,V$17=31,X$18="×")),AND(V83="明",OR(U83="当",V$17=1),OR(W83="休",V$17=31,W$18="×"))))),30,IF(AND($D$1="三交代制",U83&lt;&gt;"準",U83&lt;&gt;"深",OR(V83="準",V83="深"),(NOT(OR(AND(V83="準",OR(U83="日",U83="休",V$17=1,AND(W83&lt;&gt;"準",W83&lt;&gt;"深",U83="")),OR(W83="休",AND(W83="準",OR(X83="休",V$17=30,X$18="×")),V$17=31,W$18="×",W83="")),AND(V83="深",OR(U83="休",V$17=1,AND(W83&lt;&gt;"準",W83&lt;&gt;"深",U83="")),OR(W83="休",AND(OR(W83="準",W83="深"),OR(X83="休",V$17=30,X$18="×")),V$17=31,W$18="×",W83="")))))),40,0))))</f>
        <v>0</v>
      </c>
      <c r="W224" s="343">
        <f t="shared" ref="W224" si="1314">IF(AND($D$1="二交代制",W$17&gt;=1,W$17&lt;=28,W83="当",X83="明",Y83="休",Z83="当"),10,IF(AND($D$1="三交代制",W$17&gt;=2,W$17&lt;=30,OR(W83="準",W83="深"),OR(X83="準",X83="深"),OR(Y83="準",Y83="深")),20,IF(AND($D$1="二交代制",OR(W83="当",W83="明"),NOT(OR(AND(W83="当",OR(X83="明",W$17=31,X$18="×"),OR(Y83="休",W$17=30,W$17=31,Y$18="×")),AND(W83="明",OR(V83="当",W$17=1),OR(X83="休",W$17=31,X$18="×"))))),30,IF(AND($D$1="三交代制",V83&lt;&gt;"準",V83&lt;&gt;"深",OR(W83="準",W83="深"),(NOT(OR(AND(W83="準",OR(V83="日",V83="休",W$17=1,AND(X83&lt;&gt;"準",X83&lt;&gt;"深",V83="")),OR(X83="休",AND(X83="準",OR(Y83="休",W$17=30,Y$18="×")),W$17=31,X$18="×",X83="")),AND(W83="深",OR(V83="休",W$17=1,AND(X83&lt;&gt;"準",X83&lt;&gt;"深",V83="")),OR(X83="休",AND(OR(X83="準",X83="深"),OR(Y83="休",W$17=30,Y$18="×")),W$17=31,X$18="×",X83="")))))),40,0))))</f>
        <v>0</v>
      </c>
      <c r="X224" s="343">
        <f t="shared" ref="X224" si="1315">IF(AND($D$1="二交代制",X$17&gt;=1,X$17&lt;=28,X83="当",Y83="明",Z83="休",AA83="当"),10,IF(AND($D$1="三交代制",X$17&gt;=2,X$17&lt;=30,OR(X83="準",X83="深"),OR(Y83="準",Y83="深"),OR(Z83="準",Z83="深")),20,IF(AND($D$1="二交代制",OR(X83="当",X83="明"),NOT(OR(AND(X83="当",OR(Y83="明",X$17=31,Y$18="×"),OR(Z83="休",X$17=30,X$17=31,Z$18="×")),AND(X83="明",OR(W83="当",X$17=1),OR(Y83="休",X$17=31,Y$18="×"))))),30,IF(AND($D$1="三交代制",W83&lt;&gt;"準",W83&lt;&gt;"深",OR(X83="準",X83="深"),(NOT(OR(AND(X83="準",OR(W83="日",W83="休",X$17=1,AND(Y83&lt;&gt;"準",Y83&lt;&gt;"深",W83="")),OR(Y83="休",AND(Y83="準",OR(Z83="休",X$17=30,Z$18="×")),X$17=31,Y$18="×",Y83="")),AND(X83="深",OR(W83="休",X$17=1,AND(Y83&lt;&gt;"準",Y83&lt;&gt;"深",W83="")),OR(Y83="休",AND(OR(Y83="準",Y83="深"),OR(Z83="休",X$17=30,Z$18="×")),X$17=31,Y$18="×",Y83="")))))),40,0))))</f>
        <v>0</v>
      </c>
      <c r="Y224" s="343">
        <f t="shared" ref="Y224" si="1316">IF(AND($D$1="二交代制",Y$17&gt;=1,Y$17&lt;=28,Y83="当",Z83="明",AA83="休",AB83="当"),10,IF(AND($D$1="三交代制",Y$17&gt;=2,Y$17&lt;=30,OR(Y83="準",Y83="深"),OR(Z83="準",Z83="深"),OR(AA83="準",AA83="深")),20,IF(AND($D$1="二交代制",OR(Y83="当",Y83="明"),NOT(OR(AND(Y83="当",OR(Z83="明",Y$17=31,Z$18="×"),OR(AA83="休",Y$17=30,Y$17=31,AA$18="×")),AND(Y83="明",OR(X83="当",Y$17=1),OR(Z83="休",Y$17=31,Z$18="×"))))),30,IF(AND($D$1="三交代制",X83&lt;&gt;"準",X83&lt;&gt;"深",OR(Y83="準",Y83="深"),(NOT(OR(AND(Y83="準",OR(X83="日",X83="休",Y$17=1,AND(Z83&lt;&gt;"準",Z83&lt;&gt;"深",X83="")),OR(Z83="休",AND(Z83="準",OR(AA83="休",Y$17=30,AA$18="×")),Y$17=31,Z$18="×",Z83="")),AND(Y83="深",OR(X83="休",Y$17=1,AND(Z83&lt;&gt;"準",Z83&lt;&gt;"深",X83="")),OR(Z83="休",AND(OR(Z83="準",Z83="深"),OR(AA83="休",Y$17=30,AA$18="×")),Y$17=31,Z$18="×",Z83="")))))),40,0))))</f>
        <v>0</v>
      </c>
      <c r="Z224" s="343">
        <f t="shared" ref="Z224" si="1317">IF(AND($D$1="二交代制",Z$17&gt;=1,Z$17&lt;=28,Z83="当",AA83="明",AB83="休",AC83="当"),10,IF(AND($D$1="三交代制",Z$17&gt;=2,Z$17&lt;=30,OR(Z83="準",Z83="深"),OR(AA83="準",AA83="深"),OR(AB83="準",AB83="深")),20,IF(AND($D$1="二交代制",OR(Z83="当",Z83="明"),NOT(OR(AND(Z83="当",OR(AA83="明",Z$17=31,AA$18="×"),OR(AB83="休",Z$17=30,Z$17=31,AB$18="×")),AND(Z83="明",OR(Y83="当",Z$17=1),OR(AA83="休",Z$17=31,AA$18="×"))))),30,IF(AND($D$1="三交代制",Y83&lt;&gt;"準",Y83&lt;&gt;"深",OR(Z83="準",Z83="深"),(NOT(OR(AND(Z83="準",OR(Y83="日",Y83="休",Z$17=1,AND(AA83&lt;&gt;"準",AA83&lt;&gt;"深",Y83="")),OR(AA83="休",AND(AA83="準",OR(AB83="休",Z$17=30,AB$18="×")),Z$17=31,AA$18="×",AA83="")),AND(Z83="深",OR(Y83="休",Z$17=1,AND(AA83&lt;&gt;"準",AA83&lt;&gt;"深",Y83="")),OR(AA83="休",AND(OR(AA83="準",AA83="深"),OR(AB83="休",Z$17=30,AB$18="×")),Z$17=31,AA$18="×",AA83="")))))),40,0))))</f>
        <v>0</v>
      </c>
      <c r="AA224" s="343">
        <f t="shared" ref="AA224" si="1318">IF(AND($D$1="二交代制",AA$17&gt;=1,AA$17&lt;=28,AA83="当",AB83="明",AC83="休",AD83="当"),10,IF(AND($D$1="三交代制",AA$17&gt;=2,AA$17&lt;=30,OR(AA83="準",AA83="深"),OR(AB83="準",AB83="深"),OR(AC83="準",AC83="深")),20,IF(AND($D$1="二交代制",OR(AA83="当",AA83="明"),NOT(OR(AND(AA83="当",OR(AB83="明",AA$17=31,AB$18="×"),OR(AC83="休",AA$17=30,AA$17=31,AC$18="×")),AND(AA83="明",OR(Z83="当",AA$17=1),OR(AB83="休",AA$17=31,AB$18="×"))))),30,IF(AND($D$1="三交代制",Z83&lt;&gt;"準",Z83&lt;&gt;"深",OR(AA83="準",AA83="深"),(NOT(OR(AND(AA83="準",OR(Z83="日",Z83="休",AA$17=1,AND(AB83&lt;&gt;"準",AB83&lt;&gt;"深",Z83="")),OR(AB83="休",AND(AB83="準",OR(AC83="休",AA$17=30,AC$18="×")),AA$17=31,AB$18="×",AB83="")),AND(AA83="深",OR(Z83="休",AA$17=1,AND(AB83&lt;&gt;"準",AB83&lt;&gt;"深",Z83="")),OR(AB83="休",AND(OR(AB83="準",AB83="深"),OR(AC83="休",AA$17=30,AC$18="×")),AA$17=31,AB$18="×",AB83="")))))),40,0))))</f>
        <v>0</v>
      </c>
      <c r="AB224" s="343">
        <f t="shared" ref="AB224" si="1319">IF(AND($D$1="二交代制",AB$17&gt;=1,AB$17&lt;=28,AB83="当",AC83="明",AD83="休",AE83="当"),10,IF(AND($D$1="三交代制",AB$17&gt;=2,AB$17&lt;=30,OR(AB83="準",AB83="深"),OR(AC83="準",AC83="深"),OR(AD83="準",AD83="深")),20,IF(AND($D$1="二交代制",OR(AB83="当",AB83="明"),NOT(OR(AND(AB83="当",OR(AC83="明",AB$17=31,AC$18="×"),OR(AD83="休",AB$17=30,AB$17=31,AD$18="×")),AND(AB83="明",OR(AA83="当",AB$17=1),OR(AC83="休",AB$17=31,AC$18="×"))))),30,IF(AND($D$1="三交代制",AA83&lt;&gt;"準",AA83&lt;&gt;"深",OR(AB83="準",AB83="深"),(NOT(OR(AND(AB83="準",OR(AA83="日",AA83="休",AB$17=1,AND(AC83&lt;&gt;"準",AC83&lt;&gt;"深",AA83="")),OR(AC83="休",AND(AC83="準",OR(AD83="休",AB$17=30,AD$18="×")),AB$17=31,AC$18="×",AC83="")),AND(AB83="深",OR(AA83="休",AB$17=1,AND(AC83&lt;&gt;"準",AC83&lt;&gt;"深",AA83="")),OR(AC83="休",AND(OR(AC83="準",AC83="深"),OR(AD83="休",AB$17=30,AD$18="×")),AB$17=31,AC$18="×",AC83="")))))),40,0))))</f>
        <v>0</v>
      </c>
      <c r="AC224" s="343">
        <f t="shared" ref="AC224" si="1320">IF(AND($D$1="二交代制",AC$17&gt;=1,AC$17&lt;=28,AC83="当",AD83="明",AE83="休",AF83="当"),10,IF(AND($D$1="三交代制",AC$17&gt;=2,AC$17&lt;=30,OR(AC83="準",AC83="深"),OR(AD83="準",AD83="深"),OR(AE83="準",AE83="深")),20,IF(AND($D$1="二交代制",OR(AC83="当",AC83="明"),NOT(OR(AND(AC83="当",OR(AD83="明",AC$17=31,AD$18="×"),OR(AE83="休",AC$17=30,AC$17=31,AE$18="×")),AND(AC83="明",OR(AB83="当",AC$17=1),OR(AD83="休",AC$17=31,AD$18="×"))))),30,IF(AND($D$1="三交代制",AB83&lt;&gt;"準",AB83&lt;&gt;"深",OR(AC83="準",AC83="深"),(NOT(OR(AND(AC83="準",OR(AB83="日",AB83="休",AC$17=1,AND(AD83&lt;&gt;"準",AD83&lt;&gt;"深",AB83="")),OR(AD83="休",AND(AD83="準",OR(AE83="休",AC$17=30,AE$18="×")),AC$17=31,AD$18="×",AD83="")),AND(AC83="深",OR(AB83="休",AC$17=1,AND(AD83&lt;&gt;"準",AD83&lt;&gt;"深",AB83="")),OR(AD83="休",AND(OR(AD83="準",AD83="深"),OR(AE83="休",AC$17=30,AE$18="×")),AC$17=31,AD$18="×",AD83="")))))),40,0))))</f>
        <v>0</v>
      </c>
      <c r="AD224" s="343">
        <f t="shared" ref="AD224" si="1321">IF(AND($D$1="二交代制",AD$17&gt;=1,AD$17&lt;=28,AD83="当",AE83="明",AF83="休",AG83="当"),10,IF(AND($D$1="三交代制",AD$17&gt;=2,AD$17&lt;=30,OR(AD83="準",AD83="深"),OR(AE83="準",AE83="深"),OR(AF83="準",AF83="深")),20,IF(AND($D$1="二交代制",OR(AD83="当",AD83="明"),NOT(OR(AND(AD83="当",OR(AE83="明",AD$17=31,AE$18="×"),OR(AF83="休",AD$17=30,AD$17=31,AF$18="×")),AND(AD83="明",OR(AC83="当",AD$17=1),OR(AE83="休",AD$17=31,AE$18="×"))))),30,IF(AND($D$1="三交代制",AC83&lt;&gt;"準",AC83&lt;&gt;"深",OR(AD83="準",AD83="深"),(NOT(OR(AND(AD83="準",OR(AC83="日",AC83="休",AD$17=1,AND(AE83&lt;&gt;"準",AE83&lt;&gt;"深",AC83="")),OR(AE83="休",AND(AE83="準",OR(AF83="休",AD$17=30,AF$18="×")),AD$17=31,AE$18="×",AE83="")),AND(AD83="深",OR(AC83="休",AD$17=1,AND(AE83&lt;&gt;"準",AE83&lt;&gt;"深",AC83="")),OR(AE83="休",AND(OR(AE83="準",AE83="深"),OR(AF83="休",AD$17=30,AF$18="×")),AD$17=31,AE$18="×",AE83="")))))),40,0))))</f>
        <v>0</v>
      </c>
      <c r="AE224" s="343">
        <f t="shared" ref="AE224" si="1322">IF(AND($D$1="二交代制",AE$17&gt;=1,AE$17&lt;=28,AE83="当",AF83="明",AG83="休",AH83="当"),10,IF(AND($D$1="三交代制",AE$17&gt;=2,AE$17&lt;=30,OR(AE83="準",AE83="深"),OR(AF83="準",AF83="深"),OR(AG83="準",AG83="深")),20,IF(AND($D$1="二交代制",OR(AE83="当",AE83="明"),NOT(OR(AND(AE83="当",OR(AF83="明",AE$17=31,AF$18="×"),OR(AG83="休",AE$17=30,AE$17=31,AG$18="×")),AND(AE83="明",OR(AD83="当",AE$17=1),OR(AF83="休",AE$17=31,AF$18="×"))))),30,IF(AND($D$1="三交代制",AD83&lt;&gt;"準",AD83&lt;&gt;"深",OR(AE83="準",AE83="深"),(NOT(OR(AND(AE83="準",OR(AD83="日",AD83="休",AE$17=1,AND(AF83&lt;&gt;"準",AF83&lt;&gt;"深",AD83="")),OR(AF83="休",AND(AF83="準",OR(AG83="休",AE$17=30,AG$18="×")),AE$17=31,AF$18="×",AF83="")),AND(AE83="深",OR(AD83="休",AE$17=1,AND(AF83&lt;&gt;"準",AF83&lt;&gt;"深",AD83="")),OR(AF83="休",AND(OR(AF83="準",AF83="深"),OR(AG83="休",AE$17=30,AG$18="×")),AE$17=31,AF$18="×",AF83="")))))),40,0))))</f>
        <v>0</v>
      </c>
      <c r="AF224" s="343">
        <f t="shared" ref="AF224" si="1323">IF(AND($D$1="二交代制",AF$17&gt;=1,AF$17&lt;=28,AF83="当",AG83="明",AH83="休",AI83="当"),10,IF(AND($D$1="三交代制",AF$17&gt;=2,AF$17&lt;=30,OR(AF83="準",AF83="深"),OR(AG83="準",AG83="深"),OR(AH83="準",AH83="深")),20,IF(AND($D$1="二交代制",OR(AF83="当",AF83="明"),NOT(OR(AND(AF83="当",OR(AG83="明",AF$17=31,AG$18="×"),OR(AH83="休",AF$17=30,AF$17=31,AH$18="×")),AND(AF83="明",OR(AE83="当",AF$17=1),OR(AG83="休",AF$17=31,AG$18="×"))))),30,IF(AND($D$1="三交代制",AE83&lt;&gt;"準",AE83&lt;&gt;"深",OR(AF83="準",AF83="深"),(NOT(OR(AND(AF83="準",OR(AE83="日",AE83="休",AF$17=1,AND(AG83&lt;&gt;"準",AG83&lt;&gt;"深",AE83="")),OR(AG83="休",AND(AG83="準",OR(AH83="休",AF$17=30,AH$18="×")),AF$17=31,AG$18="×",AG83="")),AND(AF83="深",OR(AE83="休",AF$17=1,AND(AG83&lt;&gt;"準",AG83&lt;&gt;"深",AE83="")),OR(AG83="休",AND(OR(AG83="準",AG83="深"),OR(AH83="休",AF$17=30,AH$18="×")),AF$17=31,AG$18="×",AG83="")))))),40,0))))</f>
        <v>0</v>
      </c>
      <c r="AG224" s="343">
        <f t="shared" ref="AG224" si="1324">IF(AND($D$1="二交代制",AG$17&gt;=1,AG$17&lt;=28,AG83="当",AH83="明",AI83="休",AJ83="当"),10,IF(AND($D$1="三交代制",AG$17&gt;=2,AG$17&lt;=30,OR(AG83="準",AG83="深"),OR(AH83="準",AH83="深"),OR(AI83="準",AI83="深")),20,IF(AND($D$1="二交代制",OR(AG83="当",AG83="明"),NOT(OR(AND(AG83="当",OR(AH83="明",AG$17=31,AH$18="×"),OR(AI83="休",AG$17=30,AG$17=31,AI$18="×")),AND(AG83="明",OR(AF83="当",AG$17=1),OR(AH83="休",AG$17=31,AH$18="×"))))),30,IF(AND($D$1="三交代制",AF83&lt;&gt;"準",AF83&lt;&gt;"深",OR(AG83="準",AG83="深"),(NOT(OR(AND(AG83="準",OR(AF83="日",AF83="休",AG$17=1,AND(AH83&lt;&gt;"準",AH83&lt;&gt;"深",AF83="")),OR(AH83="休",AND(AH83="準",OR(AI83="休",AG$17=30,AI$18="×")),AG$17=31,AH$18="×",AH83="")),AND(AG83="深",OR(AF83="休",AG$17=1,AND(AH83&lt;&gt;"準",AH83&lt;&gt;"深",AF83="")),OR(AH83="休",AND(OR(AH83="準",AH83="深"),OR(AI83="休",AG$17=30,AI$18="×")),AG$17=31,AH$18="×",AH83="")))))),40,0))))</f>
        <v>0</v>
      </c>
      <c r="AH224" s="343">
        <f t="shared" ref="AH224" si="1325">IF(AND($D$1="二交代制",AH$17&gt;=1,AH$17&lt;=28,AH83="当",AI83="明",AJ83="休",AK83="当"),10,IF(AND($D$1="三交代制",AH$17&gt;=2,AH$17&lt;=30,OR(AH83="準",AH83="深"),OR(AI83="準",AI83="深"),OR(AJ83="準",AJ83="深")),20,IF(AND($D$1="二交代制",OR(AH83="当",AH83="明"),NOT(OR(AND(AH83="当",OR(AI83="明",AH$17=31,AI$18="×"),OR(AJ83="休",AH$17=30,AH$17=31,AJ$18="×")),AND(AH83="明",OR(AG83="当",AH$17=1),OR(AI83="休",AH$17=31,AI$18="×"))))),30,IF(AND($D$1="三交代制",AG83&lt;&gt;"準",AG83&lt;&gt;"深",OR(AH83="準",AH83="深"),(NOT(OR(AND(AH83="準",OR(AG83="日",AG83="休",AH$17=1,AND(AI83&lt;&gt;"準",AI83&lt;&gt;"深",AG83="")),OR(AI83="休",AND(AI83="準",OR(AJ83="休",AH$17=30,AJ$18="×")),AH$17=31,AI$18="×",AI83="")),AND(AH83="深",OR(AG83="休",AH$17=1,AND(AI83&lt;&gt;"準",AI83&lt;&gt;"深",AG83="")),OR(AI83="休",AND(OR(AI83="準",AI83="深"),OR(AJ83="休",AH$17=30,AJ$18="×")),AH$17=31,AI$18="×",AI83="")))))),40,0))))</f>
        <v>0</v>
      </c>
      <c r="AI224" s="343">
        <f t="shared" ref="AI224" si="1326">IF(AND($D$1="二交代制",AI$17&gt;=1,AI$17&lt;=28,AI83="当",AJ83="明",AK83="休",AL83="当"),10,IF(AND($D$1="三交代制",AI$17&gt;=2,AI$17&lt;=30,OR(AI83="準",AI83="深"),OR(AJ83="準",AJ83="深"),OR(AK83="準",AK83="深")),20,IF(AND($D$1="二交代制",OR(AI83="当",AI83="明"),NOT(OR(AND(AI83="当",OR(AJ83="明",AI$17=31,AJ$18="×"),OR(AK83="休",AI$17=30,AI$17=31,AK$18="×")),AND(AI83="明",OR(AH83="当",AI$17=1),OR(AJ83="休",AI$17=31,AJ$18="×"))))),30,IF(AND($D$1="三交代制",AH83&lt;&gt;"準",AH83&lt;&gt;"深",OR(AI83="準",AI83="深"),(NOT(OR(AND(AI83="準",OR(AH83="日",AH83="休",AI$17=1,AND(AJ83&lt;&gt;"準",AJ83&lt;&gt;"深",AH83="")),OR(AJ83="休",AND(AJ83="準",OR(AK83="休",AI$17=30,AK$18="×")),AI$17=31,AJ$18="×",AJ83="")),AND(AI83="深",OR(AH83="休",AI$17=1,AND(AJ83&lt;&gt;"準",AJ83&lt;&gt;"深",AH83="")),OR(AJ83="休",AND(OR(AJ83="準",AJ83="深"),OR(AK83="休",AI$17=30,AK$18="×")),AI$17=31,AJ$18="×",AJ83="")))))),40,0))))</f>
        <v>0</v>
      </c>
      <c r="AJ224" s="343">
        <f t="shared" ref="AJ224" si="1327">IF(AND($D$1="二交代制",AJ$17&gt;=1,AJ$17&lt;=28,AJ83="当",AK83="明",AL83="休",AM83="当"),10,IF(AND($D$1="三交代制",AJ$17&gt;=2,AJ$17&lt;=30,OR(AJ83="準",AJ83="深"),OR(AK83="準",AK83="深"),OR(AL83="準",AL83="深")),20,IF(AND($D$1="二交代制",OR(AJ83="当",AJ83="明"),NOT(OR(AND(AJ83="当",OR(AK83="明",AJ$17=31,AK$18="×"),OR(AL83="休",AJ$17=30,AJ$17=31,AL$18="×")),AND(AJ83="明",OR(AI83="当",AJ$17=1),OR(AK83="休",AJ$17=31,AK$18="×"))))),30,IF(AND($D$1="三交代制",AI83&lt;&gt;"準",AI83&lt;&gt;"深",OR(AJ83="準",AJ83="深"),(NOT(OR(AND(AJ83="準",OR(AI83="日",AI83="休",AJ$17=1,AND(AK83&lt;&gt;"準",AK83&lt;&gt;"深",AI83="")),OR(AK83="休",AND(AK83="準",OR(AL83="休",AJ$17=30,AL$18="×")),AJ$17=31,AK$18="×",AK83="")),AND(AJ83="深",OR(AI83="休",AJ$17=1,AND(AK83&lt;&gt;"準",AK83&lt;&gt;"深",AI83="")),OR(AK83="休",AND(OR(AK83="準",AK83="深"),OR(AL83="休",AJ$17=30,AL$18="×")),AJ$17=31,AK$18="×",AK83="")))))),40,0))))</f>
        <v>0</v>
      </c>
      <c r="AK224" s="343">
        <f t="shared" ref="AK224" si="1328">IF(AND($D$1="二交代制",AK$17&gt;=1,AK$17&lt;=28,AK83="当",AL83="明",AM83="休",AN83="当"),10,IF(AND($D$1="三交代制",AK$17&gt;=2,AK$17&lt;=30,OR(AK83="準",AK83="深"),OR(AL83="準",AL83="深"),OR(AM83="準",AM83="深")),20,IF(AND($D$1="二交代制",OR(AK83="当",AK83="明"),NOT(OR(AND(AK83="当",OR(AL83="明",AK$17=31,AL$18="×"),OR(AM83="休",AK$17=30,AK$17=31,AM$18="×")),AND(AK83="明",OR(AJ83="当",AK$17=1),OR(AL83="休",AK$17=31,AL$18="×"))))),30,IF(AND($D$1="三交代制",AJ83&lt;&gt;"準",AJ83&lt;&gt;"深",OR(AK83="準",AK83="深"),(NOT(OR(AND(AK83="準",OR(AJ83="日",AJ83="休",AK$17=1,AND(AL83&lt;&gt;"準",AL83&lt;&gt;"深",AJ83="")),OR(AL83="休",AND(AL83="準",OR(AM83="休",AK$17=30,AM$18="×")),AK$17=31,AL$18="×",AL83="")),AND(AK83="深",OR(AJ83="休",AK$17=1,AND(AL83&lt;&gt;"準",AL83&lt;&gt;"深",AJ83="")),OR(AL83="休",AND(OR(AL83="準",AL83="深"),OR(AM83="休",AK$17=30,AM$18="×")),AK$17=31,AL$18="×",AL83="")))))),40,0))))</f>
        <v>0</v>
      </c>
      <c r="AL224" s="343">
        <f t="shared" ref="AL224" si="1329">IF(AND($D$1="二交代制",AL$17&gt;=1,AL$17&lt;=28,AL83="当",AM83="明",AN83="休",AO83="当"),10,IF(AND($D$1="三交代制",AL$17&gt;=2,AL$17&lt;=30,OR(AL83="準",AL83="深"),OR(AM83="準",AM83="深"),OR(AN83="準",AN83="深")),20,IF(AND($D$1="二交代制",OR(AL83="当",AL83="明"),NOT(OR(AND(AL83="当",OR(AM83="明",AL$17=31,AM$18="×"),OR(AN83="休",AL$17=30,AL$17=31,AN$18="×")),AND(AL83="明",OR(AK83="当",AL$17=1),OR(AM83="休",AL$17=31,AM$18="×"))))),30,IF(AND($D$1="三交代制",AK83&lt;&gt;"準",AK83&lt;&gt;"深",OR(AL83="準",AL83="深"),(NOT(OR(AND(AL83="準",OR(AK83="日",AK83="休",AL$17=1,AND(AM83&lt;&gt;"準",AM83&lt;&gt;"深",AK83="")),OR(AM83="休",AND(AM83="準",OR(AN83="休",AL$17=30,AN$18="×")),AL$17=31,AM$18="×",AM83="")),AND(AL83="深",OR(AK83="休",AL$17=1,AND(AM83&lt;&gt;"準",AM83&lt;&gt;"深",AK83="")),OR(AM83="休",AND(OR(AM83="準",AM83="深"),OR(AN83="休",AL$17=30,AN$18="×")),AL$17=31,AM$18="×",AM83="")))))),40,0))))</f>
        <v>0</v>
      </c>
      <c r="AM224" s="343">
        <f t="shared" ref="AM224" si="1330">IF(AND($D$1="二交代制",AM$17&gt;=1,AM$17&lt;=28,AM83="当",AN83="明",AO83="休",AP83="当"),10,IF(AND($D$1="三交代制",AM$17&gt;=2,AM$17&lt;=30,OR(AM83="準",AM83="深"),OR(AN83="準",AN83="深"),OR(AO83="準",AO83="深")),20,IF(AND($D$1="二交代制",OR(AM83="当",AM83="明"),NOT(OR(AND(AM83="当",OR(AN83="明",AM$17=31,AN$18="×"),OR(AO83="休",AM$17=30,AM$17=31,AO$18="×")),AND(AM83="明",OR(AL83="当",AM$17=1),OR(AN83="休",AM$17=31,AN$18="×"))))),30,IF(AND($D$1="三交代制",AL83&lt;&gt;"準",AL83&lt;&gt;"深",OR(AM83="準",AM83="深"),(NOT(OR(AND(AM83="準",OR(AL83="日",AL83="休",AM$17=1,AND(AN83&lt;&gt;"準",AN83&lt;&gt;"深",AL83="")),OR(AN83="休",AND(AN83="準",OR(AO83="休",AM$17=30,AO$18="×")),AM$17=31,AN$18="×",AN83="")),AND(AM83="深",OR(AL83="休",AM$17=1,AND(AN83&lt;&gt;"準",AN83&lt;&gt;"深",AL83="")),OR(AN83="休",AND(OR(AN83="準",AN83="深"),OR(AO83="休",AM$17=30,AO$18="×")),AM$17=31,AN$18="×",AN83="")))))),40,0))))</f>
        <v>0</v>
      </c>
      <c r="AN224" s="343">
        <f t="shared" ref="AN224" si="1331">IF(AND($D$1="二交代制",AN$17&gt;=1,AN$17&lt;=28,AN83="当",AO83="明",AP83="休",AQ83="当"),10,IF(AND($D$1="三交代制",AN$17&gt;=2,AN$17&lt;=30,OR(AN83="準",AN83="深"),OR(AO83="準",AO83="深"),OR(AP83="準",AP83="深")),20,IF(AND($D$1="二交代制",OR(AN83="当",AN83="明"),NOT(OR(AND(AN83="当",OR(AO83="明",AN$17=31,AO$18="×"),OR(AP83="休",AN$17=30,AN$17=31,AP$18="×")),AND(AN83="明",OR(AM83="当",AN$17=1),OR(AO83="休",AN$17=31,AO$18="×"))))),30,IF(AND($D$1="三交代制",AM83&lt;&gt;"準",AM83&lt;&gt;"深",OR(AN83="準",AN83="深"),(NOT(OR(AND(AN83="準",OR(AM83="日",AM83="休",AN$17=1,AND(AO83&lt;&gt;"準",AO83&lt;&gt;"深",AM83="")),OR(AO83="休",AND(AO83="準",OR(AP83="休",AN$17=30,AP$18="×")),AN$17=31,AO$18="×",AO83="")),AND(AN83="深",OR(AM83="休",AN$17=1,AND(AO83&lt;&gt;"準",AO83&lt;&gt;"深",AM83="")),OR(AO83="休",AND(OR(AO83="準",AO83="深"),OR(AP83="休",AN$17=30,AP$18="×")),AN$17=31,AO$18="×",AO83="")))))),40,0))))</f>
        <v>0</v>
      </c>
      <c r="AO224" s="343">
        <f t="shared" ref="AO224" si="1332">IF(AND($D$1="二交代制",AO$17&gt;=1,AO$17&lt;=28,AO83="当",AP83="明",AQ83="休",AR83="当"),10,IF(AND($D$1="三交代制",AO$17&gt;=2,AO$17&lt;=30,OR(AO83="準",AO83="深"),OR(AP83="準",AP83="深"),OR(AQ83="準",AQ83="深")),20,IF(AND($D$1="二交代制",OR(AO83="当",AO83="明"),NOT(OR(AND(AO83="当",OR(AP83="明",AO$17=31,AP$18="×"),OR(AQ83="休",AO$17=30,AO$17=31,AQ$18="×")),AND(AO83="明",OR(AN83="当",AO$17=1),OR(AP83="休",AO$17=31,AP$18="×"))))),30,IF(AND($D$1="三交代制",AN83&lt;&gt;"準",AN83&lt;&gt;"深",OR(AO83="準",AO83="深"),(NOT(OR(AND(AO83="準",OR(AN83="日",AN83="休",AO$17=1,AND(AP83&lt;&gt;"準",AP83&lt;&gt;"深",AN83="")),OR(AP83="休",AND(AP83="準",OR(AQ83="休",AO$17=30,AQ$18="×")),AO$17=31,AP$18="×",AP83="")),AND(AO83="深",OR(AN83="休",AO$17=1,AND(AP83&lt;&gt;"準",AP83&lt;&gt;"深",AN83="")),OR(AP83="休",AND(OR(AP83="準",AP83="深"),OR(AQ83="休",AO$17=30,AQ$18="×")),AO$17=31,AP$18="×",AP83="")))))),40,0))))</f>
        <v>0</v>
      </c>
      <c r="AP224" s="22"/>
    </row>
    <row r="225" spans="3:41" x14ac:dyDescent="0.4">
      <c r="C225" s="17"/>
      <c r="D225" s="27"/>
      <c r="E225" s="27"/>
      <c r="F225" s="27"/>
      <c r="G225" s="27"/>
      <c r="H225" s="27"/>
      <c r="I225" s="345"/>
      <c r="J225" s="434"/>
      <c r="K225" s="343"/>
      <c r="L225" s="343"/>
      <c r="M225" s="343"/>
      <c r="N225" s="343"/>
      <c r="O225" s="343"/>
      <c r="P225" s="343"/>
      <c r="Q225" s="343"/>
      <c r="R225" s="343"/>
      <c r="S225" s="343"/>
      <c r="T225" s="343"/>
      <c r="U225" s="343"/>
      <c r="V225" s="343"/>
      <c r="W225" s="343"/>
      <c r="X225" s="343"/>
      <c r="Y225" s="343"/>
      <c r="Z225" s="343"/>
      <c r="AA225" s="343"/>
      <c r="AB225" s="343"/>
      <c r="AC225" s="343"/>
      <c r="AD225" s="343"/>
      <c r="AE225" s="343"/>
      <c r="AF225" s="343"/>
      <c r="AG225" s="343"/>
      <c r="AH225" s="343"/>
      <c r="AI225" s="343"/>
      <c r="AJ225" s="343"/>
      <c r="AK225" s="343"/>
      <c r="AL225" s="343"/>
      <c r="AM225" s="343"/>
      <c r="AN225" s="343"/>
      <c r="AO225" s="343"/>
    </row>
    <row r="226" spans="3:41" x14ac:dyDescent="0.4">
      <c r="C226" s="17"/>
      <c r="D226" s="27"/>
      <c r="E226" s="27"/>
      <c r="F226" s="27"/>
      <c r="G226" s="27"/>
      <c r="H226" s="27"/>
      <c r="I226" s="345"/>
      <c r="J226" s="419" t="str">
        <f t="shared" ref="J226" si="1333">E85</f>
        <v>大井</v>
      </c>
      <c r="K226" s="343">
        <f t="shared" ref="K226" si="1334">IF(AND($D$1="二交代制",K$17&gt;=1,K$17&lt;=28,K85="当",L85="明",M85="休",N85="当"),10,IF(AND($D$1="三交代制",K$17&gt;=2,K$17&lt;=30,OR(K85="準",K85="深"),OR(L85="準",L85="深"),OR(M85="準",M85="深")),20,IF(AND($D$1="二交代制",OR(K85="当",K85="明"),NOT(OR(AND(K85="当",OR(L85="明",K$17=31,L$18="×"),OR(M85="休",K$17=30,K$17=31,M$18="×")),AND(K85="明",OR(J85="当",K$17=1),OR(L85="休",K$17=31,L$18="×"))))),30,IF(AND($D$1="三交代制",J85&lt;&gt;"準",J85&lt;&gt;"深",OR(K85="準",K85="深"),(NOT(OR(AND(K85="準",OR(J85="日",J85="休",K$17=1,AND(L85&lt;&gt;"準",L85&lt;&gt;"深",J85="")),OR(L85="休",AND(L85="準",OR(M85="休",K$17=30,M$18="×")),K$17=31,L$18="×",L85="")),AND(K85="深",OR(J85="休",K$17=1,AND(L85&lt;&gt;"準",L85&lt;&gt;"深",J85="")),OR(L85="休",AND(OR(L85="準",L85="深"),OR(M85="休",K$17=30,M$18="×")),K$17=31,L$18="×",L85="")))))),40,0))))</f>
        <v>0</v>
      </c>
      <c r="L226" s="343">
        <f t="shared" ref="L226" si="1335">IF(AND($D$1="二交代制",L$17&gt;=1,L$17&lt;=28,L85="当",M85="明",N85="休",O85="当"),10,IF(AND($D$1="三交代制",L$17&gt;=2,L$17&lt;=30,OR(L85="準",L85="深"),OR(M85="準",M85="深"),OR(N85="準",N85="深")),20,IF(AND($D$1="二交代制",OR(L85="当",L85="明"),NOT(OR(AND(L85="当",OR(M85="明",L$17=31,M$18="×"),OR(N85="休",L$17=30,L$17=31,N$18="×")),AND(L85="明",OR(K85="当",L$17=1),OR(M85="休",L$17=31,M$18="×"))))),30,IF(AND($D$1="三交代制",K85&lt;&gt;"準",K85&lt;&gt;"深",OR(L85="準",L85="深"),(NOT(OR(AND(L85="準",OR(K85="日",K85="休",L$17=1,AND(M85&lt;&gt;"準",M85&lt;&gt;"深",K85="")),OR(M85="休",AND(M85="準",OR(N85="休",L$17=30,N$18="×")),L$17=31,M$18="×",M85="")),AND(L85="深",OR(K85="休",L$17=1,AND(M85&lt;&gt;"準",M85&lt;&gt;"深",K85="")),OR(M85="休",AND(OR(M85="準",M85="深"),OR(N85="休",L$17=30,N$18="×")),L$17=31,M$18="×",M85="")))))),40,0))))</f>
        <v>0</v>
      </c>
      <c r="M226" s="343">
        <f t="shared" ref="M226" si="1336">IF(AND($D$1="二交代制",M$17&gt;=1,M$17&lt;=28,M85="当",N85="明",O85="休",P85="当"),10,IF(AND($D$1="三交代制",M$17&gt;=2,M$17&lt;=30,OR(M85="準",M85="深"),OR(N85="準",N85="深"),OR(O85="準",O85="深")),20,IF(AND($D$1="二交代制",OR(M85="当",M85="明"),NOT(OR(AND(M85="当",OR(N85="明",M$17=31,N$18="×"),OR(O85="休",M$17=30,M$17=31,O$18="×")),AND(M85="明",OR(L85="当",M$17=1),OR(N85="休",M$17=31,N$18="×"))))),30,IF(AND($D$1="三交代制",L85&lt;&gt;"準",L85&lt;&gt;"深",OR(M85="準",M85="深"),(NOT(OR(AND(M85="準",OR(L85="日",L85="休",M$17=1,AND(N85&lt;&gt;"準",N85&lt;&gt;"深",L85="")),OR(N85="休",AND(N85="準",OR(O85="休",M$17=30,O$18="×")),M$17=31,N$18="×",N85="")),AND(M85="深",OR(L85="休",M$17=1,AND(N85&lt;&gt;"準",N85&lt;&gt;"深",L85="")),OR(N85="休",AND(OR(N85="準",N85="深"),OR(O85="休",M$17=30,O$18="×")),M$17=31,N$18="×",N85="")))))),40,0))))</f>
        <v>0</v>
      </c>
      <c r="N226" s="343">
        <f t="shared" ref="N226" si="1337">IF(AND($D$1="二交代制",N$17&gt;=1,N$17&lt;=28,N85="当",O85="明",P85="休",Q85="当"),10,IF(AND($D$1="三交代制",N$17&gt;=2,N$17&lt;=30,OR(N85="準",N85="深"),OR(O85="準",O85="深"),OR(P85="準",P85="深")),20,IF(AND($D$1="二交代制",OR(N85="当",N85="明"),NOT(OR(AND(N85="当",OR(O85="明",N$17=31,O$18="×"),OR(P85="休",N$17=30,N$17=31,P$18="×")),AND(N85="明",OR(M85="当",N$17=1),OR(O85="休",N$17=31,O$18="×"))))),30,IF(AND($D$1="三交代制",M85&lt;&gt;"準",M85&lt;&gt;"深",OR(N85="準",N85="深"),(NOT(OR(AND(N85="準",OR(M85="日",M85="休",N$17=1,AND(O85&lt;&gt;"準",O85&lt;&gt;"深",M85="")),OR(O85="休",AND(O85="準",OR(P85="休",N$17=30,P$18="×")),N$17=31,O$18="×",O85="")),AND(N85="深",OR(M85="休",N$17=1,AND(O85&lt;&gt;"準",O85&lt;&gt;"深",M85="")),OR(O85="休",AND(OR(O85="準",O85="深"),OR(P85="休",N$17=30,P$18="×")),N$17=31,O$18="×",O85="")))))),40,0))))</f>
        <v>0</v>
      </c>
      <c r="O226" s="343">
        <f t="shared" ref="O226" si="1338">IF(AND($D$1="二交代制",O$17&gt;=1,O$17&lt;=28,O85="当",P85="明",Q85="休",R85="当"),10,IF(AND($D$1="三交代制",O$17&gt;=2,O$17&lt;=30,OR(O85="準",O85="深"),OR(P85="準",P85="深"),OR(Q85="準",Q85="深")),20,IF(AND($D$1="二交代制",OR(O85="当",O85="明"),NOT(OR(AND(O85="当",OR(P85="明",O$17=31,P$18="×"),OR(Q85="休",O$17=30,O$17=31,Q$18="×")),AND(O85="明",OR(N85="当",O$17=1),OR(P85="休",O$17=31,P$18="×"))))),30,IF(AND($D$1="三交代制",N85&lt;&gt;"準",N85&lt;&gt;"深",OR(O85="準",O85="深"),(NOT(OR(AND(O85="準",OR(N85="日",N85="休",O$17=1,AND(P85&lt;&gt;"準",P85&lt;&gt;"深",N85="")),OR(P85="休",AND(P85="準",OR(Q85="休",O$17=30,Q$18="×")),O$17=31,P$18="×",P85="")),AND(O85="深",OR(N85="休",O$17=1,AND(P85&lt;&gt;"準",P85&lt;&gt;"深",N85="")),OR(P85="休",AND(OR(P85="準",P85="深"),OR(Q85="休",O$17=30,Q$18="×")),O$17=31,P$18="×",P85="")))))),40,0))))</f>
        <v>0</v>
      </c>
      <c r="P226" s="343">
        <f t="shared" ref="P226" si="1339">IF(AND($D$1="二交代制",P$17&gt;=1,P$17&lt;=28,P85="当",Q85="明",R85="休",S85="当"),10,IF(AND($D$1="三交代制",P$17&gt;=2,P$17&lt;=30,OR(P85="準",P85="深"),OR(Q85="準",Q85="深"),OR(R85="準",R85="深")),20,IF(AND($D$1="二交代制",OR(P85="当",P85="明"),NOT(OR(AND(P85="当",OR(Q85="明",P$17=31,Q$18="×"),OR(R85="休",P$17=30,P$17=31,R$18="×")),AND(P85="明",OR(O85="当",P$17=1),OR(Q85="休",P$17=31,Q$18="×"))))),30,IF(AND($D$1="三交代制",O85&lt;&gt;"準",O85&lt;&gt;"深",OR(P85="準",P85="深"),(NOT(OR(AND(P85="準",OR(O85="日",O85="休",P$17=1,AND(Q85&lt;&gt;"準",Q85&lt;&gt;"深",O85="")),OR(Q85="休",AND(Q85="準",OR(R85="休",P$17=30,R$18="×")),P$17=31,Q$18="×",Q85="")),AND(P85="深",OR(O85="休",P$17=1,AND(Q85&lt;&gt;"準",Q85&lt;&gt;"深",O85="")),OR(Q85="休",AND(OR(Q85="準",Q85="深"),OR(R85="休",P$17=30,R$18="×")),P$17=31,Q$18="×",Q85="")))))),40,0))))</f>
        <v>0</v>
      </c>
      <c r="Q226" s="343">
        <f t="shared" ref="Q226" si="1340">IF(AND($D$1="二交代制",Q$17&gt;=1,Q$17&lt;=28,Q85="当",R85="明",S85="休",T85="当"),10,IF(AND($D$1="三交代制",Q$17&gt;=2,Q$17&lt;=30,OR(Q85="準",Q85="深"),OR(R85="準",R85="深"),OR(S85="準",S85="深")),20,IF(AND($D$1="二交代制",OR(Q85="当",Q85="明"),NOT(OR(AND(Q85="当",OR(R85="明",Q$17=31,R$18="×"),OR(S85="休",Q$17=30,Q$17=31,S$18="×")),AND(Q85="明",OR(P85="当",Q$17=1),OR(R85="休",Q$17=31,R$18="×"))))),30,IF(AND($D$1="三交代制",P85&lt;&gt;"準",P85&lt;&gt;"深",OR(Q85="準",Q85="深"),(NOT(OR(AND(Q85="準",OR(P85="日",P85="休",Q$17=1,AND(R85&lt;&gt;"準",R85&lt;&gt;"深",P85="")),OR(R85="休",AND(R85="準",OR(S85="休",Q$17=30,S$18="×")),Q$17=31,R$18="×",R85="")),AND(Q85="深",OR(P85="休",Q$17=1,AND(R85&lt;&gt;"準",R85&lt;&gt;"深",P85="")),OR(R85="休",AND(OR(R85="準",R85="深"),OR(S85="休",Q$17=30,S$18="×")),Q$17=31,R$18="×",R85="")))))),40,0))))</f>
        <v>0</v>
      </c>
      <c r="R226" s="343">
        <f t="shared" ref="R226" si="1341">IF(AND($D$1="二交代制",R$17&gt;=1,R$17&lt;=28,R85="当",S85="明",T85="休",U85="当"),10,IF(AND($D$1="三交代制",R$17&gt;=2,R$17&lt;=30,OR(R85="準",R85="深"),OR(S85="準",S85="深"),OR(T85="準",T85="深")),20,IF(AND($D$1="二交代制",OR(R85="当",R85="明"),NOT(OR(AND(R85="当",OR(S85="明",R$17=31,S$18="×"),OR(T85="休",R$17=30,R$17=31,T$18="×")),AND(R85="明",OR(Q85="当",R$17=1),OR(S85="休",R$17=31,S$18="×"))))),30,IF(AND($D$1="三交代制",Q85&lt;&gt;"準",Q85&lt;&gt;"深",OR(R85="準",R85="深"),(NOT(OR(AND(R85="準",OR(Q85="日",Q85="休",R$17=1,AND(S85&lt;&gt;"準",S85&lt;&gt;"深",Q85="")),OR(S85="休",AND(S85="準",OR(T85="休",R$17=30,T$18="×")),R$17=31,S$18="×",S85="")),AND(R85="深",OR(Q85="休",R$17=1,AND(S85&lt;&gt;"準",S85&lt;&gt;"深",Q85="")),OR(S85="休",AND(OR(S85="準",S85="深"),OR(T85="休",R$17=30,T$18="×")),R$17=31,S$18="×",S85="")))))),40,0))))</f>
        <v>0</v>
      </c>
      <c r="S226" s="343">
        <f t="shared" ref="S226" si="1342">IF(AND($D$1="二交代制",S$17&gt;=1,S$17&lt;=28,S85="当",T85="明",U85="休",V85="当"),10,IF(AND($D$1="三交代制",S$17&gt;=2,S$17&lt;=30,OR(S85="準",S85="深"),OR(T85="準",T85="深"),OR(U85="準",U85="深")),20,IF(AND($D$1="二交代制",OR(S85="当",S85="明"),NOT(OR(AND(S85="当",OR(T85="明",S$17=31,T$18="×"),OR(U85="休",S$17=30,S$17=31,U$18="×")),AND(S85="明",OR(R85="当",S$17=1),OR(T85="休",S$17=31,T$18="×"))))),30,IF(AND($D$1="三交代制",R85&lt;&gt;"準",R85&lt;&gt;"深",OR(S85="準",S85="深"),(NOT(OR(AND(S85="準",OR(R85="日",R85="休",S$17=1,AND(T85&lt;&gt;"準",T85&lt;&gt;"深",R85="")),OR(T85="休",AND(T85="準",OR(U85="休",S$17=30,U$18="×")),S$17=31,T$18="×",T85="")),AND(S85="深",OR(R85="休",S$17=1,AND(T85&lt;&gt;"準",T85&lt;&gt;"深",R85="")),OR(T85="休",AND(OR(T85="準",T85="深"),OR(U85="休",S$17=30,U$18="×")),S$17=31,T$18="×",T85="")))))),40,0))))</f>
        <v>0</v>
      </c>
      <c r="T226" s="343">
        <f t="shared" ref="T226" si="1343">IF(AND($D$1="二交代制",T$17&gt;=1,T$17&lt;=28,T85="当",U85="明",V85="休",W85="当"),10,IF(AND($D$1="三交代制",T$17&gt;=2,T$17&lt;=30,OR(T85="準",T85="深"),OR(U85="準",U85="深"),OR(V85="準",V85="深")),20,IF(AND($D$1="二交代制",OR(T85="当",T85="明"),NOT(OR(AND(T85="当",OR(U85="明",T$17=31,U$18="×"),OR(V85="休",T$17=30,T$17=31,V$18="×")),AND(T85="明",OR(S85="当",T$17=1),OR(U85="休",T$17=31,U$18="×"))))),30,IF(AND($D$1="三交代制",S85&lt;&gt;"準",S85&lt;&gt;"深",OR(T85="準",T85="深"),(NOT(OR(AND(T85="準",OR(S85="日",S85="休",T$17=1,AND(U85&lt;&gt;"準",U85&lt;&gt;"深",S85="")),OR(U85="休",AND(U85="準",OR(V85="休",T$17=30,V$18="×")),T$17=31,U$18="×",U85="")),AND(T85="深",OR(S85="休",T$17=1,AND(U85&lt;&gt;"準",U85&lt;&gt;"深",S85="")),OR(U85="休",AND(OR(U85="準",U85="深"),OR(V85="休",T$17=30,V$18="×")),T$17=31,U$18="×",U85="")))))),40,0))))</f>
        <v>0</v>
      </c>
      <c r="U226" s="343">
        <f t="shared" ref="U226" si="1344">IF(AND($D$1="二交代制",U$17&gt;=1,U$17&lt;=28,U85="当",V85="明",W85="休",X85="当"),10,IF(AND($D$1="三交代制",U$17&gt;=2,U$17&lt;=30,OR(U85="準",U85="深"),OR(V85="準",V85="深"),OR(W85="準",W85="深")),20,IF(AND($D$1="二交代制",OR(U85="当",U85="明"),NOT(OR(AND(U85="当",OR(V85="明",U$17=31,V$18="×"),OR(W85="休",U$17=30,U$17=31,W$18="×")),AND(U85="明",OR(T85="当",U$17=1),OR(V85="休",U$17=31,V$18="×"))))),30,IF(AND($D$1="三交代制",T85&lt;&gt;"準",T85&lt;&gt;"深",OR(U85="準",U85="深"),(NOT(OR(AND(U85="準",OR(T85="日",T85="休",U$17=1,AND(V85&lt;&gt;"準",V85&lt;&gt;"深",T85="")),OR(V85="休",AND(V85="準",OR(W85="休",U$17=30,W$18="×")),U$17=31,V$18="×",V85="")),AND(U85="深",OR(T85="休",U$17=1,AND(V85&lt;&gt;"準",V85&lt;&gt;"深",T85="")),OR(V85="休",AND(OR(V85="準",V85="深"),OR(W85="休",U$17=30,W$18="×")),U$17=31,V$18="×",V85="")))))),40,0))))</f>
        <v>0</v>
      </c>
      <c r="V226" s="343">
        <f t="shared" ref="V226" si="1345">IF(AND($D$1="二交代制",V$17&gt;=1,V$17&lt;=28,V85="当",W85="明",X85="休",Y85="当"),10,IF(AND($D$1="三交代制",V$17&gt;=2,V$17&lt;=30,OR(V85="準",V85="深"),OR(W85="準",W85="深"),OR(X85="準",X85="深")),20,IF(AND($D$1="二交代制",OR(V85="当",V85="明"),NOT(OR(AND(V85="当",OR(W85="明",V$17=31,W$18="×"),OR(X85="休",V$17=30,V$17=31,X$18="×")),AND(V85="明",OR(U85="当",V$17=1),OR(W85="休",V$17=31,W$18="×"))))),30,IF(AND($D$1="三交代制",U85&lt;&gt;"準",U85&lt;&gt;"深",OR(V85="準",V85="深"),(NOT(OR(AND(V85="準",OR(U85="日",U85="休",V$17=1,AND(W85&lt;&gt;"準",W85&lt;&gt;"深",U85="")),OR(W85="休",AND(W85="準",OR(X85="休",V$17=30,X$18="×")),V$17=31,W$18="×",W85="")),AND(V85="深",OR(U85="休",V$17=1,AND(W85&lt;&gt;"準",W85&lt;&gt;"深",U85="")),OR(W85="休",AND(OR(W85="準",W85="深"),OR(X85="休",V$17=30,X$18="×")),V$17=31,W$18="×",W85="")))))),40,0))))</f>
        <v>0</v>
      </c>
      <c r="W226" s="343">
        <f t="shared" ref="W226" si="1346">IF(AND($D$1="二交代制",W$17&gt;=1,W$17&lt;=28,W85="当",X85="明",Y85="休",Z85="当"),10,IF(AND($D$1="三交代制",W$17&gt;=2,W$17&lt;=30,OR(W85="準",W85="深"),OR(X85="準",X85="深"),OR(Y85="準",Y85="深")),20,IF(AND($D$1="二交代制",OR(W85="当",W85="明"),NOT(OR(AND(W85="当",OR(X85="明",W$17=31,X$18="×"),OR(Y85="休",W$17=30,W$17=31,Y$18="×")),AND(W85="明",OR(V85="当",W$17=1),OR(X85="休",W$17=31,X$18="×"))))),30,IF(AND($D$1="三交代制",V85&lt;&gt;"準",V85&lt;&gt;"深",OR(W85="準",W85="深"),(NOT(OR(AND(W85="準",OR(V85="日",V85="休",W$17=1,AND(X85&lt;&gt;"準",X85&lt;&gt;"深",V85="")),OR(X85="休",AND(X85="準",OR(Y85="休",W$17=30,Y$18="×")),W$17=31,X$18="×",X85="")),AND(W85="深",OR(V85="休",W$17=1,AND(X85&lt;&gt;"準",X85&lt;&gt;"深",V85="")),OR(X85="休",AND(OR(X85="準",X85="深"),OR(Y85="休",W$17=30,Y$18="×")),W$17=31,X$18="×",X85="")))))),40,0))))</f>
        <v>0</v>
      </c>
      <c r="X226" s="343">
        <f t="shared" ref="X226" si="1347">IF(AND($D$1="二交代制",X$17&gt;=1,X$17&lt;=28,X85="当",Y85="明",Z85="休",AA85="当"),10,IF(AND($D$1="三交代制",X$17&gt;=2,X$17&lt;=30,OR(X85="準",X85="深"),OR(Y85="準",Y85="深"),OR(Z85="準",Z85="深")),20,IF(AND($D$1="二交代制",OR(X85="当",X85="明"),NOT(OR(AND(X85="当",OR(Y85="明",X$17=31,Y$18="×"),OR(Z85="休",X$17=30,X$17=31,Z$18="×")),AND(X85="明",OR(W85="当",X$17=1),OR(Y85="休",X$17=31,Y$18="×"))))),30,IF(AND($D$1="三交代制",W85&lt;&gt;"準",W85&lt;&gt;"深",OR(X85="準",X85="深"),(NOT(OR(AND(X85="準",OR(W85="日",W85="休",X$17=1,AND(Y85&lt;&gt;"準",Y85&lt;&gt;"深",W85="")),OR(Y85="休",AND(Y85="準",OR(Z85="休",X$17=30,Z$18="×")),X$17=31,Y$18="×",Y85="")),AND(X85="深",OR(W85="休",X$17=1,AND(Y85&lt;&gt;"準",Y85&lt;&gt;"深",W85="")),OR(Y85="休",AND(OR(Y85="準",Y85="深"),OR(Z85="休",X$17=30,Z$18="×")),X$17=31,Y$18="×",Y85="")))))),40,0))))</f>
        <v>0</v>
      </c>
      <c r="Y226" s="343">
        <f t="shared" ref="Y226" si="1348">IF(AND($D$1="二交代制",Y$17&gt;=1,Y$17&lt;=28,Y85="当",Z85="明",AA85="休",AB85="当"),10,IF(AND($D$1="三交代制",Y$17&gt;=2,Y$17&lt;=30,OR(Y85="準",Y85="深"),OR(Z85="準",Z85="深"),OR(AA85="準",AA85="深")),20,IF(AND($D$1="二交代制",OR(Y85="当",Y85="明"),NOT(OR(AND(Y85="当",OR(Z85="明",Y$17=31,Z$18="×"),OR(AA85="休",Y$17=30,Y$17=31,AA$18="×")),AND(Y85="明",OR(X85="当",Y$17=1),OR(Z85="休",Y$17=31,Z$18="×"))))),30,IF(AND($D$1="三交代制",X85&lt;&gt;"準",X85&lt;&gt;"深",OR(Y85="準",Y85="深"),(NOT(OR(AND(Y85="準",OR(X85="日",X85="休",Y$17=1,AND(Z85&lt;&gt;"準",Z85&lt;&gt;"深",X85="")),OR(Z85="休",AND(Z85="準",OR(AA85="休",Y$17=30,AA$18="×")),Y$17=31,Z$18="×",Z85="")),AND(Y85="深",OR(X85="休",Y$17=1,AND(Z85&lt;&gt;"準",Z85&lt;&gt;"深",X85="")),OR(Z85="休",AND(OR(Z85="準",Z85="深"),OR(AA85="休",Y$17=30,AA$18="×")),Y$17=31,Z$18="×",Z85="")))))),40,0))))</f>
        <v>0</v>
      </c>
      <c r="Z226" s="343">
        <f t="shared" ref="Z226" si="1349">IF(AND($D$1="二交代制",Z$17&gt;=1,Z$17&lt;=28,Z85="当",AA85="明",AB85="休",AC85="当"),10,IF(AND($D$1="三交代制",Z$17&gt;=2,Z$17&lt;=30,OR(Z85="準",Z85="深"),OR(AA85="準",AA85="深"),OR(AB85="準",AB85="深")),20,IF(AND($D$1="二交代制",OR(Z85="当",Z85="明"),NOT(OR(AND(Z85="当",OR(AA85="明",Z$17=31,AA$18="×"),OR(AB85="休",Z$17=30,Z$17=31,AB$18="×")),AND(Z85="明",OR(Y85="当",Z$17=1),OR(AA85="休",Z$17=31,AA$18="×"))))),30,IF(AND($D$1="三交代制",Y85&lt;&gt;"準",Y85&lt;&gt;"深",OR(Z85="準",Z85="深"),(NOT(OR(AND(Z85="準",OR(Y85="日",Y85="休",Z$17=1,AND(AA85&lt;&gt;"準",AA85&lt;&gt;"深",Y85="")),OR(AA85="休",AND(AA85="準",OR(AB85="休",Z$17=30,AB$18="×")),Z$17=31,AA$18="×",AA85="")),AND(Z85="深",OR(Y85="休",Z$17=1,AND(AA85&lt;&gt;"準",AA85&lt;&gt;"深",Y85="")),OR(AA85="休",AND(OR(AA85="準",AA85="深"),OR(AB85="休",Z$17=30,AB$18="×")),Z$17=31,AA$18="×",AA85="")))))),40,0))))</f>
        <v>0</v>
      </c>
      <c r="AA226" s="343">
        <f t="shared" ref="AA226" si="1350">IF(AND($D$1="二交代制",AA$17&gt;=1,AA$17&lt;=28,AA85="当",AB85="明",AC85="休",AD85="当"),10,IF(AND($D$1="三交代制",AA$17&gt;=2,AA$17&lt;=30,OR(AA85="準",AA85="深"),OR(AB85="準",AB85="深"),OR(AC85="準",AC85="深")),20,IF(AND($D$1="二交代制",OR(AA85="当",AA85="明"),NOT(OR(AND(AA85="当",OR(AB85="明",AA$17=31,AB$18="×"),OR(AC85="休",AA$17=30,AA$17=31,AC$18="×")),AND(AA85="明",OR(Z85="当",AA$17=1),OR(AB85="休",AA$17=31,AB$18="×"))))),30,IF(AND($D$1="三交代制",Z85&lt;&gt;"準",Z85&lt;&gt;"深",OR(AA85="準",AA85="深"),(NOT(OR(AND(AA85="準",OR(Z85="日",Z85="休",AA$17=1,AND(AB85&lt;&gt;"準",AB85&lt;&gt;"深",Z85="")),OR(AB85="休",AND(AB85="準",OR(AC85="休",AA$17=30,AC$18="×")),AA$17=31,AB$18="×",AB85="")),AND(AA85="深",OR(Z85="休",AA$17=1,AND(AB85&lt;&gt;"準",AB85&lt;&gt;"深",Z85="")),OR(AB85="休",AND(OR(AB85="準",AB85="深"),OR(AC85="休",AA$17=30,AC$18="×")),AA$17=31,AB$18="×",AB85="")))))),40,0))))</f>
        <v>0</v>
      </c>
      <c r="AB226" s="343">
        <f t="shared" ref="AB226" si="1351">IF(AND($D$1="二交代制",AB$17&gt;=1,AB$17&lt;=28,AB85="当",AC85="明",AD85="休",AE85="当"),10,IF(AND($D$1="三交代制",AB$17&gt;=2,AB$17&lt;=30,OR(AB85="準",AB85="深"),OR(AC85="準",AC85="深"),OR(AD85="準",AD85="深")),20,IF(AND($D$1="二交代制",OR(AB85="当",AB85="明"),NOT(OR(AND(AB85="当",OR(AC85="明",AB$17=31,AC$18="×"),OR(AD85="休",AB$17=30,AB$17=31,AD$18="×")),AND(AB85="明",OR(AA85="当",AB$17=1),OR(AC85="休",AB$17=31,AC$18="×"))))),30,IF(AND($D$1="三交代制",AA85&lt;&gt;"準",AA85&lt;&gt;"深",OR(AB85="準",AB85="深"),(NOT(OR(AND(AB85="準",OR(AA85="日",AA85="休",AB$17=1,AND(AC85&lt;&gt;"準",AC85&lt;&gt;"深",AA85="")),OR(AC85="休",AND(AC85="準",OR(AD85="休",AB$17=30,AD$18="×")),AB$17=31,AC$18="×",AC85="")),AND(AB85="深",OR(AA85="休",AB$17=1,AND(AC85&lt;&gt;"準",AC85&lt;&gt;"深",AA85="")),OR(AC85="休",AND(OR(AC85="準",AC85="深"),OR(AD85="休",AB$17=30,AD$18="×")),AB$17=31,AC$18="×",AC85="")))))),40,0))))</f>
        <v>0</v>
      </c>
      <c r="AC226" s="343">
        <f t="shared" ref="AC226" si="1352">IF(AND($D$1="二交代制",AC$17&gt;=1,AC$17&lt;=28,AC85="当",AD85="明",AE85="休",AF85="当"),10,IF(AND($D$1="三交代制",AC$17&gt;=2,AC$17&lt;=30,OR(AC85="準",AC85="深"),OR(AD85="準",AD85="深"),OR(AE85="準",AE85="深")),20,IF(AND($D$1="二交代制",OR(AC85="当",AC85="明"),NOT(OR(AND(AC85="当",OR(AD85="明",AC$17=31,AD$18="×"),OR(AE85="休",AC$17=30,AC$17=31,AE$18="×")),AND(AC85="明",OR(AB85="当",AC$17=1),OR(AD85="休",AC$17=31,AD$18="×"))))),30,IF(AND($D$1="三交代制",AB85&lt;&gt;"準",AB85&lt;&gt;"深",OR(AC85="準",AC85="深"),(NOT(OR(AND(AC85="準",OR(AB85="日",AB85="休",AC$17=1,AND(AD85&lt;&gt;"準",AD85&lt;&gt;"深",AB85="")),OR(AD85="休",AND(AD85="準",OR(AE85="休",AC$17=30,AE$18="×")),AC$17=31,AD$18="×",AD85="")),AND(AC85="深",OR(AB85="休",AC$17=1,AND(AD85&lt;&gt;"準",AD85&lt;&gt;"深",AB85="")),OR(AD85="休",AND(OR(AD85="準",AD85="深"),OR(AE85="休",AC$17=30,AE$18="×")),AC$17=31,AD$18="×",AD85="")))))),40,0))))</f>
        <v>0</v>
      </c>
      <c r="AD226" s="343">
        <f t="shared" ref="AD226" si="1353">IF(AND($D$1="二交代制",AD$17&gt;=1,AD$17&lt;=28,AD85="当",AE85="明",AF85="休",AG85="当"),10,IF(AND($D$1="三交代制",AD$17&gt;=2,AD$17&lt;=30,OR(AD85="準",AD85="深"),OR(AE85="準",AE85="深"),OR(AF85="準",AF85="深")),20,IF(AND($D$1="二交代制",OR(AD85="当",AD85="明"),NOT(OR(AND(AD85="当",OR(AE85="明",AD$17=31,AE$18="×"),OR(AF85="休",AD$17=30,AD$17=31,AF$18="×")),AND(AD85="明",OR(AC85="当",AD$17=1),OR(AE85="休",AD$17=31,AE$18="×"))))),30,IF(AND($D$1="三交代制",AC85&lt;&gt;"準",AC85&lt;&gt;"深",OR(AD85="準",AD85="深"),(NOT(OR(AND(AD85="準",OR(AC85="日",AC85="休",AD$17=1,AND(AE85&lt;&gt;"準",AE85&lt;&gt;"深",AC85="")),OR(AE85="休",AND(AE85="準",OR(AF85="休",AD$17=30,AF$18="×")),AD$17=31,AE$18="×",AE85="")),AND(AD85="深",OR(AC85="休",AD$17=1,AND(AE85&lt;&gt;"準",AE85&lt;&gt;"深",AC85="")),OR(AE85="休",AND(OR(AE85="準",AE85="深"),OR(AF85="休",AD$17=30,AF$18="×")),AD$17=31,AE$18="×",AE85="")))))),40,0))))</f>
        <v>0</v>
      </c>
      <c r="AE226" s="343">
        <f t="shared" ref="AE226" si="1354">IF(AND($D$1="二交代制",AE$17&gt;=1,AE$17&lt;=28,AE85="当",AF85="明",AG85="休",AH85="当"),10,IF(AND($D$1="三交代制",AE$17&gt;=2,AE$17&lt;=30,OR(AE85="準",AE85="深"),OR(AF85="準",AF85="深"),OR(AG85="準",AG85="深")),20,IF(AND($D$1="二交代制",OR(AE85="当",AE85="明"),NOT(OR(AND(AE85="当",OR(AF85="明",AE$17=31,AF$18="×"),OR(AG85="休",AE$17=30,AE$17=31,AG$18="×")),AND(AE85="明",OR(AD85="当",AE$17=1),OR(AF85="休",AE$17=31,AF$18="×"))))),30,IF(AND($D$1="三交代制",AD85&lt;&gt;"準",AD85&lt;&gt;"深",OR(AE85="準",AE85="深"),(NOT(OR(AND(AE85="準",OR(AD85="日",AD85="休",AE$17=1,AND(AF85&lt;&gt;"準",AF85&lt;&gt;"深",AD85="")),OR(AF85="休",AND(AF85="準",OR(AG85="休",AE$17=30,AG$18="×")),AE$17=31,AF$18="×",AF85="")),AND(AE85="深",OR(AD85="休",AE$17=1,AND(AF85&lt;&gt;"準",AF85&lt;&gt;"深",AD85="")),OR(AF85="休",AND(OR(AF85="準",AF85="深"),OR(AG85="休",AE$17=30,AG$18="×")),AE$17=31,AF$18="×",AF85="")))))),40,0))))</f>
        <v>0</v>
      </c>
      <c r="AF226" s="343">
        <f t="shared" ref="AF226" si="1355">IF(AND($D$1="二交代制",AF$17&gt;=1,AF$17&lt;=28,AF85="当",AG85="明",AH85="休",AI85="当"),10,IF(AND($D$1="三交代制",AF$17&gt;=2,AF$17&lt;=30,OR(AF85="準",AF85="深"),OR(AG85="準",AG85="深"),OR(AH85="準",AH85="深")),20,IF(AND($D$1="二交代制",OR(AF85="当",AF85="明"),NOT(OR(AND(AF85="当",OR(AG85="明",AF$17=31,AG$18="×"),OR(AH85="休",AF$17=30,AF$17=31,AH$18="×")),AND(AF85="明",OR(AE85="当",AF$17=1),OR(AG85="休",AF$17=31,AG$18="×"))))),30,IF(AND($D$1="三交代制",AE85&lt;&gt;"準",AE85&lt;&gt;"深",OR(AF85="準",AF85="深"),(NOT(OR(AND(AF85="準",OR(AE85="日",AE85="休",AF$17=1,AND(AG85&lt;&gt;"準",AG85&lt;&gt;"深",AE85="")),OR(AG85="休",AND(AG85="準",OR(AH85="休",AF$17=30,AH$18="×")),AF$17=31,AG$18="×",AG85="")),AND(AF85="深",OR(AE85="休",AF$17=1,AND(AG85&lt;&gt;"準",AG85&lt;&gt;"深",AE85="")),OR(AG85="休",AND(OR(AG85="準",AG85="深"),OR(AH85="休",AF$17=30,AH$18="×")),AF$17=31,AG$18="×",AG85="")))))),40,0))))</f>
        <v>0</v>
      </c>
      <c r="AG226" s="343">
        <f t="shared" ref="AG226" si="1356">IF(AND($D$1="二交代制",AG$17&gt;=1,AG$17&lt;=28,AG85="当",AH85="明",AI85="休",AJ85="当"),10,IF(AND($D$1="三交代制",AG$17&gt;=2,AG$17&lt;=30,OR(AG85="準",AG85="深"),OR(AH85="準",AH85="深"),OR(AI85="準",AI85="深")),20,IF(AND($D$1="二交代制",OR(AG85="当",AG85="明"),NOT(OR(AND(AG85="当",OR(AH85="明",AG$17=31,AH$18="×"),OR(AI85="休",AG$17=30,AG$17=31,AI$18="×")),AND(AG85="明",OR(AF85="当",AG$17=1),OR(AH85="休",AG$17=31,AH$18="×"))))),30,IF(AND($D$1="三交代制",AF85&lt;&gt;"準",AF85&lt;&gt;"深",OR(AG85="準",AG85="深"),(NOT(OR(AND(AG85="準",OR(AF85="日",AF85="休",AG$17=1,AND(AH85&lt;&gt;"準",AH85&lt;&gt;"深",AF85="")),OR(AH85="休",AND(AH85="準",OR(AI85="休",AG$17=30,AI$18="×")),AG$17=31,AH$18="×",AH85="")),AND(AG85="深",OR(AF85="休",AG$17=1,AND(AH85&lt;&gt;"準",AH85&lt;&gt;"深",AF85="")),OR(AH85="休",AND(OR(AH85="準",AH85="深"),OR(AI85="休",AG$17=30,AI$18="×")),AG$17=31,AH$18="×",AH85="")))))),40,0))))</f>
        <v>0</v>
      </c>
      <c r="AH226" s="343">
        <f t="shared" ref="AH226" si="1357">IF(AND($D$1="二交代制",AH$17&gt;=1,AH$17&lt;=28,AH85="当",AI85="明",AJ85="休",AK85="当"),10,IF(AND($D$1="三交代制",AH$17&gt;=2,AH$17&lt;=30,OR(AH85="準",AH85="深"),OR(AI85="準",AI85="深"),OR(AJ85="準",AJ85="深")),20,IF(AND($D$1="二交代制",OR(AH85="当",AH85="明"),NOT(OR(AND(AH85="当",OR(AI85="明",AH$17=31,AI$18="×"),OR(AJ85="休",AH$17=30,AH$17=31,AJ$18="×")),AND(AH85="明",OR(AG85="当",AH$17=1),OR(AI85="休",AH$17=31,AI$18="×"))))),30,IF(AND($D$1="三交代制",AG85&lt;&gt;"準",AG85&lt;&gt;"深",OR(AH85="準",AH85="深"),(NOT(OR(AND(AH85="準",OR(AG85="日",AG85="休",AH$17=1,AND(AI85&lt;&gt;"準",AI85&lt;&gt;"深",AG85="")),OR(AI85="休",AND(AI85="準",OR(AJ85="休",AH$17=30,AJ$18="×")),AH$17=31,AI$18="×",AI85="")),AND(AH85="深",OR(AG85="休",AH$17=1,AND(AI85&lt;&gt;"準",AI85&lt;&gt;"深",AG85="")),OR(AI85="休",AND(OR(AI85="準",AI85="深"),OR(AJ85="休",AH$17=30,AJ$18="×")),AH$17=31,AI$18="×",AI85="")))))),40,0))))</f>
        <v>0</v>
      </c>
      <c r="AI226" s="343">
        <f t="shared" ref="AI226" si="1358">IF(AND($D$1="二交代制",AI$17&gt;=1,AI$17&lt;=28,AI85="当",AJ85="明",AK85="休",AL85="当"),10,IF(AND($D$1="三交代制",AI$17&gt;=2,AI$17&lt;=30,OR(AI85="準",AI85="深"),OR(AJ85="準",AJ85="深"),OR(AK85="準",AK85="深")),20,IF(AND($D$1="二交代制",OR(AI85="当",AI85="明"),NOT(OR(AND(AI85="当",OR(AJ85="明",AI$17=31,AJ$18="×"),OR(AK85="休",AI$17=30,AI$17=31,AK$18="×")),AND(AI85="明",OR(AH85="当",AI$17=1),OR(AJ85="休",AI$17=31,AJ$18="×"))))),30,IF(AND($D$1="三交代制",AH85&lt;&gt;"準",AH85&lt;&gt;"深",OR(AI85="準",AI85="深"),(NOT(OR(AND(AI85="準",OR(AH85="日",AH85="休",AI$17=1,AND(AJ85&lt;&gt;"準",AJ85&lt;&gt;"深",AH85="")),OR(AJ85="休",AND(AJ85="準",OR(AK85="休",AI$17=30,AK$18="×")),AI$17=31,AJ$18="×",AJ85="")),AND(AI85="深",OR(AH85="休",AI$17=1,AND(AJ85&lt;&gt;"準",AJ85&lt;&gt;"深",AH85="")),OR(AJ85="休",AND(OR(AJ85="準",AJ85="深"),OR(AK85="休",AI$17=30,AK$18="×")),AI$17=31,AJ$18="×",AJ85="")))))),40,0))))</f>
        <v>0</v>
      </c>
      <c r="AJ226" s="343">
        <f t="shared" ref="AJ226" si="1359">IF(AND($D$1="二交代制",AJ$17&gt;=1,AJ$17&lt;=28,AJ85="当",AK85="明",AL85="休",AM85="当"),10,IF(AND($D$1="三交代制",AJ$17&gt;=2,AJ$17&lt;=30,OR(AJ85="準",AJ85="深"),OR(AK85="準",AK85="深"),OR(AL85="準",AL85="深")),20,IF(AND($D$1="二交代制",OR(AJ85="当",AJ85="明"),NOT(OR(AND(AJ85="当",OR(AK85="明",AJ$17=31,AK$18="×"),OR(AL85="休",AJ$17=30,AJ$17=31,AL$18="×")),AND(AJ85="明",OR(AI85="当",AJ$17=1),OR(AK85="休",AJ$17=31,AK$18="×"))))),30,IF(AND($D$1="三交代制",AI85&lt;&gt;"準",AI85&lt;&gt;"深",OR(AJ85="準",AJ85="深"),(NOT(OR(AND(AJ85="準",OR(AI85="日",AI85="休",AJ$17=1,AND(AK85&lt;&gt;"準",AK85&lt;&gt;"深",AI85="")),OR(AK85="休",AND(AK85="準",OR(AL85="休",AJ$17=30,AL$18="×")),AJ$17=31,AK$18="×",AK85="")),AND(AJ85="深",OR(AI85="休",AJ$17=1,AND(AK85&lt;&gt;"準",AK85&lt;&gt;"深",AI85="")),OR(AK85="休",AND(OR(AK85="準",AK85="深"),OR(AL85="休",AJ$17=30,AL$18="×")),AJ$17=31,AK$18="×",AK85="")))))),40,0))))</f>
        <v>0</v>
      </c>
      <c r="AK226" s="343">
        <f t="shared" ref="AK226" si="1360">IF(AND($D$1="二交代制",AK$17&gt;=1,AK$17&lt;=28,AK85="当",AL85="明",AM85="休",AN85="当"),10,IF(AND($D$1="三交代制",AK$17&gt;=2,AK$17&lt;=30,OR(AK85="準",AK85="深"),OR(AL85="準",AL85="深"),OR(AM85="準",AM85="深")),20,IF(AND($D$1="二交代制",OR(AK85="当",AK85="明"),NOT(OR(AND(AK85="当",OR(AL85="明",AK$17=31,AL$18="×"),OR(AM85="休",AK$17=30,AK$17=31,AM$18="×")),AND(AK85="明",OR(AJ85="当",AK$17=1),OR(AL85="休",AK$17=31,AL$18="×"))))),30,IF(AND($D$1="三交代制",AJ85&lt;&gt;"準",AJ85&lt;&gt;"深",OR(AK85="準",AK85="深"),(NOT(OR(AND(AK85="準",OR(AJ85="日",AJ85="休",AK$17=1,AND(AL85&lt;&gt;"準",AL85&lt;&gt;"深",AJ85="")),OR(AL85="休",AND(AL85="準",OR(AM85="休",AK$17=30,AM$18="×")),AK$17=31,AL$18="×",AL85="")),AND(AK85="深",OR(AJ85="休",AK$17=1,AND(AL85&lt;&gt;"準",AL85&lt;&gt;"深",AJ85="")),OR(AL85="休",AND(OR(AL85="準",AL85="深"),OR(AM85="休",AK$17=30,AM$18="×")),AK$17=31,AL$18="×",AL85="")))))),40,0))))</f>
        <v>0</v>
      </c>
      <c r="AL226" s="343">
        <f t="shared" ref="AL226" si="1361">IF(AND($D$1="二交代制",AL$17&gt;=1,AL$17&lt;=28,AL85="当",AM85="明",AN85="休",AO85="当"),10,IF(AND($D$1="三交代制",AL$17&gt;=2,AL$17&lt;=30,OR(AL85="準",AL85="深"),OR(AM85="準",AM85="深"),OR(AN85="準",AN85="深")),20,IF(AND($D$1="二交代制",OR(AL85="当",AL85="明"),NOT(OR(AND(AL85="当",OR(AM85="明",AL$17=31,AM$18="×"),OR(AN85="休",AL$17=30,AL$17=31,AN$18="×")),AND(AL85="明",OR(AK85="当",AL$17=1),OR(AM85="休",AL$17=31,AM$18="×"))))),30,IF(AND($D$1="三交代制",AK85&lt;&gt;"準",AK85&lt;&gt;"深",OR(AL85="準",AL85="深"),(NOT(OR(AND(AL85="準",OR(AK85="日",AK85="休",AL$17=1,AND(AM85&lt;&gt;"準",AM85&lt;&gt;"深",AK85="")),OR(AM85="休",AND(AM85="準",OR(AN85="休",AL$17=30,AN$18="×")),AL$17=31,AM$18="×",AM85="")),AND(AL85="深",OR(AK85="休",AL$17=1,AND(AM85&lt;&gt;"準",AM85&lt;&gt;"深",AK85="")),OR(AM85="休",AND(OR(AM85="準",AM85="深"),OR(AN85="休",AL$17=30,AN$18="×")),AL$17=31,AM$18="×",AM85="")))))),40,0))))</f>
        <v>0</v>
      </c>
      <c r="AM226" s="343">
        <f t="shared" ref="AM226" si="1362">IF(AND($D$1="二交代制",AM$17&gt;=1,AM$17&lt;=28,AM85="当",AN85="明",AO85="休",AP85="当"),10,IF(AND($D$1="三交代制",AM$17&gt;=2,AM$17&lt;=30,OR(AM85="準",AM85="深"),OR(AN85="準",AN85="深"),OR(AO85="準",AO85="深")),20,IF(AND($D$1="二交代制",OR(AM85="当",AM85="明"),NOT(OR(AND(AM85="当",OR(AN85="明",AM$17=31,AN$18="×"),OR(AO85="休",AM$17=30,AM$17=31,AO$18="×")),AND(AM85="明",OR(AL85="当",AM$17=1),OR(AN85="休",AM$17=31,AN$18="×"))))),30,IF(AND($D$1="三交代制",AL85&lt;&gt;"準",AL85&lt;&gt;"深",OR(AM85="準",AM85="深"),(NOT(OR(AND(AM85="準",OR(AL85="日",AL85="休",AM$17=1,AND(AN85&lt;&gt;"準",AN85&lt;&gt;"深",AL85="")),OR(AN85="休",AND(AN85="準",OR(AO85="休",AM$17=30,AO$18="×")),AM$17=31,AN$18="×",AN85="")),AND(AM85="深",OR(AL85="休",AM$17=1,AND(AN85&lt;&gt;"準",AN85&lt;&gt;"深",AL85="")),OR(AN85="休",AND(OR(AN85="準",AN85="深"),OR(AO85="休",AM$17=30,AO$18="×")),AM$17=31,AN$18="×",AN85="")))))),40,0))))</f>
        <v>0</v>
      </c>
      <c r="AN226" s="343">
        <f t="shared" ref="AN226" si="1363">IF(AND($D$1="二交代制",AN$17&gt;=1,AN$17&lt;=28,AN85="当",AO85="明",AP85="休",AQ85="当"),10,IF(AND($D$1="三交代制",AN$17&gt;=2,AN$17&lt;=30,OR(AN85="準",AN85="深"),OR(AO85="準",AO85="深"),OR(AP85="準",AP85="深")),20,IF(AND($D$1="二交代制",OR(AN85="当",AN85="明"),NOT(OR(AND(AN85="当",OR(AO85="明",AN$17=31,AO$18="×"),OR(AP85="休",AN$17=30,AN$17=31,AP$18="×")),AND(AN85="明",OR(AM85="当",AN$17=1),OR(AO85="休",AN$17=31,AO$18="×"))))),30,IF(AND($D$1="三交代制",AM85&lt;&gt;"準",AM85&lt;&gt;"深",OR(AN85="準",AN85="深"),(NOT(OR(AND(AN85="準",OR(AM85="日",AM85="休",AN$17=1,AND(AO85&lt;&gt;"準",AO85&lt;&gt;"深",AM85="")),OR(AO85="休",AND(AO85="準",OR(AP85="休",AN$17=30,AP$18="×")),AN$17=31,AO$18="×",AO85="")),AND(AN85="深",OR(AM85="休",AN$17=1,AND(AO85&lt;&gt;"準",AO85&lt;&gt;"深",AM85="")),OR(AO85="休",AND(OR(AO85="準",AO85="深"),OR(AP85="休",AN$17=30,AP$18="×")),AN$17=31,AO$18="×",AO85="")))))),40,0))))</f>
        <v>0</v>
      </c>
      <c r="AO226" s="343">
        <f t="shared" ref="AO226" si="1364">IF(AND($D$1="二交代制",AO$17&gt;=1,AO$17&lt;=28,AO85="当",AP85="明",AQ85="休",AR85="当"),10,IF(AND($D$1="三交代制",AO$17&gt;=2,AO$17&lt;=30,OR(AO85="準",AO85="深"),OR(AP85="準",AP85="深"),OR(AQ85="準",AQ85="深")),20,IF(AND($D$1="二交代制",OR(AO85="当",AO85="明"),NOT(OR(AND(AO85="当",OR(AP85="明",AO$17=31,AP$18="×"),OR(AQ85="休",AO$17=30,AO$17=31,AQ$18="×")),AND(AO85="明",OR(AN85="当",AO$17=1),OR(AP85="休",AO$17=31,AP$18="×"))))),30,IF(AND($D$1="三交代制",AN85&lt;&gt;"準",AN85&lt;&gt;"深",OR(AO85="準",AO85="深"),(NOT(OR(AND(AO85="準",OR(AN85="日",AN85="休",AO$17=1,AND(AP85&lt;&gt;"準",AP85&lt;&gt;"深",AN85="")),OR(AP85="休",AND(AP85="準",OR(AQ85="休",AO$17=30,AQ$18="×")),AO$17=31,AP$18="×",AP85="")),AND(AO85="深",OR(AN85="休",AO$17=1,AND(AP85&lt;&gt;"準",AP85&lt;&gt;"深",AN85="")),OR(AP85="休",AND(OR(AP85="準",AP85="深"),OR(AQ85="休",AO$17=30,AQ$18="×")),AO$17=31,AP$18="×",AP85="")))))),40,0))))</f>
        <v>0</v>
      </c>
    </row>
    <row r="227" spans="3:41" x14ac:dyDescent="0.4">
      <c r="C227" s="17"/>
      <c r="D227" s="27"/>
      <c r="E227" s="27"/>
      <c r="F227" s="27"/>
      <c r="G227" s="27"/>
      <c r="H227" s="27"/>
      <c r="I227" s="345"/>
      <c r="J227" s="434"/>
      <c r="K227" s="343"/>
      <c r="L227" s="343"/>
      <c r="M227" s="343"/>
      <c r="N227" s="343"/>
      <c r="O227" s="343"/>
      <c r="P227" s="343"/>
      <c r="Q227" s="343"/>
      <c r="R227" s="343"/>
      <c r="S227" s="343"/>
      <c r="T227" s="343"/>
      <c r="U227" s="343"/>
      <c r="V227" s="343"/>
      <c r="W227" s="343"/>
      <c r="X227" s="343"/>
      <c r="Y227" s="343"/>
      <c r="Z227" s="343"/>
      <c r="AA227" s="343"/>
      <c r="AB227" s="343"/>
      <c r="AC227" s="343"/>
      <c r="AD227" s="343"/>
      <c r="AE227" s="343"/>
      <c r="AF227" s="343"/>
      <c r="AG227" s="343"/>
      <c r="AH227" s="343"/>
      <c r="AI227" s="343"/>
      <c r="AJ227" s="343"/>
      <c r="AK227" s="343"/>
      <c r="AL227" s="343"/>
      <c r="AM227" s="343"/>
      <c r="AN227" s="343"/>
      <c r="AO227" s="343"/>
    </row>
    <row r="228" spans="3:41" x14ac:dyDescent="0.4">
      <c r="C228" s="17"/>
      <c r="D228" s="27"/>
      <c r="E228" s="27"/>
      <c r="F228" s="27"/>
      <c r="G228" s="27"/>
      <c r="H228" s="27"/>
      <c r="I228" s="345"/>
      <c r="J228" s="419" t="str">
        <f t="shared" ref="J228" si="1365">E87</f>
        <v>秋田</v>
      </c>
      <c r="K228" s="343">
        <f t="shared" ref="K228" si="1366">IF(AND($D$1="二交代制",K$17&gt;=1,K$17&lt;=28,K87="当",L87="明",M87="休",N87="当"),10,IF(AND($D$1="三交代制",K$17&gt;=2,K$17&lt;=30,OR(K87="準",K87="深"),OR(L87="準",L87="深"),OR(M87="準",M87="深")),20,IF(AND($D$1="二交代制",OR(K87="当",K87="明"),NOT(OR(AND(K87="当",OR(L87="明",K$17=31,L$18="×"),OR(M87="休",K$17=30,K$17=31,M$18="×")),AND(K87="明",OR(J87="当",K$17=1),OR(L87="休",K$17=31,L$18="×"))))),30,IF(AND($D$1="三交代制",J87&lt;&gt;"準",J87&lt;&gt;"深",OR(K87="準",K87="深"),(NOT(OR(AND(K87="準",OR(J87="日",J87="休",K$17=1,AND(L87&lt;&gt;"準",L87&lt;&gt;"深",J87="")),OR(L87="休",AND(L87="準",OR(M87="休",K$17=30,M$18="×")),K$17=31,L$18="×",L87="")),AND(K87="深",OR(J87="休",K$17=1,AND(L87&lt;&gt;"準",L87&lt;&gt;"深",J87="")),OR(L87="休",AND(OR(L87="準",L87="深"),OR(M87="休",K$17=30,M$18="×")),K$17=31,L$18="×",L87="")))))),40,0))))</f>
        <v>0</v>
      </c>
      <c r="L228" s="343">
        <f t="shared" ref="L228" si="1367">IF(AND($D$1="二交代制",L$17&gt;=1,L$17&lt;=28,L87="当",M87="明",N87="休",O87="当"),10,IF(AND($D$1="三交代制",L$17&gt;=2,L$17&lt;=30,OR(L87="準",L87="深"),OR(M87="準",M87="深"),OR(N87="準",N87="深")),20,IF(AND($D$1="二交代制",OR(L87="当",L87="明"),NOT(OR(AND(L87="当",OR(M87="明",L$17=31,M$18="×"),OR(N87="休",L$17=30,L$17=31,N$18="×")),AND(L87="明",OR(K87="当",L$17=1),OR(M87="休",L$17=31,M$18="×"))))),30,IF(AND($D$1="三交代制",K87&lt;&gt;"準",K87&lt;&gt;"深",OR(L87="準",L87="深"),(NOT(OR(AND(L87="準",OR(K87="日",K87="休",L$17=1,AND(M87&lt;&gt;"準",M87&lt;&gt;"深",K87="")),OR(M87="休",AND(M87="準",OR(N87="休",L$17=30,N$18="×")),L$17=31,M$18="×",M87="")),AND(L87="深",OR(K87="休",L$17=1,AND(M87&lt;&gt;"準",M87&lt;&gt;"深",K87="")),OR(M87="休",AND(OR(M87="準",M87="深"),OR(N87="休",L$17=30,N$18="×")),L$17=31,M$18="×",M87="")))))),40,0))))</f>
        <v>0</v>
      </c>
      <c r="M228" s="343">
        <f t="shared" ref="M228" si="1368">IF(AND($D$1="二交代制",M$17&gt;=1,M$17&lt;=28,M87="当",N87="明",O87="休",P87="当"),10,IF(AND($D$1="三交代制",M$17&gt;=2,M$17&lt;=30,OR(M87="準",M87="深"),OR(N87="準",N87="深"),OR(O87="準",O87="深")),20,IF(AND($D$1="二交代制",OR(M87="当",M87="明"),NOT(OR(AND(M87="当",OR(N87="明",M$17=31,N$18="×"),OR(O87="休",M$17=30,M$17=31,O$18="×")),AND(M87="明",OR(L87="当",M$17=1),OR(N87="休",M$17=31,N$18="×"))))),30,IF(AND($D$1="三交代制",L87&lt;&gt;"準",L87&lt;&gt;"深",OR(M87="準",M87="深"),(NOT(OR(AND(M87="準",OR(L87="日",L87="休",M$17=1,AND(N87&lt;&gt;"準",N87&lt;&gt;"深",L87="")),OR(N87="休",AND(N87="準",OR(O87="休",M$17=30,O$18="×")),M$17=31,N$18="×",N87="")),AND(M87="深",OR(L87="休",M$17=1,AND(N87&lt;&gt;"準",N87&lt;&gt;"深",L87="")),OR(N87="休",AND(OR(N87="準",N87="深"),OR(O87="休",M$17=30,O$18="×")),M$17=31,N$18="×",N87="")))))),40,0))))</f>
        <v>0</v>
      </c>
      <c r="N228" s="343">
        <f t="shared" ref="N228" si="1369">IF(AND($D$1="二交代制",N$17&gt;=1,N$17&lt;=28,N87="当",O87="明",P87="休",Q87="当"),10,IF(AND($D$1="三交代制",N$17&gt;=2,N$17&lt;=30,OR(N87="準",N87="深"),OR(O87="準",O87="深"),OR(P87="準",P87="深")),20,IF(AND($D$1="二交代制",OR(N87="当",N87="明"),NOT(OR(AND(N87="当",OR(O87="明",N$17=31,O$18="×"),OR(P87="休",N$17=30,N$17=31,P$18="×")),AND(N87="明",OR(M87="当",N$17=1),OR(O87="休",N$17=31,O$18="×"))))),30,IF(AND($D$1="三交代制",M87&lt;&gt;"準",M87&lt;&gt;"深",OR(N87="準",N87="深"),(NOT(OR(AND(N87="準",OR(M87="日",M87="休",N$17=1,AND(O87&lt;&gt;"準",O87&lt;&gt;"深",M87="")),OR(O87="休",AND(O87="準",OR(P87="休",N$17=30,P$18="×")),N$17=31,O$18="×",O87="")),AND(N87="深",OR(M87="休",N$17=1,AND(O87&lt;&gt;"準",O87&lt;&gt;"深",M87="")),OR(O87="休",AND(OR(O87="準",O87="深"),OR(P87="休",N$17=30,P$18="×")),N$17=31,O$18="×",O87="")))))),40,0))))</f>
        <v>0</v>
      </c>
      <c r="O228" s="343">
        <f t="shared" ref="O228" si="1370">IF(AND($D$1="二交代制",O$17&gt;=1,O$17&lt;=28,O87="当",P87="明",Q87="休",R87="当"),10,IF(AND($D$1="三交代制",O$17&gt;=2,O$17&lt;=30,OR(O87="準",O87="深"),OR(P87="準",P87="深"),OR(Q87="準",Q87="深")),20,IF(AND($D$1="二交代制",OR(O87="当",O87="明"),NOT(OR(AND(O87="当",OR(P87="明",O$17=31,P$18="×"),OR(Q87="休",O$17=30,O$17=31,Q$18="×")),AND(O87="明",OR(N87="当",O$17=1),OR(P87="休",O$17=31,P$18="×"))))),30,IF(AND($D$1="三交代制",N87&lt;&gt;"準",N87&lt;&gt;"深",OR(O87="準",O87="深"),(NOT(OR(AND(O87="準",OR(N87="日",N87="休",O$17=1,AND(P87&lt;&gt;"準",P87&lt;&gt;"深",N87="")),OR(P87="休",AND(P87="準",OR(Q87="休",O$17=30,Q$18="×")),O$17=31,P$18="×",P87="")),AND(O87="深",OR(N87="休",O$17=1,AND(P87&lt;&gt;"準",P87&lt;&gt;"深",N87="")),OR(P87="休",AND(OR(P87="準",P87="深"),OR(Q87="休",O$17=30,Q$18="×")),O$17=31,P$18="×",P87="")))))),40,0))))</f>
        <v>0</v>
      </c>
      <c r="P228" s="343">
        <f t="shared" ref="P228" si="1371">IF(AND($D$1="二交代制",P$17&gt;=1,P$17&lt;=28,P87="当",Q87="明",R87="休",S87="当"),10,IF(AND($D$1="三交代制",P$17&gt;=2,P$17&lt;=30,OR(P87="準",P87="深"),OR(Q87="準",Q87="深"),OR(R87="準",R87="深")),20,IF(AND($D$1="二交代制",OR(P87="当",P87="明"),NOT(OR(AND(P87="当",OR(Q87="明",P$17=31,Q$18="×"),OR(R87="休",P$17=30,P$17=31,R$18="×")),AND(P87="明",OR(O87="当",P$17=1),OR(Q87="休",P$17=31,Q$18="×"))))),30,IF(AND($D$1="三交代制",O87&lt;&gt;"準",O87&lt;&gt;"深",OR(P87="準",P87="深"),(NOT(OR(AND(P87="準",OR(O87="日",O87="休",P$17=1,AND(Q87&lt;&gt;"準",Q87&lt;&gt;"深",O87="")),OR(Q87="休",AND(Q87="準",OR(R87="休",P$17=30,R$18="×")),P$17=31,Q$18="×",Q87="")),AND(P87="深",OR(O87="休",P$17=1,AND(Q87&lt;&gt;"準",Q87&lt;&gt;"深",O87="")),OR(Q87="休",AND(OR(Q87="準",Q87="深"),OR(R87="休",P$17=30,R$18="×")),P$17=31,Q$18="×",Q87="")))))),40,0))))</f>
        <v>0</v>
      </c>
      <c r="Q228" s="343">
        <f t="shared" ref="Q228" si="1372">IF(AND($D$1="二交代制",Q$17&gt;=1,Q$17&lt;=28,Q87="当",R87="明",S87="休",T87="当"),10,IF(AND($D$1="三交代制",Q$17&gt;=2,Q$17&lt;=30,OR(Q87="準",Q87="深"),OR(R87="準",R87="深"),OR(S87="準",S87="深")),20,IF(AND($D$1="二交代制",OR(Q87="当",Q87="明"),NOT(OR(AND(Q87="当",OR(R87="明",Q$17=31,R$18="×"),OR(S87="休",Q$17=30,Q$17=31,S$18="×")),AND(Q87="明",OR(P87="当",Q$17=1),OR(R87="休",Q$17=31,R$18="×"))))),30,IF(AND($D$1="三交代制",P87&lt;&gt;"準",P87&lt;&gt;"深",OR(Q87="準",Q87="深"),(NOT(OR(AND(Q87="準",OR(P87="日",P87="休",Q$17=1,AND(R87&lt;&gt;"準",R87&lt;&gt;"深",P87="")),OR(R87="休",AND(R87="準",OR(S87="休",Q$17=30,S$18="×")),Q$17=31,R$18="×",R87="")),AND(Q87="深",OR(P87="休",Q$17=1,AND(R87&lt;&gt;"準",R87&lt;&gt;"深",P87="")),OR(R87="休",AND(OR(R87="準",R87="深"),OR(S87="休",Q$17=30,S$18="×")),Q$17=31,R$18="×",R87="")))))),40,0))))</f>
        <v>0</v>
      </c>
      <c r="R228" s="343">
        <f t="shared" ref="R228" si="1373">IF(AND($D$1="二交代制",R$17&gt;=1,R$17&lt;=28,R87="当",S87="明",T87="休",U87="当"),10,IF(AND($D$1="三交代制",R$17&gt;=2,R$17&lt;=30,OR(R87="準",R87="深"),OR(S87="準",S87="深"),OR(T87="準",T87="深")),20,IF(AND($D$1="二交代制",OR(R87="当",R87="明"),NOT(OR(AND(R87="当",OR(S87="明",R$17=31,S$18="×"),OR(T87="休",R$17=30,R$17=31,T$18="×")),AND(R87="明",OR(Q87="当",R$17=1),OR(S87="休",R$17=31,S$18="×"))))),30,IF(AND($D$1="三交代制",Q87&lt;&gt;"準",Q87&lt;&gt;"深",OR(R87="準",R87="深"),(NOT(OR(AND(R87="準",OR(Q87="日",Q87="休",R$17=1,AND(S87&lt;&gt;"準",S87&lt;&gt;"深",Q87="")),OR(S87="休",AND(S87="準",OR(T87="休",R$17=30,T$18="×")),R$17=31,S$18="×",S87="")),AND(R87="深",OR(Q87="休",R$17=1,AND(S87&lt;&gt;"準",S87&lt;&gt;"深",Q87="")),OR(S87="休",AND(OR(S87="準",S87="深"),OR(T87="休",R$17=30,T$18="×")),R$17=31,S$18="×",S87="")))))),40,0))))</f>
        <v>0</v>
      </c>
      <c r="S228" s="343">
        <f t="shared" ref="S228" si="1374">IF(AND($D$1="二交代制",S$17&gt;=1,S$17&lt;=28,S87="当",T87="明",U87="休",V87="当"),10,IF(AND($D$1="三交代制",S$17&gt;=2,S$17&lt;=30,OR(S87="準",S87="深"),OR(T87="準",T87="深"),OR(U87="準",U87="深")),20,IF(AND($D$1="二交代制",OR(S87="当",S87="明"),NOT(OR(AND(S87="当",OR(T87="明",S$17=31,T$18="×"),OR(U87="休",S$17=30,S$17=31,U$18="×")),AND(S87="明",OR(R87="当",S$17=1),OR(T87="休",S$17=31,T$18="×"))))),30,IF(AND($D$1="三交代制",R87&lt;&gt;"準",R87&lt;&gt;"深",OR(S87="準",S87="深"),(NOT(OR(AND(S87="準",OR(R87="日",R87="休",S$17=1,AND(T87&lt;&gt;"準",T87&lt;&gt;"深",R87="")),OR(T87="休",AND(T87="準",OR(U87="休",S$17=30,U$18="×")),S$17=31,T$18="×",T87="")),AND(S87="深",OR(R87="休",S$17=1,AND(T87&lt;&gt;"準",T87&lt;&gt;"深",R87="")),OR(T87="休",AND(OR(T87="準",T87="深"),OR(U87="休",S$17=30,U$18="×")),S$17=31,T$18="×",T87="")))))),40,0))))</f>
        <v>0</v>
      </c>
      <c r="T228" s="343">
        <f t="shared" ref="T228" si="1375">IF(AND($D$1="二交代制",T$17&gt;=1,T$17&lt;=28,T87="当",U87="明",V87="休",W87="当"),10,IF(AND($D$1="三交代制",T$17&gt;=2,T$17&lt;=30,OR(T87="準",T87="深"),OR(U87="準",U87="深"),OR(V87="準",V87="深")),20,IF(AND($D$1="二交代制",OR(T87="当",T87="明"),NOT(OR(AND(T87="当",OR(U87="明",T$17=31,U$18="×"),OR(V87="休",T$17=30,T$17=31,V$18="×")),AND(T87="明",OR(S87="当",T$17=1),OR(U87="休",T$17=31,U$18="×"))))),30,IF(AND($D$1="三交代制",S87&lt;&gt;"準",S87&lt;&gt;"深",OR(T87="準",T87="深"),(NOT(OR(AND(T87="準",OR(S87="日",S87="休",T$17=1,AND(U87&lt;&gt;"準",U87&lt;&gt;"深",S87="")),OR(U87="休",AND(U87="準",OR(V87="休",T$17=30,V$18="×")),T$17=31,U$18="×",U87="")),AND(T87="深",OR(S87="休",T$17=1,AND(U87&lt;&gt;"準",U87&lt;&gt;"深",S87="")),OR(U87="休",AND(OR(U87="準",U87="深"),OR(V87="休",T$17=30,V$18="×")),T$17=31,U$18="×",U87="")))))),40,0))))</f>
        <v>0</v>
      </c>
      <c r="U228" s="343">
        <f t="shared" ref="U228" si="1376">IF(AND($D$1="二交代制",U$17&gt;=1,U$17&lt;=28,U87="当",V87="明",W87="休",X87="当"),10,IF(AND($D$1="三交代制",U$17&gt;=2,U$17&lt;=30,OR(U87="準",U87="深"),OR(V87="準",V87="深"),OR(W87="準",W87="深")),20,IF(AND($D$1="二交代制",OR(U87="当",U87="明"),NOT(OR(AND(U87="当",OR(V87="明",U$17=31,V$18="×"),OR(W87="休",U$17=30,U$17=31,W$18="×")),AND(U87="明",OR(T87="当",U$17=1),OR(V87="休",U$17=31,V$18="×"))))),30,IF(AND($D$1="三交代制",T87&lt;&gt;"準",T87&lt;&gt;"深",OR(U87="準",U87="深"),(NOT(OR(AND(U87="準",OR(T87="日",T87="休",U$17=1,AND(V87&lt;&gt;"準",V87&lt;&gt;"深",T87="")),OR(V87="休",AND(V87="準",OR(W87="休",U$17=30,W$18="×")),U$17=31,V$18="×",V87="")),AND(U87="深",OR(T87="休",U$17=1,AND(V87&lt;&gt;"準",V87&lt;&gt;"深",T87="")),OR(V87="休",AND(OR(V87="準",V87="深"),OR(W87="休",U$17=30,W$18="×")),U$17=31,V$18="×",V87="")))))),40,0))))</f>
        <v>0</v>
      </c>
      <c r="V228" s="343">
        <f t="shared" ref="V228" si="1377">IF(AND($D$1="二交代制",V$17&gt;=1,V$17&lt;=28,V87="当",W87="明",X87="休",Y87="当"),10,IF(AND($D$1="三交代制",V$17&gt;=2,V$17&lt;=30,OR(V87="準",V87="深"),OR(W87="準",W87="深"),OR(X87="準",X87="深")),20,IF(AND($D$1="二交代制",OR(V87="当",V87="明"),NOT(OR(AND(V87="当",OR(W87="明",V$17=31,W$18="×"),OR(X87="休",V$17=30,V$17=31,X$18="×")),AND(V87="明",OR(U87="当",V$17=1),OR(W87="休",V$17=31,W$18="×"))))),30,IF(AND($D$1="三交代制",U87&lt;&gt;"準",U87&lt;&gt;"深",OR(V87="準",V87="深"),(NOT(OR(AND(V87="準",OR(U87="日",U87="休",V$17=1,AND(W87&lt;&gt;"準",W87&lt;&gt;"深",U87="")),OR(W87="休",AND(W87="準",OR(X87="休",V$17=30,X$18="×")),V$17=31,W$18="×",W87="")),AND(V87="深",OR(U87="休",V$17=1,AND(W87&lt;&gt;"準",W87&lt;&gt;"深",U87="")),OR(W87="休",AND(OR(W87="準",W87="深"),OR(X87="休",V$17=30,X$18="×")),V$17=31,W$18="×",W87="")))))),40,0))))</f>
        <v>0</v>
      </c>
      <c r="W228" s="343">
        <f t="shared" ref="W228" si="1378">IF(AND($D$1="二交代制",W$17&gt;=1,W$17&lt;=28,W87="当",X87="明",Y87="休",Z87="当"),10,IF(AND($D$1="三交代制",W$17&gt;=2,W$17&lt;=30,OR(W87="準",W87="深"),OR(X87="準",X87="深"),OR(Y87="準",Y87="深")),20,IF(AND($D$1="二交代制",OR(W87="当",W87="明"),NOT(OR(AND(W87="当",OR(X87="明",W$17=31,X$18="×"),OR(Y87="休",W$17=30,W$17=31,Y$18="×")),AND(W87="明",OR(V87="当",W$17=1),OR(X87="休",W$17=31,X$18="×"))))),30,IF(AND($D$1="三交代制",V87&lt;&gt;"準",V87&lt;&gt;"深",OR(W87="準",W87="深"),(NOT(OR(AND(W87="準",OR(V87="日",V87="休",W$17=1,AND(X87&lt;&gt;"準",X87&lt;&gt;"深",V87="")),OR(X87="休",AND(X87="準",OR(Y87="休",W$17=30,Y$18="×")),W$17=31,X$18="×",X87="")),AND(W87="深",OR(V87="休",W$17=1,AND(X87&lt;&gt;"準",X87&lt;&gt;"深",V87="")),OR(X87="休",AND(OR(X87="準",X87="深"),OR(Y87="休",W$17=30,Y$18="×")),W$17=31,X$18="×",X87="")))))),40,0))))</f>
        <v>0</v>
      </c>
      <c r="X228" s="343">
        <f t="shared" ref="X228" si="1379">IF(AND($D$1="二交代制",X$17&gt;=1,X$17&lt;=28,X87="当",Y87="明",Z87="休",AA87="当"),10,IF(AND($D$1="三交代制",X$17&gt;=2,X$17&lt;=30,OR(X87="準",X87="深"),OR(Y87="準",Y87="深"),OR(Z87="準",Z87="深")),20,IF(AND($D$1="二交代制",OR(X87="当",X87="明"),NOT(OR(AND(X87="当",OR(Y87="明",X$17=31,Y$18="×"),OR(Z87="休",X$17=30,X$17=31,Z$18="×")),AND(X87="明",OR(W87="当",X$17=1),OR(Y87="休",X$17=31,Y$18="×"))))),30,IF(AND($D$1="三交代制",W87&lt;&gt;"準",W87&lt;&gt;"深",OR(X87="準",X87="深"),(NOT(OR(AND(X87="準",OR(W87="日",W87="休",X$17=1,AND(Y87&lt;&gt;"準",Y87&lt;&gt;"深",W87="")),OR(Y87="休",AND(Y87="準",OR(Z87="休",X$17=30,Z$18="×")),X$17=31,Y$18="×",Y87="")),AND(X87="深",OR(W87="休",X$17=1,AND(Y87&lt;&gt;"準",Y87&lt;&gt;"深",W87="")),OR(Y87="休",AND(OR(Y87="準",Y87="深"),OR(Z87="休",X$17=30,Z$18="×")),X$17=31,Y$18="×",Y87="")))))),40,0))))</f>
        <v>0</v>
      </c>
      <c r="Y228" s="343">
        <f t="shared" ref="Y228" si="1380">IF(AND($D$1="二交代制",Y$17&gt;=1,Y$17&lt;=28,Y87="当",Z87="明",AA87="休",AB87="当"),10,IF(AND($D$1="三交代制",Y$17&gt;=2,Y$17&lt;=30,OR(Y87="準",Y87="深"),OR(Z87="準",Z87="深"),OR(AA87="準",AA87="深")),20,IF(AND($D$1="二交代制",OR(Y87="当",Y87="明"),NOT(OR(AND(Y87="当",OR(Z87="明",Y$17=31,Z$18="×"),OR(AA87="休",Y$17=30,Y$17=31,AA$18="×")),AND(Y87="明",OR(X87="当",Y$17=1),OR(Z87="休",Y$17=31,Z$18="×"))))),30,IF(AND($D$1="三交代制",X87&lt;&gt;"準",X87&lt;&gt;"深",OR(Y87="準",Y87="深"),(NOT(OR(AND(Y87="準",OR(X87="日",X87="休",Y$17=1,AND(Z87&lt;&gt;"準",Z87&lt;&gt;"深",X87="")),OR(Z87="休",AND(Z87="準",OR(AA87="休",Y$17=30,AA$18="×")),Y$17=31,Z$18="×",Z87="")),AND(Y87="深",OR(X87="休",Y$17=1,AND(Z87&lt;&gt;"準",Z87&lt;&gt;"深",X87="")),OR(Z87="休",AND(OR(Z87="準",Z87="深"),OR(AA87="休",Y$17=30,AA$18="×")),Y$17=31,Z$18="×",Z87="")))))),40,0))))</f>
        <v>0</v>
      </c>
      <c r="Z228" s="343">
        <f t="shared" ref="Z228" si="1381">IF(AND($D$1="二交代制",Z$17&gt;=1,Z$17&lt;=28,Z87="当",AA87="明",AB87="休",AC87="当"),10,IF(AND($D$1="三交代制",Z$17&gt;=2,Z$17&lt;=30,OR(Z87="準",Z87="深"),OR(AA87="準",AA87="深"),OR(AB87="準",AB87="深")),20,IF(AND($D$1="二交代制",OR(Z87="当",Z87="明"),NOT(OR(AND(Z87="当",OR(AA87="明",Z$17=31,AA$18="×"),OR(AB87="休",Z$17=30,Z$17=31,AB$18="×")),AND(Z87="明",OR(Y87="当",Z$17=1),OR(AA87="休",Z$17=31,AA$18="×"))))),30,IF(AND($D$1="三交代制",Y87&lt;&gt;"準",Y87&lt;&gt;"深",OR(Z87="準",Z87="深"),(NOT(OR(AND(Z87="準",OR(Y87="日",Y87="休",Z$17=1,AND(AA87&lt;&gt;"準",AA87&lt;&gt;"深",Y87="")),OR(AA87="休",AND(AA87="準",OR(AB87="休",Z$17=30,AB$18="×")),Z$17=31,AA$18="×",AA87="")),AND(Z87="深",OR(Y87="休",Z$17=1,AND(AA87&lt;&gt;"準",AA87&lt;&gt;"深",Y87="")),OR(AA87="休",AND(OR(AA87="準",AA87="深"),OR(AB87="休",Z$17=30,AB$18="×")),Z$17=31,AA$18="×",AA87="")))))),40,0))))</f>
        <v>0</v>
      </c>
      <c r="AA228" s="343">
        <f t="shared" ref="AA228" si="1382">IF(AND($D$1="二交代制",AA$17&gt;=1,AA$17&lt;=28,AA87="当",AB87="明",AC87="休",AD87="当"),10,IF(AND($D$1="三交代制",AA$17&gt;=2,AA$17&lt;=30,OR(AA87="準",AA87="深"),OR(AB87="準",AB87="深"),OR(AC87="準",AC87="深")),20,IF(AND($D$1="二交代制",OR(AA87="当",AA87="明"),NOT(OR(AND(AA87="当",OR(AB87="明",AA$17=31,AB$18="×"),OR(AC87="休",AA$17=30,AA$17=31,AC$18="×")),AND(AA87="明",OR(Z87="当",AA$17=1),OR(AB87="休",AA$17=31,AB$18="×"))))),30,IF(AND($D$1="三交代制",Z87&lt;&gt;"準",Z87&lt;&gt;"深",OR(AA87="準",AA87="深"),(NOT(OR(AND(AA87="準",OR(Z87="日",Z87="休",AA$17=1,AND(AB87&lt;&gt;"準",AB87&lt;&gt;"深",Z87="")),OR(AB87="休",AND(AB87="準",OR(AC87="休",AA$17=30,AC$18="×")),AA$17=31,AB$18="×",AB87="")),AND(AA87="深",OR(Z87="休",AA$17=1,AND(AB87&lt;&gt;"準",AB87&lt;&gt;"深",Z87="")),OR(AB87="休",AND(OR(AB87="準",AB87="深"),OR(AC87="休",AA$17=30,AC$18="×")),AA$17=31,AB$18="×",AB87="")))))),40,0))))</f>
        <v>0</v>
      </c>
      <c r="AB228" s="343">
        <f t="shared" ref="AB228" si="1383">IF(AND($D$1="二交代制",AB$17&gt;=1,AB$17&lt;=28,AB87="当",AC87="明",AD87="休",AE87="当"),10,IF(AND($D$1="三交代制",AB$17&gt;=2,AB$17&lt;=30,OR(AB87="準",AB87="深"),OR(AC87="準",AC87="深"),OR(AD87="準",AD87="深")),20,IF(AND($D$1="二交代制",OR(AB87="当",AB87="明"),NOT(OR(AND(AB87="当",OR(AC87="明",AB$17=31,AC$18="×"),OR(AD87="休",AB$17=30,AB$17=31,AD$18="×")),AND(AB87="明",OR(AA87="当",AB$17=1),OR(AC87="休",AB$17=31,AC$18="×"))))),30,IF(AND($D$1="三交代制",AA87&lt;&gt;"準",AA87&lt;&gt;"深",OR(AB87="準",AB87="深"),(NOT(OR(AND(AB87="準",OR(AA87="日",AA87="休",AB$17=1,AND(AC87&lt;&gt;"準",AC87&lt;&gt;"深",AA87="")),OR(AC87="休",AND(AC87="準",OR(AD87="休",AB$17=30,AD$18="×")),AB$17=31,AC$18="×",AC87="")),AND(AB87="深",OR(AA87="休",AB$17=1,AND(AC87&lt;&gt;"準",AC87&lt;&gt;"深",AA87="")),OR(AC87="休",AND(OR(AC87="準",AC87="深"),OR(AD87="休",AB$17=30,AD$18="×")),AB$17=31,AC$18="×",AC87="")))))),40,0))))</f>
        <v>0</v>
      </c>
      <c r="AC228" s="343">
        <f t="shared" ref="AC228" si="1384">IF(AND($D$1="二交代制",AC$17&gt;=1,AC$17&lt;=28,AC87="当",AD87="明",AE87="休",AF87="当"),10,IF(AND($D$1="三交代制",AC$17&gt;=2,AC$17&lt;=30,OR(AC87="準",AC87="深"),OR(AD87="準",AD87="深"),OR(AE87="準",AE87="深")),20,IF(AND($D$1="二交代制",OR(AC87="当",AC87="明"),NOT(OR(AND(AC87="当",OR(AD87="明",AC$17=31,AD$18="×"),OR(AE87="休",AC$17=30,AC$17=31,AE$18="×")),AND(AC87="明",OR(AB87="当",AC$17=1),OR(AD87="休",AC$17=31,AD$18="×"))))),30,IF(AND($D$1="三交代制",AB87&lt;&gt;"準",AB87&lt;&gt;"深",OR(AC87="準",AC87="深"),(NOT(OR(AND(AC87="準",OR(AB87="日",AB87="休",AC$17=1,AND(AD87&lt;&gt;"準",AD87&lt;&gt;"深",AB87="")),OR(AD87="休",AND(AD87="準",OR(AE87="休",AC$17=30,AE$18="×")),AC$17=31,AD$18="×",AD87="")),AND(AC87="深",OR(AB87="休",AC$17=1,AND(AD87&lt;&gt;"準",AD87&lt;&gt;"深",AB87="")),OR(AD87="休",AND(OR(AD87="準",AD87="深"),OR(AE87="休",AC$17=30,AE$18="×")),AC$17=31,AD$18="×",AD87="")))))),40,0))))</f>
        <v>0</v>
      </c>
      <c r="AD228" s="343">
        <f t="shared" ref="AD228" si="1385">IF(AND($D$1="二交代制",AD$17&gt;=1,AD$17&lt;=28,AD87="当",AE87="明",AF87="休",AG87="当"),10,IF(AND($D$1="三交代制",AD$17&gt;=2,AD$17&lt;=30,OR(AD87="準",AD87="深"),OR(AE87="準",AE87="深"),OR(AF87="準",AF87="深")),20,IF(AND($D$1="二交代制",OR(AD87="当",AD87="明"),NOT(OR(AND(AD87="当",OR(AE87="明",AD$17=31,AE$18="×"),OR(AF87="休",AD$17=30,AD$17=31,AF$18="×")),AND(AD87="明",OR(AC87="当",AD$17=1),OR(AE87="休",AD$17=31,AE$18="×"))))),30,IF(AND($D$1="三交代制",AC87&lt;&gt;"準",AC87&lt;&gt;"深",OR(AD87="準",AD87="深"),(NOT(OR(AND(AD87="準",OR(AC87="日",AC87="休",AD$17=1,AND(AE87&lt;&gt;"準",AE87&lt;&gt;"深",AC87="")),OR(AE87="休",AND(AE87="準",OR(AF87="休",AD$17=30,AF$18="×")),AD$17=31,AE$18="×",AE87="")),AND(AD87="深",OR(AC87="休",AD$17=1,AND(AE87&lt;&gt;"準",AE87&lt;&gt;"深",AC87="")),OR(AE87="休",AND(OR(AE87="準",AE87="深"),OR(AF87="休",AD$17=30,AF$18="×")),AD$17=31,AE$18="×",AE87="")))))),40,0))))</f>
        <v>0</v>
      </c>
      <c r="AE228" s="343">
        <f t="shared" ref="AE228" si="1386">IF(AND($D$1="二交代制",AE$17&gt;=1,AE$17&lt;=28,AE87="当",AF87="明",AG87="休",AH87="当"),10,IF(AND($D$1="三交代制",AE$17&gt;=2,AE$17&lt;=30,OR(AE87="準",AE87="深"),OR(AF87="準",AF87="深"),OR(AG87="準",AG87="深")),20,IF(AND($D$1="二交代制",OR(AE87="当",AE87="明"),NOT(OR(AND(AE87="当",OR(AF87="明",AE$17=31,AF$18="×"),OR(AG87="休",AE$17=30,AE$17=31,AG$18="×")),AND(AE87="明",OR(AD87="当",AE$17=1),OR(AF87="休",AE$17=31,AF$18="×"))))),30,IF(AND($D$1="三交代制",AD87&lt;&gt;"準",AD87&lt;&gt;"深",OR(AE87="準",AE87="深"),(NOT(OR(AND(AE87="準",OR(AD87="日",AD87="休",AE$17=1,AND(AF87&lt;&gt;"準",AF87&lt;&gt;"深",AD87="")),OR(AF87="休",AND(AF87="準",OR(AG87="休",AE$17=30,AG$18="×")),AE$17=31,AF$18="×",AF87="")),AND(AE87="深",OR(AD87="休",AE$17=1,AND(AF87&lt;&gt;"準",AF87&lt;&gt;"深",AD87="")),OR(AF87="休",AND(OR(AF87="準",AF87="深"),OR(AG87="休",AE$17=30,AG$18="×")),AE$17=31,AF$18="×",AF87="")))))),40,0))))</f>
        <v>0</v>
      </c>
      <c r="AF228" s="343">
        <f t="shared" ref="AF228" si="1387">IF(AND($D$1="二交代制",AF$17&gt;=1,AF$17&lt;=28,AF87="当",AG87="明",AH87="休",AI87="当"),10,IF(AND($D$1="三交代制",AF$17&gt;=2,AF$17&lt;=30,OR(AF87="準",AF87="深"),OR(AG87="準",AG87="深"),OR(AH87="準",AH87="深")),20,IF(AND($D$1="二交代制",OR(AF87="当",AF87="明"),NOT(OR(AND(AF87="当",OR(AG87="明",AF$17=31,AG$18="×"),OR(AH87="休",AF$17=30,AF$17=31,AH$18="×")),AND(AF87="明",OR(AE87="当",AF$17=1),OR(AG87="休",AF$17=31,AG$18="×"))))),30,IF(AND($D$1="三交代制",AE87&lt;&gt;"準",AE87&lt;&gt;"深",OR(AF87="準",AF87="深"),(NOT(OR(AND(AF87="準",OR(AE87="日",AE87="休",AF$17=1,AND(AG87&lt;&gt;"準",AG87&lt;&gt;"深",AE87="")),OR(AG87="休",AND(AG87="準",OR(AH87="休",AF$17=30,AH$18="×")),AF$17=31,AG$18="×",AG87="")),AND(AF87="深",OR(AE87="休",AF$17=1,AND(AG87&lt;&gt;"準",AG87&lt;&gt;"深",AE87="")),OR(AG87="休",AND(OR(AG87="準",AG87="深"),OR(AH87="休",AF$17=30,AH$18="×")),AF$17=31,AG$18="×",AG87="")))))),40,0))))</f>
        <v>0</v>
      </c>
      <c r="AG228" s="343">
        <f t="shared" ref="AG228" si="1388">IF(AND($D$1="二交代制",AG$17&gt;=1,AG$17&lt;=28,AG87="当",AH87="明",AI87="休",AJ87="当"),10,IF(AND($D$1="三交代制",AG$17&gt;=2,AG$17&lt;=30,OR(AG87="準",AG87="深"),OR(AH87="準",AH87="深"),OR(AI87="準",AI87="深")),20,IF(AND($D$1="二交代制",OR(AG87="当",AG87="明"),NOT(OR(AND(AG87="当",OR(AH87="明",AG$17=31,AH$18="×"),OR(AI87="休",AG$17=30,AG$17=31,AI$18="×")),AND(AG87="明",OR(AF87="当",AG$17=1),OR(AH87="休",AG$17=31,AH$18="×"))))),30,IF(AND($D$1="三交代制",AF87&lt;&gt;"準",AF87&lt;&gt;"深",OR(AG87="準",AG87="深"),(NOT(OR(AND(AG87="準",OR(AF87="日",AF87="休",AG$17=1,AND(AH87&lt;&gt;"準",AH87&lt;&gt;"深",AF87="")),OR(AH87="休",AND(AH87="準",OR(AI87="休",AG$17=30,AI$18="×")),AG$17=31,AH$18="×",AH87="")),AND(AG87="深",OR(AF87="休",AG$17=1,AND(AH87&lt;&gt;"準",AH87&lt;&gt;"深",AF87="")),OR(AH87="休",AND(OR(AH87="準",AH87="深"),OR(AI87="休",AG$17=30,AI$18="×")),AG$17=31,AH$18="×",AH87="")))))),40,0))))</f>
        <v>0</v>
      </c>
      <c r="AH228" s="343">
        <f t="shared" ref="AH228" si="1389">IF(AND($D$1="二交代制",AH$17&gt;=1,AH$17&lt;=28,AH87="当",AI87="明",AJ87="休",AK87="当"),10,IF(AND($D$1="三交代制",AH$17&gt;=2,AH$17&lt;=30,OR(AH87="準",AH87="深"),OR(AI87="準",AI87="深"),OR(AJ87="準",AJ87="深")),20,IF(AND($D$1="二交代制",OR(AH87="当",AH87="明"),NOT(OR(AND(AH87="当",OR(AI87="明",AH$17=31,AI$18="×"),OR(AJ87="休",AH$17=30,AH$17=31,AJ$18="×")),AND(AH87="明",OR(AG87="当",AH$17=1),OR(AI87="休",AH$17=31,AI$18="×"))))),30,IF(AND($D$1="三交代制",AG87&lt;&gt;"準",AG87&lt;&gt;"深",OR(AH87="準",AH87="深"),(NOT(OR(AND(AH87="準",OR(AG87="日",AG87="休",AH$17=1,AND(AI87&lt;&gt;"準",AI87&lt;&gt;"深",AG87="")),OR(AI87="休",AND(AI87="準",OR(AJ87="休",AH$17=30,AJ$18="×")),AH$17=31,AI$18="×",AI87="")),AND(AH87="深",OR(AG87="休",AH$17=1,AND(AI87&lt;&gt;"準",AI87&lt;&gt;"深",AG87="")),OR(AI87="休",AND(OR(AI87="準",AI87="深"),OR(AJ87="休",AH$17=30,AJ$18="×")),AH$17=31,AI$18="×",AI87="")))))),40,0))))</f>
        <v>0</v>
      </c>
      <c r="AI228" s="343">
        <f t="shared" ref="AI228" si="1390">IF(AND($D$1="二交代制",AI$17&gt;=1,AI$17&lt;=28,AI87="当",AJ87="明",AK87="休",AL87="当"),10,IF(AND($D$1="三交代制",AI$17&gt;=2,AI$17&lt;=30,OR(AI87="準",AI87="深"),OR(AJ87="準",AJ87="深"),OR(AK87="準",AK87="深")),20,IF(AND($D$1="二交代制",OR(AI87="当",AI87="明"),NOT(OR(AND(AI87="当",OR(AJ87="明",AI$17=31,AJ$18="×"),OR(AK87="休",AI$17=30,AI$17=31,AK$18="×")),AND(AI87="明",OR(AH87="当",AI$17=1),OR(AJ87="休",AI$17=31,AJ$18="×"))))),30,IF(AND($D$1="三交代制",AH87&lt;&gt;"準",AH87&lt;&gt;"深",OR(AI87="準",AI87="深"),(NOT(OR(AND(AI87="準",OR(AH87="日",AH87="休",AI$17=1,AND(AJ87&lt;&gt;"準",AJ87&lt;&gt;"深",AH87="")),OR(AJ87="休",AND(AJ87="準",OR(AK87="休",AI$17=30,AK$18="×")),AI$17=31,AJ$18="×",AJ87="")),AND(AI87="深",OR(AH87="休",AI$17=1,AND(AJ87&lt;&gt;"準",AJ87&lt;&gt;"深",AH87="")),OR(AJ87="休",AND(OR(AJ87="準",AJ87="深"),OR(AK87="休",AI$17=30,AK$18="×")),AI$17=31,AJ$18="×",AJ87="")))))),40,0))))</f>
        <v>0</v>
      </c>
      <c r="AJ228" s="343">
        <f t="shared" ref="AJ228" si="1391">IF(AND($D$1="二交代制",AJ$17&gt;=1,AJ$17&lt;=28,AJ87="当",AK87="明",AL87="休",AM87="当"),10,IF(AND($D$1="三交代制",AJ$17&gt;=2,AJ$17&lt;=30,OR(AJ87="準",AJ87="深"),OR(AK87="準",AK87="深"),OR(AL87="準",AL87="深")),20,IF(AND($D$1="二交代制",OR(AJ87="当",AJ87="明"),NOT(OR(AND(AJ87="当",OR(AK87="明",AJ$17=31,AK$18="×"),OR(AL87="休",AJ$17=30,AJ$17=31,AL$18="×")),AND(AJ87="明",OR(AI87="当",AJ$17=1),OR(AK87="休",AJ$17=31,AK$18="×"))))),30,IF(AND($D$1="三交代制",AI87&lt;&gt;"準",AI87&lt;&gt;"深",OR(AJ87="準",AJ87="深"),(NOT(OR(AND(AJ87="準",OR(AI87="日",AI87="休",AJ$17=1,AND(AK87&lt;&gt;"準",AK87&lt;&gt;"深",AI87="")),OR(AK87="休",AND(AK87="準",OR(AL87="休",AJ$17=30,AL$18="×")),AJ$17=31,AK$18="×",AK87="")),AND(AJ87="深",OR(AI87="休",AJ$17=1,AND(AK87&lt;&gt;"準",AK87&lt;&gt;"深",AI87="")),OR(AK87="休",AND(OR(AK87="準",AK87="深"),OR(AL87="休",AJ$17=30,AL$18="×")),AJ$17=31,AK$18="×",AK87="")))))),40,0))))</f>
        <v>0</v>
      </c>
      <c r="AK228" s="343">
        <f t="shared" ref="AK228" si="1392">IF(AND($D$1="二交代制",AK$17&gt;=1,AK$17&lt;=28,AK87="当",AL87="明",AM87="休",AN87="当"),10,IF(AND($D$1="三交代制",AK$17&gt;=2,AK$17&lt;=30,OR(AK87="準",AK87="深"),OR(AL87="準",AL87="深"),OR(AM87="準",AM87="深")),20,IF(AND($D$1="二交代制",OR(AK87="当",AK87="明"),NOT(OR(AND(AK87="当",OR(AL87="明",AK$17=31,AL$18="×"),OR(AM87="休",AK$17=30,AK$17=31,AM$18="×")),AND(AK87="明",OR(AJ87="当",AK$17=1),OR(AL87="休",AK$17=31,AL$18="×"))))),30,IF(AND($D$1="三交代制",AJ87&lt;&gt;"準",AJ87&lt;&gt;"深",OR(AK87="準",AK87="深"),(NOT(OR(AND(AK87="準",OR(AJ87="日",AJ87="休",AK$17=1,AND(AL87&lt;&gt;"準",AL87&lt;&gt;"深",AJ87="")),OR(AL87="休",AND(AL87="準",OR(AM87="休",AK$17=30,AM$18="×")),AK$17=31,AL$18="×",AL87="")),AND(AK87="深",OR(AJ87="休",AK$17=1,AND(AL87&lt;&gt;"準",AL87&lt;&gt;"深",AJ87="")),OR(AL87="休",AND(OR(AL87="準",AL87="深"),OR(AM87="休",AK$17=30,AM$18="×")),AK$17=31,AL$18="×",AL87="")))))),40,0))))</f>
        <v>0</v>
      </c>
      <c r="AL228" s="343">
        <f t="shared" ref="AL228" si="1393">IF(AND($D$1="二交代制",AL$17&gt;=1,AL$17&lt;=28,AL87="当",AM87="明",AN87="休",AO87="当"),10,IF(AND($D$1="三交代制",AL$17&gt;=2,AL$17&lt;=30,OR(AL87="準",AL87="深"),OR(AM87="準",AM87="深"),OR(AN87="準",AN87="深")),20,IF(AND($D$1="二交代制",OR(AL87="当",AL87="明"),NOT(OR(AND(AL87="当",OR(AM87="明",AL$17=31,AM$18="×"),OR(AN87="休",AL$17=30,AL$17=31,AN$18="×")),AND(AL87="明",OR(AK87="当",AL$17=1),OR(AM87="休",AL$17=31,AM$18="×"))))),30,IF(AND($D$1="三交代制",AK87&lt;&gt;"準",AK87&lt;&gt;"深",OR(AL87="準",AL87="深"),(NOT(OR(AND(AL87="準",OR(AK87="日",AK87="休",AL$17=1,AND(AM87&lt;&gt;"準",AM87&lt;&gt;"深",AK87="")),OR(AM87="休",AND(AM87="準",OR(AN87="休",AL$17=30,AN$18="×")),AL$17=31,AM$18="×",AM87="")),AND(AL87="深",OR(AK87="休",AL$17=1,AND(AM87&lt;&gt;"準",AM87&lt;&gt;"深",AK87="")),OR(AM87="休",AND(OR(AM87="準",AM87="深"),OR(AN87="休",AL$17=30,AN$18="×")),AL$17=31,AM$18="×",AM87="")))))),40,0))))</f>
        <v>0</v>
      </c>
      <c r="AM228" s="343">
        <f t="shared" ref="AM228" si="1394">IF(AND($D$1="二交代制",AM$17&gt;=1,AM$17&lt;=28,AM87="当",AN87="明",AO87="休",AP87="当"),10,IF(AND($D$1="三交代制",AM$17&gt;=2,AM$17&lt;=30,OR(AM87="準",AM87="深"),OR(AN87="準",AN87="深"),OR(AO87="準",AO87="深")),20,IF(AND($D$1="二交代制",OR(AM87="当",AM87="明"),NOT(OR(AND(AM87="当",OR(AN87="明",AM$17=31,AN$18="×"),OR(AO87="休",AM$17=30,AM$17=31,AO$18="×")),AND(AM87="明",OR(AL87="当",AM$17=1),OR(AN87="休",AM$17=31,AN$18="×"))))),30,IF(AND($D$1="三交代制",AL87&lt;&gt;"準",AL87&lt;&gt;"深",OR(AM87="準",AM87="深"),(NOT(OR(AND(AM87="準",OR(AL87="日",AL87="休",AM$17=1,AND(AN87&lt;&gt;"準",AN87&lt;&gt;"深",AL87="")),OR(AN87="休",AND(AN87="準",OR(AO87="休",AM$17=30,AO$18="×")),AM$17=31,AN$18="×",AN87="")),AND(AM87="深",OR(AL87="休",AM$17=1,AND(AN87&lt;&gt;"準",AN87&lt;&gt;"深",AL87="")),OR(AN87="休",AND(OR(AN87="準",AN87="深"),OR(AO87="休",AM$17=30,AO$18="×")),AM$17=31,AN$18="×",AN87="")))))),40,0))))</f>
        <v>0</v>
      </c>
      <c r="AN228" s="343">
        <f t="shared" ref="AN228" si="1395">IF(AND($D$1="二交代制",AN$17&gt;=1,AN$17&lt;=28,AN87="当",AO87="明",AP87="休",AQ87="当"),10,IF(AND($D$1="三交代制",AN$17&gt;=2,AN$17&lt;=30,OR(AN87="準",AN87="深"),OR(AO87="準",AO87="深"),OR(AP87="準",AP87="深")),20,IF(AND($D$1="二交代制",OR(AN87="当",AN87="明"),NOT(OR(AND(AN87="当",OR(AO87="明",AN$17=31,AO$18="×"),OR(AP87="休",AN$17=30,AN$17=31,AP$18="×")),AND(AN87="明",OR(AM87="当",AN$17=1),OR(AO87="休",AN$17=31,AO$18="×"))))),30,IF(AND($D$1="三交代制",AM87&lt;&gt;"準",AM87&lt;&gt;"深",OR(AN87="準",AN87="深"),(NOT(OR(AND(AN87="準",OR(AM87="日",AM87="休",AN$17=1,AND(AO87&lt;&gt;"準",AO87&lt;&gt;"深",AM87="")),OR(AO87="休",AND(AO87="準",OR(AP87="休",AN$17=30,AP$18="×")),AN$17=31,AO$18="×",AO87="")),AND(AN87="深",OR(AM87="休",AN$17=1,AND(AO87&lt;&gt;"準",AO87&lt;&gt;"深",AM87="")),OR(AO87="休",AND(OR(AO87="準",AO87="深"),OR(AP87="休",AN$17=30,AP$18="×")),AN$17=31,AO$18="×",AO87="")))))),40,0))))</f>
        <v>0</v>
      </c>
      <c r="AO228" s="343">
        <f t="shared" ref="AO228" si="1396">IF(AND($D$1="二交代制",AO$17&gt;=1,AO$17&lt;=28,AO87="当",AP87="明",AQ87="休",AR87="当"),10,IF(AND($D$1="三交代制",AO$17&gt;=2,AO$17&lt;=30,OR(AO87="準",AO87="深"),OR(AP87="準",AP87="深"),OR(AQ87="準",AQ87="深")),20,IF(AND($D$1="二交代制",OR(AO87="当",AO87="明"),NOT(OR(AND(AO87="当",OR(AP87="明",AO$17=31,AP$18="×"),OR(AQ87="休",AO$17=30,AO$17=31,AQ$18="×")),AND(AO87="明",OR(AN87="当",AO$17=1),OR(AP87="休",AO$17=31,AP$18="×"))))),30,IF(AND($D$1="三交代制",AN87&lt;&gt;"準",AN87&lt;&gt;"深",OR(AO87="準",AO87="深"),(NOT(OR(AND(AO87="準",OR(AN87="日",AN87="休",AO$17=1,AND(AP87&lt;&gt;"準",AP87&lt;&gt;"深",AN87="")),OR(AP87="休",AND(AP87="準",OR(AQ87="休",AO$17=30,AQ$18="×")),AO$17=31,AP$18="×",AP87="")),AND(AO87="深",OR(AN87="休",AO$17=1,AND(AP87&lt;&gt;"準",AP87&lt;&gt;"深",AN87="")),OR(AP87="休",AND(OR(AP87="準",AP87="深"),OR(AQ87="休",AO$17=30,AQ$18="×")),AO$17=31,AP$18="×",AP87="")))))),40,0))))</f>
        <v>0</v>
      </c>
    </row>
    <row r="229" spans="3:41" x14ac:dyDescent="0.4">
      <c r="C229" s="17"/>
      <c r="D229" s="27"/>
      <c r="E229" s="27"/>
      <c r="F229" s="27"/>
      <c r="G229" s="27"/>
      <c r="H229" s="27"/>
      <c r="I229" s="345"/>
      <c r="J229" s="434"/>
      <c r="K229" s="343"/>
      <c r="L229" s="343"/>
      <c r="M229" s="343"/>
      <c r="N229" s="343"/>
      <c r="O229" s="343"/>
      <c r="P229" s="343"/>
      <c r="Q229" s="343"/>
      <c r="R229" s="343"/>
      <c r="S229" s="343"/>
      <c r="T229" s="343"/>
      <c r="U229" s="343"/>
      <c r="V229" s="343"/>
      <c r="W229" s="343"/>
      <c r="X229" s="343"/>
      <c r="Y229" s="343"/>
      <c r="Z229" s="343"/>
      <c r="AA229" s="343"/>
      <c r="AB229" s="343"/>
      <c r="AC229" s="343"/>
      <c r="AD229" s="343"/>
      <c r="AE229" s="343"/>
      <c r="AF229" s="343"/>
      <c r="AG229" s="343"/>
      <c r="AH229" s="343"/>
      <c r="AI229" s="343"/>
      <c r="AJ229" s="343"/>
      <c r="AK229" s="343"/>
      <c r="AL229" s="343"/>
      <c r="AM229" s="343"/>
      <c r="AN229" s="343"/>
      <c r="AO229" s="343"/>
    </row>
    <row r="230" spans="3:41" x14ac:dyDescent="0.4">
      <c r="C230" s="17"/>
      <c r="D230" s="27"/>
      <c r="E230" s="27"/>
      <c r="F230" s="27"/>
      <c r="G230" s="27"/>
      <c r="H230" s="27"/>
      <c r="I230" s="345"/>
      <c r="J230" s="419" t="str">
        <f t="shared" ref="J230" si="1397">E89</f>
        <v>芳賀</v>
      </c>
      <c r="K230" s="343">
        <f t="shared" ref="K230" si="1398">IF(AND($D$1="二交代制",K$17&gt;=1,K$17&lt;=28,K89="当",L89="明",M89="休",N89="当"),10,IF(AND($D$1="三交代制",K$17&gt;=2,K$17&lt;=30,OR(K89="準",K89="深"),OR(L89="準",L89="深"),OR(M89="準",M89="深")),20,IF(AND($D$1="二交代制",OR(K89="当",K89="明"),NOT(OR(AND(K89="当",OR(L89="明",K$17=31,L$18="×"),OR(M89="休",K$17=30,K$17=31,M$18="×")),AND(K89="明",OR(J89="当",K$17=1),OR(L89="休",K$17=31,L$18="×"))))),30,IF(AND($D$1="三交代制",J89&lt;&gt;"準",J89&lt;&gt;"深",OR(K89="準",K89="深"),(NOT(OR(AND(K89="準",OR(J89="日",J89="休",K$17=1,AND(L89&lt;&gt;"準",L89&lt;&gt;"深",J89="")),OR(L89="休",AND(L89="準",OR(M89="休",K$17=30,M$18="×")),K$17=31,L$18="×",L89="")),AND(K89="深",OR(J89="休",K$17=1,AND(L89&lt;&gt;"準",L89&lt;&gt;"深",J89="")),OR(L89="休",AND(OR(L89="準",L89="深"),OR(M89="休",K$17=30,M$18="×")),K$17=31,L$18="×",L89="")))))),40,0))))</f>
        <v>0</v>
      </c>
      <c r="L230" s="343">
        <f t="shared" ref="L230" si="1399">IF(AND($D$1="二交代制",L$17&gt;=1,L$17&lt;=28,L89="当",M89="明",N89="休",O89="当"),10,IF(AND($D$1="三交代制",L$17&gt;=2,L$17&lt;=30,OR(L89="準",L89="深"),OR(M89="準",M89="深"),OR(N89="準",N89="深")),20,IF(AND($D$1="二交代制",OR(L89="当",L89="明"),NOT(OR(AND(L89="当",OR(M89="明",L$17=31,M$18="×"),OR(N89="休",L$17=30,L$17=31,N$18="×")),AND(L89="明",OR(K89="当",L$17=1),OR(M89="休",L$17=31,M$18="×"))))),30,IF(AND($D$1="三交代制",K89&lt;&gt;"準",K89&lt;&gt;"深",OR(L89="準",L89="深"),(NOT(OR(AND(L89="準",OR(K89="日",K89="休",L$17=1,AND(M89&lt;&gt;"準",M89&lt;&gt;"深",K89="")),OR(M89="休",AND(M89="準",OR(N89="休",L$17=30,N$18="×")),L$17=31,M$18="×",M89="")),AND(L89="深",OR(K89="休",L$17=1,AND(M89&lt;&gt;"準",M89&lt;&gt;"深",K89="")),OR(M89="休",AND(OR(M89="準",M89="深"),OR(N89="休",L$17=30,N$18="×")),L$17=31,M$18="×",M89="")))))),40,0))))</f>
        <v>0</v>
      </c>
      <c r="M230" s="343">
        <f t="shared" ref="M230" si="1400">IF(AND($D$1="二交代制",M$17&gt;=1,M$17&lt;=28,M89="当",N89="明",O89="休",P89="当"),10,IF(AND($D$1="三交代制",M$17&gt;=2,M$17&lt;=30,OR(M89="準",M89="深"),OR(N89="準",N89="深"),OR(O89="準",O89="深")),20,IF(AND($D$1="二交代制",OR(M89="当",M89="明"),NOT(OR(AND(M89="当",OR(N89="明",M$17=31,N$18="×"),OR(O89="休",M$17=30,M$17=31,O$18="×")),AND(M89="明",OR(L89="当",M$17=1),OR(N89="休",M$17=31,N$18="×"))))),30,IF(AND($D$1="三交代制",L89&lt;&gt;"準",L89&lt;&gt;"深",OR(M89="準",M89="深"),(NOT(OR(AND(M89="準",OR(L89="日",L89="休",M$17=1,AND(N89&lt;&gt;"準",N89&lt;&gt;"深",L89="")),OR(N89="休",AND(N89="準",OR(O89="休",M$17=30,O$18="×")),M$17=31,N$18="×",N89="")),AND(M89="深",OR(L89="休",M$17=1,AND(N89&lt;&gt;"準",N89&lt;&gt;"深",L89="")),OR(N89="休",AND(OR(N89="準",N89="深"),OR(O89="休",M$17=30,O$18="×")),M$17=31,N$18="×",N89="")))))),40,0))))</f>
        <v>0</v>
      </c>
      <c r="N230" s="343">
        <f t="shared" ref="N230" si="1401">IF(AND($D$1="二交代制",N$17&gt;=1,N$17&lt;=28,N89="当",O89="明",P89="休",Q89="当"),10,IF(AND($D$1="三交代制",N$17&gt;=2,N$17&lt;=30,OR(N89="準",N89="深"),OR(O89="準",O89="深"),OR(P89="準",P89="深")),20,IF(AND($D$1="二交代制",OR(N89="当",N89="明"),NOT(OR(AND(N89="当",OR(O89="明",N$17=31,O$18="×"),OR(P89="休",N$17=30,N$17=31,P$18="×")),AND(N89="明",OR(M89="当",N$17=1),OR(O89="休",N$17=31,O$18="×"))))),30,IF(AND($D$1="三交代制",M89&lt;&gt;"準",M89&lt;&gt;"深",OR(N89="準",N89="深"),(NOT(OR(AND(N89="準",OR(M89="日",M89="休",N$17=1,AND(O89&lt;&gt;"準",O89&lt;&gt;"深",M89="")),OR(O89="休",AND(O89="準",OR(P89="休",N$17=30,P$18="×")),N$17=31,O$18="×",O89="")),AND(N89="深",OR(M89="休",N$17=1,AND(O89&lt;&gt;"準",O89&lt;&gt;"深",M89="")),OR(O89="休",AND(OR(O89="準",O89="深"),OR(P89="休",N$17=30,P$18="×")),N$17=31,O$18="×",O89="")))))),40,0))))</f>
        <v>0</v>
      </c>
      <c r="O230" s="343">
        <f t="shared" ref="O230" si="1402">IF(AND($D$1="二交代制",O$17&gt;=1,O$17&lt;=28,O89="当",P89="明",Q89="休",R89="当"),10,IF(AND($D$1="三交代制",O$17&gt;=2,O$17&lt;=30,OR(O89="準",O89="深"),OR(P89="準",P89="深"),OR(Q89="準",Q89="深")),20,IF(AND($D$1="二交代制",OR(O89="当",O89="明"),NOT(OR(AND(O89="当",OR(P89="明",O$17=31,P$18="×"),OR(Q89="休",O$17=30,O$17=31,Q$18="×")),AND(O89="明",OR(N89="当",O$17=1),OR(P89="休",O$17=31,P$18="×"))))),30,IF(AND($D$1="三交代制",N89&lt;&gt;"準",N89&lt;&gt;"深",OR(O89="準",O89="深"),(NOT(OR(AND(O89="準",OR(N89="日",N89="休",O$17=1,AND(P89&lt;&gt;"準",P89&lt;&gt;"深",N89="")),OR(P89="休",AND(P89="準",OR(Q89="休",O$17=30,Q$18="×")),O$17=31,P$18="×",P89="")),AND(O89="深",OR(N89="休",O$17=1,AND(P89&lt;&gt;"準",P89&lt;&gt;"深",N89="")),OR(P89="休",AND(OR(P89="準",P89="深"),OR(Q89="休",O$17=30,Q$18="×")),O$17=31,P$18="×",P89="")))))),40,0))))</f>
        <v>0</v>
      </c>
      <c r="P230" s="343">
        <f t="shared" ref="P230" si="1403">IF(AND($D$1="二交代制",P$17&gt;=1,P$17&lt;=28,P89="当",Q89="明",R89="休",S89="当"),10,IF(AND($D$1="三交代制",P$17&gt;=2,P$17&lt;=30,OR(P89="準",P89="深"),OR(Q89="準",Q89="深"),OR(R89="準",R89="深")),20,IF(AND($D$1="二交代制",OR(P89="当",P89="明"),NOT(OR(AND(P89="当",OR(Q89="明",P$17=31,Q$18="×"),OR(R89="休",P$17=30,P$17=31,R$18="×")),AND(P89="明",OR(O89="当",P$17=1),OR(Q89="休",P$17=31,Q$18="×"))))),30,IF(AND($D$1="三交代制",O89&lt;&gt;"準",O89&lt;&gt;"深",OR(P89="準",P89="深"),(NOT(OR(AND(P89="準",OR(O89="日",O89="休",P$17=1,AND(Q89&lt;&gt;"準",Q89&lt;&gt;"深",O89="")),OR(Q89="休",AND(Q89="準",OR(R89="休",P$17=30,R$18="×")),P$17=31,Q$18="×",Q89="")),AND(P89="深",OR(O89="休",P$17=1,AND(Q89&lt;&gt;"準",Q89&lt;&gt;"深",O89="")),OR(Q89="休",AND(OR(Q89="準",Q89="深"),OR(R89="休",P$17=30,R$18="×")),P$17=31,Q$18="×",Q89="")))))),40,0))))</f>
        <v>0</v>
      </c>
      <c r="Q230" s="343">
        <f t="shared" ref="Q230" si="1404">IF(AND($D$1="二交代制",Q$17&gt;=1,Q$17&lt;=28,Q89="当",R89="明",S89="休",T89="当"),10,IF(AND($D$1="三交代制",Q$17&gt;=2,Q$17&lt;=30,OR(Q89="準",Q89="深"),OR(R89="準",R89="深"),OR(S89="準",S89="深")),20,IF(AND($D$1="二交代制",OR(Q89="当",Q89="明"),NOT(OR(AND(Q89="当",OR(R89="明",Q$17=31,R$18="×"),OR(S89="休",Q$17=30,Q$17=31,S$18="×")),AND(Q89="明",OR(P89="当",Q$17=1),OR(R89="休",Q$17=31,R$18="×"))))),30,IF(AND($D$1="三交代制",P89&lt;&gt;"準",P89&lt;&gt;"深",OR(Q89="準",Q89="深"),(NOT(OR(AND(Q89="準",OR(P89="日",P89="休",Q$17=1,AND(R89&lt;&gt;"準",R89&lt;&gt;"深",P89="")),OR(R89="休",AND(R89="準",OR(S89="休",Q$17=30,S$18="×")),Q$17=31,R$18="×",R89="")),AND(Q89="深",OR(P89="休",Q$17=1,AND(R89&lt;&gt;"準",R89&lt;&gt;"深",P89="")),OR(R89="休",AND(OR(R89="準",R89="深"),OR(S89="休",Q$17=30,S$18="×")),Q$17=31,R$18="×",R89="")))))),40,0))))</f>
        <v>0</v>
      </c>
      <c r="R230" s="343">
        <f t="shared" ref="R230" si="1405">IF(AND($D$1="二交代制",R$17&gt;=1,R$17&lt;=28,R89="当",S89="明",T89="休",U89="当"),10,IF(AND($D$1="三交代制",R$17&gt;=2,R$17&lt;=30,OR(R89="準",R89="深"),OR(S89="準",S89="深"),OR(T89="準",T89="深")),20,IF(AND($D$1="二交代制",OR(R89="当",R89="明"),NOT(OR(AND(R89="当",OR(S89="明",R$17=31,S$18="×"),OR(T89="休",R$17=30,R$17=31,T$18="×")),AND(R89="明",OR(Q89="当",R$17=1),OR(S89="休",R$17=31,S$18="×"))))),30,IF(AND($D$1="三交代制",Q89&lt;&gt;"準",Q89&lt;&gt;"深",OR(R89="準",R89="深"),(NOT(OR(AND(R89="準",OR(Q89="日",Q89="休",R$17=1,AND(S89&lt;&gt;"準",S89&lt;&gt;"深",Q89="")),OR(S89="休",AND(S89="準",OR(T89="休",R$17=30,T$18="×")),R$17=31,S$18="×",S89="")),AND(R89="深",OR(Q89="休",R$17=1,AND(S89&lt;&gt;"準",S89&lt;&gt;"深",Q89="")),OR(S89="休",AND(OR(S89="準",S89="深"),OR(T89="休",R$17=30,T$18="×")),R$17=31,S$18="×",S89="")))))),40,0))))</f>
        <v>0</v>
      </c>
      <c r="S230" s="343">
        <f t="shared" ref="S230" si="1406">IF(AND($D$1="二交代制",S$17&gt;=1,S$17&lt;=28,S89="当",T89="明",U89="休",V89="当"),10,IF(AND($D$1="三交代制",S$17&gt;=2,S$17&lt;=30,OR(S89="準",S89="深"),OR(T89="準",T89="深"),OR(U89="準",U89="深")),20,IF(AND($D$1="二交代制",OR(S89="当",S89="明"),NOT(OR(AND(S89="当",OR(T89="明",S$17=31,T$18="×"),OR(U89="休",S$17=30,S$17=31,U$18="×")),AND(S89="明",OR(R89="当",S$17=1),OR(T89="休",S$17=31,T$18="×"))))),30,IF(AND($D$1="三交代制",R89&lt;&gt;"準",R89&lt;&gt;"深",OR(S89="準",S89="深"),(NOT(OR(AND(S89="準",OR(R89="日",R89="休",S$17=1,AND(T89&lt;&gt;"準",T89&lt;&gt;"深",R89="")),OR(T89="休",AND(T89="準",OR(U89="休",S$17=30,U$18="×")),S$17=31,T$18="×",T89="")),AND(S89="深",OR(R89="休",S$17=1,AND(T89&lt;&gt;"準",T89&lt;&gt;"深",R89="")),OR(T89="休",AND(OR(T89="準",T89="深"),OR(U89="休",S$17=30,U$18="×")),S$17=31,T$18="×",T89="")))))),40,0))))</f>
        <v>0</v>
      </c>
      <c r="T230" s="343">
        <f t="shared" ref="T230" si="1407">IF(AND($D$1="二交代制",T$17&gt;=1,T$17&lt;=28,T89="当",U89="明",V89="休",W89="当"),10,IF(AND($D$1="三交代制",T$17&gt;=2,T$17&lt;=30,OR(T89="準",T89="深"),OR(U89="準",U89="深"),OR(V89="準",V89="深")),20,IF(AND($D$1="二交代制",OR(T89="当",T89="明"),NOT(OR(AND(T89="当",OR(U89="明",T$17=31,U$18="×"),OR(V89="休",T$17=30,T$17=31,V$18="×")),AND(T89="明",OR(S89="当",T$17=1),OR(U89="休",T$17=31,U$18="×"))))),30,IF(AND($D$1="三交代制",S89&lt;&gt;"準",S89&lt;&gt;"深",OR(T89="準",T89="深"),(NOT(OR(AND(T89="準",OR(S89="日",S89="休",T$17=1,AND(U89&lt;&gt;"準",U89&lt;&gt;"深",S89="")),OR(U89="休",AND(U89="準",OR(V89="休",T$17=30,V$18="×")),T$17=31,U$18="×",U89="")),AND(T89="深",OR(S89="休",T$17=1,AND(U89&lt;&gt;"準",U89&lt;&gt;"深",S89="")),OR(U89="休",AND(OR(U89="準",U89="深"),OR(V89="休",T$17=30,V$18="×")),T$17=31,U$18="×",U89="")))))),40,0))))</f>
        <v>0</v>
      </c>
      <c r="U230" s="343">
        <f t="shared" ref="U230" si="1408">IF(AND($D$1="二交代制",U$17&gt;=1,U$17&lt;=28,U89="当",V89="明",W89="休",X89="当"),10,IF(AND($D$1="三交代制",U$17&gt;=2,U$17&lt;=30,OR(U89="準",U89="深"),OR(V89="準",V89="深"),OR(W89="準",W89="深")),20,IF(AND($D$1="二交代制",OR(U89="当",U89="明"),NOT(OR(AND(U89="当",OR(V89="明",U$17=31,V$18="×"),OR(W89="休",U$17=30,U$17=31,W$18="×")),AND(U89="明",OR(T89="当",U$17=1),OR(V89="休",U$17=31,V$18="×"))))),30,IF(AND($D$1="三交代制",T89&lt;&gt;"準",T89&lt;&gt;"深",OR(U89="準",U89="深"),(NOT(OR(AND(U89="準",OR(T89="日",T89="休",U$17=1,AND(V89&lt;&gt;"準",V89&lt;&gt;"深",T89="")),OR(V89="休",AND(V89="準",OR(W89="休",U$17=30,W$18="×")),U$17=31,V$18="×",V89="")),AND(U89="深",OR(T89="休",U$17=1,AND(V89&lt;&gt;"準",V89&lt;&gt;"深",T89="")),OR(V89="休",AND(OR(V89="準",V89="深"),OR(W89="休",U$17=30,W$18="×")),U$17=31,V$18="×",V89="")))))),40,0))))</f>
        <v>0</v>
      </c>
      <c r="V230" s="343">
        <f t="shared" ref="V230" si="1409">IF(AND($D$1="二交代制",V$17&gt;=1,V$17&lt;=28,V89="当",W89="明",X89="休",Y89="当"),10,IF(AND($D$1="三交代制",V$17&gt;=2,V$17&lt;=30,OR(V89="準",V89="深"),OR(W89="準",W89="深"),OR(X89="準",X89="深")),20,IF(AND($D$1="二交代制",OR(V89="当",V89="明"),NOT(OR(AND(V89="当",OR(W89="明",V$17=31,W$18="×"),OR(X89="休",V$17=30,V$17=31,X$18="×")),AND(V89="明",OR(U89="当",V$17=1),OR(W89="休",V$17=31,W$18="×"))))),30,IF(AND($D$1="三交代制",U89&lt;&gt;"準",U89&lt;&gt;"深",OR(V89="準",V89="深"),(NOT(OR(AND(V89="準",OR(U89="日",U89="休",V$17=1,AND(W89&lt;&gt;"準",W89&lt;&gt;"深",U89="")),OR(W89="休",AND(W89="準",OR(X89="休",V$17=30,X$18="×")),V$17=31,W$18="×",W89="")),AND(V89="深",OR(U89="休",V$17=1,AND(W89&lt;&gt;"準",W89&lt;&gt;"深",U89="")),OR(W89="休",AND(OR(W89="準",W89="深"),OR(X89="休",V$17=30,X$18="×")),V$17=31,W$18="×",W89="")))))),40,0))))</f>
        <v>0</v>
      </c>
      <c r="W230" s="343">
        <f t="shared" ref="W230" si="1410">IF(AND($D$1="二交代制",W$17&gt;=1,W$17&lt;=28,W89="当",X89="明",Y89="休",Z89="当"),10,IF(AND($D$1="三交代制",W$17&gt;=2,W$17&lt;=30,OR(W89="準",W89="深"),OR(X89="準",X89="深"),OR(Y89="準",Y89="深")),20,IF(AND($D$1="二交代制",OR(W89="当",W89="明"),NOT(OR(AND(W89="当",OR(X89="明",W$17=31,X$18="×"),OR(Y89="休",W$17=30,W$17=31,Y$18="×")),AND(W89="明",OR(V89="当",W$17=1),OR(X89="休",W$17=31,X$18="×"))))),30,IF(AND($D$1="三交代制",V89&lt;&gt;"準",V89&lt;&gt;"深",OR(W89="準",W89="深"),(NOT(OR(AND(W89="準",OR(V89="日",V89="休",W$17=1,AND(X89&lt;&gt;"準",X89&lt;&gt;"深",V89="")),OR(X89="休",AND(X89="準",OR(Y89="休",W$17=30,Y$18="×")),W$17=31,X$18="×",X89="")),AND(W89="深",OR(V89="休",W$17=1,AND(X89&lt;&gt;"準",X89&lt;&gt;"深",V89="")),OR(X89="休",AND(OR(X89="準",X89="深"),OR(Y89="休",W$17=30,Y$18="×")),W$17=31,X$18="×",X89="")))))),40,0))))</f>
        <v>0</v>
      </c>
      <c r="X230" s="343">
        <f t="shared" ref="X230" si="1411">IF(AND($D$1="二交代制",X$17&gt;=1,X$17&lt;=28,X89="当",Y89="明",Z89="休",AA89="当"),10,IF(AND($D$1="三交代制",X$17&gt;=2,X$17&lt;=30,OR(X89="準",X89="深"),OR(Y89="準",Y89="深"),OR(Z89="準",Z89="深")),20,IF(AND($D$1="二交代制",OR(X89="当",X89="明"),NOT(OR(AND(X89="当",OR(Y89="明",X$17=31,Y$18="×"),OR(Z89="休",X$17=30,X$17=31,Z$18="×")),AND(X89="明",OR(W89="当",X$17=1),OR(Y89="休",X$17=31,Y$18="×"))))),30,IF(AND($D$1="三交代制",W89&lt;&gt;"準",W89&lt;&gt;"深",OR(X89="準",X89="深"),(NOT(OR(AND(X89="準",OR(W89="日",W89="休",X$17=1,AND(Y89&lt;&gt;"準",Y89&lt;&gt;"深",W89="")),OR(Y89="休",AND(Y89="準",OR(Z89="休",X$17=30,Z$18="×")),X$17=31,Y$18="×",Y89="")),AND(X89="深",OR(W89="休",X$17=1,AND(Y89&lt;&gt;"準",Y89&lt;&gt;"深",W89="")),OR(Y89="休",AND(OR(Y89="準",Y89="深"),OR(Z89="休",X$17=30,Z$18="×")),X$17=31,Y$18="×",Y89="")))))),40,0))))</f>
        <v>0</v>
      </c>
      <c r="Y230" s="343">
        <f t="shared" ref="Y230" si="1412">IF(AND($D$1="二交代制",Y$17&gt;=1,Y$17&lt;=28,Y89="当",Z89="明",AA89="休",AB89="当"),10,IF(AND($D$1="三交代制",Y$17&gt;=2,Y$17&lt;=30,OR(Y89="準",Y89="深"),OR(Z89="準",Z89="深"),OR(AA89="準",AA89="深")),20,IF(AND($D$1="二交代制",OR(Y89="当",Y89="明"),NOT(OR(AND(Y89="当",OR(Z89="明",Y$17=31,Z$18="×"),OR(AA89="休",Y$17=30,Y$17=31,AA$18="×")),AND(Y89="明",OR(X89="当",Y$17=1),OR(Z89="休",Y$17=31,Z$18="×"))))),30,IF(AND($D$1="三交代制",X89&lt;&gt;"準",X89&lt;&gt;"深",OR(Y89="準",Y89="深"),(NOT(OR(AND(Y89="準",OR(X89="日",X89="休",Y$17=1,AND(Z89&lt;&gt;"準",Z89&lt;&gt;"深",X89="")),OR(Z89="休",AND(Z89="準",OR(AA89="休",Y$17=30,AA$18="×")),Y$17=31,Z$18="×",Z89="")),AND(Y89="深",OR(X89="休",Y$17=1,AND(Z89&lt;&gt;"準",Z89&lt;&gt;"深",X89="")),OR(Z89="休",AND(OR(Z89="準",Z89="深"),OR(AA89="休",Y$17=30,AA$18="×")),Y$17=31,Z$18="×",Z89="")))))),40,0))))</f>
        <v>0</v>
      </c>
      <c r="Z230" s="343">
        <f t="shared" ref="Z230" si="1413">IF(AND($D$1="二交代制",Z$17&gt;=1,Z$17&lt;=28,Z89="当",AA89="明",AB89="休",AC89="当"),10,IF(AND($D$1="三交代制",Z$17&gt;=2,Z$17&lt;=30,OR(Z89="準",Z89="深"),OR(AA89="準",AA89="深"),OR(AB89="準",AB89="深")),20,IF(AND($D$1="二交代制",OR(Z89="当",Z89="明"),NOT(OR(AND(Z89="当",OR(AA89="明",Z$17=31,AA$18="×"),OR(AB89="休",Z$17=30,Z$17=31,AB$18="×")),AND(Z89="明",OR(Y89="当",Z$17=1),OR(AA89="休",Z$17=31,AA$18="×"))))),30,IF(AND($D$1="三交代制",Y89&lt;&gt;"準",Y89&lt;&gt;"深",OR(Z89="準",Z89="深"),(NOT(OR(AND(Z89="準",OR(Y89="日",Y89="休",Z$17=1,AND(AA89&lt;&gt;"準",AA89&lt;&gt;"深",Y89="")),OR(AA89="休",AND(AA89="準",OR(AB89="休",Z$17=30,AB$18="×")),Z$17=31,AA$18="×",AA89="")),AND(Z89="深",OR(Y89="休",Z$17=1,AND(AA89&lt;&gt;"準",AA89&lt;&gt;"深",Y89="")),OR(AA89="休",AND(OR(AA89="準",AA89="深"),OR(AB89="休",Z$17=30,AB$18="×")),Z$17=31,AA$18="×",AA89="")))))),40,0))))</f>
        <v>0</v>
      </c>
      <c r="AA230" s="343">
        <f t="shared" ref="AA230" si="1414">IF(AND($D$1="二交代制",AA$17&gt;=1,AA$17&lt;=28,AA89="当",AB89="明",AC89="休",AD89="当"),10,IF(AND($D$1="三交代制",AA$17&gt;=2,AA$17&lt;=30,OR(AA89="準",AA89="深"),OR(AB89="準",AB89="深"),OR(AC89="準",AC89="深")),20,IF(AND($D$1="二交代制",OR(AA89="当",AA89="明"),NOT(OR(AND(AA89="当",OR(AB89="明",AA$17=31,AB$18="×"),OR(AC89="休",AA$17=30,AA$17=31,AC$18="×")),AND(AA89="明",OR(Z89="当",AA$17=1),OR(AB89="休",AA$17=31,AB$18="×"))))),30,IF(AND($D$1="三交代制",Z89&lt;&gt;"準",Z89&lt;&gt;"深",OR(AA89="準",AA89="深"),(NOT(OR(AND(AA89="準",OR(Z89="日",Z89="休",AA$17=1,AND(AB89&lt;&gt;"準",AB89&lt;&gt;"深",Z89="")),OR(AB89="休",AND(AB89="準",OR(AC89="休",AA$17=30,AC$18="×")),AA$17=31,AB$18="×",AB89="")),AND(AA89="深",OR(Z89="休",AA$17=1,AND(AB89&lt;&gt;"準",AB89&lt;&gt;"深",Z89="")),OR(AB89="休",AND(OR(AB89="準",AB89="深"),OR(AC89="休",AA$17=30,AC$18="×")),AA$17=31,AB$18="×",AB89="")))))),40,0))))</f>
        <v>0</v>
      </c>
      <c r="AB230" s="343">
        <f t="shared" ref="AB230" si="1415">IF(AND($D$1="二交代制",AB$17&gt;=1,AB$17&lt;=28,AB89="当",AC89="明",AD89="休",AE89="当"),10,IF(AND($D$1="三交代制",AB$17&gt;=2,AB$17&lt;=30,OR(AB89="準",AB89="深"),OR(AC89="準",AC89="深"),OR(AD89="準",AD89="深")),20,IF(AND($D$1="二交代制",OR(AB89="当",AB89="明"),NOT(OR(AND(AB89="当",OR(AC89="明",AB$17=31,AC$18="×"),OR(AD89="休",AB$17=30,AB$17=31,AD$18="×")),AND(AB89="明",OR(AA89="当",AB$17=1),OR(AC89="休",AB$17=31,AC$18="×"))))),30,IF(AND($D$1="三交代制",AA89&lt;&gt;"準",AA89&lt;&gt;"深",OR(AB89="準",AB89="深"),(NOT(OR(AND(AB89="準",OR(AA89="日",AA89="休",AB$17=1,AND(AC89&lt;&gt;"準",AC89&lt;&gt;"深",AA89="")),OR(AC89="休",AND(AC89="準",OR(AD89="休",AB$17=30,AD$18="×")),AB$17=31,AC$18="×",AC89="")),AND(AB89="深",OR(AA89="休",AB$17=1,AND(AC89&lt;&gt;"準",AC89&lt;&gt;"深",AA89="")),OR(AC89="休",AND(OR(AC89="準",AC89="深"),OR(AD89="休",AB$17=30,AD$18="×")),AB$17=31,AC$18="×",AC89="")))))),40,0))))</f>
        <v>0</v>
      </c>
      <c r="AC230" s="343">
        <f t="shared" ref="AC230" si="1416">IF(AND($D$1="二交代制",AC$17&gt;=1,AC$17&lt;=28,AC89="当",AD89="明",AE89="休",AF89="当"),10,IF(AND($D$1="三交代制",AC$17&gt;=2,AC$17&lt;=30,OR(AC89="準",AC89="深"),OR(AD89="準",AD89="深"),OR(AE89="準",AE89="深")),20,IF(AND($D$1="二交代制",OR(AC89="当",AC89="明"),NOT(OR(AND(AC89="当",OR(AD89="明",AC$17=31,AD$18="×"),OR(AE89="休",AC$17=30,AC$17=31,AE$18="×")),AND(AC89="明",OR(AB89="当",AC$17=1),OR(AD89="休",AC$17=31,AD$18="×"))))),30,IF(AND($D$1="三交代制",AB89&lt;&gt;"準",AB89&lt;&gt;"深",OR(AC89="準",AC89="深"),(NOT(OR(AND(AC89="準",OR(AB89="日",AB89="休",AC$17=1,AND(AD89&lt;&gt;"準",AD89&lt;&gt;"深",AB89="")),OR(AD89="休",AND(AD89="準",OR(AE89="休",AC$17=30,AE$18="×")),AC$17=31,AD$18="×",AD89="")),AND(AC89="深",OR(AB89="休",AC$17=1,AND(AD89&lt;&gt;"準",AD89&lt;&gt;"深",AB89="")),OR(AD89="休",AND(OR(AD89="準",AD89="深"),OR(AE89="休",AC$17=30,AE$18="×")),AC$17=31,AD$18="×",AD89="")))))),40,0))))</f>
        <v>0</v>
      </c>
      <c r="AD230" s="343">
        <f t="shared" ref="AD230" si="1417">IF(AND($D$1="二交代制",AD$17&gt;=1,AD$17&lt;=28,AD89="当",AE89="明",AF89="休",AG89="当"),10,IF(AND($D$1="三交代制",AD$17&gt;=2,AD$17&lt;=30,OR(AD89="準",AD89="深"),OR(AE89="準",AE89="深"),OR(AF89="準",AF89="深")),20,IF(AND($D$1="二交代制",OR(AD89="当",AD89="明"),NOT(OR(AND(AD89="当",OR(AE89="明",AD$17=31,AE$18="×"),OR(AF89="休",AD$17=30,AD$17=31,AF$18="×")),AND(AD89="明",OR(AC89="当",AD$17=1),OR(AE89="休",AD$17=31,AE$18="×"))))),30,IF(AND($D$1="三交代制",AC89&lt;&gt;"準",AC89&lt;&gt;"深",OR(AD89="準",AD89="深"),(NOT(OR(AND(AD89="準",OR(AC89="日",AC89="休",AD$17=1,AND(AE89&lt;&gt;"準",AE89&lt;&gt;"深",AC89="")),OR(AE89="休",AND(AE89="準",OR(AF89="休",AD$17=30,AF$18="×")),AD$17=31,AE$18="×",AE89="")),AND(AD89="深",OR(AC89="休",AD$17=1,AND(AE89&lt;&gt;"準",AE89&lt;&gt;"深",AC89="")),OR(AE89="休",AND(OR(AE89="準",AE89="深"),OR(AF89="休",AD$17=30,AF$18="×")),AD$17=31,AE$18="×",AE89="")))))),40,0))))</f>
        <v>0</v>
      </c>
      <c r="AE230" s="343">
        <f t="shared" ref="AE230" si="1418">IF(AND($D$1="二交代制",AE$17&gt;=1,AE$17&lt;=28,AE89="当",AF89="明",AG89="休",AH89="当"),10,IF(AND($D$1="三交代制",AE$17&gt;=2,AE$17&lt;=30,OR(AE89="準",AE89="深"),OR(AF89="準",AF89="深"),OR(AG89="準",AG89="深")),20,IF(AND($D$1="二交代制",OR(AE89="当",AE89="明"),NOT(OR(AND(AE89="当",OR(AF89="明",AE$17=31,AF$18="×"),OR(AG89="休",AE$17=30,AE$17=31,AG$18="×")),AND(AE89="明",OR(AD89="当",AE$17=1),OR(AF89="休",AE$17=31,AF$18="×"))))),30,IF(AND($D$1="三交代制",AD89&lt;&gt;"準",AD89&lt;&gt;"深",OR(AE89="準",AE89="深"),(NOT(OR(AND(AE89="準",OR(AD89="日",AD89="休",AE$17=1,AND(AF89&lt;&gt;"準",AF89&lt;&gt;"深",AD89="")),OR(AF89="休",AND(AF89="準",OR(AG89="休",AE$17=30,AG$18="×")),AE$17=31,AF$18="×",AF89="")),AND(AE89="深",OR(AD89="休",AE$17=1,AND(AF89&lt;&gt;"準",AF89&lt;&gt;"深",AD89="")),OR(AF89="休",AND(OR(AF89="準",AF89="深"),OR(AG89="休",AE$17=30,AG$18="×")),AE$17=31,AF$18="×",AF89="")))))),40,0))))</f>
        <v>0</v>
      </c>
      <c r="AF230" s="343">
        <f t="shared" ref="AF230" si="1419">IF(AND($D$1="二交代制",AF$17&gt;=1,AF$17&lt;=28,AF89="当",AG89="明",AH89="休",AI89="当"),10,IF(AND($D$1="三交代制",AF$17&gt;=2,AF$17&lt;=30,OR(AF89="準",AF89="深"),OR(AG89="準",AG89="深"),OR(AH89="準",AH89="深")),20,IF(AND($D$1="二交代制",OR(AF89="当",AF89="明"),NOT(OR(AND(AF89="当",OR(AG89="明",AF$17=31,AG$18="×"),OR(AH89="休",AF$17=30,AF$17=31,AH$18="×")),AND(AF89="明",OR(AE89="当",AF$17=1),OR(AG89="休",AF$17=31,AG$18="×"))))),30,IF(AND($D$1="三交代制",AE89&lt;&gt;"準",AE89&lt;&gt;"深",OR(AF89="準",AF89="深"),(NOT(OR(AND(AF89="準",OR(AE89="日",AE89="休",AF$17=1,AND(AG89&lt;&gt;"準",AG89&lt;&gt;"深",AE89="")),OR(AG89="休",AND(AG89="準",OR(AH89="休",AF$17=30,AH$18="×")),AF$17=31,AG$18="×",AG89="")),AND(AF89="深",OR(AE89="休",AF$17=1,AND(AG89&lt;&gt;"準",AG89&lt;&gt;"深",AE89="")),OR(AG89="休",AND(OR(AG89="準",AG89="深"),OR(AH89="休",AF$17=30,AH$18="×")),AF$17=31,AG$18="×",AG89="")))))),40,0))))</f>
        <v>0</v>
      </c>
      <c r="AG230" s="343">
        <f t="shared" ref="AG230" si="1420">IF(AND($D$1="二交代制",AG$17&gt;=1,AG$17&lt;=28,AG89="当",AH89="明",AI89="休",AJ89="当"),10,IF(AND($D$1="三交代制",AG$17&gt;=2,AG$17&lt;=30,OR(AG89="準",AG89="深"),OR(AH89="準",AH89="深"),OR(AI89="準",AI89="深")),20,IF(AND($D$1="二交代制",OR(AG89="当",AG89="明"),NOT(OR(AND(AG89="当",OR(AH89="明",AG$17=31,AH$18="×"),OR(AI89="休",AG$17=30,AG$17=31,AI$18="×")),AND(AG89="明",OR(AF89="当",AG$17=1),OR(AH89="休",AG$17=31,AH$18="×"))))),30,IF(AND($D$1="三交代制",AF89&lt;&gt;"準",AF89&lt;&gt;"深",OR(AG89="準",AG89="深"),(NOT(OR(AND(AG89="準",OR(AF89="日",AF89="休",AG$17=1,AND(AH89&lt;&gt;"準",AH89&lt;&gt;"深",AF89="")),OR(AH89="休",AND(AH89="準",OR(AI89="休",AG$17=30,AI$18="×")),AG$17=31,AH$18="×",AH89="")),AND(AG89="深",OR(AF89="休",AG$17=1,AND(AH89&lt;&gt;"準",AH89&lt;&gt;"深",AF89="")),OR(AH89="休",AND(OR(AH89="準",AH89="深"),OR(AI89="休",AG$17=30,AI$18="×")),AG$17=31,AH$18="×",AH89="")))))),40,0))))</f>
        <v>0</v>
      </c>
      <c r="AH230" s="343">
        <f t="shared" ref="AH230" si="1421">IF(AND($D$1="二交代制",AH$17&gt;=1,AH$17&lt;=28,AH89="当",AI89="明",AJ89="休",AK89="当"),10,IF(AND($D$1="三交代制",AH$17&gt;=2,AH$17&lt;=30,OR(AH89="準",AH89="深"),OR(AI89="準",AI89="深"),OR(AJ89="準",AJ89="深")),20,IF(AND($D$1="二交代制",OR(AH89="当",AH89="明"),NOT(OR(AND(AH89="当",OR(AI89="明",AH$17=31,AI$18="×"),OR(AJ89="休",AH$17=30,AH$17=31,AJ$18="×")),AND(AH89="明",OR(AG89="当",AH$17=1),OR(AI89="休",AH$17=31,AI$18="×"))))),30,IF(AND($D$1="三交代制",AG89&lt;&gt;"準",AG89&lt;&gt;"深",OR(AH89="準",AH89="深"),(NOT(OR(AND(AH89="準",OR(AG89="日",AG89="休",AH$17=1,AND(AI89&lt;&gt;"準",AI89&lt;&gt;"深",AG89="")),OR(AI89="休",AND(AI89="準",OR(AJ89="休",AH$17=30,AJ$18="×")),AH$17=31,AI$18="×",AI89="")),AND(AH89="深",OR(AG89="休",AH$17=1,AND(AI89&lt;&gt;"準",AI89&lt;&gt;"深",AG89="")),OR(AI89="休",AND(OR(AI89="準",AI89="深"),OR(AJ89="休",AH$17=30,AJ$18="×")),AH$17=31,AI$18="×",AI89="")))))),40,0))))</f>
        <v>0</v>
      </c>
      <c r="AI230" s="343">
        <f t="shared" ref="AI230" si="1422">IF(AND($D$1="二交代制",AI$17&gt;=1,AI$17&lt;=28,AI89="当",AJ89="明",AK89="休",AL89="当"),10,IF(AND($D$1="三交代制",AI$17&gt;=2,AI$17&lt;=30,OR(AI89="準",AI89="深"),OR(AJ89="準",AJ89="深"),OR(AK89="準",AK89="深")),20,IF(AND($D$1="二交代制",OR(AI89="当",AI89="明"),NOT(OR(AND(AI89="当",OR(AJ89="明",AI$17=31,AJ$18="×"),OR(AK89="休",AI$17=30,AI$17=31,AK$18="×")),AND(AI89="明",OR(AH89="当",AI$17=1),OR(AJ89="休",AI$17=31,AJ$18="×"))))),30,IF(AND($D$1="三交代制",AH89&lt;&gt;"準",AH89&lt;&gt;"深",OR(AI89="準",AI89="深"),(NOT(OR(AND(AI89="準",OR(AH89="日",AH89="休",AI$17=1,AND(AJ89&lt;&gt;"準",AJ89&lt;&gt;"深",AH89="")),OR(AJ89="休",AND(AJ89="準",OR(AK89="休",AI$17=30,AK$18="×")),AI$17=31,AJ$18="×",AJ89="")),AND(AI89="深",OR(AH89="休",AI$17=1,AND(AJ89&lt;&gt;"準",AJ89&lt;&gt;"深",AH89="")),OR(AJ89="休",AND(OR(AJ89="準",AJ89="深"),OR(AK89="休",AI$17=30,AK$18="×")),AI$17=31,AJ$18="×",AJ89="")))))),40,0))))</f>
        <v>0</v>
      </c>
      <c r="AJ230" s="343">
        <f t="shared" ref="AJ230" si="1423">IF(AND($D$1="二交代制",AJ$17&gt;=1,AJ$17&lt;=28,AJ89="当",AK89="明",AL89="休",AM89="当"),10,IF(AND($D$1="三交代制",AJ$17&gt;=2,AJ$17&lt;=30,OR(AJ89="準",AJ89="深"),OR(AK89="準",AK89="深"),OR(AL89="準",AL89="深")),20,IF(AND($D$1="二交代制",OR(AJ89="当",AJ89="明"),NOT(OR(AND(AJ89="当",OR(AK89="明",AJ$17=31,AK$18="×"),OR(AL89="休",AJ$17=30,AJ$17=31,AL$18="×")),AND(AJ89="明",OR(AI89="当",AJ$17=1),OR(AK89="休",AJ$17=31,AK$18="×"))))),30,IF(AND($D$1="三交代制",AI89&lt;&gt;"準",AI89&lt;&gt;"深",OR(AJ89="準",AJ89="深"),(NOT(OR(AND(AJ89="準",OR(AI89="日",AI89="休",AJ$17=1,AND(AK89&lt;&gt;"準",AK89&lt;&gt;"深",AI89="")),OR(AK89="休",AND(AK89="準",OR(AL89="休",AJ$17=30,AL$18="×")),AJ$17=31,AK$18="×",AK89="")),AND(AJ89="深",OR(AI89="休",AJ$17=1,AND(AK89&lt;&gt;"準",AK89&lt;&gt;"深",AI89="")),OR(AK89="休",AND(OR(AK89="準",AK89="深"),OR(AL89="休",AJ$17=30,AL$18="×")),AJ$17=31,AK$18="×",AK89="")))))),40,0))))</f>
        <v>0</v>
      </c>
      <c r="AK230" s="343">
        <f t="shared" ref="AK230" si="1424">IF(AND($D$1="二交代制",AK$17&gt;=1,AK$17&lt;=28,AK89="当",AL89="明",AM89="休",AN89="当"),10,IF(AND($D$1="三交代制",AK$17&gt;=2,AK$17&lt;=30,OR(AK89="準",AK89="深"),OR(AL89="準",AL89="深"),OR(AM89="準",AM89="深")),20,IF(AND($D$1="二交代制",OR(AK89="当",AK89="明"),NOT(OR(AND(AK89="当",OR(AL89="明",AK$17=31,AL$18="×"),OR(AM89="休",AK$17=30,AK$17=31,AM$18="×")),AND(AK89="明",OR(AJ89="当",AK$17=1),OR(AL89="休",AK$17=31,AL$18="×"))))),30,IF(AND($D$1="三交代制",AJ89&lt;&gt;"準",AJ89&lt;&gt;"深",OR(AK89="準",AK89="深"),(NOT(OR(AND(AK89="準",OR(AJ89="日",AJ89="休",AK$17=1,AND(AL89&lt;&gt;"準",AL89&lt;&gt;"深",AJ89="")),OR(AL89="休",AND(AL89="準",OR(AM89="休",AK$17=30,AM$18="×")),AK$17=31,AL$18="×",AL89="")),AND(AK89="深",OR(AJ89="休",AK$17=1,AND(AL89&lt;&gt;"準",AL89&lt;&gt;"深",AJ89="")),OR(AL89="休",AND(OR(AL89="準",AL89="深"),OR(AM89="休",AK$17=30,AM$18="×")),AK$17=31,AL$18="×",AL89="")))))),40,0))))</f>
        <v>0</v>
      </c>
      <c r="AL230" s="343">
        <f t="shared" ref="AL230" si="1425">IF(AND($D$1="二交代制",AL$17&gt;=1,AL$17&lt;=28,AL89="当",AM89="明",AN89="休",AO89="当"),10,IF(AND($D$1="三交代制",AL$17&gt;=2,AL$17&lt;=30,OR(AL89="準",AL89="深"),OR(AM89="準",AM89="深"),OR(AN89="準",AN89="深")),20,IF(AND($D$1="二交代制",OR(AL89="当",AL89="明"),NOT(OR(AND(AL89="当",OR(AM89="明",AL$17=31,AM$18="×"),OR(AN89="休",AL$17=30,AL$17=31,AN$18="×")),AND(AL89="明",OR(AK89="当",AL$17=1),OR(AM89="休",AL$17=31,AM$18="×"))))),30,IF(AND($D$1="三交代制",AK89&lt;&gt;"準",AK89&lt;&gt;"深",OR(AL89="準",AL89="深"),(NOT(OR(AND(AL89="準",OR(AK89="日",AK89="休",AL$17=1,AND(AM89&lt;&gt;"準",AM89&lt;&gt;"深",AK89="")),OR(AM89="休",AND(AM89="準",OR(AN89="休",AL$17=30,AN$18="×")),AL$17=31,AM$18="×",AM89="")),AND(AL89="深",OR(AK89="休",AL$17=1,AND(AM89&lt;&gt;"準",AM89&lt;&gt;"深",AK89="")),OR(AM89="休",AND(OR(AM89="準",AM89="深"),OR(AN89="休",AL$17=30,AN$18="×")),AL$17=31,AM$18="×",AM89="")))))),40,0))))</f>
        <v>0</v>
      </c>
      <c r="AM230" s="343">
        <f t="shared" ref="AM230" si="1426">IF(AND($D$1="二交代制",AM$17&gt;=1,AM$17&lt;=28,AM89="当",AN89="明",AO89="休",AP89="当"),10,IF(AND($D$1="三交代制",AM$17&gt;=2,AM$17&lt;=30,OR(AM89="準",AM89="深"),OR(AN89="準",AN89="深"),OR(AO89="準",AO89="深")),20,IF(AND($D$1="二交代制",OR(AM89="当",AM89="明"),NOT(OR(AND(AM89="当",OR(AN89="明",AM$17=31,AN$18="×"),OR(AO89="休",AM$17=30,AM$17=31,AO$18="×")),AND(AM89="明",OR(AL89="当",AM$17=1),OR(AN89="休",AM$17=31,AN$18="×"))))),30,IF(AND($D$1="三交代制",AL89&lt;&gt;"準",AL89&lt;&gt;"深",OR(AM89="準",AM89="深"),(NOT(OR(AND(AM89="準",OR(AL89="日",AL89="休",AM$17=1,AND(AN89&lt;&gt;"準",AN89&lt;&gt;"深",AL89="")),OR(AN89="休",AND(AN89="準",OR(AO89="休",AM$17=30,AO$18="×")),AM$17=31,AN$18="×",AN89="")),AND(AM89="深",OR(AL89="休",AM$17=1,AND(AN89&lt;&gt;"準",AN89&lt;&gt;"深",AL89="")),OR(AN89="休",AND(OR(AN89="準",AN89="深"),OR(AO89="休",AM$17=30,AO$18="×")),AM$17=31,AN$18="×",AN89="")))))),40,0))))</f>
        <v>0</v>
      </c>
      <c r="AN230" s="343">
        <f t="shared" ref="AN230" si="1427">IF(AND($D$1="二交代制",AN$17&gt;=1,AN$17&lt;=28,AN89="当",AO89="明",AP89="休",AQ89="当"),10,IF(AND($D$1="三交代制",AN$17&gt;=2,AN$17&lt;=30,OR(AN89="準",AN89="深"),OR(AO89="準",AO89="深"),OR(AP89="準",AP89="深")),20,IF(AND($D$1="二交代制",OR(AN89="当",AN89="明"),NOT(OR(AND(AN89="当",OR(AO89="明",AN$17=31,AO$18="×"),OR(AP89="休",AN$17=30,AN$17=31,AP$18="×")),AND(AN89="明",OR(AM89="当",AN$17=1),OR(AO89="休",AN$17=31,AO$18="×"))))),30,IF(AND($D$1="三交代制",AM89&lt;&gt;"準",AM89&lt;&gt;"深",OR(AN89="準",AN89="深"),(NOT(OR(AND(AN89="準",OR(AM89="日",AM89="休",AN$17=1,AND(AO89&lt;&gt;"準",AO89&lt;&gt;"深",AM89="")),OR(AO89="休",AND(AO89="準",OR(AP89="休",AN$17=30,AP$18="×")),AN$17=31,AO$18="×",AO89="")),AND(AN89="深",OR(AM89="休",AN$17=1,AND(AO89&lt;&gt;"準",AO89&lt;&gt;"深",AM89="")),OR(AO89="休",AND(OR(AO89="準",AO89="深"),OR(AP89="休",AN$17=30,AP$18="×")),AN$17=31,AO$18="×",AO89="")))))),40,0))))</f>
        <v>0</v>
      </c>
      <c r="AO230" s="343">
        <f t="shared" ref="AO230" si="1428">IF(AND($D$1="二交代制",AO$17&gt;=1,AO$17&lt;=28,AO89="当",AP89="明",AQ89="休",AR89="当"),10,IF(AND($D$1="三交代制",AO$17&gt;=2,AO$17&lt;=30,OR(AO89="準",AO89="深"),OR(AP89="準",AP89="深"),OR(AQ89="準",AQ89="深")),20,IF(AND($D$1="二交代制",OR(AO89="当",AO89="明"),NOT(OR(AND(AO89="当",OR(AP89="明",AO$17=31,AP$18="×"),OR(AQ89="休",AO$17=30,AO$17=31,AQ$18="×")),AND(AO89="明",OR(AN89="当",AO$17=1),OR(AP89="休",AO$17=31,AP$18="×"))))),30,IF(AND($D$1="三交代制",AN89&lt;&gt;"準",AN89&lt;&gt;"深",OR(AO89="準",AO89="深"),(NOT(OR(AND(AO89="準",OR(AN89="日",AN89="休",AO$17=1,AND(AP89&lt;&gt;"準",AP89&lt;&gt;"深",AN89="")),OR(AP89="休",AND(AP89="準",OR(AQ89="休",AO$17=30,AQ$18="×")),AO$17=31,AP$18="×",AP89="")),AND(AO89="深",OR(AN89="休",AO$17=1,AND(AP89&lt;&gt;"準",AP89&lt;&gt;"深",AN89="")),OR(AP89="休",AND(OR(AP89="準",AP89="深"),OR(AQ89="休",AO$17=30,AQ$18="×")),AO$17=31,AP$18="×",AP89="")))))),40,0))))</f>
        <v>0</v>
      </c>
    </row>
    <row r="231" spans="3:41" x14ac:dyDescent="0.4">
      <c r="C231" s="17"/>
      <c r="D231" s="27"/>
      <c r="E231" s="27"/>
      <c r="F231" s="27"/>
      <c r="G231" s="27"/>
      <c r="H231" s="27"/>
      <c r="I231" s="345"/>
      <c r="J231" s="434"/>
      <c r="K231" s="343"/>
      <c r="L231" s="343"/>
      <c r="M231" s="343"/>
      <c r="N231" s="343"/>
      <c r="O231" s="343"/>
      <c r="P231" s="343"/>
      <c r="Q231" s="343"/>
      <c r="R231" s="343"/>
      <c r="S231" s="343"/>
      <c r="T231" s="343"/>
      <c r="U231" s="343"/>
      <c r="V231" s="343"/>
      <c r="W231" s="343"/>
      <c r="X231" s="343"/>
      <c r="Y231" s="343"/>
      <c r="Z231" s="343"/>
      <c r="AA231" s="343"/>
      <c r="AB231" s="343"/>
      <c r="AC231" s="343"/>
      <c r="AD231" s="343"/>
      <c r="AE231" s="343"/>
      <c r="AF231" s="343"/>
      <c r="AG231" s="343"/>
      <c r="AH231" s="343"/>
      <c r="AI231" s="343"/>
      <c r="AJ231" s="343"/>
      <c r="AK231" s="343"/>
      <c r="AL231" s="343"/>
      <c r="AM231" s="343"/>
      <c r="AN231" s="343"/>
      <c r="AO231" s="343"/>
    </row>
    <row r="232" spans="3:41" x14ac:dyDescent="0.4">
      <c r="C232" s="17"/>
      <c r="D232" s="27"/>
      <c r="E232" s="27"/>
      <c r="F232" s="27"/>
      <c r="G232" s="27"/>
      <c r="H232" s="27"/>
      <c r="I232" s="345"/>
      <c r="J232" s="419" t="str">
        <f t="shared" ref="J232" si="1429">E91</f>
        <v>浅見</v>
      </c>
      <c r="K232" s="343">
        <f t="shared" ref="K232" si="1430">IF(AND($D$1="二交代制",K$17&gt;=1,K$17&lt;=28,K91="当",L91="明",M91="休",N91="当"),10,IF(AND($D$1="三交代制",K$17&gt;=2,K$17&lt;=30,OR(K91="準",K91="深"),OR(L91="準",L91="深"),OR(M91="準",M91="深")),20,IF(AND($D$1="二交代制",OR(K91="当",K91="明"),NOT(OR(AND(K91="当",OR(L91="明",K$17=31,L$18="×"),OR(M91="休",K$17=30,K$17=31,M$18="×")),AND(K91="明",OR(J91="当",K$17=1),OR(L91="休",K$17=31,L$18="×"))))),30,IF(AND($D$1="三交代制",J91&lt;&gt;"準",J91&lt;&gt;"深",OR(K91="準",K91="深"),(NOT(OR(AND(K91="準",OR(J91="日",J91="休",K$17=1,AND(L91&lt;&gt;"準",L91&lt;&gt;"深",J91="")),OR(L91="休",AND(L91="準",OR(M91="休",K$17=30,M$18="×")),K$17=31,L$18="×",L91="")),AND(K91="深",OR(J91="休",K$17=1,AND(L91&lt;&gt;"準",L91&lt;&gt;"深",J91="")),OR(L91="休",AND(OR(L91="準",L91="深"),OR(M91="休",K$17=30,M$18="×")),K$17=31,L$18="×",L91="")))))),40,0))))</f>
        <v>0</v>
      </c>
      <c r="L232" s="343">
        <f t="shared" ref="L232" si="1431">IF(AND($D$1="二交代制",L$17&gt;=1,L$17&lt;=28,L91="当",M91="明",N91="休",O91="当"),10,IF(AND($D$1="三交代制",L$17&gt;=2,L$17&lt;=30,OR(L91="準",L91="深"),OR(M91="準",M91="深"),OR(N91="準",N91="深")),20,IF(AND($D$1="二交代制",OR(L91="当",L91="明"),NOT(OR(AND(L91="当",OR(M91="明",L$17=31,M$18="×"),OR(N91="休",L$17=30,L$17=31,N$18="×")),AND(L91="明",OR(K91="当",L$17=1),OR(M91="休",L$17=31,M$18="×"))))),30,IF(AND($D$1="三交代制",K91&lt;&gt;"準",K91&lt;&gt;"深",OR(L91="準",L91="深"),(NOT(OR(AND(L91="準",OR(K91="日",K91="休",L$17=1,AND(M91&lt;&gt;"準",M91&lt;&gt;"深",K91="")),OR(M91="休",AND(M91="準",OR(N91="休",L$17=30,N$18="×")),L$17=31,M$18="×",M91="")),AND(L91="深",OR(K91="休",L$17=1,AND(M91&lt;&gt;"準",M91&lt;&gt;"深",K91="")),OR(M91="休",AND(OR(M91="準",M91="深"),OR(N91="休",L$17=30,N$18="×")),L$17=31,M$18="×",M91="")))))),40,0))))</f>
        <v>0</v>
      </c>
      <c r="M232" s="343">
        <f t="shared" ref="M232" si="1432">IF(AND($D$1="二交代制",M$17&gt;=1,M$17&lt;=28,M91="当",N91="明",O91="休",P91="当"),10,IF(AND($D$1="三交代制",M$17&gt;=2,M$17&lt;=30,OR(M91="準",M91="深"),OR(N91="準",N91="深"),OR(O91="準",O91="深")),20,IF(AND($D$1="二交代制",OR(M91="当",M91="明"),NOT(OR(AND(M91="当",OR(N91="明",M$17=31,N$18="×"),OR(O91="休",M$17=30,M$17=31,O$18="×")),AND(M91="明",OR(L91="当",M$17=1),OR(N91="休",M$17=31,N$18="×"))))),30,IF(AND($D$1="三交代制",L91&lt;&gt;"準",L91&lt;&gt;"深",OR(M91="準",M91="深"),(NOT(OR(AND(M91="準",OR(L91="日",L91="休",M$17=1,AND(N91&lt;&gt;"準",N91&lt;&gt;"深",L91="")),OR(N91="休",AND(N91="準",OR(O91="休",M$17=30,O$18="×")),M$17=31,N$18="×",N91="")),AND(M91="深",OR(L91="休",M$17=1,AND(N91&lt;&gt;"準",N91&lt;&gt;"深",L91="")),OR(N91="休",AND(OR(N91="準",N91="深"),OR(O91="休",M$17=30,O$18="×")),M$17=31,N$18="×",N91="")))))),40,0))))</f>
        <v>0</v>
      </c>
      <c r="N232" s="343">
        <f t="shared" ref="N232" si="1433">IF(AND($D$1="二交代制",N$17&gt;=1,N$17&lt;=28,N91="当",O91="明",P91="休",Q91="当"),10,IF(AND($D$1="三交代制",N$17&gt;=2,N$17&lt;=30,OR(N91="準",N91="深"),OR(O91="準",O91="深"),OR(P91="準",P91="深")),20,IF(AND($D$1="二交代制",OR(N91="当",N91="明"),NOT(OR(AND(N91="当",OR(O91="明",N$17=31,O$18="×"),OR(P91="休",N$17=30,N$17=31,P$18="×")),AND(N91="明",OR(M91="当",N$17=1),OR(O91="休",N$17=31,O$18="×"))))),30,IF(AND($D$1="三交代制",M91&lt;&gt;"準",M91&lt;&gt;"深",OR(N91="準",N91="深"),(NOT(OR(AND(N91="準",OR(M91="日",M91="休",N$17=1,AND(O91&lt;&gt;"準",O91&lt;&gt;"深",M91="")),OR(O91="休",AND(O91="準",OR(P91="休",N$17=30,P$18="×")),N$17=31,O$18="×",O91="")),AND(N91="深",OR(M91="休",N$17=1,AND(O91&lt;&gt;"準",O91&lt;&gt;"深",M91="")),OR(O91="休",AND(OR(O91="準",O91="深"),OR(P91="休",N$17=30,P$18="×")),N$17=31,O$18="×",O91="")))))),40,0))))</f>
        <v>0</v>
      </c>
      <c r="O232" s="343">
        <f t="shared" ref="O232" si="1434">IF(AND($D$1="二交代制",O$17&gt;=1,O$17&lt;=28,O91="当",P91="明",Q91="休",R91="当"),10,IF(AND($D$1="三交代制",O$17&gt;=2,O$17&lt;=30,OR(O91="準",O91="深"),OR(P91="準",P91="深"),OR(Q91="準",Q91="深")),20,IF(AND($D$1="二交代制",OR(O91="当",O91="明"),NOT(OR(AND(O91="当",OR(P91="明",O$17=31,P$18="×"),OR(Q91="休",O$17=30,O$17=31,Q$18="×")),AND(O91="明",OR(N91="当",O$17=1),OR(P91="休",O$17=31,P$18="×"))))),30,IF(AND($D$1="三交代制",N91&lt;&gt;"準",N91&lt;&gt;"深",OR(O91="準",O91="深"),(NOT(OR(AND(O91="準",OR(N91="日",N91="休",O$17=1,AND(P91&lt;&gt;"準",P91&lt;&gt;"深",N91="")),OR(P91="休",AND(P91="準",OR(Q91="休",O$17=30,Q$18="×")),O$17=31,P$18="×",P91="")),AND(O91="深",OR(N91="休",O$17=1,AND(P91&lt;&gt;"準",P91&lt;&gt;"深",N91="")),OR(P91="休",AND(OR(P91="準",P91="深"),OR(Q91="休",O$17=30,Q$18="×")),O$17=31,P$18="×",P91="")))))),40,0))))</f>
        <v>0</v>
      </c>
      <c r="P232" s="343">
        <f t="shared" ref="P232" si="1435">IF(AND($D$1="二交代制",P$17&gt;=1,P$17&lt;=28,P91="当",Q91="明",R91="休",S91="当"),10,IF(AND($D$1="三交代制",P$17&gt;=2,P$17&lt;=30,OR(P91="準",P91="深"),OR(Q91="準",Q91="深"),OR(R91="準",R91="深")),20,IF(AND($D$1="二交代制",OR(P91="当",P91="明"),NOT(OR(AND(P91="当",OR(Q91="明",P$17=31,Q$18="×"),OR(R91="休",P$17=30,P$17=31,R$18="×")),AND(P91="明",OR(O91="当",P$17=1),OR(Q91="休",P$17=31,Q$18="×"))))),30,IF(AND($D$1="三交代制",O91&lt;&gt;"準",O91&lt;&gt;"深",OR(P91="準",P91="深"),(NOT(OR(AND(P91="準",OR(O91="日",O91="休",P$17=1,AND(Q91&lt;&gt;"準",Q91&lt;&gt;"深",O91="")),OR(Q91="休",AND(Q91="準",OR(R91="休",P$17=30,R$18="×")),P$17=31,Q$18="×",Q91="")),AND(P91="深",OR(O91="休",P$17=1,AND(Q91&lt;&gt;"準",Q91&lt;&gt;"深",O91="")),OR(Q91="休",AND(OR(Q91="準",Q91="深"),OR(R91="休",P$17=30,R$18="×")),P$17=31,Q$18="×",Q91="")))))),40,0))))</f>
        <v>0</v>
      </c>
      <c r="Q232" s="343">
        <f t="shared" ref="Q232" si="1436">IF(AND($D$1="二交代制",Q$17&gt;=1,Q$17&lt;=28,Q91="当",R91="明",S91="休",T91="当"),10,IF(AND($D$1="三交代制",Q$17&gt;=2,Q$17&lt;=30,OR(Q91="準",Q91="深"),OR(R91="準",R91="深"),OR(S91="準",S91="深")),20,IF(AND($D$1="二交代制",OR(Q91="当",Q91="明"),NOT(OR(AND(Q91="当",OR(R91="明",Q$17=31,R$18="×"),OR(S91="休",Q$17=30,Q$17=31,S$18="×")),AND(Q91="明",OR(P91="当",Q$17=1),OR(R91="休",Q$17=31,R$18="×"))))),30,IF(AND($D$1="三交代制",P91&lt;&gt;"準",P91&lt;&gt;"深",OR(Q91="準",Q91="深"),(NOT(OR(AND(Q91="準",OR(P91="日",P91="休",Q$17=1,AND(R91&lt;&gt;"準",R91&lt;&gt;"深",P91="")),OR(R91="休",AND(R91="準",OR(S91="休",Q$17=30,S$18="×")),Q$17=31,R$18="×",R91="")),AND(Q91="深",OR(P91="休",Q$17=1,AND(R91&lt;&gt;"準",R91&lt;&gt;"深",P91="")),OR(R91="休",AND(OR(R91="準",R91="深"),OR(S91="休",Q$17=30,S$18="×")),Q$17=31,R$18="×",R91="")))))),40,0))))</f>
        <v>0</v>
      </c>
      <c r="R232" s="343">
        <f t="shared" ref="R232" si="1437">IF(AND($D$1="二交代制",R$17&gt;=1,R$17&lt;=28,R91="当",S91="明",T91="休",U91="当"),10,IF(AND($D$1="三交代制",R$17&gt;=2,R$17&lt;=30,OR(R91="準",R91="深"),OR(S91="準",S91="深"),OR(T91="準",T91="深")),20,IF(AND($D$1="二交代制",OR(R91="当",R91="明"),NOT(OR(AND(R91="当",OR(S91="明",R$17=31,S$18="×"),OR(T91="休",R$17=30,R$17=31,T$18="×")),AND(R91="明",OR(Q91="当",R$17=1),OR(S91="休",R$17=31,S$18="×"))))),30,IF(AND($D$1="三交代制",Q91&lt;&gt;"準",Q91&lt;&gt;"深",OR(R91="準",R91="深"),(NOT(OR(AND(R91="準",OR(Q91="日",Q91="休",R$17=1,AND(S91&lt;&gt;"準",S91&lt;&gt;"深",Q91="")),OR(S91="休",AND(S91="準",OR(T91="休",R$17=30,T$18="×")),R$17=31,S$18="×",S91="")),AND(R91="深",OR(Q91="休",R$17=1,AND(S91&lt;&gt;"準",S91&lt;&gt;"深",Q91="")),OR(S91="休",AND(OR(S91="準",S91="深"),OR(T91="休",R$17=30,T$18="×")),R$17=31,S$18="×",S91="")))))),40,0))))</f>
        <v>0</v>
      </c>
      <c r="S232" s="343">
        <f t="shared" ref="S232" si="1438">IF(AND($D$1="二交代制",S$17&gt;=1,S$17&lt;=28,S91="当",T91="明",U91="休",V91="当"),10,IF(AND($D$1="三交代制",S$17&gt;=2,S$17&lt;=30,OR(S91="準",S91="深"),OR(T91="準",T91="深"),OR(U91="準",U91="深")),20,IF(AND($D$1="二交代制",OR(S91="当",S91="明"),NOT(OR(AND(S91="当",OR(T91="明",S$17=31,T$18="×"),OR(U91="休",S$17=30,S$17=31,U$18="×")),AND(S91="明",OR(R91="当",S$17=1),OR(T91="休",S$17=31,T$18="×"))))),30,IF(AND($D$1="三交代制",R91&lt;&gt;"準",R91&lt;&gt;"深",OR(S91="準",S91="深"),(NOT(OR(AND(S91="準",OR(R91="日",R91="休",S$17=1,AND(T91&lt;&gt;"準",T91&lt;&gt;"深",R91="")),OR(T91="休",AND(T91="準",OR(U91="休",S$17=30,U$18="×")),S$17=31,T$18="×",T91="")),AND(S91="深",OR(R91="休",S$17=1,AND(T91&lt;&gt;"準",T91&lt;&gt;"深",R91="")),OR(T91="休",AND(OR(T91="準",T91="深"),OR(U91="休",S$17=30,U$18="×")),S$17=31,T$18="×",T91="")))))),40,0))))</f>
        <v>0</v>
      </c>
      <c r="T232" s="343">
        <f t="shared" ref="T232" si="1439">IF(AND($D$1="二交代制",T$17&gt;=1,T$17&lt;=28,T91="当",U91="明",V91="休",W91="当"),10,IF(AND($D$1="三交代制",T$17&gt;=2,T$17&lt;=30,OR(T91="準",T91="深"),OR(U91="準",U91="深"),OR(V91="準",V91="深")),20,IF(AND($D$1="二交代制",OR(T91="当",T91="明"),NOT(OR(AND(T91="当",OR(U91="明",T$17=31,U$18="×"),OR(V91="休",T$17=30,T$17=31,V$18="×")),AND(T91="明",OR(S91="当",T$17=1),OR(U91="休",T$17=31,U$18="×"))))),30,IF(AND($D$1="三交代制",S91&lt;&gt;"準",S91&lt;&gt;"深",OR(T91="準",T91="深"),(NOT(OR(AND(T91="準",OR(S91="日",S91="休",T$17=1,AND(U91&lt;&gt;"準",U91&lt;&gt;"深",S91="")),OR(U91="休",AND(U91="準",OR(V91="休",T$17=30,V$18="×")),T$17=31,U$18="×",U91="")),AND(T91="深",OR(S91="休",T$17=1,AND(U91&lt;&gt;"準",U91&lt;&gt;"深",S91="")),OR(U91="休",AND(OR(U91="準",U91="深"),OR(V91="休",T$17=30,V$18="×")),T$17=31,U$18="×",U91="")))))),40,0))))</f>
        <v>0</v>
      </c>
      <c r="U232" s="343">
        <f t="shared" ref="U232" si="1440">IF(AND($D$1="二交代制",U$17&gt;=1,U$17&lt;=28,U91="当",V91="明",W91="休",X91="当"),10,IF(AND($D$1="三交代制",U$17&gt;=2,U$17&lt;=30,OR(U91="準",U91="深"),OR(V91="準",V91="深"),OR(W91="準",W91="深")),20,IF(AND($D$1="二交代制",OR(U91="当",U91="明"),NOT(OR(AND(U91="当",OR(V91="明",U$17=31,V$18="×"),OR(W91="休",U$17=30,U$17=31,W$18="×")),AND(U91="明",OR(T91="当",U$17=1),OR(V91="休",U$17=31,V$18="×"))))),30,IF(AND($D$1="三交代制",T91&lt;&gt;"準",T91&lt;&gt;"深",OR(U91="準",U91="深"),(NOT(OR(AND(U91="準",OR(T91="日",T91="休",U$17=1,AND(V91&lt;&gt;"準",V91&lt;&gt;"深",T91="")),OR(V91="休",AND(V91="準",OR(W91="休",U$17=30,W$18="×")),U$17=31,V$18="×",V91="")),AND(U91="深",OR(T91="休",U$17=1,AND(V91&lt;&gt;"準",V91&lt;&gt;"深",T91="")),OR(V91="休",AND(OR(V91="準",V91="深"),OR(W91="休",U$17=30,W$18="×")),U$17=31,V$18="×",V91="")))))),40,0))))</f>
        <v>0</v>
      </c>
      <c r="V232" s="343">
        <f t="shared" ref="V232" si="1441">IF(AND($D$1="二交代制",V$17&gt;=1,V$17&lt;=28,V91="当",W91="明",X91="休",Y91="当"),10,IF(AND($D$1="三交代制",V$17&gt;=2,V$17&lt;=30,OR(V91="準",V91="深"),OR(W91="準",W91="深"),OR(X91="準",X91="深")),20,IF(AND($D$1="二交代制",OR(V91="当",V91="明"),NOT(OR(AND(V91="当",OR(W91="明",V$17=31,W$18="×"),OR(X91="休",V$17=30,V$17=31,X$18="×")),AND(V91="明",OR(U91="当",V$17=1),OR(W91="休",V$17=31,W$18="×"))))),30,IF(AND($D$1="三交代制",U91&lt;&gt;"準",U91&lt;&gt;"深",OR(V91="準",V91="深"),(NOT(OR(AND(V91="準",OR(U91="日",U91="休",V$17=1,AND(W91&lt;&gt;"準",W91&lt;&gt;"深",U91="")),OR(W91="休",AND(W91="準",OR(X91="休",V$17=30,X$18="×")),V$17=31,W$18="×",W91="")),AND(V91="深",OR(U91="休",V$17=1,AND(W91&lt;&gt;"準",W91&lt;&gt;"深",U91="")),OR(W91="休",AND(OR(W91="準",W91="深"),OR(X91="休",V$17=30,X$18="×")),V$17=31,W$18="×",W91="")))))),40,0))))</f>
        <v>0</v>
      </c>
      <c r="W232" s="343">
        <f t="shared" ref="W232" si="1442">IF(AND($D$1="二交代制",W$17&gt;=1,W$17&lt;=28,W91="当",X91="明",Y91="休",Z91="当"),10,IF(AND($D$1="三交代制",W$17&gt;=2,W$17&lt;=30,OR(W91="準",W91="深"),OR(X91="準",X91="深"),OR(Y91="準",Y91="深")),20,IF(AND($D$1="二交代制",OR(W91="当",W91="明"),NOT(OR(AND(W91="当",OR(X91="明",W$17=31,X$18="×"),OR(Y91="休",W$17=30,W$17=31,Y$18="×")),AND(W91="明",OR(V91="当",W$17=1),OR(X91="休",W$17=31,X$18="×"))))),30,IF(AND($D$1="三交代制",V91&lt;&gt;"準",V91&lt;&gt;"深",OR(W91="準",W91="深"),(NOT(OR(AND(W91="準",OR(V91="日",V91="休",W$17=1,AND(X91&lt;&gt;"準",X91&lt;&gt;"深",V91="")),OR(X91="休",AND(X91="準",OR(Y91="休",W$17=30,Y$18="×")),W$17=31,X$18="×",X91="")),AND(W91="深",OR(V91="休",W$17=1,AND(X91&lt;&gt;"準",X91&lt;&gt;"深",V91="")),OR(X91="休",AND(OR(X91="準",X91="深"),OR(Y91="休",W$17=30,Y$18="×")),W$17=31,X$18="×",X91="")))))),40,0))))</f>
        <v>0</v>
      </c>
      <c r="X232" s="343">
        <f t="shared" ref="X232" si="1443">IF(AND($D$1="二交代制",X$17&gt;=1,X$17&lt;=28,X91="当",Y91="明",Z91="休",AA91="当"),10,IF(AND($D$1="三交代制",X$17&gt;=2,X$17&lt;=30,OR(X91="準",X91="深"),OR(Y91="準",Y91="深"),OR(Z91="準",Z91="深")),20,IF(AND($D$1="二交代制",OR(X91="当",X91="明"),NOT(OR(AND(X91="当",OR(Y91="明",X$17=31,Y$18="×"),OR(Z91="休",X$17=30,X$17=31,Z$18="×")),AND(X91="明",OR(W91="当",X$17=1),OR(Y91="休",X$17=31,Y$18="×"))))),30,IF(AND($D$1="三交代制",W91&lt;&gt;"準",W91&lt;&gt;"深",OR(X91="準",X91="深"),(NOT(OR(AND(X91="準",OR(W91="日",W91="休",X$17=1,AND(Y91&lt;&gt;"準",Y91&lt;&gt;"深",W91="")),OR(Y91="休",AND(Y91="準",OR(Z91="休",X$17=30,Z$18="×")),X$17=31,Y$18="×",Y91="")),AND(X91="深",OR(W91="休",X$17=1,AND(Y91&lt;&gt;"準",Y91&lt;&gt;"深",W91="")),OR(Y91="休",AND(OR(Y91="準",Y91="深"),OR(Z91="休",X$17=30,Z$18="×")),X$17=31,Y$18="×",Y91="")))))),40,0))))</f>
        <v>0</v>
      </c>
      <c r="Y232" s="343">
        <f t="shared" ref="Y232" si="1444">IF(AND($D$1="二交代制",Y$17&gt;=1,Y$17&lt;=28,Y91="当",Z91="明",AA91="休",AB91="当"),10,IF(AND($D$1="三交代制",Y$17&gt;=2,Y$17&lt;=30,OR(Y91="準",Y91="深"),OR(Z91="準",Z91="深"),OR(AA91="準",AA91="深")),20,IF(AND($D$1="二交代制",OR(Y91="当",Y91="明"),NOT(OR(AND(Y91="当",OR(Z91="明",Y$17=31,Z$18="×"),OR(AA91="休",Y$17=30,Y$17=31,AA$18="×")),AND(Y91="明",OR(X91="当",Y$17=1),OR(Z91="休",Y$17=31,Z$18="×"))))),30,IF(AND($D$1="三交代制",X91&lt;&gt;"準",X91&lt;&gt;"深",OR(Y91="準",Y91="深"),(NOT(OR(AND(Y91="準",OR(X91="日",X91="休",Y$17=1,AND(Z91&lt;&gt;"準",Z91&lt;&gt;"深",X91="")),OR(Z91="休",AND(Z91="準",OR(AA91="休",Y$17=30,AA$18="×")),Y$17=31,Z$18="×",Z91="")),AND(Y91="深",OR(X91="休",Y$17=1,AND(Z91&lt;&gt;"準",Z91&lt;&gt;"深",X91="")),OR(Z91="休",AND(OR(Z91="準",Z91="深"),OR(AA91="休",Y$17=30,AA$18="×")),Y$17=31,Z$18="×",Z91="")))))),40,0))))</f>
        <v>0</v>
      </c>
      <c r="Z232" s="343">
        <f t="shared" ref="Z232" si="1445">IF(AND($D$1="二交代制",Z$17&gt;=1,Z$17&lt;=28,Z91="当",AA91="明",AB91="休",AC91="当"),10,IF(AND($D$1="三交代制",Z$17&gt;=2,Z$17&lt;=30,OR(Z91="準",Z91="深"),OR(AA91="準",AA91="深"),OR(AB91="準",AB91="深")),20,IF(AND($D$1="二交代制",OR(Z91="当",Z91="明"),NOT(OR(AND(Z91="当",OR(AA91="明",Z$17=31,AA$18="×"),OR(AB91="休",Z$17=30,Z$17=31,AB$18="×")),AND(Z91="明",OR(Y91="当",Z$17=1),OR(AA91="休",Z$17=31,AA$18="×"))))),30,IF(AND($D$1="三交代制",Y91&lt;&gt;"準",Y91&lt;&gt;"深",OR(Z91="準",Z91="深"),(NOT(OR(AND(Z91="準",OR(Y91="日",Y91="休",Z$17=1,AND(AA91&lt;&gt;"準",AA91&lt;&gt;"深",Y91="")),OR(AA91="休",AND(AA91="準",OR(AB91="休",Z$17=30,AB$18="×")),Z$17=31,AA$18="×",AA91="")),AND(Z91="深",OR(Y91="休",Z$17=1,AND(AA91&lt;&gt;"準",AA91&lt;&gt;"深",Y91="")),OR(AA91="休",AND(OR(AA91="準",AA91="深"),OR(AB91="休",Z$17=30,AB$18="×")),Z$17=31,AA$18="×",AA91="")))))),40,0))))</f>
        <v>0</v>
      </c>
      <c r="AA232" s="343">
        <f t="shared" ref="AA232" si="1446">IF(AND($D$1="二交代制",AA$17&gt;=1,AA$17&lt;=28,AA91="当",AB91="明",AC91="休",AD91="当"),10,IF(AND($D$1="三交代制",AA$17&gt;=2,AA$17&lt;=30,OR(AA91="準",AA91="深"),OR(AB91="準",AB91="深"),OR(AC91="準",AC91="深")),20,IF(AND($D$1="二交代制",OR(AA91="当",AA91="明"),NOT(OR(AND(AA91="当",OR(AB91="明",AA$17=31,AB$18="×"),OR(AC91="休",AA$17=30,AA$17=31,AC$18="×")),AND(AA91="明",OR(Z91="当",AA$17=1),OR(AB91="休",AA$17=31,AB$18="×"))))),30,IF(AND($D$1="三交代制",Z91&lt;&gt;"準",Z91&lt;&gt;"深",OR(AA91="準",AA91="深"),(NOT(OR(AND(AA91="準",OR(Z91="日",Z91="休",AA$17=1,AND(AB91&lt;&gt;"準",AB91&lt;&gt;"深",Z91="")),OR(AB91="休",AND(AB91="準",OR(AC91="休",AA$17=30,AC$18="×")),AA$17=31,AB$18="×",AB91="")),AND(AA91="深",OR(Z91="休",AA$17=1,AND(AB91&lt;&gt;"準",AB91&lt;&gt;"深",Z91="")),OR(AB91="休",AND(OR(AB91="準",AB91="深"),OR(AC91="休",AA$17=30,AC$18="×")),AA$17=31,AB$18="×",AB91="")))))),40,0))))</f>
        <v>0</v>
      </c>
      <c r="AB232" s="343">
        <f t="shared" ref="AB232" si="1447">IF(AND($D$1="二交代制",AB$17&gt;=1,AB$17&lt;=28,AB91="当",AC91="明",AD91="休",AE91="当"),10,IF(AND($D$1="三交代制",AB$17&gt;=2,AB$17&lt;=30,OR(AB91="準",AB91="深"),OR(AC91="準",AC91="深"),OR(AD91="準",AD91="深")),20,IF(AND($D$1="二交代制",OR(AB91="当",AB91="明"),NOT(OR(AND(AB91="当",OR(AC91="明",AB$17=31,AC$18="×"),OR(AD91="休",AB$17=30,AB$17=31,AD$18="×")),AND(AB91="明",OR(AA91="当",AB$17=1),OR(AC91="休",AB$17=31,AC$18="×"))))),30,IF(AND($D$1="三交代制",AA91&lt;&gt;"準",AA91&lt;&gt;"深",OR(AB91="準",AB91="深"),(NOT(OR(AND(AB91="準",OR(AA91="日",AA91="休",AB$17=1,AND(AC91&lt;&gt;"準",AC91&lt;&gt;"深",AA91="")),OR(AC91="休",AND(AC91="準",OR(AD91="休",AB$17=30,AD$18="×")),AB$17=31,AC$18="×",AC91="")),AND(AB91="深",OR(AA91="休",AB$17=1,AND(AC91&lt;&gt;"準",AC91&lt;&gt;"深",AA91="")),OR(AC91="休",AND(OR(AC91="準",AC91="深"),OR(AD91="休",AB$17=30,AD$18="×")),AB$17=31,AC$18="×",AC91="")))))),40,0))))</f>
        <v>0</v>
      </c>
      <c r="AC232" s="343">
        <f t="shared" ref="AC232" si="1448">IF(AND($D$1="二交代制",AC$17&gt;=1,AC$17&lt;=28,AC91="当",AD91="明",AE91="休",AF91="当"),10,IF(AND($D$1="三交代制",AC$17&gt;=2,AC$17&lt;=30,OR(AC91="準",AC91="深"),OR(AD91="準",AD91="深"),OR(AE91="準",AE91="深")),20,IF(AND($D$1="二交代制",OR(AC91="当",AC91="明"),NOT(OR(AND(AC91="当",OR(AD91="明",AC$17=31,AD$18="×"),OR(AE91="休",AC$17=30,AC$17=31,AE$18="×")),AND(AC91="明",OR(AB91="当",AC$17=1),OR(AD91="休",AC$17=31,AD$18="×"))))),30,IF(AND($D$1="三交代制",AB91&lt;&gt;"準",AB91&lt;&gt;"深",OR(AC91="準",AC91="深"),(NOT(OR(AND(AC91="準",OR(AB91="日",AB91="休",AC$17=1,AND(AD91&lt;&gt;"準",AD91&lt;&gt;"深",AB91="")),OR(AD91="休",AND(AD91="準",OR(AE91="休",AC$17=30,AE$18="×")),AC$17=31,AD$18="×",AD91="")),AND(AC91="深",OR(AB91="休",AC$17=1,AND(AD91&lt;&gt;"準",AD91&lt;&gt;"深",AB91="")),OR(AD91="休",AND(OR(AD91="準",AD91="深"),OR(AE91="休",AC$17=30,AE$18="×")),AC$17=31,AD$18="×",AD91="")))))),40,0))))</f>
        <v>0</v>
      </c>
      <c r="AD232" s="343">
        <f t="shared" ref="AD232" si="1449">IF(AND($D$1="二交代制",AD$17&gt;=1,AD$17&lt;=28,AD91="当",AE91="明",AF91="休",AG91="当"),10,IF(AND($D$1="三交代制",AD$17&gt;=2,AD$17&lt;=30,OR(AD91="準",AD91="深"),OR(AE91="準",AE91="深"),OR(AF91="準",AF91="深")),20,IF(AND($D$1="二交代制",OR(AD91="当",AD91="明"),NOT(OR(AND(AD91="当",OR(AE91="明",AD$17=31,AE$18="×"),OR(AF91="休",AD$17=30,AD$17=31,AF$18="×")),AND(AD91="明",OR(AC91="当",AD$17=1),OR(AE91="休",AD$17=31,AE$18="×"))))),30,IF(AND($D$1="三交代制",AC91&lt;&gt;"準",AC91&lt;&gt;"深",OR(AD91="準",AD91="深"),(NOT(OR(AND(AD91="準",OR(AC91="日",AC91="休",AD$17=1,AND(AE91&lt;&gt;"準",AE91&lt;&gt;"深",AC91="")),OR(AE91="休",AND(AE91="準",OR(AF91="休",AD$17=30,AF$18="×")),AD$17=31,AE$18="×",AE91="")),AND(AD91="深",OR(AC91="休",AD$17=1,AND(AE91&lt;&gt;"準",AE91&lt;&gt;"深",AC91="")),OR(AE91="休",AND(OR(AE91="準",AE91="深"),OR(AF91="休",AD$17=30,AF$18="×")),AD$17=31,AE$18="×",AE91="")))))),40,0))))</f>
        <v>0</v>
      </c>
      <c r="AE232" s="343">
        <f t="shared" ref="AE232" si="1450">IF(AND($D$1="二交代制",AE$17&gt;=1,AE$17&lt;=28,AE91="当",AF91="明",AG91="休",AH91="当"),10,IF(AND($D$1="三交代制",AE$17&gt;=2,AE$17&lt;=30,OR(AE91="準",AE91="深"),OR(AF91="準",AF91="深"),OR(AG91="準",AG91="深")),20,IF(AND($D$1="二交代制",OR(AE91="当",AE91="明"),NOT(OR(AND(AE91="当",OR(AF91="明",AE$17=31,AF$18="×"),OR(AG91="休",AE$17=30,AE$17=31,AG$18="×")),AND(AE91="明",OR(AD91="当",AE$17=1),OR(AF91="休",AE$17=31,AF$18="×"))))),30,IF(AND($D$1="三交代制",AD91&lt;&gt;"準",AD91&lt;&gt;"深",OR(AE91="準",AE91="深"),(NOT(OR(AND(AE91="準",OR(AD91="日",AD91="休",AE$17=1,AND(AF91&lt;&gt;"準",AF91&lt;&gt;"深",AD91="")),OR(AF91="休",AND(AF91="準",OR(AG91="休",AE$17=30,AG$18="×")),AE$17=31,AF$18="×",AF91="")),AND(AE91="深",OR(AD91="休",AE$17=1,AND(AF91&lt;&gt;"準",AF91&lt;&gt;"深",AD91="")),OR(AF91="休",AND(OR(AF91="準",AF91="深"),OR(AG91="休",AE$17=30,AG$18="×")),AE$17=31,AF$18="×",AF91="")))))),40,0))))</f>
        <v>0</v>
      </c>
      <c r="AF232" s="343">
        <f t="shared" ref="AF232" si="1451">IF(AND($D$1="二交代制",AF$17&gt;=1,AF$17&lt;=28,AF91="当",AG91="明",AH91="休",AI91="当"),10,IF(AND($D$1="三交代制",AF$17&gt;=2,AF$17&lt;=30,OR(AF91="準",AF91="深"),OR(AG91="準",AG91="深"),OR(AH91="準",AH91="深")),20,IF(AND($D$1="二交代制",OR(AF91="当",AF91="明"),NOT(OR(AND(AF91="当",OR(AG91="明",AF$17=31,AG$18="×"),OR(AH91="休",AF$17=30,AF$17=31,AH$18="×")),AND(AF91="明",OR(AE91="当",AF$17=1),OR(AG91="休",AF$17=31,AG$18="×"))))),30,IF(AND($D$1="三交代制",AE91&lt;&gt;"準",AE91&lt;&gt;"深",OR(AF91="準",AF91="深"),(NOT(OR(AND(AF91="準",OR(AE91="日",AE91="休",AF$17=1,AND(AG91&lt;&gt;"準",AG91&lt;&gt;"深",AE91="")),OR(AG91="休",AND(AG91="準",OR(AH91="休",AF$17=30,AH$18="×")),AF$17=31,AG$18="×",AG91="")),AND(AF91="深",OR(AE91="休",AF$17=1,AND(AG91&lt;&gt;"準",AG91&lt;&gt;"深",AE91="")),OR(AG91="休",AND(OR(AG91="準",AG91="深"),OR(AH91="休",AF$17=30,AH$18="×")),AF$17=31,AG$18="×",AG91="")))))),40,0))))</f>
        <v>0</v>
      </c>
      <c r="AG232" s="343">
        <f t="shared" ref="AG232" si="1452">IF(AND($D$1="二交代制",AG$17&gt;=1,AG$17&lt;=28,AG91="当",AH91="明",AI91="休",AJ91="当"),10,IF(AND($D$1="三交代制",AG$17&gt;=2,AG$17&lt;=30,OR(AG91="準",AG91="深"),OR(AH91="準",AH91="深"),OR(AI91="準",AI91="深")),20,IF(AND($D$1="二交代制",OR(AG91="当",AG91="明"),NOT(OR(AND(AG91="当",OR(AH91="明",AG$17=31,AH$18="×"),OR(AI91="休",AG$17=30,AG$17=31,AI$18="×")),AND(AG91="明",OR(AF91="当",AG$17=1),OR(AH91="休",AG$17=31,AH$18="×"))))),30,IF(AND($D$1="三交代制",AF91&lt;&gt;"準",AF91&lt;&gt;"深",OR(AG91="準",AG91="深"),(NOT(OR(AND(AG91="準",OR(AF91="日",AF91="休",AG$17=1,AND(AH91&lt;&gt;"準",AH91&lt;&gt;"深",AF91="")),OR(AH91="休",AND(AH91="準",OR(AI91="休",AG$17=30,AI$18="×")),AG$17=31,AH$18="×",AH91="")),AND(AG91="深",OR(AF91="休",AG$17=1,AND(AH91&lt;&gt;"準",AH91&lt;&gt;"深",AF91="")),OR(AH91="休",AND(OR(AH91="準",AH91="深"),OR(AI91="休",AG$17=30,AI$18="×")),AG$17=31,AH$18="×",AH91="")))))),40,0))))</f>
        <v>0</v>
      </c>
      <c r="AH232" s="343">
        <f t="shared" ref="AH232" si="1453">IF(AND($D$1="二交代制",AH$17&gt;=1,AH$17&lt;=28,AH91="当",AI91="明",AJ91="休",AK91="当"),10,IF(AND($D$1="三交代制",AH$17&gt;=2,AH$17&lt;=30,OR(AH91="準",AH91="深"),OR(AI91="準",AI91="深"),OR(AJ91="準",AJ91="深")),20,IF(AND($D$1="二交代制",OR(AH91="当",AH91="明"),NOT(OR(AND(AH91="当",OR(AI91="明",AH$17=31,AI$18="×"),OR(AJ91="休",AH$17=30,AH$17=31,AJ$18="×")),AND(AH91="明",OR(AG91="当",AH$17=1),OR(AI91="休",AH$17=31,AI$18="×"))))),30,IF(AND($D$1="三交代制",AG91&lt;&gt;"準",AG91&lt;&gt;"深",OR(AH91="準",AH91="深"),(NOT(OR(AND(AH91="準",OR(AG91="日",AG91="休",AH$17=1,AND(AI91&lt;&gt;"準",AI91&lt;&gt;"深",AG91="")),OR(AI91="休",AND(AI91="準",OR(AJ91="休",AH$17=30,AJ$18="×")),AH$17=31,AI$18="×",AI91="")),AND(AH91="深",OR(AG91="休",AH$17=1,AND(AI91&lt;&gt;"準",AI91&lt;&gt;"深",AG91="")),OR(AI91="休",AND(OR(AI91="準",AI91="深"),OR(AJ91="休",AH$17=30,AJ$18="×")),AH$17=31,AI$18="×",AI91="")))))),40,0))))</f>
        <v>0</v>
      </c>
      <c r="AI232" s="343">
        <f t="shared" ref="AI232" si="1454">IF(AND($D$1="二交代制",AI$17&gt;=1,AI$17&lt;=28,AI91="当",AJ91="明",AK91="休",AL91="当"),10,IF(AND($D$1="三交代制",AI$17&gt;=2,AI$17&lt;=30,OR(AI91="準",AI91="深"),OR(AJ91="準",AJ91="深"),OR(AK91="準",AK91="深")),20,IF(AND($D$1="二交代制",OR(AI91="当",AI91="明"),NOT(OR(AND(AI91="当",OR(AJ91="明",AI$17=31,AJ$18="×"),OR(AK91="休",AI$17=30,AI$17=31,AK$18="×")),AND(AI91="明",OR(AH91="当",AI$17=1),OR(AJ91="休",AI$17=31,AJ$18="×"))))),30,IF(AND($D$1="三交代制",AH91&lt;&gt;"準",AH91&lt;&gt;"深",OR(AI91="準",AI91="深"),(NOT(OR(AND(AI91="準",OR(AH91="日",AH91="休",AI$17=1,AND(AJ91&lt;&gt;"準",AJ91&lt;&gt;"深",AH91="")),OR(AJ91="休",AND(AJ91="準",OR(AK91="休",AI$17=30,AK$18="×")),AI$17=31,AJ$18="×",AJ91="")),AND(AI91="深",OR(AH91="休",AI$17=1,AND(AJ91&lt;&gt;"準",AJ91&lt;&gt;"深",AH91="")),OR(AJ91="休",AND(OR(AJ91="準",AJ91="深"),OR(AK91="休",AI$17=30,AK$18="×")),AI$17=31,AJ$18="×",AJ91="")))))),40,0))))</f>
        <v>0</v>
      </c>
      <c r="AJ232" s="343">
        <f t="shared" ref="AJ232" si="1455">IF(AND($D$1="二交代制",AJ$17&gt;=1,AJ$17&lt;=28,AJ91="当",AK91="明",AL91="休",AM91="当"),10,IF(AND($D$1="三交代制",AJ$17&gt;=2,AJ$17&lt;=30,OR(AJ91="準",AJ91="深"),OR(AK91="準",AK91="深"),OR(AL91="準",AL91="深")),20,IF(AND($D$1="二交代制",OR(AJ91="当",AJ91="明"),NOT(OR(AND(AJ91="当",OR(AK91="明",AJ$17=31,AK$18="×"),OR(AL91="休",AJ$17=30,AJ$17=31,AL$18="×")),AND(AJ91="明",OR(AI91="当",AJ$17=1),OR(AK91="休",AJ$17=31,AK$18="×"))))),30,IF(AND($D$1="三交代制",AI91&lt;&gt;"準",AI91&lt;&gt;"深",OR(AJ91="準",AJ91="深"),(NOT(OR(AND(AJ91="準",OR(AI91="日",AI91="休",AJ$17=1,AND(AK91&lt;&gt;"準",AK91&lt;&gt;"深",AI91="")),OR(AK91="休",AND(AK91="準",OR(AL91="休",AJ$17=30,AL$18="×")),AJ$17=31,AK$18="×",AK91="")),AND(AJ91="深",OR(AI91="休",AJ$17=1,AND(AK91&lt;&gt;"準",AK91&lt;&gt;"深",AI91="")),OR(AK91="休",AND(OR(AK91="準",AK91="深"),OR(AL91="休",AJ$17=30,AL$18="×")),AJ$17=31,AK$18="×",AK91="")))))),40,0))))</f>
        <v>0</v>
      </c>
      <c r="AK232" s="343">
        <f t="shared" ref="AK232" si="1456">IF(AND($D$1="二交代制",AK$17&gt;=1,AK$17&lt;=28,AK91="当",AL91="明",AM91="休",AN91="当"),10,IF(AND($D$1="三交代制",AK$17&gt;=2,AK$17&lt;=30,OR(AK91="準",AK91="深"),OR(AL91="準",AL91="深"),OR(AM91="準",AM91="深")),20,IF(AND($D$1="二交代制",OR(AK91="当",AK91="明"),NOT(OR(AND(AK91="当",OR(AL91="明",AK$17=31,AL$18="×"),OR(AM91="休",AK$17=30,AK$17=31,AM$18="×")),AND(AK91="明",OR(AJ91="当",AK$17=1),OR(AL91="休",AK$17=31,AL$18="×"))))),30,IF(AND($D$1="三交代制",AJ91&lt;&gt;"準",AJ91&lt;&gt;"深",OR(AK91="準",AK91="深"),(NOT(OR(AND(AK91="準",OR(AJ91="日",AJ91="休",AK$17=1,AND(AL91&lt;&gt;"準",AL91&lt;&gt;"深",AJ91="")),OR(AL91="休",AND(AL91="準",OR(AM91="休",AK$17=30,AM$18="×")),AK$17=31,AL$18="×",AL91="")),AND(AK91="深",OR(AJ91="休",AK$17=1,AND(AL91&lt;&gt;"準",AL91&lt;&gt;"深",AJ91="")),OR(AL91="休",AND(OR(AL91="準",AL91="深"),OR(AM91="休",AK$17=30,AM$18="×")),AK$17=31,AL$18="×",AL91="")))))),40,0))))</f>
        <v>0</v>
      </c>
      <c r="AL232" s="343">
        <f t="shared" ref="AL232" si="1457">IF(AND($D$1="二交代制",AL$17&gt;=1,AL$17&lt;=28,AL91="当",AM91="明",AN91="休",AO91="当"),10,IF(AND($D$1="三交代制",AL$17&gt;=2,AL$17&lt;=30,OR(AL91="準",AL91="深"),OR(AM91="準",AM91="深"),OR(AN91="準",AN91="深")),20,IF(AND($D$1="二交代制",OR(AL91="当",AL91="明"),NOT(OR(AND(AL91="当",OR(AM91="明",AL$17=31,AM$18="×"),OR(AN91="休",AL$17=30,AL$17=31,AN$18="×")),AND(AL91="明",OR(AK91="当",AL$17=1),OR(AM91="休",AL$17=31,AM$18="×"))))),30,IF(AND($D$1="三交代制",AK91&lt;&gt;"準",AK91&lt;&gt;"深",OR(AL91="準",AL91="深"),(NOT(OR(AND(AL91="準",OR(AK91="日",AK91="休",AL$17=1,AND(AM91&lt;&gt;"準",AM91&lt;&gt;"深",AK91="")),OR(AM91="休",AND(AM91="準",OR(AN91="休",AL$17=30,AN$18="×")),AL$17=31,AM$18="×",AM91="")),AND(AL91="深",OR(AK91="休",AL$17=1,AND(AM91&lt;&gt;"準",AM91&lt;&gt;"深",AK91="")),OR(AM91="休",AND(OR(AM91="準",AM91="深"),OR(AN91="休",AL$17=30,AN$18="×")),AL$17=31,AM$18="×",AM91="")))))),40,0))))</f>
        <v>0</v>
      </c>
      <c r="AM232" s="343">
        <f t="shared" ref="AM232" si="1458">IF(AND($D$1="二交代制",AM$17&gt;=1,AM$17&lt;=28,AM91="当",AN91="明",AO91="休",AP91="当"),10,IF(AND($D$1="三交代制",AM$17&gt;=2,AM$17&lt;=30,OR(AM91="準",AM91="深"),OR(AN91="準",AN91="深"),OR(AO91="準",AO91="深")),20,IF(AND($D$1="二交代制",OR(AM91="当",AM91="明"),NOT(OR(AND(AM91="当",OR(AN91="明",AM$17=31,AN$18="×"),OR(AO91="休",AM$17=30,AM$17=31,AO$18="×")),AND(AM91="明",OR(AL91="当",AM$17=1),OR(AN91="休",AM$17=31,AN$18="×"))))),30,IF(AND($D$1="三交代制",AL91&lt;&gt;"準",AL91&lt;&gt;"深",OR(AM91="準",AM91="深"),(NOT(OR(AND(AM91="準",OR(AL91="日",AL91="休",AM$17=1,AND(AN91&lt;&gt;"準",AN91&lt;&gt;"深",AL91="")),OR(AN91="休",AND(AN91="準",OR(AO91="休",AM$17=30,AO$18="×")),AM$17=31,AN$18="×",AN91="")),AND(AM91="深",OR(AL91="休",AM$17=1,AND(AN91&lt;&gt;"準",AN91&lt;&gt;"深",AL91="")),OR(AN91="休",AND(OR(AN91="準",AN91="深"),OR(AO91="休",AM$17=30,AO$18="×")),AM$17=31,AN$18="×",AN91="")))))),40,0))))</f>
        <v>0</v>
      </c>
      <c r="AN232" s="343">
        <f t="shared" ref="AN232" si="1459">IF(AND($D$1="二交代制",AN$17&gt;=1,AN$17&lt;=28,AN91="当",AO91="明",AP91="休",AQ91="当"),10,IF(AND($D$1="三交代制",AN$17&gt;=2,AN$17&lt;=30,OR(AN91="準",AN91="深"),OR(AO91="準",AO91="深"),OR(AP91="準",AP91="深")),20,IF(AND($D$1="二交代制",OR(AN91="当",AN91="明"),NOT(OR(AND(AN91="当",OR(AO91="明",AN$17=31,AO$18="×"),OR(AP91="休",AN$17=30,AN$17=31,AP$18="×")),AND(AN91="明",OR(AM91="当",AN$17=1),OR(AO91="休",AN$17=31,AO$18="×"))))),30,IF(AND($D$1="三交代制",AM91&lt;&gt;"準",AM91&lt;&gt;"深",OR(AN91="準",AN91="深"),(NOT(OR(AND(AN91="準",OR(AM91="日",AM91="休",AN$17=1,AND(AO91&lt;&gt;"準",AO91&lt;&gt;"深",AM91="")),OR(AO91="休",AND(AO91="準",OR(AP91="休",AN$17=30,AP$18="×")),AN$17=31,AO$18="×",AO91="")),AND(AN91="深",OR(AM91="休",AN$17=1,AND(AO91&lt;&gt;"準",AO91&lt;&gt;"深",AM91="")),OR(AO91="休",AND(OR(AO91="準",AO91="深"),OR(AP91="休",AN$17=30,AP$18="×")),AN$17=31,AO$18="×",AO91="")))))),40,0))))</f>
        <v>0</v>
      </c>
      <c r="AO232" s="343">
        <f t="shared" ref="AO232" si="1460">IF(AND($D$1="二交代制",AO$17&gt;=1,AO$17&lt;=28,AO91="当",AP91="明",AQ91="休",AR91="当"),10,IF(AND($D$1="三交代制",AO$17&gt;=2,AO$17&lt;=30,OR(AO91="準",AO91="深"),OR(AP91="準",AP91="深"),OR(AQ91="準",AQ91="深")),20,IF(AND($D$1="二交代制",OR(AO91="当",AO91="明"),NOT(OR(AND(AO91="当",OR(AP91="明",AO$17=31,AP$18="×"),OR(AQ91="休",AO$17=30,AO$17=31,AQ$18="×")),AND(AO91="明",OR(AN91="当",AO$17=1),OR(AP91="休",AO$17=31,AP$18="×"))))),30,IF(AND($D$1="三交代制",AN91&lt;&gt;"準",AN91&lt;&gt;"深",OR(AO91="準",AO91="深"),(NOT(OR(AND(AO91="準",OR(AN91="日",AN91="休",AO$17=1,AND(AP91&lt;&gt;"準",AP91&lt;&gt;"深",AN91="")),OR(AP91="休",AND(AP91="準",OR(AQ91="休",AO$17=30,AQ$18="×")),AO$17=31,AP$18="×",AP91="")),AND(AO91="深",OR(AN91="休",AO$17=1,AND(AP91&lt;&gt;"準",AP91&lt;&gt;"深",AN91="")),OR(AP91="休",AND(OR(AP91="準",AP91="深"),OR(AQ91="休",AO$17=30,AQ$18="×")),AO$17=31,AP$18="×",AP91="")))))),40,0))))</f>
        <v>0</v>
      </c>
    </row>
    <row r="233" spans="3:41" x14ac:dyDescent="0.4">
      <c r="C233" s="17"/>
      <c r="D233" s="27"/>
      <c r="E233" s="27"/>
      <c r="F233" s="27"/>
      <c r="G233" s="27"/>
      <c r="H233" s="27"/>
      <c r="I233" s="345"/>
      <c r="J233" s="434"/>
      <c r="K233" s="343"/>
      <c r="L233" s="343"/>
      <c r="M233" s="343"/>
      <c r="N233" s="343"/>
      <c r="O233" s="343"/>
      <c r="P233" s="343"/>
      <c r="Q233" s="343"/>
      <c r="R233" s="343"/>
      <c r="S233" s="343"/>
      <c r="T233" s="343"/>
      <c r="U233" s="343"/>
      <c r="V233" s="343"/>
      <c r="W233" s="343"/>
      <c r="X233" s="343"/>
      <c r="Y233" s="343"/>
      <c r="Z233" s="343"/>
      <c r="AA233" s="343"/>
      <c r="AB233" s="343"/>
      <c r="AC233" s="343"/>
      <c r="AD233" s="343"/>
      <c r="AE233" s="343"/>
      <c r="AF233" s="343"/>
      <c r="AG233" s="343"/>
      <c r="AH233" s="343"/>
      <c r="AI233" s="343"/>
      <c r="AJ233" s="343"/>
      <c r="AK233" s="343"/>
      <c r="AL233" s="343"/>
      <c r="AM233" s="343"/>
      <c r="AN233" s="343"/>
      <c r="AO233" s="343"/>
    </row>
    <row r="234" spans="3:41" x14ac:dyDescent="0.4">
      <c r="C234" s="17"/>
      <c r="D234" s="27"/>
      <c r="E234" s="27"/>
      <c r="F234" s="27"/>
      <c r="G234" s="27"/>
      <c r="H234" s="27"/>
      <c r="I234" s="345"/>
      <c r="J234" s="419" t="str">
        <f t="shared" ref="J234" si="1461">E93</f>
        <v>相原</v>
      </c>
      <c r="K234" s="343">
        <f t="shared" ref="K234" si="1462">IF(AND($D$1="二交代制",K$17&gt;=1,K$17&lt;=28,K93="当",L93="明",M93="休",N93="当"),10,IF(AND($D$1="三交代制",K$17&gt;=2,K$17&lt;=30,OR(K93="準",K93="深"),OR(L93="準",L93="深"),OR(M93="準",M93="深")),20,IF(AND($D$1="二交代制",OR(K93="当",K93="明"),NOT(OR(AND(K93="当",OR(L93="明",K$17=31,L$18="×"),OR(M93="休",K$17=30,K$17=31,M$18="×")),AND(K93="明",OR(J93="当",K$17=1),OR(L93="休",K$17=31,L$18="×"))))),30,IF(AND($D$1="三交代制",J93&lt;&gt;"準",J93&lt;&gt;"深",OR(K93="準",K93="深"),(NOT(OR(AND(K93="準",OR(J93="日",J93="休",K$17=1,AND(L93&lt;&gt;"準",L93&lt;&gt;"深",J93="")),OR(L93="休",AND(L93="準",OR(M93="休",K$17=30,M$18="×")),K$17=31,L$18="×",L93="")),AND(K93="深",OR(J93="休",K$17=1,AND(L93&lt;&gt;"準",L93&lt;&gt;"深",J93="")),OR(L93="休",AND(OR(L93="準",L93="深"),OR(M93="休",K$17=30,M$18="×")),K$17=31,L$18="×",L93="")))))),40,0))))</f>
        <v>0</v>
      </c>
      <c r="L234" s="343">
        <f t="shared" ref="L234" si="1463">IF(AND($D$1="二交代制",L$17&gt;=1,L$17&lt;=28,L93="当",M93="明",N93="休",O93="当"),10,IF(AND($D$1="三交代制",L$17&gt;=2,L$17&lt;=30,OR(L93="準",L93="深"),OR(M93="準",M93="深"),OR(N93="準",N93="深")),20,IF(AND($D$1="二交代制",OR(L93="当",L93="明"),NOT(OR(AND(L93="当",OR(M93="明",L$17=31,M$18="×"),OR(N93="休",L$17=30,L$17=31,N$18="×")),AND(L93="明",OR(K93="当",L$17=1),OR(M93="休",L$17=31,M$18="×"))))),30,IF(AND($D$1="三交代制",K93&lt;&gt;"準",K93&lt;&gt;"深",OR(L93="準",L93="深"),(NOT(OR(AND(L93="準",OR(K93="日",K93="休",L$17=1,AND(M93&lt;&gt;"準",M93&lt;&gt;"深",K93="")),OR(M93="休",AND(M93="準",OR(N93="休",L$17=30,N$18="×")),L$17=31,M$18="×",M93="")),AND(L93="深",OR(K93="休",L$17=1,AND(M93&lt;&gt;"準",M93&lt;&gt;"深",K93="")),OR(M93="休",AND(OR(M93="準",M93="深"),OR(N93="休",L$17=30,N$18="×")),L$17=31,M$18="×",M93="")))))),40,0))))</f>
        <v>0</v>
      </c>
      <c r="M234" s="343">
        <f t="shared" ref="M234" si="1464">IF(AND($D$1="二交代制",M$17&gt;=1,M$17&lt;=28,M93="当",N93="明",O93="休",P93="当"),10,IF(AND($D$1="三交代制",M$17&gt;=2,M$17&lt;=30,OR(M93="準",M93="深"),OR(N93="準",N93="深"),OR(O93="準",O93="深")),20,IF(AND($D$1="二交代制",OR(M93="当",M93="明"),NOT(OR(AND(M93="当",OR(N93="明",M$17=31,N$18="×"),OR(O93="休",M$17=30,M$17=31,O$18="×")),AND(M93="明",OR(L93="当",M$17=1),OR(N93="休",M$17=31,N$18="×"))))),30,IF(AND($D$1="三交代制",L93&lt;&gt;"準",L93&lt;&gt;"深",OR(M93="準",M93="深"),(NOT(OR(AND(M93="準",OR(L93="日",L93="休",M$17=1,AND(N93&lt;&gt;"準",N93&lt;&gt;"深",L93="")),OR(N93="休",AND(N93="準",OR(O93="休",M$17=30,O$18="×")),M$17=31,N$18="×",N93="")),AND(M93="深",OR(L93="休",M$17=1,AND(N93&lt;&gt;"準",N93&lt;&gt;"深",L93="")),OR(N93="休",AND(OR(N93="準",N93="深"),OR(O93="休",M$17=30,O$18="×")),M$17=31,N$18="×",N93="")))))),40,0))))</f>
        <v>0</v>
      </c>
      <c r="N234" s="343">
        <f t="shared" ref="N234" si="1465">IF(AND($D$1="二交代制",N$17&gt;=1,N$17&lt;=28,N93="当",O93="明",P93="休",Q93="当"),10,IF(AND($D$1="三交代制",N$17&gt;=2,N$17&lt;=30,OR(N93="準",N93="深"),OR(O93="準",O93="深"),OR(P93="準",P93="深")),20,IF(AND($D$1="二交代制",OR(N93="当",N93="明"),NOT(OR(AND(N93="当",OR(O93="明",N$17=31,O$18="×"),OR(P93="休",N$17=30,N$17=31,P$18="×")),AND(N93="明",OR(M93="当",N$17=1),OR(O93="休",N$17=31,O$18="×"))))),30,IF(AND($D$1="三交代制",M93&lt;&gt;"準",M93&lt;&gt;"深",OR(N93="準",N93="深"),(NOT(OR(AND(N93="準",OR(M93="日",M93="休",N$17=1,AND(O93&lt;&gt;"準",O93&lt;&gt;"深",M93="")),OR(O93="休",AND(O93="準",OR(P93="休",N$17=30,P$18="×")),N$17=31,O$18="×",O93="")),AND(N93="深",OR(M93="休",N$17=1,AND(O93&lt;&gt;"準",O93&lt;&gt;"深",M93="")),OR(O93="休",AND(OR(O93="準",O93="深"),OR(P93="休",N$17=30,P$18="×")),N$17=31,O$18="×",O93="")))))),40,0))))</f>
        <v>0</v>
      </c>
      <c r="O234" s="343">
        <f t="shared" ref="O234" si="1466">IF(AND($D$1="二交代制",O$17&gt;=1,O$17&lt;=28,O93="当",P93="明",Q93="休",R93="当"),10,IF(AND($D$1="三交代制",O$17&gt;=2,O$17&lt;=30,OR(O93="準",O93="深"),OR(P93="準",P93="深"),OR(Q93="準",Q93="深")),20,IF(AND($D$1="二交代制",OR(O93="当",O93="明"),NOT(OR(AND(O93="当",OR(P93="明",O$17=31,P$18="×"),OR(Q93="休",O$17=30,O$17=31,Q$18="×")),AND(O93="明",OR(N93="当",O$17=1),OR(P93="休",O$17=31,P$18="×"))))),30,IF(AND($D$1="三交代制",N93&lt;&gt;"準",N93&lt;&gt;"深",OR(O93="準",O93="深"),(NOT(OR(AND(O93="準",OR(N93="日",N93="休",O$17=1,AND(P93&lt;&gt;"準",P93&lt;&gt;"深",N93="")),OR(P93="休",AND(P93="準",OR(Q93="休",O$17=30,Q$18="×")),O$17=31,P$18="×",P93="")),AND(O93="深",OR(N93="休",O$17=1,AND(P93&lt;&gt;"準",P93&lt;&gt;"深",N93="")),OR(P93="休",AND(OR(P93="準",P93="深"),OR(Q93="休",O$17=30,Q$18="×")),O$17=31,P$18="×",P93="")))))),40,0))))</f>
        <v>0</v>
      </c>
      <c r="P234" s="343">
        <f t="shared" ref="P234" si="1467">IF(AND($D$1="二交代制",P$17&gt;=1,P$17&lt;=28,P93="当",Q93="明",R93="休",S93="当"),10,IF(AND($D$1="三交代制",P$17&gt;=2,P$17&lt;=30,OR(P93="準",P93="深"),OR(Q93="準",Q93="深"),OR(R93="準",R93="深")),20,IF(AND($D$1="二交代制",OR(P93="当",P93="明"),NOT(OR(AND(P93="当",OR(Q93="明",P$17=31,Q$18="×"),OR(R93="休",P$17=30,P$17=31,R$18="×")),AND(P93="明",OR(O93="当",P$17=1),OR(Q93="休",P$17=31,Q$18="×"))))),30,IF(AND($D$1="三交代制",O93&lt;&gt;"準",O93&lt;&gt;"深",OR(P93="準",P93="深"),(NOT(OR(AND(P93="準",OR(O93="日",O93="休",P$17=1,AND(Q93&lt;&gt;"準",Q93&lt;&gt;"深",O93="")),OR(Q93="休",AND(Q93="準",OR(R93="休",P$17=30,R$18="×")),P$17=31,Q$18="×",Q93="")),AND(P93="深",OR(O93="休",P$17=1,AND(Q93&lt;&gt;"準",Q93&lt;&gt;"深",O93="")),OR(Q93="休",AND(OR(Q93="準",Q93="深"),OR(R93="休",P$17=30,R$18="×")),P$17=31,Q$18="×",Q93="")))))),40,0))))</f>
        <v>0</v>
      </c>
      <c r="Q234" s="343">
        <f t="shared" ref="Q234" si="1468">IF(AND($D$1="二交代制",Q$17&gt;=1,Q$17&lt;=28,Q93="当",R93="明",S93="休",T93="当"),10,IF(AND($D$1="三交代制",Q$17&gt;=2,Q$17&lt;=30,OR(Q93="準",Q93="深"),OR(R93="準",R93="深"),OR(S93="準",S93="深")),20,IF(AND($D$1="二交代制",OR(Q93="当",Q93="明"),NOT(OR(AND(Q93="当",OR(R93="明",Q$17=31,R$18="×"),OR(S93="休",Q$17=30,Q$17=31,S$18="×")),AND(Q93="明",OR(P93="当",Q$17=1),OR(R93="休",Q$17=31,R$18="×"))))),30,IF(AND($D$1="三交代制",P93&lt;&gt;"準",P93&lt;&gt;"深",OR(Q93="準",Q93="深"),(NOT(OR(AND(Q93="準",OR(P93="日",P93="休",Q$17=1,AND(R93&lt;&gt;"準",R93&lt;&gt;"深",P93="")),OR(R93="休",AND(R93="準",OR(S93="休",Q$17=30,S$18="×")),Q$17=31,R$18="×",R93="")),AND(Q93="深",OR(P93="休",Q$17=1,AND(R93&lt;&gt;"準",R93&lt;&gt;"深",P93="")),OR(R93="休",AND(OR(R93="準",R93="深"),OR(S93="休",Q$17=30,S$18="×")),Q$17=31,R$18="×",R93="")))))),40,0))))</f>
        <v>0</v>
      </c>
      <c r="R234" s="343">
        <f t="shared" ref="R234" si="1469">IF(AND($D$1="二交代制",R$17&gt;=1,R$17&lt;=28,R93="当",S93="明",T93="休",U93="当"),10,IF(AND($D$1="三交代制",R$17&gt;=2,R$17&lt;=30,OR(R93="準",R93="深"),OR(S93="準",S93="深"),OR(T93="準",T93="深")),20,IF(AND($D$1="二交代制",OR(R93="当",R93="明"),NOT(OR(AND(R93="当",OR(S93="明",R$17=31,S$18="×"),OR(T93="休",R$17=30,R$17=31,T$18="×")),AND(R93="明",OR(Q93="当",R$17=1),OR(S93="休",R$17=31,S$18="×"))))),30,IF(AND($D$1="三交代制",Q93&lt;&gt;"準",Q93&lt;&gt;"深",OR(R93="準",R93="深"),(NOT(OR(AND(R93="準",OR(Q93="日",Q93="休",R$17=1,AND(S93&lt;&gt;"準",S93&lt;&gt;"深",Q93="")),OR(S93="休",AND(S93="準",OR(T93="休",R$17=30,T$18="×")),R$17=31,S$18="×",S93="")),AND(R93="深",OR(Q93="休",R$17=1,AND(S93&lt;&gt;"準",S93&lt;&gt;"深",Q93="")),OR(S93="休",AND(OR(S93="準",S93="深"),OR(T93="休",R$17=30,T$18="×")),R$17=31,S$18="×",S93="")))))),40,0))))</f>
        <v>0</v>
      </c>
      <c r="S234" s="343">
        <f t="shared" ref="S234" si="1470">IF(AND($D$1="二交代制",S$17&gt;=1,S$17&lt;=28,S93="当",T93="明",U93="休",V93="当"),10,IF(AND($D$1="三交代制",S$17&gt;=2,S$17&lt;=30,OR(S93="準",S93="深"),OR(T93="準",T93="深"),OR(U93="準",U93="深")),20,IF(AND($D$1="二交代制",OR(S93="当",S93="明"),NOT(OR(AND(S93="当",OR(T93="明",S$17=31,T$18="×"),OR(U93="休",S$17=30,S$17=31,U$18="×")),AND(S93="明",OR(R93="当",S$17=1),OR(T93="休",S$17=31,T$18="×"))))),30,IF(AND($D$1="三交代制",R93&lt;&gt;"準",R93&lt;&gt;"深",OR(S93="準",S93="深"),(NOT(OR(AND(S93="準",OR(R93="日",R93="休",S$17=1,AND(T93&lt;&gt;"準",T93&lt;&gt;"深",R93="")),OR(T93="休",AND(T93="準",OR(U93="休",S$17=30,U$18="×")),S$17=31,T$18="×",T93="")),AND(S93="深",OR(R93="休",S$17=1,AND(T93&lt;&gt;"準",T93&lt;&gt;"深",R93="")),OR(T93="休",AND(OR(T93="準",T93="深"),OR(U93="休",S$17=30,U$18="×")),S$17=31,T$18="×",T93="")))))),40,0))))</f>
        <v>0</v>
      </c>
      <c r="T234" s="343">
        <f t="shared" ref="T234" si="1471">IF(AND($D$1="二交代制",T$17&gt;=1,T$17&lt;=28,T93="当",U93="明",V93="休",W93="当"),10,IF(AND($D$1="三交代制",T$17&gt;=2,T$17&lt;=30,OR(T93="準",T93="深"),OR(U93="準",U93="深"),OR(V93="準",V93="深")),20,IF(AND($D$1="二交代制",OR(T93="当",T93="明"),NOT(OR(AND(T93="当",OR(U93="明",T$17=31,U$18="×"),OR(V93="休",T$17=30,T$17=31,V$18="×")),AND(T93="明",OR(S93="当",T$17=1),OR(U93="休",T$17=31,U$18="×"))))),30,IF(AND($D$1="三交代制",S93&lt;&gt;"準",S93&lt;&gt;"深",OR(T93="準",T93="深"),(NOT(OR(AND(T93="準",OR(S93="日",S93="休",T$17=1,AND(U93&lt;&gt;"準",U93&lt;&gt;"深",S93="")),OR(U93="休",AND(U93="準",OR(V93="休",T$17=30,V$18="×")),T$17=31,U$18="×",U93="")),AND(T93="深",OR(S93="休",T$17=1,AND(U93&lt;&gt;"準",U93&lt;&gt;"深",S93="")),OR(U93="休",AND(OR(U93="準",U93="深"),OR(V93="休",T$17=30,V$18="×")),T$17=31,U$18="×",U93="")))))),40,0))))</f>
        <v>0</v>
      </c>
      <c r="U234" s="343">
        <f t="shared" ref="U234" si="1472">IF(AND($D$1="二交代制",U$17&gt;=1,U$17&lt;=28,U93="当",V93="明",W93="休",X93="当"),10,IF(AND($D$1="三交代制",U$17&gt;=2,U$17&lt;=30,OR(U93="準",U93="深"),OR(V93="準",V93="深"),OR(W93="準",W93="深")),20,IF(AND($D$1="二交代制",OR(U93="当",U93="明"),NOT(OR(AND(U93="当",OR(V93="明",U$17=31,V$18="×"),OR(W93="休",U$17=30,U$17=31,W$18="×")),AND(U93="明",OR(T93="当",U$17=1),OR(V93="休",U$17=31,V$18="×"))))),30,IF(AND($D$1="三交代制",T93&lt;&gt;"準",T93&lt;&gt;"深",OR(U93="準",U93="深"),(NOT(OR(AND(U93="準",OR(T93="日",T93="休",U$17=1,AND(V93&lt;&gt;"準",V93&lt;&gt;"深",T93="")),OR(V93="休",AND(V93="準",OR(W93="休",U$17=30,W$18="×")),U$17=31,V$18="×",V93="")),AND(U93="深",OR(T93="休",U$17=1,AND(V93&lt;&gt;"準",V93&lt;&gt;"深",T93="")),OR(V93="休",AND(OR(V93="準",V93="深"),OR(W93="休",U$17=30,W$18="×")),U$17=31,V$18="×",V93="")))))),40,0))))</f>
        <v>0</v>
      </c>
      <c r="V234" s="343">
        <f t="shared" ref="V234" si="1473">IF(AND($D$1="二交代制",V$17&gt;=1,V$17&lt;=28,V93="当",W93="明",X93="休",Y93="当"),10,IF(AND($D$1="三交代制",V$17&gt;=2,V$17&lt;=30,OR(V93="準",V93="深"),OR(W93="準",W93="深"),OR(X93="準",X93="深")),20,IF(AND($D$1="二交代制",OR(V93="当",V93="明"),NOT(OR(AND(V93="当",OR(W93="明",V$17=31,W$18="×"),OR(X93="休",V$17=30,V$17=31,X$18="×")),AND(V93="明",OR(U93="当",V$17=1),OR(W93="休",V$17=31,W$18="×"))))),30,IF(AND($D$1="三交代制",U93&lt;&gt;"準",U93&lt;&gt;"深",OR(V93="準",V93="深"),(NOT(OR(AND(V93="準",OR(U93="日",U93="休",V$17=1,AND(W93&lt;&gt;"準",W93&lt;&gt;"深",U93="")),OR(W93="休",AND(W93="準",OR(X93="休",V$17=30,X$18="×")),V$17=31,W$18="×",W93="")),AND(V93="深",OR(U93="休",V$17=1,AND(W93&lt;&gt;"準",W93&lt;&gt;"深",U93="")),OR(W93="休",AND(OR(W93="準",W93="深"),OR(X93="休",V$17=30,X$18="×")),V$17=31,W$18="×",W93="")))))),40,0))))</f>
        <v>0</v>
      </c>
      <c r="W234" s="343">
        <f t="shared" ref="W234" si="1474">IF(AND($D$1="二交代制",W$17&gt;=1,W$17&lt;=28,W93="当",X93="明",Y93="休",Z93="当"),10,IF(AND($D$1="三交代制",W$17&gt;=2,W$17&lt;=30,OR(W93="準",W93="深"),OR(X93="準",X93="深"),OR(Y93="準",Y93="深")),20,IF(AND($D$1="二交代制",OR(W93="当",W93="明"),NOT(OR(AND(W93="当",OR(X93="明",W$17=31,X$18="×"),OR(Y93="休",W$17=30,W$17=31,Y$18="×")),AND(W93="明",OR(V93="当",W$17=1),OR(X93="休",W$17=31,X$18="×"))))),30,IF(AND($D$1="三交代制",V93&lt;&gt;"準",V93&lt;&gt;"深",OR(W93="準",W93="深"),(NOT(OR(AND(W93="準",OR(V93="日",V93="休",W$17=1,AND(X93&lt;&gt;"準",X93&lt;&gt;"深",V93="")),OR(X93="休",AND(X93="準",OR(Y93="休",W$17=30,Y$18="×")),W$17=31,X$18="×",X93="")),AND(W93="深",OR(V93="休",W$17=1,AND(X93&lt;&gt;"準",X93&lt;&gt;"深",V93="")),OR(X93="休",AND(OR(X93="準",X93="深"),OR(Y93="休",W$17=30,Y$18="×")),W$17=31,X$18="×",X93="")))))),40,0))))</f>
        <v>0</v>
      </c>
      <c r="X234" s="343">
        <f t="shared" ref="X234" si="1475">IF(AND($D$1="二交代制",X$17&gt;=1,X$17&lt;=28,X93="当",Y93="明",Z93="休",AA93="当"),10,IF(AND($D$1="三交代制",X$17&gt;=2,X$17&lt;=30,OR(X93="準",X93="深"),OR(Y93="準",Y93="深"),OR(Z93="準",Z93="深")),20,IF(AND($D$1="二交代制",OR(X93="当",X93="明"),NOT(OR(AND(X93="当",OR(Y93="明",X$17=31,Y$18="×"),OR(Z93="休",X$17=30,X$17=31,Z$18="×")),AND(X93="明",OR(W93="当",X$17=1),OR(Y93="休",X$17=31,Y$18="×"))))),30,IF(AND($D$1="三交代制",W93&lt;&gt;"準",W93&lt;&gt;"深",OR(X93="準",X93="深"),(NOT(OR(AND(X93="準",OR(W93="日",W93="休",X$17=1,AND(Y93&lt;&gt;"準",Y93&lt;&gt;"深",W93="")),OR(Y93="休",AND(Y93="準",OR(Z93="休",X$17=30,Z$18="×")),X$17=31,Y$18="×",Y93="")),AND(X93="深",OR(W93="休",X$17=1,AND(Y93&lt;&gt;"準",Y93&lt;&gt;"深",W93="")),OR(Y93="休",AND(OR(Y93="準",Y93="深"),OR(Z93="休",X$17=30,Z$18="×")),X$17=31,Y$18="×",Y93="")))))),40,0))))</f>
        <v>0</v>
      </c>
      <c r="Y234" s="343">
        <f t="shared" ref="Y234" si="1476">IF(AND($D$1="二交代制",Y$17&gt;=1,Y$17&lt;=28,Y93="当",Z93="明",AA93="休",AB93="当"),10,IF(AND($D$1="三交代制",Y$17&gt;=2,Y$17&lt;=30,OR(Y93="準",Y93="深"),OR(Z93="準",Z93="深"),OR(AA93="準",AA93="深")),20,IF(AND($D$1="二交代制",OR(Y93="当",Y93="明"),NOT(OR(AND(Y93="当",OR(Z93="明",Y$17=31,Z$18="×"),OR(AA93="休",Y$17=30,Y$17=31,AA$18="×")),AND(Y93="明",OR(X93="当",Y$17=1),OR(Z93="休",Y$17=31,Z$18="×"))))),30,IF(AND($D$1="三交代制",X93&lt;&gt;"準",X93&lt;&gt;"深",OR(Y93="準",Y93="深"),(NOT(OR(AND(Y93="準",OR(X93="日",X93="休",Y$17=1,AND(Z93&lt;&gt;"準",Z93&lt;&gt;"深",X93="")),OR(Z93="休",AND(Z93="準",OR(AA93="休",Y$17=30,AA$18="×")),Y$17=31,Z$18="×",Z93="")),AND(Y93="深",OR(X93="休",Y$17=1,AND(Z93&lt;&gt;"準",Z93&lt;&gt;"深",X93="")),OR(Z93="休",AND(OR(Z93="準",Z93="深"),OR(AA93="休",Y$17=30,AA$18="×")),Y$17=31,Z$18="×",Z93="")))))),40,0))))</f>
        <v>0</v>
      </c>
      <c r="Z234" s="343">
        <f t="shared" ref="Z234" si="1477">IF(AND($D$1="二交代制",Z$17&gt;=1,Z$17&lt;=28,Z93="当",AA93="明",AB93="休",AC93="当"),10,IF(AND($D$1="三交代制",Z$17&gt;=2,Z$17&lt;=30,OR(Z93="準",Z93="深"),OR(AA93="準",AA93="深"),OR(AB93="準",AB93="深")),20,IF(AND($D$1="二交代制",OR(Z93="当",Z93="明"),NOT(OR(AND(Z93="当",OR(AA93="明",Z$17=31,AA$18="×"),OR(AB93="休",Z$17=30,Z$17=31,AB$18="×")),AND(Z93="明",OR(Y93="当",Z$17=1),OR(AA93="休",Z$17=31,AA$18="×"))))),30,IF(AND($D$1="三交代制",Y93&lt;&gt;"準",Y93&lt;&gt;"深",OR(Z93="準",Z93="深"),(NOT(OR(AND(Z93="準",OR(Y93="日",Y93="休",Z$17=1,AND(AA93&lt;&gt;"準",AA93&lt;&gt;"深",Y93="")),OR(AA93="休",AND(AA93="準",OR(AB93="休",Z$17=30,AB$18="×")),Z$17=31,AA$18="×",AA93="")),AND(Z93="深",OR(Y93="休",Z$17=1,AND(AA93&lt;&gt;"準",AA93&lt;&gt;"深",Y93="")),OR(AA93="休",AND(OR(AA93="準",AA93="深"),OR(AB93="休",Z$17=30,AB$18="×")),Z$17=31,AA$18="×",AA93="")))))),40,0))))</f>
        <v>0</v>
      </c>
      <c r="AA234" s="343">
        <f t="shared" ref="AA234" si="1478">IF(AND($D$1="二交代制",AA$17&gt;=1,AA$17&lt;=28,AA93="当",AB93="明",AC93="休",AD93="当"),10,IF(AND($D$1="三交代制",AA$17&gt;=2,AA$17&lt;=30,OR(AA93="準",AA93="深"),OR(AB93="準",AB93="深"),OR(AC93="準",AC93="深")),20,IF(AND($D$1="二交代制",OR(AA93="当",AA93="明"),NOT(OR(AND(AA93="当",OR(AB93="明",AA$17=31,AB$18="×"),OR(AC93="休",AA$17=30,AA$17=31,AC$18="×")),AND(AA93="明",OR(Z93="当",AA$17=1),OR(AB93="休",AA$17=31,AB$18="×"))))),30,IF(AND($D$1="三交代制",Z93&lt;&gt;"準",Z93&lt;&gt;"深",OR(AA93="準",AA93="深"),(NOT(OR(AND(AA93="準",OR(Z93="日",Z93="休",AA$17=1,AND(AB93&lt;&gt;"準",AB93&lt;&gt;"深",Z93="")),OR(AB93="休",AND(AB93="準",OR(AC93="休",AA$17=30,AC$18="×")),AA$17=31,AB$18="×",AB93="")),AND(AA93="深",OR(Z93="休",AA$17=1,AND(AB93&lt;&gt;"準",AB93&lt;&gt;"深",Z93="")),OR(AB93="休",AND(OR(AB93="準",AB93="深"),OR(AC93="休",AA$17=30,AC$18="×")),AA$17=31,AB$18="×",AB93="")))))),40,0))))</f>
        <v>0</v>
      </c>
      <c r="AB234" s="343">
        <f t="shared" ref="AB234" si="1479">IF(AND($D$1="二交代制",AB$17&gt;=1,AB$17&lt;=28,AB93="当",AC93="明",AD93="休",AE93="当"),10,IF(AND($D$1="三交代制",AB$17&gt;=2,AB$17&lt;=30,OR(AB93="準",AB93="深"),OR(AC93="準",AC93="深"),OR(AD93="準",AD93="深")),20,IF(AND($D$1="二交代制",OR(AB93="当",AB93="明"),NOT(OR(AND(AB93="当",OR(AC93="明",AB$17=31,AC$18="×"),OR(AD93="休",AB$17=30,AB$17=31,AD$18="×")),AND(AB93="明",OR(AA93="当",AB$17=1),OR(AC93="休",AB$17=31,AC$18="×"))))),30,IF(AND($D$1="三交代制",AA93&lt;&gt;"準",AA93&lt;&gt;"深",OR(AB93="準",AB93="深"),(NOT(OR(AND(AB93="準",OR(AA93="日",AA93="休",AB$17=1,AND(AC93&lt;&gt;"準",AC93&lt;&gt;"深",AA93="")),OR(AC93="休",AND(AC93="準",OR(AD93="休",AB$17=30,AD$18="×")),AB$17=31,AC$18="×",AC93="")),AND(AB93="深",OR(AA93="休",AB$17=1,AND(AC93&lt;&gt;"準",AC93&lt;&gt;"深",AA93="")),OR(AC93="休",AND(OR(AC93="準",AC93="深"),OR(AD93="休",AB$17=30,AD$18="×")),AB$17=31,AC$18="×",AC93="")))))),40,0))))</f>
        <v>0</v>
      </c>
      <c r="AC234" s="343">
        <f t="shared" ref="AC234" si="1480">IF(AND($D$1="二交代制",AC$17&gt;=1,AC$17&lt;=28,AC93="当",AD93="明",AE93="休",AF93="当"),10,IF(AND($D$1="三交代制",AC$17&gt;=2,AC$17&lt;=30,OR(AC93="準",AC93="深"),OR(AD93="準",AD93="深"),OR(AE93="準",AE93="深")),20,IF(AND($D$1="二交代制",OR(AC93="当",AC93="明"),NOT(OR(AND(AC93="当",OR(AD93="明",AC$17=31,AD$18="×"),OR(AE93="休",AC$17=30,AC$17=31,AE$18="×")),AND(AC93="明",OR(AB93="当",AC$17=1),OR(AD93="休",AC$17=31,AD$18="×"))))),30,IF(AND($D$1="三交代制",AB93&lt;&gt;"準",AB93&lt;&gt;"深",OR(AC93="準",AC93="深"),(NOT(OR(AND(AC93="準",OR(AB93="日",AB93="休",AC$17=1,AND(AD93&lt;&gt;"準",AD93&lt;&gt;"深",AB93="")),OR(AD93="休",AND(AD93="準",OR(AE93="休",AC$17=30,AE$18="×")),AC$17=31,AD$18="×",AD93="")),AND(AC93="深",OR(AB93="休",AC$17=1,AND(AD93&lt;&gt;"準",AD93&lt;&gt;"深",AB93="")),OR(AD93="休",AND(OR(AD93="準",AD93="深"),OR(AE93="休",AC$17=30,AE$18="×")),AC$17=31,AD$18="×",AD93="")))))),40,0))))</f>
        <v>0</v>
      </c>
      <c r="AD234" s="343">
        <f t="shared" ref="AD234" si="1481">IF(AND($D$1="二交代制",AD$17&gt;=1,AD$17&lt;=28,AD93="当",AE93="明",AF93="休",AG93="当"),10,IF(AND($D$1="三交代制",AD$17&gt;=2,AD$17&lt;=30,OR(AD93="準",AD93="深"),OR(AE93="準",AE93="深"),OR(AF93="準",AF93="深")),20,IF(AND($D$1="二交代制",OR(AD93="当",AD93="明"),NOT(OR(AND(AD93="当",OR(AE93="明",AD$17=31,AE$18="×"),OR(AF93="休",AD$17=30,AD$17=31,AF$18="×")),AND(AD93="明",OR(AC93="当",AD$17=1),OR(AE93="休",AD$17=31,AE$18="×"))))),30,IF(AND($D$1="三交代制",AC93&lt;&gt;"準",AC93&lt;&gt;"深",OR(AD93="準",AD93="深"),(NOT(OR(AND(AD93="準",OR(AC93="日",AC93="休",AD$17=1,AND(AE93&lt;&gt;"準",AE93&lt;&gt;"深",AC93="")),OR(AE93="休",AND(AE93="準",OR(AF93="休",AD$17=30,AF$18="×")),AD$17=31,AE$18="×",AE93="")),AND(AD93="深",OR(AC93="休",AD$17=1,AND(AE93&lt;&gt;"準",AE93&lt;&gt;"深",AC93="")),OR(AE93="休",AND(OR(AE93="準",AE93="深"),OR(AF93="休",AD$17=30,AF$18="×")),AD$17=31,AE$18="×",AE93="")))))),40,0))))</f>
        <v>0</v>
      </c>
      <c r="AE234" s="343">
        <f t="shared" ref="AE234" si="1482">IF(AND($D$1="二交代制",AE$17&gt;=1,AE$17&lt;=28,AE93="当",AF93="明",AG93="休",AH93="当"),10,IF(AND($D$1="三交代制",AE$17&gt;=2,AE$17&lt;=30,OR(AE93="準",AE93="深"),OR(AF93="準",AF93="深"),OR(AG93="準",AG93="深")),20,IF(AND($D$1="二交代制",OR(AE93="当",AE93="明"),NOT(OR(AND(AE93="当",OR(AF93="明",AE$17=31,AF$18="×"),OR(AG93="休",AE$17=30,AE$17=31,AG$18="×")),AND(AE93="明",OR(AD93="当",AE$17=1),OR(AF93="休",AE$17=31,AF$18="×"))))),30,IF(AND($D$1="三交代制",AD93&lt;&gt;"準",AD93&lt;&gt;"深",OR(AE93="準",AE93="深"),(NOT(OR(AND(AE93="準",OR(AD93="日",AD93="休",AE$17=1,AND(AF93&lt;&gt;"準",AF93&lt;&gt;"深",AD93="")),OR(AF93="休",AND(AF93="準",OR(AG93="休",AE$17=30,AG$18="×")),AE$17=31,AF$18="×",AF93="")),AND(AE93="深",OR(AD93="休",AE$17=1,AND(AF93&lt;&gt;"準",AF93&lt;&gt;"深",AD93="")),OR(AF93="休",AND(OR(AF93="準",AF93="深"),OR(AG93="休",AE$17=30,AG$18="×")),AE$17=31,AF$18="×",AF93="")))))),40,0))))</f>
        <v>0</v>
      </c>
      <c r="AF234" s="343">
        <f t="shared" ref="AF234" si="1483">IF(AND($D$1="二交代制",AF$17&gt;=1,AF$17&lt;=28,AF93="当",AG93="明",AH93="休",AI93="当"),10,IF(AND($D$1="三交代制",AF$17&gt;=2,AF$17&lt;=30,OR(AF93="準",AF93="深"),OR(AG93="準",AG93="深"),OR(AH93="準",AH93="深")),20,IF(AND($D$1="二交代制",OR(AF93="当",AF93="明"),NOT(OR(AND(AF93="当",OR(AG93="明",AF$17=31,AG$18="×"),OR(AH93="休",AF$17=30,AF$17=31,AH$18="×")),AND(AF93="明",OR(AE93="当",AF$17=1),OR(AG93="休",AF$17=31,AG$18="×"))))),30,IF(AND($D$1="三交代制",AE93&lt;&gt;"準",AE93&lt;&gt;"深",OR(AF93="準",AF93="深"),(NOT(OR(AND(AF93="準",OR(AE93="日",AE93="休",AF$17=1,AND(AG93&lt;&gt;"準",AG93&lt;&gt;"深",AE93="")),OR(AG93="休",AND(AG93="準",OR(AH93="休",AF$17=30,AH$18="×")),AF$17=31,AG$18="×",AG93="")),AND(AF93="深",OR(AE93="休",AF$17=1,AND(AG93&lt;&gt;"準",AG93&lt;&gt;"深",AE93="")),OR(AG93="休",AND(OR(AG93="準",AG93="深"),OR(AH93="休",AF$17=30,AH$18="×")),AF$17=31,AG$18="×",AG93="")))))),40,0))))</f>
        <v>0</v>
      </c>
      <c r="AG234" s="343">
        <f t="shared" ref="AG234" si="1484">IF(AND($D$1="二交代制",AG$17&gt;=1,AG$17&lt;=28,AG93="当",AH93="明",AI93="休",AJ93="当"),10,IF(AND($D$1="三交代制",AG$17&gt;=2,AG$17&lt;=30,OR(AG93="準",AG93="深"),OR(AH93="準",AH93="深"),OR(AI93="準",AI93="深")),20,IF(AND($D$1="二交代制",OR(AG93="当",AG93="明"),NOT(OR(AND(AG93="当",OR(AH93="明",AG$17=31,AH$18="×"),OR(AI93="休",AG$17=30,AG$17=31,AI$18="×")),AND(AG93="明",OR(AF93="当",AG$17=1),OR(AH93="休",AG$17=31,AH$18="×"))))),30,IF(AND($D$1="三交代制",AF93&lt;&gt;"準",AF93&lt;&gt;"深",OR(AG93="準",AG93="深"),(NOT(OR(AND(AG93="準",OR(AF93="日",AF93="休",AG$17=1,AND(AH93&lt;&gt;"準",AH93&lt;&gt;"深",AF93="")),OR(AH93="休",AND(AH93="準",OR(AI93="休",AG$17=30,AI$18="×")),AG$17=31,AH$18="×",AH93="")),AND(AG93="深",OR(AF93="休",AG$17=1,AND(AH93&lt;&gt;"準",AH93&lt;&gt;"深",AF93="")),OR(AH93="休",AND(OR(AH93="準",AH93="深"),OR(AI93="休",AG$17=30,AI$18="×")),AG$17=31,AH$18="×",AH93="")))))),40,0))))</f>
        <v>0</v>
      </c>
      <c r="AH234" s="343">
        <f t="shared" ref="AH234" si="1485">IF(AND($D$1="二交代制",AH$17&gt;=1,AH$17&lt;=28,AH93="当",AI93="明",AJ93="休",AK93="当"),10,IF(AND($D$1="三交代制",AH$17&gt;=2,AH$17&lt;=30,OR(AH93="準",AH93="深"),OR(AI93="準",AI93="深"),OR(AJ93="準",AJ93="深")),20,IF(AND($D$1="二交代制",OR(AH93="当",AH93="明"),NOT(OR(AND(AH93="当",OR(AI93="明",AH$17=31,AI$18="×"),OR(AJ93="休",AH$17=30,AH$17=31,AJ$18="×")),AND(AH93="明",OR(AG93="当",AH$17=1),OR(AI93="休",AH$17=31,AI$18="×"))))),30,IF(AND($D$1="三交代制",AG93&lt;&gt;"準",AG93&lt;&gt;"深",OR(AH93="準",AH93="深"),(NOT(OR(AND(AH93="準",OR(AG93="日",AG93="休",AH$17=1,AND(AI93&lt;&gt;"準",AI93&lt;&gt;"深",AG93="")),OR(AI93="休",AND(AI93="準",OR(AJ93="休",AH$17=30,AJ$18="×")),AH$17=31,AI$18="×",AI93="")),AND(AH93="深",OR(AG93="休",AH$17=1,AND(AI93&lt;&gt;"準",AI93&lt;&gt;"深",AG93="")),OR(AI93="休",AND(OR(AI93="準",AI93="深"),OR(AJ93="休",AH$17=30,AJ$18="×")),AH$17=31,AI$18="×",AI93="")))))),40,0))))</f>
        <v>0</v>
      </c>
      <c r="AI234" s="343">
        <f t="shared" ref="AI234" si="1486">IF(AND($D$1="二交代制",AI$17&gt;=1,AI$17&lt;=28,AI93="当",AJ93="明",AK93="休",AL93="当"),10,IF(AND($D$1="三交代制",AI$17&gt;=2,AI$17&lt;=30,OR(AI93="準",AI93="深"),OR(AJ93="準",AJ93="深"),OR(AK93="準",AK93="深")),20,IF(AND($D$1="二交代制",OR(AI93="当",AI93="明"),NOT(OR(AND(AI93="当",OR(AJ93="明",AI$17=31,AJ$18="×"),OR(AK93="休",AI$17=30,AI$17=31,AK$18="×")),AND(AI93="明",OR(AH93="当",AI$17=1),OR(AJ93="休",AI$17=31,AJ$18="×"))))),30,IF(AND($D$1="三交代制",AH93&lt;&gt;"準",AH93&lt;&gt;"深",OR(AI93="準",AI93="深"),(NOT(OR(AND(AI93="準",OR(AH93="日",AH93="休",AI$17=1,AND(AJ93&lt;&gt;"準",AJ93&lt;&gt;"深",AH93="")),OR(AJ93="休",AND(AJ93="準",OR(AK93="休",AI$17=30,AK$18="×")),AI$17=31,AJ$18="×",AJ93="")),AND(AI93="深",OR(AH93="休",AI$17=1,AND(AJ93&lt;&gt;"準",AJ93&lt;&gt;"深",AH93="")),OR(AJ93="休",AND(OR(AJ93="準",AJ93="深"),OR(AK93="休",AI$17=30,AK$18="×")),AI$17=31,AJ$18="×",AJ93="")))))),40,0))))</f>
        <v>0</v>
      </c>
      <c r="AJ234" s="343">
        <f t="shared" ref="AJ234" si="1487">IF(AND($D$1="二交代制",AJ$17&gt;=1,AJ$17&lt;=28,AJ93="当",AK93="明",AL93="休",AM93="当"),10,IF(AND($D$1="三交代制",AJ$17&gt;=2,AJ$17&lt;=30,OR(AJ93="準",AJ93="深"),OR(AK93="準",AK93="深"),OR(AL93="準",AL93="深")),20,IF(AND($D$1="二交代制",OR(AJ93="当",AJ93="明"),NOT(OR(AND(AJ93="当",OR(AK93="明",AJ$17=31,AK$18="×"),OR(AL93="休",AJ$17=30,AJ$17=31,AL$18="×")),AND(AJ93="明",OR(AI93="当",AJ$17=1),OR(AK93="休",AJ$17=31,AK$18="×"))))),30,IF(AND($D$1="三交代制",AI93&lt;&gt;"準",AI93&lt;&gt;"深",OR(AJ93="準",AJ93="深"),(NOT(OR(AND(AJ93="準",OR(AI93="日",AI93="休",AJ$17=1,AND(AK93&lt;&gt;"準",AK93&lt;&gt;"深",AI93="")),OR(AK93="休",AND(AK93="準",OR(AL93="休",AJ$17=30,AL$18="×")),AJ$17=31,AK$18="×",AK93="")),AND(AJ93="深",OR(AI93="休",AJ$17=1,AND(AK93&lt;&gt;"準",AK93&lt;&gt;"深",AI93="")),OR(AK93="休",AND(OR(AK93="準",AK93="深"),OR(AL93="休",AJ$17=30,AL$18="×")),AJ$17=31,AK$18="×",AK93="")))))),40,0))))</f>
        <v>0</v>
      </c>
      <c r="AK234" s="343">
        <f t="shared" ref="AK234" si="1488">IF(AND($D$1="二交代制",AK$17&gt;=1,AK$17&lt;=28,AK93="当",AL93="明",AM93="休",AN93="当"),10,IF(AND($D$1="三交代制",AK$17&gt;=2,AK$17&lt;=30,OR(AK93="準",AK93="深"),OR(AL93="準",AL93="深"),OR(AM93="準",AM93="深")),20,IF(AND($D$1="二交代制",OR(AK93="当",AK93="明"),NOT(OR(AND(AK93="当",OR(AL93="明",AK$17=31,AL$18="×"),OR(AM93="休",AK$17=30,AK$17=31,AM$18="×")),AND(AK93="明",OR(AJ93="当",AK$17=1),OR(AL93="休",AK$17=31,AL$18="×"))))),30,IF(AND($D$1="三交代制",AJ93&lt;&gt;"準",AJ93&lt;&gt;"深",OR(AK93="準",AK93="深"),(NOT(OR(AND(AK93="準",OR(AJ93="日",AJ93="休",AK$17=1,AND(AL93&lt;&gt;"準",AL93&lt;&gt;"深",AJ93="")),OR(AL93="休",AND(AL93="準",OR(AM93="休",AK$17=30,AM$18="×")),AK$17=31,AL$18="×",AL93="")),AND(AK93="深",OR(AJ93="休",AK$17=1,AND(AL93&lt;&gt;"準",AL93&lt;&gt;"深",AJ93="")),OR(AL93="休",AND(OR(AL93="準",AL93="深"),OR(AM93="休",AK$17=30,AM$18="×")),AK$17=31,AL$18="×",AL93="")))))),40,0))))</f>
        <v>0</v>
      </c>
      <c r="AL234" s="343">
        <f t="shared" ref="AL234" si="1489">IF(AND($D$1="二交代制",AL$17&gt;=1,AL$17&lt;=28,AL93="当",AM93="明",AN93="休",AO93="当"),10,IF(AND($D$1="三交代制",AL$17&gt;=2,AL$17&lt;=30,OR(AL93="準",AL93="深"),OR(AM93="準",AM93="深"),OR(AN93="準",AN93="深")),20,IF(AND($D$1="二交代制",OR(AL93="当",AL93="明"),NOT(OR(AND(AL93="当",OR(AM93="明",AL$17=31,AM$18="×"),OR(AN93="休",AL$17=30,AL$17=31,AN$18="×")),AND(AL93="明",OR(AK93="当",AL$17=1),OR(AM93="休",AL$17=31,AM$18="×"))))),30,IF(AND($D$1="三交代制",AK93&lt;&gt;"準",AK93&lt;&gt;"深",OR(AL93="準",AL93="深"),(NOT(OR(AND(AL93="準",OR(AK93="日",AK93="休",AL$17=1,AND(AM93&lt;&gt;"準",AM93&lt;&gt;"深",AK93="")),OR(AM93="休",AND(AM93="準",OR(AN93="休",AL$17=30,AN$18="×")),AL$17=31,AM$18="×",AM93="")),AND(AL93="深",OR(AK93="休",AL$17=1,AND(AM93&lt;&gt;"準",AM93&lt;&gt;"深",AK93="")),OR(AM93="休",AND(OR(AM93="準",AM93="深"),OR(AN93="休",AL$17=30,AN$18="×")),AL$17=31,AM$18="×",AM93="")))))),40,0))))</f>
        <v>0</v>
      </c>
      <c r="AM234" s="343">
        <f t="shared" ref="AM234" si="1490">IF(AND($D$1="二交代制",AM$17&gt;=1,AM$17&lt;=28,AM93="当",AN93="明",AO93="休",AP93="当"),10,IF(AND($D$1="三交代制",AM$17&gt;=2,AM$17&lt;=30,OR(AM93="準",AM93="深"),OR(AN93="準",AN93="深"),OR(AO93="準",AO93="深")),20,IF(AND($D$1="二交代制",OR(AM93="当",AM93="明"),NOT(OR(AND(AM93="当",OR(AN93="明",AM$17=31,AN$18="×"),OR(AO93="休",AM$17=30,AM$17=31,AO$18="×")),AND(AM93="明",OR(AL93="当",AM$17=1),OR(AN93="休",AM$17=31,AN$18="×"))))),30,IF(AND($D$1="三交代制",AL93&lt;&gt;"準",AL93&lt;&gt;"深",OR(AM93="準",AM93="深"),(NOT(OR(AND(AM93="準",OR(AL93="日",AL93="休",AM$17=1,AND(AN93&lt;&gt;"準",AN93&lt;&gt;"深",AL93="")),OR(AN93="休",AND(AN93="準",OR(AO93="休",AM$17=30,AO$18="×")),AM$17=31,AN$18="×",AN93="")),AND(AM93="深",OR(AL93="休",AM$17=1,AND(AN93&lt;&gt;"準",AN93&lt;&gt;"深",AL93="")),OR(AN93="休",AND(OR(AN93="準",AN93="深"),OR(AO93="休",AM$17=30,AO$18="×")),AM$17=31,AN$18="×",AN93="")))))),40,0))))</f>
        <v>0</v>
      </c>
      <c r="AN234" s="343">
        <f t="shared" ref="AN234" si="1491">IF(AND($D$1="二交代制",AN$17&gt;=1,AN$17&lt;=28,AN93="当",AO93="明",AP93="休",AQ93="当"),10,IF(AND($D$1="三交代制",AN$17&gt;=2,AN$17&lt;=30,OR(AN93="準",AN93="深"),OR(AO93="準",AO93="深"),OR(AP93="準",AP93="深")),20,IF(AND($D$1="二交代制",OR(AN93="当",AN93="明"),NOT(OR(AND(AN93="当",OR(AO93="明",AN$17=31,AO$18="×"),OR(AP93="休",AN$17=30,AN$17=31,AP$18="×")),AND(AN93="明",OR(AM93="当",AN$17=1),OR(AO93="休",AN$17=31,AO$18="×"))))),30,IF(AND($D$1="三交代制",AM93&lt;&gt;"準",AM93&lt;&gt;"深",OR(AN93="準",AN93="深"),(NOT(OR(AND(AN93="準",OR(AM93="日",AM93="休",AN$17=1,AND(AO93&lt;&gt;"準",AO93&lt;&gt;"深",AM93="")),OR(AO93="休",AND(AO93="準",OR(AP93="休",AN$17=30,AP$18="×")),AN$17=31,AO$18="×",AO93="")),AND(AN93="深",OR(AM93="休",AN$17=1,AND(AO93&lt;&gt;"準",AO93&lt;&gt;"深",AM93="")),OR(AO93="休",AND(OR(AO93="準",AO93="深"),OR(AP93="休",AN$17=30,AP$18="×")),AN$17=31,AO$18="×",AO93="")))))),40,0))))</f>
        <v>0</v>
      </c>
      <c r="AO234" s="343">
        <f t="shared" ref="AO234" si="1492">IF(AND($D$1="二交代制",AO$17&gt;=1,AO$17&lt;=28,AO93="当",AP93="明",AQ93="休",AR93="当"),10,IF(AND($D$1="三交代制",AO$17&gt;=2,AO$17&lt;=30,OR(AO93="準",AO93="深"),OR(AP93="準",AP93="深"),OR(AQ93="準",AQ93="深")),20,IF(AND($D$1="二交代制",OR(AO93="当",AO93="明"),NOT(OR(AND(AO93="当",OR(AP93="明",AO$17=31,AP$18="×"),OR(AQ93="休",AO$17=30,AO$17=31,AQ$18="×")),AND(AO93="明",OR(AN93="当",AO$17=1),OR(AP93="休",AO$17=31,AP$18="×"))))),30,IF(AND($D$1="三交代制",AN93&lt;&gt;"準",AN93&lt;&gt;"深",OR(AO93="準",AO93="深"),(NOT(OR(AND(AO93="準",OR(AN93="日",AN93="休",AO$17=1,AND(AP93&lt;&gt;"準",AP93&lt;&gt;"深",AN93="")),OR(AP93="休",AND(AP93="準",OR(AQ93="休",AO$17=30,AQ$18="×")),AO$17=31,AP$18="×",AP93="")),AND(AO93="深",OR(AN93="休",AO$17=1,AND(AP93&lt;&gt;"準",AP93&lt;&gt;"深",AN93="")),OR(AP93="休",AND(OR(AP93="準",AP93="深"),OR(AQ93="休",AO$17=30,AQ$18="×")),AO$17=31,AP$18="×",AP93="")))))),40,0))))</f>
        <v>0</v>
      </c>
    </row>
    <row r="235" spans="3:41" x14ac:dyDescent="0.4">
      <c r="C235" s="17"/>
      <c r="D235" s="27"/>
      <c r="E235" s="27"/>
      <c r="F235" s="27"/>
      <c r="G235" s="27"/>
      <c r="H235" s="27"/>
      <c r="I235" s="345"/>
      <c r="J235" s="434"/>
      <c r="K235" s="343"/>
      <c r="L235" s="343"/>
      <c r="M235" s="343"/>
      <c r="N235" s="343"/>
      <c r="O235" s="343"/>
      <c r="P235" s="343"/>
      <c r="Q235" s="343"/>
      <c r="R235" s="343"/>
      <c r="S235" s="343"/>
      <c r="T235" s="343"/>
      <c r="U235" s="343"/>
      <c r="V235" s="343"/>
      <c r="W235" s="343"/>
      <c r="X235" s="343"/>
      <c r="Y235" s="343"/>
      <c r="Z235" s="343"/>
      <c r="AA235" s="343"/>
      <c r="AB235" s="343"/>
      <c r="AC235" s="343"/>
      <c r="AD235" s="343"/>
      <c r="AE235" s="343"/>
      <c r="AF235" s="343"/>
      <c r="AG235" s="343"/>
      <c r="AH235" s="343"/>
      <c r="AI235" s="343"/>
      <c r="AJ235" s="343"/>
      <c r="AK235" s="343"/>
      <c r="AL235" s="343"/>
      <c r="AM235" s="343"/>
      <c r="AN235" s="343"/>
      <c r="AO235" s="343"/>
    </row>
    <row r="236" spans="3:41" x14ac:dyDescent="0.4">
      <c r="C236" s="17"/>
      <c r="D236" s="27"/>
      <c r="E236" s="27"/>
      <c r="F236" s="27"/>
      <c r="G236" s="27"/>
      <c r="H236" s="27"/>
      <c r="I236" s="345"/>
      <c r="J236" s="419" t="str">
        <f t="shared" ref="J236" si="1493">E95</f>
        <v>坪井</v>
      </c>
      <c r="K236" s="343">
        <f t="shared" ref="K236" si="1494">IF(AND($D$1="二交代制",K$17&gt;=1,K$17&lt;=28,K95="当",L95="明",M95="休",N95="当"),10,IF(AND($D$1="三交代制",K$17&gt;=2,K$17&lt;=30,OR(K95="準",K95="深"),OR(L95="準",L95="深"),OR(M95="準",M95="深")),20,IF(AND($D$1="二交代制",OR(K95="当",K95="明"),NOT(OR(AND(K95="当",OR(L95="明",K$17=31,L$18="×"),OR(M95="休",K$17=30,K$17=31,M$18="×")),AND(K95="明",OR(J95="当",K$17=1),OR(L95="休",K$17=31,L$18="×"))))),30,IF(AND($D$1="三交代制",J95&lt;&gt;"準",J95&lt;&gt;"深",OR(K95="準",K95="深"),(NOT(OR(AND(K95="準",OR(J95="日",J95="休",K$17=1,AND(L95&lt;&gt;"準",L95&lt;&gt;"深",J95="")),OR(L95="休",AND(L95="準",OR(M95="休",K$17=30,M$18="×")),K$17=31,L$18="×",L95="")),AND(K95="深",OR(J95="休",K$17=1,AND(L95&lt;&gt;"準",L95&lt;&gt;"深",J95="")),OR(L95="休",AND(OR(L95="準",L95="深"),OR(M95="休",K$17=30,M$18="×")),K$17=31,L$18="×",L95="")))))),40,0))))</f>
        <v>0</v>
      </c>
      <c r="L236" s="343">
        <f t="shared" ref="L236" si="1495">IF(AND($D$1="二交代制",L$17&gt;=1,L$17&lt;=28,L95="当",M95="明",N95="休",O95="当"),10,IF(AND($D$1="三交代制",L$17&gt;=2,L$17&lt;=30,OR(L95="準",L95="深"),OR(M95="準",M95="深"),OR(N95="準",N95="深")),20,IF(AND($D$1="二交代制",OR(L95="当",L95="明"),NOT(OR(AND(L95="当",OR(M95="明",L$17=31,M$18="×"),OR(N95="休",L$17=30,L$17=31,N$18="×")),AND(L95="明",OR(K95="当",L$17=1),OR(M95="休",L$17=31,M$18="×"))))),30,IF(AND($D$1="三交代制",K95&lt;&gt;"準",K95&lt;&gt;"深",OR(L95="準",L95="深"),(NOT(OR(AND(L95="準",OR(K95="日",K95="休",L$17=1,AND(M95&lt;&gt;"準",M95&lt;&gt;"深",K95="")),OR(M95="休",AND(M95="準",OR(N95="休",L$17=30,N$18="×")),L$17=31,M$18="×",M95="")),AND(L95="深",OR(K95="休",L$17=1,AND(M95&lt;&gt;"準",M95&lt;&gt;"深",K95="")),OR(M95="休",AND(OR(M95="準",M95="深"),OR(N95="休",L$17=30,N$18="×")),L$17=31,M$18="×",M95="")))))),40,0))))</f>
        <v>0</v>
      </c>
      <c r="M236" s="343">
        <f t="shared" ref="M236" si="1496">IF(AND($D$1="二交代制",M$17&gt;=1,M$17&lt;=28,M95="当",N95="明",O95="休",P95="当"),10,IF(AND($D$1="三交代制",M$17&gt;=2,M$17&lt;=30,OR(M95="準",M95="深"),OR(N95="準",N95="深"),OR(O95="準",O95="深")),20,IF(AND($D$1="二交代制",OR(M95="当",M95="明"),NOT(OR(AND(M95="当",OR(N95="明",M$17=31,N$18="×"),OR(O95="休",M$17=30,M$17=31,O$18="×")),AND(M95="明",OR(L95="当",M$17=1),OR(N95="休",M$17=31,N$18="×"))))),30,IF(AND($D$1="三交代制",L95&lt;&gt;"準",L95&lt;&gt;"深",OR(M95="準",M95="深"),(NOT(OR(AND(M95="準",OR(L95="日",L95="休",M$17=1,AND(N95&lt;&gt;"準",N95&lt;&gt;"深",L95="")),OR(N95="休",AND(N95="準",OR(O95="休",M$17=30,O$18="×")),M$17=31,N$18="×",N95="")),AND(M95="深",OR(L95="休",M$17=1,AND(N95&lt;&gt;"準",N95&lt;&gt;"深",L95="")),OR(N95="休",AND(OR(N95="準",N95="深"),OR(O95="休",M$17=30,O$18="×")),M$17=31,N$18="×",N95="")))))),40,0))))</f>
        <v>0</v>
      </c>
      <c r="N236" s="343">
        <f t="shared" ref="N236" si="1497">IF(AND($D$1="二交代制",N$17&gt;=1,N$17&lt;=28,N95="当",O95="明",P95="休",Q95="当"),10,IF(AND($D$1="三交代制",N$17&gt;=2,N$17&lt;=30,OR(N95="準",N95="深"),OR(O95="準",O95="深"),OR(P95="準",P95="深")),20,IF(AND($D$1="二交代制",OR(N95="当",N95="明"),NOT(OR(AND(N95="当",OR(O95="明",N$17=31,O$18="×"),OR(P95="休",N$17=30,N$17=31,P$18="×")),AND(N95="明",OR(M95="当",N$17=1),OR(O95="休",N$17=31,O$18="×"))))),30,IF(AND($D$1="三交代制",M95&lt;&gt;"準",M95&lt;&gt;"深",OR(N95="準",N95="深"),(NOT(OR(AND(N95="準",OR(M95="日",M95="休",N$17=1,AND(O95&lt;&gt;"準",O95&lt;&gt;"深",M95="")),OR(O95="休",AND(O95="準",OR(P95="休",N$17=30,P$18="×")),N$17=31,O$18="×",O95="")),AND(N95="深",OR(M95="休",N$17=1,AND(O95&lt;&gt;"準",O95&lt;&gt;"深",M95="")),OR(O95="休",AND(OR(O95="準",O95="深"),OR(P95="休",N$17=30,P$18="×")),N$17=31,O$18="×",O95="")))))),40,0))))</f>
        <v>0</v>
      </c>
      <c r="O236" s="343">
        <f t="shared" ref="O236" si="1498">IF(AND($D$1="二交代制",O$17&gt;=1,O$17&lt;=28,O95="当",P95="明",Q95="休",R95="当"),10,IF(AND($D$1="三交代制",O$17&gt;=2,O$17&lt;=30,OR(O95="準",O95="深"),OR(P95="準",P95="深"),OR(Q95="準",Q95="深")),20,IF(AND($D$1="二交代制",OR(O95="当",O95="明"),NOT(OR(AND(O95="当",OR(P95="明",O$17=31,P$18="×"),OR(Q95="休",O$17=30,O$17=31,Q$18="×")),AND(O95="明",OR(N95="当",O$17=1),OR(P95="休",O$17=31,P$18="×"))))),30,IF(AND($D$1="三交代制",N95&lt;&gt;"準",N95&lt;&gt;"深",OR(O95="準",O95="深"),(NOT(OR(AND(O95="準",OR(N95="日",N95="休",O$17=1,AND(P95&lt;&gt;"準",P95&lt;&gt;"深",N95="")),OR(P95="休",AND(P95="準",OR(Q95="休",O$17=30,Q$18="×")),O$17=31,P$18="×",P95="")),AND(O95="深",OR(N95="休",O$17=1,AND(P95&lt;&gt;"準",P95&lt;&gt;"深",N95="")),OR(P95="休",AND(OR(P95="準",P95="深"),OR(Q95="休",O$17=30,Q$18="×")),O$17=31,P$18="×",P95="")))))),40,0))))</f>
        <v>0</v>
      </c>
      <c r="P236" s="343">
        <f t="shared" ref="P236" si="1499">IF(AND($D$1="二交代制",P$17&gt;=1,P$17&lt;=28,P95="当",Q95="明",R95="休",S95="当"),10,IF(AND($D$1="三交代制",P$17&gt;=2,P$17&lt;=30,OR(P95="準",P95="深"),OR(Q95="準",Q95="深"),OR(R95="準",R95="深")),20,IF(AND($D$1="二交代制",OR(P95="当",P95="明"),NOT(OR(AND(P95="当",OR(Q95="明",P$17=31,Q$18="×"),OR(R95="休",P$17=30,P$17=31,R$18="×")),AND(P95="明",OR(O95="当",P$17=1),OR(Q95="休",P$17=31,Q$18="×"))))),30,IF(AND($D$1="三交代制",O95&lt;&gt;"準",O95&lt;&gt;"深",OR(P95="準",P95="深"),(NOT(OR(AND(P95="準",OR(O95="日",O95="休",P$17=1,AND(Q95&lt;&gt;"準",Q95&lt;&gt;"深",O95="")),OR(Q95="休",AND(Q95="準",OR(R95="休",P$17=30,R$18="×")),P$17=31,Q$18="×",Q95="")),AND(P95="深",OR(O95="休",P$17=1,AND(Q95&lt;&gt;"準",Q95&lt;&gt;"深",O95="")),OR(Q95="休",AND(OR(Q95="準",Q95="深"),OR(R95="休",P$17=30,R$18="×")),P$17=31,Q$18="×",Q95="")))))),40,0))))</f>
        <v>0</v>
      </c>
      <c r="Q236" s="343">
        <f t="shared" ref="Q236" si="1500">IF(AND($D$1="二交代制",Q$17&gt;=1,Q$17&lt;=28,Q95="当",R95="明",S95="休",T95="当"),10,IF(AND($D$1="三交代制",Q$17&gt;=2,Q$17&lt;=30,OR(Q95="準",Q95="深"),OR(R95="準",R95="深"),OR(S95="準",S95="深")),20,IF(AND($D$1="二交代制",OR(Q95="当",Q95="明"),NOT(OR(AND(Q95="当",OR(R95="明",Q$17=31,R$18="×"),OR(S95="休",Q$17=30,Q$17=31,S$18="×")),AND(Q95="明",OR(P95="当",Q$17=1),OR(R95="休",Q$17=31,R$18="×"))))),30,IF(AND($D$1="三交代制",P95&lt;&gt;"準",P95&lt;&gt;"深",OR(Q95="準",Q95="深"),(NOT(OR(AND(Q95="準",OR(P95="日",P95="休",Q$17=1,AND(R95&lt;&gt;"準",R95&lt;&gt;"深",P95="")),OR(R95="休",AND(R95="準",OR(S95="休",Q$17=30,S$18="×")),Q$17=31,R$18="×",R95="")),AND(Q95="深",OR(P95="休",Q$17=1,AND(R95&lt;&gt;"準",R95&lt;&gt;"深",P95="")),OR(R95="休",AND(OR(R95="準",R95="深"),OR(S95="休",Q$17=30,S$18="×")),Q$17=31,R$18="×",R95="")))))),40,0))))</f>
        <v>0</v>
      </c>
      <c r="R236" s="343">
        <f t="shared" ref="R236" si="1501">IF(AND($D$1="二交代制",R$17&gt;=1,R$17&lt;=28,R95="当",S95="明",T95="休",U95="当"),10,IF(AND($D$1="三交代制",R$17&gt;=2,R$17&lt;=30,OR(R95="準",R95="深"),OR(S95="準",S95="深"),OR(T95="準",T95="深")),20,IF(AND($D$1="二交代制",OR(R95="当",R95="明"),NOT(OR(AND(R95="当",OR(S95="明",R$17=31,S$18="×"),OR(T95="休",R$17=30,R$17=31,T$18="×")),AND(R95="明",OR(Q95="当",R$17=1),OR(S95="休",R$17=31,S$18="×"))))),30,IF(AND($D$1="三交代制",Q95&lt;&gt;"準",Q95&lt;&gt;"深",OR(R95="準",R95="深"),(NOT(OR(AND(R95="準",OR(Q95="日",Q95="休",R$17=1,AND(S95&lt;&gt;"準",S95&lt;&gt;"深",Q95="")),OR(S95="休",AND(S95="準",OR(T95="休",R$17=30,T$18="×")),R$17=31,S$18="×",S95="")),AND(R95="深",OR(Q95="休",R$17=1,AND(S95&lt;&gt;"準",S95&lt;&gt;"深",Q95="")),OR(S95="休",AND(OR(S95="準",S95="深"),OR(T95="休",R$17=30,T$18="×")),R$17=31,S$18="×",S95="")))))),40,0))))</f>
        <v>0</v>
      </c>
      <c r="S236" s="343">
        <f t="shared" ref="S236" si="1502">IF(AND($D$1="二交代制",S$17&gt;=1,S$17&lt;=28,S95="当",T95="明",U95="休",V95="当"),10,IF(AND($D$1="三交代制",S$17&gt;=2,S$17&lt;=30,OR(S95="準",S95="深"),OR(T95="準",T95="深"),OR(U95="準",U95="深")),20,IF(AND($D$1="二交代制",OR(S95="当",S95="明"),NOT(OR(AND(S95="当",OR(T95="明",S$17=31,T$18="×"),OR(U95="休",S$17=30,S$17=31,U$18="×")),AND(S95="明",OR(R95="当",S$17=1),OR(T95="休",S$17=31,T$18="×"))))),30,IF(AND($D$1="三交代制",R95&lt;&gt;"準",R95&lt;&gt;"深",OR(S95="準",S95="深"),(NOT(OR(AND(S95="準",OR(R95="日",R95="休",S$17=1,AND(T95&lt;&gt;"準",T95&lt;&gt;"深",R95="")),OR(T95="休",AND(T95="準",OR(U95="休",S$17=30,U$18="×")),S$17=31,T$18="×",T95="")),AND(S95="深",OR(R95="休",S$17=1,AND(T95&lt;&gt;"準",T95&lt;&gt;"深",R95="")),OR(T95="休",AND(OR(T95="準",T95="深"),OR(U95="休",S$17=30,U$18="×")),S$17=31,T$18="×",T95="")))))),40,0))))</f>
        <v>0</v>
      </c>
      <c r="T236" s="343">
        <f t="shared" ref="T236" si="1503">IF(AND($D$1="二交代制",T$17&gt;=1,T$17&lt;=28,T95="当",U95="明",V95="休",W95="当"),10,IF(AND($D$1="三交代制",T$17&gt;=2,T$17&lt;=30,OR(T95="準",T95="深"),OR(U95="準",U95="深"),OR(V95="準",V95="深")),20,IF(AND($D$1="二交代制",OR(T95="当",T95="明"),NOT(OR(AND(T95="当",OR(U95="明",T$17=31,U$18="×"),OR(V95="休",T$17=30,T$17=31,V$18="×")),AND(T95="明",OR(S95="当",T$17=1),OR(U95="休",T$17=31,U$18="×"))))),30,IF(AND($D$1="三交代制",S95&lt;&gt;"準",S95&lt;&gt;"深",OR(T95="準",T95="深"),(NOT(OR(AND(T95="準",OR(S95="日",S95="休",T$17=1,AND(U95&lt;&gt;"準",U95&lt;&gt;"深",S95="")),OR(U95="休",AND(U95="準",OR(V95="休",T$17=30,V$18="×")),T$17=31,U$18="×",U95="")),AND(T95="深",OR(S95="休",T$17=1,AND(U95&lt;&gt;"準",U95&lt;&gt;"深",S95="")),OR(U95="休",AND(OR(U95="準",U95="深"),OR(V95="休",T$17=30,V$18="×")),T$17=31,U$18="×",U95="")))))),40,0))))</f>
        <v>0</v>
      </c>
      <c r="U236" s="343">
        <f t="shared" ref="U236" si="1504">IF(AND($D$1="二交代制",U$17&gt;=1,U$17&lt;=28,U95="当",V95="明",W95="休",X95="当"),10,IF(AND($D$1="三交代制",U$17&gt;=2,U$17&lt;=30,OR(U95="準",U95="深"),OR(V95="準",V95="深"),OR(W95="準",W95="深")),20,IF(AND($D$1="二交代制",OR(U95="当",U95="明"),NOT(OR(AND(U95="当",OR(V95="明",U$17=31,V$18="×"),OR(W95="休",U$17=30,U$17=31,W$18="×")),AND(U95="明",OR(T95="当",U$17=1),OR(V95="休",U$17=31,V$18="×"))))),30,IF(AND($D$1="三交代制",T95&lt;&gt;"準",T95&lt;&gt;"深",OR(U95="準",U95="深"),(NOT(OR(AND(U95="準",OR(T95="日",T95="休",U$17=1,AND(V95&lt;&gt;"準",V95&lt;&gt;"深",T95="")),OR(V95="休",AND(V95="準",OR(W95="休",U$17=30,W$18="×")),U$17=31,V$18="×",V95="")),AND(U95="深",OR(T95="休",U$17=1,AND(V95&lt;&gt;"準",V95&lt;&gt;"深",T95="")),OR(V95="休",AND(OR(V95="準",V95="深"),OR(W95="休",U$17=30,W$18="×")),U$17=31,V$18="×",V95="")))))),40,0))))</f>
        <v>0</v>
      </c>
      <c r="V236" s="343">
        <f t="shared" ref="V236" si="1505">IF(AND($D$1="二交代制",V$17&gt;=1,V$17&lt;=28,V95="当",W95="明",X95="休",Y95="当"),10,IF(AND($D$1="三交代制",V$17&gt;=2,V$17&lt;=30,OR(V95="準",V95="深"),OR(W95="準",W95="深"),OR(X95="準",X95="深")),20,IF(AND($D$1="二交代制",OR(V95="当",V95="明"),NOT(OR(AND(V95="当",OR(W95="明",V$17=31,W$18="×"),OR(X95="休",V$17=30,V$17=31,X$18="×")),AND(V95="明",OR(U95="当",V$17=1),OR(W95="休",V$17=31,W$18="×"))))),30,IF(AND($D$1="三交代制",U95&lt;&gt;"準",U95&lt;&gt;"深",OR(V95="準",V95="深"),(NOT(OR(AND(V95="準",OR(U95="日",U95="休",V$17=1,AND(W95&lt;&gt;"準",W95&lt;&gt;"深",U95="")),OR(W95="休",AND(W95="準",OR(X95="休",V$17=30,X$18="×")),V$17=31,W$18="×",W95="")),AND(V95="深",OR(U95="休",V$17=1,AND(W95&lt;&gt;"準",W95&lt;&gt;"深",U95="")),OR(W95="休",AND(OR(W95="準",W95="深"),OR(X95="休",V$17=30,X$18="×")),V$17=31,W$18="×",W95="")))))),40,0))))</f>
        <v>0</v>
      </c>
      <c r="W236" s="343">
        <f t="shared" ref="W236" si="1506">IF(AND($D$1="二交代制",W$17&gt;=1,W$17&lt;=28,W95="当",X95="明",Y95="休",Z95="当"),10,IF(AND($D$1="三交代制",W$17&gt;=2,W$17&lt;=30,OR(W95="準",W95="深"),OR(X95="準",X95="深"),OR(Y95="準",Y95="深")),20,IF(AND($D$1="二交代制",OR(W95="当",W95="明"),NOT(OR(AND(W95="当",OR(X95="明",W$17=31,X$18="×"),OR(Y95="休",W$17=30,W$17=31,Y$18="×")),AND(W95="明",OR(V95="当",W$17=1),OR(X95="休",W$17=31,X$18="×"))))),30,IF(AND($D$1="三交代制",V95&lt;&gt;"準",V95&lt;&gt;"深",OR(W95="準",W95="深"),(NOT(OR(AND(W95="準",OR(V95="日",V95="休",W$17=1,AND(X95&lt;&gt;"準",X95&lt;&gt;"深",V95="")),OR(X95="休",AND(X95="準",OR(Y95="休",W$17=30,Y$18="×")),W$17=31,X$18="×",X95="")),AND(W95="深",OR(V95="休",W$17=1,AND(X95&lt;&gt;"準",X95&lt;&gt;"深",V95="")),OR(X95="休",AND(OR(X95="準",X95="深"),OR(Y95="休",W$17=30,Y$18="×")),W$17=31,X$18="×",X95="")))))),40,0))))</f>
        <v>0</v>
      </c>
      <c r="X236" s="343">
        <f t="shared" ref="X236" si="1507">IF(AND($D$1="二交代制",X$17&gt;=1,X$17&lt;=28,X95="当",Y95="明",Z95="休",AA95="当"),10,IF(AND($D$1="三交代制",X$17&gt;=2,X$17&lt;=30,OR(X95="準",X95="深"),OR(Y95="準",Y95="深"),OR(Z95="準",Z95="深")),20,IF(AND($D$1="二交代制",OR(X95="当",X95="明"),NOT(OR(AND(X95="当",OR(Y95="明",X$17=31,Y$18="×"),OR(Z95="休",X$17=30,X$17=31,Z$18="×")),AND(X95="明",OR(W95="当",X$17=1),OR(Y95="休",X$17=31,Y$18="×"))))),30,IF(AND($D$1="三交代制",W95&lt;&gt;"準",W95&lt;&gt;"深",OR(X95="準",X95="深"),(NOT(OR(AND(X95="準",OR(W95="日",W95="休",X$17=1,AND(Y95&lt;&gt;"準",Y95&lt;&gt;"深",W95="")),OR(Y95="休",AND(Y95="準",OR(Z95="休",X$17=30,Z$18="×")),X$17=31,Y$18="×",Y95="")),AND(X95="深",OR(W95="休",X$17=1,AND(Y95&lt;&gt;"準",Y95&lt;&gt;"深",W95="")),OR(Y95="休",AND(OR(Y95="準",Y95="深"),OR(Z95="休",X$17=30,Z$18="×")),X$17=31,Y$18="×",Y95="")))))),40,0))))</f>
        <v>0</v>
      </c>
      <c r="Y236" s="343">
        <f t="shared" ref="Y236" si="1508">IF(AND($D$1="二交代制",Y$17&gt;=1,Y$17&lt;=28,Y95="当",Z95="明",AA95="休",AB95="当"),10,IF(AND($D$1="三交代制",Y$17&gt;=2,Y$17&lt;=30,OR(Y95="準",Y95="深"),OR(Z95="準",Z95="深"),OR(AA95="準",AA95="深")),20,IF(AND($D$1="二交代制",OR(Y95="当",Y95="明"),NOT(OR(AND(Y95="当",OR(Z95="明",Y$17=31,Z$18="×"),OR(AA95="休",Y$17=30,Y$17=31,AA$18="×")),AND(Y95="明",OR(X95="当",Y$17=1),OR(Z95="休",Y$17=31,Z$18="×"))))),30,IF(AND($D$1="三交代制",X95&lt;&gt;"準",X95&lt;&gt;"深",OR(Y95="準",Y95="深"),(NOT(OR(AND(Y95="準",OR(X95="日",X95="休",Y$17=1,AND(Z95&lt;&gt;"準",Z95&lt;&gt;"深",X95="")),OR(Z95="休",AND(Z95="準",OR(AA95="休",Y$17=30,AA$18="×")),Y$17=31,Z$18="×",Z95="")),AND(Y95="深",OR(X95="休",Y$17=1,AND(Z95&lt;&gt;"準",Z95&lt;&gt;"深",X95="")),OR(Z95="休",AND(OR(Z95="準",Z95="深"),OR(AA95="休",Y$17=30,AA$18="×")),Y$17=31,Z$18="×",Z95="")))))),40,0))))</f>
        <v>0</v>
      </c>
      <c r="Z236" s="343">
        <f t="shared" ref="Z236" si="1509">IF(AND($D$1="二交代制",Z$17&gt;=1,Z$17&lt;=28,Z95="当",AA95="明",AB95="休",AC95="当"),10,IF(AND($D$1="三交代制",Z$17&gt;=2,Z$17&lt;=30,OR(Z95="準",Z95="深"),OR(AA95="準",AA95="深"),OR(AB95="準",AB95="深")),20,IF(AND($D$1="二交代制",OR(Z95="当",Z95="明"),NOT(OR(AND(Z95="当",OR(AA95="明",Z$17=31,AA$18="×"),OR(AB95="休",Z$17=30,Z$17=31,AB$18="×")),AND(Z95="明",OR(Y95="当",Z$17=1),OR(AA95="休",Z$17=31,AA$18="×"))))),30,IF(AND($D$1="三交代制",Y95&lt;&gt;"準",Y95&lt;&gt;"深",OR(Z95="準",Z95="深"),(NOT(OR(AND(Z95="準",OR(Y95="日",Y95="休",Z$17=1,AND(AA95&lt;&gt;"準",AA95&lt;&gt;"深",Y95="")),OR(AA95="休",AND(AA95="準",OR(AB95="休",Z$17=30,AB$18="×")),Z$17=31,AA$18="×",AA95="")),AND(Z95="深",OR(Y95="休",Z$17=1,AND(AA95&lt;&gt;"準",AA95&lt;&gt;"深",Y95="")),OR(AA95="休",AND(OR(AA95="準",AA95="深"),OR(AB95="休",Z$17=30,AB$18="×")),Z$17=31,AA$18="×",AA95="")))))),40,0))))</f>
        <v>0</v>
      </c>
      <c r="AA236" s="343">
        <f t="shared" ref="AA236" si="1510">IF(AND($D$1="二交代制",AA$17&gt;=1,AA$17&lt;=28,AA95="当",AB95="明",AC95="休",AD95="当"),10,IF(AND($D$1="三交代制",AA$17&gt;=2,AA$17&lt;=30,OR(AA95="準",AA95="深"),OR(AB95="準",AB95="深"),OR(AC95="準",AC95="深")),20,IF(AND($D$1="二交代制",OR(AA95="当",AA95="明"),NOT(OR(AND(AA95="当",OR(AB95="明",AA$17=31,AB$18="×"),OR(AC95="休",AA$17=30,AA$17=31,AC$18="×")),AND(AA95="明",OR(Z95="当",AA$17=1),OR(AB95="休",AA$17=31,AB$18="×"))))),30,IF(AND($D$1="三交代制",Z95&lt;&gt;"準",Z95&lt;&gt;"深",OR(AA95="準",AA95="深"),(NOT(OR(AND(AA95="準",OR(Z95="日",Z95="休",AA$17=1,AND(AB95&lt;&gt;"準",AB95&lt;&gt;"深",Z95="")),OR(AB95="休",AND(AB95="準",OR(AC95="休",AA$17=30,AC$18="×")),AA$17=31,AB$18="×",AB95="")),AND(AA95="深",OR(Z95="休",AA$17=1,AND(AB95&lt;&gt;"準",AB95&lt;&gt;"深",Z95="")),OR(AB95="休",AND(OR(AB95="準",AB95="深"),OR(AC95="休",AA$17=30,AC$18="×")),AA$17=31,AB$18="×",AB95="")))))),40,0))))</f>
        <v>0</v>
      </c>
      <c r="AB236" s="343">
        <f t="shared" ref="AB236" si="1511">IF(AND($D$1="二交代制",AB$17&gt;=1,AB$17&lt;=28,AB95="当",AC95="明",AD95="休",AE95="当"),10,IF(AND($D$1="三交代制",AB$17&gt;=2,AB$17&lt;=30,OR(AB95="準",AB95="深"),OR(AC95="準",AC95="深"),OR(AD95="準",AD95="深")),20,IF(AND($D$1="二交代制",OR(AB95="当",AB95="明"),NOT(OR(AND(AB95="当",OR(AC95="明",AB$17=31,AC$18="×"),OR(AD95="休",AB$17=30,AB$17=31,AD$18="×")),AND(AB95="明",OR(AA95="当",AB$17=1),OR(AC95="休",AB$17=31,AC$18="×"))))),30,IF(AND($D$1="三交代制",AA95&lt;&gt;"準",AA95&lt;&gt;"深",OR(AB95="準",AB95="深"),(NOT(OR(AND(AB95="準",OR(AA95="日",AA95="休",AB$17=1,AND(AC95&lt;&gt;"準",AC95&lt;&gt;"深",AA95="")),OR(AC95="休",AND(AC95="準",OR(AD95="休",AB$17=30,AD$18="×")),AB$17=31,AC$18="×",AC95="")),AND(AB95="深",OR(AA95="休",AB$17=1,AND(AC95&lt;&gt;"準",AC95&lt;&gt;"深",AA95="")),OR(AC95="休",AND(OR(AC95="準",AC95="深"),OR(AD95="休",AB$17=30,AD$18="×")),AB$17=31,AC$18="×",AC95="")))))),40,0))))</f>
        <v>0</v>
      </c>
      <c r="AC236" s="343">
        <f t="shared" ref="AC236" si="1512">IF(AND($D$1="二交代制",AC$17&gt;=1,AC$17&lt;=28,AC95="当",AD95="明",AE95="休",AF95="当"),10,IF(AND($D$1="三交代制",AC$17&gt;=2,AC$17&lt;=30,OR(AC95="準",AC95="深"),OR(AD95="準",AD95="深"),OR(AE95="準",AE95="深")),20,IF(AND($D$1="二交代制",OR(AC95="当",AC95="明"),NOT(OR(AND(AC95="当",OR(AD95="明",AC$17=31,AD$18="×"),OR(AE95="休",AC$17=30,AC$17=31,AE$18="×")),AND(AC95="明",OR(AB95="当",AC$17=1),OR(AD95="休",AC$17=31,AD$18="×"))))),30,IF(AND($D$1="三交代制",AB95&lt;&gt;"準",AB95&lt;&gt;"深",OR(AC95="準",AC95="深"),(NOT(OR(AND(AC95="準",OR(AB95="日",AB95="休",AC$17=1,AND(AD95&lt;&gt;"準",AD95&lt;&gt;"深",AB95="")),OR(AD95="休",AND(AD95="準",OR(AE95="休",AC$17=30,AE$18="×")),AC$17=31,AD$18="×",AD95="")),AND(AC95="深",OR(AB95="休",AC$17=1,AND(AD95&lt;&gt;"準",AD95&lt;&gt;"深",AB95="")),OR(AD95="休",AND(OR(AD95="準",AD95="深"),OR(AE95="休",AC$17=30,AE$18="×")),AC$17=31,AD$18="×",AD95="")))))),40,0))))</f>
        <v>0</v>
      </c>
      <c r="AD236" s="343">
        <f t="shared" ref="AD236" si="1513">IF(AND($D$1="二交代制",AD$17&gt;=1,AD$17&lt;=28,AD95="当",AE95="明",AF95="休",AG95="当"),10,IF(AND($D$1="三交代制",AD$17&gt;=2,AD$17&lt;=30,OR(AD95="準",AD95="深"),OR(AE95="準",AE95="深"),OR(AF95="準",AF95="深")),20,IF(AND($D$1="二交代制",OR(AD95="当",AD95="明"),NOT(OR(AND(AD95="当",OR(AE95="明",AD$17=31,AE$18="×"),OR(AF95="休",AD$17=30,AD$17=31,AF$18="×")),AND(AD95="明",OR(AC95="当",AD$17=1),OR(AE95="休",AD$17=31,AE$18="×"))))),30,IF(AND($D$1="三交代制",AC95&lt;&gt;"準",AC95&lt;&gt;"深",OR(AD95="準",AD95="深"),(NOT(OR(AND(AD95="準",OR(AC95="日",AC95="休",AD$17=1,AND(AE95&lt;&gt;"準",AE95&lt;&gt;"深",AC95="")),OR(AE95="休",AND(AE95="準",OR(AF95="休",AD$17=30,AF$18="×")),AD$17=31,AE$18="×",AE95="")),AND(AD95="深",OR(AC95="休",AD$17=1,AND(AE95&lt;&gt;"準",AE95&lt;&gt;"深",AC95="")),OR(AE95="休",AND(OR(AE95="準",AE95="深"),OR(AF95="休",AD$17=30,AF$18="×")),AD$17=31,AE$18="×",AE95="")))))),40,0))))</f>
        <v>0</v>
      </c>
      <c r="AE236" s="343">
        <f t="shared" ref="AE236" si="1514">IF(AND($D$1="二交代制",AE$17&gt;=1,AE$17&lt;=28,AE95="当",AF95="明",AG95="休",AH95="当"),10,IF(AND($D$1="三交代制",AE$17&gt;=2,AE$17&lt;=30,OR(AE95="準",AE95="深"),OR(AF95="準",AF95="深"),OR(AG95="準",AG95="深")),20,IF(AND($D$1="二交代制",OR(AE95="当",AE95="明"),NOT(OR(AND(AE95="当",OR(AF95="明",AE$17=31,AF$18="×"),OR(AG95="休",AE$17=30,AE$17=31,AG$18="×")),AND(AE95="明",OR(AD95="当",AE$17=1),OR(AF95="休",AE$17=31,AF$18="×"))))),30,IF(AND($D$1="三交代制",AD95&lt;&gt;"準",AD95&lt;&gt;"深",OR(AE95="準",AE95="深"),(NOT(OR(AND(AE95="準",OR(AD95="日",AD95="休",AE$17=1,AND(AF95&lt;&gt;"準",AF95&lt;&gt;"深",AD95="")),OR(AF95="休",AND(AF95="準",OR(AG95="休",AE$17=30,AG$18="×")),AE$17=31,AF$18="×",AF95="")),AND(AE95="深",OR(AD95="休",AE$17=1,AND(AF95&lt;&gt;"準",AF95&lt;&gt;"深",AD95="")),OR(AF95="休",AND(OR(AF95="準",AF95="深"),OR(AG95="休",AE$17=30,AG$18="×")),AE$17=31,AF$18="×",AF95="")))))),40,0))))</f>
        <v>0</v>
      </c>
      <c r="AF236" s="343">
        <f t="shared" ref="AF236" si="1515">IF(AND($D$1="二交代制",AF$17&gt;=1,AF$17&lt;=28,AF95="当",AG95="明",AH95="休",AI95="当"),10,IF(AND($D$1="三交代制",AF$17&gt;=2,AF$17&lt;=30,OR(AF95="準",AF95="深"),OR(AG95="準",AG95="深"),OR(AH95="準",AH95="深")),20,IF(AND($D$1="二交代制",OR(AF95="当",AF95="明"),NOT(OR(AND(AF95="当",OR(AG95="明",AF$17=31,AG$18="×"),OR(AH95="休",AF$17=30,AF$17=31,AH$18="×")),AND(AF95="明",OR(AE95="当",AF$17=1),OR(AG95="休",AF$17=31,AG$18="×"))))),30,IF(AND($D$1="三交代制",AE95&lt;&gt;"準",AE95&lt;&gt;"深",OR(AF95="準",AF95="深"),(NOT(OR(AND(AF95="準",OR(AE95="日",AE95="休",AF$17=1,AND(AG95&lt;&gt;"準",AG95&lt;&gt;"深",AE95="")),OR(AG95="休",AND(AG95="準",OR(AH95="休",AF$17=30,AH$18="×")),AF$17=31,AG$18="×",AG95="")),AND(AF95="深",OR(AE95="休",AF$17=1,AND(AG95&lt;&gt;"準",AG95&lt;&gt;"深",AE95="")),OR(AG95="休",AND(OR(AG95="準",AG95="深"),OR(AH95="休",AF$17=30,AH$18="×")),AF$17=31,AG$18="×",AG95="")))))),40,0))))</f>
        <v>0</v>
      </c>
      <c r="AG236" s="343">
        <f t="shared" ref="AG236" si="1516">IF(AND($D$1="二交代制",AG$17&gt;=1,AG$17&lt;=28,AG95="当",AH95="明",AI95="休",AJ95="当"),10,IF(AND($D$1="三交代制",AG$17&gt;=2,AG$17&lt;=30,OR(AG95="準",AG95="深"),OR(AH95="準",AH95="深"),OR(AI95="準",AI95="深")),20,IF(AND($D$1="二交代制",OR(AG95="当",AG95="明"),NOT(OR(AND(AG95="当",OR(AH95="明",AG$17=31,AH$18="×"),OR(AI95="休",AG$17=30,AG$17=31,AI$18="×")),AND(AG95="明",OR(AF95="当",AG$17=1),OR(AH95="休",AG$17=31,AH$18="×"))))),30,IF(AND($D$1="三交代制",AF95&lt;&gt;"準",AF95&lt;&gt;"深",OR(AG95="準",AG95="深"),(NOT(OR(AND(AG95="準",OR(AF95="日",AF95="休",AG$17=1,AND(AH95&lt;&gt;"準",AH95&lt;&gt;"深",AF95="")),OR(AH95="休",AND(AH95="準",OR(AI95="休",AG$17=30,AI$18="×")),AG$17=31,AH$18="×",AH95="")),AND(AG95="深",OR(AF95="休",AG$17=1,AND(AH95&lt;&gt;"準",AH95&lt;&gt;"深",AF95="")),OR(AH95="休",AND(OR(AH95="準",AH95="深"),OR(AI95="休",AG$17=30,AI$18="×")),AG$17=31,AH$18="×",AH95="")))))),40,0))))</f>
        <v>0</v>
      </c>
      <c r="AH236" s="343">
        <f t="shared" ref="AH236" si="1517">IF(AND($D$1="二交代制",AH$17&gt;=1,AH$17&lt;=28,AH95="当",AI95="明",AJ95="休",AK95="当"),10,IF(AND($D$1="三交代制",AH$17&gt;=2,AH$17&lt;=30,OR(AH95="準",AH95="深"),OR(AI95="準",AI95="深"),OR(AJ95="準",AJ95="深")),20,IF(AND($D$1="二交代制",OR(AH95="当",AH95="明"),NOT(OR(AND(AH95="当",OR(AI95="明",AH$17=31,AI$18="×"),OR(AJ95="休",AH$17=30,AH$17=31,AJ$18="×")),AND(AH95="明",OR(AG95="当",AH$17=1),OR(AI95="休",AH$17=31,AI$18="×"))))),30,IF(AND($D$1="三交代制",AG95&lt;&gt;"準",AG95&lt;&gt;"深",OR(AH95="準",AH95="深"),(NOT(OR(AND(AH95="準",OR(AG95="日",AG95="休",AH$17=1,AND(AI95&lt;&gt;"準",AI95&lt;&gt;"深",AG95="")),OR(AI95="休",AND(AI95="準",OR(AJ95="休",AH$17=30,AJ$18="×")),AH$17=31,AI$18="×",AI95="")),AND(AH95="深",OR(AG95="休",AH$17=1,AND(AI95&lt;&gt;"準",AI95&lt;&gt;"深",AG95="")),OR(AI95="休",AND(OR(AI95="準",AI95="深"),OR(AJ95="休",AH$17=30,AJ$18="×")),AH$17=31,AI$18="×",AI95="")))))),40,0))))</f>
        <v>0</v>
      </c>
      <c r="AI236" s="343">
        <f t="shared" ref="AI236" si="1518">IF(AND($D$1="二交代制",AI$17&gt;=1,AI$17&lt;=28,AI95="当",AJ95="明",AK95="休",AL95="当"),10,IF(AND($D$1="三交代制",AI$17&gt;=2,AI$17&lt;=30,OR(AI95="準",AI95="深"),OR(AJ95="準",AJ95="深"),OR(AK95="準",AK95="深")),20,IF(AND($D$1="二交代制",OR(AI95="当",AI95="明"),NOT(OR(AND(AI95="当",OR(AJ95="明",AI$17=31,AJ$18="×"),OR(AK95="休",AI$17=30,AI$17=31,AK$18="×")),AND(AI95="明",OR(AH95="当",AI$17=1),OR(AJ95="休",AI$17=31,AJ$18="×"))))),30,IF(AND($D$1="三交代制",AH95&lt;&gt;"準",AH95&lt;&gt;"深",OR(AI95="準",AI95="深"),(NOT(OR(AND(AI95="準",OR(AH95="日",AH95="休",AI$17=1,AND(AJ95&lt;&gt;"準",AJ95&lt;&gt;"深",AH95="")),OR(AJ95="休",AND(AJ95="準",OR(AK95="休",AI$17=30,AK$18="×")),AI$17=31,AJ$18="×",AJ95="")),AND(AI95="深",OR(AH95="休",AI$17=1,AND(AJ95&lt;&gt;"準",AJ95&lt;&gt;"深",AH95="")),OR(AJ95="休",AND(OR(AJ95="準",AJ95="深"),OR(AK95="休",AI$17=30,AK$18="×")),AI$17=31,AJ$18="×",AJ95="")))))),40,0))))</f>
        <v>0</v>
      </c>
      <c r="AJ236" s="343">
        <f t="shared" ref="AJ236" si="1519">IF(AND($D$1="二交代制",AJ$17&gt;=1,AJ$17&lt;=28,AJ95="当",AK95="明",AL95="休",AM95="当"),10,IF(AND($D$1="三交代制",AJ$17&gt;=2,AJ$17&lt;=30,OR(AJ95="準",AJ95="深"),OR(AK95="準",AK95="深"),OR(AL95="準",AL95="深")),20,IF(AND($D$1="二交代制",OR(AJ95="当",AJ95="明"),NOT(OR(AND(AJ95="当",OR(AK95="明",AJ$17=31,AK$18="×"),OR(AL95="休",AJ$17=30,AJ$17=31,AL$18="×")),AND(AJ95="明",OR(AI95="当",AJ$17=1),OR(AK95="休",AJ$17=31,AK$18="×"))))),30,IF(AND($D$1="三交代制",AI95&lt;&gt;"準",AI95&lt;&gt;"深",OR(AJ95="準",AJ95="深"),(NOT(OR(AND(AJ95="準",OR(AI95="日",AI95="休",AJ$17=1,AND(AK95&lt;&gt;"準",AK95&lt;&gt;"深",AI95="")),OR(AK95="休",AND(AK95="準",OR(AL95="休",AJ$17=30,AL$18="×")),AJ$17=31,AK$18="×",AK95="")),AND(AJ95="深",OR(AI95="休",AJ$17=1,AND(AK95&lt;&gt;"準",AK95&lt;&gt;"深",AI95="")),OR(AK95="休",AND(OR(AK95="準",AK95="深"),OR(AL95="休",AJ$17=30,AL$18="×")),AJ$17=31,AK$18="×",AK95="")))))),40,0))))</f>
        <v>0</v>
      </c>
      <c r="AK236" s="343">
        <f t="shared" ref="AK236" si="1520">IF(AND($D$1="二交代制",AK$17&gt;=1,AK$17&lt;=28,AK95="当",AL95="明",AM95="休",AN95="当"),10,IF(AND($D$1="三交代制",AK$17&gt;=2,AK$17&lt;=30,OR(AK95="準",AK95="深"),OR(AL95="準",AL95="深"),OR(AM95="準",AM95="深")),20,IF(AND($D$1="二交代制",OR(AK95="当",AK95="明"),NOT(OR(AND(AK95="当",OR(AL95="明",AK$17=31,AL$18="×"),OR(AM95="休",AK$17=30,AK$17=31,AM$18="×")),AND(AK95="明",OR(AJ95="当",AK$17=1),OR(AL95="休",AK$17=31,AL$18="×"))))),30,IF(AND($D$1="三交代制",AJ95&lt;&gt;"準",AJ95&lt;&gt;"深",OR(AK95="準",AK95="深"),(NOT(OR(AND(AK95="準",OR(AJ95="日",AJ95="休",AK$17=1,AND(AL95&lt;&gt;"準",AL95&lt;&gt;"深",AJ95="")),OR(AL95="休",AND(AL95="準",OR(AM95="休",AK$17=30,AM$18="×")),AK$17=31,AL$18="×",AL95="")),AND(AK95="深",OR(AJ95="休",AK$17=1,AND(AL95&lt;&gt;"準",AL95&lt;&gt;"深",AJ95="")),OR(AL95="休",AND(OR(AL95="準",AL95="深"),OR(AM95="休",AK$17=30,AM$18="×")),AK$17=31,AL$18="×",AL95="")))))),40,0))))</f>
        <v>0</v>
      </c>
      <c r="AL236" s="343">
        <f t="shared" ref="AL236" si="1521">IF(AND($D$1="二交代制",AL$17&gt;=1,AL$17&lt;=28,AL95="当",AM95="明",AN95="休",AO95="当"),10,IF(AND($D$1="三交代制",AL$17&gt;=2,AL$17&lt;=30,OR(AL95="準",AL95="深"),OR(AM95="準",AM95="深"),OR(AN95="準",AN95="深")),20,IF(AND($D$1="二交代制",OR(AL95="当",AL95="明"),NOT(OR(AND(AL95="当",OR(AM95="明",AL$17=31,AM$18="×"),OR(AN95="休",AL$17=30,AL$17=31,AN$18="×")),AND(AL95="明",OR(AK95="当",AL$17=1),OR(AM95="休",AL$17=31,AM$18="×"))))),30,IF(AND($D$1="三交代制",AK95&lt;&gt;"準",AK95&lt;&gt;"深",OR(AL95="準",AL95="深"),(NOT(OR(AND(AL95="準",OR(AK95="日",AK95="休",AL$17=1,AND(AM95&lt;&gt;"準",AM95&lt;&gt;"深",AK95="")),OR(AM95="休",AND(AM95="準",OR(AN95="休",AL$17=30,AN$18="×")),AL$17=31,AM$18="×",AM95="")),AND(AL95="深",OR(AK95="休",AL$17=1,AND(AM95&lt;&gt;"準",AM95&lt;&gt;"深",AK95="")),OR(AM95="休",AND(OR(AM95="準",AM95="深"),OR(AN95="休",AL$17=30,AN$18="×")),AL$17=31,AM$18="×",AM95="")))))),40,0))))</f>
        <v>0</v>
      </c>
      <c r="AM236" s="343">
        <f t="shared" ref="AM236" si="1522">IF(AND($D$1="二交代制",AM$17&gt;=1,AM$17&lt;=28,AM95="当",AN95="明",AO95="休",AP95="当"),10,IF(AND($D$1="三交代制",AM$17&gt;=2,AM$17&lt;=30,OR(AM95="準",AM95="深"),OR(AN95="準",AN95="深"),OR(AO95="準",AO95="深")),20,IF(AND($D$1="二交代制",OR(AM95="当",AM95="明"),NOT(OR(AND(AM95="当",OR(AN95="明",AM$17=31,AN$18="×"),OR(AO95="休",AM$17=30,AM$17=31,AO$18="×")),AND(AM95="明",OR(AL95="当",AM$17=1),OR(AN95="休",AM$17=31,AN$18="×"))))),30,IF(AND($D$1="三交代制",AL95&lt;&gt;"準",AL95&lt;&gt;"深",OR(AM95="準",AM95="深"),(NOT(OR(AND(AM95="準",OR(AL95="日",AL95="休",AM$17=1,AND(AN95&lt;&gt;"準",AN95&lt;&gt;"深",AL95="")),OR(AN95="休",AND(AN95="準",OR(AO95="休",AM$17=30,AO$18="×")),AM$17=31,AN$18="×",AN95="")),AND(AM95="深",OR(AL95="休",AM$17=1,AND(AN95&lt;&gt;"準",AN95&lt;&gt;"深",AL95="")),OR(AN95="休",AND(OR(AN95="準",AN95="深"),OR(AO95="休",AM$17=30,AO$18="×")),AM$17=31,AN$18="×",AN95="")))))),40,0))))</f>
        <v>0</v>
      </c>
      <c r="AN236" s="343">
        <f t="shared" ref="AN236" si="1523">IF(AND($D$1="二交代制",AN$17&gt;=1,AN$17&lt;=28,AN95="当",AO95="明",AP95="休",AQ95="当"),10,IF(AND($D$1="三交代制",AN$17&gt;=2,AN$17&lt;=30,OR(AN95="準",AN95="深"),OR(AO95="準",AO95="深"),OR(AP95="準",AP95="深")),20,IF(AND($D$1="二交代制",OR(AN95="当",AN95="明"),NOT(OR(AND(AN95="当",OR(AO95="明",AN$17=31,AO$18="×"),OR(AP95="休",AN$17=30,AN$17=31,AP$18="×")),AND(AN95="明",OR(AM95="当",AN$17=1),OR(AO95="休",AN$17=31,AO$18="×"))))),30,IF(AND($D$1="三交代制",AM95&lt;&gt;"準",AM95&lt;&gt;"深",OR(AN95="準",AN95="深"),(NOT(OR(AND(AN95="準",OR(AM95="日",AM95="休",AN$17=1,AND(AO95&lt;&gt;"準",AO95&lt;&gt;"深",AM95="")),OR(AO95="休",AND(AO95="準",OR(AP95="休",AN$17=30,AP$18="×")),AN$17=31,AO$18="×",AO95="")),AND(AN95="深",OR(AM95="休",AN$17=1,AND(AO95&lt;&gt;"準",AO95&lt;&gt;"深",AM95="")),OR(AO95="休",AND(OR(AO95="準",AO95="深"),OR(AP95="休",AN$17=30,AP$18="×")),AN$17=31,AO$18="×",AO95="")))))),40,0))))</f>
        <v>0</v>
      </c>
      <c r="AO236" s="343">
        <f t="shared" ref="AO236" si="1524">IF(AND($D$1="二交代制",AO$17&gt;=1,AO$17&lt;=28,AO95="当",AP95="明",AQ95="休",AR95="当"),10,IF(AND($D$1="三交代制",AO$17&gt;=2,AO$17&lt;=30,OR(AO95="準",AO95="深"),OR(AP95="準",AP95="深"),OR(AQ95="準",AQ95="深")),20,IF(AND($D$1="二交代制",OR(AO95="当",AO95="明"),NOT(OR(AND(AO95="当",OR(AP95="明",AO$17=31,AP$18="×"),OR(AQ95="休",AO$17=30,AO$17=31,AQ$18="×")),AND(AO95="明",OR(AN95="当",AO$17=1),OR(AP95="休",AO$17=31,AP$18="×"))))),30,IF(AND($D$1="三交代制",AN95&lt;&gt;"準",AN95&lt;&gt;"深",OR(AO95="準",AO95="深"),(NOT(OR(AND(AO95="準",OR(AN95="日",AN95="休",AO$17=1,AND(AP95&lt;&gt;"準",AP95&lt;&gt;"深",AN95="")),OR(AP95="休",AND(AP95="準",OR(AQ95="休",AO$17=30,AQ$18="×")),AO$17=31,AP$18="×",AP95="")),AND(AO95="深",OR(AN95="休",AO$17=1,AND(AP95&lt;&gt;"準",AP95&lt;&gt;"深",AN95="")),OR(AP95="休",AND(OR(AP95="準",AP95="深"),OR(AQ95="休",AO$17=30,AQ$18="×")),AO$17=31,AP$18="×",AP95="")))))),40,0))))</f>
        <v>0</v>
      </c>
    </row>
    <row r="237" spans="3:41" x14ac:dyDescent="0.4">
      <c r="C237" s="17"/>
      <c r="D237" s="27"/>
      <c r="E237" s="27"/>
      <c r="F237" s="27"/>
      <c r="G237" s="27"/>
      <c r="H237" s="27"/>
      <c r="I237" s="345"/>
      <c r="J237" s="434"/>
      <c r="K237" s="343"/>
      <c r="L237" s="343"/>
      <c r="M237" s="343"/>
      <c r="N237" s="343"/>
      <c r="O237" s="343"/>
      <c r="P237" s="343"/>
      <c r="Q237" s="343"/>
      <c r="R237" s="343"/>
      <c r="S237" s="343"/>
      <c r="T237" s="343"/>
      <c r="U237" s="343"/>
      <c r="V237" s="343"/>
      <c r="W237" s="343"/>
      <c r="X237" s="343"/>
      <c r="Y237" s="343"/>
      <c r="Z237" s="343"/>
      <c r="AA237" s="343"/>
      <c r="AB237" s="343"/>
      <c r="AC237" s="343"/>
      <c r="AD237" s="343"/>
      <c r="AE237" s="343"/>
      <c r="AF237" s="343"/>
      <c r="AG237" s="343"/>
      <c r="AH237" s="343"/>
      <c r="AI237" s="343"/>
      <c r="AJ237" s="343"/>
      <c r="AK237" s="343"/>
      <c r="AL237" s="343"/>
      <c r="AM237" s="343"/>
      <c r="AN237" s="343"/>
      <c r="AO237" s="343"/>
    </row>
    <row r="238" spans="3:41" x14ac:dyDescent="0.4">
      <c r="C238" s="17"/>
      <c r="D238" s="27"/>
      <c r="E238" s="27"/>
      <c r="F238" s="27"/>
      <c r="G238" s="27"/>
      <c r="H238" s="27"/>
      <c r="I238" s="345"/>
      <c r="J238" s="419" t="str">
        <f t="shared" ref="J238" si="1525">E97</f>
        <v>細田</v>
      </c>
      <c r="K238" s="343">
        <f t="shared" ref="K238" si="1526">IF(AND($D$1="二交代制",K$17&gt;=1,K$17&lt;=28,K97="当",L97="明",M97="休",N97="当"),10,IF(AND($D$1="三交代制",K$17&gt;=2,K$17&lt;=30,OR(K97="準",K97="深"),OR(L97="準",L97="深"),OR(M97="準",M97="深")),20,IF(AND($D$1="二交代制",OR(K97="当",K97="明"),NOT(OR(AND(K97="当",OR(L97="明",K$17=31,L$18="×"),OR(M97="休",K$17=30,K$17=31,M$18="×")),AND(K97="明",OR(J97="当",K$17=1),OR(L97="休",K$17=31,L$18="×"))))),30,IF(AND($D$1="三交代制",J97&lt;&gt;"準",J97&lt;&gt;"深",OR(K97="準",K97="深"),(NOT(OR(AND(K97="準",OR(J97="日",J97="休",K$17=1,AND(L97&lt;&gt;"準",L97&lt;&gt;"深",J97="")),OR(L97="休",AND(L97="準",OR(M97="休",K$17=30,M$18="×")),K$17=31,L$18="×",L97="")),AND(K97="深",OR(J97="休",K$17=1,AND(L97&lt;&gt;"準",L97&lt;&gt;"深",J97="")),OR(L97="休",AND(OR(L97="準",L97="深"),OR(M97="休",K$17=30,M$18="×")),K$17=31,L$18="×",L97="")))))),40,0))))</f>
        <v>0</v>
      </c>
      <c r="L238" s="343">
        <f t="shared" ref="L238" si="1527">IF(AND($D$1="二交代制",L$17&gt;=1,L$17&lt;=28,L97="当",M97="明",N97="休",O97="当"),10,IF(AND($D$1="三交代制",L$17&gt;=2,L$17&lt;=30,OR(L97="準",L97="深"),OR(M97="準",M97="深"),OR(N97="準",N97="深")),20,IF(AND($D$1="二交代制",OR(L97="当",L97="明"),NOT(OR(AND(L97="当",OR(M97="明",L$17=31,M$18="×"),OR(N97="休",L$17=30,L$17=31,N$18="×")),AND(L97="明",OR(K97="当",L$17=1),OR(M97="休",L$17=31,M$18="×"))))),30,IF(AND($D$1="三交代制",K97&lt;&gt;"準",K97&lt;&gt;"深",OR(L97="準",L97="深"),(NOT(OR(AND(L97="準",OR(K97="日",K97="休",L$17=1,AND(M97&lt;&gt;"準",M97&lt;&gt;"深",K97="")),OR(M97="休",AND(M97="準",OR(N97="休",L$17=30,N$18="×")),L$17=31,M$18="×",M97="")),AND(L97="深",OR(K97="休",L$17=1,AND(M97&lt;&gt;"準",M97&lt;&gt;"深",K97="")),OR(M97="休",AND(OR(M97="準",M97="深"),OR(N97="休",L$17=30,N$18="×")),L$17=31,M$18="×",M97="")))))),40,0))))</f>
        <v>0</v>
      </c>
      <c r="M238" s="343">
        <f t="shared" ref="M238" si="1528">IF(AND($D$1="二交代制",M$17&gt;=1,M$17&lt;=28,M97="当",N97="明",O97="休",P97="当"),10,IF(AND($D$1="三交代制",M$17&gt;=2,M$17&lt;=30,OR(M97="準",M97="深"),OR(N97="準",N97="深"),OR(O97="準",O97="深")),20,IF(AND($D$1="二交代制",OR(M97="当",M97="明"),NOT(OR(AND(M97="当",OR(N97="明",M$17=31,N$18="×"),OR(O97="休",M$17=30,M$17=31,O$18="×")),AND(M97="明",OR(L97="当",M$17=1),OR(N97="休",M$17=31,N$18="×"))))),30,IF(AND($D$1="三交代制",L97&lt;&gt;"準",L97&lt;&gt;"深",OR(M97="準",M97="深"),(NOT(OR(AND(M97="準",OR(L97="日",L97="休",M$17=1,AND(N97&lt;&gt;"準",N97&lt;&gt;"深",L97="")),OR(N97="休",AND(N97="準",OR(O97="休",M$17=30,O$18="×")),M$17=31,N$18="×",N97="")),AND(M97="深",OR(L97="休",M$17=1,AND(N97&lt;&gt;"準",N97&lt;&gt;"深",L97="")),OR(N97="休",AND(OR(N97="準",N97="深"),OR(O97="休",M$17=30,O$18="×")),M$17=31,N$18="×",N97="")))))),40,0))))</f>
        <v>0</v>
      </c>
      <c r="N238" s="343">
        <f t="shared" ref="N238" si="1529">IF(AND($D$1="二交代制",N$17&gt;=1,N$17&lt;=28,N97="当",O97="明",P97="休",Q97="当"),10,IF(AND($D$1="三交代制",N$17&gt;=2,N$17&lt;=30,OR(N97="準",N97="深"),OR(O97="準",O97="深"),OR(P97="準",P97="深")),20,IF(AND($D$1="二交代制",OR(N97="当",N97="明"),NOT(OR(AND(N97="当",OR(O97="明",N$17=31,O$18="×"),OR(P97="休",N$17=30,N$17=31,P$18="×")),AND(N97="明",OR(M97="当",N$17=1),OR(O97="休",N$17=31,O$18="×"))))),30,IF(AND($D$1="三交代制",M97&lt;&gt;"準",M97&lt;&gt;"深",OR(N97="準",N97="深"),(NOT(OR(AND(N97="準",OR(M97="日",M97="休",N$17=1,AND(O97&lt;&gt;"準",O97&lt;&gt;"深",M97="")),OR(O97="休",AND(O97="準",OR(P97="休",N$17=30,P$18="×")),N$17=31,O$18="×",O97="")),AND(N97="深",OR(M97="休",N$17=1,AND(O97&lt;&gt;"準",O97&lt;&gt;"深",M97="")),OR(O97="休",AND(OR(O97="準",O97="深"),OR(P97="休",N$17=30,P$18="×")),N$17=31,O$18="×",O97="")))))),40,0))))</f>
        <v>0</v>
      </c>
      <c r="O238" s="343">
        <f t="shared" ref="O238" si="1530">IF(AND($D$1="二交代制",O$17&gt;=1,O$17&lt;=28,O97="当",P97="明",Q97="休",R97="当"),10,IF(AND($D$1="三交代制",O$17&gt;=2,O$17&lt;=30,OR(O97="準",O97="深"),OR(P97="準",P97="深"),OR(Q97="準",Q97="深")),20,IF(AND($D$1="二交代制",OR(O97="当",O97="明"),NOT(OR(AND(O97="当",OR(P97="明",O$17=31,P$18="×"),OR(Q97="休",O$17=30,O$17=31,Q$18="×")),AND(O97="明",OR(N97="当",O$17=1),OR(P97="休",O$17=31,P$18="×"))))),30,IF(AND($D$1="三交代制",N97&lt;&gt;"準",N97&lt;&gt;"深",OR(O97="準",O97="深"),(NOT(OR(AND(O97="準",OR(N97="日",N97="休",O$17=1,AND(P97&lt;&gt;"準",P97&lt;&gt;"深",N97="")),OR(P97="休",AND(P97="準",OR(Q97="休",O$17=30,Q$18="×")),O$17=31,P$18="×",P97="")),AND(O97="深",OR(N97="休",O$17=1,AND(P97&lt;&gt;"準",P97&lt;&gt;"深",N97="")),OR(P97="休",AND(OR(P97="準",P97="深"),OR(Q97="休",O$17=30,Q$18="×")),O$17=31,P$18="×",P97="")))))),40,0))))</f>
        <v>0</v>
      </c>
      <c r="P238" s="343">
        <f t="shared" ref="P238" si="1531">IF(AND($D$1="二交代制",P$17&gt;=1,P$17&lt;=28,P97="当",Q97="明",R97="休",S97="当"),10,IF(AND($D$1="三交代制",P$17&gt;=2,P$17&lt;=30,OR(P97="準",P97="深"),OR(Q97="準",Q97="深"),OR(R97="準",R97="深")),20,IF(AND($D$1="二交代制",OR(P97="当",P97="明"),NOT(OR(AND(P97="当",OR(Q97="明",P$17=31,Q$18="×"),OR(R97="休",P$17=30,P$17=31,R$18="×")),AND(P97="明",OR(O97="当",P$17=1),OR(Q97="休",P$17=31,Q$18="×"))))),30,IF(AND($D$1="三交代制",O97&lt;&gt;"準",O97&lt;&gt;"深",OR(P97="準",P97="深"),(NOT(OR(AND(P97="準",OR(O97="日",O97="休",P$17=1,AND(Q97&lt;&gt;"準",Q97&lt;&gt;"深",O97="")),OR(Q97="休",AND(Q97="準",OR(R97="休",P$17=30,R$18="×")),P$17=31,Q$18="×",Q97="")),AND(P97="深",OR(O97="休",P$17=1,AND(Q97&lt;&gt;"準",Q97&lt;&gt;"深",O97="")),OR(Q97="休",AND(OR(Q97="準",Q97="深"),OR(R97="休",P$17=30,R$18="×")),P$17=31,Q$18="×",Q97="")))))),40,0))))</f>
        <v>0</v>
      </c>
      <c r="Q238" s="343">
        <f t="shared" ref="Q238" si="1532">IF(AND($D$1="二交代制",Q$17&gt;=1,Q$17&lt;=28,Q97="当",R97="明",S97="休",T97="当"),10,IF(AND($D$1="三交代制",Q$17&gt;=2,Q$17&lt;=30,OR(Q97="準",Q97="深"),OR(R97="準",R97="深"),OR(S97="準",S97="深")),20,IF(AND($D$1="二交代制",OR(Q97="当",Q97="明"),NOT(OR(AND(Q97="当",OR(R97="明",Q$17=31,R$18="×"),OR(S97="休",Q$17=30,Q$17=31,S$18="×")),AND(Q97="明",OR(P97="当",Q$17=1),OR(R97="休",Q$17=31,R$18="×"))))),30,IF(AND($D$1="三交代制",P97&lt;&gt;"準",P97&lt;&gt;"深",OR(Q97="準",Q97="深"),(NOT(OR(AND(Q97="準",OR(P97="日",P97="休",Q$17=1,AND(R97&lt;&gt;"準",R97&lt;&gt;"深",P97="")),OR(R97="休",AND(R97="準",OR(S97="休",Q$17=30,S$18="×")),Q$17=31,R$18="×",R97="")),AND(Q97="深",OR(P97="休",Q$17=1,AND(R97&lt;&gt;"準",R97&lt;&gt;"深",P97="")),OR(R97="休",AND(OR(R97="準",R97="深"),OR(S97="休",Q$17=30,S$18="×")),Q$17=31,R$18="×",R97="")))))),40,0))))</f>
        <v>0</v>
      </c>
      <c r="R238" s="343">
        <f t="shared" ref="R238" si="1533">IF(AND($D$1="二交代制",R$17&gt;=1,R$17&lt;=28,R97="当",S97="明",T97="休",U97="当"),10,IF(AND($D$1="三交代制",R$17&gt;=2,R$17&lt;=30,OR(R97="準",R97="深"),OR(S97="準",S97="深"),OR(T97="準",T97="深")),20,IF(AND($D$1="二交代制",OR(R97="当",R97="明"),NOT(OR(AND(R97="当",OR(S97="明",R$17=31,S$18="×"),OR(T97="休",R$17=30,R$17=31,T$18="×")),AND(R97="明",OR(Q97="当",R$17=1),OR(S97="休",R$17=31,S$18="×"))))),30,IF(AND($D$1="三交代制",Q97&lt;&gt;"準",Q97&lt;&gt;"深",OR(R97="準",R97="深"),(NOT(OR(AND(R97="準",OR(Q97="日",Q97="休",R$17=1,AND(S97&lt;&gt;"準",S97&lt;&gt;"深",Q97="")),OR(S97="休",AND(S97="準",OR(T97="休",R$17=30,T$18="×")),R$17=31,S$18="×",S97="")),AND(R97="深",OR(Q97="休",R$17=1,AND(S97&lt;&gt;"準",S97&lt;&gt;"深",Q97="")),OR(S97="休",AND(OR(S97="準",S97="深"),OR(T97="休",R$17=30,T$18="×")),R$17=31,S$18="×",S97="")))))),40,0))))</f>
        <v>0</v>
      </c>
      <c r="S238" s="343">
        <f t="shared" ref="S238" si="1534">IF(AND($D$1="二交代制",S$17&gt;=1,S$17&lt;=28,S97="当",T97="明",U97="休",V97="当"),10,IF(AND($D$1="三交代制",S$17&gt;=2,S$17&lt;=30,OR(S97="準",S97="深"),OR(T97="準",T97="深"),OR(U97="準",U97="深")),20,IF(AND($D$1="二交代制",OR(S97="当",S97="明"),NOT(OR(AND(S97="当",OR(T97="明",S$17=31,T$18="×"),OR(U97="休",S$17=30,S$17=31,U$18="×")),AND(S97="明",OR(R97="当",S$17=1),OR(T97="休",S$17=31,T$18="×"))))),30,IF(AND($D$1="三交代制",R97&lt;&gt;"準",R97&lt;&gt;"深",OR(S97="準",S97="深"),(NOT(OR(AND(S97="準",OR(R97="日",R97="休",S$17=1,AND(T97&lt;&gt;"準",T97&lt;&gt;"深",R97="")),OR(T97="休",AND(T97="準",OR(U97="休",S$17=30,U$18="×")),S$17=31,T$18="×",T97="")),AND(S97="深",OR(R97="休",S$17=1,AND(T97&lt;&gt;"準",T97&lt;&gt;"深",R97="")),OR(T97="休",AND(OR(T97="準",T97="深"),OR(U97="休",S$17=30,U$18="×")),S$17=31,T$18="×",T97="")))))),40,0))))</f>
        <v>0</v>
      </c>
      <c r="T238" s="343">
        <f t="shared" ref="T238" si="1535">IF(AND($D$1="二交代制",T$17&gt;=1,T$17&lt;=28,T97="当",U97="明",V97="休",W97="当"),10,IF(AND($D$1="三交代制",T$17&gt;=2,T$17&lt;=30,OR(T97="準",T97="深"),OR(U97="準",U97="深"),OR(V97="準",V97="深")),20,IF(AND($D$1="二交代制",OR(T97="当",T97="明"),NOT(OR(AND(T97="当",OR(U97="明",T$17=31,U$18="×"),OR(V97="休",T$17=30,T$17=31,V$18="×")),AND(T97="明",OR(S97="当",T$17=1),OR(U97="休",T$17=31,U$18="×"))))),30,IF(AND($D$1="三交代制",S97&lt;&gt;"準",S97&lt;&gt;"深",OR(T97="準",T97="深"),(NOT(OR(AND(T97="準",OR(S97="日",S97="休",T$17=1,AND(U97&lt;&gt;"準",U97&lt;&gt;"深",S97="")),OR(U97="休",AND(U97="準",OR(V97="休",T$17=30,V$18="×")),T$17=31,U$18="×",U97="")),AND(T97="深",OR(S97="休",T$17=1,AND(U97&lt;&gt;"準",U97&lt;&gt;"深",S97="")),OR(U97="休",AND(OR(U97="準",U97="深"),OR(V97="休",T$17=30,V$18="×")),T$17=31,U$18="×",U97="")))))),40,0))))</f>
        <v>0</v>
      </c>
      <c r="U238" s="343">
        <f t="shared" ref="U238" si="1536">IF(AND($D$1="二交代制",U$17&gt;=1,U$17&lt;=28,U97="当",V97="明",W97="休",X97="当"),10,IF(AND($D$1="三交代制",U$17&gt;=2,U$17&lt;=30,OR(U97="準",U97="深"),OR(V97="準",V97="深"),OR(W97="準",W97="深")),20,IF(AND($D$1="二交代制",OR(U97="当",U97="明"),NOT(OR(AND(U97="当",OR(V97="明",U$17=31,V$18="×"),OR(W97="休",U$17=30,U$17=31,W$18="×")),AND(U97="明",OR(T97="当",U$17=1),OR(V97="休",U$17=31,V$18="×"))))),30,IF(AND($D$1="三交代制",T97&lt;&gt;"準",T97&lt;&gt;"深",OR(U97="準",U97="深"),(NOT(OR(AND(U97="準",OR(T97="日",T97="休",U$17=1,AND(V97&lt;&gt;"準",V97&lt;&gt;"深",T97="")),OR(V97="休",AND(V97="準",OR(W97="休",U$17=30,W$18="×")),U$17=31,V$18="×",V97="")),AND(U97="深",OR(T97="休",U$17=1,AND(V97&lt;&gt;"準",V97&lt;&gt;"深",T97="")),OR(V97="休",AND(OR(V97="準",V97="深"),OR(W97="休",U$17=30,W$18="×")),U$17=31,V$18="×",V97="")))))),40,0))))</f>
        <v>0</v>
      </c>
      <c r="V238" s="343">
        <f t="shared" ref="V238" si="1537">IF(AND($D$1="二交代制",V$17&gt;=1,V$17&lt;=28,V97="当",W97="明",X97="休",Y97="当"),10,IF(AND($D$1="三交代制",V$17&gt;=2,V$17&lt;=30,OR(V97="準",V97="深"),OR(W97="準",W97="深"),OR(X97="準",X97="深")),20,IF(AND($D$1="二交代制",OR(V97="当",V97="明"),NOT(OR(AND(V97="当",OR(W97="明",V$17=31,W$18="×"),OR(X97="休",V$17=30,V$17=31,X$18="×")),AND(V97="明",OR(U97="当",V$17=1),OR(W97="休",V$17=31,W$18="×"))))),30,IF(AND($D$1="三交代制",U97&lt;&gt;"準",U97&lt;&gt;"深",OR(V97="準",V97="深"),(NOT(OR(AND(V97="準",OR(U97="日",U97="休",V$17=1,AND(W97&lt;&gt;"準",W97&lt;&gt;"深",U97="")),OR(W97="休",AND(W97="準",OR(X97="休",V$17=30,X$18="×")),V$17=31,W$18="×",W97="")),AND(V97="深",OR(U97="休",V$17=1,AND(W97&lt;&gt;"準",W97&lt;&gt;"深",U97="")),OR(W97="休",AND(OR(W97="準",W97="深"),OR(X97="休",V$17=30,X$18="×")),V$17=31,W$18="×",W97="")))))),40,0))))</f>
        <v>0</v>
      </c>
      <c r="W238" s="343">
        <f t="shared" ref="W238" si="1538">IF(AND($D$1="二交代制",W$17&gt;=1,W$17&lt;=28,W97="当",X97="明",Y97="休",Z97="当"),10,IF(AND($D$1="三交代制",W$17&gt;=2,W$17&lt;=30,OR(W97="準",W97="深"),OR(X97="準",X97="深"),OR(Y97="準",Y97="深")),20,IF(AND($D$1="二交代制",OR(W97="当",W97="明"),NOT(OR(AND(W97="当",OR(X97="明",W$17=31,X$18="×"),OR(Y97="休",W$17=30,W$17=31,Y$18="×")),AND(W97="明",OR(V97="当",W$17=1),OR(X97="休",W$17=31,X$18="×"))))),30,IF(AND($D$1="三交代制",V97&lt;&gt;"準",V97&lt;&gt;"深",OR(W97="準",W97="深"),(NOT(OR(AND(W97="準",OR(V97="日",V97="休",W$17=1,AND(X97&lt;&gt;"準",X97&lt;&gt;"深",V97="")),OR(X97="休",AND(X97="準",OR(Y97="休",W$17=30,Y$18="×")),W$17=31,X$18="×",X97="")),AND(W97="深",OR(V97="休",W$17=1,AND(X97&lt;&gt;"準",X97&lt;&gt;"深",V97="")),OR(X97="休",AND(OR(X97="準",X97="深"),OR(Y97="休",W$17=30,Y$18="×")),W$17=31,X$18="×",X97="")))))),40,0))))</f>
        <v>0</v>
      </c>
      <c r="X238" s="343">
        <f t="shared" ref="X238" si="1539">IF(AND($D$1="二交代制",X$17&gt;=1,X$17&lt;=28,X97="当",Y97="明",Z97="休",AA97="当"),10,IF(AND($D$1="三交代制",X$17&gt;=2,X$17&lt;=30,OR(X97="準",X97="深"),OR(Y97="準",Y97="深"),OR(Z97="準",Z97="深")),20,IF(AND($D$1="二交代制",OR(X97="当",X97="明"),NOT(OR(AND(X97="当",OR(Y97="明",X$17=31,Y$18="×"),OR(Z97="休",X$17=30,X$17=31,Z$18="×")),AND(X97="明",OR(W97="当",X$17=1),OR(Y97="休",X$17=31,Y$18="×"))))),30,IF(AND($D$1="三交代制",W97&lt;&gt;"準",W97&lt;&gt;"深",OR(X97="準",X97="深"),(NOT(OR(AND(X97="準",OR(W97="日",W97="休",X$17=1,AND(Y97&lt;&gt;"準",Y97&lt;&gt;"深",W97="")),OR(Y97="休",AND(Y97="準",OR(Z97="休",X$17=30,Z$18="×")),X$17=31,Y$18="×",Y97="")),AND(X97="深",OR(W97="休",X$17=1,AND(Y97&lt;&gt;"準",Y97&lt;&gt;"深",W97="")),OR(Y97="休",AND(OR(Y97="準",Y97="深"),OR(Z97="休",X$17=30,Z$18="×")),X$17=31,Y$18="×",Y97="")))))),40,0))))</f>
        <v>0</v>
      </c>
      <c r="Y238" s="343">
        <f t="shared" ref="Y238" si="1540">IF(AND($D$1="二交代制",Y$17&gt;=1,Y$17&lt;=28,Y97="当",Z97="明",AA97="休",AB97="当"),10,IF(AND($D$1="三交代制",Y$17&gt;=2,Y$17&lt;=30,OR(Y97="準",Y97="深"),OR(Z97="準",Z97="深"),OR(AA97="準",AA97="深")),20,IF(AND($D$1="二交代制",OR(Y97="当",Y97="明"),NOT(OR(AND(Y97="当",OR(Z97="明",Y$17=31,Z$18="×"),OR(AA97="休",Y$17=30,Y$17=31,AA$18="×")),AND(Y97="明",OR(X97="当",Y$17=1),OR(Z97="休",Y$17=31,Z$18="×"))))),30,IF(AND($D$1="三交代制",X97&lt;&gt;"準",X97&lt;&gt;"深",OR(Y97="準",Y97="深"),(NOT(OR(AND(Y97="準",OR(X97="日",X97="休",Y$17=1,AND(Z97&lt;&gt;"準",Z97&lt;&gt;"深",X97="")),OR(Z97="休",AND(Z97="準",OR(AA97="休",Y$17=30,AA$18="×")),Y$17=31,Z$18="×",Z97="")),AND(Y97="深",OR(X97="休",Y$17=1,AND(Z97&lt;&gt;"準",Z97&lt;&gt;"深",X97="")),OR(Z97="休",AND(OR(Z97="準",Z97="深"),OR(AA97="休",Y$17=30,AA$18="×")),Y$17=31,Z$18="×",Z97="")))))),40,0))))</f>
        <v>0</v>
      </c>
      <c r="Z238" s="343">
        <f t="shared" ref="Z238" si="1541">IF(AND($D$1="二交代制",Z$17&gt;=1,Z$17&lt;=28,Z97="当",AA97="明",AB97="休",AC97="当"),10,IF(AND($D$1="三交代制",Z$17&gt;=2,Z$17&lt;=30,OR(Z97="準",Z97="深"),OR(AA97="準",AA97="深"),OR(AB97="準",AB97="深")),20,IF(AND($D$1="二交代制",OR(Z97="当",Z97="明"),NOT(OR(AND(Z97="当",OR(AA97="明",Z$17=31,AA$18="×"),OR(AB97="休",Z$17=30,Z$17=31,AB$18="×")),AND(Z97="明",OR(Y97="当",Z$17=1),OR(AA97="休",Z$17=31,AA$18="×"))))),30,IF(AND($D$1="三交代制",Y97&lt;&gt;"準",Y97&lt;&gt;"深",OR(Z97="準",Z97="深"),(NOT(OR(AND(Z97="準",OR(Y97="日",Y97="休",Z$17=1,AND(AA97&lt;&gt;"準",AA97&lt;&gt;"深",Y97="")),OR(AA97="休",AND(AA97="準",OR(AB97="休",Z$17=30,AB$18="×")),Z$17=31,AA$18="×",AA97="")),AND(Z97="深",OR(Y97="休",Z$17=1,AND(AA97&lt;&gt;"準",AA97&lt;&gt;"深",Y97="")),OR(AA97="休",AND(OR(AA97="準",AA97="深"),OR(AB97="休",Z$17=30,AB$18="×")),Z$17=31,AA$18="×",AA97="")))))),40,0))))</f>
        <v>0</v>
      </c>
      <c r="AA238" s="343">
        <f t="shared" ref="AA238" si="1542">IF(AND($D$1="二交代制",AA$17&gt;=1,AA$17&lt;=28,AA97="当",AB97="明",AC97="休",AD97="当"),10,IF(AND($D$1="三交代制",AA$17&gt;=2,AA$17&lt;=30,OR(AA97="準",AA97="深"),OR(AB97="準",AB97="深"),OR(AC97="準",AC97="深")),20,IF(AND($D$1="二交代制",OR(AA97="当",AA97="明"),NOT(OR(AND(AA97="当",OR(AB97="明",AA$17=31,AB$18="×"),OR(AC97="休",AA$17=30,AA$17=31,AC$18="×")),AND(AA97="明",OR(Z97="当",AA$17=1),OR(AB97="休",AA$17=31,AB$18="×"))))),30,IF(AND($D$1="三交代制",Z97&lt;&gt;"準",Z97&lt;&gt;"深",OR(AA97="準",AA97="深"),(NOT(OR(AND(AA97="準",OR(Z97="日",Z97="休",AA$17=1,AND(AB97&lt;&gt;"準",AB97&lt;&gt;"深",Z97="")),OR(AB97="休",AND(AB97="準",OR(AC97="休",AA$17=30,AC$18="×")),AA$17=31,AB$18="×",AB97="")),AND(AA97="深",OR(Z97="休",AA$17=1,AND(AB97&lt;&gt;"準",AB97&lt;&gt;"深",Z97="")),OR(AB97="休",AND(OR(AB97="準",AB97="深"),OR(AC97="休",AA$17=30,AC$18="×")),AA$17=31,AB$18="×",AB97="")))))),40,0))))</f>
        <v>0</v>
      </c>
      <c r="AB238" s="343">
        <f t="shared" ref="AB238" si="1543">IF(AND($D$1="二交代制",AB$17&gt;=1,AB$17&lt;=28,AB97="当",AC97="明",AD97="休",AE97="当"),10,IF(AND($D$1="三交代制",AB$17&gt;=2,AB$17&lt;=30,OR(AB97="準",AB97="深"),OR(AC97="準",AC97="深"),OR(AD97="準",AD97="深")),20,IF(AND($D$1="二交代制",OR(AB97="当",AB97="明"),NOT(OR(AND(AB97="当",OR(AC97="明",AB$17=31,AC$18="×"),OR(AD97="休",AB$17=30,AB$17=31,AD$18="×")),AND(AB97="明",OR(AA97="当",AB$17=1),OR(AC97="休",AB$17=31,AC$18="×"))))),30,IF(AND($D$1="三交代制",AA97&lt;&gt;"準",AA97&lt;&gt;"深",OR(AB97="準",AB97="深"),(NOT(OR(AND(AB97="準",OR(AA97="日",AA97="休",AB$17=1,AND(AC97&lt;&gt;"準",AC97&lt;&gt;"深",AA97="")),OR(AC97="休",AND(AC97="準",OR(AD97="休",AB$17=30,AD$18="×")),AB$17=31,AC$18="×",AC97="")),AND(AB97="深",OR(AA97="休",AB$17=1,AND(AC97&lt;&gt;"準",AC97&lt;&gt;"深",AA97="")),OR(AC97="休",AND(OR(AC97="準",AC97="深"),OR(AD97="休",AB$17=30,AD$18="×")),AB$17=31,AC$18="×",AC97="")))))),40,0))))</f>
        <v>0</v>
      </c>
      <c r="AC238" s="343">
        <f t="shared" ref="AC238" si="1544">IF(AND($D$1="二交代制",AC$17&gt;=1,AC$17&lt;=28,AC97="当",AD97="明",AE97="休",AF97="当"),10,IF(AND($D$1="三交代制",AC$17&gt;=2,AC$17&lt;=30,OR(AC97="準",AC97="深"),OR(AD97="準",AD97="深"),OR(AE97="準",AE97="深")),20,IF(AND($D$1="二交代制",OR(AC97="当",AC97="明"),NOT(OR(AND(AC97="当",OR(AD97="明",AC$17=31,AD$18="×"),OR(AE97="休",AC$17=30,AC$17=31,AE$18="×")),AND(AC97="明",OR(AB97="当",AC$17=1),OR(AD97="休",AC$17=31,AD$18="×"))))),30,IF(AND($D$1="三交代制",AB97&lt;&gt;"準",AB97&lt;&gt;"深",OR(AC97="準",AC97="深"),(NOT(OR(AND(AC97="準",OR(AB97="日",AB97="休",AC$17=1,AND(AD97&lt;&gt;"準",AD97&lt;&gt;"深",AB97="")),OR(AD97="休",AND(AD97="準",OR(AE97="休",AC$17=30,AE$18="×")),AC$17=31,AD$18="×",AD97="")),AND(AC97="深",OR(AB97="休",AC$17=1,AND(AD97&lt;&gt;"準",AD97&lt;&gt;"深",AB97="")),OR(AD97="休",AND(OR(AD97="準",AD97="深"),OR(AE97="休",AC$17=30,AE$18="×")),AC$17=31,AD$18="×",AD97="")))))),40,0))))</f>
        <v>0</v>
      </c>
      <c r="AD238" s="343">
        <f t="shared" ref="AD238" si="1545">IF(AND($D$1="二交代制",AD$17&gt;=1,AD$17&lt;=28,AD97="当",AE97="明",AF97="休",AG97="当"),10,IF(AND($D$1="三交代制",AD$17&gt;=2,AD$17&lt;=30,OR(AD97="準",AD97="深"),OR(AE97="準",AE97="深"),OR(AF97="準",AF97="深")),20,IF(AND($D$1="二交代制",OR(AD97="当",AD97="明"),NOT(OR(AND(AD97="当",OR(AE97="明",AD$17=31,AE$18="×"),OR(AF97="休",AD$17=30,AD$17=31,AF$18="×")),AND(AD97="明",OR(AC97="当",AD$17=1),OR(AE97="休",AD$17=31,AE$18="×"))))),30,IF(AND($D$1="三交代制",AC97&lt;&gt;"準",AC97&lt;&gt;"深",OR(AD97="準",AD97="深"),(NOT(OR(AND(AD97="準",OR(AC97="日",AC97="休",AD$17=1,AND(AE97&lt;&gt;"準",AE97&lt;&gt;"深",AC97="")),OR(AE97="休",AND(AE97="準",OR(AF97="休",AD$17=30,AF$18="×")),AD$17=31,AE$18="×",AE97="")),AND(AD97="深",OR(AC97="休",AD$17=1,AND(AE97&lt;&gt;"準",AE97&lt;&gt;"深",AC97="")),OR(AE97="休",AND(OR(AE97="準",AE97="深"),OR(AF97="休",AD$17=30,AF$18="×")),AD$17=31,AE$18="×",AE97="")))))),40,0))))</f>
        <v>0</v>
      </c>
      <c r="AE238" s="343">
        <f t="shared" ref="AE238" si="1546">IF(AND($D$1="二交代制",AE$17&gt;=1,AE$17&lt;=28,AE97="当",AF97="明",AG97="休",AH97="当"),10,IF(AND($D$1="三交代制",AE$17&gt;=2,AE$17&lt;=30,OR(AE97="準",AE97="深"),OR(AF97="準",AF97="深"),OR(AG97="準",AG97="深")),20,IF(AND($D$1="二交代制",OR(AE97="当",AE97="明"),NOT(OR(AND(AE97="当",OR(AF97="明",AE$17=31,AF$18="×"),OR(AG97="休",AE$17=30,AE$17=31,AG$18="×")),AND(AE97="明",OR(AD97="当",AE$17=1),OR(AF97="休",AE$17=31,AF$18="×"))))),30,IF(AND($D$1="三交代制",AD97&lt;&gt;"準",AD97&lt;&gt;"深",OR(AE97="準",AE97="深"),(NOT(OR(AND(AE97="準",OR(AD97="日",AD97="休",AE$17=1,AND(AF97&lt;&gt;"準",AF97&lt;&gt;"深",AD97="")),OR(AF97="休",AND(AF97="準",OR(AG97="休",AE$17=30,AG$18="×")),AE$17=31,AF$18="×",AF97="")),AND(AE97="深",OR(AD97="休",AE$17=1,AND(AF97&lt;&gt;"準",AF97&lt;&gt;"深",AD97="")),OR(AF97="休",AND(OR(AF97="準",AF97="深"),OR(AG97="休",AE$17=30,AG$18="×")),AE$17=31,AF$18="×",AF97="")))))),40,0))))</f>
        <v>0</v>
      </c>
      <c r="AF238" s="343">
        <f t="shared" ref="AF238" si="1547">IF(AND($D$1="二交代制",AF$17&gt;=1,AF$17&lt;=28,AF97="当",AG97="明",AH97="休",AI97="当"),10,IF(AND($D$1="三交代制",AF$17&gt;=2,AF$17&lt;=30,OR(AF97="準",AF97="深"),OR(AG97="準",AG97="深"),OR(AH97="準",AH97="深")),20,IF(AND($D$1="二交代制",OR(AF97="当",AF97="明"),NOT(OR(AND(AF97="当",OR(AG97="明",AF$17=31,AG$18="×"),OR(AH97="休",AF$17=30,AF$17=31,AH$18="×")),AND(AF97="明",OR(AE97="当",AF$17=1),OR(AG97="休",AF$17=31,AG$18="×"))))),30,IF(AND($D$1="三交代制",AE97&lt;&gt;"準",AE97&lt;&gt;"深",OR(AF97="準",AF97="深"),(NOT(OR(AND(AF97="準",OR(AE97="日",AE97="休",AF$17=1,AND(AG97&lt;&gt;"準",AG97&lt;&gt;"深",AE97="")),OR(AG97="休",AND(AG97="準",OR(AH97="休",AF$17=30,AH$18="×")),AF$17=31,AG$18="×",AG97="")),AND(AF97="深",OR(AE97="休",AF$17=1,AND(AG97&lt;&gt;"準",AG97&lt;&gt;"深",AE97="")),OR(AG97="休",AND(OR(AG97="準",AG97="深"),OR(AH97="休",AF$17=30,AH$18="×")),AF$17=31,AG$18="×",AG97="")))))),40,0))))</f>
        <v>0</v>
      </c>
      <c r="AG238" s="343">
        <f t="shared" ref="AG238" si="1548">IF(AND($D$1="二交代制",AG$17&gt;=1,AG$17&lt;=28,AG97="当",AH97="明",AI97="休",AJ97="当"),10,IF(AND($D$1="三交代制",AG$17&gt;=2,AG$17&lt;=30,OR(AG97="準",AG97="深"),OR(AH97="準",AH97="深"),OR(AI97="準",AI97="深")),20,IF(AND($D$1="二交代制",OR(AG97="当",AG97="明"),NOT(OR(AND(AG97="当",OR(AH97="明",AG$17=31,AH$18="×"),OR(AI97="休",AG$17=30,AG$17=31,AI$18="×")),AND(AG97="明",OR(AF97="当",AG$17=1),OR(AH97="休",AG$17=31,AH$18="×"))))),30,IF(AND($D$1="三交代制",AF97&lt;&gt;"準",AF97&lt;&gt;"深",OR(AG97="準",AG97="深"),(NOT(OR(AND(AG97="準",OR(AF97="日",AF97="休",AG$17=1,AND(AH97&lt;&gt;"準",AH97&lt;&gt;"深",AF97="")),OR(AH97="休",AND(AH97="準",OR(AI97="休",AG$17=30,AI$18="×")),AG$17=31,AH$18="×",AH97="")),AND(AG97="深",OR(AF97="休",AG$17=1,AND(AH97&lt;&gt;"準",AH97&lt;&gt;"深",AF97="")),OR(AH97="休",AND(OR(AH97="準",AH97="深"),OR(AI97="休",AG$17=30,AI$18="×")),AG$17=31,AH$18="×",AH97="")))))),40,0))))</f>
        <v>0</v>
      </c>
      <c r="AH238" s="343">
        <f t="shared" ref="AH238" si="1549">IF(AND($D$1="二交代制",AH$17&gt;=1,AH$17&lt;=28,AH97="当",AI97="明",AJ97="休",AK97="当"),10,IF(AND($D$1="三交代制",AH$17&gt;=2,AH$17&lt;=30,OR(AH97="準",AH97="深"),OR(AI97="準",AI97="深"),OR(AJ97="準",AJ97="深")),20,IF(AND($D$1="二交代制",OR(AH97="当",AH97="明"),NOT(OR(AND(AH97="当",OR(AI97="明",AH$17=31,AI$18="×"),OR(AJ97="休",AH$17=30,AH$17=31,AJ$18="×")),AND(AH97="明",OR(AG97="当",AH$17=1),OR(AI97="休",AH$17=31,AI$18="×"))))),30,IF(AND($D$1="三交代制",AG97&lt;&gt;"準",AG97&lt;&gt;"深",OR(AH97="準",AH97="深"),(NOT(OR(AND(AH97="準",OR(AG97="日",AG97="休",AH$17=1,AND(AI97&lt;&gt;"準",AI97&lt;&gt;"深",AG97="")),OR(AI97="休",AND(AI97="準",OR(AJ97="休",AH$17=30,AJ$18="×")),AH$17=31,AI$18="×",AI97="")),AND(AH97="深",OR(AG97="休",AH$17=1,AND(AI97&lt;&gt;"準",AI97&lt;&gt;"深",AG97="")),OR(AI97="休",AND(OR(AI97="準",AI97="深"),OR(AJ97="休",AH$17=30,AJ$18="×")),AH$17=31,AI$18="×",AI97="")))))),40,0))))</f>
        <v>0</v>
      </c>
      <c r="AI238" s="343">
        <f t="shared" ref="AI238" si="1550">IF(AND($D$1="二交代制",AI$17&gt;=1,AI$17&lt;=28,AI97="当",AJ97="明",AK97="休",AL97="当"),10,IF(AND($D$1="三交代制",AI$17&gt;=2,AI$17&lt;=30,OR(AI97="準",AI97="深"),OR(AJ97="準",AJ97="深"),OR(AK97="準",AK97="深")),20,IF(AND($D$1="二交代制",OR(AI97="当",AI97="明"),NOT(OR(AND(AI97="当",OR(AJ97="明",AI$17=31,AJ$18="×"),OR(AK97="休",AI$17=30,AI$17=31,AK$18="×")),AND(AI97="明",OR(AH97="当",AI$17=1),OR(AJ97="休",AI$17=31,AJ$18="×"))))),30,IF(AND($D$1="三交代制",AH97&lt;&gt;"準",AH97&lt;&gt;"深",OR(AI97="準",AI97="深"),(NOT(OR(AND(AI97="準",OR(AH97="日",AH97="休",AI$17=1,AND(AJ97&lt;&gt;"準",AJ97&lt;&gt;"深",AH97="")),OR(AJ97="休",AND(AJ97="準",OR(AK97="休",AI$17=30,AK$18="×")),AI$17=31,AJ$18="×",AJ97="")),AND(AI97="深",OR(AH97="休",AI$17=1,AND(AJ97&lt;&gt;"準",AJ97&lt;&gt;"深",AH97="")),OR(AJ97="休",AND(OR(AJ97="準",AJ97="深"),OR(AK97="休",AI$17=30,AK$18="×")),AI$17=31,AJ$18="×",AJ97="")))))),40,0))))</f>
        <v>0</v>
      </c>
      <c r="AJ238" s="343">
        <f t="shared" ref="AJ238" si="1551">IF(AND($D$1="二交代制",AJ$17&gt;=1,AJ$17&lt;=28,AJ97="当",AK97="明",AL97="休",AM97="当"),10,IF(AND($D$1="三交代制",AJ$17&gt;=2,AJ$17&lt;=30,OR(AJ97="準",AJ97="深"),OR(AK97="準",AK97="深"),OR(AL97="準",AL97="深")),20,IF(AND($D$1="二交代制",OR(AJ97="当",AJ97="明"),NOT(OR(AND(AJ97="当",OR(AK97="明",AJ$17=31,AK$18="×"),OR(AL97="休",AJ$17=30,AJ$17=31,AL$18="×")),AND(AJ97="明",OR(AI97="当",AJ$17=1),OR(AK97="休",AJ$17=31,AK$18="×"))))),30,IF(AND($D$1="三交代制",AI97&lt;&gt;"準",AI97&lt;&gt;"深",OR(AJ97="準",AJ97="深"),(NOT(OR(AND(AJ97="準",OR(AI97="日",AI97="休",AJ$17=1,AND(AK97&lt;&gt;"準",AK97&lt;&gt;"深",AI97="")),OR(AK97="休",AND(AK97="準",OR(AL97="休",AJ$17=30,AL$18="×")),AJ$17=31,AK$18="×",AK97="")),AND(AJ97="深",OR(AI97="休",AJ$17=1,AND(AK97&lt;&gt;"準",AK97&lt;&gt;"深",AI97="")),OR(AK97="休",AND(OR(AK97="準",AK97="深"),OR(AL97="休",AJ$17=30,AL$18="×")),AJ$17=31,AK$18="×",AK97="")))))),40,0))))</f>
        <v>0</v>
      </c>
      <c r="AK238" s="343">
        <f t="shared" ref="AK238" si="1552">IF(AND($D$1="二交代制",AK$17&gt;=1,AK$17&lt;=28,AK97="当",AL97="明",AM97="休",AN97="当"),10,IF(AND($D$1="三交代制",AK$17&gt;=2,AK$17&lt;=30,OR(AK97="準",AK97="深"),OR(AL97="準",AL97="深"),OR(AM97="準",AM97="深")),20,IF(AND($D$1="二交代制",OR(AK97="当",AK97="明"),NOT(OR(AND(AK97="当",OR(AL97="明",AK$17=31,AL$18="×"),OR(AM97="休",AK$17=30,AK$17=31,AM$18="×")),AND(AK97="明",OR(AJ97="当",AK$17=1),OR(AL97="休",AK$17=31,AL$18="×"))))),30,IF(AND($D$1="三交代制",AJ97&lt;&gt;"準",AJ97&lt;&gt;"深",OR(AK97="準",AK97="深"),(NOT(OR(AND(AK97="準",OR(AJ97="日",AJ97="休",AK$17=1,AND(AL97&lt;&gt;"準",AL97&lt;&gt;"深",AJ97="")),OR(AL97="休",AND(AL97="準",OR(AM97="休",AK$17=30,AM$18="×")),AK$17=31,AL$18="×",AL97="")),AND(AK97="深",OR(AJ97="休",AK$17=1,AND(AL97&lt;&gt;"準",AL97&lt;&gt;"深",AJ97="")),OR(AL97="休",AND(OR(AL97="準",AL97="深"),OR(AM97="休",AK$17=30,AM$18="×")),AK$17=31,AL$18="×",AL97="")))))),40,0))))</f>
        <v>0</v>
      </c>
      <c r="AL238" s="343">
        <f t="shared" ref="AL238" si="1553">IF(AND($D$1="二交代制",AL$17&gt;=1,AL$17&lt;=28,AL97="当",AM97="明",AN97="休",AO97="当"),10,IF(AND($D$1="三交代制",AL$17&gt;=2,AL$17&lt;=30,OR(AL97="準",AL97="深"),OR(AM97="準",AM97="深"),OR(AN97="準",AN97="深")),20,IF(AND($D$1="二交代制",OR(AL97="当",AL97="明"),NOT(OR(AND(AL97="当",OR(AM97="明",AL$17=31,AM$18="×"),OR(AN97="休",AL$17=30,AL$17=31,AN$18="×")),AND(AL97="明",OR(AK97="当",AL$17=1),OR(AM97="休",AL$17=31,AM$18="×"))))),30,IF(AND($D$1="三交代制",AK97&lt;&gt;"準",AK97&lt;&gt;"深",OR(AL97="準",AL97="深"),(NOT(OR(AND(AL97="準",OR(AK97="日",AK97="休",AL$17=1,AND(AM97&lt;&gt;"準",AM97&lt;&gt;"深",AK97="")),OR(AM97="休",AND(AM97="準",OR(AN97="休",AL$17=30,AN$18="×")),AL$17=31,AM$18="×",AM97="")),AND(AL97="深",OR(AK97="休",AL$17=1,AND(AM97&lt;&gt;"準",AM97&lt;&gt;"深",AK97="")),OR(AM97="休",AND(OR(AM97="準",AM97="深"),OR(AN97="休",AL$17=30,AN$18="×")),AL$17=31,AM$18="×",AM97="")))))),40,0))))</f>
        <v>0</v>
      </c>
      <c r="AM238" s="343">
        <f t="shared" ref="AM238" si="1554">IF(AND($D$1="二交代制",AM$17&gt;=1,AM$17&lt;=28,AM97="当",AN97="明",AO97="休",AP97="当"),10,IF(AND($D$1="三交代制",AM$17&gt;=2,AM$17&lt;=30,OR(AM97="準",AM97="深"),OR(AN97="準",AN97="深"),OR(AO97="準",AO97="深")),20,IF(AND($D$1="二交代制",OR(AM97="当",AM97="明"),NOT(OR(AND(AM97="当",OR(AN97="明",AM$17=31,AN$18="×"),OR(AO97="休",AM$17=30,AM$17=31,AO$18="×")),AND(AM97="明",OR(AL97="当",AM$17=1),OR(AN97="休",AM$17=31,AN$18="×"))))),30,IF(AND($D$1="三交代制",AL97&lt;&gt;"準",AL97&lt;&gt;"深",OR(AM97="準",AM97="深"),(NOT(OR(AND(AM97="準",OR(AL97="日",AL97="休",AM$17=1,AND(AN97&lt;&gt;"準",AN97&lt;&gt;"深",AL97="")),OR(AN97="休",AND(AN97="準",OR(AO97="休",AM$17=30,AO$18="×")),AM$17=31,AN$18="×",AN97="")),AND(AM97="深",OR(AL97="休",AM$17=1,AND(AN97&lt;&gt;"準",AN97&lt;&gt;"深",AL97="")),OR(AN97="休",AND(OR(AN97="準",AN97="深"),OR(AO97="休",AM$17=30,AO$18="×")),AM$17=31,AN$18="×",AN97="")))))),40,0))))</f>
        <v>0</v>
      </c>
      <c r="AN238" s="343">
        <f t="shared" ref="AN238" si="1555">IF(AND($D$1="二交代制",AN$17&gt;=1,AN$17&lt;=28,AN97="当",AO97="明",AP97="休",AQ97="当"),10,IF(AND($D$1="三交代制",AN$17&gt;=2,AN$17&lt;=30,OR(AN97="準",AN97="深"),OR(AO97="準",AO97="深"),OR(AP97="準",AP97="深")),20,IF(AND($D$1="二交代制",OR(AN97="当",AN97="明"),NOT(OR(AND(AN97="当",OR(AO97="明",AN$17=31,AO$18="×"),OR(AP97="休",AN$17=30,AN$17=31,AP$18="×")),AND(AN97="明",OR(AM97="当",AN$17=1),OR(AO97="休",AN$17=31,AO$18="×"))))),30,IF(AND($D$1="三交代制",AM97&lt;&gt;"準",AM97&lt;&gt;"深",OR(AN97="準",AN97="深"),(NOT(OR(AND(AN97="準",OR(AM97="日",AM97="休",AN$17=1,AND(AO97&lt;&gt;"準",AO97&lt;&gt;"深",AM97="")),OR(AO97="休",AND(AO97="準",OR(AP97="休",AN$17=30,AP$18="×")),AN$17=31,AO$18="×",AO97="")),AND(AN97="深",OR(AM97="休",AN$17=1,AND(AO97&lt;&gt;"準",AO97&lt;&gt;"深",AM97="")),OR(AO97="休",AND(OR(AO97="準",AO97="深"),OR(AP97="休",AN$17=30,AP$18="×")),AN$17=31,AO$18="×",AO97="")))))),40,0))))</f>
        <v>0</v>
      </c>
      <c r="AO238" s="343">
        <f t="shared" ref="AO238" si="1556">IF(AND($D$1="二交代制",AO$17&gt;=1,AO$17&lt;=28,AO97="当",AP97="明",AQ97="休",AR97="当"),10,IF(AND($D$1="三交代制",AO$17&gt;=2,AO$17&lt;=30,OR(AO97="準",AO97="深"),OR(AP97="準",AP97="深"),OR(AQ97="準",AQ97="深")),20,IF(AND($D$1="二交代制",OR(AO97="当",AO97="明"),NOT(OR(AND(AO97="当",OR(AP97="明",AO$17=31,AP$18="×"),OR(AQ97="休",AO$17=30,AO$17=31,AQ$18="×")),AND(AO97="明",OR(AN97="当",AO$17=1),OR(AP97="休",AO$17=31,AP$18="×"))))),30,IF(AND($D$1="三交代制",AN97&lt;&gt;"準",AN97&lt;&gt;"深",OR(AO97="準",AO97="深"),(NOT(OR(AND(AO97="準",OR(AN97="日",AN97="休",AO$17=1,AND(AP97&lt;&gt;"準",AP97&lt;&gt;"深",AN97="")),OR(AP97="休",AND(AP97="準",OR(AQ97="休",AO$17=30,AQ$18="×")),AO$17=31,AP$18="×",AP97="")),AND(AO97="深",OR(AN97="休",AO$17=1,AND(AP97&lt;&gt;"準",AP97&lt;&gt;"深",AN97="")),OR(AP97="休",AND(OR(AP97="準",AP97="深"),OR(AQ97="休",AO$17=30,AQ$18="×")),AO$17=31,AP$18="×",AP97="")))))),40,0))))</f>
        <v>0</v>
      </c>
    </row>
    <row r="239" spans="3:41" x14ac:dyDescent="0.4">
      <c r="C239" s="17"/>
      <c r="D239" s="27"/>
      <c r="E239" s="27"/>
      <c r="F239" s="27"/>
      <c r="G239" s="27"/>
      <c r="H239" s="27"/>
      <c r="I239" s="345"/>
      <c r="J239" s="434"/>
      <c r="K239" s="343"/>
      <c r="L239" s="343"/>
      <c r="M239" s="343"/>
      <c r="N239" s="343"/>
      <c r="O239" s="343"/>
      <c r="P239" s="343"/>
      <c r="Q239" s="343"/>
      <c r="R239" s="343"/>
      <c r="S239" s="343"/>
      <c r="T239" s="343"/>
      <c r="U239" s="343"/>
      <c r="V239" s="343"/>
      <c r="W239" s="343"/>
      <c r="X239" s="343"/>
      <c r="Y239" s="343"/>
      <c r="Z239" s="343"/>
      <c r="AA239" s="343"/>
      <c r="AB239" s="343"/>
      <c r="AC239" s="343"/>
      <c r="AD239" s="343"/>
      <c r="AE239" s="343"/>
      <c r="AF239" s="343"/>
      <c r="AG239" s="343"/>
      <c r="AH239" s="343"/>
      <c r="AI239" s="343"/>
      <c r="AJ239" s="343"/>
      <c r="AK239" s="343"/>
      <c r="AL239" s="343"/>
      <c r="AM239" s="343"/>
      <c r="AN239" s="343"/>
      <c r="AO239" s="343"/>
    </row>
    <row r="240" spans="3:41" x14ac:dyDescent="0.4">
      <c r="C240" s="17"/>
      <c r="D240" s="27"/>
      <c r="E240" s="27"/>
      <c r="F240" s="27"/>
      <c r="G240" s="27"/>
      <c r="H240" s="27"/>
      <c r="I240" s="345"/>
      <c r="J240" s="419" t="str">
        <f t="shared" ref="J240" si="1557">E99</f>
        <v>植木</v>
      </c>
      <c r="K240" s="343">
        <f t="shared" ref="K240" si="1558">IF(AND($D$1="二交代制",K$17&gt;=1,K$17&lt;=28,K99="当",L99="明",M99="休",N99="当"),10,IF(AND($D$1="三交代制",K$17&gt;=2,K$17&lt;=30,OR(K99="準",K99="深"),OR(L99="準",L99="深"),OR(M99="準",M99="深")),20,IF(AND($D$1="二交代制",OR(K99="当",K99="明"),NOT(OR(AND(K99="当",OR(L99="明",K$17=31,L$18="×"),OR(M99="休",K$17=30,K$17=31,M$18="×")),AND(K99="明",OR(J99="当",K$17=1),OR(L99="休",K$17=31,L$18="×"))))),30,IF(AND($D$1="三交代制",J99&lt;&gt;"準",J99&lt;&gt;"深",OR(K99="準",K99="深"),(NOT(OR(AND(K99="準",OR(J99="日",J99="休",K$17=1,AND(L99&lt;&gt;"準",L99&lt;&gt;"深",J99="")),OR(L99="休",AND(L99="準",OR(M99="休",K$17=30,M$18="×")),K$17=31,L$18="×",L99="")),AND(K99="深",OR(J99="休",K$17=1,AND(L99&lt;&gt;"準",L99&lt;&gt;"深",J99="")),OR(L99="休",AND(OR(L99="準",L99="深"),OR(M99="休",K$17=30,M$18="×")),K$17=31,L$18="×",L99="")))))),40,0))))</f>
        <v>0</v>
      </c>
      <c r="L240" s="343">
        <f t="shared" ref="L240" si="1559">IF(AND($D$1="二交代制",L$17&gt;=1,L$17&lt;=28,L99="当",M99="明",N99="休",O99="当"),10,IF(AND($D$1="三交代制",L$17&gt;=2,L$17&lt;=30,OR(L99="準",L99="深"),OR(M99="準",M99="深"),OR(N99="準",N99="深")),20,IF(AND($D$1="二交代制",OR(L99="当",L99="明"),NOT(OR(AND(L99="当",OR(M99="明",L$17=31,M$18="×"),OR(N99="休",L$17=30,L$17=31,N$18="×")),AND(L99="明",OR(K99="当",L$17=1),OR(M99="休",L$17=31,M$18="×"))))),30,IF(AND($D$1="三交代制",K99&lt;&gt;"準",K99&lt;&gt;"深",OR(L99="準",L99="深"),(NOT(OR(AND(L99="準",OR(K99="日",K99="休",L$17=1,AND(M99&lt;&gt;"準",M99&lt;&gt;"深",K99="")),OR(M99="休",AND(M99="準",OR(N99="休",L$17=30,N$18="×")),L$17=31,M$18="×",M99="")),AND(L99="深",OR(K99="休",L$17=1,AND(M99&lt;&gt;"準",M99&lt;&gt;"深",K99="")),OR(M99="休",AND(OR(M99="準",M99="深"),OR(N99="休",L$17=30,N$18="×")),L$17=31,M$18="×",M99="")))))),40,0))))</f>
        <v>0</v>
      </c>
      <c r="M240" s="343">
        <f t="shared" ref="M240" si="1560">IF(AND($D$1="二交代制",M$17&gt;=1,M$17&lt;=28,M99="当",N99="明",O99="休",P99="当"),10,IF(AND($D$1="三交代制",M$17&gt;=2,M$17&lt;=30,OR(M99="準",M99="深"),OR(N99="準",N99="深"),OR(O99="準",O99="深")),20,IF(AND($D$1="二交代制",OR(M99="当",M99="明"),NOT(OR(AND(M99="当",OR(N99="明",M$17=31,N$18="×"),OR(O99="休",M$17=30,M$17=31,O$18="×")),AND(M99="明",OR(L99="当",M$17=1),OR(N99="休",M$17=31,N$18="×"))))),30,IF(AND($D$1="三交代制",L99&lt;&gt;"準",L99&lt;&gt;"深",OR(M99="準",M99="深"),(NOT(OR(AND(M99="準",OR(L99="日",L99="休",M$17=1,AND(N99&lt;&gt;"準",N99&lt;&gt;"深",L99="")),OR(N99="休",AND(N99="準",OR(O99="休",M$17=30,O$18="×")),M$17=31,N$18="×",N99="")),AND(M99="深",OR(L99="休",M$17=1,AND(N99&lt;&gt;"準",N99&lt;&gt;"深",L99="")),OR(N99="休",AND(OR(N99="準",N99="深"),OR(O99="休",M$17=30,O$18="×")),M$17=31,N$18="×",N99="")))))),40,0))))</f>
        <v>0</v>
      </c>
      <c r="N240" s="343">
        <f t="shared" ref="N240" si="1561">IF(AND($D$1="二交代制",N$17&gt;=1,N$17&lt;=28,N99="当",O99="明",P99="休",Q99="当"),10,IF(AND($D$1="三交代制",N$17&gt;=2,N$17&lt;=30,OR(N99="準",N99="深"),OR(O99="準",O99="深"),OR(P99="準",P99="深")),20,IF(AND($D$1="二交代制",OR(N99="当",N99="明"),NOT(OR(AND(N99="当",OR(O99="明",N$17=31,O$18="×"),OR(P99="休",N$17=30,N$17=31,P$18="×")),AND(N99="明",OR(M99="当",N$17=1),OR(O99="休",N$17=31,O$18="×"))))),30,IF(AND($D$1="三交代制",M99&lt;&gt;"準",M99&lt;&gt;"深",OR(N99="準",N99="深"),(NOT(OR(AND(N99="準",OR(M99="日",M99="休",N$17=1,AND(O99&lt;&gt;"準",O99&lt;&gt;"深",M99="")),OR(O99="休",AND(O99="準",OR(P99="休",N$17=30,P$18="×")),N$17=31,O$18="×",O99="")),AND(N99="深",OR(M99="休",N$17=1,AND(O99&lt;&gt;"準",O99&lt;&gt;"深",M99="")),OR(O99="休",AND(OR(O99="準",O99="深"),OR(P99="休",N$17=30,P$18="×")),N$17=31,O$18="×",O99="")))))),40,0))))</f>
        <v>0</v>
      </c>
      <c r="O240" s="343">
        <f t="shared" ref="O240" si="1562">IF(AND($D$1="二交代制",O$17&gt;=1,O$17&lt;=28,O99="当",P99="明",Q99="休",R99="当"),10,IF(AND($D$1="三交代制",O$17&gt;=2,O$17&lt;=30,OR(O99="準",O99="深"),OR(P99="準",P99="深"),OR(Q99="準",Q99="深")),20,IF(AND($D$1="二交代制",OR(O99="当",O99="明"),NOT(OR(AND(O99="当",OR(P99="明",O$17=31,P$18="×"),OR(Q99="休",O$17=30,O$17=31,Q$18="×")),AND(O99="明",OR(N99="当",O$17=1),OR(P99="休",O$17=31,P$18="×"))))),30,IF(AND($D$1="三交代制",N99&lt;&gt;"準",N99&lt;&gt;"深",OR(O99="準",O99="深"),(NOT(OR(AND(O99="準",OR(N99="日",N99="休",O$17=1,AND(P99&lt;&gt;"準",P99&lt;&gt;"深",N99="")),OR(P99="休",AND(P99="準",OR(Q99="休",O$17=30,Q$18="×")),O$17=31,P$18="×",P99="")),AND(O99="深",OR(N99="休",O$17=1,AND(P99&lt;&gt;"準",P99&lt;&gt;"深",N99="")),OR(P99="休",AND(OR(P99="準",P99="深"),OR(Q99="休",O$17=30,Q$18="×")),O$17=31,P$18="×",P99="")))))),40,0))))</f>
        <v>0</v>
      </c>
      <c r="P240" s="343">
        <f t="shared" ref="P240" si="1563">IF(AND($D$1="二交代制",P$17&gt;=1,P$17&lt;=28,P99="当",Q99="明",R99="休",S99="当"),10,IF(AND($D$1="三交代制",P$17&gt;=2,P$17&lt;=30,OR(P99="準",P99="深"),OR(Q99="準",Q99="深"),OR(R99="準",R99="深")),20,IF(AND($D$1="二交代制",OR(P99="当",P99="明"),NOT(OR(AND(P99="当",OR(Q99="明",P$17=31,Q$18="×"),OR(R99="休",P$17=30,P$17=31,R$18="×")),AND(P99="明",OR(O99="当",P$17=1),OR(Q99="休",P$17=31,Q$18="×"))))),30,IF(AND($D$1="三交代制",O99&lt;&gt;"準",O99&lt;&gt;"深",OR(P99="準",P99="深"),(NOT(OR(AND(P99="準",OR(O99="日",O99="休",P$17=1,AND(Q99&lt;&gt;"準",Q99&lt;&gt;"深",O99="")),OR(Q99="休",AND(Q99="準",OR(R99="休",P$17=30,R$18="×")),P$17=31,Q$18="×",Q99="")),AND(P99="深",OR(O99="休",P$17=1,AND(Q99&lt;&gt;"準",Q99&lt;&gt;"深",O99="")),OR(Q99="休",AND(OR(Q99="準",Q99="深"),OR(R99="休",P$17=30,R$18="×")),P$17=31,Q$18="×",Q99="")))))),40,0))))</f>
        <v>0</v>
      </c>
      <c r="Q240" s="343">
        <f t="shared" ref="Q240" si="1564">IF(AND($D$1="二交代制",Q$17&gt;=1,Q$17&lt;=28,Q99="当",R99="明",S99="休",T99="当"),10,IF(AND($D$1="三交代制",Q$17&gt;=2,Q$17&lt;=30,OR(Q99="準",Q99="深"),OR(R99="準",R99="深"),OR(S99="準",S99="深")),20,IF(AND($D$1="二交代制",OR(Q99="当",Q99="明"),NOT(OR(AND(Q99="当",OR(R99="明",Q$17=31,R$18="×"),OR(S99="休",Q$17=30,Q$17=31,S$18="×")),AND(Q99="明",OR(P99="当",Q$17=1),OR(R99="休",Q$17=31,R$18="×"))))),30,IF(AND($D$1="三交代制",P99&lt;&gt;"準",P99&lt;&gt;"深",OR(Q99="準",Q99="深"),(NOT(OR(AND(Q99="準",OR(P99="日",P99="休",Q$17=1,AND(R99&lt;&gt;"準",R99&lt;&gt;"深",P99="")),OR(R99="休",AND(R99="準",OR(S99="休",Q$17=30,S$18="×")),Q$17=31,R$18="×",R99="")),AND(Q99="深",OR(P99="休",Q$17=1,AND(R99&lt;&gt;"準",R99&lt;&gt;"深",P99="")),OR(R99="休",AND(OR(R99="準",R99="深"),OR(S99="休",Q$17=30,S$18="×")),Q$17=31,R$18="×",R99="")))))),40,0))))</f>
        <v>0</v>
      </c>
      <c r="R240" s="343">
        <f t="shared" ref="R240" si="1565">IF(AND($D$1="二交代制",R$17&gt;=1,R$17&lt;=28,R99="当",S99="明",T99="休",U99="当"),10,IF(AND($D$1="三交代制",R$17&gt;=2,R$17&lt;=30,OR(R99="準",R99="深"),OR(S99="準",S99="深"),OR(T99="準",T99="深")),20,IF(AND($D$1="二交代制",OR(R99="当",R99="明"),NOT(OR(AND(R99="当",OR(S99="明",R$17=31,S$18="×"),OR(T99="休",R$17=30,R$17=31,T$18="×")),AND(R99="明",OR(Q99="当",R$17=1),OR(S99="休",R$17=31,S$18="×"))))),30,IF(AND($D$1="三交代制",Q99&lt;&gt;"準",Q99&lt;&gt;"深",OR(R99="準",R99="深"),(NOT(OR(AND(R99="準",OR(Q99="日",Q99="休",R$17=1,AND(S99&lt;&gt;"準",S99&lt;&gt;"深",Q99="")),OR(S99="休",AND(S99="準",OR(T99="休",R$17=30,T$18="×")),R$17=31,S$18="×",S99="")),AND(R99="深",OR(Q99="休",R$17=1,AND(S99&lt;&gt;"準",S99&lt;&gt;"深",Q99="")),OR(S99="休",AND(OR(S99="準",S99="深"),OR(T99="休",R$17=30,T$18="×")),R$17=31,S$18="×",S99="")))))),40,0))))</f>
        <v>0</v>
      </c>
      <c r="S240" s="343">
        <f t="shared" ref="S240" si="1566">IF(AND($D$1="二交代制",S$17&gt;=1,S$17&lt;=28,S99="当",T99="明",U99="休",V99="当"),10,IF(AND($D$1="三交代制",S$17&gt;=2,S$17&lt;=30,OR(S99="準",S99="深"),OR(T99="準",T99="深"),OR(U99="準",U99="深")),20,IF(AND($D$1="二交代制",OR(S99="当",S99="明"),NOT(OR(AND(S99="当",OR(T99="明",S$17=31,T$18="×"),OR(U99="休",S$17=30,S$17=31,U$18="×")),AND(S99="明",OR(R99="当",S$17=1),OR(T99="休",S$17=31,T$18="×"))))),30,IF(AND($D$1="三交代制",R99&lt;&gt;"準",R99&lt;&gt;"深",OR(S99="準",S99="深"),(NOT(OR(AND(S99="準",OR(R99="日",R99="休",S$17=1,AND(T99&lt;&gt;"準",T99&lt;&gt;"深",R99="")),OR(T99="休",AND(T99="準",OR(U99="休",S$17=30,U$18="×")),S$17=31,T$18="×",T99="")),AND(S99="深",OR(R99="休",S$17=1,AND(T99&lt;&gt;"準",T99&lt;&gt;"深",R99="")),OR(T99="休",AND(OR(T99="準",T99="深"),OR(U99="休",S$17=30,U$18="×")),S$17=31,T$18="×",T99="")))))),40,0))))</f>
        <v>0</v>
      </c>
      <c r="T240" s="343">
        <f t="shared" ref="T240" si="1567">IF(AND($D$1="二交代制",T$17&gt;=1,T$17&lt;=28,T99="当",U99="明",V99="休",W99="当"),10,IF(AND($D$1="三交代制",T$17&gt;=2,T$17&lt;=30,OR(T99="準",T99="深"),OR(U99="準",U99="深"),OR(V99="準",V99="深")),20,IF(AND($D$1="二交代制",OR(T99="当",T99="明"),NOT(OR(AND(T99="当",OR(U99="明",T$17=31,U$18="×"),OR(V99="休",T$17=30,T$17=31,V$18="×")),AND(T99="明",OR(S99="当",T$17=1),OR(U99="休",T$17=31,U$18="×"))))),30,IF(AND($D$1="三交代制",S99&lt;&gt;"準",S99&lt;&gt;"深",OR(T99="準",T99="深"),(NOT(OR(AND(T99="準",OR(S99="日",S99="休",T$17=1,AND(U99&lt;&gt;"準",U99&lt;&gt;"深",S99="")),OR(U99="休",AND(U99="準",OR(V99="休",T$17=30,V$18="×")),T$17=31,U$18="×",U99="")),AND(T99="深",OR(S99="休",T$17=1,AND(U99&lt;&gt;"準",U99&lt;&gt;"深",S99="")),OR(U99="休",AND(OR(U99="準",U99="深"),OR(V99="休",T$17=30,V$18="×")),T$17=31,U$18="×",U99="")))))),40,0))))</f>
        <v>0</v>
      </c>
      <c r="U240" s="343">
        <f t="shared" ref="U240" si="1568">IF(AND($D$1="二交代制",U$17&gt;=1,U$17&lt;=28,U99="当",V99="明",W99="休",X99="当"),10,IF(AND($D$1="三交代制",U$17&gt;=2,U$17&lt;=30,OR(U99="準",U99="深"),OR(V99="準",V99="深"),OR(W99="準",W99="深")),20,IF(AND($D$1="二交代制",OR(U99="当",U99="明"),NOT(OR(AND(U99="当",OR(V99="明",U$17=31,V$18="×"),OR(W99="休",U$17=30,U$17=31,W$18="×")),AND(U99="明",OR(T99="当",U$17=1),OR(V99="休",U$17=31,V$18="×"))))),30,IF(AND($D$1="三交代制",T99&lt;&gt;"準",T99&lt;&gt;"深",OR(U99="準",U99="深"),(NOT(OR(AND(U99="準",OR(T99="日",T99="休",U$17=1,AND(V99&lt;&gt;"準",V99&lt;&gt;"深",T99="")),OR(V99="休",AND(V99="準",OR(W99="休",U$17=30,W$18="×")),U$17=31,V$18="×",V99="")),AND(U99="深",OR(T99="休",U$17=1,AND(V99&lt;&gt;"準",V99&lt;&gt;"深",T99="")),OR(V99="休",AND(OR(V99="準",V99="深"),OR(W99="休",U$17=30,W$18="×")),U$17=31,V$18="×",V99="")))))),40,0))))</f>
        <v>0</v>
      </c>
      <c r="V240" s="343">
        <f t="shared" ref="V240" si="1569">IF(AND($D$1="二交代制",V$17&gt;=1,V$17&lt;=28,V99="当",W99="明",X99="休",Y99="当"),10,IF(AND($D$1="三交代制",V$17&gt;=2,V$17&lt;=30,OR(V99="準",V99="深"),OR(W99="準",W99="深"),OR(X99="準",X99="深")),20,IF(AND($D$1="二交代制",OR(V99="当",V99="明"),NOT(OR(AND(V99="当",OR(W99="明",V$17=31,W$18="×"),OR(X99="休",V$17=30,V$17=31,X$18="×")),AND(V99="明",OR(U99="当",V$17=1),OR(W99="休",V$17=31,W$18="×"))))),30,IF(AND($D$1="三交代制",U99&lt;&gt;"準",U99&lt;&gt;"深",OR(V99="準",V99="深"),(NOT(OR(AND(V99="準",OR(U99="日",U99="休",V$17=1,AND(W99&lt;&gt;"準",W99&lt;&gt;"深",U99="")),OR(W99="休",AND(W99="準",OR(X99="休",V$17=30,X$18="×")),V$17=31,W$18="×",W99="")),AND(V99="深",OR(U99="休",V$17=1,AND(W99&lt;&gt;"準",W99&lt;&gt;"深",U99="")),OR(W99="休",AND(OR(W99="準",W99="深"),OR(X99="休",V$17=30,X$18="×")),V$17=31,W$18="×",W99="")))))),40,0))))</f>
        <v>0</v>
      </c>
      <c r="W240" s="343">
        <f t="shared" ref="W240" si="1570">IF(AND($D$1="二交代制",W$17&gt;=1,W$17&lt;=28,W99="当",X99="明",Y99="休",Z99="当"),10,IF(AND($D$1="三交代制",W$17&gt;=2,W$17&lt;=30,OR(W99="準",W99="深"),OR(X99="準",X99="深"),OR(Y99="準",Y99="深")),20,IF(AND($D$1="二交代制",OR(W99="当",W99="明"),NOT(OR(AND(W99="当",OR(X99="明",W$17=31,X$18="×"),OR(Y99="休",W$17=30,W$17=31,Y$18="×")),AND(W99="明",OR(V99="当",W$17=1),OR(X99="休",W$17=31,X$18="×"))))),30,IF(AND($D$1="三交代制",V99&lt;&gt;"準",V99&lt;&gt;"深",OR(W99="準",W99="深"),(NOT(OR(AND(W99="準",OR(V99="日",V99="休",W$17=1,AND(X99&lt;&gt;"準",X99&lt;&gt;"深",V99="")),OR(X99="休",AND(X99="準",OR(Y99="休",W$17=30,Y$18="×")),W$17=31,X$18="×",X99="")),AND(W99="深",OR(V99="休",W$17=1,AND(X99&lt;&gt;"準",X99&lt;&gt;"深",V99="")),OR(X99="休",AND(OR(X99="準",X99="深"),OR(Y99="休",W$17=30,Y$18="×")),W$17=31,X$18="×",X99="")))))),40,0))))</f>
        <v>0</v>
      </c>
      <c r="X240" s="343">
        <f t="shared" ref="X240" si="1571">IF(AND($D$1="二交代制",X$17&gt;=1,X$17&lt;=28,X99="当",Y99="明",Z99="休",AA99="当"),10,IF(AND($D$1="三交代制",X$17&gt;=2,X$17&lt;=30,OR(X99="準",X99="深"),OR(Y99="準",Y99="深"),OR(Z99="準",Z99="深")),20,IF(AND($D$1="二交代制",OR(X99="当",X99="明"),NOT(OR(AND(X99="当",OR(Y99="明",X$17=31,Y$18="×"),OR(Z99="休",X$17=30,X$17=31,Z$18="×")),AND(X99="明",OR(W99="当",X$17=1),OR(Y99="休",X$17=31,Y$18="×"))))),30,IF(AND($D$1="三交代制",W99&lt;&gt;"準",W99&lt;&gt;"深",OR(X99="準",X99="深"),(NOT(OR(AND(X99="準",OR(W99="日",W99="休",X$17=1,AND(Y99&lt;&gt;"準",Y99&lt;&gt;"深",W99="")),OR(Y99="休",AND(Y99="準",OR(Z99="休",X$17=30,Z$18="×")),X$17=31,Y$18="×",Y99="")),AND(X99="深",OR(W99="休",X$17=1,AND(Y99&lt;&gt;"準",Y99&lt;&gt;"深",W99="")),OR(Y99="休",AND(OR(Y99="準",Y99="深"),OR(Z99="休",X$17=30,Z$18="×")),X$17=31,Y$18="×",Y99="")))))),40,0))))</f>
        <v>0</v>
      </c>
      <c r="Y240" s="343">
        <f t="shared" ref="Y240" si="1572">IF(AND($D$1="二交代制",Y$17&gt;=1,Y$17&lt;=28,Y99="当",Z99="明",AA99="休",AB99="当"),10,IF(AND($D$1="三交代制",Y$17&gt;=2,Y$17&lt;=30,OR(Y99="準",Y99="深"),OR(Z99="準",Z99="深"),OR(AA99="準",AA99="深")),20,IF(AND($D$1="二交代制",OR(Y99="当",Y99="明"),NOT(OR(AND(Y99="当",OR(Z99="明",Y$17=31,Z$18="×"),OR(AA99="休",Y$17=30,Y$17=31,AA$18="×")),AND(Y99="明",OR(X99="当",Y$17=1),OR(Z99="休",Y$17=31,Z$18="×"))))),30,IF(AND($D$1="三交代制",X99&lt;&gt;"準",X99&lt;&gt;"深",OR(Y99="準",Y99="深"),(NOT(OR(AND(Y99="準",OR(X99="日",X99="休",Y$17=1,AND(Z99&lt;&gt;"準",Z99&lt;&gt;"深",X99="")),OR(Z99="休",AND(Z99="準",OR(AA99="休",Y$17=30,AA$18="×")),Y$17=31,Z$18="×",Z99="")),AND(Y99="深",OR(X99="休",Y$17=1,AND(Z99&lt;&gt;"準",Z99&lt;&gt;"深",X99="")),OR(Z99="休",AND(OR(Z99="準",Z99="深"),OR(AA99="休",Y$17=30,AA$18="×")),Y$17=31,Z$18="×",Z99="")))))),40,0))))</f>
        <v>0</v>
      </c>
      <c r="Z240" s="343">
        <f t="shared" ref="Z240" si="1573">IF(AND($D$1="二交代制",Z$17&gt;=1,Z$17&lt;=28,Z99="当",AA99="明",AB99="休",AC99="当"),10,IF(AND($D$1="三交代制",Z$17&gt;=2,Z$17&lt;=30,OR(Z99="準",Z99="深"),OR(AA99="準",AA99="深"),OR(AB99="準",AB99="深")),20,IF(AND($D$1="二交代制",OR(Z99="当",Z99="明"),NOT(OR(AND(Z99="当",OR(AA99="明",Z$17=31,AA$18="×"),OR(AB99="休",Z$17=30,Z$17=31,AB$18="×")),AND(Z99="明",OR(Y99="当",Z$17=1),OR(AA99="休",Z$17=31,AA$18="×"))))),30,IF(AND($D$1="三交代制",Y99&lt;&gt;"準",Y99&lt;&gt;"深",OR(Z99="準",Z99="深"),(NOT(OR(AND(Z99="準",OR(Y99="日",Y99="休",Z$17=1,AND(AA99&lt;&gt;"準",AA99&lt;&gt;"深",Y99="")),OR(AA99="休",AND(AA99="準",OR(AB99="休",Z$17=30,AB$18="×")),Z$17=31,AA$18="×",AA99="")),AND(Z99="深",OR(Y99="休",Z$17=1,AND(AA99&lt;&gt;"準",AA99&lt;&gt;"深",Y99="")),OR(AA99="休",AND(OR(AA99="準",AA99="深"),OR(AB99="休",Z$17=30,AB$18="×")),Z$17=31,AA$18="×",AA99="")))))),40,0))))</f>
        <v>0</v>
      </c>
      <c r="AA240" s="343">
        <f t="shared" ref="AA240" si="1574">IF(AND($D$1="二交代制",AA$17&gt;=1,AA$17&lt;=28,AA99="当",AB99="明",AC99="休",AD99="当"),10,IF(AND($D$1="三交代制",AA$17&gt;=2,AA$17&lt;=30,OR(AA99="準",AA99="深"),OR(AB99="準",AB99="深"),OR(AC99="準",AC99="深")),20,IF(AND($D$1="二交代制",OR(AA99="当",AA99="明"),NOT(OR(AND(AA99="当",OR(AB99="明",AA$17=31,AB$18="×"),OR(AC99="休",AA$17=30,AA$17=31,AC$18="×")),AND(AA99="明",OR(Z99="当",AA$17=1),OR(AB99="休",AA$17=31,AB$18="×"))))),30,IF(AND($D$1="三交代制",Z99&lt;&gt;"準",Z99&lt;&gt;"深",OR(AA99="準",AA99="深"),(NOT(OR(AND(AA99="準",OR(Z99="日",Z99="休",AA$17=1,AND(AB99&lt;&gt;"準",AB99&lt;&gt;"深",Z99="")),OR(AB99="休",AND(AB99="準",OR(AC99="休",AA$17=30,AC$18="×")),AA$17=31,AB$18="×",AB99="")),AND(AA99="深",OR(Z99="休",AA$17=1,AND(AB99&lt;&gt;"準",AB99&lt;&gt;"深",Z99="")),OR(AB99="休",AND(OR(AB99="準",AB99="深"),OR(AC99="休",AA$17=30,AC$18="×")),AA$17=31,AB$18="×",AB99="")))))),40,0))))</f>
        <v>0</v>
      </c>
      <c r="AB240" s="343">
        <f t="shared" ref="AB240" si="1575">IF(AND($D$1="二交代制",AB$17&gt;=1,AB$17&lt;=28,AB99="当",AC99="明",AD99="休",AE99="当"),10,IF(AND($D$1="三交代制",AB$17&gt;=2,AB$17&lt;=30,OR(AB99="準",AB99="深"),OR(AC99="準",AC99="深"),OR(AD99="準",AD99="深")),20,IF(AND($D$1="二交代制",OR(AB99="当",AB99="明"),NOT(OR(AND(AB99="当",OR(AC99="明",AB$17=31,AC$18="×"),OR(AD99="休",AB$17=30,AB$17=31,AD$18="×")),AND(AB99="明",OR(AA99="当",AB$17=1),OR(AC99="休",AB$17=31,AC$18="×"))))),30,IF(AND($D$1="三交代制",AA99&lt;&gt;"準",AA99&lt;&gt;"深",OR(AB99="準",AB99="深"),(NOT(OR(AND(AB99="準",OR(AA99="日",AA99="休",AB$17=1,AND(AC99&lt;&gt;"準",AC99&lt;&gt;"深",AA99="")),OR(AC99="休",AND(AC99="準",OR(AD99="休",AB$17=30,AD$18="×")),AB$17=31,AC$18="×",AC99="")),AND(AB99="深",OR(AA99="休",AB$17=1,AND(AC99&lt;&gt;"準",AC99&lt;&gt;"深",AA99="")),OR(AC99="休",AND(OR(AC99="準",AC99="深"),OR(AD99="休",AB$17=30,AD$18="×")),AB$17=31,AC$18="×",AC99="")))))),40,0))))</f>
        <v>0</v>
      </c>
      <c r="AC240" s="343">
        <f t="shared" ref="AC240" si="1576">IF(AND($D$1="二交代制",AC$17&gt;=1,AC$17&lt;=28,AC99="当",AD99="明",AE99="休",AF99="当"),10,IF(AND($D$1="三交代制",AC$17&gt;=2,AC$17&lt;=30,OR(AC99="準",AC99="深"),OR(AD99="準",AD99="深"),OR(AE99="準",AE99="深")),20,IF(AND($D$1="二交代制",OR(AC99="当",AC99="明"),NOT(OR(AND(AC99="当",OR(AD99="明",AC$17=31,AD$18="×"),OR(AE99="休",AC$17=30,AC$17=31,AE$18="×")),AND(AC99="明",OR(AB99="当",AC$17=1),OR(AD99="休",AC$17=31,AD$18="×"))))),30,IF(AND($D$1="三交代制",AB99&lt;&gt;"準",AB99&lt;&gt;"深",OR(AC99="準",AC99="深"),(NOT(OR(AND(AC99="準",OR(AB99="日",AB99="休",AC$17=1,AND(AD99&lt;&gt;"準",AD99&lt;&gt;"深",AB99="")),OR(AD99="休",AND(AD99="準",OR(AE99="休",AC$17=30,AE$18="×")),AC$17=31,AD$18="×",AD99="")),AND(AC99="深",OR(AB99="休",AC$17=1,AND(AD99&lt;&gt;"準",AD99&lt;&gt;"深",AB99="")),OR(AD99="休",AND(OR(AD99="準",AD99="深"),OR(AE99="休",AC$17=30,AE$18="×")),AC$17=31,AD$18="×",AD99="")))))),40,0))))</f>
        <v>0</v>
      </c>
      <c r="AD240" s="343">
        <f t="shared" ref="AD240" si="1577">IF(AND($D$1="二交代制",AD$17&gt;=1,AD$17&lt;=28,AD99="当",AE99="明",AF99="休",AG99="当"),10,IF(AND($D$1="三交代制",AD$17&gt;=2,AD$17&lt;=30,OR(AD99="準",AD99="深"),OR(AE99="準",AE99="深"),OR(AF99="準",AF99="深")),20,IF(AND($D$1="二交代制",OR(AD99="当",AD99="明"),NOT(OR(AND(AD99="当",OR(AE99="明",AD$17=31,AE$18="×"),OR(AF99="休",AD$17=30,AD$17=31,AF$18="×")),AND(AD99="明",OR(AC99="当",AD$17=1),OR(AE99="休",AD$17=31,AE$18="×"))))),30,IF(AND($D$1="三交代制",AC99&lt;&gt;"準",AC99&lt;&gt;"深",OR(AD99="準",AD99="深"),(NOT(OR(AND(AD99="準",OR(AC99="日",AC99="休",AD$17=1,AND(AE99&lt;&gt;"準",AE99&lt;&gt;"深",AC99="")),OR(AE99="休",AND(AE99="準",OR(AF99="休",AD$17=30,AF$18="×")),AD$17=31,AE$18="×",AE99="")),AND(AD99="深",OR(AC99="休",AD$17=1,AND(AE99&lt;&gt;"準",AE99&lt;&gt;"深",AC99="")),OR(AE99="休",AND(OR(AE99="準",AE99="深"),OR(AF99="休",AD$17=30,AF$18="×")),AD$17=31,AE$18="×",AE99="")))))),40,0))))</f>
        <v>0</v>
      </c>
      <c r="AE240" s="343">
        <f t="shared" ref="AE240" si="1578">IF(AND($D$1="二交代制",AE$17&gt;=1,AE$17&lt;=28,AE99="当",AF99="明",AG99="休",AH99="当"),10,IF(AND($D$1="三交代制",AE$17&gt;=2,AE$17&lt;=30,OR(AE99="準",AE99="深"),OR(AF99="準",AF99="深"),OR(AG99="準",AG99="深")),20,IF(AND($D$1="二交代制",OR(AE99="当",AE99="明"),NOT(OR(AND(AE99="当",OR(AF99="明",AE$17=31,AF$18="×"),OR(AG99="休",AE$17=30,AE$17=31,AG$18="×")),AND(AE99="明",OR(AD99="当",AE$17=1),OR(AF99="休",AE$17=31,AF$18="×"))))),30,IF(AND($D$1="三交代制",AD99&lt;&gt;"準",AD99&lt;&gt;"深",OR(AE99="準",AE99="深"),(NOT(OR(AND(AE99="準",OR(AD99="日",AD99="休",AE$17=1,AND(AF99&lt;&gt;"準",AF99&lt;&gt;"深",AD99="")),OR(AF99="休",AND(AF99="準",OR(AG99="休",AE$17=30,AG$18="×")),AE$17=31,AF$18="×",AF99="")),AND(AE99="深",OR(AD99="休",AE$17=1,AND(AF99&lt;&gt;"準",AF99&lt;&gt;"深",AD99="")),OR(AF99="休",AND(OR(AF99="準",AF99="深"),OR(AG99="休",AE$17=30,AG$18="×")),AE$17=31,AF$18="×",AF99="")))))),40,0))))</f>
        <v>0</v>
      </c>
      <c r="AF240" s="343">
        <f t="shared" ref="AF240" si="1579">IF(AND($D$1="二交代制",AF$17&gt;=1,AF$17&lt;=28,AF99="当",AG99="明",AH99="休",AI99="当"),10,IF(AND($D$1="三交代制",AF$17&gt;=2,AF$17&lt;=30,OR(AF99="準",AF99="深"),OR(AG99="準",AG99="深"),OR(AH99="準",AH99="深")),20,IF(AND($D$1="二交代制",OR(AF99="当",AF99="明"),NOT(OR(AND(AF99="当",OR(AG99="明",AF$17=31,AG$18="×"),OR(AH99="休",AF$17=30,AF$17=31,AH$18="×")),AND(AF99="明",OR(AE99="当",AF$17=1),OR(AG99="休",AF$17=31,AG$18="×"))))),30,IF(AND($D$1="三交代制",AE99&lt;&gt;"準",AE99&lt;&gt;"深",OR(AF99="準",AF99="深"),(NOT(OR(AND(AF99="準",OR(AE99="日",AE99="休",AF$17=1,AND(AG99&lt;&gt;"準",AG99&lt;&gt;"深",AE99="")),OR(AG99="休",AND(AG99="準",OR(AH99="休",AF$17=30,AH$18="×")),AF$17=31,AG$18="×",AG99="")),AND(AF99="深",OR(AE99="休",AF$17=1,AND(AG99&lt;&gt;"準",AG99&lt;&gt;"深",AE99="")),OR(AG99="休",AND(OR(AG99="準",AG99="深"),OR(AH99="休",AF$17=30,AH$18="×")),AF$17=31,AG$18="×",AG99="")))))),40,0))))</f>
        <v>0</v>
      </c>
      <c r="AG240" s="343">
        <f t="shared" ref="AG240" si="1580">IF(AND($D$1="二交代制",AG$17&gt;=1,AG$17&lt;=28,AG99="当",AH99="明",AI99="休",AJ99="当"),10,IF(AND($D$1="三交代制",AG$17&gt;=2,AG$17&lt;=30,OR(AG99="準",AG99="深"),OR(AH99="準",AH99="深"),OR(AI99="準",AI99="深")),20,IF(AND($D$1="二交代制",OR(AG99="当",AG99="明"),NOT(OR(AND(AG99="当",OR(AH99="明",AG$17=31,AH$18="×"),OR(AI99="休",AG$17=30,AG$17=31,AI$18="×")),AND(AG99="明",OR(AF99="当",AG$17=1),OR(AH99="休",AG$17=31,AH$18="×"))))),30,IF(AND($D$1="三交代制",AF99&lt;&gt;"準",AF99&lt;&gt;"深",OR(AG99="準",AG99="深"),(NOT(OR(AND(AG99="準",OR(AF99="日",AF99="休",AG$17=1,AND(AH99&lt;&gt;"準",AH99&lt;&gt;"深",AF99="")),OR(AH99="休",AND(AH99="準",OR(AI99="休",AG$17=30,AI$18="×")),AG$17=31,AH$18="×",AH99="")),AND(AG99="深",OR(AF99="休",AG$17=1,AND(AH99&lt;&gt;"準",AH99&lt;&gt;"深",AF99="")),OR(AH99="休",AND(OR(AH99="準",AH99="深"),OR(AI99="休",AG$17=30,AI$18="×")),AG$17=31,AH$18="×",AH99="")))))),40,0))))</f>
        <v>0</v>
      </c>
      <c r="AH240" s="343">
        <f t="shared" ref="AH240" si="1581">IF(AND($D$1="二交代制",AH$17&gt;=1,AH$17&lt;=28,AH99="当",AI99="明",AJ99="休",AK99="当"),10,IF(AND($D$1="三交代制",AH$17&gt;=2,AH$17&lt;=30,OR(AH99="準",AH99="深"),OR(AI99="準",AI99="深"),OR(AJ99="準",AJ99="深")),20,IF(AND($D$1="二交代制",OR(AH99="当",AH99="明"),NOT(OR(AND(AH99="当",OR(AI99="明",AH$17=31,AI$18="×"),OR(AJ99="休",AH$17=30,AH$17=31,AJ$18="×")),AND(AH99="明",OR(AG99="当",AH$17=1),OR(AI99="休",AH$17=31,AI$18="×"))))),30,IF(AND($D$1="三交代制",AG99&lt;&gt;"準",AG99&lt;&gt;"深",OR(AH99="準",AH99="深"),(NOT(OR(AND(AH99="準",OR(AG99="日",AG99="休",AH$17=1,AND(AI99&lt;&gt;"準",AI99&lt;&gt;"深",AG99="")),OR(AI99="休",AND(AI99="準",OR(AJ99="休",AH$17=30,AJ$18="×")),AH$17=31,AI$18="×",AI99="")),AND(AH99="深",OR(AG99="休",AH$17=1,AND(AI99&lt;&gt;"準",AI99&lt;&gt;"深",AG99="")),OR(AI99="休",AND(OR(AI99="準",AI99="深"),OR(AJ99="休",AH$17=30,AJ$18="×")),AH$17=31,AI$18="×",AI99="")))))),40,0))))</f>
        <v>0</v>
      </c>
      <c r="AI240" s="343">
        <f t="shared" ref="AI240" si="1582">IF(AND($D$1="二交代制",AI$17&gt;=1,AI$17&lt;=28,AI99="当",AJ99="明",AK99="休",AL99="当"),10,IF(AND($D$1="三交代制",AI$17&gt;=2,AI$17&lt;=30,OR(AI99="準",AI99="深"),OR(AJ99="準",AJ99="深"),OR(AK99="準",AK99="深")),20,IF(AND($D$1="二交代制",OR(AI99="当",AI99="明"),NOT(OR(AND(AI99="当",OR(AJ99="明",AI$17=31,AJ$18="×"),OR(AK99="休",AI$17=30,AI$17=31,AK$18="×")),AND(AI99="明",OR(AH99="当",AI$17=1),OR(AJ99="休",AI$17=31,AJ$18="×"))))),30,IF(AND($D$1="三交代制",AH99&lt;&gt;"準",AH99&lt;&gt;"深",OR(AI99="準",AI99="深"),(NOT(OR(AND(AI99="準",OR(AH99="日",AH99="休",AI$17=1,AND(AJ99&lt;&gt;"準",AJ99&lt;&gt;"深",AH99="")),OR(AJ99="休",AND(AJ99="準",OR(AK99="休",AI$17=30,AK$18="×")),AI$17=31,AJ$18="×",AJ99="")),AND(AI99="深",OR(AH99="休",AI$17=1,AND(AJ99&lt;&gt;"準",AJ99&lt;&gt;"深",AH99="")),OR(AJ99="休",AND(OR(AJ99="準",AJ99="深"),OR(AK99="休",AI$17=30,AK$18="×")),AI$17=31,AJ$18="×",AJ99="")))))),40,0))))</f>
        <v>0</v>
      </c>
      <c r="AJ240" s="343">
        <f t="shared" ref="AJ240" si="1583">IF(AND($D$1="二交代制",AJ$17&gt;=1,AJ$17&lt;=28,AJ99="当",AK99="明",AL99="休",AM99="当"),10,IF(AND($D$1="三交代制",AJ$17&gt;=2,AJ$17&lt;=30,OR(AJ99="準",AJ99="深"),OR(AK99="準",AK99="深"),OR(AL99="準",AL99="深")),20,IF(AND($D$1="二交代制",OR(AJ99="当",AJ99="明"),NOT(OR(AND(AJ99="当",OR(AK99="明",AJ$17=31,AK$18="×"),OR(AL99="休",AJ$17=30,AJ$17=31,AL$18="×")),AND(AJ99="明",OR(AI99="当",AJ$17=1),OR(AK99="休",AJ$17=31,AK$18="×"))))),30,IF(AND($D$1="三交代制",AI99&lt;&gt;"準",AI99&lt;&gt;"深",OR(AJ99="準",AJ99="深"),(NOT(OR(AND(AJ99="準",OR(AI99="日",AI99="休",AJ$17=1,AND(AK99&lt;&gt;"準",AK99&lt;&gt;"深",AI99="")),OR(AK99="休",AND(AK99="準",OR(AL99="休",AJ$17=30,AL$18="×")),AJ$17=31,AK$18="×",AK99="")),AND(AJ99="深",OR(AI99="休",AJ$17=1,AND(AK99&lt;&gt;"準",AK99&lt;&gt;"深",AI99="")),OR(AK99="休",AND(OR(AK99="準",AK99="深"),OR(AL99="休",AJ$17=30,AL$18="×")),AJ$17=31,AK$18="×",AK99="")))))),40,0))))</f>
        <v>0</v>
      </c>
      <c r="AK240" s="343">
        <f t="shared" ref="AK240" si="1584">IF(AND($D$1="二交代制",AK$17&gt;=1,AK$17&lt;=28,AK99="当",AL99="明",AM99="休",AN99="当"),10,IF(AND($D$1="三交代制",AK$17&gt;=2,AK$17&lt;=30,OR(AK99="準",AK99="深"),OR(AL99="準",AL99="深"),OR(AM99="準",AM99="深")),20,IF(AND($D$1="二交代制",OR(AK99="当",AK99="明"),NOT(OR(AND(AK99="当",OR(AL99="明",AK$17=31,AL$18="×"),OR(AM99="休",AK$17=30,AK$17=31,AM$18="×")),AND(AK99="明",OR(AJ99="当",AK$17=1),OR(AL99="休",AK$17=31,AL$18="×"))))),30,IF(AND($D$1="三交代制",AJ99&lt;&gt;"準",AJ99&lt;&gt;"深",OR(AK99="準",AK99="深"),(NOT(OR(AND(AK99="準",OR(AJ99="日",AJ99="休",AK$17=1,AND(AL99&lt;&gt;"準",AL99&lt;&gt;"深",AJ99="")),OR(AL99="休",AND(AL99="準",OR(AM99="休",AK$17=30,AM$18="×")),AK$17=31,AL$18="×",AL99="")),AND(AK99="深",OR(AJ99="休",AK$17=1,AND(AL99&lt;&gt;"準",AL99&lt;&gt;"深",AJ99="")),OR(AL99="休",AND(OR(AL99="準",AL99="深"),OR(AM99="休",AK$17=30,AM$18="×")),AK$17=31,AL$18="×",AL99="")))))),40,0))))</f>
        <v>0</v>
      </c>
      <c r="AL240" s="343">
        <f t="shared" ref="AL240" si="1585">IF(AND($D$1="二交代制",AL$17&gt;=1,AL$17&lt;=28,AL99="当",AM99="明",AN99="休",AO99="当"),10,IF(AND($D$1="三交代制",AL$17&gt;=2,AL$17&lt;=30,OR(AL99="準",AL99="深"),OR(AM99="準",AM99="深"),OR(AN99="準",AN99="深")),20,IF(AND($D$1="二交代制",OR(AL99="当",AL99="明"),NOT(OR(AND(AL99="当",OR(AM99="明",AL$17=31,AM$18="×"),OR(AN99="休",AL$17=30,AL$17=31,AN$18="×")),AND(AL99="明",OR(AK99="当",AL$17=1),OR(AM99="休",AL$17=31,AM$18="×"))))),30,IF(AND($D$1="三交代制",AK99&lt;&gt;"準",AK99&lt;&gt;"深",OR(AL99="準",AL99="深"),(NOT(OR(AND(AL99="準",OR(AK99="日",AK99="休",AL$17=1,AND(AM99&lt;&gt;"準",AM99&lt;&gt;"深",AK99="")),OR(AM99="休",AND(AM99="準",OR(AN99="休",AL$17=30,AN$18="×")),AL$17=31,AM$18="×",AM99="")),AND(AL99="深",OR(AK99="休",AL$17=1,AND(AM99&lt;&gt;"準",AM99&lt;&gt;"深",AK99="")),OR(AM99="休",AND(OR(AM99="準",AM99="深"),OR(AN99="休",AL$17=30,AN$18="×")),AL$17=31,AM$18="×",AM99="")))))),40,0))))</f>
        <v>0</v>
      </c>
      <c r="AM240" s="343">
        <f t="shared" ref="AM240" si="1586">IF(AND($D$1="二交代制",AM$17&gt;=1,AM$17&lt;=28,AM99="当",AN99="明",AO99="休",AP99="当"),10,IF(AND($D$1="三交代制",AM$17&gt;=2,AM$17&lt;=30,OR(AM99="準",AM99="深"),OR(AN99="準",AN99="深"),OR(AO99="準",AO99="深")),20,IF(AND($D$1="二交代制",OR(AM99="当",AM99="明"),NOT(OR(AND(AM99="当",OR(AN99="明",AM$17=31,AN$18="×"),OR(AO99="休",AM$17=30,AM$17=31,AO$18="×")),AND(AM99="明",OR(AL99="当",AM$17=1),OR(AN99="休",AM$17=31,AN$18="×"))))),30,IF(AND($D$1="三交代制",AL99&lt;&gt;"準",AL99&lt;&gt;"深",OR(AM99="準",AM99="深"),(NOT(OR(AND(AM99="準",OR(AL99="日",AL99="休",AM$17=1,AND(AN99&lt;&gt;"準",AN99&lt;&gt;"深",AL99="")),OR(AN99="休",AND(AN99="準",OR(AO99="休",AM$17=30,AO$18="×")),AM$17=31,AN$18="×",AN99="")),AND(AM99="深",OR(AL99="休",AM$17=1,AND(AN99&lt;&gt;"準",AN99&lt;&gt;"深",AL99="")),OR(AN99="休",AND(OR(AN99="準",AN99="深"),OR(AO99="休",AM$17=30,AO$18="×")),AM$17=31,AN$18="×",AN99="")))))),40,0))))</f>
        <v>0</v>
      </c>
      <c r="AN240" s="343">
        <f t="shared" ref="AN240" si="1587">IF(AND($D$1="二交代制",AN$17&gt;=1,AN$17&lt;=28,AN99="当",AO99="明",AP99="休",AQ99="当"),10,IF(AND($D$1="三交代制",AN$17&gt;=2,AN$17&lt;=30,OR(AN99="準",AN99="深"),OR(AO99="準",AO99="深"),OR(AP99="準",AP99="深")),20,IF(AND($D$1="二交代制",OR(AN99="当",AN99="明"),NOT(OR(AND(AN99="当",OR(AO99="明",AN$17=31,AO$18="×"),OR(AP99="休",AN$17=30,AN$17=31,AP$18="×")),AND(AN99="明",OR(AM99="当",AN$17=1),OR(AO99="休",AN$17=31,AO$18="×"))))),30,IF(AND($D$1="三交代制",AM99&lt;&gt;"準",AM99&lt;&gt;"深",OR(AN99="準",AN99="深"),(NOT(OR(AND(AN99="準",OR(AM99="日",AM99="休",AN$17=1,AND(AO99&lt;&gt;"準",AO99&lt;&gt;"深",AM99="")),OR(AO99="休",AND(AO99="準",OR(AP99="休",AN$17=30,AP$18="×")),AN$17=31,AO$18="×",AO99="")),AND(AN99="深",OR(AM99="休",AN$17=1,AND(AO99&lt;&gt;"準",AO99&lt;&gt;"深",AM99="")),OR(AO99="休",AND(OR(AO99="準",AO99="深"),OR(AP99="休",AN$17=30,AP$18="×")),AN$17=31,AO$18="×",AO99="")))))),40,0))))</f>
        <v>0</v>
      </c>
      <c r="AO240" s="343">
        <f t="shared" ref="AO240" si="1588">IF(AND($D$1="二交代制",AO$17&gt;=1,AO$17&lt;=28,AO99="当",AP99="明",AQ99="休",AR99="当"),10,IF(AND($D$1="三交代制",AO$17&gt;=2,AO$17&lt;=30,OR(AO99="準",AO99="深"),OR(AP99="準",AP99="深"),OR(AQ99="準",AQ99="深")),20,IF(AND($D$1="二交代制",OR(AO99="当",AO99="明"),NOT(OR(AND(AO99="当",OR(AP99="明",AO$17=31,AP$18="×"),OR(AQ99="休",AO$17=30,AO$17=31,AQ$18="×")),AND(AO99="明",OR(AN99="当",AO$17=1),OR(AP99="休",AO$17=31,AP$18="×"))))),30,IF(AND($D$1="三交代制",AN99&lt;&gt;"準",AN99&lt;&gt;"深",OR(AO99="準",AO99="深"),(NOT(OR(AND(AO99="準",OR(AN99="日",AN99="休",AO$17=1,AND(AP99&lt;&gt;"準",AP99&lt;&gt;"深",AN99="")),OR(AP99="休",AND(AP99="準",OR(AQ99="休",AO$17=30,AQ$18="×")),AO$17=31,AP$18="×",AP99="")),AND(AO99="深",OR(AN99="休",AO$17=1,AND(AP99&lt;&gt;"準",AP99&lt;&gt;"深",AN99="")),OR(AP99="休",AND(OR(AP99="準",AP99="深"),OR(AQ99="休",AO$17=30,AQ$18="×")),AO$17=31,AP$18="×",AP99="")))))),40,0))))</f>
        <v>0</v>
      </c>
    </row>
    <row r="241" spans="3:41" x14ac:dyDescent="0.4">
      <c r="C241" s="17"/>
      <c r="D241" s="27"/>
      <c r="E241" s="27"/>
      <c r="F241" s="27"/>
      <c r="G241" s="27"/>
      <c r="H241" s="27"/>
      <c r="I241" s="345"/>
      <c r="J241" s="434"/>
      <c r="K241" s="343"/>
      <c r="L241" s="343"/>
      <c r="M241" s="343"/>
      <c r="N241" s="343"/>
      <c r="O241" s="343"/>
      <c r="P241" s="343"/>
      <c r="Q241" s="343"/>
      <c r="R241" s="343"/>
      <c r="S241" s="343"/>
      <c r="T241" s="343"/>
      <c r="U241" s="343"/>
      <c r="V241" s="343"/>
      <c r="W241" s="343"/>
      <c r="X241" s="343"/>
      <c r="Y241" s="343"/>
      <c r="Z241" s="343"/>
      <c r="AA241" s="343"/>
      <c r="AB241" s="343"/>
      <c r="AC241" s="343"/>
      <c r="AD241" s="343"/>
      <c r="AE241" s="343"/>
      <c r="AF241" s="343"/>
      <c r="AG241" s="343"/>
      <c r="AH241" s="343"/>
      <c r="AI241" s="343"/>
      <c r="AJ241" s="343"/>
      <c r="AK241" s="343"/>
      <c r="AL241" s="343"/>
      <c r="AM241" s="343"/>
      <c r="AN241" s="343"/>
      <c r="AO241" s="343"/>
    </row>
    <row r="242" spans="3:41" x14ac:dyDescent="0.4">
      <c r="C242" s="17"/>
      <c r="D242" s="27"/>
      <c r="E242" s="27"/>
      <c r="F242" s="27"/>
      <c r="G242" s="27"/>
      <c r="H242" s="27"/>
      <c r="I242" s="345"/>
      <c r="J242" s="419" t="str">
        <f t="shared" ref="J242" si="1589">E101</f>
        <v>萩原</v>
      </c>
      <c r="K242" s="343">
        <f t="shared" ref="K242" si="1590">IF(AND($D$1="二交代制",K$17&gt;=1,K$17&lt;=28,K101="当",L101="明",M101="休",N101="当"),10,IF(AND($D$1="三交代制",K$17&gt;=2,K$17&lt;=30,OR(K101="準",K101="深"),OR(L101="準",L101="深"),OR(M101="準",M101="深")),20,IF(AND($D$1="二交代制",OR(K101="当",K101="明"),NOT(OR(AND(K101="当",OR(L101="明",K$17=31,L$18="×"),OR(M101="休",K$17=30,K$17=31,M$18="×")),AND(K101="明",OR(J101="当",K$17=1),OR(L101="休",K$17=31,L$18="×"))))),30,IF(AND($D$1="三交代制",J101&lt;&gt;"準",J101&lt;&gt;"深",OR(K101="準",K101="深"),(NOT(OR(AND(K101="準",OR(J101="日",J101="休",K$17=1,AND(L101&lt;&gt;"準",L101&lt;&gt;"深",J101="")),OR(L101="休",AND(L101="準",OR(M101="休",K$17=30,M$18="×")),K$17=31,L$18="×",L101="")),AND(K101="深",OR(J101="休",K$17=1,AND(L101&lt;&gt;"準",L101&lt;&gt;"深",J101="")),OR(L101="休",AND(OR(L101="準",L101="深"),OR(M101="休",K$17=30,M$18="×")),K$17=31,L$18="×",L101="")))))),40,0))))</f>
        <v>0</v>
      </c>
      <c r="L242" s="343">
        <f t="shared" ref="L242" si="1591">IF(AND($D$1="二交代制",L$17&gt;=1,L$17&lt;=28,L101="当",M101="明",N101="休",O101="当"),10,IF(AND($D$1="三交代制",L$17&gt;=2,L$17&lt;=30,OR(L101="準",L101="深"),OR(M101="準",M101="深"),OR(N101="準",N101="深")),20,IF(AND($D$1="二交代制",OR(L101="当",L101="明"),NOT(OR(AND(L101="当",OR(M101="明",L$17=31,M$18="×"),OR(N101="休",L$17=30,L$17=31,N$18="×")),AND(L101="明",OR(K101="当",L$17=1),OR(M101="休",L$17=31,M$18="×"))))),30,IF(AND($D$1="三交代制",K101&lt;&gt;"準",K101&lt;&gt;"深",OR(L101="準",L101="深"),(NOT(OR(AND(L101="準",OR(K101="日",K101="休",L$17=1,AND(M101&lt;&gt;"準",M101&lt;&gt;"深",K101="")),OR(M101="休",AND(M101="準",OR(N101="休",L$17=30,N$18="×")),L$17=31,M$18="×",M101="")),AND(L101="深",OR(K101="休",L$17=1,AND(M101&lt;&gt;"準",M101&lt;&gt;"深",K101="")),OR(M101="休",AND(OR(M101="準",M101="深"),OR(N101="休",L$17=30,N$18="×")),L$17=31,M$18="×",M101="")))))),40,0))))</f>
        <v>0</v>
      </c>
      <c r="M242" s="343">
        <f t="shared" ref="M242" si="1592">IF(AND($D$1="二交代制",M$17&gt;=1,M$17&lt;=28,M101="当",N101="明",O101="休",P101="当"),10,IF(AND($D$1="三交代制",M$17&gt;=2,M$17&lt;=30,OR(M101="準",M101="深"),OR(N101="準",N101="深"),OR(O101="準",O101="深")),20,IF(AND($D$1="二交代制",OR(M101="当",M101="明"),NOT(OR(AND(M101="当",OR(N101="明",M$17=31,N$18="×"),OR(O101="休",M$17=30,M$17=31,O$18="×")),AND(M101="明",OR(L101="当",M$17=1),OR(N101="休",M$17=31,N$18="×"))))),30,IF(AND($D$1="三交代制",L101&lt;&gt;"準",L101&lt;&gt;"深",OR(M101="準",M101="深"),(NOT(OR(AND(M101="準",OR(L101="日",L101="休",M$17=1,AND(N101&lt;&gt;"準",N101&lt;&gt;"深",L101="")),OR(N101="休",AND(N101="準",OR(O101="休",M$17=30,O$18="×")),M$17=31,N$18="×",N101="")),AND(M101="深",OR(L101="休",M$17=1,AND(N101&lt;&gt;"準",N101&lt;&gt;"深",L101="")),OR(N101="休",AND(OR(N101="準",N101="深"),OR(O101="休",M$17=30,O$18="×")),M$17=31,N$18="×",N101="")))))),40,0))))</f>
        <v>0</v>
      </c>
      <c r="N242" s="343">
        <f t="shared" ref="N242" si="1593">IF(AND($D$1="二交代制",N$17&gt;=1,N$17&lt;=28,N101="当",O101="明",P101="休",Q101="当"),10,IF(AND($D$1="三交代制",N$17&gt;=2,N$17&lt;=30,OR(N101="準",N101="深"),OR(O101="準",O101="深"),OR(P101="準",P101="深")),20,IF(AND($D$1="二交代制",OR(N101="当",N101="明"),NOT(OR(AND(N101="当",OR(O101="明",N$17=31,O$18="×"),OR(P101="休",N$17=30,N$17=31,P$18="×")),AND(N101="明",OR(M101="当",N$17=1),OR(O101="休",N$17=31,O$18="×"))))),30,IF(AND($D$1="三交代制",M101&lt;&gt;"準",M101&lt;&gt;"深",OR(N101="準",N101="深"),(NOT(OR(AND(N101="準",OR(M101="日",M101="休",N$17=1,AND(O101&lt;&gt;"準",O101&lt;&gt;"深",M101="")),OR(O101="休",AND(O101="準",OR(P101="休",N$17=30,P$18="×")),N$17=31,O$18="×",O101="")),AND(N101="深",OR(M101="休",N$17=1,AND(O101&lt;&gt;"準",O101&lt;&gt;"深",M101="")),OR(O101="休",AND(OR(O101="準",O101="深"),OR(P101="休",N$17=30,P$18="×")),N$17=31,O$18="×",O101="")))))),40,0))))</f>
        <v>0</v>
      </c>
      <c r="O242" s="343">
        <f t="shared" ref="O242" si="1594">IF(AND($D$1="二交代制",O$17&gt;=1,O$17&lt;=28,O101="当",P101="明",Q101="休",R101="当"),10,IF(AND($D$1="三交代制",O$17&gt;=2,O$17&lt;=30,OR(O101="準",O101="深"),OR(P101="準",P101="深"),OR(Q101="準",Q101="深")),20,IF(AND($D$1="二交代制",OR(O101="当",O101="明"),NOT(OR(AND(O101="当",OR(P101="明",O$17=31,P$18="×"),OR(Q101="休",O$17=30,O$17=31,Q$18="×")),AND(O101="明",OR(N101="当",O$17=1),OR(P101="休",O$17=31,P$18="×"))))),30,IF(AND($D$1="三交代制",N101&lt;&gt;"準",N101&lt;&gt;"深",OR(O101="準",O101="深"),(NOT(OR(AND(O101="準",OR(N101="日",N101="休",O$17=1,AND(P101&lt;&gt;"準",P101&lt;&gt;"深",N101="")),OR(P101="休",AND(P101="準",OR(Q101="休",O$17=30,Q$18="×")),O$17=31,P$18="×",P101="")),AND(O101="深",OR(N101="休",O$17=1,AND(P101&lt;&gt;"準",P101&lt;&gt;"深",N101="")),OR(P101="休",AND(OR(P101="準",P101="深"),OR(Q101="休",O$17=30,Q$18="×")),O$17=31,P$18="×",P101="")))))),40,0))))</f>
        <v>0</v>
      </c>
      <c r="P242" s="343">
        <f t="shared" ref="P242" si="1595">IF(AND($D$1="二交代制",P$17&gt;=1,P$17&lt;=28,P101="当",Q101="明",R101="休",S101="当"),10,IF(AND($D$1="三交代制",P$17&gt;=2,P$17&lt;=30,OR(P101="準",P101="深"),OR(Q101="準",Q101="深"),OR(R101="準",R101="深")),20,IF(AND($D$1="二交代制",OR(P101="当",P101="明"),NOT(OR(AND(P101="当",OR(Q101="明",P$17=31,Q$18="×"),OR(R101="休",P$17=30,P$17=31,R$18="×")),AND(P101="明",OR(O101="当",P$17=1),OR(Q101="休",P$17=31,Q$18="×"))))),30,IF(AND($D$1="三交代制",O101&lt;&gt;"準",O101&lt;&gt;"深",OR(P101="準",P101="深"),(NOT(OR(AND(P101="準",OR(O101="日",O101="休",P$17=1,AND(Q101&lt;&gt;"準",Q101&lt;&gt;"深",O101="")),OR(Q101="休",AND(Q101="準",OR(R101="休",P$17=30,R$18="×")),P$17=31,Q$18="×",Q101="")),AND(P101="深",OR(O101="休",P$17=1,AND(Q101&lt;&gt;"準",Q101&lt;&gt;"深",O101="")),OR(Q101="休",AND(OR(Q101="準",Q101="深"),OR(R101="休",P$17=30,R$18="×")),P$17=31,Q$18="×",Q101="")))))),40,0))))</f>
        <v>0</v>
      </c>
      <c r="Q242" s="343">
        <f t="shared" ref="Q242" si="1596">IF(AND($D$1="二交代制",Q$17&gt;=1,Q$17&lt;=28,Q101="当",R101="明",S101="休",T101="当"),10,IF(AND($D$1="三交代制",Q$17&gt;=2,Q$17&lt;=30,OR(Q101="準",Q101="深"),OR(R101="準",R101="深"),OR(S101="準",S101="深")),20,IF(AND($D$1="二交代制",OR(Q101="当",Q101="明"),NOT(OR(AND(Q101="当",OR(R101="明",Q$17=31,R$18="×"),OR(S101="休",Q$17=30,Q$17=31,S$18="×")),AND(Q101="明",OR(P101="当",Q$17=1),OR(R101="休",Q$17=31,R$18="×"))))),30,IF(AND($D$1="三交代制",P101&lt;&gt;"準",P101&lt;&gt;"深",OR(Q101="準",Q101="深"),(NOT(OR(AND(Q101="準",OR(P101="日",P101="休",Q$17=1,AND(R101&lt;&gt;"準",R101&lt;&gt;"深",P101="")),OR(R101="休",AND(R101="準",OR(S101="休",Q$17=30,S$18="×")),Q$17=31,R$18="×",R101="")),AND(Q101="深",OR(P101="休",Q$17=1,AND(R101&lt;&gt;"準",R101&lt;&gt;"深",P101="")),OR(R101="休",AND(OR(R101="準",R101="深"),OR(S101="休",Q$17=30,S$18="×")),Q$17=31,R$18="×",R101="")))))),40,0))))</f>
        <v>0</v>
      </c>
      <c r="R242" s="343">
        <f t="shared" ref="R242" si="1597">IF(AND($D$1="二交代制",R$17&gt;=1,R$17&lt;=28,R101="当",S101="明",T101="休",U101="当"),10,IF(AND($D$1="三交代制",R$17&gt;=2,R$17&lt;=30,OR(R101="準",R101="深"),OR(S101="準",S101="深"),OR(T101="準",T101="深")),20,IF(AND($D$1="二交代制",OR(R101="当",R101="明"),NOT(OR(AND(R101="当",OR(S101="明",R$17=31,S$18="×"),OR(T101="休",R$17=30,R$17=31,T$18="×")),AND(R101="明",OR(Q101="当",R$17=1),OR(S101="休",R$17=31,S$18="×"))))),30,IF(AND($D$1="三交代制",Q101&lt;&gt;"準",Q101&lt;&gt;"深",OR(R101="準",R101="深"),(NOT(OR(AND(R101="準",OR(Q101="日",Q101="休",R$17=1,AND(S101&lt;&gt;"準",S101&lt;&gt;"深",Q101="")),OR(S101="休",AND(S101="準",OR(T101="休",R$17=30,T$18="×")),R$17=31,S$18="×",S101="")),AND(R101="深",OR(Q101="休",R$17=1,AND(S101&lt;&gt;"準",S101&lt;&gt;"深",Q101="")),OR(S101="休",AND(OR(S101="準",S101="深"),OR(T101="休",R$17=30,T$18="×")),R$17=31,S$18="×",S101="")))))),40,0))))</f>
        <v>0</v>
      </c>
      <c r="S242" s="343">
        <f t="shared" ref="S242" si="1598">IF(AND($D$1="二交代制",S$17&gt;=1,S$17&lt;=28,S101="当",T101="明",U101="休",V101="当"),10,IF(AND($D$1="三交代制",S$17&gt;=2,S$17&lt;=30,OR(S101="準",S101="深"),OR(T101="準",T101="深"),OR(U101="準",U101="深")),20,IF(AND($D$1="二交代制",OR(S101="当",S101="明"),NOT(OR(AND(S101="当",OR(T101="明",S$17=31,T$18="×"),OR(U101="休",S$17=30,S$17=31,U$18="×")),AND(S101="明",OR(R101="当",S$17=1),OR(T101="休",S$17=31,T$18="×"))))),30,IF(AND($D$1="三交代制",R101&lt;&gt;"準",R101&lt;&gt;"深",OR(S101="準",S101="深"),(NOT(OR(AND(S101="準",OR(R101="日",R101="休",S$17=1,AND(T101&lt;&gt;"準",T101&lt;&gt;"深",R101="")),OR(T101="休",AND(T101="準",OR(U101="休",S$17=30,U$18="×")),S$17=31,T$18="×",T101="")),AND(S101="深",OR(R101="休",S$17=1,AND(T101&lt;&gt;"準",T101&lt;&gt;"深",R101="")),OR(T101="休",AND(OR(T101="準",T101="深"),OR(U101="休",S$17=30,U$18="×")),S$17=31,T$18="×",T101="")))))),40,0))))</f>
        <v>0</v>
      </c>
      <c r="T242" s="343">
        <f t="shared" ref="T242" si="1599">IF(AND($D$1="二交代制",T$17&gt;=1,T$17&lt;=28,T101="当",U101="明",V101="休",W101="当"),10,IF(AND($D$1="三交代制",T$17&gt;=2,T$17&lt;=30,OR(T101="準",T101="深"),OR(U101="準",U101="深"),OR(V101="準",V101="深")),20,IF(AND($D$1="二交代制",OR(T101="当",T101="明"),NOT(OR(AND(T101="当",OR(U101="明",T$17=31,U$18="×"),OR(V101="休",T$17=30,T$17=31,V$18="×")),AND(T101="明",OR(S101="当",T$17=1),OR(U101="休",T$17=31,U$18="×"))))),30,IF(AND($D$1="三交代制",S101&lt;&gt;"準",S101&lt;&gt;"深",OR(T101="準",T101="深"),(NOT(OR(AND(T101="準",OR(S101="日",S101="休",T$17=1,AND(U101&lt;&gt;"準",U101&lt;&gt;"深",S101="")),OR(U101="休",AND(U101="準",OR(V101="休",T$17=30,V$18="×")),T$17=31,U$18="×",U101="")),AND(T101="深",OR(S101="休",T$17=1,AND(U101&lt;&gt;"準",U101&lt;&gt;"深",S101="")),OR(U101="休",AND(OR(U101="準",U101="深"),OR(V101="休",T$17=30,V$18="×")),T$17=31,U$18="×",U101="")))))),40,0))))</f>
        <v>0</v>
      </c>
      <c r="U242" s="343">
        <f t="shared" ref="U242" si="1600">IF(AND($D$1="二交代制",U$17&gt;=1,U$17&lt;=28,U101="当",V101="明",W101="休",X101="当"),10,IF(AND($D$1="三交代制",U$17&gt;=2,U$17&lt;=30,OR(U101="準",U101="深"),OR(V101="準",V101="深"),OR(W101="準",W101="深")),20,IF(AND($D$1="二交代制",OR(U101="当",U101="明"),NOT(OR(AND(U101="当",OR(V101="明",U$17=31,V$18="×"),OR(W101="休",U$17=30,U$17=31,W$18="×")),AND(U101="明",OR(T101="当",U$17=1),OR(V101="休",U$17=31,V$18="×"))))),30,IF(AND($D$1="三交代制",T101&lt;&gt;"準",T101&lt;&gt;"深",OR(U101="準",U101="深"),(NOT(OR(AND(U101="準",OR(T101="日",T101="休",U$17=1,AND(V101&lt;&gt;"準",V101&lt;&gt;"深",T101="")),OR(V101="休",AND(V101="準",OR(W101="休",U$17=30,W$18="×")),U$17=31,V$18="×",V101="")),AND(U101="深",OR(T101="休",U$17=1,AND(V101&lt;&gt;"準",V101&lt;&gt;"深",T101="")),OR(V101="休",AND(OR(V101="準",V101="深"),OR(W101="休",U$17=30,W$18="×")),U$17=31,V$18="×",V101="")))))),40,0))))</f>
        <v>0</v>
      </c>
      <c r="V242" s="343">
        <f t="shared" ref="V242" si="1601">IF(AND($D$1="二交代制",V$17&gt;=1,V$17&lt;=28,V101="当",W101="明",X101="休",Y101="当"),10,IF(AND($D$1="三交代制",V$17&gt;=2,V$17&lt;=30,OR(V101="準",V101="深"),OR(W101="準",W101="深"),OR(X101="準",X101="深")),20,IF(AND($D$1="二交代制",OR(V101="当",V101="明"),NOT(OR(AND(V101="当",OR(W101="明",V$17=31,W$18="×"),OR(X101="休",V$17=30,V$17=31,X$18="×")),AND(V101="明",OR(U101="当",V$17=1),OR(W101="休",V$17=31,W$18="×"))))),30,IF(AND($D$1="三交代制",U101&lt;&gt;"準",U101&lt;&gt;"深",OR(V101="準",V101="深"),(NOT(OR(AND(V101="準",OR(U101="日",U101="休",V$17=1,AND(W101&lt;&gt;"準",W101&lt;&gt;"深",U101="")),OR(W101="休",AND(W101="準",OR(X101="休",V$17=30,X$18="×")),V$17=31,W$18="×",W101="")),AND(V101="深",OR(U101="休",V$17=1,AND(W101&lt;&gt;"準",W101&lt;&gt;"深",U101="")),OR(W101="休",AND(OR(W101="準",W101="深"),OR(X101="休",V$17=30,X$18="×")),V$17=31,W$18="×",W101="")))))),40,0))))</f>
        <v>0</v>
      </c>
      <c r="W242" s="343">
        <f t="shared" ref="W242" si="1602">IF(AND($D$1="二交代制",W$17&gt;=1,W$17&lt;=28,W101="当",X101="明",Y101="休",Z101="当"),10,IF(AND($D$1="三交代制",W$17&gt;=2,W$17&lt;=30,OR(W101="準",W101="深"),OR(X101="準",X101="深"),OR(Y101="準",Y101="深")),20,IF(AND($D$1="二交代制",OR(W101="当",W101="明"),NOT(OR(AND(W101="当",OR(X101="明",W$17=31,X$18="×"),OR(Y101="休",W$17=30,W$17=31,Y$18="×")),AND(W101="明",OR(V101="当",W$17=1),OR(X101="休",W$17=31,X$18="×"))))),30,IF(AND($D$1="三交代制",V101&lt;&gt;"準",V101&lt;&gt;"深",OR(W101="準",W101="深"),(NOT(OR(AND(W101="準",OR(V101="日",V101="休",W$17=1,AND(X101&lt;&gt;"準",X101&lt;&gt;"深",V101="")),OR(X101="休",AND(X101="準",OR(Y101="休",W$17=30,Y$18="×")),W$17=31,X$18="×",X101="")),AND(W101="深",OR(V101="休",W$17=1,AND(X101&lt;&gt;"準",X101&lt;&gt;"深",V101="")),OR(X101="休",AND(OR(X101="準",X101="深"),OR(Y101="休",W$17=30,Y$18="×")),W$17=31,X$18="×",X101="")))))),40,0))))</f>
        <v>0</v>
      </c>
      <c r="X242" s="343">
        <f t="shared" ref="X242" si="1603">IF(AND($D$1="二交代制",X$17&gt;=1,X$17&lt;=28,X101="当",Y101="明",Z101="休",AA101="当"),10,IF(AND($D$1="三交代制",X$17&gt;=2,X$17&lt;=30,OR(X101="準",X101="深"),OR(Y101="準",Y101="深"),OR(Z101="準",Z101="深")),20,IF(AND($D$1="二交代制",OR(X101="当",X101="明"),NOT(OR(AND(X101="当",OR(Y101="明",X$17=31,Y$18="×"),OR(Z101="休",X$17=30,X$17=31,Z$18="×")),AND(X101="明",OR(W101="当",X$17=1),OR(Y101="休",X$17=31,Y$18="×"))))),30,IF(AND($D$1="三交代制",W101&lt;&gt;"準",W101&lt;&gt;"深",OR(X101="準",X101="深"),(NOT(OR(AND(X101="準",OR(W101="日",W101="休",X$17=1,AND(Y101&lt;&gt;"準",Y101&lt;&gt;"深",W101="")),OR(Y101="休",AND(Y101="準",OR(Z101="休",X$17=30,Z$18="×")),X$17=31,Y$18="×",Y101="")),AND(X101="深",OR(W101="休",X$17=1,AND(Y101&lt;&gt;"準",Y101&lt;&gt;"深",W101="")),OR(Y101="休",AND(OR(Y101="準",Y101="深"),OR(Z101="休",X$17=30,Z$18="×")),X$17=31,Y$18="×",Y101="")))))),40,0))))</f>
        <v>0</v>
      </c>
      <c r="Y242" s="343">
        <f t="shared" ref="Y242" si="1604">IF(AND($D$1="二交代制",Y$17&gt;=1,Y$17&lt;=28,Y101="当",Z101="明",AA101="休",AB101="当"),10,IF(AND($D$1="三交代制",Y$17&gt;=2,Y$17&lt;=30,OR(Y101="準",Y101="深"),OR(Z101="準",Z101="深"),OR(AA101="準",AA101="深")),20,IF(AND($D$1="二交代制",OR(Y101="当",Y101="明"),NOT(OR(AND(Y101="当",OR(Z101="明",Y$17=31,Z$18="×"),OR(AA101="休",Y$17=30,Y$17=31,AA$18="×")),AND(Y101="明",OR(X101="当",Y$17=1),OR(Z101="休",Y$17=31,Z$18="×"))))),30,IF(AND($D$1="三交代制",X101&lt;&gt;"準",X101&lt;&gt;"深",OR(Y101="準",Y101="深"),(NOT(OR(AND(Y101="準",OR(X101="日",X101="休",Y$17=1,AND(Z101&lt;&gt;"準",Z101&lt;&gt;"深",X101="")),OR(Z101="休",AND(Z101="準",OR(AA101="休",Y$17=30,AA$18="×")),Y$17=31,Z$18="×",Z101="")),AND(Y101="深",OR(X101="休",Y$17=1,AND(Z101&lt;&gt;"準",Z101&lt;&gt;"深",X101="")),OR(Z101="休",AND(OR(Z101="準",Z101="深"),OR(AA101="休",Y$17=30,AA$18="×")),Y$17=31,Z$18="×",Z101="")))))),40,0))))</f>
        <v>0</v>
      </c>
      <c r="Z242" s="343">
        <f t="shared" ref="Z242" si="1605">IF(AND($D$1="二交代制",Z$17&gt;=1,Z$17&lt;=28,Z101="当",AA101="明",AB101="休",AC101="当"),10,IF(AND($D$1="三交代制",Z$17&gt;=2,Z$17&lt;=30,OR(Z101="準",Z101="深"),OR(AA101="準",AA101="深"),OR(AB101="準",AB101="深")),20,IF(AND($D$1="二交代制",OR(Z101="当",Z101="明"),NOT(OR(AND(Z101="当",OR(AA101="明",Z$17=31,AA$18="×"),OR(AB101="休",Z$17=30,Z$17=31,AB$18="×")),AND(Z101="明",OR(Y101="当",Z$17=1),OR(AA101="休",Z$17=31,AA$18="×"))))),30,IF(AND($D$1="三交代制",Y101&lt;&gt;"準",Y101&lt;&gt;"深",OR(Z101="準",Z101="深"),(NOT(OR(AND(Z101="準",OR(Y101="日",Y101="休",Z$17=1,AND(AA101&lt;&gt;"準",AA101&lt;&gt;"深",Y101="")),OR(AA101="休",AND(AA101="準",OR(AB101="休",Z$17=30,AB$18="×")),Z$17=31,AA$18="×",AA101="")),AND(Z101="深",OR(Y101="休",Z$17=1,AND(AA101&lt;&gt;"準",AA101&lt;&gt;"深",Y101="")),OR(AA101="休",AND(OR(AA101="準",AA101="深"),OR(AB101="休",Z$17=30,AB$18="×")),Z$17=31,AA$18="×",AA101="")))))),40,0))))</f>
        <v>0</v>
      </c>
      <c r="AA242" s="343">
        <f t="shared" ref="AA242" si="1606">IF(AND($D$1="二交代制",AA$17&gt;=1,AA$17&lt;=28,AA101="当",AB101="明",AC101="休",AD101="当"),10,IF(AND($D$1="三交代制",AA$17&gt;=2,AA$17&lt;=30,OR(AA101="準",AA101="深"),OR(AB101="準",AB101="深"),OR(AC101="準",AC101="深")),20,IF(AND($D$1="二交代制",OR(AA101="当",AA101="明"),NOT(OR(AND(AA101="当",OR(AB101="明",AA$17=31,AB$18="×"),OR(AC101="休",AA$17=30,AA$17=31,AC$18="×")),AND(AA101="明",OR(Z101="当",AA$17=1),OR(AB101="休",AA$17=31,AB$18="×"))))),30,IF(AND($D$1="三交代制",Z101&lt;&gt;"準",Z101&lt;&gt;"深",OR(AA101="準",AA101="深"),(NOT(OR(AND(AA101="準",OR(Z101="日",Z101="休",AA$17=1,AND(AB101&lt;&gt;"準",AB101&lt;&gt;"深",Z101="")),OR(AB101="休",AND(AB101="準",OR(AC101="休",AA$17=30,AC$18="×")),AA$17=31,AB$18="×",AB101="")),AND(AA101="深",OR(Z101="休",AA$17=1,AND(AB101&lt;&gt;"準",AB101&lt;&gt;"深",Z101="")),OR(AB101="休",AND(OR(AB101="準",AB101="深"),OR(AC101="休",AA$17=30,AC$18="×")),AA$17=31,AB$18="×",AB101="")))))),40,0))))</f>
        <v>0</v>
      </c>
      <c r="AB242" s="343">
        <f t="shared" ref="AB242" si="1607">IF(AND($D$1="二交代制",AB$17&gt;=1,AB$17&lt;=28,AB101="当",AC101="明",AD101="休",AE101="当"),10,IF(AND($D$1="三交代制",AB$17&gt;=2,AB$17&lt;=30,OR(AB101="準",AB101="深"),OR(AC101="準",AC101="深"),OR(AD101="準",AD101="深")),20,IF(AND($D$1="二交代制",OR(AB101="当",AB101="明"),NOT(OR(AND(AB101="当",OR(AC101="明",AB$17=31,AC$18="×"),OR(AD101="休",AB$17=30,AB$17=31,AD$18="×")),AND(AB101="明",OR(AA101="当",AB$17=1),OR(AC101="休",AB$17=31,AC$18="×"))))),30,IF(AND($D$1="三交代制",AA101&lt;&gt;"準",AA101&lt;&gt;"深",OR(AB101="準",AB101="深"),(NOT(OR(AND(AB101="準",OR(AA101="日",AA101="休",AB$17=1,AND(AC101&lt;&gt;"準",AC101&lt;&gt;"深",AA101="")),OR(AC101="休",AND(AC101="準",OR(AD101="休",AB$17=30,AD$18="×")),AB$17=31,AC$18="×",AC101="")),AND(AB101="深",OR(AA101="休",AB$17=1,AND(AC101&lt;&gt;"準",AC101&lt;&gt;"深",AA101="")),OR(AC101="休",AND(OR(AC101="準",AC101="深"),OR(AD101="休",AB$17=30,AD$18="×")),AB$17=31,AC$18="×",AC101="")))))),40,0))))</f>
        <v>0</v>
      </c>
      <c r="AC242" s="343">
        <f t="shared" ref="AC242" si="1608">IF(AND($D$1="二交代制",AC$17&gt;=1,AC$17&lt;=28,AC101="当",AD101="明",AE101="休",AF101="当"),10,IF(AND($D$1="三交代制",AC$17&gt;=2,AC$17&lt;=30,OR(AC101="準",AC101="深"),OR(AD101="準",AD101="深"),OR(AE101="準",AE101="深")),20,IF(AND($D$1="二交代制",OR(AC101="当",AC101="明"),NOT(OR(AND(AC101="当",OR(AD101="明",AC$17=31,AD$18="×"),OR(AE101="休",AC$17=30,AC$17=31,AE$18="×")),AND(AC101="明",OR(AB101="当",AC$17=1),OR(AD101="休",AC$17=31,AD$18="×"))))),30,IF(AND($D$1="三交代制",AB101&lt;&gt;"準",AB101&lt;&gt;"深",OR(AC101="準",AC101="深"),(NOT(OR(AND(AC101="準",OR(AB101="日",AB101="休",AC$17=1,AND(AD101&lt;&gt;"準",AD101&lt;&gt;"深",AB101="")),OR(AD101="休",AND(AD101="準",OR(AE101="休",AC$17=30,AE$18="×")),AC$17=31,AD$18="×",AD101="")),AND(AC101="深",OR(AB101="休",AC$17=1,AND(AD101&lt;&gt;"準",AD101&lt;&gt;"深",AB101="")),OR(AD101="休",AND(OR(AD101="準",AD101="深"),OR(AE101="休",AC$17=30,AE$18="×")),AC$17=31,AD$18="×",AD101="")))))),40,0))))</f>
        <v>0</v>
      </c>
      <c r="AD242" s="343">
        <f t="shared" ref="AD242" si="1609">IF(AND($D$1="二交代制",AD$17&gt;=1,AD$17&lt;=28,AD101="当",AE101="明",AF101="休",AG101="当"),10,IF(AND($D$1="三交代制",AD$17&gt;=2,AD$17&lt;=30,OR(AD101="準",AD101="深"),OR(AE101="準",AE101="深"),OR(AF101="準",AF101="深")),20,IF(AND($D$1="二交代制",OR(AD101="当",AD101="明"),NOT(OR(AND(AD101="当",OR(AE101="明",AD$17=31,AE$18="×"),OR(AF101="休",AD$17=30,AD$17=31,AF$18="×")),AND(AD101="明",OR(AC101="当",AD$17=1),OR(AE101="休",AD$17=31,AE$18="×"))))),30,IF(AND($D$1="三交代制",AC101&lt;&gt;"準",AC101&lt;&gt;"深",OR(AD101="準",AD101="深"),(NOT(OR(AND(AD101="準",OR(AC101="日",AC101="休",AD$17=1,AND(AE101&lt;&gt;"準",AE101&lt;&gt;"深",AC101="")),OR(AE101="休",AND(AE101="準",OR(AF101="休",AD$17=30,AF$18="×")),AD$17=31,AE$18="×",AE101="")),AND(AD101="深",OR(AC101="休",AD$17=1,AND(AE101&lt;&gt;"準",AE101&lt;&gt;"深",AC101="")),OR(AE101="休",AND(OR(AE101="準",AE101="深"),OR(AF101="休",AD$17=30,AF$18="×")),AD$17=31,AE$18="×",AE101="")))))),40,0))))</f>
        <v>0</v>
      </c>
      <c r="AE242" s="343">
        <f t="shared" ref="AE242" si="1610">IF(AND($D$1="二交代制",AE$17&gt;=1,AE$17&lt;=28,AE101="当",AF101="明",AG101="休",AH101="当"),10,IF(AND($D$1="三交代制",AE$17&gt;=2,AE$17&lt;=30,OR(AE101="準",AE101="深"),OR(AF101="準",AF101="深"),OR(AG101="準",AG101="深")),20,IF(AND($D$1="二交代制",OR(AE101="当",AE101="明"),NOT(OR(AND(AE101="当",OR(AF101="明",AE$17=31,AF$18="×"),OR(AG101="休",AE$17=30,AE$17=31,AG$18="×")),AND(AE101="明",OR(AD101="当",AE$17=1),OR(AF101="休",AE$17=31,AF$18="×"))))),30,IF(AND($D$1="三交代制",AD101&lt;&gt;"準",AD101&lt;&gt;"深",OR(AE101="準",AE101="深"),(NOT(OR(AND(AE101="準",OR(AD101="日",AD101="休",AE$17=1,AND(AF101&lt;&gt;"準",AF101&lt;&gt;"深",AD101="")),OR(AF101="休",AND(AF101="準",OR(AG101="休",AE$17=30,AG$18="×")),AE$17=31,AF$18="×",AF101="")),AND(AE101="深",OR(AD101="休",AE$17=1,AND(AF101&lt;&gt;"準",AF101&lt;&gt;"深",AD101="")),OR(AF101="休",AND(OR(AF101="準",AF101="深"),OR(AG101="休",AE$17=30,AG$18="×")),AE$17=31,AF$18="×",AF101="")))))),40,0))))</f>
        <v>0</v>
      </c>
      <c r="AF242" s="343">
        <f t="shared" ref="AF242" si="1611">IF(AND($D$1="二交代制",AF$17&gt;=1,AF$17&lt;=28,AF101="当",AG101="明",AH101="休",AI101="当"),10,IF(AND($D$1="三交代制",AF$17&gt;=2,AF$17&lt;=30,OR(AF101="準",AF101="深"),OR(AG101="準",AG101="深"),OR(AH101="準",AH101="深")),20,IF(AND($D$1="二交代制",OR(AF101="当",AF101="明"),NOT(OR(AND(AF101="当",OR(AG101="明",AF$17=31,AG$18="×"),OR(AH101="休",AF$17=30,AF$17=31,AH$18="×")),AND(AF101="明",OR(AE101="当",AF$17=1),OR(AG101="休",AF$17=31,AG$18="×"))))),30,IF(AND($D$1="三交代制",AE101&lt;&gt;"準",AE101&lt;&gt;"深",OR(AF101="準",AF101="深"),(NOT(OR(AND(AF101="準",OR(AE101="日",AE101="休",AF$17=1,AND(AG101&lt;&gt;"準",AG101&lt;&gt;"深",AE101="")),OR(AG101="休",AND(AG101="準",OR(AH101="休",AF$17=30,AH$18="×")),AF$17=31,AG$18="×",AG101="")),AND(AF101="深",OR(AE101="休",AF$17=1,AND(AG101&lt;&gt;"準",AG101&lt;&gt;"深",AE101="")),OR(AG101="休",AND(OR(AG101="準",AG101="深"),OR(AH101="休",AF$17=30,AH$18="×")),AF$17=31,AG$18="×",AG101="")))))),40,0))))</f>
        <v>0</v>
      </c>
      <c r="AG242" s="343">
        <f t="shared" ref="AG242" si="1612">IF(AND($D$1="二交代制",AG$17&gt;=1,AG$17&lt;=28,AG101="当",AH101="明",AI101="休",AJ101="当"),10,IF(AND($D$1="三交代制",AG$17&gt;=2,AG$17&lt;=30,OR(AG101="準",AG101="深"),OR(AH101="準",AH101="深"),OR(AI101="準",AI101="深")),20,IF(AND($D$1="二交代制",OR(AG101="当",AG101="明"),NOT(OR(AND(AG101="当",OR(AH101="明",AG$17=31,AH$18="×"),OR(AI101="休",AG$17=30,AG$17=31,AI$18="×")),AND(AG101="明",OR(AF101="当",AG$17=1),OR(AH101="休",AG$17=31,AH$18="×"))))),30,IF(AND($D$1="三交代制",AF101&lt;&gt;"準",AF101&lt;&gt;"深",OR(AG101="準",AG101="深"),(NOT(OR(AND(AG101="準",OR(AF101="日",AF101="休",AG$17=1,AND(AH101&lt;&gt;"準",AH101&lt;&gt;"深",AF101="")),OR(AH101="休",AND(AH101="準",OR(AI101="休",AG$17=30,AI$18="×")),AG$17=31,AH$18="×",AH101="")),AND(AG101="深",OR(AF101="休",AG$17=1,AND(AH101&lt;&gt;"準",AH101&lt;&gt;"深",AF101="")),OR(AH101="休",AND(OR(AH101="準",AH101="深"),OR(AI101="休",AG$17=30,AI$18="×")),AG$17=31,AH$18="×",AH101="")))))),40,0))))</f>
        <v>0</v>
      </c>
      <c r="AH242" s="343">
        <f t="shared" ref="AH242" si="1613">IF(AND($D$1="二交代制",AH$17&gt;=1,AH$17&lt;=28,AH101="当",AI101="明",AJ101="休",AK101="当"),10,IF(AND($D$1="三交代制",AH$17&gt;=2,AH$17&lt;=30,OR(AH101="準",AH101="深"),OR(AI101="準",AI101="深"),OR(AJ101="準",AJ101="深")),20,IF(AND($D$1="二交代制",OR(AH101="当",AH101="明"),NOT(OR(AND(AH101="当",OR(AI101="明",AH$17=31,AI$18="×"),OR(AJ101="休",AH$17=30,AH$17=31,AJ$18="×")),AND(AH101="明",OR(AG101="当",AH$17=1),OR(AI101="休",AH$17=31,AI$18="×"))))),30,IF(AND($D$1="三交代制",AG101&lt;&gt;"準",AG101&lt;&gt;"深",OR(AH101="準",AH101="深"),(NOT(OR(AND(AH101="準",OR(AG101="日",AG101="休",AH$17=1,AND(AI101&lt;&gt;"準",AI101&lt;&gt;"深",AG101="")),OR(AI101="休",AND(AI101="準",OR(AJ101="休",AH$17=30,AJ$18="×")),AH$17=31,AI$18="×",AI101="")),AND(AH101="深",OR(AG101="休",AH$17=1,AND(AI101&lt;&gt;"準",AI101&lt;&gt;"深",AG101="")),OR(AI101="休",AND(OR(AI101="準",AI101="深"),OR(AJ101="休",AH$17=30,AJ$18="×")),AH$17=31,AI$18="×",AI101="")))))),40,0))))</f>
        <v>0</v>
      </c>
      <c r="AI242" s="343">
        <f t="shared" ref="AI242" si="1614">IF(AND($D$1="二交代制",AI$17&gt;=1,AI$17&lt;=28,AI101="当",AJ101="明",AK101="休",AL101="当"),10,IF(AND($D$1="三交代制",AI$17&gt;=2,AI$17&lt;=30,OR(AI101="準",AI101="深"),OR(AJ101="準",AJ101="深"),OR(AK101="準",AK101="深")),20,IF(AND($D$1="二交代制",OR(AI101="当",AI101="明"),NOT(OR(AND(AI101="当",OR(AJ101="明",AI$17=31,AJ$18="×"),OR(AK101="休",AI$17=30,AI$17=31,AK$18="×")),AND(AI101="明",OR(AH101="当",AI$17=1),OR(AJ101="休",AI$17=31,AJ$18="×"))))),30,IF(AND($D$1="三交代制",AH101&lt;&gt;"準",AH101&lt;&gt;"深",OR(AI101="準",AI101="深"),(NOT(OR(AND(AI101="準",OR(AH101="日",AH101="休",AI$17=1,AND(AJ101&lt;&gt;"準",AJ101&lt;&gt;"深",AH101="")),OR(AJ101="休",AND(AJ101="準",OR(AK101="休",AI$17=30,AK$18="×")),AI$17=31,AJ$18="×",AJ101="")),AND(AI101="深",OR(AH101="休",AI$17=1,AND(AJ101&lt;&gt;"準",AJ101&lt;&gt;"深",AH101="")),OR(AJ101="休",AND(OR(AJ101="準",AJ101="深"),OR(AK101="休",AI$17=30,AK$18="×")),AI$17=31,AJ$18="×",AJ101="")))))),40,0))))</f>
        <v>0</v>
      </c>
      <c r="AJ242" s="343">
        <f t="shared" ref="AJ242" si="1615">IF(AND($D$1="二交代制",AJ$17&gt;=1,AJ$17&lt;=28,AJ101="当",AK101="明",AL101="休",AM101="当"),10,IF(AND($D$1="三交代制",AJ$17&gt;=2,AJ$17&lt;=30,OR(AJ101="準",AJ101="深"),OR(AK101="準",AK101="深"),OR(AL101="準",AL101="深")),20,IF(AND($D$1="二交代制",OR(AJ101="当",AJ101="明"),NOT(OR(AND(AJ101="当",OR(AK101="明",AJ$17=31,AK$18="×"),OR(AL101="休",AJ$17=30,AJ$17=31,AL$18="×")),AND(AJ101="明",OR(AI101="当",AJ$17=1),OR(AK101="休",AJ$17=31,AK$18="×"))))),30,IF(AND($D$1="三交代制",AI101&lt;&gt;"準",AI101&lt;&gt;"深",OR(AJ101="準",AJ101="深"),(NOT(OR(AND(AJ101="準",OR(AI101="日",AI101="休",AJ$17=1,AND(AK101&lt;&gt;"準",AK101&lt;&gt;"深",AI101="")),OR(AK101="休",AND(AK101="準",OR(AL101="休",AJ$17=30,AL$18="×")),AJ$17=31,AK$18="×",AK101="")),AND(AJ101="深",OR(AI101="休",AJ$17=1,AND(AK101&lt;&gt;"準",AK101&lt;&gt;"深",AI101="")),OR(AK101="休",AND(OR(AK101="準",AK101="深"),OR(AL101="休",AJ$17=30,AL$18="×")),AJ$17=31,AK$18="×",AK101="")))))),40,0))))</f>
        <v>0</v>
      </c>
      <c r="AK242" s="343">
        <f t="shared" ref="AK242" si="1616">IF(AND($D$1="二交代制",AK$17&gt;=1,AK$17&lt;=28,AK101="当",AL101="明",AM101="休",AN101="当"),10,IF(AND($D$1="三交代制",AK$17&gt;=2,AK$17&lt;=30,OR(AK101="準",AK101="深"),OR(AL101="準",AL101="深"),OR(AM101="準",AM101="深")),20,IF(AND($D$1="二交代制",OR(AK101="当",AK101="明"),NOT(OR(AND(AK101="当",OR(AL101="明",AK$17=31,AL$18="×"),OR(AM101="休",AK$17=30,AK$17=31,AM$18="×")),AND(AK101="明",OR(AJ101="当",AK$17=1),OR(AL101="休",AK$17=31,AL$18="×"))))),30,IF(AND($D$1="三交代制",AJ101&lt;&gt;"準",AJ101&lt;&gt;"深",OR(AK101="準",AK101="深"),(NOT(OR(AND(AK101="準",OR(AJ101="日",AJ101="休",AK$17=1,AND(AL101&lt;&gt;"準",AL101&lt;&gt;"深",AJ101="")),OR(AL101="休",AND(AL101="準",OR(AM101="休",AK$17=30,AM$18="×")),AK$17=31,AL$18="×",AL101="")),AND(AK101="深",OR(AJ101="休",AK$17=1,AND(AL101&lt;&gt;"準",AL101&lt;&gt;"深",AJ101="")),OR(AL101="休",AND(OR(AL101="準",AL101="深"),OR(AM101="休",AK$17=30,AM$18="×")),AK$17=31,AL$18="×",AL101="")))))),40,0))))</f>
        <v>0</v>
      </c>
      <c r="AL242" s="343">
        <f t="shared" ref="AL242" si="1617">IF(AND($D$1="二交代制",AL$17&gt;=1,AL$17&lt;=28,AL101="当",AM101="明",AN101="休",AO101="当"),10,IF(AND($D$1="三交代制",AL$17&gt;=2,AL$17&lt;=30,OR(AL101="準",AL101="深"),OR(AM101="準",AM101="深"),OR(AN101="準",AN101="深")),20,IF(AND($D$1="二交代制",OR(AL101="当",AL101="明"),NOT(OR(AND(AL101="当",OR(AM101="明",AL$17=31,AM$18="×"),OR(AN101="休",AL$17=30,AL$17=31,AN$18="×")),AND(AL101="明",OR(AK101="当",AL$17=1),OR(AM101="休",AL$17=31,AM$18="×"))))),30,IF(AND($D$1="三交代制",AK101&lt;&gt;"準",AK101&lt;&gt;"深",OR(AL101="準",AL101="深"),(NOT(OR(AND(AL101="準",OR(AK101="日",AK101="休",AL$17=1,AND(AM101&lt;&gt;"準",AM101&lt;&gt;"深",AK101="")),OR(AM101="休",AND(AM101="準",OR(AN101="休",AL$17=30,AN$18="×")),AL$17=31,AM$18="×",AM101="")),AND(AL101="深",OR(AK101="休",AL$17=1,AND(AM101&lt;&gt;"準",AM101&lt;&gt;"深",AK101="")),OR(AM101="休",AND(OR(AM101="準",AM101="深"),OR(AN101="休",AL$17=30,AN$18="×")),AL$17=31,AM$18="×",AM101="")))))),40,0))))</f>
        <v>0</v>
      </c>
      <c r="AM242" s="343">
        <f t="shared" ref="AM242" si="1618">IF(AND($D$1="二交代制",AM$17&gt;=1,AM$17&lt;=28,AM101="当",AN101="明",AO101="休",AP101="当"),10,IF(AND($D$1="三交代制",AM$17&gt;=2,AM$17&lt;=30,OR(AM101="準",AM101="深"),OR(AN101="準",AN101="深"),OR(AO101="準",AO101="深")),20,IF(AND($D$1="二交代制",OR(AM101="当",AM101="明"),NOT(OR(AND(AM101="当",OR(AN101="明",AM$17=31,AN$18="×"),OR(AO101="休",AM$17=30,AM$17=31,AO$18="×")),AND(AM101="明",OR(AL101="当",AM$17=1),OR(AN101="休",AM$17=31,AN$18="×"))))),30,IF(AND($D$1="三交代制",AL101&lt;&gt;"準",AL101&lt;&gt;"深",OR(AM101="準",AM101="深"),(NOT(OR(AND(AM101="準",OR(AL101="日",AL101="休",AM$17=1,AND(AN101&lt;&gt;"準",AN101&lt;&gt;"深",AL101="")),OR(AN101="休",AND(AN101="準",OR(AO101="休",AM$17=30,AO$18="×")),AM$17=31,AN$18="×",AN101="")),AND(AM101="深",OR(AL101="休",AM$17=1,AND(AN101&lt;&gt;"準",AN101&lt;&gt;"深",AL101="")),OR(AN101="休",AND(OR(AN101="準",AN101="深"),OR(AO101="休",AM$17=30,AO$18="×")),AM$17=31,AN$18="×",AN101="")))))),40,0))))</f>
        <v>0</v>
      </c>
      <c r="AN242" s="343">
        <f t="shared" ref="AN242" si="1619">IF(AND($D$1="二交代制",AN$17&gt;=1,AN$17&lt;=28,AN101="当",AO101="明",AP101="休",AQ101="当"),10,IF(AND($D$1="三交代制",AN$17&gt;=2,AN$17&lt;=30,OR(AN101="準",AN101="深"),OR(AO101="準",AO101="深"),OR(AP101="準",AP101="深")),20,IF(AND($D$1="二交代制",OR(AN101="当",AN101="明"),NOT(OR(AND(AN101="当",OR(AO101="明",AN$17=31,AO$18="×"),OR(AP101="休",AN$17=30,AN$17=31,AP$18="×")),AND(AN101="明",OR(AM101="当",AN$17=1),OR(AO101="休",AN$17=31,AO$18="×"))))),30,IF(AND($D$1="三交代制",AM101&lt;&gt;"準",AM101&lt;&gt;"深",OR(AN101="準",AN101="深"),(NOT(OR(AND(AN101="準",OR(AM101="日",AM101="休",AN$17=1,AND(AO101&lt;&gt;"準",AO101&lt;&gt;"深",AM101="")),OR(AO101="休",AND(AO101="準",OR(AP101="休",AN$17=30,AP$18="×")),AN$17=31,AO$18="×",AO101="")),AND(AN101="深",OR(AM101="休",AN$17=1,AND(AO101&lt;&gt;"準",AO101&lt;&gt;"深",AM101="")),OR(AO101="休",AND(OR(AO101="準",AO101="深"),OR(AP101="休",AN$17=30,AP$18="×")),AN$17=31,AO$18="×",AO101="")))))),40,0))))</f>
        <v>0</v>
      </c>
      <c r="AO242" s="343">
        <f t="shared" ref="AO242" si="1620">IF(AND($D$1="二交代制",AO$17&gt;=1,AO$17&lt;=28,AO101="当",AP101="明",AQ101="休",AR101="当"),10,IF(AND($D$1="三交代制",AO$17&gt;=2,AO$17&lt;=30,OR(AO101="準",AO101="深"),OR(AP101="準",AP101="深"),OR(AQ101="準",AQ101="深")),20,IF(AND($D$1="二交代制",OR(AO101="当",AO101="明"),NOT(OR(AND(AO101="当",OR(AP101="明",AO$17=31,AP$18="×"),OR(AQ101="休",AO$17=30,AO$17=31,AQ$18="×")),AND(AO101="明",OR(AN101="当",AO$17=1),OR(AP101="休",AO$17=31,AP$18="×"))))),30,IF(AND($D$1="三交代制",AN101&lt;&gt;"準",AN101&lt;&gt;"深",OR(AO101="準",AO101="深"),(NOT(OR(AND(AO101="準",OR(AN101="日",AN101="休",AO$17=1,AND(AP101&lt;&gt;"準",AP101&lt;&gt;"深",AN101="")),OR(AP101="休",AND(AP101="準",OR(AQ101="休",AO$17=30,AQ$18="×")),AO$17=31,AP$18="×",AP101="")),AND(AO101="深",OR(AN101="休",AO$17=1,AND(AP101&lt;&gt;"準",AP101&lt;&gt;"深",AN101="")),OR(AP101="休",AND(OR(AP101="準",AP101="深"),OR(AQ101="休",AO$17=30,AQ$18="×")),AO$17=31,AP$18="×",AP101="")))))),40,0))))</f>
        <v>0</v>
      </c>
    </row>
    <row r="243" spans="3:41" x14ac:dyDescent="0.4">
      <c r="C243" s="17"/>
      <c r="D243" s="27"/>
      <c r="E243" s="27"/>
      <c r="F243" s="27"/>
      <c r="G243" s="27"/>
      <c r="H243" s="27"/>
      <c r="I243" s="345"/>
      <c r="J243" s="434"/>
      <c r="K243" s="343"/>
      <c r="L243" s="343"/>
      <c r="M243" s="343"/>
      <c r="N243" s="343"/>
      <c r="O243" s="343"/>
      <c r="P243" s="343"/>
      <c r="Q243" s="343"/>
      <c r="R243" s="343"/>
      <c r="S243" s="343"/>
      <c r="T243" s="343"/>
      <c r="U243" s="343"/>
      <c r="V243" s="343"/>
      <c r="W243" s="343"/>
      <c r="X243" s="343"/>
      <c r="Y243" s="343"/>
      <c r="Z243" s="343"/>
      <c r="AA243" s="343"/>
      <c r="AB243" s="343"/>
      <c r="AC243" s="343"/>
      <c r="AD243" s="343"/>
      <c r="AE243" s="343"/>
      <c r="AF243" s="343"/>
      <c r="AG243" s="343"/>
      <c r="AH243" s="343"/>
      <c r="AI243" s="343"/>
      <c r="AJ243" s="343"/>
      <c r="AK243" s="343"/>
      <c r="AL243" s="343"/>
      <c r="AM243" s="343"/>
      <c r="AN243" s="343"/>
      <c r="AO243" s="343"/>
    </row>
    <row r="244" spans="3:41" x14ac:dyDescent="0.4">
      <c r="C244" s="17"/>
      <c r="D244" s="27"/>
      <c r="E244" s="27"/>
      <c r="F244" s="27"/>
      <c r="G244" s="27"/>
      <c r="H244" s="27"/>
      <c r="I244" s="345"/>
      <c r="J244" s="419" t="str">
        <f t="shared" ref="J244" si="1621">E103</f>
        <v>大崎</v>
      </c>
      <c r="K244" s="343">
        <f t="shared" ref="K244" si="1622">IF(AND($D$1="二交代制",K$17&gt;=1,K$17&lt;=28,K103="当",L103="明",M103="休",N103="当"),10,IF(AND($D$1="三交代制",K$17&gt;=2,K$17&lt;=30,OR(K103="準",K103="深"),OR(L103="準",L103="深"),OR(M103="準",M103="深")),20,IF(AND($D$1="二交代制",OR(K103="当",K103="明"),NOT(OR(AND(K103="当",OR(L103="明",K$17=31,L$18="×"),OR(M103="休",K$17=30,K$17=31,M$18="×")),AND(K103="明",OR(J103="当",K$17=1),OR(L103="休",K$17=31,L$18="×"))))),30,IF(AND($D$1="三交代制",J103&lt;&gt;"準",J103&lt;&gt;"深",OR(K103="準",K103="深"),(NOT(OR(AND(K103="準",OR(J103="日",J103="休",K$17=1,AND(L103&lt;&gt;"準",L103&lt;&gt;"深",J103="")),OR(L103="休",AND(L103="準",OR(M103="休",K$17=30,M$18="×")),K$17=31,L$18="×",L103="")),AND(K103="深",OR(J103="休",K$17=1,AND(L103&lt;&gt;"準",L103&lt;&gt;"深",J103="")),OR(L103="休",AND(OR(L103="準",L103="深"),OR(M103="休",K$17=30,M$18="×")),K$17=31,L$18="×",L103="")))))),40,0))))</f>
        <v>0</v>
      </c>
      <c r="L244" s="343">
        <f t="shared" ref="L244" si="1623">IF(AND($D$1="二交代制",L$17&gt;=1,L$17&lt;=28,L103="当",M103="明",N103="休",O103="当"),10,IF(AND($D$1="三交代制",L$17&gt;=2,L$17&lt;=30,OR(L103="準",L103="深"),OR(M103="準",M103="深"),OR(N103="準",N103="深")),20,IF(AND($D$1="二交代制",OR(L103="当",L103="明"),NOT(OR(AND(L103="当",OR(M103="明",L$17=31,M$18="×"),OR(N103="休",L$17=30,L$17=31,N$18="×")),AND(L103="明",OR(K103="当",L$17=1),OR(M103="休",L$17=31,M$18="×"))))),30,IF(AND($D$1="三交代制",K103&lt;&gt;"準",K103&lt;&gt;"深",OR(L103="準",L103="深"),(NOT(OR(AND(L103="準",OR(K103="日",K103="休",L$17=1,AND(M103&lt;&gt;"準",M103&lt;&gt;"深",K103="")),OR(M103="休",AND(M103="準",OR(N103="休",L$17=30,N$18="×")),L$17=31,M$18="×",M103="")),AND(L103="深",OR(K103="休",L$17=1,AND(M103&lt;&gt;"準",M103&lt;&gt;"深",K103="")),OR(M103="休",AND(OR(M103="準",M103="深"),OR(N103="休",L$17=30,N$18="×")),L$17=31,M$18="×",M103="")))))),40,0))))</f>
        <v>0</v>
      </c>
      <c r="M244" s="343">
        <f t="shared" ref="M244" si="1624">IF(AND($D$1="二交代制",M$17&gt;=1,M$17&lt;=28,M103="当",N103="明",O103="休",P103="当"),10,IF(AND($D$1="三交代制",M$17&gt;=2,M$17&lt;=30,OR(M103="準",M103="深"),OR(N103="準",N103="深"),OR(O103="準",O103="深")),20,IF(AND($D$1="二交代制",OR(M103="当",M103="明"),NOT(OR(AND(M103="当",OR(N103="明",M$17=31,N$18="×"),OR(O103="休",M$17=30,M$17=31,O$18="×")),AND(M103="明",OR(L103="当",M$17=1),OR(N103="休",M$17=31,N$18="×"))))),30,IF(AND($D$1="三交代制",L103&lt;&gt;"準",L103&lt;&gt;"深",OR(M103="準",M103="深"),(NOT(OR(AND(M103="準",OR(L103="日",L103="休",M$17=1,AND(N103&lt;&gt;"準",N103&lt;&gt;"深",L103="")),OR(N103="休",AND(N103="準",OR(O103="休",M$17=30,O$18="×")),M$17=31,N$18="×",N103="")),AND(M103="深",OR(L103="休",M$17=1,AND(N103&lt;&gt;"準",N103&lt;&gt;"深",L103="")),OR(N103="休",AND(OR(N103="準",N103="深"),OR(O103="休",M$17=30,O$18="×")),M$17=31,N$18="×",N103="")))))),40,0))))</f>
        <v>0</v>
      </c>
      <c r="N244" s="343">
        <f t="shared" ref="N244" si="1625">IF(AND($D$1="二交代制",N$17&gt;=1,N$17&lt;=28,N103="当",O103="明",P103="休",Q103="当"),10,IF(AND($D$1="三交代制",N$17&gt;=2,N$17&lt;=30,OR(N103="準",N103="深"),OR(O103="準",O103="深"),OR(P103="準",P103="深")),20,IF(AND($D$1="二交代制",OR(N103="当",N103="明"),NOT(OR(AND(N103="当",OR(O103="明",N$17=31,O$18="×"),OR(P103="休",N$17=30,N$17=31,P$18="×")),AND(N103="明",OR(M103="当",N$17=1),OR(O103="休",N$17=31,O$18="×"))))),30,IF(AND($D$1="三交代制",M103&lt;&gt;"準",M103&lt;&gt;"深",OR(N103="準",N103="深"),(NOT(OR(AND(N103="準",OR(M103="日",M103="休",N$17=1,AND(O103&lt;&gt;"準",O103&lt;&gt;"深",M103="")),OR(O103="休",AND(O103="準",OR(P103="休",N$17=30,P$18="×")),N$17=31,O$18="×",O103="")),AND(N103="深",OR(M103="休",N$17=1,AND(O103&lt;&gt;"準",O103&lt;&gt;"深",M103="")),OR(O103="休",AND(OR(O103="準",O103="深"),OR(P103="休",N$17=30,P$18="×")),N$17=31,O$18="×",O103="")))))),40,0))))</f>
        <v>0</v>
      </c>
      <c r="O244" s="343">
        <f t="shared" ref="O244" si="1626">IF(AND($D$1="二交代制",O$17&gt;=1,O$17&lt;=28,O103="当",P103="明",Q103="休",R103="当"),10,IF(AND($D$1="三交代制",O$17&gt;=2,O$17&lt;=30,OR(O103="準",O103="深"),OR(P103="準",P103="深"),OR(Q103="準",Q103="深")),20,IF(AND($D$1="二交代制",OR(O103="当",O103="明"),NOT(OR(AND(O103="当",OR(P103="明",O$17=31,P$18="×"),OR(Q103="休",O$17=30,O$17=31,Q$18="×")),AND(O103="明",OR(N103="当",O$17=1),OR(P103="休",O$17=31,P$18="×"))))),30,IF(AND($D$1="三交代制",N103&lt;&gt;"準",N103&lt;&gt;"深",OR(O103="準",O103="深"),(NOT(OR(AND(O103="準",OR(N103="日",N103="休",O$17=1,AND(P103&lt;&gt;"準",P103&lt;&gt;"深",N103="")),OR(P103="休",AND(P103="準",OR(Q103="休",O$17=30,Q$18="×")),O$17=31,P$18="×",P103="")),AND(O103="深",OR(N103="休",O$17=1,AND(P103&lt;&gt;"準",P103&lt;&gt;"深",N103="")),OR(P103="休",AND(OR(P103="準",P103="深"),OR(Q103="休",O$17=30,Q$18="×")),O$17=31,P$18="×",P103="")))))),40,0))))</f>
        <v>0</v>
      </c>
      <c r="P244" s="343">
        <f t="shared" ref="P244" si="1627">IF(AND($D$1="二交代制",P$17&gt;=1,P$17&lt;=28,P103="当",Q103="明",R103="休",S103="当"),10,IF(AND($D$1="三交代制",P$17&gt;=2,P$17&lt;=30,OR(P103="準",P103="深"),OR(Q103="準",Q103="深"),OR(R103="準",R103="深")),20,IF(AND($D$1="二交代制",OR(P103="当",P103="明"),NOT(OR(AND(P103="当",OR(Q103="明",P$17=31,Q$18="×"),OR(R103="休",P$17=30,P$17=31,R$18="×")),AND(P103="明",OR(O103="当",P$17=1),OR(Q103="休",P$17=31,Q$18="×"))))),30,IF(AND($D$1="三交代制",O103&lt;&gt;"準",O103&lt;&gt;"深",OR(P103="準",P103="深"),(NOT(OR(AND(P103="準",OR(O103="日",O103="休",P$17=1,AND(Q103&lt;&gt;"準",Q103&lt;&gt;"深",O103="")),OR(Q103="休",AND(Q103="準",OR(R103="休",P$17=30,R$18="×")),P$17=31,Q$18="×",Q103="")),AND(P103="深",OR(O103="休",P$17=1,AND(Q103&lt;&gt;"準",Q103&lt;&gt;"深",O103="")),OR(Q103="休",AND(OR(Q103="準",Q103="深"),OR(R103="休",P$17=30,R$18="×")),P$17=31,Q$18="×",Q103="")))))),40,0))))</f>
        <v>0</v>
      </c>
      <c r="Q244" s="343">
        <f t="shared" ref="Q244" si="1628">IF(AND($D$1="二交代制",Q$17&gt;=1,Q$17&lt;=28,Q103="当",R103="明",S103="休",T103="当"),10,IF(AND($D$1="三交代制",Q$17&gt;=2,Q$17&lt;=30,OR(Q103="準",Q103="深"),OR(R103="準",R103="深"),OR(S103="準",S103="深")),20,IF(AND($D$1="二交代制",OR(Q103="当",Q103="明"),NOT(OR(AND(Q103="当",OR(R103="明",Q$17=31,R$18="×"),OR(S103="休",Q$17=30,Q$17=31,S$18="×")),AND(Q103="明",OR(P103="当",Q$17=1),OR(R103="休",Q$17=31,R$18="×"))))),30,IF(AND($D$1="三交代制",P103&lt;&gt;"準",P103&lt;&gt;"深",OR(Q103="準",Q103="深"),(NOT(OR(AND(Q103="準",OR(P103="日",P103="休",Q$17=1,AND(R103&lt;&gt;"準",R103&lt;&gt;"深",P103="")),OR(R103="休",AND(R103="準",OR(S103="休",Q$17=30,S$18="×")),Q$17=31,R$18="×",R103="")),AND(Q103="深",OR(P103="休",Q$17=1,AND(R103&lt;&gt;"準",R103&lt;&gt;"深",P103="")),OR(R103="休",AND(OR(R103="準",R103="深"),OR(S103="休",Q$17=30,S$18="×")),Q$17=31,R$18="×",R103="")))))),40,0))))</f>
        <v>0</v>
      </c>
      <c r="R244" s="343">
        <f t="shared" ref="R244" si="1629">IF(AND($D$1="二交代制",R$17&gt;=1,R$17&lt;=28,R103="当",S103="明",T103="休",U103="当"),10,IF(AND($D$1="三交代制",R$17&gt;=2,R$17&lt;=30,OR(R103="準",R103="深"),OR(S103="準",S103="深"),OR(T103="準",T103="深")),20,IF(AND($D$1="二交代制",OR(R103="当",R103="明"),NOT(OR(AND(R103="当",OR(S103="明",R$17=31,S$18="×"),OR(T103="休",R$17=30,R$17=31,T$18="×")),AND(R103="明",OR(Q103="当",R$17=1),OR(S103="休",R$17=31,S$18="×"))))),30,IF(AND($D$1="三交代制",Q103&lt;&gt;"準",Q103&lt;&gt;"深",OR(R103="準",R103="深"),(NOT(OR(AND(R103="準",OR(Q103="日",Q103="休",R$17=1,AND(S103&lt;&gt;"準",S103&lt;&gt;"深",Q103="")),OR(S103="休",AND(S103="準",OR(T103="休",R$17=30,T$18="×")),R$17=31,S$18="×",S103="")),AND(R103="深",OR(Q103="休",R$17=1,AND(S103&lt;&gt;"準",S103&lt;&gt;"深",Q103="")),OR(S103="休",AND(OR(S103="準",S103="深"),OR(T103="休",R$17=30,T$18="×")),R$17=31,S$18="×",S103="")))))),40,0))))</f>
        <v>0</v>
      </c>
      <c r="S244" s="343">
        <f t="shared" ref="S244" si="1630">IF(AND($D$1="二交代制",S$17&gt;=1,S$17&lt;=28,S103="当",T103="明",U103="休",V103="当"),10,IF(AND($D$1="三交代制",S$17&gt;=2,S$17&lt;=30,OR(S103="準",S103="深"),OR(T103="準",T103="深"),OR(U103="準",U103="深")),20,IF(AND($D$1="二交代制",OR(S103="当",S103="明"),NOT(OR(AND(S103="当",OR(T103="明",S$17=31,T$18="×"),OR(U103="休",S$17=30,S$17=31,U$18="×")),AND(S103="明",OR(R103="当",S$17=1),OR(T103="休",S$17=31,T$18="×"))))),30,IF(AND($D$1="三交代制",R103&lt;&gt;"準",R103&lt;&gt;"深",OR(S103="準",S103="深"),(NOT(OR(AND(S103="準",OR(R103="日",R103="休",S$17=1,AND(T103&lt;&gt;"準",T103&lt;&gt;"深",R103="")),OR(T103="休",AND(T103="準",OR(U103="休",S$17=30,U$18="×")),S$17=31,T$18="×",T103="")),AND(S103="深",OR(R103="休",S$17=1,AND(T103&lt;&gt;"準",T103&lt;&gt;"深",R103="")),OR(T103="休",AND(OR(T103="準",T103="深"),OR(U103="休",S$17=30,U$18="×")),S$17=31,T$18="×",T103="")))))),40,0))))</f>
        <v>0</v>
      </c>
      <c r="T244" s="343">
        <f t="shared" ref="T244" si="1631">IF(AND($D$1="二交代制",T$17&gt;=1,T$17&lt;=28,T103="当",U103="明",V103="休",W103="当"),10,IF(AND($D$1="三交代制",T$17&gt;=2,T$17&lt;=30,OR(T103="準",T103="深"),OR(U103="準",U103="深"),OR(V103="準",V103="深")),20,IF(AND($D$1="二交代制",OR(T103="当",T103="明"),NOT(OR(AND(T103="当",OR(U103="明",T$17=31,U$18="×"),OR(V103="休",T$17=30,T$17=31,V$18="×")),AND(T103="明",OR(S103="当",T$17=1),OR(U103="休",T$17=31,U$18="×"))))),30,IF(AND($D$1="三交代制",S103&lt;&gt;"準",S103&lt;&gt;"深",OR(T103="準",T103="深"),(NOT(OR(AND(T103="準",OR(S103="日",S103="休",T$17=1,AND(U103&lt;&gt;"準",U103&lt;&gt;"深",S103="")),OR(U103="休",AND(U103="準",OR(V103="休",T$17=30,V$18="×")),T$17=31,U$18="×",U103="")),AND(T103="深",OR(S103="休",T$17=1,AND(U103&lt;&gt;"準",U103&lt;&gt;"深",S103="")),OR(U103="休",AND(OR(U103="準",U103="深"),OR(V103="休",T$17=30,V$18="×")),T$17=31,U$18="×",U103="")))))),40,0))))</f>
        <v>0</v>
      </c>
      <c r="U244" s="343">
        <f t="shared" ref="U244" si="1632">IF(AND($D$1="二交代制",U$17&gt;=1,U$17&lt;=28,U103="当",V103="明",W103="休",X103="当"),10,IF(AND($D$1="三交代制",U$17&gt;=2,U$17&lt;=30,OR(U103="準",U103="深"),OR(V103="準",V103="深"),OR(W103="準",W103="深")),20,IF(AND($D$1="二交代制",OR(U103="当",U103="明"),NOT(OR(AND(U103="当",OR(V103="明",U$17=31,V$18="×"),OR(W103="休",U$17=30,U$17=31,W$18="×")),AND(U103="明",OR(T103="当",U$17=1),OR(V103="休",U$17=31,V$18="×"))))),30,IF(AND($D$1="三交代制",T103&lt;&gt;"準",T103&lt;&gt;"深",OR(U103="準",U103="深"),(NOT(OR(AND(U103="準",OR(T103="日",T103="休",U$17=1,AND(V103&lt;&gt;"準",V103&lt;&gt;"深",T103="")),OR(V103="休",AND(V103="準",OR(W103="休",U$17=30,W$18="×")),U$17=31,V$18="×",V103="")),AND(U103="深",OR(T103="休",U$17=1,AND(V103&lt;&gt;"準",V103&lt;&gt;"深",T103="")),OR(V103="休",AND(OR(V103="準",V103="深"),OR(W103="休",U$17=30,W$18="×")),U$17=31,V$18="×",V103="")))))),40,0))))</f>
        <v>0</v>
      </c>
      <c r="V244" s="343">
        <f t="shared" ref="V244" si="1633">IF(AND($D$1="二交代制",V$17&gt;=1,V$17&lt;=28,V103="当",W103="明",X103="休",Y103="当"),10,IF(AND($D$1="三交代制",V$17&gt;=2,V$17&lt;=30,OR(V103="準",V103="深"),OR(W103="準",W103="深"),OR(X103="準",X103="深")),20,IF(AND($D$1="二交代制",OR(V103="当",V103="明"),NOT(OR(AND(V103="当",OR(W103="明",V$17=31,W$18="×"),OR(X103="休",V$17=30,V$17=31,X$18="×")),AND(V103="明",OR(U103="当",V$17=1),OR(W103="休",V$17=31,W$18="×"))))),30,IF(AND($D$1="三交代制",U103&lt;&gt;"準",U103&lt;&gt;"深",OR(V103="準",V103="深"),(NOT(OR(AND(V103="準",OR(U103="日",U103="休",V$17=1,AND(W103&lt;&gt;"準",W103&lt;&gt;"深",U103="")),OR(W103="休",AND(W103="準",OR(X103="休",V$17=30,X$18="×")),V$17=31,W$18="×",W103="")),AND(V103="深",OR(U103="休",V$17=1,AND(W103&lt;&gt;"準",W103&lt;&gt;"深",U103="")),OR(W103="休",AND(OR(W103="準",W103="深"),OR(X103="休",V$17=30,X$18="×")),V$17=31,W$18="×",W103="")))))),40,0))))</f>
        <v>0</v>
      </c>
      <c r="W244" s="343">
        <f t="shared" ref="W244" si="1634">IF(AND($D$1="二交代制",W$17&gt;=1,W$17&lt;=28,W103="当",X103="明",Y103="休",Z103="当"),10,IF(AND($D$1="三交代制",W$17&gt;=2,W$17&lt;=30,OR(W103="準",W103="深"),OR(X103="準",X103="深"),OR(Y103="準",Y103="深")),20,IF(AND($D$1="二交代制",OR(W103="当",W103="明"),NOT(OR(AND(W103="当",OR(X103="明",W$17=31,X$18="×"),OR(Y103="休",W$17=30,W$17=31,Y$18="×")),AND(W103="明",OR(V103="当",W$17=1),OR(X103="休",W$17=31,X$18="×"))))),30,IF(AND($D$1="三交代制",V103&lt;&gt;"準",V103&lt;&gt;"深",OR(W103="準",W103="深"),(NOT(OR(AND(W103="準",OR(V103="日",V103="休",W$17=1,AND(X103&lt;&gt;"準",X103&lt;&gt;"深",V103="")),OR(X103="休",AND(X103="準",OR(Y103="休",W$17=30,Y$18="×")),W$17=31,X$18="×",X103="")),AND(W103="深",OR(V103="休",W$17=1,AND(X103&lt;&gt;"準",X103&lt;&gt;"深",V103="")),OR(X103="休",AND(OR(X103="準",X103="深"),OR(Y103="休",W$17=30,Y$18="×")),W$17=31,X$18="×",X103="")))))),40,0))))</f>
        <v>0</v>
      </c>
      <c r="X244" s="343">
        <f t="shared" ref="X244" si="1635">IF(AND($D$1="二交代制",X$17&gt;=1,X$17&lt;=28,X103="当",Y103="明",Z103="休",AA103="当"),10,IF(AND($D$1="三交代制",X$17&gt;=2,X$17&lt;=30,OR(X103="準",X103="深"),OR(Y103="準",Y103="深"),OR(Z103="準",Z103="深")),20,IF(AND($D$1="二交代制",OR(X103="当",X103="明"),NOT(OR(AND(X103="当",OR(Y103="明",X$17=31,Y$18="×"),OR(Z103="休",X$17=30,X$17=31,Z$18="×")),AND(X103="明",OR(W103="当",X$17=1),OR(Y103="休",X$17=31,Y$18="×"))))),30,IF(AND($D$1="三交代制",W103&lt;&gt;"準",W103&lt;&gt;"深",OR(X103="準",X103="深"),(NOT(OR(AND(X103="準",OR(W103="日",W103="休",X$17=1,AND(Y103&lt;&gt;"準",Y103&lt;&gt;"深",W103="")),OR(Y103="休",AND(Y103="準",OR(Z103="休",X$17=30,Z$18="×")),X$17=31,Y$18="×",Y103="")),AND(X103="深",OR(W103="休",X$17=1,AND(Y103&lt;&gt;"準",Y103&lt;&gt;"深",W103="")),OR(Y103="休",AND(OR(Y103="準",Y103="深"),OR(Z103="休",X$17=30,Z$18="×")),X$17=31,Y$18="×",Y103="")))))),40,0))))</f>
        <v>0</v>
      </c>
      <c r="Y244" s="343">
        <f t="shared" ref="Y244" si="1636">IF(AND($D$1="二交代制",Y$17&gt;=1,Y$17&lt;=28,Y103="当",Z103="明",AA103="休",AB103="当"),10,IF(AND($D$1="三交代制",Y$17&gt;=2,Y$17&lt;=30,OR(Y103="準",Y103="深"),OR(Z103="準",Z103="深"),OR(AA103="準",AA103="深")),20,IF(AND($D$1="二交代制",OR(Y103="当",Y103="明"),NOT(OR(AND(Y103="当",OR(Z103="明",Y$17=31,Z$18="×"),OR(AA103="休",Y$17=30,Y$17=31,AA$18="×")),AND(Y103="明",OR(X103="当",Y$17=1),OR(Z103="休",Y$17=31,Z$18="×"))))),30,IF(AND($D$1="三交代制",X103&lt;&gt;"準",X103&lt;&gt;"深",OR(Y103="準",Y103="深"),(NOT(OR(AND(Y103="準",OR(X103="日",X103="休",Y$17=1,AND(Z103&lt;&gt;"準",Z103&lt;&gt;"深",X103="")),OR(Z103="休",AND(Z103="準",OR(AA103="休",Y$17=30,AA$18="×")),Y$17=31,Z$18="×",Z103="")),AND(Y103="深",OR(X103="休",Y$17=1,AND(Z103&lt;&gt;"準",Z103&lt;&gt;"深",X103="")),OR(Z103="休",AND(OR(Z103="準",Z103="深"),OR(AA103="休",Y$17=30,AA$18="×")),Y$17=31,Z$18="×",Z103="")))))),40,0))))</f>
        <v>0</v>
      </c>
      <c r="Z244" s="343">
        <f t="shared" ref="Z244" si="1637">IF(AND($D$1="二交代制",Z$17&gt;=1,Z$17&lt;=28,Z103="当",AA103="明",AB103="休",AC103="当"),10,IF(AND($D$1="三交代制",Z$17&gt;=2,Z$17&lt;=30,OR(Z103="準",Z103="深"),OR(AA103="準",AA103="深"),OR(AB103="準",AB103="深")),20,IF(AND($D$1="二交代制",OR(Z103="当",Z103="明"),NOT(OR(AND(Z103="当",OR(AA103="明",Z$17=31,AA$18="×"),OR(AB103="休",Z$17=30,Z$17=31,AB$18="×")),AND(Z103="明",OR(Y103="当",Z$17=1),OR(AA103="休",Z$17=31,AA$18="×"))))),30,IF(AND($D$1="三交代制",Y103&lt;&gt;"準",Y103&lt;&gt;"深",OR(Z103="準",Z103="深"),(NOT(OR(AND(Z103="準",OR(Y103="日",Y103="休",Z$17=1,AND(AA103&lt;&gt;"準",AA103&lt;&gt;"深",Y103="")),OR(AA103="休",AND(AA103="準",OR(AB103="休",Z$17=30,AB$18="×")),Z$17=31,AA$18="×",AA103="")),AND(Z103="深",OR(Y103="休",Z$17=1,AND(AA103&lt;&gt;"準",AA103&lt;&gt;"深",Y103="")),OR(AA103="休",AND(OR(AA103="準",AA103="深"),OR(AB103="休",Z$17=30,AB$18="×")),Z$17=31,AA$18="×",AA103="")))))),40,0))))</f>
        <v>0</v>
      </c>
      <c r="AA244" s="343">
        <f t="shared" ref="AA244" si="1638">IF(AND($D$1="二交代制",AA$17&gt;=1,AA$17&lt;=28,AA103="当",AB103="明",AC103="休",AD103="当"),10,IF(AND($D$1="三交代制",AA$17&gt;=2,AA$17&lt;=30,OR(AA103="準",AA103="深"),OR(AB103="準",AB103="深"),OR(AC103="準",AC103="深")),20,IF(AND($D$1="二交代制",OR(AA103="当",AA103="明"),NOT(OR(AND(AA103="当",OR(AB103="明",AA$17=31,AB$18="×"),OR(AC103="休",AA$17=30,AA$17=31,AC$18="×")),AND(AA103="明",OR(Z103="当",AA$17=1),OR(AB103="休",AA$17=31,AB$18="×"))))),30,IF(AND($D$1="三交代制",Z103&lt;&gt;"準",Z103&lt;&gt;"深",OR(AA103="準",AA103="深"),(NOT(OR(AND(AA103="準",OR(Z103="日",Z103="休",AA$17=1,AND(AB103&lt;&gt;"準",AB103&lt;&gt;"深",Z103="")),OR(AB103="休",AND(AB103="準",OR(AC103="休",AA$17=30,AC$18="×")),AA$17=31,AB$18="×",AB103="")),AND(AA103="深",OR(Z103="休",AA$17=1,AND(AB103&lt;&gt;"準",AB103&lt;&gt;"深",Z103="")),OR(AB103="休",AND(OR(AB103="準",AB103="深"),OR(AC103="休",AA$17=30,AC$18="×")),AA$17=31,AB$18="×",AB103="")))))),40,0))))</f>
        <v>0</v>
      </c>
      <c r="AB244" s="343">
        <f t="shared" ref="AB244" si="1639">IF(AND($D$1="二交代制",AB$17&gt;=1,AB$17&lt;=28,AB103="当",AC103="明",AD103="休",AE103="当"),10,IF(AND($D$1="三交代制",AB$17&gt;=2,AB$17&lt;=30,OR(AB103="準",AB103="深"),OR(AC103="準",AC103="深"),OR(AD103="準",AD103="深")),20,IF(AND($D$1="二交代制",OR(AB103="当",AB103="明"),NOT(OR(AND(AB103="当",OR(AC103="明",AB$17=31,AC$18="×"),OR(AD103="休",AB$17=30,AB$17=31,AD$18="×")),AND(AB103="明",OR(AA103="当",AB$17=1),OR(AC103="休",AB$17=31,AC$18="×"))))),30,IF(AND($D$1="三交代制",AA103&lt;&gt;"準",AA103&lt;&gt;"深",OR(AB103="準",AB103="深"),(NOT(OR(AND(AB103="準",OR(AA103="日",AA103="休",AB$17=1,AND(AC103&lt;&gt;"準",AC103&lt;&gt;"深",AA103="")),OR(AC103="休",AND(AC103="準",OR(AD103="休",AB$17=30,AD$18="×")),AB$17=31,AC$18="×",AC103="")),AND(AB103="深",OR(AA103="休",AB$17=1,AND(AC103&lt;&gt;"準",AC103&lt;&gt;"深",AA103="")),OR(AC103="休",AND(OR(AC103="準",AC103="深"),OR(AD103="休",AB$17=30,AD$18="×")),AB$17=31,AC$18="×",AC103="")))))),40,0))))</f>
        <v>0</v>
      </c>
      <c r="AC244" s="343">
        <f t="shared" ref="AC244" si="1640">IF(AND($D$1="二交代制",AC$17&gt;=1,AC$17&lt;=28,AC103="当",AD103="明",AE103="休",AF103="当"),10,IF(AND($D$1="三交代制",AC$17&gt;=2,AC$17&lt;=30,OR(AC103="準",AC103="深"),OR(AD103="準",AD103="深"),OR(AE103="準",AE103="深")),20,IF(AND($D$1="二交代制",OR(AC103="当",AC103="明"),NOT(OR(AND(AC103="当",OR(AD103="明",AC$17=31,AD$18="×"),OR(AE103="休",AC$17=30,AC$17=31,AE$18="×")),AND(AC103="明",OR(AB103="当",AC$17=1),OR(AD103="休",AC$17=31,AD$18="×"))))),30,IF(AND($D$1="三交代制",AB103&lt;&gt;"準",AB103&lt;&gt;"深",OR(AC103="準",AC103="深"),(NOT(OR(AND(AC103="準",OR(AB103="日",AB103="休",AC$17=1,AND(AD103&lt;&gt;"準",AD103&lt;&gt;"深",AB103="")),OR(AD103="休",AND(AD103="準",OR(AE103="休",AC$17=30,AE$18="×")),AC$17=31,AD$18="×",AD103="")),AND(AC103="深",OR(AB103="休",AC$17=1,AND(AD103&lt;&gt;"準",AD103&lt;&gt;"深",AB103="")),OR(AD103="休",AND(OR(AD103="準",AD103="深"),OR(AE103="休",AC$17=30,AE$18="×")),AC$17=31,AD$18="×",AD103="")))))),40,0))))</f>
        <v>0</v>
      </c>
      <c r="AD244" s="343">
        <f t="shared" ref="AD244" si="1641">IF(AND($D$1="二交代制",AD$17&gt;=1,AD$17&lt;=28,AD103="当",AE103="明",AF103="休",AG103="当"),10,IF(AND($D$1="三交代制",AD$17&gt;=2,AD$17&lt;=30,OR(AD103="準",AD103="深"),OR(AE103="準",AE103="深"),OR(AF103="準",AF103="深")),20,IF(AND($D$1="二交代制",OR(AD103="当",AD103="明"),NOT(OR(AND(AD103="当",OR(AE103="明",AD$17=31,AE$18="×"),OR(AF103="休",AD$17=30,AD$17=31,AF$18="×")),AND(AD103="明",OR(AC103="当",AD$17=1),OR(AE103="休",AD$17=31,AE$18="×"))))),30,IF(AND($D$1="三交代制",AC103&lt;&gt;"準",AC103&lt;&gt;"深",OR(AD103="準",AD103="深"),(NOT(OR(AND(AD103="準",OR(AC103="日",AC103="休",AD$17=1,AND(AE103&lt;&gt;"準",AE103&lt;&gt;"深",AC103="")),OR(AE103="休",AND(AE103="準",OR(AF103="休",AD$17=30,AF$18="×")),AD$17=31,AE$18="×",AE103="")),AND(AD103="深",OR(AC103="休",AD$17=1,AND(AE103&lt;&gt;"準",AE103&lt;&gt;"深",AC103="")),OR(AE103="休",AND(OR(AE103="準",AE103="深"),OR(AF103="休",AD$17=30,AF$18="×")),AD$17=31,AE$18="×",AE103="")))))),40,0))))</f>
        <v>0</v>
      </c>
      <c r="AE244" s="343">
        <f t="shared" ref="AE244" si="1642">IF(AND($D$1="二交代制",AE$17&gt;=1,AE$17&lt;=28,AE103="当",AF103="明",AG103="休",AH103="当"),10,IF(AND($D$1="三交代制",AE$17&gt;=2,AE$17&lt;=30,OR(AE103="準",AE103="深"),OR(AF103="準",AF103="深"),OR(AG103="準",AG103="深")),20,IF(AND($D$1="二交代制",OR(AE103="当",AE103="明"),NOT(OR(AND(AE103="当",OR(AF103="明",AE$17=31,AF$18="×"),OR(AG103="休",AE$17=30,AE$17=31,AG$18="×")),AND(AE103="明",OR(AD103="当",AE$17=1),OR(AF103="休",AE$17=31,AF$18="×"))))),30,IF(AND($D$1="三交代制",AD103&lt;&gt;"準",AD103&lt;&gt;"深",OR(AE103="準",AE103="深"),(NOT(OR(AND(AE103="準",OR(AD103="日",AD103="休",AE$17=1,AND(AF103&lt;&gt;"準",AF103&lt;&gt;"深",AD103="")),OR(AF103="休",AND(AF103="準",OR(AG103="休",AE$17=30,AG$18="×")),AE$17=31,AF$18="×",AF103="")),AND(AE103="深",OR(AD103="休",AE$17=1,AND(AF103&lt;&gt;"準",AF103&lt;&gt;"深",AD103="")),OR(AF103="休",AND(OR(AF103="準",AF103="深"),OR(AG103="休",AE$17=30,AG$18="×")),AE$17=31,AF$18="×",AF103="")))))),40,0))))</f>
        <v>0</v>
      </c>
      <c r="AF244" s="343">
        <f t="shared" ref="AF244" si="1643">IF(AND($D$1="二交代制",AF$17&gt;=1,AF$17&lt;=28,AF103="当",AG103="明",AH103="休",AI103="当"),10,IF(AND($D$1="三交代制",AF$17&gt;=2,AF$17&lt;=30,OR(AF103="準",AF103="深"),OR(AG103="準",AG103="深"),OR(AH103="準",AH103="深")),20,IF(AND($D$1="二交代制",OR(AF103="当",AF103="明"),NOT(OR(AND(AF103="当",OR(AG103="明",AF$17=31,AG$18="×"),OR(AH103="休",AF$17=30,AF$17=31,AH$18="×")),AND(AF103="明",OR(AE103="当",AF$17=1),OR(AG103="休",AF$17=31,AG$18="×"))))),30,IF(AND($D$1="三交代制",AE103&lt;&gt;"準",AE103&lt;&gt;"深",OR(AF103="準",AF103="深"),(NOT(OR(AND(AF103="準",OR(AE103="日",AE103="休",AF$17=1,AND(AG103&lt;&gt;"準",AG103&lt;&gt;"深",AE103="")),OR(AG103="休",AND(AG103="準",OR(AH103="休",AF$17=30,AH$18="×")),AF$17=31,AG$18="×",AG103="")),AND(AF103="深",OR(AE103="休",AF$17=1,AND(AG103&lt;&gt;"準",AG103&lt;&gt;"深",AE103="")),OR(AG103="休",AND(OR(AG103="準",AG103="深"),OR(AH103="休",AF$17=30,AH$18="×")),AF$17=31,AG$18="×",AG103="")))))),40,0))))</f>
        <v>0</v>
      </c>
      <c r="AG244" s="343">
        <f t="shared" ref="AG244" si="1644">IF(AND($D$1="二交代制",AG$17&gt;=1,AG$17&lt;=28,AG103="当",AH103="明",AI103="休",AJ103="当"),10,IF(AND($D$1="三交代制",AG$17&gt;=2,AG$17&lt;=30,OR(AG103="準",AG103="深"),OR(AH103="準",AH103="深"),OR(AI103="準",AI103="深")),20,IF(AND($D$1="二交代制",OR(AG103="当",AG103="明"),NOT(OR(AND(AG103="当",OR(AH103="明",AG$17=31,AH$18="×"),OR(AI103="休",AG$17=30,AG$17=31,AI$18="×")),AND(AG103="明",OR(AF103="当",AG$17=1),OR(AH103="休",AG$17=31,AH$18="×"))))),30,IF(AND($D$1="三交代制",AF103&lt;&gt;"準",AF103&lt;&gt;"深",OR(AG103="準",AG103="深"),(NOT(OR(AND(AG103="準",OR(AF103="日",AF103="休",AG$17=1,AND(AH103&lt;&gt;"準",AH103&lt;&gt;"深",AF103="")),OR(AH103="休",AND(AH103="準",OR(AI103="休",AG$17=30,AI$18="×")),AG$17=31,AH$18="×",AH103="")),AND(AG103="深",OR(AF103="休",AG$17=1,AND(AH103&lt;&gt;"準",AH103&lt;&gt;"深",AF103="")),OR(AH103="休",AND(OR(AH103="準",AH103="深"),OR(AI103="休",AG$17=30,AI$18="×")),AG$17=31,AH$18="×",AH103="")))))),40,0))))</f>
        <v>0</v>
      </c>
      <c r="AH244" s="343">
        <f t="shared" ref="AH244" si="1645">IF(AND($D$1="二交代制",AH$17&gt;=1,AH$17&lt;=28,AH103="当",AI103="明",AJ103="休",AK103="当"),10,IF(AND($D$1="三交代制",AH$17&gt;=2,AH$17&lt;=30,OR(AH103="準",AH103="深"),OR(AI103="準",AI103="深"),OR(AJ103="準",AJ103="深")),20,IF(AND($D$1="二交代制",OR(AH103="当",AH103="明"),NOT(OR(AND(AH103="当",OR(AI103="明",AH$17=31,AI$18="×"),OR(AJ103="休",AH$17=30,AH$17=31,AJ$18="×")),AND(AH103="明",OR(AG103="当",AH$17=1),OR(AI103="休",AH$17=31,AI$18="×"))))),30,IF(AND($D$1="三交代制",AG103&lt;&gt;"準",AG103&lt;&gt;"深",OR(AH103="準",AH103="深"),(NOT(OR(AND(AH103="準",OR(AG103="日",AG103="休",AH$17=1,AND(AI103&lt;&gt;"準",AI103&lt;&gt;"深",AG103="")),OR(AI103="休",AND(AI103="準",OR(AJ103="休",AH$17=30,AJ$18="×")),AH$17=31,AI$18="×",AI103="")),AND(AH103="深",OR(AG103="休",AH$17=1,AND(AI103&lt;&gt;"準",AI103&lt;&gt;"深",AG103="")),OR(AI103="休",AND(OR(AI103="準",AI103="深"),OR(AJ103="休",AH$17=30,AJ$18="×")),AH$17=31,AI$18="×",AI103="")))))),40,0))))</f>
        <v>0</v>
      </c>
      <c r="AI244" s="343">
        <f t="shared" ref="AI244" si="1646">IF(AND($D$1="二交代制",AI$17&gt;=1,AI$17&lt;=28,AI103="当",AJ103="明",AK103="休",AL103="当"),10,IF(AND($D$1="三交代制",AI$17&gt;=2,AI$17&lt;=30,OR(AI103="準",AI103="深"),OR(AJ103="準",AJ103="深"),OR(AK103="準",AK103="深")),20,IF(AND($D$1="二交代制",OR(AI103="当",AI103="明"),NOT(OR(AND(AI103="当",OR(AJ103="明",AI$17=31,AJ$18="×"),OR(AK103="休",AI$17=30,AI$17=31,AK$18="×")),AND(AI103="明",OR(AH103="当",AI$17=1),OR(AJ103="休",AI$17=31,AJ$18="×"))))),30,IF(AND($D$1="三交代制",AH103&lt;&gt;"準",AH103&lt;&gt;"深",OR(AI103="準",AI103="深"),(NOT(OR(AND(AI103="準",OR(AH103="日",AH103="休",AI$17=1,AND(AJ103&lt;&gt;"準",AJ103&lt;&gt;"深",AH103="")),OR(AJ103="休",AND(AJ103="準",OR(AK103="休",AI$17=30,AK$18="×")),AI$17=31,AJ$18="×",AJ103="")),AND(AI103="深",OR(AH103="休",AI$17=1,AND(AJ103&lt;&gt;"準",AJ103&lt;&gt;"深",AH103="")),OR(AJ103="休",AND(OR(AJ103="準",AJ103="深"),OR(AK103="休",AI$17=30,AK$18="×")),AI$17=31,AJ$18="×",AJ103="")))))),40,0))))</f>
        <v>0</v>
      </c>
      <c r="AJ244" s="343">
        <f t="shared" ref="AJ244" si="1647">IF(AND($D$1="二交代制",AJ$17&gt;=1,AJ$17&lt;=28,AJ103="当",AK103="明",AL103="休",AM103="当"),10,IF(AND($D$1="三交代制",AJ$17&gt;=2,AJ$17&lt;=30,OR(AJ103="準",AJ103="深"),OR(AK103="準",AK103="深"),OR(AL103="準",AL103="深")),20,IF(AND($D$1="二交代制",OR(AJ103="当",AJ103="明"),NOT(OR(AND(AJ103="当",OR(AK103="明",AJ$17=31,AK$18="×"),OR(AL103="休",AJ$17=30,AJ$17=31,AL$18="×")),AND(AJ103="明",OR(AI103="当",AJ$17=1),OR(AK103="休",AJ$17=31,AK$18="×"))))),30,IF(AND($D$1="三交代制",AI103&lt;&gt;"準",AI103&lt;&gt;"深",OR(AJ103="準",AJ103="深"),(NOT(OR(AND(AJ103="準",OR(AI103="日",AI103="休",AJ$17=1,AND(AK103&lt;&gt;"準",AK103&lt;&gt;"深",AI103="")),OR(AK103="休",AND(AK103="準",OR(AL103="休",AJ$17=30,AL$18="×")),AJ$17=31,AK$18="×",AK103="")),AND(AJ103="深",OR(AI103="休",AJ$17=1,AND(AK103&lt;&gt;"準",AK103&lt;&gt;"深",AI103="")),OR(AK103="休",AND(OR(AK103="準",AK103="深"),OR(AL103="休",AJ$17=30,AL$18="×")),AJ$17=31,AK$18="×",AK103="")))))),40,0))))</f>
        <v>0</v>
      </c>
      <c r="AK244" s="343">
        <f t="shared" ref="AK244" si="1648">IF(AND($D$1="二交代制",AK$17&gt;=1,AK$17&lt;=28,AK103="当",AL103="明",AM103="休",AN103="当"),10,IF(AND($D$1="三交代制",AK$17&gt;=2,AK$17&lt;=30,OR(AK103="準",AK103="深"),OR(AL103="準",AL103="深"),OR(AM103="準",AM103="深")),20,IF(AND($D$1="二交代制",OR(AK103="当",AK103="明"),NOT(OR(AND(AK103="当",OR(AL103="明",AK$17=31,AL$18="×"),OR(AM103="休",AK$17=30,AK$17=31,AM$18="×")),AND(AK103="明",OR(AJ103="当",AK$17=1),OR(AL103="休",AK$17=31,AL$18="×"))))),30,IF(AND($D$1="三交代制",AJ103&lt;&gt;"準",AJ103&lt;&gt;"深",OR(AK103="準",AK103="深"),(NOT(OR(AND(AK103="準",OR(AJ103="日",AJ103="休",AK$17=1,AND(AL103&lt;&gt;"準",AL103&lt;&gt;"深",AJ103="")),OR(AL103="休",AND(AL103="準",OR(AM103="休",AK$17=30,AM$18="×")),AK$17=31,AL$18="×",AL103="")),AND(AK103="深",OR(AJ103="休",AK$17=1,AND(AL103&lt;&gt;"準",AL103&lt;&gt;"深",AJ103="")),OR(AL103="休",AND(OR(AL103="準",AL103="深"),OR(AM103="休",AK$17=30,AM$18="×")),AK$17=31,AL$18="×",AL103="")))))),40,0))))</f>
        <v>0</v>
      </c>
      <c r="AL244" s="343">
        <f t="shared" ref="AL244" si="1649">IF(AND($D$1="二交代制",AL$17&gt;=1,AL$17&lt;=28,AL103="当",AM103="明",AN103="休",AO103="当"),10,IF(AND($D$1="三交代制",AL$17&gt;=2,AL$17&lt;=30,OR(AL103="準",AL103="深"),OR(AM103="準",AM103="深"),OR(AN103="準",AN103="深")),20,IF(AND($D$1="二交代制",OR(AL103="当",AL103="明"),NOT(OR(AND(AL103="当",OR(AM103="明",AL$17=31,AM$18="×"),OR(AN103="休",AL$17=30,AL$17=31,AN$18="×")),AND(AL103="明",OR(AK103="当",AL$17=1),OR(AM103="休",AL$17=31,AM$18="×"))))),30,IF(AND($D$1="三交代制",AK103&lt;&gt;"準",AK103&lt;&gt;"深",OR(AL103="準",AL103="深"),(NOT(OR(AND(AL103="準",OR(AK103="日",AK103="休",AL$17=1,AND(AM103&lt;&gt;"準",AM103&lt;&gt;"深",AK103="")),OR(AM103="休",AND(AM103="準",OR(AN103="休",AL$17=30,AN$18="×")),AL$17=31,AM$18="×",AM103="")),AND(AL103="深",OR(AK103="休",AL$17=1,AND(AM103&lt;&gt;"準",AM103&lt;&gt;"深",AK103="")),OR(AM103="休",AND(OR(AM103="準",AM103="深"),OR(AN103="休",AL$17=30,AN$18="×")),AL$17=31,AM$18="×",AM103="")))))),40,0))))</f>
        <v>0</v>
      </c>
      <c r="AM244" s="343">
        <f t="shared" ref="AM244" si="1650">IF(AND($D$1="二交代制",AM$17&gt;=1,AM$17&lt;=28,AM103="当",AN103="明",AO103="休",AP103="当"),10,IF(AND($D$1="三交代制",AM$17&gt;=2,AM$17&lt;=30,OR(AM103="準",AM103="深"),OR(AN103="準",AN103="深"),OR(AO103="準",AO103="深")),20,IF(AND($D$1="二交代制",OR(AM103="当",AM103="明"),NOT(OR(AND(AM103="当",OR(AN103="明",AM$17=31,AN$18="×"),OR(AO103="休",AM$17=30,AM$17=31,AO$18="×")),AND(AM103="明",OR(AL103="当",AM$17=1),OR(AN103="休",AM$17=31,AN$18="×"))))),30,IF(AND($D$1="三交代制",AL103&lt;&gt;"準",AL103&lt;&gt;"深",OR(AM103="準",AM103="深"),(NOT(OR(AND(AM103="準",OR(AL103="日",AL103="休",AM$17=1,AND(AN103&lt;&gt;"準",AN103&lt;&gt;"深",AL103="")),OR(AN103="休",AND(AN103="準",OR(AO103="休",AM$17=30,AO$18="×")),AM$17=31,AN$18="×",AN103="")),AND(AM103="深",OR(AL103="休",AM$17=1,AND(AN103&lt;&gt;"準",AN103&lt;&gt;"深",AL103="")),OR(AN103="休",AND(OR(AN103="準",AN103="深"),OR(AO103="休",AM$17=30,AO$18="×")),AM$17=31,AN$18="×",AN103="")))))),40,0))))</f>
        <v>0</v>
      </c>
      <c r="AN244" s="343">
        <f t="shared" ref="AN244" si="1651">IF(AND($D$1="二交代制",AN$17&gt;=1,AN$17&lt;=28,AN103="当",AO103="明",AP103="休",AQ103="当"),10,IF(AND($D$1="三交代制",AN$17&gt;=2,AN$17&lt;=30,OR(AN103="準",AN103="深"),OR(AO103="準",AO103="深"),OR(AP103="準",AP103="深")),20,IF(AND($D$1="二交代制",OR(AN103="当",AN103="明"),NOT(OR(AND(AN103="当",OR(AO103="明",AN$17=31,AO$18="×"),OR(AP103="休",AN$17=30,AN$17=31,AP$18="×")),AND(AN103="明",OR(AM103="当",AN$17=1),OR(AO103="休",AN$17=31,AO$18="×"))))),30,IF(AND($D$1="三交代制",AM103&lt;&gt;"準",AM103&lt;&gt;"深",OR(AN103="準",AN103="深"),(NOT(OR(AND(AN103="準",OR(AM103="日",AM103="休",AN$17=1,AND(AO103&lt;&gt;"準",AO103&lt;&gt;"深",AM103="")),OR(AO103="休",AND(AO103="準",OR(AP103="休",AN$17=30,AP$18="×")),AN$17=31,AO$18="×",AO103="")),AND(AN103="深",OR(AM103="休",AN$17=1,AND(AO103&lt;&gt;"準",AO103&lt;&gt;"深",AM103="")),OR(AO103="休",AND(OR(AO103="準",AO103="深"),OR(AP103="休",AN$17=30,AP$18="×")),AN$17=31,AO$18="×",AO103="")))))),40,0))))</f>
        <v>0</v>
      </c>
      <c r="AO244" s="343">
        <f t="shared" ref="AO244" si="1652">IF(AND($D$1="二交代制",AO$17&gt;=1,AO$17&lt;=28,AO103="当",AP103="明",AQ103="休",AR103="当"),10,IF(AND($D$1="三交代制",AO$17&gt;=2,AO$17&lt;=30,OR(AO103="準",AO103="深"),OR(AP103="準",AP103="深"),OR(AQ103="準",AQ103="深")),20,IF(AND($D$1="二交代制",OR(AO103="当",AO103="明"),NOT(OR(AND(AO103="当",OR(AP103="明",AO$17=31,AP$18="×"),OR(AQ103="休",AO$17=30,AO$17=31,AQ$18="×")),AND(AO103="明",OR(AN103="当",AO$17=1),OR(AP103="休",AO$17=31,AP$18="×"))))),30,IF(AND($D$1="三交代制",AN103&lt;&gt;"準",AN103&lt;&gt;"深",OR(AO103="準",AO103="深"),(NOT(OR(AND(AO103="準",OR(AN103="日",AN103="休",AO$17=1,AND(AP103&lt;&gt;"準",AP103&lt;&gt;"深",AN103="")),OR(AP103="休",AND(AP103="準",OR(AQ103="休",AO$17=30,AQ$18="×")),AO$17=31,AP$18="×",AP103="")),AND(AO103="深",OR(AN103="休",AO$17=1,AND(AP103&lt;&gt;"準",AP103&lt;&gt;"深",AN103="")),OR(AP103="休",AND(OR(AP103="準",AP103="深"),OR(AQ103="休",AO$17=30,AQ$18="×")),AO$17=31,AP$18="×",AP103="")))))),40,0))))</f>
        <v>0</v>
      </c>
    </row>
    <row r="245" spans="3:41" x14ac:dyDescent="0.4">
      <c r="C245" s="17"/>
      <c r="D245" s="27"/>
      <c r="E245" s="27"/>
      <c r="F245" s="27"/>
      <c r="G245" s="27"/>
      <c r="H245" s="27"/>
      <c r="I245" s="345"/>
      <c r="J245" s="434"/>
      <c r="K245" s="343"/>
      <c r="L245" s="343"/>
      <c r="M245" s="343"/>
      <c r="N245" s="343"/>
      <c r="O245" s="343"/>
      <c r="P245" s="343"/>
      <c r="Q245" s="343"/>
      <c r="R245" s="343"/>
      <c r="S245" s="343"/>
      <c r="T245" s="343"/>
      <c r="U245" s="343"/>
      <c r="V245" s="343"/>
      <c r="W245" s="343"/>
      <c r="X245" s="343"/>
      <c r="Y245" s="343"/>
      <c r="Z245" s="343"/>
      <c r="AA245" s="343"/>
      <c r="AB245" s="343"/>
      <c r="AC245" s="343"/>
      <c r="AD245" s="343"/>
      <c r="AE245" s="343"/>
      <c r="AF245" s="343"/>
      <c r="AG245" s="343"/>
      <c r="AH245" s="343"/>
      <c r="AI245" s="343"/>
      <c r="AJ245" s="343"/>
      <c r="AK245" s="343"/>
      <c r="AL245" s="343"/>
      <c r="AM245" s="343"/>
      <c r="AN245" s="343"/>
      <c r="AO245" s="343"/>
    </row>
    <row r="246" spans="3:41" x14ac:dyDescent="0.4">
      <c r="C246" s="17"/>
      <c r="D246" s="27"/>
      <c r="E246" s="27"/>
      <c r="F246" s="27"/>
      <c r="G246" s="27"/>
      <c r="H246" s="27"/>
      <c r="I246" s="345"/>
      <c r="J246" s="419" t="str">
        <f t="shared" ref="J246" si="1653">E105</f>
        <v>白川</v>
      </c>
      <c r="K246" s="343">
        <f t="shared" ref="K246" si="1654">IF(AND($D$1="二交代制",K$17&gt;=1,K$17&lt;=28,K105="当",L105="明",M105="休",N105="当"),10,IF(AND($D$1="三交代制",K$17&gt;=2,K$17&lt;=30,OR(K105="準",K105="深"),OR(L105="準",L105="深"),OR(M105="準",M105="深")),20,IF(AND($D$1="二交代制",OR(K105="当",K105="明"),NOT(OR(AND(K105="当",OR(L105="明",K$17=31,L$18="×"),OR(M105="休",K$17=30,K$17=31,M$18="×")),AND(K105="明",OR(J105="当",K$17=1),OR(L105="休",K$17=31,L$18="×"))))),30,IF(AND($D$1="三交代制",J105&lt;&gt;"準",J105&lt;&gt;"深",OR(K105="準",K105="深"),(NOT(OR(AND(K105="準",OR(J105="日",J105="休",K$17=1,AND(L105&lt;&gt;"準",L105&lt;&gt;"深",J105="")),OR(L105="休",AND(L105="準",OR(M105="休",K$17=30,M$18="×")),K$17=31,L$18="×",L105="")),AND(K105="深",OR(J105="休",K$17=1,AND(L105&lt;&gt;"準",L105&lt;&gt;"深",J105="")),OR(L105="休",AND(OR(L105="準",L105="深"),OR(M105="休",K$17=30,M$18="×")),K$17=31,L$18="×",L105="")))))),40,0))))</f>
        <v>0</v>
      </c>
      <c r="L246" s="343">
        <f t="shared" ref="L246" si="1655">IF(AND($D$1="二交代制",L$17&gt;=1,L$17&lt;=28,L105="当",M105="明",N105="休",O105="当"),10,IF(AND($D$1="三交代制",L$17&gt;=2,L$17&lt;=30,OR(L105="準",L105="深"),OR(M105="準",M105="深"),OR(N105="準",N105="深")),20,IF(AND($D$1="二交代制",OR(L105="当",L105="明"),NOT(OR(AND(L105="当",OR(M105="明",L$17=31,M$18="×"),OR(N105="休",L$17=30,L$17=31,N$18="×")),AND(L105="明",OR(K105="当",L$17=1),OR(M105="休",L$17=31,M$18="×"))))),30,IF(AND($D$1="三交代制",K105&lt;&gt;"準",K105&lt;&gt;"深",OR(L105="準",L105="深"),(NOT(OR(AND(L105="準",OR(K105="日",K105="休",L$17=1,AND(M105&lt;&gt;"準",M105&lt;&gt;"深",K105="")),OR(M105="休",AND(M105="準",OR(N105="休",L$17=30,N$18="×")),L$17=31,M$18="×",M105="")),AND(L105="深",OR(K105="休",L$17=1,AND(M105&lt;&gt;"準",M105&lt;&gt;"深",K105="")),OR(M105="休",AND(OR(M105="準",M105="深"),OR(N105="休",L$17=30,N$18="×")),L$17=31,M$18="×",M105="")))))),40,0))))</f>
        <v>0</v>
      </c>
      <c r="M246" s="343">
        <f t="shared" ref="M246" si="1656">IF(AND($D$1="二交代制",M$17&gt;=1,M$17&lt;=28,M105="当",N105="明",O105="休",P105="当"),10,IF(AND($D$1="三交代制",M$17&gt;=2,M$17&lt;=30,OR(M105="準",M105="深"),OR(N105="準",N105="深"),OR(O105="準",O105="深")),20,IF(AND($D$1="二交代制",OR(M105="当",M105="明"),NOT(OR(AND(M105="当",OR(N105="明",M$17=31,N$18="×"),OR(O105="休",M$17=30,M$17=31,O$18="×")),AND(M105="明",OR(L105="当",M$17=1),OR(N105="休",M$17=31,N$18="×"))))),30,IF(AND($D$1="三交代制",L105&lt;&gt;"準",L105&lt;&gt;"深",OR(M105="準",M105="深"),(NOT(OR(AND(M105="準",OR(L105="日",L105="休",M$17=1,AND(N105&lt;&gt;"準",N105&lt;&gt;"深",L105="")),OR(N105="休",AND(N105="準",OR(O105="休",M$17=30,O$18="×")),M$17=31,N$18="×",N105="")),AND(M105="深",OR(L105="休",M$17=1,AND(N105&lt;&gt;"準",N105&lt;&gt;"深",L105="")),OR(N105="休",AND(OR(N105="準",N105="深"),OR(O105="休",M$17=30,O$18="×")),M$17=31,N$18="×",N105="")))))),40,0))))</f>
        <v>0</v>
      </c>
      <c r="N246" s="343">
        <f t="shared" ref="N246" si="1657">IF(AND($D$1="二交代制",N$17&gt;=1,N$17&lt;=28,N105="当",O105="明",P105="休",Q105="当"),10,IF(AND($D$1="三交代制",N$17&gt;=2,N$17&lt;=30,OR(N105="準",N105="深"),OR(O105="準",O105="深"),OR(P105="準",P105="深")),20,IF(AND($D$1="二交代制",OR(N105="当",N105="明"),NOT(OR(AND(N105="当",OR(O105="明",N$17=31,O$18="×"),OR(P105="休",N$17=30,N$17=31,P$18="×")),AND(N105="明",OR(M105="当",N$17=1),OR(O105="休",N$17=31,O$18="×"))))),30,IF(AND($D$1="三交代制",M105&lt;&gt;"準",M105&lt;&gt;"深",OR(N105="準",N105="深"),(NOT(OR(AND(N105="準",OR(M105="日",M105="休",N$17=1,AND(O105&lt;&gt;"準",O105&lt;&gt;"深",M105="")),OR(O105="休",AND(O105="準",OR(P105="休",N$17=30,P$18="×")),N$17=31,O$18="×",O105="")),AND(N105="深",OR(M105="休",N$17=1,AND(O105&lt;&gt;"準",O105&lt;&gt;"深",M105="")),OR(O105="休",AND(OR(O105="準",O105="深"),OR(P105="休",N$17=30,P$18="×")),N$17=31,O$18="×",O105="")))))),40,0))))</f>
        <v>0</v>
      </c>
      <c r="O246" s="343">
        <f t="shared" ref="O246" si="1658">IF(AND($D$1="二交代制",O$17&gt;=1,O$17&lt;=28,O105="当",P105="明",Q105="休",R105="当"),10,IF(AND($D$1="三交代制",O$17&gt;=2,O$17&lt;=30,OR(O105="準",O105="深"),OR(P105="準",P105="深"),OR(Q105="準",Q105="深")),20,IF(AND($D$1="二交代制",OR(O105="当",O105="明"),NOT(OR(AND(O105="当",OR(P105="明",O$17=31,P$18="×"),OR(Q105="休",O$17=30,O$17=31,Q$18="×")),AND(O105="明",OR(N105="当",O$17=1),OR(P105="休",O$17=31,P$18="×"))))),30,IF(AND($D$1="三交代制",N105&lt;&gt;"準",N105&lt;&gt;"深",OR(O105="準",O105="深"),(NOT(OR(AND(O105="準",OR(N105="日",N105="休",O$17=1,AND(P105&lt;&gt;"準",P105&lt;&gt;"深",N105="")),OR(P105="休",AND(P105="準",OR(Q105="休",O$17=30,Q$18="×")),O$17=31,P$18="×",P105="")),AND(O105="深",OR(N105="休",O$17=1,AND(P105&lt;&gt;"準",P105&lt;&gt;"深",N105="")),OR(P105="休",AND(OR(P105="準",P105="深"),OR(Q105="休",O$17=30,Q$18="×")),O$17=31,P$18="×",P105="")))))),40,0))))</f>
        <v>0</v>
      </c>
      <c r="P246" s="343">
        <f t="shared" ref="P246" si="1659">IF(AND($D$1="二交代制",P$17&gt;=1,P$17&lt;=28,P105="当",Q105="明",R105="休",S105="当"),10,IF(AND($D$1="三交代制",P$17&gt;=2,P$17&lt;=30,OR(P105="準",P105="深"),OR(Q105="準",Q105="深"),OR(R105="準",R105="深")),20,IF(AND($D$1="二交代制",OR(P105="当",P105="明"),NOT(OR(AND(P105="当",OR(Q105="明",P$17=31,Q$18="×"),OR(R105="休",P$17=30,P$17=31,R$18="×")),AND(P105="明",OR(O105="当",P$17=1),OR(Q105="休",P$17=31,Q$18="×"))))),30,IF(AND($D$1="三交代制",O105&lt;&gt;"準",O105&lt;&gt;"深",OR(P105="準",P105="深"),(NOT(OR(AND(P105="準",OR(O105="日",O105="休",P$17=1,AND(Q105&lt;&gt;"準",Q105&lt;&gt;"深",O105="")),OR(Q105="休",AND(Q105="準",OR(R105="休",P$17=30,R$18="×")),P$17=31,Q$18="×",Q105="")),AND(P105="深",OR(O105="休",P$17=1,AND(Q105&lt;&gt;"準",Q105&lt;&gt;"深",O105="")),OR(Q105="休",AND(OR(Q105="準",Q105="深"),OR(R105="休",P$17=30,R$18="×")),P$17=31,Q$18="×",Q105="")))))),40,0))))</f>
        <v>0</v>
      </c>
      <c r="Q246" s="343">
        <f t="shared" ref="Q246" si="1660">IF(AND($D$1="二交代制",Q$17&gt;=1,Q$17&lt;=28,Q105="当",R105="明",S105="休",T105="当"),10,IF(AND($D$1="三交代制",Q$17&gt;=2,Q$17&lt;=30,OR(Q105="準",Q105="深"),OR(R105="準",R105="深"),OR(S105="準",S105="深")),20,IF(AND($D$1="二交代制",OR(Q105="当",Q105="明"),NOT(OR(AND(Q105="当",OR(R105="明",Q$17=31,R$18="×"),OR(S105="休",Q$17=30,Q$17=31,S$18="×")),AND(Q105="明",OR(P105="当",Q$17=1),OR(R105="休",Q$17=31,R$18="×"))))),30,IF(AND($D$1="三交代制",P105&lt;&gt;"準",P105&lt;&gt;"深",OR(Q105="準",Q105="深"),(NOT(OR(AND(Q105="準",OR(P105="日",P105="休",Q$17=1,AND(R105&lt;&gt;"準",R105&lt;&gt;"深",P105="")),OR(R105="休",AND(R105="準",OR(S105="休",Q$17=30,S$18="×")),Q$17=31,R$18="×",R105="")),AND(Q105="深",OR(P105="休",Q$17=1,AND(R105&lt;&gt;"準",R105&lt;&gt;"深",P105="")),OR(R105="休",AND(OR(R105="準",R105="深"),OR(S105="休",Q$17=30,S$18="×")),Q$17=31,R$18="×",R105="")))))),40,0))))</f>
        <v>0</v>
      </c>
      <c r="R246" s="343">
        <f t="shared" ref="R246" si="1661">IF(AND($D$1="二交代制",R$17&gt;=1,R$17&lt;=28,R105="当",S105="明",T105="休",U105="当"),10,IF(AND($D$1="三交代制",R$17&gt;=2,R$17&lt;=30,OR(R105="準",R105="深"),OR(S105="準",S105="深"),OR(T105="準",T105="深")),20,IF(AND($D$1="二交代制",OR(R105="当",R105="明"),NOT(OR(AND(R105="当",OR(S105="明",R$17=31,S$18="×"),OR(T105="休",R$17=30,R$17=31,T$18="×")),AND(R105="明",OR(Q105="当",R$17=1),OR(S105="休",R$17=31,S$18="×"))))),30,IF(AND($D$1="三交代制",Q105&lt;&gt;"準",Q105&lt;&gt;"深",OR(R105="準",R105="深"),(NOT(OR(AND(R105="準",OR(Q105="日",Q105="休",R$17=1,AND(S105&lt;&gt;"準",S105&lt;&gt;"深",Q105="")),OR(S105="休",AND(S105="準",OR(T105="休",R$17=30,T$18="×")),R$17=31,S$18="×",S105="")),AND(R105="深",OR(Q105="休",R$17=1,AND(S105&lt;&gt;"準",S105&lt;&gt;"深",Q105="")),OR(S105="休",AND(OR(S105="準",S105="深"),OR(T105="休",R$17=30,T$18="×")),R$17=31,S$18="×",S105="")))))),40,0))))</f>
        <v>0</v>
      </c>
      <c r="S246" s="343">
        <f t="shared" ref="S246" si="1662">IF(AND($D$1="二交代制",S$17&gt;=1,S$17&lt;=28,S105="当",T105="明",U105="休",V105="当"),10,IF(AND($D$1="三交代制",S$17&gt;=2,S$17&lt;=30,OR(S105="準",S105="深"),OR(T105="準",T105="深"),OR(U105="準",U105="深")),20,IF(AND($D$1="二交代制",OR(S105="当",S105="明"),NOT(OR(AND(S105="当",OR(T105="明",S$17=31,T$18="×"),OR(U105="休",S$17=30,S$17=31,U$18="×")),AND(S105="明",OR(R105="当",S$17=1),OR(T105="休",S$17=31,T$18="×"))))),30,IF(AND($D$1="三交代制",R105&lt;&gt;"準",R105&lt;&gt;"深",OR(S105="準",S105="深"),(NOT(OR(AND(S105="準",OR(R105="日",R105="休",S$17=1,AND(T105&lt;&gt;"準",T105&lt;&gt;"深",R105="")),OR(T105="休",AND(T105="準",OR(U105="休",S$17=30,U$18="×")),S$17=31,T$18="×",T105="")),AND(S105="深",OR(R105="休",S$17=1,AND(T105&lt;&gt;"準",T105&lt;&gt;"深",R105="")),OR(T105="休",AND(OR(T105="準",T105="深"),OR(U105="休",S$17=30,U$18="×")),S$17=31,T$18="×",T105="")))))),40,0))))</f>
        <v>0</v>
      </c>
      <c r="T246" s="343">
        <f t="shared" ref="T246" si="1663">IF(AND($D$1="二交代制",T$17&gt;=1,T$17&lt;=28,T105="当",U105="明",V105="休",W105="当"),10,IF(AND($D$1="三交代制",T$17&gt;=2,T$17&lt;=30,OR(T105="準",T105="深"),OR(U105="準",U105="深"),OR(V105="準",V105="深")),20,IF(AND($D$1="二交代制",OR(T105="当",T105="明"),NOT(OR(AND(T105="当",OR(U105="明",T$17=31,U$18="×"),OR(V105="休",T$17=30,T$17=31,V$18="×")),AND(T105="明",OR(S105="当",T$17=1),OR(U105="休",T$17=31,U$18="×"))))),30,IF(AND($D$1="三交代制",S105&lt;&gt;"準",S105&lt;&gt;"深",OR(T105="準",T105="深"),(NOT(OR(AND(T105="準",OR(S105="日",S105="休",T$17=1,AND(U105&lt;&gt;"準",U105&lt;&gt;"深",S105="")),OR(U105="休",AND(U105="準",OR(V105="休",T$17=30,V$18="×")),T$17=31,U$18="×",U105="")),AND(T105="深",OR(S105="休",T$17=1,AND(U105&lt;&gt;"準",U105&lt;&gt;"深",S105="")),OR(U105="休",AND(OR(U105="準",U105="深"),OR(V105="休",T$17=30,V$18="×")),T$17=31,U$18="×",U105="")))))),40,0))))</f>
        <v>0</v>
      </c>
      <c r="U246" s="343">
        <f t="shared" ref="U246" si="1664">IF(AND($D$1="二交代制",U$17&gt;=1,U$17&lt;=28,U105="当",V105="明",W105="休",X105="当"),10,IF(AND($D$1="三交代制",U$17&gt;=2,U$17&lt;=30,OR(U105="準",U105="深"),OR(V105="準",V105="深"),OR(W105="準",W105="深")),20,IF(AND($D$1="二交代制",OR(U105="当",U105="明"),NOT(OR(AND(U105="当",OR(V105="明",U$17=31,V$18="×"),OR(W105="休",U$17=30,U$17=31,W$18="×")),AND(U105="明",OR(T105="当",U$17=1),OR(V105="休",U$17=31,V$18="×"))))),30,IF(AND($D$1="三交代制",T105&lt;&gt;"準",T105&lt;&gt;"深",OR(U105="準",U105="深"),(NOT(OR(AND(U105="準",OR(T105="日",T105="休",U$17=1,AND(V105&lt;&gt;"準",V105&lt;&gt;"深",T105="")),OR(V105="休",AND(V105="準",OR(W105="休",U$17=30,W$18="×")),U$17=31,V$18="×",V105="")),AND(U105="深",OR(T105="休",U$17=1,AND(V105&lt;&gt;"準",V105&lt;&gt;"深",T105="")),OR(V105="休",AND(OR(V105="準",V105="深"),OR(W105="休",U$17=30,W$18="×")),U$17=31,V$18="×",V105="")))))),40,0))))</f>
        <v>0</v>
      </c>
      <c r="V246" s="343">
        <f t="shared" ref="V246" si="1665">IF(AND($D$1="二交代制",V$17&gt;=1,V$17&lt;=28,V105="当",W105="明",X105="休",Y105="当"),10,IF(AND($D$1="三交代制",V$17&gt;=2,V$17&lt;=30,OR(V105="準",V105="深"),OR(W105="準",W105="深"),OR(X105="準",X105="深")),20,IF(AND($D$1="二交代制",OR(V105="当",V105="明"),NOT(OR(AND(V105="当",OR(W105="明",V$17=31,W$18="×"),OR(X105="休",V$17=30,V$17=31,X$18="×")),AND(V105="明",OR(U105="当",V$17=1),OR(W105="休",V$17=31,W$18="×"))))),30,IF(AND($D$1="三交代制",U105&lt;&gt;"準",U105&lt;&gt;"深",OR(V105="準",V105="深"),(NOT(OR(AND(V105="準",OR(U105="日",U105="休",V$17=1,AND(W105&lt;&gt;"準",W105&lt;&gt;"深",U105="")),OR(W105="休",AND(W105="準",OR(X105="休",V$17=30,X$18="×")),V$17=31,W$18="×",W105="")),AND(V105="深",OR(U105="休",V$17=1,AND(W105&lt;&gt;"準",W105&lt;&gt;"深",U105="")),OR(W105="休",AND(OR(W105="準",W105="深"),OR(X105="休",V$17=30,X$18="×")),V$17=31,W$18="×",W105="")))))),40,0))))</f>
        <v>0</v>
      </c>
      <c r="W246" s="343">
        <f t="shared" ref="W246" si="1666">IF(AND($D$1="二交代制",W$17&gt;=1,W$17&lt;=28,W105="当",X105="明",Y105="休",Z105="当"),10,IF(AND($D$1="三交代制",W$17&gt;=2,W$17&lt;=30,OR(W105="準",W105="深"),OR(X105="準",X105="深"),OR(Y105="準",Y105="深")),20,IF(AND($D$1="二交代制",OR(W105="当",W105="明"),NOT(OR(AND(W105="当",OR(X105="明",W$17=31,X$18="×"),OR(Y105="休",W$17=30,W$17=31,Y$18="×")),AND(W105="明",OR(V105="当",W$17=1),OR(X105="休",W$17=31,X$18="×"))))),30,IF(AND($D$1="三交代制",V105&lt;&gt;"準",V105&lt;&gt;"深",OR(W105="準",W105="深"),(NOT(OR(AND(W105="準",OR(V105="日",V105="休",W$17=1,AND(X105&lt;&gt;"準",X105&lt;&gt;"深",V105="")),OR(X105="休",AND(X105="準",OR(Y105="休",W$17=30,Y$18="×")),W$17=31,X$18="×",X105="")),AND(W105="深",OR(V105="休",W$17=1,AND(X105&lt;&gt;"準",X105&lt;&gt;"深",V105="")),OR(X105="休",AND(OR(X105="準",X105="深"),OR(Y105="休",W$17=30,Y$18="×")),W$17=31,X$18="×",X105="")))))),40,0))))</f>
        <v>0</v>
      </c>
      <c r="X246" s="343">
        <f t="shared" ref="X246" si="1667">IF(AND($D$1="二交代制",X$17&gt;=1,X$17&lt;=28,X105="当",Y105="明",Z105="休",AA105="当"),10,IF(AND($D$1="三交代制",X$17&gt;=2,X$17&lt;=30,OR(X105="準",X105="深"),OR(Y105="準",Y105="深"),OR(Z105="準",Z105="深")),20,IF(AND($D$1="二交代制",OR(X105="当",X105="明"),NOT(OR(AND(X105="当",OR(Y105="明",X$17=31,Y$18="×"),OR(Z105="休",X$17=30,X$17=31,Z$18="×")),AND(X105="明",OR(W105="当",X$17=1),OR(Y105="休",X$17=31,Y$18="×"))))),30,IF(AND($D$1="三交代制",W105&lt;&gt;"準",W105&lt;&gt;"深",OR(X105="準",X105="深"),(NOT(OR(AND(X105="準",OR(W105="日",W105="休",X$17=1,AND(Y105&lt;&gt;"準",Y105&lt;&gt;"深",W105="")),OR(Y105="休",AND(Y105="準",OR(Z105="休",X$17=30,Z$18="×")),X$17=31,Y$18="×",Y105="")),AND(X105="深",OR(W105="休",X$17=1,AND(Y105&lt;&gt;"準",Y105&lt;&gt;"深",W105="")),OR(Y105="休",AND(OR(Y105="準",Y105="深"),OR(Z105="休",X$17=30,Z$18="×")),X$17=31,Y$18="×",Y105="")))))),40,0))))</f>
        <v>0</v>
      </c>
      <c r="Y246" s="343">
        <f t="shared" ref="Y246" si="1668">IF(AND($D$1="二交代制",Y$17&gt;=1,Y$17&lt;=28,Y105="当",Z105="明",AA105="休",AB105="当"),10,IF(AND($D$1="三交代制",Y$17&gt;=2,Y$17&lt;=30,OR(Y105="準",Y105="深"),OR(Z105="準",Z105="深"),OR(AA105="準",AA105="深")),20,IF(AND($D$1="二交代制",OR(Y105="当",Y105="明"),NOT(OR(AND(Y105="当",OR(Z105="明",Y$17=31,Z$18="×"),OR(AA105="休",Y$17=30,Y$17=31,AA$18="×")),AND(Y105="明",OR(X105="当",Y$17=1),OR(Z105="休",Y$17=31,Z$18="×"))))),30,IF(AND($D$1="三交代制",X105&lt;&gt;"準",X105&lt;&gt;"深",OR(Y105="準",Y105="深"),(NOT(OR(AND(Y105="準",OR(X105="日",X105="休",Y$17=1,AND(Z105&lt;&gt;"準",Z105&lt;&gt;"深",X105="")),OR(Z105="休",AND(Z105="準",OR(AA105="休",Y$17=30,AA$18="×")),Y$17=31,Z$18="×",Z105="")),AND(Y105="深",OR(X105="休",Y$17=1,AND(Z105&lt;&gt;"準",Z105&lt;&gt;"深",X105="")),OR(Z105="休",AND(OR(Z105="準",Z105="深"),OR(AA105="休",Y$17=30,AA$18="×")),Y$17=31,Z$18="×",Z105="")))))),40,0))))</f>
        <v>0</v>
      </c>
      <c r="Z246" s="343">
        <f t="shared" ref="Z246" si="1669">IF(AND($D$1="二交代制",Z$17&gt;=1,Z$17&lt;=28,Z105="当",AA105="明",AB105="休",AC105="当"),10,IF(AND($D$1="三交代制",Z$17&gt;=2,Z$17&lt;=30,OR(Z105="準",Z105="深"),OR(AA105="準",AA105="深"),OR(AB105="準",AB105="深")),20,IF(AND($D$1="二交代制",OR(Z105="当",Z105="明"),NOT(OR(AND(Z105="当",OR(AA105="明",Z$17=31,AA$18="×"),OR(AB105="休",Z$17=30,Z$17=31,AB$18="×")),AND(Z105="明",OR(Y105="当",Z$17=1),OR(AA105="休",Z$17=31,AA$18="×"))))),30,IF(AND($D$1="三交代制",Y105&lt;&gt;"準",Y105&lt;&gt;"深",OR(Z105="準",Z105="深"),(NOT(OR(AND(Z105="準",OR(Y105="日",Y105="休",Z$17=1,AND(AA105&lt;&gt;"準",AA105&lt;&gt;"深",Y105="")),OR(AA105="休",AND(AA105="準",OR(AB105="休",Z$17=30,AB$18="×")),Z$17=31,AA$18="×",AA105="")),AND(Z105="深",OR(Y105="休",Z$17=1,AND(AA105&lt;&gt;"準",AA105&lt;&gt;"深",Y105="")),OR(AA105="休",AND(OR(AA105="準",AA105="深"),OR(AB105="休",Z$17=30,AB$18="×")),Z$17=31,AA$18="×",AA105="")))))),40,0))))</f>
        <v>0</v>
      </c>
      <c r="AA246" s="343">
        <f t="shared" ref="AA246" si="1670">IF(AND($D$1="二交代制",AA$17&gt;=1,AA$17&lt;=28,AA105="当",AB105="明",AC105="休",AD105="当"),10,IF(AND($D$1="三交代制",AA$17&gt;=2,AA$17&lt;=30,OR(AA105="準",AA105="深"),OR(AB105="準",AB105="深"),OR(AC105="準",AC105="深")),20,IF(AND($D$1="二交代制",OR(AA105="当",AA105="明"),NOT(OR(AND(AA105="当",OR(AB105="明",AA$17=31,AB$18="×"),OR(AC105="休",AA$17=30,AA$17=31,AC$18="×")),AND(AA105="明",OR(Z105="当",AA$17=1),OR(AB105="休",AA$17=31,AB$18="×"))))),30,IF(AND($D$1="三交代制",Z105&lt;&gt;"準",Z105&lt;&gt;"深",OR(AA105="準",AA105="深"),(NOT(OR(AND(AA105="準",OR(Z105="日",Z105="休",AA$17=1,AND(AB105&lt;&gt;"準",AB105&lt;&gt;"深",Z105="")),OR(AB105="休",AND(AB105="準",OR(AC105="休",AA$17=30,AC$18="×")),AA$17=31,AB$18="×",AB105="")),AND(AA105="深",OR(Z105="休",AA$17=1,AND(AB105&lt;&gt;"準",AB105&lt;&gt;"深",Z105="")),OR(AB105="休",AND(OR(AB105="準",AB105="深"),OR(AC105="休",AA$17=30,AC$18="×")),AA$17=31,AB$18="×",AB105="")))))),40,0))))</f>
        <v>0</v>
      </c>
      <c r="AB246" s="343">
        <f t="shared" ref="AB246" si="1671">IF(AND($D$1="二交代制",AB$17&gt;=1,AB$17&lt;=28,AB105="当",AC105="明",AD105="休",AE105="当"),10,IF(AND($D$1="三交代制",AB$17&gt;=2,AB$17&lt;=30,OR(AB105="準",AB105="深"),OR(AC105="準",AC105="深"),OR(AD105="準",AD105="深")),20,IF(AND($D$1="二交代制",OR(AB105="当",AB105="明"),NOT(OR(AND(AB105="当",OR(AC105="明",AB$17=31,AC$18="×"),OR(AD105="休",AB$17=30,AB$17=31,AD$18="×")),AND(AB105="明",OR(AA105="当",AB$17=1),OR(AC105="休",AB$17=31,AC$18="×"))))),30,IF(AND($D$1="三交代制",AA105&lt;&gt;"準",AA105&lt;&gt;"深",OR(AB105="準",AB105="深"),(NOT(OR(AND(AB105="準",OR(AA105="日",AA105="休",AB$17=1,AND(AC105&lt;&gt;"準",AC105&lt;&gt;"深",AA105="")),OR(AC105="休",AND(AC105="準",OR(AD105="休",AB$17=30,AD$18="×")),AB$17=31,AC$18="×",AC105="")),AND(AB105="深",OR(AA105="休",AB$17=1,AND(AC105&lt;&gt;"準",AC105&lt;&gt;"深",AA105="")),OR(AC105="休",AND(OR(AC105="準",AC105="深"),OR(AD105="休",AB$17=30,AD$18="×")),AB$17=31,AC$18="×",AC105="")))))),40,0))))</f>
        <v>0</v>
      </c>
      <c r="AC246" s="343">
        <f t="shared" ref="AC246" si="1672">IF(AND($D$1="二交代制",AC$17&gt;=1,AC$17&lt;=28,AC105="当",AD105="明",AE105="休",AF105="当"),10,IF(AND($D$1="三交代制",AC$17&gt;=2,AC$17&lt;=30,OR(AC105="準",AC105="深"),OR(AD105="準",AD105="深"),OR(AE105="準",AE105="深")),20,IF(AND($D$1="二交代制",OR(AC105="当",AC105="明"),NOT(OR(AND(AC105="当",OR(AD105="明",AC$17=31,AD$18="×"),OR(AE105="休",AC$17=30,AC$17=31,AE$18="×")),AND(AC105="明",OR(AB105="当",AC$17=1),OR(AD105="休",AC$17=31,AD$18="×"))))),30,IF(AND($D$1="三交代制",AB105&lt;&gt;"準",AB105&lt;&gt;"深",OR(AC105="準",AC105="深"),(NOT(OR(AND(AC105="準",OR(AB105="日",AB105="休",AC$17=1,AND(AD105&lt;&gt;"準",AD105&lt;&gt;"深",AB105="")),OR(AD105="休",AND(AD105="準",OR(AE105="休",AC$17=30,AE$18="×")),AC$17=31,AD$18="×",AD105="")),AND(AC105="深",OR(AB105="休",AC$17=1,AND(AD105&lt;&gt;"準",AD105&lt;&gt;"深",AB105="")),OR(AD105="休",AND(OR(AD105="準",AD105="深"),OR(AE105="休",AC$17=30,AE$18="×")),AC$17=31,AD$18="×",AD105="")))))),40,0))))</f>
        <v>0</v>
      </c>
      <c r="AD246" s="343">
        <f t="shared" ref="AD246" si="1673">IF(AND($D$1="二交代制",AD$17&gt;=1,AD$17&lt;=28,AD105="当",AE105="明",AF105="休",AG105="当"),10,IF(AND($D$1="三交代制",AD$17&gt;=2,AD$17&lt;=30,OR(AD105="準",AD105="深"),OR(AE105="準",AE105="深"),OR(AF105="準",AF105="深")),20,IF(AND($D$1="二交代制",OR(AD105="当",AD105="明"),NOT(OR(AND(AD105="当",OR(AE105="明",AD$17=31,AE$18="×"),OR(AF105="休",AD$17=30,AD$17=31,AF$18="×")),AND(AD105="明",OR(AC105="当",AD$17=1),OR(AE105="休",AD$17=31,AE$18="×"))))),30,IF(AND($D$1="三交代制",AC105&lt;&gt;"準",AC105&lt;&gt;"深",OR(AD105="準",AD105="深"),(NOT(OR(AND(AD105="準",OR(AC105="日",AC105="休",AD$17=1,AND(AE105&lt;&gt;"準",AE105&lt;&gt;"深",AC105="")),OR(AE105="休",AND(AE105="準",OR(AF105="休",AD$17=30,AF$18="×")),AD$17=31,AE$18="×",AE105="")),AND(AD105="深",OR(AC105="休",AD$17=1,AND(AE105&lt;&gt;"準",AE105&lt;&gt;"深",AC105="")),OR(AE105="休",AND(OR(AE105="準",AE105="深"),OR(AF105="休",AD$17=30,AF$18="×")),AD$17=31,AE$18="×",AE105="")))))),40,0))))</f>
        <v>0</v>
      </c>
      <c r="AE246" s="343">
        <f t="shared" ref="AE246" si="1674">IF(AND($D$1="二交代制",AE$17&gt;=1,AE$17&lt;=28,AE105="当",AF105="明",AG105="休",AH105="当"),10,IF(AND($D$1="三交代制",AE$17&gt;=2,AE$17&lt;=30,OR(AE105="準",AE105="深"),OR(AF105="準",AF105="深"),OR(AG105="準",AG105="深")),20,IF(AND($D$1="二交代制",OR(AE105="当",AE105="明"),NOT(OR(AND(AE105="当",OR(AF105="明",AE$17=31,AF$18="×"),OR(AG105="休",AE$17=30,AE$17=31,AG$18="×")),AND(AE105="明",OR(AD105="当",AE$17=1),OR(AF105="休",AE$17=31,AF$18="×"))))),30,IF(AND($D$1="三交代制",AD105&lt;&gt;"準",AD105&lt;&gt;"深",OR(AE105="準",AE105="深"),(NOT(OR(AND(AE105="準",OR(AD105="日",AD105="休",AE$17=1,AND(AF105&lt;&gt;"準",AF105&lt;&gt;"深",AD105="")),OR(AF105="休",AND(AF105="準",OR(AG105="休",AE$17=30,AG$18="×")),AE$17=31,AF$18="×",AF105="")),AND(AE105="深",OR(AD105="休",AE$17=1,AND(AF105&lt;&gt;"準",AF105&lt;&gt;"深",AD105="")),OR(AF105="休",AND(OR(AF105="準",AF105="深"),OR(AG105="休",AE$17=30,AG$18="×")),AE$17=31,AF$18="×",AF105="")))))),40,0))))</f>
        <v>0</v>
      </c>
      <c r="AF246" s="343">
        <f t="shared" ref="AF246" si="1675">IF(AND($D$1="二交代制",AF$17&gt;=1,AF$17&lt;=28,AF105="当",AG105="明",AH105="休",AI105="当"),10,IF(AND($D$1="三交代制",AF$17&gt;=2,AF$17&lt;=30,OR(AF105="準",AF105="深"),OR(AG105="準",AG105="深"),OR(AH105="準",AH105="深")),20,IF(AND($D$1="二交代制",OR(AF105="当",AF105="明"),NOT(OR(AND(AF105="当",OR(AG105="明",AF$17=31,AG$18="×"),OR(AH105="休",AF$17=30,AF$17=31,AH$18="×")),AND(AF105="明",OR(AE105="当",AF$17=1),OR(AG105="休",AF$17=31,AG$18="×"))))),30,IF(AND($D$1="三交代制",AE105&lt;&gt;"準",AE105&lt;&gt;"深",OR(AF105="準",AF105="深"),(NOT(OR(AND(AF105="準",OR(AE105="日",AE105="休",AF$17=1,AND(AG105&lt;&gt;"準",AG105&lt;&gt;"深",AE105="")),OR(AG105="休",AND(AG105="準",OR(AH105="休",AF$17=30,AH$18="×")),AF$17=31,AG$18="×",AG105="")),AND(AF105="深",OR(AE105="休",AF$17=1,AND(AG105&lt;&gt;"準",AG105&lt;&gt;"深",AE105="")),OR(AG105="休",AND(OR(AG105="準",AG105="深"),OR(AH105="休",AF$17=30,AH$18="×")),AF$17=31,AG$18="×",AG105="")))))),40,0))))</f>
        <v>0</v>
      </c>
      <c r="AG246" s="343">
        <f t="shared" ref="AG246" si="1676">IF(AND($D$1="二交代制",AG$17&gt;=1,AG$17&lt;=28,AG105="当",AH105="明",AI105="休",AJ105="当"),10,IF(AND($D$1="三交代制",AG$17&gt;=2,AG$17&lt;=30,OR(AG105="準",AG105="深"),OR(AH105="準",AH105="深"),OR(AI105="準",AI105="深")),20,IF(AND($D$1="二交代制",OR(AG105="当",AG105="明"),NOT(OR(AND(AG105="当",OR(AH105="明",AG$17=31,AH$18="×"),OR(AI105="休",AG$17=30,AG$17=31,AI$18="×")),AND(AG105="明",OR(AF105="当",AG$17=1),OR(AH105="休",AG$17=31,AH$18="×"))))),30,IF(AND($D$1="三交代制",AF105&lt;&gt;"準",AF105&lt;&gt;"深",OR(AG105="準",AG105="深"),(NOT(OR(AND(AG105="準",OR(AF105="日",AF105="休",AG$17=1,AND(AH105&lt;&gt;"準",AH105&lt;&gt;"深",AF105="")),OR(AH105="休",AND(AH105="準",OR(AI105="休",AG$17=30,AI$18="×")),AG$17=31,AH$18="×",AH105="")),AND(AG105="深",OR(AF105="休",AG$17=1,AND(AH105&lt;&gt;"準",AH105&lt;&gt;"深",AF105="")),OR(AH105="休",AND(OR(AH105="準",AH105="深"),OR(AI105="休",AG$17=30,AI$18="×")),AG$17=31,AH$18="×",AH105="")))))),40,0))))</f>
        <v>0</v>
      </c>
      <c r="AH246" s="343">
        <f t="shared" ref="AH246" si="1677">IF(AND($D$1="二交代制",AH$17&gt;=1,AH$17&lt;=28,AH105="当",AI105="明",AJ105="休",AK105="当"),10,IF(AND($D$1="三交代制",AH$17&gt;=2,AH$17&lt;=30,OR(AH105="準",AH105="深"),OR(AI105="準",AI105="深"),OR(AJ105="準",AJ105="深")),20,IF(AND($D$1="二交代制",OR(AH105="当",AH105="明"),NOT(OR(AND(AH105="当",OR(AI105="明",AH$17=31,AI$18="×"),OR(AJ105="休",AH$17=30,AH$17=31,AJ$18="×")),AND(AH105="明",OR(AG105="当",AH$17=1),OR(AI105="休",AH$17=31,AI$18="×"))))),30,IF(AND($D$1="三交代制",AG105&lt;&gt;"準",AG105&lt;&gt;"深",OR(AH105="準",AH105="深"),(NOT(OR(AND(AH105="準",OR(AG105="日",AG105="休",AH$17=1,AND(AI105&lt;&gt;"準",AI105&lt;&gt;"深",AG105="")),OR(AI105="休",AND(AI105="準",OR(AJ105="休",AH$17=30,AJ$18="×")),AH$17=31,AI$18="×",AI105="")),AND(AH105="深",OR(AG105="休",AH$17=1,AND(AI105&lt;&gt;"準",AI105&lt;&gt;"深",AG105="")),OR(AI105="休",AND(OR(AI105="準",AI105="深"),OR(AJ105="休",AH$17=30,AJ$18="×")),AH$17=31,AI$18="×",AI105="")))))),40,0))))</f>
        <v>0</v>
      </c>
      <c r="AI246" s="343">
        <f t="shared" ref="AI246" si="1678">IF(AND($D$1="二交代制",AI$17&gt;=1,AI$17&lt;=28,AI105="当",AJ105="明",AK105="休",AL105="当"),10,IF(AND($D$1="三交代制",AI$17&gt;=2,AI$17&lt;=30,OR(AI105="準",AI105="深"),OR(AJ105="準",AJ105="深"),OR(AK105="準",AK105="深")),20,IF(AND($D$1="二交代制",OR(AI105="当",AI105="明"),NOT(OR(AND(AI105="当",OR(AJ105="明",AI$17=31,AJ$18="×"),OR(AK105="休",AI$17=30,AI$17=31,AK$18="×")),AND(AI105="明",OR(AH105="当",AI$17=1),OR(AJ105="休",AI$17=31,AJ$18="×"))))),30,IF(AND($D$1="三交代制",AH105&lt;&gt;"準",AH105&lt;&gt;"深",OR(AI105="準",AI105="深"),(NOT(OR(AND(AI105="準",OR(AH105="日",AH105="休",AI$17=1,AND(AJ105&lt;&gt;"準",AJ105&lt;&gt;"深",AH105="")),OR(AJ105="休",AND(AJ105="準",OR(AK105="休",AI$17=30,AK$18="×")),AI$17=31,AJ$18="×",AJ105="")),AND(AI105="深",OR(AH105="休",AI$17=1,AND(AJ105&lt;&gt;"準",AJ105&lt;&gt;"深",AH105="")),OR(AJ105="休",AND(OR(AJ105="準",AJ105="深"),OR(AK105="休",AI$17=30,AK$18="×")),AI$17=31,AJ$18="×",AJ105="")))))),40,0))))</f>
        <v>0</v>
      </c>
      <c r="AJ246" s="343">
        <f t="shared" ref="AJ246" si="1679">IF(AND($D$1="二交代制",AJ$17&gt;=1,AJ$17&lt;=28,AJ105="当",AK105="明",AL105="休",AM105="当"),10,IF(AND($D$1="三交代制",AJ$17&gt;=2,AJ$17&lt;=30,OR(AJ105="準",AJ105="深"),OR(AK105="準",AK105="深"),OR(AL105="準",AL105="深")),20,IF(AND($D$1="二交代制",OR(AJ105="当",AJ105="明"),NOT(OR(AND(AJ105="当",OR(AK105="明",AJ$17=31,AK$18="×"),OR(AL105="休",AJ$17=30,AJ$17=31,AL$18="×")),AND(AJ105="明",OR(AI105="当",AJ$17=1),OR(AK105="休",AJ$17=31,AK$18="×"))))),30,IF(AND($D$1="三交代制",AI105&lt;&gt;"準",AI105&lt;&gt;"深",OR(AJ105="準",AJ105="深"),(NOT(OR(AND(AJ105="準",OR(AI105="日",AI105="休",AJ$17=1,AND(AK105&lt;&gt;"準",AK105&lt;&gt;"深",AI105="")),OR(AK105="休",AND(AK105="準",OR(AL105="休",AJ$17=30,AL$18="×")),AJ$17=31,AK$18="×",AK105="")),AND(AJ105="深",OR(AI105="休",AJ$17=1,AND(AK105&lt;&gt;"準",AK105&lt;&gt;"深",AI105="")),OR(AK105="休",AND(OR(AK105="準",AK105="深"),OR(AL105="休",AJ$17=30,AL$18="×")),AJ$17=31,AK$18="×",AK105="")))))),40,0))))</f>
        <v>0</v>
      </c>
      <c r="AK246" s="343">
        <f t="shared" ref="AK246" si="1680">IF(AND($D$1="二交代制",AK$17&gt;=1,AK$17&lt;=28,AK105="当",AL105="明",AM105="休",AN105="当"),10,IF(AND($D$1="三交代制",AK$17&gt;=2,AK$17&lt;=30,OR(AK105="準",AK105="深"),OR(AL105="準",AL105="深"),OR(AM105="準",AM105="深")),20,IF(AND($D$1="二交代制",OR(AK105="当",AK105="明"),NOT(OR(AND(AK105="当",OR(AL105="明",AK$17=31,AL$18="×"),OR(AM105="休",AK$17=30,AK$17=31,AM$18="×")),AND(AK105="明",OR(AJ105="当",AK$17=1),OR(AL105="休",AK$17=31,AL$18="×"))))),30,IF(AND($D$1="三交代制",AJ105&lt;&gt;"準",AJ105&lt;&gt;"深",OR(AK105="準",AK105="深"),(NOT(OR(AND(AK105="準",OR(AJ105="日",AJ105="休",AK$17=1,AND(AL105&lt;&gt;"準",AL105&lt;&gt;"深",AJ105="")),OR(AL105="休",AND(AL105="準",OR(AM105="休",AK$17=30,AM$18="×")),AK$17=31,AL$18="×",AL105="")),AND(AK105="深",OR(AJ105="休",AK$17=1,AND(AL105&lt;&gt;"準",AL105&lt;&gt;"深",AJ105="")),OR(AL105="休",AND(OR(AL105="準",AL105="深"),OR(AM105="休",AK$17=30,AM$18="×")),AK$17=31,AL$18="×",AL105="")))))),40,0))))</f>
        <v>0</v>
      </c>
      <c r="AL246" s="343">
        <f t="shared" ref="AL246" si="1681">IF(AND($D$1="二交代制",AL$17&gt;=1,AL$17&lt;=28,AL105="当",AM105="明",AN105="休",AO105="当"),10,IF(AND($D$1="三交代制",AL$17&gt;=2,AL$17&lt;=30,OR(AL105="準",AL105="深"),OR(AM105="準",AM105="深"),OR(AN105="準",AN105="深")),20,IF(AND($D$1="二交代制",OR(AL105="当",AL105="明"),NOT(OR(AND(AL105="当",OR(AM105="明",AL$17=31,AM$18="×"),OR(AN105="休",AL$17=30,AL$17=31,AN$18="×")),AND(AL105="明",OR(AK105="当",AL$17=1),OR(AM105="休",AL$17=31,AM$18="×"))))),30,IF(AND($D$1="三交代制",AK105&lt;&gt;"準",AK105&lt;&gt;"深",OR(AL105="準",AL105="深"),(NOT(OR(AND(AL105="準",OR(AK105="日",AK105="休",AL$17=1,AND(AM105&lt;&gt;"準",AM105&lt;&gt;"深",AK105="")),OR(AM105="休",AND(AM105="準",OR(AN105="休",AL$17=30,AN$18="×")),AL$17=31,AM$18="×",AM105="")),AND(AL105="深",OR(AK105="休",AL$17=1,AND(AM105&lt;&gt;"準",AM105&lt;&gt;"深",AK105="")),OR(AM105="休",AND(OR(AM105="準",AM105="深"),OR(AN105="休",AL$17=30,AN$18="×")),AL$17=31,AM$18="×",AM105="")))))),40,0))))</f>
        <v>0</v>
      </c>
      <c r="AM246" s="343">
        <f t="shared" ref="AM246" si="1682">IF(AND($D$1="二交代制",AM$17&gt;=1,AM$17&lt;=28,AM105="当",AN105="明",AO105="休",AP105="当"),10,IF(AND($D$1="三交代制",AM$17&gt;=2,AM$17&lt;=30,OR(AM105="準",AM105="深"),OR(AN105="準",AN105="深"),OR(AO105="準",AO105="深")),20,IF(AND($D$1="二交代制",OR(AM105="当",AM105="明"),NOT(OR(AND(AM105="当",OR(AN105="明",AM$17=31,AN$18="×"),OR(AO105="休",AM$17=30,AM$17=31,AO$18="×")),AND(AM105="明",OR(AL105="当",AM$17=1),OR(AN105="休",AM$17=31,AN$18="×"))))),30,IF(AND($D$1="三交代制",AL105&lt;&gt;"準",AL105&lt;&gt;"深",OR(AM105="準",AM105="深"),(NOT(OR(AND(AM105="準",OR(AL105="日",AL105="休",AM$17=1,AND(AN105&lt;&gt;"準",AN105&lt;&gt;"深",AL105="")),OR(AN105="休",AND(AN105="準",OR(AO105="休",AM$17=30,AO$18="×")),AM$17=31,AN$18="×",AN105="")),AND(AM105="深",OR(AL105="休",AM$17=1,AND(AN105&lt;&gt;"準",AN105&lt;&gt;"深",AL105="")),OR(AN105="休",AND(OR(AN105="準",AN105="深"),OR(AO105="休",AM$17=30,AO$18="×")),AM$17=31,AN$18="×",AN105="")))))),40,0))))</f>
        <v>0</v>
      </c>
      <c r="AN246" s="343">
        <f t="shared" ref="AN246" si="1683">IF(AND($D$1="二交代制",AN$17&gt;=1,AN$17&lt;=28,AN105="当",AO105="明",AP105="休",AQ105="当"),10,IF(AND($D$1="三交代制",AN$17&gt;=2,AN$17&lt;=30,OR(AN105="準",AN105="深"),OR(AO105="準",AO105="深"),OR(AP105="準",AP105="深")),20,IF(AND($D$1="二交代制",OR(AN105="当",AN105="明"),NOT(OR(AND(AN105="当",OR(AO105="明",AN$17=31,AO$18="×"),OR(AP105="休",AN$17=30,AN$17=31,AP$18="×")),AND(AN105="明",OR(AM105="当",AN$17=1),OR(AO105="休",AN$17=31,AO$18="×"))))),30,IF(AND($D$1="三交代制",AM105&lt;&gt;"準",AM105&lt;&gt;"深",OR(AN105="準",AN105="深"),(NOT(OR(AND(AN105="準",OR(AM105="日",AM105="休",AN$17=1,AND(AO105&lt;&gt;"準",AO105&lt;&gt;"深",AM105="")),OR(AO105="休",AND(AO105="準",OR(AP105="休",AN$17=30,AP$18="×")),AN$17=31,AO$18="×",AO105="")),AND(AN105="深",OR(AM105="休",AN$17=1,AND(AO105&lt;&gt;"準",AO105&lt;&gt;"深",AM105="")),OR(AO105="休",AND(OR(AO105="準",AO105="深"),OR(AP105="休",AN$17=30,AP$18="×")),AN$17=31,AO$18="×",AO105="")))))),40,0))))</f>
        <v>0</v>
      </c>
      <c r="AO246" s="343">
        <f t="shared" ref="AO246" si="1684">IF(AND($D$1="二交代制",AO$17&gt;=1,AO$17&lt;=28,AO105="当",AP105="明",AQ105="休",AR105="当"),10,IF(AND($D$1="三交代制",AO$17&gt;=2,AO$17&lt;=30,OR(AO105="準",AO105="深"),OR(AP105="準",AP105="深"),OR(AQ105="準",AQ105="深")),20,IF(AND($D$1="二交代制",OR(AO105="当",AO105="明"),NOT(OR(AND(AO105="当",OR(AP105="明",AO$17=31,AP$18="×"),OR(AQ105="休",AO$17=30,AO$17=31,AQ$18="×")),AND(AO105="明",OR(AN105="当",AO$17=1),OR(AP105="休",AO$17=31,AP$18="×"))))),30,IF(AND($D$1="三交代制",AN105&lt;&gt;"準",AN105&lt;&gt;"深",OR(AO105="準",AO105="深"),(NOT(OR(AND(AO105="準",OR(AN105="日",AN105="休",AO$17=1,AND(AP105&lt;&gt;"準",AP105&lt;&gt;"深",AN105="")),OR(AP105="休",AND(AP105="準",OR(AQ105="休",AO$17=30,AQ$18="×")),AO$17=31,AP$18="×",AP105="")),AND(AO105="深",OR(AN105="休",AO$17=1,AND(AP105&lt;&gt;"準",AP105&lt;&gt;"深",AN105="")),OR(AP105="休",AND(OR(AP105="準",AP105="深"),OR(AQ105="休",AO$17=30,AQ$18="×")),AO$17=31,AP$18="×",AP105="")))))),40,0))))</f>
        <v>0</v>
      </c>
    </row>
    <row r="247" spans="3:41" x14ac:dyDescent="0.4">
      <c r="C247" s="17"/>
      <c r="D247" s="27"/>
      <c r="E247" s="27"/>
      <c r="F247" s="27"/>
      <c r="G247" s="27"/>
      <c r="H247" s="27"/>
      <c r="I247" s="345"/>
      <c r="J247" s="434"/>
      <c r="K247" s="343"/>
      <c r="L247" s="343"/>
      <c r="M247" s="343"/>
      <c r="N247" s="343"/>
      <c r="O247" s="343"/>
      <c r="P247" s="343"/>
      <c r="Q247" s="343"/>
      <c r="R247" s="343"/>
      <c r="S247" s="343"/>
      <c r="T247" s="343"/>
      <c r="U247" s="343"/>
      <c r="V247" s="343"/>
      <c r="W247" s="343"/>
      <c r="X247" s="343"/>
      <c r="Y247" s="343"/>
      <c r="Z247" s="343"/>
      <c r="AA247" s="343"/>
      <c r="AB247" s="343"/>
      <c r="AC247" s="343"/>
      <c r="AD247" s="343"/>
      <c r="AE247" s="343"/>
      <c r="AF247" s="343"/>
      <c r="AG247" s="343"/>
      <c r="AH247" s="343"/>
      <c r="AI247" s="343"/>
      <c r="AJ247" s="343"/>
      <c r="AK247" s="343"/>
      <c r="AL247" s="343"/>
      <c r="AM247" s="343"/>
      <c r="AN247" s="343"/>
      <c r="AO247" s="343"/>
    </row>
    <row r="248" spans="3:41" x14ac:dyDescent="0.4">
      <c r="C248" s="17"/>
      <c r="D248" s="27"/>
      <c r="E248" s="27"/>
      <c r="F248" s="27"/>
      <c r="G248" s="27"/>
      <c r="H248" s="27"/>
      <c r="I248" s="345"/>
      <c r="J248" s="419" t="str">
        <f t="shared" ref="J248" si="1685">E107</f>
        <v>皆川</v>
      </c>
      <c r="K248" s="343">
        <f t="shared" ref="K248" si="1686">IF(AND($D$1="二交代制",K$17&gt;=1,K$17&lt;=28,K107="当",L107="明",M107="休",N107="当"),10,IF(AND($D$1="三交代制",K$17&gt;=2,K$17&lt;=30,OR(K107="準",K107="深"),OR(L107="準",L107="深"),OR(M107="準",M107="深")),20,IF(AND($D$1="二交代制",OR(K107="当",K107="明"),NOT(OR(AND(K107="当",OR(L107="明",K$17=31,L$18="×"),OR(M107="休",K$17=30,K$17=31,M$18="×")),AND(K107="明",OR(J107="当",K$17=1),OR(L107="休",K$17=31,L$18="×"))))),30,IF(AND($D$1="三交代制",J107&lt;&gt;"準",J107&lt;&gt;"深",OR(K107="準",K107="深"),(NOT(OR(AND(K107="準",OR(J107="日",J107="休",K$17=1,AND(L107&lt;&gt;"準",L107&lt;&gt;"深",J107="")),OR(L107="休",AND(L107="準",OR(M107="休",K$17=30,M$18="×")),K$17=31,L$18="×",L107="")),AND(K107="深",OR(J107="休",K$17=1,AND(L107&lt;&gt;"準",L107&lt;&gt;"深",J107="")),OR(L107="休",AND(OR(L107="準",L107="深"),OR(M107="休",K$17=30,M$18="×")),K$17=31,L$18="×",L107="")))))),40,0))))</f>
        <v>0</v>
      </c>
      <c r="L248" s="343">
        <f t="shared" ref="L248" si="1687">IF(AND($D$1="二交代制",L$17&gt;=1,L$17&lt;=28,L107="当",M107="明",N107="休",O107="当"),10,IF(AND($D$1="三交代制",L$17&gt;=2,L$17&lt;=30,OR(L107="準",L107="深"),OR(M107="準",M107="深"),OR(N107="準",N107="深")),20,IF(AND($D$1="二交代制",OR(L107="当",L107="明"),NOT(OR(AND(L107="当",OR(M107="明",L$17=31,M$18="×"),OR(N107="休",L$17=30,L$17=31,N$18="×")),AND(L107="明",OR(K107="当",L$17=1),OR(M107="休",L$17=31,M$18="×"))))),30,IF(AND($D$1="三交代制",K107&lt;&gt;"準",K107&lt;&gt;"深",OR(L107="準",L107="深"),(NOT(OR(AND(L107="準",OR(K107="日",K107="休",L$17=1,AND(M107&lt;&gt;"準",M107&lt;&gt;"深",K107="")),OR(M107="休",AND(M107="準",OR(N107="休",L$17=30,N$18="×")),L$17=31,M$18="×",M107="")),AND(L107="深",OR(K107="休",L$17=1,AND(M107&lt;&gt;"準",M107&lt;&gt;"深",K107="")),OR(M107="休",AND(OR(M107="準",M107="深"),OR(N107="休",L$17=30,N$18="×")),L$17=31,M$18="×",M107="")))))),40,0))))</f>
        <v>0</v>
      </c>
      <c r="M248" s="343">
        <f t="shared" ref="M248" si="1688">IF(AND($D$1="二交代制",M$17&gt;=1,M$17&lt;=28,M107="当",N107="明",O107="休",P107="当"),10,IF(AND($D$1="三交代制",M$17&gt;=2,M$17&lt;=30,OR(M107="準",M107="深"),OR(N107="準",N107="深"),OR(O107="準",O107="深")),20,IF(AND($D$1="二交代制",OR(M107="当",M107="明"),NOT(OR(AND(M107="当",OR(N107="明",M$17=31,N$18="×"),OR(O107="休",M$17=30,M$17=31,O$18="×")),AND(M107="明",OR(L107="当",M$17=1),OR(N107="休",M$17=31,N$18="×"))))),30,IF(AND($D$1="三交代制",L107&lt;&gt;"準",L107&lt;&gt;"深",OR(M107="準",M107="深"),(NOT(OR(AND(M107="準",OR(L107="日",L107="休",M$17=1,AND(N107&lt;&gt;"準",N107&lt;&gt;"深",L107="")),OR(N107="休",AND(N107="準",OR(O107="休",M$17=30,O$18="×")),M$17=31,N$18="×",N107="")),AND(M107="深",OR(L107="休",M$17=1,AND(N107&lt;&gt;"準",N107&lt;&gt;"深",L107="")),OR(N107="休",AND(OR(N107="準",N107="深"),OR(O107="休",M$17=30,O$18="×")),M$17=31,N$18="×",N107="")))))),40,0))))</f>
        <v>0</v>
      </c>
      <c r="N248" s="343">
        <f t="shared" ref="N248" si="1689">IF(AND($D$1="二交代制",N$17&gt;=1,N$17&lt;=28,N107="当",O107="明",P107="休",Q107="当"),10,IF(AND($D$1="三交代制",N$17&gt;=2,N$17&lt;=30,OR(N107="準",N107="深"),OR(O107="準",O107="深"),OR(P107="準",P107="深")),20,IF(AND($D$1="二交代制",OR(N107="当",N107="明"),NOT(OR(AND(N107="当",OR(O107="明",N$17=31,O$18="×"),OR(P107="休",N$17=30,N$17=31,P$18="×")),AND(N107="明",OR(M107="当",N$17=1),OR(O107="休",N$17=31,O$18="×"))))),30,IF(AND($D$1="三交代制",M107&lt;&gt;"準",M107&lt;&gt;"深",OR(N107="準",N107="深"),(NOT(OR(AND(N107="準",OR(M107="日",M107="休",N$17=1,AND(O107&lt;&gt;"準",O107&lt;&gt;"深",M107="")),OR(O107="休",AND(O107="準",OR(P107="休",N$17=30,P$18="×")),N$17=31,O$18="×",O107="")),AND(N107="深",OR(M107="休",N$17=1,AND(O107&lt;&gt;"準",O107&lt;&gt;"深",M107="")),OR(O107="休",AND(OR(O107="準",O107="深"),OR(P107="休",N$17=30,P$18="×")),N$17=31,O$18="×",O107="")))))),40,0))))</f>
        <v>0</v>
      </c>
      <c r="O248" s="343">
        <f t="shared" ref="O248" si="1690">IF(AND($D$1="二交代制",O$17&gt;=1,O$17&lt;=28,O107="当",P107="明",Q107="休",R107="当"),10,IF(AND($D$1="三交代制",O$17&gt;=2,O$17&lt;=30,OR(O107="準",O107="深"),OR(P107="準",P107="深"),OR(Q107="準",Q107="深")),20,IF(AND($D$1="二交代制",OR(O107="当",O107="明"),NOT(OR(AND(O107="当",OR(P107="明",O$17=31,P$18="×"),OR(Q107="休",O$17=30,O$17=31,Q$18="×")),AND(O107="明",OR(N107="当",O$17=1),OR(P107="休",O$17=31,P$18="×"))))),30,IF(AND($D$1="三交代制",N107&lt;&gt;"準",N107&lt;&gt;"深",OR(O107="準",O107="深"),(NOT(OR(AND(O107="準",OR(N107="日",N107="休",O$17=1,AND(P107&lt;&gt;"準",P107&lt;&gt;"深",N107="")),OR(P107="休",AND(P107="準",OR(Q107="休",O$17=30,Q$18="×")),O$17=31,P$18="×",P107="")),AND(O107="深",OR(N107="休",O$17=1,AND(P107&lt;&gt;"準",P107&lt;&gt;"深",N107="")),OR(P107="休",AND(OR(P107="準",P107="深"),OR(Q107="休",O$17=30,Q$18="×")),O$17=31,P$18="×",P107="")))))),40,0))))</f>
        <v>0</v>
      </c>
      <c r="P248" s="343">
        <f t="shared" ref="P248" si="1691">IF(AND($D$1="二交代制",P$17&gt;=1,P$17&lt;=28,P107="当",Q107="明",R107="休",S107="当"),10,IF(AND($D$1="三交代制",P$17&gt;=2,P$17&lt;=30,OR(P107="準",P107="深"),OR(Q107="準",Q107="深"),OR(R107="準",R107="深")),20,IF(AND($D$1="二交代制",OR(P107="当",P107="明"),NOT(OR(AND(P107="当",OR(Q107="明",P$17=31,Q$18="×"),OR(R107="休",P$17=30,P$17=31,R$18="×")),AND(P107="明",OR(O107="当",P$17=1),OR(Q107="休",P$17=31,Q$18="×"))))),30,IF(AND($D$1="三交代制",O107&lt;&gt;"準",O107&lt;&gt;"深",OR(P107="準",P107="深"),(NOT(OR(AND(P107="準",OR(O107="日",O107="休",P$17=1,AND(Q107&lt;&gt;"準",Q107&lt;&gt;"深",O107="")),OR(Q107="休",AND(Q107="準",OR(R107="休",P$17=30,R$18="×")),P$17=31,Q$18="×",Q107="")),AND(P107="深",OR(O107="休",P$17=1,AND(Q107&lt;&gt;"準",Q107&lt;&gt;"深",O107="")),OR(Q107="休",AND(OR(Q107="準",Q107="深"),OR(R107="休",P$17=30,R$18="×")),P$17=31,Q$18="×",Q107="")))))),40,0))))</f>
        <v>0</v>
      </c>
      <c r="Q248" s="343">
        <f t="shared" ref="Q248" si="1692">IF(AND($D$1="二交代制",Q$17&gt;=1,Q$17&lt;=28,Q107="当",R107="明",S107="休",T107="当"),10,IF(AND($D$1="三交代制",Q$17&gt;=2,Q$17&lt;=30,OR(Q107="準",Q107="深"),OR(R107="準",R107="深"),OR(S107="準",S107="深")),20,IF(AND($D$1="二交代制",OR(Q107="当",Q107="明"),NOT(OR(AND(Q107="当",OR(R107="明",Q$17=31,R$18="×"),OR(S107="休",Q$17=30,Q$17=31,S$18="×")),AND(Q107="明",OR(P107="当",Q$17=1),OR(R107="休",Q$17=31,R$18="×"))))),30,IF(AND($D$1="三交代制",P107&lt;&gt;"準",P107&lt;&gt;"深",OR(Q107="準",Q107="深"),(NOT(OR(AND(Q107="準",OR(P107="日",P107="休",Q$17=1,AND(R107&lt;&gt;"準",R107&lt;&gt;"深",P107="")),OR(R107="休",AND(R107="準",OR(S107="休",Q$17=30,S$18="×")),Q$17=31,R$18="×",R107="")),AND(Q107="深",OR(P107="休",Q$17=1,AND(R107&lt;&gt;"準",R107&lt;&gt;"深",P107="")),OR(R107="休",AND(OR(R107="準",R107="深"),OR(S107="休",Q$17=30,S$18="×")),Q$17=31,R$18="×",R107="")))))),40,0))))</f>
        <v>0</v>
      </c>
      <c r="R248" s="343">
        <f t="shared" ref="R248" si="1693">IF(AND($D$1="二交代制",R$17&gt;=1,R$17&lt;=28,R107="当",S107="明",T107="休",U107="当"),10,IF(AND($D$1="三交代制",R$17&gt;=2,R$17&lt;=30,OR(R107="準",R107="深"),OR(S107="準",S107="深"),OR(T107="準",T107="深")),20,IF(AND($D$1="二交代制",OR(R107="当",R107="明"),NOT(OR(AND(R107="当",OR(S107="明",R$17=31,S$18="×"),OR(T107="休",R$17=30,R$17=31,T$18="×")),AND(R107="明",OR(Q107="当",R$17=1),OR(S107="休",R$17=31,S$18="×"))))),30,IF(AND($D$1="三交代制",Q107&lt;&gt;"準",Q107&lt;&gt;"深",OR(R107="準",R107="深"),(NOT(OR(AND(R107="準",OR(Q107="日",Q107="休",R$17=1,AND(S107&lt;&gt;"準",S107&lt;&gt;"深",Q107="")),OR(S107="休",AND(S107="準",OR(T107="休",R$17=30,T$18="×")),R$17=31,S$18="×",S107="")),AND(R107="深",OR(Q107="休",R$17=1,AND(S107&lt;&gt;"準",S107&lt;&gt;"深",Q107="")),OR(S107="休",AND(OR(S107="準",S107="深"),OR(T107="休",R$17=30,T$18="×")),R$17=31,S$18="×",S107="")))))),40,0))))</f>
        <v>0</v>
      </c>
      <c r="S248" s="343">
        <f t="shared" ref="S248" si="1694">IF(AND($D$1="二交代制",S$17&gt;=1,S$17&lt;=28,S107="当",T107="明",U107="休",V107="当"),10,IF(AND($D$1="三交代制",S$17&gt;=2,S$17&lt;=30,OR(S107="準",S107="深"),OR(T107="準",T107="深"),OR(U107="準",U107="深")),20,IF(AND($D$1="二交代制",OR(S107="当",S107="明"),NOT(OR(AND(S107="当",OR(T107="明",S$17=31,T$18="×"),OR(U107="休",S$17=30,S$17=31,U$18="×")),AND(S107="明",OR(R107="当",S$17=1),OR(T107="休",S$17=31,T$18="×"))))),30,IF(AND($D$1="三交代制",R107&lt;&gt;"準",R107&lt;&gt;"深",OR(S107="準",S107="深"),(NOT(OR(AND(S107="準",OR(R107="日",R107="休",S$17=1,AND(T107&lt;&gt;"準",T107&lt;&gt;"深",R107="")),OR(T107="休",AND(T107="準",OR(U107="休",S$17=30,U$18="×")),S$17=31,T$18="×",T107="")),AND(S107="深",OR(R107="休",S$17=1,AND(T107&lt;&gt;"準",T107&lt;&gt;"深",R107="")),OR(T107="休",AND(OR(T107="準",T107="深"),OR(U107="休",S$17=30,U$18="×")),S$17=31,T$18="×",T107="")))))),40,0))))</f>
        <v>0</v>
      </c>
      <c r="T248" s="343">
        <f t="shared" ref="T248" si="1695">IF(AND($D$1="二交代制",T$17&gt;=1,T$17&lt;=28,T107="当",U107="明",V107="休",W107="当"),10,IF(AND($D$1="三交代制",T$17&gt;=2,T$17&lt;=30,OR(T107="準",T107="深"),OR(U107="準",U107="深"),OR(V107="準",V107="深")),20,IF(AND($D$1="二交代制",OR(T107="当",T107="明"),NOT(OR(AND(T107="当",OR(U107="明",T$17=31,U$18="×"),OR(V107="休",T$17=30,T$17=31,V$18="×")),AND(T107="明",OR(S107="当",T$17=1),OR(U107="休",T$17=31,U$18="×"))))),30,IF(AND($D$1="三交代制",S107&lt;&gt;"準",S107&lt;&gt;"深",OR(T107="準",T107="深"),(NOT(OR(AND(T107="準",OR(S107="日",S107="休",T$17=1,AND(U107&lt;&gt;"準",U107&lt;&gt;"深",S107="")),OR(U107="休",AND(U107="準",OR(V107="休",T$17=30,V$18="×")),T$17=31,U$18="×",U107="")),AND(T107="深",OR(S107="休",T$17=1,AND(U107&lt;&gt;"準",U107&lt;&gt;"深",S107="")),OR(U107="休",AND(OR(U107="準",U107="深"),OR(V107="休",T$17=30,V$18="×")),T$17=31,U$18="×",U107="")))))),40,0))))</f>
        <v>0</v>
      </c>
      <c r="U248" s="343">
        <f t="shared" ref="U248" si="1696">IF(AND($D$1="二交代制",U$17&gt;=1,U$17&lt;=28,U107="当",V107="明",W107="休",X107="当"),10,IF(AND($D$1="三交代制",U$17&gt;=2,U$17&lt;=30,OR(U107="準",U107="深"),OR(V107="準",V107="深"),OR(W107="準",W107="深")),20,IF(AND($D$1="二交代制",OR(U107="当",U107="明"),NOT(OR(AND(U107="当",OR(V107="明",U$17=31,V$18="×"),OR(W107="休",U$17=30,U$17=31,W$18="×")),AND(U107="明",OR(T107="当",U$17=1),OR(V107="休",U$17=31,V$18="×"))))),30,IF(AND($D$1="三交代制",T107&lt;&gt;"準",T107&lt;&gt;"深",OR(U107="準",U107="深"),(NOT(OR(AND(U107="準",OR(T107="日",T107="休",U$17=1,AND(V107&lt;&gt;"準",V107&lt;&gt;"深",T107="")),OR(V107="休",AND(V107="準",OR(W107="休",U$17=30,W$18="×")),U$17=31,V$18="×",V107="")),AND(U107="深",OR(T107="休",U$17=1,AND(V107&lt;&gt;"準",V107&lt;&gt;"深",T107="")),OR(V107="休",AND(OR(V107="準",V107="深"),OR(W107="休",U$17=30,W$18="×")),U$17=31,V$18="×",V107="")))))),40,0))))</f>
        <v>0</v>
      </c>
      <c r="V248" s="343">
        <f t="shared" ref="V248" si="1697">IF(AND($D$1="二交代制",V$17&gt;=1,V$17&lt;=28,V107="当",W107="明",X107="休",Y107="当"),10,IF(AND($D$1="三交代制",V$17&gt;=2,V$17&lt;=30,OR(V107="準",V107="深"),OR(W107="準",W107="深"),OR(X107="準",X107="深")),20,IF(AND($D$1="二交代制",OR(V107="当",V107="明"),NOT(OR(AND(V107="当",OR(W107="明",V$17=31,W$18="×"),OR(X107="休",V$17=30,V$17=31,X$18="×")),AND(V107="明",OR(U107="当",V$17=1),OR(W107="休",V$17=31,W$18="×"))))),30,IF(AND($D$1="三交代制",U107&lt;&gt;"準",U107&lt;&gt;"深",OR(V107="準",V107="深"),(NOT(OR(AND(V107="準",OR(U107="日",U107="休",V$17=1,AND(W107&lt;&gt;"準",W107&lt;&gt;"深",U107="")),OR(W107="休",AND(W107="準",OR(X107="休",V$17=30,X$18="×")),V$17=31,W$18="×",W107="")),AND(V107="深",OR(U107="休",V$17=1,AND(W107&lt;&gt;"準",W107&lt;&gt;"深",U107="")),OR(W107="休",AND(OR(W107="準",W107="深"),OR(X107="休",V$17=30,X$18="×")),V$17=31,W$18="×",W107="")))))),40,0))))</f>
        <v>0</v>
      </c>
      <c r="W248" s="343">
        <f t="shared" ref="W248" si="1698">IF(AND($D$1="二交代制",W$17&gt;=1,W$17&lt;=28,W107="当",X107="明",Y107="休",Z107="当"),10,IF(AND($D$1="三交代制",W$17&gt;=2,W$17&lt;=30,OR(W107="準",W107="深"),OR(X107="準",X107="深"),OR(Y107="準",Y107="深")),20,IF(AND($D$1="二交代制",OR(W107="当",W107="明"),NOT(OR(AND(W107="当",OR(X107="明",W$17=31,X$18="×"),OR(Y107="休",W$17=30,W$17=31,Y$18="×")),AND(W107="明",OR(V107="当",W$17=1),OR(X107="休",W$17=31,X$18="×"))))),30,IF(AND($D$1="三交代制",V107&lt;&gt;"準",V107&lt;&gt;"深",OR(W107="準",W107="深"),(NOT(OR(AND(W107="準",OR(V107="日",V107="休",W$17=1,AND(X107&lt;&gt;"準",X107&lt;&gt;"深",V107="")),OR(X107="休",AND(X107="準",OR(Y107="休",W$17=30,Y$18="×")),W$17=31,X$18="×",X107="")),AND(W107="深",OR(V107="休",W$17=1,AND(X107&lt;&gt;"準",X107&lt;&gt;"深",V107="")),OR(X107="休",AND(OR(X107="準",X107="深"),OR(Y107="休",W$17=30,Y$18="×")),W$17=31,X$18="×",X107="")))))),40,0))))</f>
        <v>0</v>
      </c>
      <c r="X248" s="343">
        <f t="shared" ref="X248" si="1699">IF(AND($D$1="二交代制",X$17&gt;=1,X$17&lt;=28,X107="当",Y107="明",Z107="休",AA107="当"),10,IF(AND($D$1="三交代制",X$17&gt;=2,X$17&lt;=30,OR(X107="準",X107="深"),OR(Y107="準",Y107="深"),OR(Z107="準",Z107="深")),20,IF(AND($D$1="二交代制",OR(X107="当",X107="明"),NOT(OR(AND(X107="当",OR(Y107="明",X$17=31,Y$18="×"),OR(Z107="休",X$17=30,X$17=31,Z$18="×")),AND(X107="明",OR(W107="当",X$17=1),OR(Y107="休",X$17=31,Y$18="×"))))),30,IF(AND($D$1="三交代制",W107&lt;&gt;"準",W107&lt;&gt;"深",OR(X107="準",X107="深"),(NOT(OR(AND(X107="準",OR(W107="日",W107="休",X$17=1,AND(Y107&lt;&gt;"準",Y107&lt;&gt;"深",W107="")),OR(Y107="休",AND(Y107="準",OR(Z107="休",X$17=30,Z$18="×")),X$17=31,Y$18="×",Y107="")),AND(X107="深",OR(W107="休",X$17=1,AND(Y107&lt;&gt;"準",Y107&lt;&gt;"深",W107="")),OR(Y107="休",AND(OR(Y107="準",Y107="深"),OR(Z107="休",X$17=30,Z$18="×")),X$17=31,Y$18="×",Y107="")))))),40,0))))</f>
        <v>0</v>
      </c>
      <c r="Y248" s="343">
        <f t="shared" ref="Y248" si="1700">IF(AND($D$1="二交代制",Y$17&gt;=1,Y$17&lt;=28,Y107="当",Z107="明",AA107="休",AB107="当"),10,IF(AND($D$1="三交代制",Y$17&gt;=2,Y$17&lt;=30,OR(Y107="準",Y107="深"),OR(Z107="準",Z107="深"),OR(AA107="準",AA107="深")),20,IF(AND($D$1="二交代制",OR(Y107="当",Y107="明"),NOT(OR(AND(Y107="当",OR(Z107="明",Y$17=31,Z$18="×"),OR(AA107="休",Y$17=30,Y$17=31,AA$18="×")),AND(Y107="明",OR(X107="当",Y$17=1),OR(Z107="休",Y$17=31,Z$18="×"))))),30,IF(AND($D$1="三交代制",X107&lt;&gt;"準",X107&lt;&gt;"深",OR(Y107="準",Y107="深"),(NOT(OR(AND(Y107="準",OR(X107="日",X107="休",Y$17=1,AND(Z107&lt;&gt;"準",Z107&lt;&gt;"深",X107="")),OR(Z107="休",AND(Z107="準",OR(AA107="休",Y$17=30,AA$18="×")),Y$17=31,Z$18="×",Z107="")),AND(Y107="深",OR(X107="休",Y$17=1,AND(Z107&lt;&gt;"準",Z107&lt;&gt;"深",X107="")),OR(Z107="休",AND(OR(Z107="準",Z107="深"),OR(AA107="休",Y$17=30,AA$18="×")),Y$17=31,Z$18="×",Z107="")))))),40,0))))</f>
        <v>0</v>
      </c>
      <c r="Z248" s="343">
        <f t="shared" ref="Z248" si="1701">IF(AND($D$1="二交代制",Z$17&gt;=1,Z$17&lt;=28,Z107="当",AA107="明",AB107="休",AC107="当"),10,IF(AND($D$1="三交代制",Z$17&gt;=2,Z$17&lt;=30,OR(Z107="準",Z107="深"),OR(AA107="準",AA107="深"),OR(AB107="準",AB107="深")),20,IF(AND($D$1="二交代制",OR(Z107="当",Z107="明"),NOT(OR(AND(Z107="当",OR(AA107="明",Z$17=31,AA$18="×"),OR(AB107="休",Z$17=30,Z$17=31,AB$18="×")),AND(Z107="明",OR(Y107="当",Z$17=1),OR(AA107="休",Z$17=31,AA$18="×"))))),30,IF(AND($D$1="三交代制",Y107&lt;&gt;"準",Y107&lt;&gt;"深",OR(Z107="準",Z107="深"),(NOT(OR(AND(Z107="準",OR(Y107="日",Y107="休",Z$17=1,AND(AA107&lt;&gt;"準",AA107&lt;&gt;"深",Y107="")),OR(AA107="休",AND(AA107="準",OR(AB107="休",Z$17=30,AB$18="×")),Z$17=31,AA$18="×",AA107="")),AND(Z107="深",OR(Y107="休",Z$17=1,AND(AA107&lt;&gt;"準",AA107&lt;&gt;"深",Y107="")),OR(AA107="休",AND(OR(AA107="準",AA107="深"),OR(AB107="休",Z$17=30,AB$18="×")),Z$17=31,AA$18="×",AA107="")))))),40,0))))</f>
        <v>0</v>
      </c>
      <c r="AA248" s="343">
        <f t="shared" ref="AA248" si="1702">IF(AND($D$1="二交代制",AA$17&gt;=1,AA$17&lt;=28,AA107="当",AB107="明",AC107="休",AD107="当"),10,IF(AND($D$1="三交代制",AA$17&gt;=2,AA$17&lt;=30,OR(AA107="準",AA107="深"),OR(AB107="準",AB107="深"),OR(AC107="準",AC107="深")),20,IF(AND($D$1="二交代制",OR(AA107="当",AA107="明"),NOT(OR(AND(AA107="当",OR(AB107="明",AA$17=31,AB$18="×"),OR(AC107="休",AA$17=30,AA$17=31,AC$18="×")),AND(AA107="明",OR(Z107="当",AA$17=1),OR(AB107="休",AA$17=31,AB$18="×"))))),30,IF(AND($D$1="三交代制",Z107&lt;&gt;"準",Z107&lt;&gt;"深",OR(AA107="準",AA107="深"),(NOT(OR(AND(AA107="準",OR(Z107="日",Z107="休",AA$17=1,AND(AB107&lt;&gt;"準",AB107&lt;&gt;"深",Z107="")),OR(AB107="休",AND(AB107="準",OR(AC107="休",AA$17=30,AC$18="×")),AA$17=31,AB$18="×",AB107="")),AND(AA107="深",OR(Z107="休",AA$17=1,AND(AB107&lt;&gt;"準",AB107&lt;&gt;"深",Z107="")),OR(AB107="休",AND(OR(AB107="準",AB107="深"),OR(AC107="休",AA$17=30,AC$18="×")),AA$17=31,AB$18="×",AB107="")))))),40,0))))</f>
        <v>0</v>
      </c>
      <c r="AB248" s="343">
        <f t="shared" ref="AB248" si="1703">IF(AND($D$1="二交代制",AB$17&gt;=1,AB$17&lt;=28,AB107="当",AC107="明",AD107="休",AE107="当"),10,IF(AND($D$1="三交代制",AB$17&gt;=2,AB$17&lt;=30,OR(AB107="準",AB107="深"),OR(AC107="準",AC107="深"),OR(AD107="準",AD107="深")),20,IF(AND($D$1="二交代制",OR(AB107="当",AB107="明"),NOT(OR(AND(AB107="当",OR(AC107="明",AB$17=31,AC$18="×"),OR(AD107="休",AB$17=30,AB$17=31,AD$18="×")),AND(AB107="明",OR(AA107="当",AB$17=1),OR(AC107="休",AB$17=31,AC$18="×"))))),30,IF(AND($D$1="三交代制",AA107&lt;&gt;"準",AA107&lt;&gt;"深",OR(AB107="準",AB107="深"),(NOT(OR(AND(AB107="準",OR(AA107="日",AA107="休",AB$17=1,AND(AC107&lt;&gt;"準",AC107&lt;&gt;"深",AA107="")),OR(AC107="休",AND(AC107="準",OR(AD107="休",AB$17=30,AD$18="×")),AB$17=31,AC$18="×",AC107="")),AND(AB107="深",OR(AA107="休",AB$17=1,AND(AC107&lt;&gt;"準",AC107&lt;&gt;"深",AA107="")),OR(AC107="休",AND(OR(AC107="準",AC107="深"),OR(AD107="休",AB$17=30,AD$18="×")),AB$17=31,AC$18="×",AC107="")))))),40,0))))</f>
        <v>0</v>
      </c>
      <c r="AC248" s="343">
        <f t="shared" ref="AC248" si="1704">IF(AND($D$1="二交代制",AC$17&gt;=1,AC$17&lt;=28,AC107="当",AD107="明",AE107="休",AF107="当"),10,IF(AND($D$1="三交代制",AC$17&gt;=2,AC$17&lt;=30,OR(AC107="準",AC107="深"),OR(AD107="準",AD107="深"),OR(AE107="準",AE107="深")),20,IF(AND($D$1="二交代制",OR(AC107="当",AC107="明"),NOT(OR(AND(AC107="当",OR(AD107="明",AC$17=31,AD$18="×"),OR(AE107="休",AC$17=30,AC$17=31,AE$18="×")),AND(AC107="明",OR(AB107="当",AC$17=1),OR(AD107="休",AC$17=31,AD$18="×"))))),30,IF(AND($D$1="三交代制",AB107&lt;&gt;"準",AB107&lt;&gt;"深",OR(AC107="準",AC107="深"),(NOT(OR(AND(AC107="準",OR(AB107="日",AB107="休",AC$17=1,AND(AD107&lt;&gt;"準",AD107&lt;&gt;"深",AB107="")),OR(AD107="休",AND(AD107="準",OR(AE107="休",AC$17=30,AE$18="×")),AC$17=31,AD$18="×",AD107="")),AND(AC107="深",OR(AB107="休",AC$17=1,AND(AD107&lt;&gt;"準",AD107&lt;&gt;"深",AB107="")),OR(AD107="休",AND(OR(AD107="準",AD107="深"),OR(AE107="休",AC$17=30,AE$18="×")),AC$17=31,AD$18="×",AD107="")))))),40,0))))</f>
        <v>0</v>
      </c>
      <c r="AD248" s="343">
        <f t="shared" ref="AD248" si="1705">IF(AND($D$1="二交代制",AD$17&gt;=1,AD$17&lt;=28,AD107="当",AE107="明",AF107="休",AG107="当"),10,IF(AND($D$1="三交代制",AD$17&gt;=2,AD$17&lt;=30,OR(AD107="準",AD107="深"),OR(AE107="準",AE107="深"),OR(AF107="準",AF107="深")),20,IF(AND($D$1="二交代制",OR(AD107="当",AD107="明"),NOT(OR(AND(AD107="当",OR(AE107="明",AD$17=31,AE$18="×"),OR(AF107="休",AD$17=30,AD$17=31,AF$18="×")),AND(AD107="明",OR(AC107="当",AD$17=1),OR(AE107="休",AD$17=31,AE$18="×"))))),30,IF(AND($D$1="三交代制",AC107&lt;&gt;"準",AC107&lt;&gt;"深",OR(AD107="準",AD107="深"),(NOT(OR(AND(AD107="準",OR(AC107="日",AC107="休",AD$17=1,AND(AE107&lt;&gt;"準",AE107&lt;&gt;"深",AC107="")),OR(AE107="休",AND(AE107="準",OR(AF107="休",AD$17=30,AF$18="×")),AD$17=31,AE$18="×",AE107="")),AND(AD107="深",OR(AC107="休",AD$17=1,AND(AE107&lt;&gt;"準",AE107&lt;&gt;"深",AC107="")),OR(AE107="休",AND(OR(AE107="準",AE107="深"),OR(AF107="休",AD$17=30,AF$18="×")),AD$17=31,AE$18="×",AE107="")))))),40,0))))</f>
        <v>0</v>
      </c>
      <c r="AE248" s="343">
        <f t="shared" ref="AE248" si="1706">IF(AND($D$1="二交代制",AE$17&gt;=1,AE$17&lt;=28,AE107="当",AF107="明",AG107="休",AH107="当"),10,IF(AND($D$1="三交代制",AE$17&gt;=2,AE$17&lt;=30,OR(AE107="準",AE107="深"),OR(AF107="準",AF107="深"),OR(AG107="準",AG107="深")),20,IF(AND($D$1="二交代制",OR(AE107="当",AE107="明"),NOT(OR(AND(AE107="当",OR(AF107="明",AE$17=31,AF$18="×"),OR(AG107="休",AE$17=30,AE$17=31,AG$18="×")),AND(AE107="明",OR(AD107="当",AE$17=1),OR(AF107="休",AE$17=31,AF$18="×"))))),30,IF(AND($D$1="三交代制",AD107&lt;&gt;"準",AD107&lt;&gt;"深",OR(AE107="準",AE107="深"),(NOT(OR(AND(AE107="準",OR(AD107="日",AD107="休",AE$17=1,AND(AF107&lt;&gt;"準",AF107&lt;&gt;"深",AD107="")),OR(AF107="休",AND(AF107="準",OR(AG107="休",AE$17=30,AG$18="×")),AE$17=31,AF$18="×",AF107="")),AND(AE107="深",OR(AD107="休",AE$17=1,AND(AF107&lt;&gt;"準",AF107&lt;&gt;"深",AD107="")),OR(AF107="休",AND(OR(AF107="準",AF107="深"),OR(AG107="休",AE$17=30,AG$18="×")),AE$17=31,AF$18="×",AF107="")))))),40,0))))</f>
        <v>0</v>
      </c>
      <c r="AF248" s="343">
        <f t="shared" ref="AF248" si="1707">IF(AND($D$1="二交代制",AF$17&gt;=1,AF$17&lt;=28,AF107="当",AG107="明",AH107="休",AI107="当"),10,IF(AND($D$1="三交代制",AF$17&gt;=2,AF$17&lt;=30,OR(AF107="準",AF107="深"),OR(AG107="準",AG107="深"),OR(AH107="準",AH107="深")),20,IF(AND($D$1="二交代制",OR(AF107="当",AF107="明"),NOT(OR(AND(AF107="当",OR(AG107="明",AF$17=31,AG$18="×"),OR(AH107="休",AF$17=30,AF$17=31,AH$18="×")),AND(AF107="明",OR(AE107="当",AF$17=1),OR(AG107="休",AF$17=31,AG$18="×"))))),30,IF(AND($D$1="三交代制",AE107&lt;&gt;"準",AE107&lt;&gt;"深",OR(AF107="準",AF107="深"),(NOT(OR(AND(AF107="準",OR(AE107="日",AE107="休",AF$17=1,AND(AG107&lt;&gt;"準",AG107&lt;&gt;"深",AE107="")),OR(AG107="休",AND(AG107="準",OR(AH107="休",AF$17=30,AH$18="×")),AF$17=31,AG$18="×",AG107="")),AND(AF107="深",OR(AE107="休",AF$17=1,AND(AG107&lt;&gt;"準",AG107&lt;&gt;"深",AE107="")),OR(AG107="休",AND(OR(AG107="準",AG107="深"),OR(AH107="休",AF$17=30,AH$18="×")),AF$17=31,AG$18="×",AG107="")))))),40,0))))</f>
        <v>0</v>
      </c>
      <c r="AG248" s="343">
        <f t="shared" ref="AG248" si="1708">IF(AND($D$1="二交代制",AG$17&gt;=1,AG$17&lt;=28,AG107="当",AH107="明",AI107="休",AJ107="当"),10,IF(AND($D$1="三交代制",AG$17&gt;=2,AG$17&lt;=30,OR(AG107="準",AG107="深"),OR(AH107="準",AH107="深"),OR(AI107="準",AI107="深")),20,IF(AND($D$1="二交代制",OR(AG107="当",AG107="明"),NOT(OR(AND(AG107="当",OR(AH107="明",AG$17=31,AH$18="×"),OR(AI107="休",AG$17=30,AG$17=31,AI$18="×")),AND(AG107="明",OR(AF107="当",AG$17=1),OR(AH107="休",AG$17=31,AH$18="×"))))),30,IF(AND($D$1="三交代制",AF107&lt;&gt;"準",AF107&lt;&gt;"深",OR(AG107="準",AG107="深"),(NOT(OR(AND(AG107="準",OR(AF107="日",AF107="休",AG$17=1,AND(AH107&lt;&gt;"準",AH107&lt;&gt;"深",AF107="")),OR(AH107="休",AND(AH107="準",OR(AI107="休",AG$17=30,AI$18="×")),AG$17=31,AH$18="×",AH107="")),AND(AG107="深",OR(AF107="休",AG$17=1,AND(AH107&lt;&gt;"準",AH107&lt;&gt;"深",AF107="")),OR(AH107="休",AND(OR(AH107="準",AH107="深"),OR(AI107="休",AG$17=30,AI$18="×")),AG$17=31,AH$18="×",AH107="")))))),40,0))))</f>
        <v>0</v>
      </c>
      <c r="AH248" s="343">
        <f t="shared" ref="AH248" si="1709">IF(AND($D$1="二交代制",AH$17&gt;=1,AH$17&lt;=28,AH107="当",AI107="明",AJ107="休",AK107="当"),10,IF(AND($D$1="三交代制",AH$17&gt;=2,AH$17&lt;=30,OR(AH107="準",AH107="深"),OR(AI107="準",AI107="深"),OR(AJ107="準",AJ107="深")),20,IF(AND($D$1="二交代制",OR(AH107="当",AH107="明"),NOT(OR(AND(AH107="当",OR(AI107="明",AH$17=31,AI$18="×"),OR(AJ107="休",AH$17=30,AH$17=31,AJ$18="×")),AND(AH107="明",OR(AG107="当",AH$17=1),OR(AI107="休",AH$17=31,AI$18="×"))))),30,IF(AND($D$1="三交代制",AG107&lt;&gt;"準",AG107&lt;&gt;"深",OR(AH107="準",AH107="深"),(NOT(OR(AND(AH107="準",OR(AG107="日",AG107="休",AH$17=1,AND(AI107&lt;&gt;"準",AI107&lt;&gt;"深",AG107="")),OR(AI107="休",AND(AI107="準",OR(AJ107="休",AH$17=30,AJ$18="×")),AH$17=31,AI$18="×",AI107="")),AND(AH107="深",OR(AG107="休",AH$17=1,AND(AI107&lt;&gt;"準",AI107&lt;&gt;"深",AG107="")),OR(AI107="休",AND(OR(AI107="準",AI107="深"),OR(AJ107="休",AH$17=30,AJ$18="×")),AH$17=31,AI$18="×",AI107="")))))),40,0))))</f>
        <v>0</v>
      </c>
      <c r="AI248" s="343">
        <f t="shared" ref="AI248" si="1710">IF(AND($D$1="二交代制",AI$17&gt;=1,AI$17&lt;=28,AI107="当",AJ107="明",AK107="休",AL107="当"),10,IF(AND($D$1="三交代制",AI$17&gt;=2,AI$17&lt;=30,OR(AI107="準",AI107="深"),OR(AJ107="準",AJ107="深"),OR(AK107="準",AK107="深")),20,IF(AND($D$1="二交代制",OR(AI107="当",AI107="明"),NOT(OR(AND(AI107="当",OR(AJ107="明",AI$17=31,AJ$18="×"),OR(AK107="休",AI$17=30,AI$17=31,AK$18="×")),AND(AI107="明",OR(AH107="当",AI$17=1),OR(AJ107="休",AI$17=31,AJ$18="×"))))),30,IF(AND($D$1="三交代制",AH107&lt;&gt;"準",AH107&lt;&gt;"深",OR(AI107="準",AI107="深"),(NOT(OR(AND(AI107="準",OR(AH107="日",AH107="休",AI$17=1,AND(AJ107&lt;&gt;"準",AJ107&lt;&gt;"深",AH107="")),OR(AJ107="休",AND(AJ107="準",OR(AK107="休",AI$17=30,AK$18="×")),AI$17=31,AJ$18="×",AJ107="")),AND(AI107="深",OR(AH107="休",AI$17=1,AND(AJ107&lt;&gt;"準",AJ107&lt;&gt;"深",AH107="")),OR(AJ107="休",AND(OR(AJ107="準",AJ107="深"),OR(AK107="休",AI$17=30,AK$18="×")),AI$17=31,AJ$18="×",AJ107="")))))),40,0))))</f>
        <v>0</v>
      </c>
      <c r="AJ248" s="343">
        <f t="shared" ref="AJ248" si="1711">IF(AND($D$1="二交代制",AJ$17&gt;=1,AJ$17&lt;=28,AJ107="当",AK107="明",AL107="休",AM107="当"),10,IF(AND($D$1="三交代制",AJ$17&gt;=2,AJ$17&lt;=30,OR(AJ107="準",AJ107="深"),OR(AK107="準",AK107="深"),OR(AL107="準",AL107="深")),20,IF(AND($D$1="二交代制",OR(AJ107="当",AJ107="明"),NOT(OR(AND(AJ107="当",OR(AK107="明",AJ$17=31,AK$18="×"),OR(AL107="休",AJ$17=30,AJ$17=31,AL$18="×")),AND(AJ107="明",OR(AI107="当",AJ$17=1),OR(AK107="休",AJ$17=31,AK$18="×"))))),30,IF(AND($D$1="三交代制",AI107&lt;&gt;"準",AI107&lt;&gt;"深",OR(AJ107="準",AJ107="深"),(NOT(OR(AND(AJ107="準",OR(AI107="日",AI107="休",AJ$17=1,AND(AK107&lt;&gt;"準",AK107&lt;&gt;"深",AI107="")),OR(AK107="休",AND(AK107="準",OR(AL107="休",AJ$17=30,AL$18="×")),AJ$17=31,AK$18="×",AK107="")),AND(AJ107="深",OR(AI107="休",AJ$17=1,AND(AK107&lt;&gt;"準",AK107&lt;&gt;"深",AI107="")),OR(AK107="休",AND(OR(AK107="準",AK107="深"),OR(AL107="休",AJ$17=30,AL$18="×")),AJ$17=31,AK$18="×",AK107="")))))),40,0))))</f>
        <v>0</v>
      </c>
      <c r="AK248" s="343">
        <f t="shared" ref="AK248" si="1712">IF(AND($D$1="二交代制",AK$17&gt;=1,AK$17&lt;=28,AK107="当",AL107="明",AM107="休",AN107="当"),10,IF(AND($D$1="三交代制",AK$17&gt;=2,AK$17&lt;=30,OR(AK107="準",AK107="深"),OR(AL107="準",AL107="深"),OR(AM107="準",AM107="深")),20,IF(AND($D$1="二交代制",OR(AK107="当",AK107="明"),NOT(OR(AND(AK107="当",OR(AL107="明",AK$17=31,AL$18="×"),OR(AM107="休",AK$17=30,AK$17=31,AM$18="×")),AND(AK107="明",OR(AJ107="当",AK$17=1),OR(AL107="休",AK$17=31,AL$18="×"))))),30,IF(AND($D$1="三交代制",AJ107&lt;&gt;"準",AJ107&lt;&gt;"深",OR(AK107="準",AK107="深"),(NOT(OR(AND(AK107="準",OR(AJ107="日",AJ107="休",AK$17=1,AND(AL107&lt;&gt;"準",AL107&lt;&gt;"深",AJ107="")),OR(AL107="休",AND(AL107="準",OR(AM107="休",AK$17=30,AM$18="×")),AK$17=31,AL$18="×",AL107="")),AND(AK107="深",OR(AJ107="休",AK$17=1,AND(AL107&lt;&gt;"準",AL107&lt;&gt;"深",AJ107="")),OR(AL107="休",AND(OR(AL107="準",AL107="深"),OR(AM107="休",AK$17=30,AM$18="×")),AK$17=31,AL$18="×",AL107="")))))),40,0))))</f>
        <v>0</v>
      </c>
      <c r="AL248" s="343">
        <f t="shared" ref="AL248" si="1713">IF(AND($D$1="二交代制",AL$17&gt;=1,AL$17&lt;=28,AL107="当",AM107="明",AN107="休",AO107="当"),10,IF(AND($D$1="三交代制",AL$17&gt;=2,AL$17&lt;=30,OR(AL107="準",AL107="深"),OR(AM107="準",AM107="深"),OR(AN107="準",AN107="深")),20,IF(AND($D$1="二交代制",OR(AL107="当",AL107="明"),NOT(OR(AND(AL107="当",OR(AM107="明",AL$17=31,AM$18="×"),OR(AN107="休",AL$17=30,AL$17=31,AN$18="×")),AND(AL107="明",OR(AK107="当",AL$17=1),OR(AM107="休",AL$17=31,AM$18="×"))))),30,IF(AND($D$1="三交代制",AK107&lt;&gt;"準",AK107&lt;&gt;"深",OR(AL107="準",AL107="深"),(NOT(OR(AND(AL107="準",OR(AK107="日",AK107="休",AL$17=1,AND(AM107&lt;&gt;"準",AM107&lt;&gt;"深",AK107="")),OR(AM107="休",AND(AM107="準",OR(AN107="休",AL$17=30,AN$18="×")),AL$17=31,AM$18="×",AM107="")),AND(AL107="深",OR(AK107="休",AL$17=1,AND(AM107&lt;&gt;"準",AM107&lt;&gt;"深",AK107="")),OR(AM107="休",AND(OR(AM107="準",AM107="深"),OR(AN107="休",AL$17=30,AN$18="×")),AL$17=31,AM$18="×",AM107="")))))),40,0))))</f>
        <v>0</v>
      </c>
      <c r="AM248" s="343">
        <f t="shared" ref="AM248" si="1714">IF(AND($D$1="二交代制",AM$17&gt;=1,AM$17&lt;=28,AM107="当",AN107="明",AO107="休",AP107="当"),10,IF(AND($D$1="三交代制",AM$17&gt;=2,AM$17&lt;=30,OR(AM107="準",AM107="深"),OR(AN107="準",AN107="深"),OR(AO107="準",AO107="深")),20,IF(AND($D$1="二交代制",OR(AM107="当",AM107="明"),NOT(OR(AND(AM107="当",OR(AN107="明",AM$17=31,AN$18="×"),OR(AO107="休",AM$17=30,AM$17=31,AO$18="×")),AND(AM107="明",OR(AL107="当",AM$17=1),OR(AN107="休",AM$17=31,AN$18="×"))))),30,IF(AND($D$1="三交代制",AL107&lt;&gt;"準",AL107&lt;&gt;"深",OR(AM107="準",AM107="深"),(NOT(OR(AND(AM107="準",OR(AL107="日",AL107="休",AM$17=1,AND(AN107&lt;&gt;"準",AN107&lt;&gt;"深",AL107="")),OR(AN107="休",AND(AN107="準",OR(AO107="休",AM$17=30,AO$18="×")),AM$17=31,AN$18="×",AN107="")),AND(AM107="深",OR(AL107="休",AM$17=1,AND(AN107&lt;&gt;"準",AN107&lt;&gt;"深",AL107="")),OR(AN107="休",AND(OR(AN107="準",AN107="深"),OR(AO107="休",AM$17=30,AO$18="×")),AM$17=31,AN$18="×",AN107="")))))),40,0))))</f>
        <v>0</v>
      </c>
      <c r="AN248" s="343">
        <f t="shared" ref="AN248" si="1715">IF(AND($D$1="二交代制",AN$17&gt;=1,AN$17&lt;=28,AN107="当",AO107="明",AP107="休",AQ107="当"),10,IF(AND($D$1="三交代制",AN$17&gt;=2,AN$17&lt;=30,OR(AN107="準",AN107="深"),OR(AO107="準",AO107="深"),OR(AP107="準",AP107="深")),20,IF(AND($D$1="二交代制",OR(AN107="当",AN107="明"),NOT(OR(AND(AN107="当",OR(AO107="明",AN$17=31,AO$18="×"),OR(AP107="休",AN$17=30,AN$17=31,AP$18="×")),AND(AN107="明",OR(AM107="当",AN$17=1),OR(AO107="休",AN$17=31,AO$18="×"))))),30,IF(AND($D$1="三交代制",AM107&lt;&gt;"準",AM107&lt;&gt;"深",OR(AN107="準",AN107="深"),(NOT(OR(AND(AN107="準",OR(AM107="日",AM107="休",AN$17=1,AND(AO107&lt;&gt;"準",AO107&lt;&gt;"深",AM107="")),OR(AO107="休",AND(AO107="準",OR(AP107="休",AN$17=30,AP$18="×")),AN$17=31,AO$18="×",AO107="")),AND(AN107="深",OR(AM107="休",AN$17=1,AND(AO107&lt;&gt;"準",AO107&lt;&gt;"深",AM107="")),OR(AO107="休",AND(OR(AO107="準",AO107="深"),OR(AP107="休",AN$17=30,AP$18="×")),AN$17=31,AO$18="×",AO107="")))))),40,0))))</f>
        <v>0</v>
      </c>
      <c r="AO248" s="343">
        <f t="shared" ref="AO248" si="1716">IF(AND($D$1="二交代制",AO$17&gt;=1,AO$17&lt;=28,AO107="当",AP107="明",AQ107="休",AR107="当"),10,IF(AND($D$1="三交代制",AO$17&gt;=2,AO$17&lt;=30,OR(AO107="準",AO107="深"),OR(AP107="準",AP107="深"),OR(AQ107="準",AQ107="深")),20,IF(AND($D$1="二交代制",OR(AO107="当",AO107="明"),NOT(OR(AND(AO107="当",OR(AP107="明",AO$17=31,AP$18="×"),OR(AQ107="休",AO$17=30,AO$17=31,AQ$18="×")),AND(AO107="明",OR(AN107="当",AO$17=1),OR(AP107="休",AO$17=31,AP$18="×"))))),30,IF(AND($D$1="三交代制",AN107&lt;&gt;"準",AN107&lt;&gt;"深",OR(AO107="準",AO107="深"),(NOT(OR(AND(AO107="準",OR(AN107="日",AN107="休",AO$17=1,AND(AP107&lt;&gt;"準",AP107&lt;&gt;"深",AN107="")),OR(AP107="休",AND(AP107="準",OR(AQ107="休",AO$17=30,AQ$18="×")),AO$17=31,AP$18="×",AP107="")),AND(AO107="深",OR(AN107="休",AO$17=1,AND(AP107&lt;&gt;"準",AP107&lt;&gt;"深",AN107="")),OR(AP107="休",AND(OR(AP107="準",AP107="深"),OR(AQ107="休",AO$17=30,AQ$18="×")),AO$17=31,AP$18="×",AP107="")))))),40,0))))</f>
        <v>0</v>
      </c>
    </row>
    <row r="249" spans="3:41" x14ac:dyDescent="0.4">
      <c r="C249" s="17"/>
      <c r="D249" s="27"/>
      <c r="E249" s="27"/>
      <c r="F249" s="27"/>
      <c r="G249" s="27"/>
      <c r="H249" s="27"/>
      <c r="I249" s="345"/>
      <c r="J249" s="434"/>
      <c r="K249" s="343"/>
      <c r="L249" s="343"/>
      <c r="M249" s="343"/>
      <c r="N249" s="343"/>
      <c r="O249" s="343"/>
      <c r="P249" s="343"/>
      <c r="Q249" s="343"/>
      <c r="R249" s="343"/>
      <c r="S249" s="343"/>
      <c r="T249" s="343"/>
      <c r="U249" s="343"/>
      <c r="V249" s="343"/>
      <c r="W249" s="343"/>
      <c r="X249" s="343"/>
      <c r="Y249" s="343"/>
      <c r="Z249" s="343"/>
      <c r="AA249" s="343"/>
      <c r="AB249" s="343"/>
      <c r="AC249" s="343"/>
      <c r="AD249" s="343"/>
      <c r="AE249" s="343"/>
      <c r="AF249" s="343"/>
      <c r="AG249" s="343"/>
      <c r="AH249" s="343"/>
      <c r="AI249" s="343"/>
      <c r="AJ249" s="343"/>
      <c r="AK249" s="343"/>
      <c r="AL249" s="343"/>
      <c r="AM249" s="343"/>
      <c r="AN249" s="343"/>
      <c r="AO249" s="343"/>
    </row>
    <row r="250" spans="3:41" x14ac:dyDescent="0.4">
      <c r="C250" s="17"/>
      <c r="D250" s="27"/>
      <c r="E250" s="27"/>
      <c r="F250" s="27"/>
      <c r="G250" s="27"/>
      <c r="H250" s="27"/>
      <c r="I250" s="345"/>
      <c r="J250" s="419" t="str">
        <f t="shared" ref="J250" si="1717">E109</f>
        <v>中本</v>
      </c>
      <c r="K250" s="343">
        <f t="shared" ref="K250" si="1718">IF(AND($D$1="二交代制",K$17&gt;=1,K$17&lt;=28,K109="当",L109="明",M109="休",N109="当"),10,IF(AND($D$1="三交代制",K$17&gt;=2,K$17&lt;=30,OR(K109="準",K109="深"),OR(L109="準",L109="深"),OR(M109="準",M109="深")),20,IF(AND($D$1="二交代制",OR(K109="当",K109="明"),NOT(OR(AND(K109="当",OR(L109="明",K$17=31,L$18="×"),OR(M109="休",K$17=30,K$17=31,M$18="×")),AND(K109="明",OR(J109="当",K$17=1),OR(L109="休",K$17=31,L$18="×"))))),30,IF(AND($D$1="三交代制",J109&lt;&gt;"準",J109&lt;&gt;"深",OR(K109="準",K109="深"),(NOT(OR(AND(K109="準",OR(J109="日",J109="休",K$17=1,AND(L109&lt;&gt;"準",L109&lt;&gt;"深",J109="")),OR(L109="休",AND(L109="準",OR(M109="休",K$17=30,M$18="×")),K$17=31,L$18="×",L109="")),AND(K109="深",OR(J109="休",K$17=1,AND(L109&lt;&gt;"準",L109&lt;&gt;"深",J109="")),OR(L109="休",AND(OR(L109="準",L109="深"),OR(M109="休",K$17=30,M$18="×")),K$17=31,L$18="×",L109="")))))),40,0))))</f>
        <v>0</v>
      </c>
      <c r="L250" s="343">
        <f t="shared" ref="L250" si="1719">IF(AND($D$1="二交代制",L$17&gt;=1,L$17&lt;=28,L109="当",M109="明",N109="休",O109="当"),10,IF(AND($D$1="三交代制",L$17&gt;=2,L$17&lt;=30,OR(L109="準",L109="深"),OR(M109="準",M109="深"),OR(N109="準",N109="深")),20,IF(AND($D$1="二交代制",OR(L109="当",L109="明"),NOT(OR(AND(L109="当",OR(M109="明",L$17=31,M$18="×"),OR(N109="休",L$17=30,L$17=31,N$18="×")),AND(L109="明",OR(K109="当",L$17=1),OR(M109="休",L$17=31,M$18="×"))))),30,IF(AND($D$1="三交代制",K109&lt;&gt;"準",K109&lt;&gt;"深",OR(L109="準",L109="深"),(NOT(OR(AND(L109="準",OR(K109="日",K109="休",L$17=1,AND(M109&lt;&gt;"準",M109&lt;&gt;"深",K109="")),OR(M109="休",AND(M109="準",OR(N109="休",L$17=30,N$18="×")),L$17=31,M$18="×",M109="")),AND(L109="深",OR(K109="休",L$17=1,AND(M109&lt;&gt;"準",M109&lt;&gt;"深",K109="")),OR(M109="休",AND(OR(M109="準",M109="深"),OR(N109="休",L$17=30,N$18="×")),L$17=31,M$18="×",M109="")))))),40,0))))</f>
        <v>0</v>
      </c>
      <c r="M250" s="343">
        <f t="shared" ref="M250" si="1720">IF(AND($D$1="二交代制",M$17&gt;=1,M$17&lt;=28,M109="当",N109="明",O109="休",P109="当"),10,IF(AND($D$1="三交代制",M$17&gt;=2,M$17&lt;=30,OR(M109="準",M109="深"),OR(N109="準",N109="深"),OR(O109="準",O109="深")),20,IF(AND($D$1="二交代制",OR(M109="当",M109="明"),NOT(OR(AND(M109="当",OR(N109="明",M$17=31,N$18="×"),OR(O109="休",M$17=30,M$17=31,O$18="×")),AND(M109="明",OR(L109="当",M$17=1),OR(N109="休",M$17=31,N$18="×"))))),30,IF(AND($D$1="三交代制",L109&lt;&gt;"準",L109&lt;&gt;"深",OR(M109="準",M109="深"),(NOT(OR(AND(M109="準",OR(L109="日",L109="休",M$17=1,AND(N109&lt;&gt;"準",N109&lt;&gt;"深",L109="")),OR(N109="休",AND(N109="準",OR(O109="休",M$17=30,O$18="×")),M$17=31,N$18="×",N109="")),AND(M109="深",OR(L109="休",M$17=1,AND(N109&lt;&gt;"準",N109&lt;&gt;"深",L109="")),OR(N109="休",AND(OR(N109="準",N109="深"),OR(O109="休",M$17=30,O$18="×")),M$17=31,N$18="×",N109="")))))),40,0))))</f>
        <v>0</v>
      </c>
      <c r="N250" s="343">
        <f t="shared" ref="N250" si="1721">IF(AND($D$1="二交代制",N$17&gt;=1,N$17&lt;=28,N109="当",O109="明",P109="休",Q109="当"),10,IF(AND($D$1="三交代制",N$17&gt;=2,N$17&lt;=30,OR(N109="準",N109="深"),OR(O109="準",O109="深"),OR(P109="準",P109="深")),20,IF(AND($D$1="二交代制",OR(N109="当",N109="明"),NOT(OR(AND(N109="当",OR(O109="明",N$17=31,O$18="×"),OR(P109="休",N$17=30,N$17=31,P$18="×")),AND(N109="明",OR(M109="当",N$17=1),OR(O109="休",N$17=31,O$18="×"))))),30,IF(AND($D$1="三交代制",M109&lt;&gt;"準",M109&lt;&gt;"深",OR(N109="準",N109="深"),(NOT(OR(AND(N109="準",OR(M109="日",M109="休",N$17=1,AND(O109&lt;&gt;"準",O109&lt;&gt;"深",M109="")),OR(O109="休",AND(O109="準",OR(P109="休",N$17=30,P$18="×")),N$17=31,O$18="×",O109="")),AND(N109="深",OR(M109="休",N$17=1,AND(O109&lt;&gt;"準",O109&lt;&gt;"深",M109="")),OR(O109="休",AND(OR(O109="準",O109="深"),OR(P109="休",N$17=30,P$18="×")),N$17=31,O$18="×",O109="")))))),40,0))))</f>
        <v>0</v>
      </c>
      <c r="O250" s="343">
        <f t="shared" ref="O250" si="1722">IF(AND($D$1="二交代制",O$17&gt;=1,O$17&lt;=28,O109="当",P109="明",Q109="休",R109="当"),10,IF(AND($D$1="三交代制",O$17&gt;=2,O$17&lt;=30,OR(O109="準",O109="深"),OR(P109="準",P109="深"),OR(Q109="準",Q109="深")),20,IF(AND($D$1="二交代制",OR(O109="当",O109="明"),NOT(OR(AND(O109="当",OR(P109="明",O$17=31,P$18="×"),OR(Q109="休",O$17=30,O$17=31,Q$18="×")),AND(O109="明",OR(N109="当",O$17=1),OR(P109="休",O$17=31,P$18="×"))))),30,IF(AND($D$1="三交代制",N109&lt;&gt;"準",N109&lt;&gt;"深",OR(O109="準",O109="深"),(NOT(OR(AND(O109="準",OR(N109="日",N109="休",O$17=1,AND(P109&lt;&gt;"準",P109&lt;&gt;"深",N109="")),OR(P109="休",AND(P109="準",OR(Q109="休",O$17=30,Q$18="×")),O$17=31,P$18="×",P109="")),AND(O109="深",OR(N109="休",O$17=1,AND(P109&lt;&gt;"準",P109&lt;&gt;"深",N109="")),OR(P109="休",AND(OR(P109="準",P109="深"),OR(Q109="休",O$17=30,Q$18="×")),O$17=31,P$18="×",P109="")))))),40,0))))</f>
        <v>0</v>
      </c>
      <c r="P250" s="343">
        <f t="shared" ref="P250" si="1723">IF(AND($D$1="二交代制",P$17&gt;=1,P$17&lt;=28,P109="当",Q109="明",R109="休",S109="当"),10,IF(AND($D$1="三交代制",P$17&gt;=2,P$17&lt;=30,OR(P109="準",P109="深"),OR(Q109="準",Q109="深"),OR(R109="準",R109="深")),20,IF(AND($D$1="二交代制",OR(P109="当",P109="明"),NOT(OR(AND(P109="当",OR(Q109="明",P$17=31,Q$18="×"),OR(R109="休",P$17=30,P$17=31,R$18="×")),AND(P109="明",OR(O109="当",P$17=1),OR(Q109="休",P$17=31,Q$18="×"))))),30,IF(AND($D$1="三交代制",O109&lt;&gt;"準",O109&lt;&gt;"深",OR(P109="準",P109="深"),(NOT(OR(AND(P109="準",OR(O109="日",O109="休",P$17=1,AND(Q109&lt;&gt;"準",Q109&lt;&gt;"深",O109="")),OR(Q109="休",AND(Q109="準",OR(R109="休",P$17=30,R$18="×")),P$17=31,Q$18="×",Q109="")),AND(P109="深",OR(O109="休",P$17=1,AND(Q109&lt;&gt;"準",Q109&lt;&gt;"深",O109="")),OR(Q109="休",AND(OR(Q109="準",Q109="深"),OR(R109="休",P$17=30,R$18="×")),P$17=31,Q$18="×",Q109="")))))),40,0))))</f>
        <v>0</v>
      </c>
      <c r="Q250" s="343">
        <f t="shared" ref="Q250" si="1724">IF(AND($D$1="二交代制",Q$17&gt;=1,Q$17&lt;=28,Q109="当",R109="明",S109="休",T109="当"),10,IF(AND($D$1="三交代制",Q$17&gt;=2,Q$17&lt;=30,OR(Q109="準",Q109="深"),OR(R109="準",R109="深"),OR(S109="準",S109="深")),20,IF(AND($D$1="二交代制",OR(Q109="当",Q109="明"),NOT(OR(AND(Q109="当",OR(R109="明",Q$17=31,R$18="×"),OR(S109="休",Q$17=30,Q$17=31,S$18="×")),AND(Q109="明",OR(P109="当",Q$17=1),OR(R109="休",Q$17=31,R$18="×"))))),30,IF(AND($D$1="三交代制",P109&lt;&gt;"準",P109&lt;&gt;"深",OR(Q109="準",Q109="深"),(NOT(OR(AND(Q109="準",OR(P109="日",P109="休",Q$17=1,AND(R109&lt;&gt;"準",R109&lt;&gt;"深",P109="")),OR(R109="休",AND(R109="準",OR(S109="休",Q$17=30,S$18="×")),Q$17=31,R$18="×",R109="")),AND(Q109="深",OR(P109="休",Q$17=1,AND(R109&lt;&gt;"準",R109&lt;&gt;"深",P109="")),OR(R109="休",AND(OR(R109="準",R109="深"),OR(S109="休",Q$17=30,S$18="×")),Q$17=31,R$18="×",R109="")))))),40,0))))</f>
        <v>0</v>
      </c>
      <c r="R250" s="343">
        <f t="shared" ref="R250" si="1725">IF(AND($D$1="二交代制",R$17&gt;=1,R$17&lt;=28,R109="当",S109="明",T109="休",U109="当"),10,IF(AND($D$1="三交代制",R$17&gt;=2,R$17&lt;=30,OR(R109="準",R109="深"),OR(S109="準",S109="深"),OR(T109="準",T109="深")),20,IF(AND($D$1="二交代制",OR(R109="当",R109="明"),NOT(OR(AND(R109="当",OR(S109="明",R$17=31,S$18="×"),OR(T109="休",R$17=30,R$17=31,T$18="×")),AND(R109="明",OR(Q109="当",R$17=1),OR(S109="休",R$17=31,S$18="×"))))),30,IF(AND($D$1="三交代制",Q109&lt;&gt;"準",Q109&lt;&gt;"深",OR(R109="準",R109="深"),(NOT(OR(AND(R109="準",OR(Q109="日",Q109="休",R$17=1,AND(S109&lt;&gt;"準",S109&lt;&gt;"深",Q109="")),OR(S109="休",AND(S109="準",OR(T109="休",R$17=30,T$18="×")),R$17=31,S$18="×",S109="")),AND(R109="深",OR(Q109="休",R$17=1,AND(S109&lt;&gt;"準",S109&lt;&gt;"深",Q109="")),OR(S109="休",AND(OR(S109="準",S109="深"),OR(T109="休",R$17=30,T$18="×")),R$17=31,S$18="×",S109="")))))),40,0))))</f>
        <v>0</v>
      </c>
      <c r="S250" s="343">
        <f t="shared" ref="S250" si="1726">IF(AND($D$1="二交代制",S$17&gt;=1,S$17&lt;=28,S109="当",T109="明",U109="休",V109="当"),10,IF(AND($D$1="三交代制",S$17&gt;=2,S$17&lt;=30,OR(S109="準",S109="深"),OR(T109="準",T109="深"),OR(U109="準",U109="深")),20,IF(AND($D$1="二交代制",OR(S109="当",S109="明"),NOT(OR(AND(S109="当",OR(T109="明",S$17=31,T$18="×"),OR(U109="休",S$17=30,S$17=31,U$18="×")),AND(S109="明",OR(R109="当",S$17=1),OR(T109="休",S$17=31,T$18="×"))))),30,IF(AND($D$1="三交代制",R109&lt;&gt;"準",R109&lt;&gt;"深",OR(S109="準",S109="深"),(NOT(OR(AND(S109="準",OR(R109="日",R109="休",S$17=1,AND(T109&lt;&gt;"準",T109&lt;&gt;"深",R109="")),OR(T109="休",AND(T109="準",OR(U109="休",S$17=30,U$18="×")),S$17=31,T$18="×",T109="")),AND(S109="深",OR(R109="休",S$17=1,AND(T109&lt;&gt;"準",T109&lt;&gt;"深",R109="")),OR(T109="休",AND(OR(T109="準",T109="深"),OR(U109="休",S$17=30,U$18="×")),S$17=31,T$18="×",T109="")))))),40,0))))</f>
        <v>0</v>
      </c>
      <c r="T250" s="343">
        <f t="shared" ref="T250" si="1727">IF(AND($D$1="二交代制",T$17&gt;=1,T$17&lt;=28,T109="当",U109="明",V109="休",W109="当"),10,IF(AND($D$1="三交代制",T$17&gt;=2,T$17&lt;=30,OR(T109="準",T109="深"),OR(U109="準",U109="深"),OR(V109="準",V109="深")),20,IF(AND($D$1="二交代制",OR(T109="当",T109="明"),NOT(OR(AND(T109="当",OR(U109="明",T$17=31,U$18="×"),OR(V109="休",T$17=30,T$17=31,V$18="×")),AND(T109="明",OR(S109="当",T$17=1),OR(U109="休",T$17=31,U$18="×"))))),30,IF(AND($D$1="三交代制",S109&lt;&gt;"準",S109&lt;&gt;"深",OR(T109="準",T109="深"),(NOT(OR(AND(T109="準",OR(S109="日",S109="休",T$17=1,AND(U109&lt;&gt;"準",U109&lt;&gt;"深",S109="")),OR(U109="休",AND(U109="準",OR(V109="休",T$17=30,V$18="×")),T$17=31,U$18="×",U109="")),AND(T109="深",OR(S109="休",T$17=1,AND(U109&lt;&gt;"準",U109&lt;&gt;"深",S109="")),OR(U109="休",AND(OR(U109="準",U109="深"),OR(V109="休",T$17=30,V$18="×")),T$17=31,U$18="×",U109="")))))),40,0))))</f>
        <v>0</v>
      </c>
      <c r="U250" s="343">
        <f t="shared" ref="U250" si="1728">IF(AND($D$1="二交代制",U$17&gt;=1,U$17&lt;=28,U109="当",V109="明",W109="休",X109="当"),10,IF(AND($D$1="三交代制",U$17&gt;=2,U$17&lt;=30,OR(U109="準",U109="深"),OR(V109="準",V109="深"),OR(W109="準",W109="深")),20,IF(AND($D$1="二交代制",OR(U109="当",U109="明"),NOT(OR(AND(U109="当",OR(V109="明",U$17=31,V$18="×"),OR(W109="休",U$17=30,U$17=31,W$18="×")),AND(U109="明",OR(T109="当",U$17=1),OR(V109="休",U$17=31,V$18="×"))))),30,IF(AND($D$1="三交代制",T109&lt;&gt;"準",T109&lt;&gt;"深",OR(U109="準",U109="深"),(NOT(OR(AND(U109="準",OR(T109="日",T109="休",U$17=1,AND(V109&lt;&gt;"準",V109&lt;&gt;"深",T109="")),OR(V109="休",AND(V109="準",OR(W109="休",U$17=30,W$18="×")),U$17=31,V$18="×",V109="")),AND(U109="深",OR(T109="休",U$17=1,AND(V109&lt;&gt;"準",V109&lt;&gt;"深",T109="")),OR(V109="休",AND(OR(V109="準",V109="深"),OR(W109="休",U$17=30,W$18="×")),U$17=31,V$18="×",V109="")))))),40,0))))</f>
        <v>0</v>
      </c>
      <c r="V250" s="343">
        <f t="shared" ref="V250" si="1729">IF(AND($D$1="二交代制",V$17&gt;=1,V$17&lt;=28,V109="当",W109="明",X109="休",Y109="当"),10,IF(AND($D$1="三交代制",V$17&gt;=2,V$17&lt;=30,OR(V109="準",V109="深"),OR(W109="準",W109="深"),OR(X109="準",X109="深")),20,IF(AND($D$1="二交代制",OR(V109="当",V109="明"),NOT(OR(AND(V109="当",OR(W109="明",V$17=31,W$18="×"),OR(X109="休",V$17=30,V$17=31,X$18="×")),AND(V109="明",OR(U109="当",V$17=1),OR(W109="休",V$17=31,W$18="×"))))),30,IF(AND($D$1="三交代制",U109&lt;&gt;"準",U109&lt;&gt;"深",OR(V109="準",V109="深"),(NOT(OR(AND(V109="準",OR(U109="日",U109="休",V$17=1,AND(W109&lt;&gt;"準",W109&lt;&gt;"深",U109="")),OR(W109="休",AND(W109="準",OR(X109="休",V$17=30,X$18="×")),V$17=31,W$18="×",W109="")),AND(V109="深",OR(U109="休",V$17=1,AND(W109&lt;&gt;"準",W109&lt;&gt;"深",U109="")),OR(W109="休",AND(OR(W109="準",W109="深"),OR(X109="休",V$17=30,X$18="×")),V$17=31,W$18="×",W109="")))))),40,0))))</f>
        <v>0</v>
      </c>
      <c r="W250" s="343">
        <f t="shared" ref="W250" si="1730">IF(AND($D$1="二交代制",W$17&gt;=1,W$17&lt;=28,W109="当",X109="明",Y109="休",Z109="当"),10,IF(AND($D$1="三交代制",W$17&gt;=2,W$17&lt;=30,OR(W109="準",W109="深"),OR(X109="準",X109="深"),OR(Y109="準",Y109="深")),20,IF(AND($D$1="二交代制",OR(W109="当",W109="明"),NOT(OR(AND(W109="当",OR(X109="明",W$17=31,X$18="×"),OR(Y109="休",W$17=30,W$17=31,Y$18="×")),AND(W109="明",OR(V109="当",W$17=1),OR(X109="休",W$17=31,X$18="×"))))),30,IF(AND($D$1="三交代制",V109&lt;&gt;"準",V109&lt;&gt;"深",OR(W109="準",W109="深"),(NOT(OR(AND(W109="準",OR(V109="日",V109="休",W$17=1,AND(X109&lt;&gt;"準",X109&lt;&gt;"深",V109="")),OR(X109="休",AND(X109="準",OR(Y109="休",W$17=30,Y$18="×")),W$17=31,X$18="×",X109="")),AND(W109="深",OR(V109="休",W$17=1,AND(X109&lt;&gt;"準",X109&lt;&gt;"深",V109="")),OR(X109="休",AND(OR(X109="準",X109="深"),OR(Y109="休",W$17=30,Y$18="×")),W$17=31,X$18="×",X109="")))))),40,0))))</f>
        <v>0</v>
      </c>
      <c r="X250" s="343">
        <f t="shared" ref="X250" si="1731">IF(AND($D$1="二交代制",X$17&gt;=1,X$17&lt;=28,X109="当",Y109="明",Z109="休",AA109="当"),10,IF(AND($D$1="三交代制",X$17&gt;=2,X$17&lt;=30,OR(X109="準",X109="深"),OR(Y109="準",Y109="深"),OR(Z109="準",Z109="深")),20,IF(AND($D$1="二交代制",OR(X109="当",X109="明"),NOT(OR(AND(X109="当",OR(Y109="明",X$17=31,Y$18="×"),OR(Z109="休",X$17=30,X$17=31,Z$18="×")),AND(X109="明",OR(W109="当",X$17=1),OR(Y109="休",X$17=31,Y$18="×"))))),30,IF(AND($D$1="三交代制",W109&lt;&gt;"準",W109&lt;&gt;"深",OR(X109="準",X109="深"),(NOT(OR(AND(X109="準",OR(W109="日",W109="休",X$17=1,AND(Y109&lt;&gt;"準",Y109&lt;&gt;"深",W109="")),OR(Y109="休",AND(Y109="準",OR(Z109="休",X$17=30,Z$18="×")),X$17=31,Y$18="×",Y109="")),AND(X109="深",OR(W109="休",X$17=1,AND(Y109&lt;&gt;"準",Y109&lt;&gt;"深",W109="")),OR(Y109="休",AND(OR(Y109="準",Y109="深"),OR(Z109="休",X$17=30,Z$18="×")),X$17=31,Y$18="×",Y109="")))))),40,0))))</f>
        <v>0</v>
      </c>
      <c r="Y250" s="343">
        <f t="shared" ref="Y250" si="1732">IF(AND($D$1="二交代制",Y$17&gt;=1,Y$17&lt;=28,Y109="当",Z109="明",AA109="休",AB109="当"),10,IF(AND($D$1="三交代制",Y$17&gt;=2,Y$17&lt;=30,OR(Y109="準",Y109="深"),OR(Z109="準",Z109="深"),OR(AA109="準",AA109="深")),20,IF(AND($D$1="二交代制",OR(Y109="当",Y109="明"),NOT(OR(AND(Y109="当",OR(Z109="明",Y$17=31,Z$18="×"),OR(AA109="休",Y$17=30,Y$17=31,AA$18="×")),AND(Y109="明",OR(X109="当",Y$17=1),OR(Z109="休",Y$17=31,Z$18="×"))))),30,IF(AND($D$1="三交代制",X109&lt;&gt;"準",X109&lt;&gt;"深",OR(Y109="準",Y109="深"),(NOT(OR(AND(Y109="準",OR(X109="日",X109="休",Y$17=1,AND(Z109&lt;&gt;"準",Z109&lt;&gt;"深",X109="")),OR(Z109="休",AND(Z109="準",OR(AA109="休",Y$17=30,AA$18="×")),Y$17=31,Z$18="×",Z109="")),AND(Y109="深",OR(X109="休",Y$17=1,AND(Z109&lt;&gt;"準",Z109&lt;&gt;"深",X109="")),OR(Z109="休",AND(OR(Z109="準",Z109="深"),OR(AA109="休",Y$17=30,AA$18="×")),Y$17=31,Z$18="×",Z109="")))))),40,0))))</f>
        <v>0</v>
      </c>
      <c r="Z250" s="343">
        <f t="shared" ref="Z250" si="1733">IF(AND($D$1="二交代制",Z$17&gt;=1,Z$17&lt;=28,Z109="当",AA109="明",AB109="休",AC109="当"),10,IF(AND($D$1="三交代制",Z$17&gt;=2,Z$17&lt;=30,OR(Z109="準",Z109="深"),OR(AA109="準",AA109="深"),OR(AB109="準",AB109="深")),20,IF(AND($D$1="二交代制",OR(Z109="当",Z109="明"),NOT(OR(AND(Z109="当",OR(AA109="明",Z$17=31,AA$18="×"),OR(AB109="休",Z$17=30,Z$17=31,AB$18="×")),AND(Z109="明",OR(Y109="当",Z$17=1),OR(AA109="休",Z$17=31,AA$18="×"))))),30,IF(AND($D$1="三交代制",Y109&lt;&gt;"準",Y109&lt;&gt;"深",OR(Z109="準",Z109="深"),(NOT(OR(AND(Z109="準",OR(Y109="日",Y109="休",Z$17=1,AND(AA109&lt;&gt;"準",AA109&lt;&gt;"深",Y109="")),OR(AA109="休",AND(AA109="準",OR(AB109="休",Z$17=30,AB$18="×")),Z$17=31,AA$18="×",AA109="")),AND(Z109="深",OR(Y109="休",Z$17=1,AND(AA109&lt;&gt;"準",AA109&lt;&gt;"深",Y109="")),OR(AA109="休",AND(OR(AA109="準",AA109="深"),OR(AB109="休",Z$17=30,AB$18="×")),Z$17=31,AA$18="×",AA109="")))))),40,0))))</f>
        <v>0</v>
      </c>
      <c r="AA250" s="343">
        <f t="shared" ref="AA250" si="1734">IF(AND($D$1="二交代制",AA$17&gt;=1,AA$17&lt;=28,AA109="当",AB109="明",AC109="休",AD109="当"),10,IF(AND($D$1="三交代制",AA$17&gt;=2,AA$17&lt;=30,OR(AA109="準",AA109="深"),OR(AB109="準",AB109="深"),OR(AC109="準",AC109="深")),20,IF(AND($D$1="二交代制",OR(AA109="当",AA109="明"),NOT(OR(AND(AA109="当",OR(AB109="明",AA$17=31,AB$18="×"),OR(AC109="休",AA$17=30,AA$17=31,AC$18="×")),AND(AA109="明",OR(Z109="当",AA$17=1),OR(AB109="休",AA$17=31,AB$18="×"))))),30,IF(AND($D$1="三交代制",Z109&lt;&gt;"準",Z109&lt;&gt;"深",OR(AA109="準",AA109="深"),(NOT(OR(AND(AA109="準",OR(Z109="日",Z109="休",AA$17=1,AND(AB109&lt;&gt;"準",AB109&lt;&gt;"深",Z109="")),OR(AB109="休",AND(AB109="準",OR(AC109="休",AA$17=30,AC$18="×")),AA$17=31,AB$18="×",AB109="")),AND(AA109="深",OR(Z109="休",AA$17=1,AND(AB109&lt;&gt;"準",AB109&lt;&gt;"深",Z109="")),OR(AB109="休",AND(OR(AB109="準",AB109="深"),OR(AC109="休",AA$17=30,AC$18="×")),AA$17=31,AB$18="×",AB109="")))))),40,0))))</f>
        <v>0</v>
      </c>
      <c r="AB250" s="343">
        <f t="shared" ref="AB250" si="1735">IF(AND($D$1="二交代制",AB$17&gt;=1,AB$17&lt;=28,AB109="当",AC109="明",AD109="休",AE109="当"),10,IF(AND($D$1="三交代制",AB$17&gt;=2,AB$17&lt;=30,OR(AB109="準",AB109="深"),OR(AC109="準",AC109="深"),OR(AD109="準",AD109="深")),20,IF(AND($D$1="二交代制",OR(AB109="当",AB109="明"),NOT(OR(AND(AB109="当",OR(AC109="明",AB$17=31,AC$18="×"),OR(AD109="休",AB$17=30,AB$17=31,AD$18="×")),AND(AB109="明",OR(AA109="当",AB$17=1),OR(AC109="休",AB$17=31,AC$18="×"))))),30,IF(AND($D$1="三交代制",AA109&lt;&gt;"準",AA109&lt;&gt;"深",OR(AB109="準",AB109="深"),(NOT(OR(AND(AB109="準",OR(AA109="日",AA109="休",AB$17=1,AND(AC109&lt;&gt;"準",AC109&lt;&gt;"深",AA109="")),OR(AC109="休",AND(AC109="準",OR(AD109="休",AB$17=30,AD$18="×")),AB$17=31,AC$18="×",AC109="")),AND(AB109="深",OR(AA109="休",AB$17=1,AND(AC109&lt;&gt;"準",AC109&lt;&gt;"深",AA109="")),OR(AC109="休",AND(OR(AC109="準",AC109="深"),OR(AD109="休",AB$17=30,AD$18="×")),AB$17=31,AC$18="×",AC109="")))))),40,0))))</f>
        <v>0</v>
      </c>
      <c r="AC250" s="343">
        <f t="shared" ref="AC250" si="1736">IF(AND($D$1="二交代制",AC$17&gt;=1,AC$17&lt;=28,AC109="当",AD109="明",AE109="休",AF109="当"),10,IF(AND($D$1="三交代制",AC$17&gt;=2,AC$17&lt;=30,OR(AC109="準",AC109="深"),OR(AD109="準",AD109="深"),OR(AE109="準",AE109="深")),20,IF(AND($D$1="二交代制",OR(AC109="当",AC109="明"),NOT(OR(AND(AC109="当",OR(AD109="明",AC$17=31,AD$18="×"),OR(AE109="休",AC$17=30,AC$17=31,AE$18="×")),AND(AC109="明",OR(AB109="当",AC$17=1),OR(AD109="休",AC$17=31,AD$18="×"))))),30,IF(AND($D$1="三交代制",AB109&lt;&gt;"準",AB109&lt;&gt;"深",OR(AC109="準",AC109="深"),(NOT(OR(AND(AC109="準",OR(AB109="日",AB109="休",AC$17=1,AND(AD109&lt;&gt;"準",AD109&lt;&gt;"深",AB109="")),OR(AD109="休",AND(AD109="準",OR(AE109="休",AC$17=30,AE$18="×")),AC$17=31,AD$18="×",AD109="")),AND(AC109="深",OR(AB109="休",AC$17=1,AND(AD109&lt;&gt;"準",AD109&lt;&gt;"深",AB109="")),OR(AD109="休",AND(OR(AD109="準",AD109="深"),OR(AE109="休",AC$17=30,AE$18="×")),AC$17=31,AD$18="×",AD109="")))))),40,0))))</f>
        <v>0</v>
      </c>
      <c r="AD250" s="343">
        <f t="shared" ref="AD250" si="1737">IF(AND($D$1="二交代制",AD$17&gt;=1,AD$17&lt;=28,AD109="当",AE109="明",AF109="休",AG109="当"),10,IF(AND($D$1="三交代制",AD$17&gt;=2,AD$17&lt;=30,OR(AD109="準",AD109="深"),OR(AE109="準",AE109="深"),OR(AF109="準",AF109="深")),20,IF(AND($D$1="二交代制",OR(AD109="当",AD109="明"),NOT(OR(AND(AD109="当",OR(AE109="明",AD$17=31,AE$18="×"),OR(AF109="休",AD$17=30,AD$17=31,AF$18="×")),AND(AD109="明",OR(AC109="当",AD$17=1),OR(AE109="休",AD$17=31,AE$18="×"))))),30,IF(AND($D$1="三交代制",AC109&lt;&gt;"準",AC109&lt;&gt;"深",OR(AD109="準",AD109="深"),(NOT(OR(AND(AD109="準",OR(AC109="日",AC109="休",AD$17=1,AND(AE109&lt;&gt;"準",AE109&lt;&gt;"深",AC109="")),OR(AE109="休",AND(AE109="準",OR(AF109="休",AD$17=30,AF$18="×")),AD$17=31,AE$18="×",AE109="")),AND(AD109="深",OR(AC109="休",AD$17=1,AND(AE109&lt;&gt;"準",AE109&lt;&gt;"深",AC109="")),OR(AE109="休",AND(OR(AE109="準",AE109="深"),OR(AF109="休",AD$17=30,AF$18="×")),AD$17=31,AE$18="×",AE109="")))))),40,0))))</f>
        <v>0</v>
      </c>
      <c r="AE250" s="343">
        <f t="shared" ref="AE250" si="1738">IF(AND($D$1="二交代制",AE$17&gt;=1,AE$17&lt;=28,AE109="当",AF109="明",AG109="休",AH109="当"),10,IF(AND($D$1="三交代制",AE$17&gt;=2,AE$17&lt;=30,OR(AE109="準",AE109="深"),OR(AF109="準",AF109="深"),OR(AG109="準",AG109="深")),20,IF(AND($D$1="二交代制",OR(AE109="当",AE109="明"),NOT(OR(AND(AE109="当",OR(AF109="明",AE$17=31,AF$18="×"),OR(AG109="休",AE$17=30,AE$17=31,AG$18="×")),AND(AE109="明",OR(AD109="当",AE$17=1),OR(AF109="休",AE$17=31,AF$18="×"))))),30,IF(AND($D$1="三交代制",AD109&lt;&gt;"準",AD109&lt;&gt;"深",OR(AE109="準",AE109="深"),(NOT(OR(AND(AE109="準",OR(AD109="日",AD109="休",AE$17=1,AND(AF109&lt;&gt;"準",AF109&lt;&gt;"深",AD109="")),OR(AF109="休",AND(AF109="準",OR(AG109="休",AE$17=30,AG$18="×")),AE$17=31,AF$18="×",AF109="")),AND(AE109="深",OR(AD109="休",AE$17=1,AND(AF109&lt;&gt;"準",AF109&lt;&gt;"深",AD109="")),OR(AF109="休",AND(OR(AF109="準",AF109="深"),OR(AG109="休",AE$17=30,AG$18="×")),AE$17=31,AF$18="×",AF109="")))))),40,0))))</f>
        <v>0</v>
      </c>
      <c r="AF250" s="343">
        <f t="shared" ref="AF250" si="1739">IF(AND($D$1="二交代制",AF$17&gt;=1,AF$17&lt;=28,AF109="当",AG109="明",AH109="休",AI109="当"),10,IF(AND($D$1="三交代制",AF$17&gt;=2,AF$17&lt;=30,OR(AF109="準",AF109="深"),OR(AG109="準",AG109="深"),OR(AH109="準",AH109="深")),20,IF(AND($D$1="二交代制",OR(AF109="当",AF109="明"),NOT(OR(AND(AF109="当",OR(AG109="明",AF$17=31,AG$18="×"),OR(AH109="休",AF$17=30,AF$17=31,AH$18="×")),AND(AF109="明",OR(AE109="当",AF$17=1),OR(AG109="休",AF$17=31,AG$18="×"))))),30,IF(AND($D$1="三交代制",AE109&lt;&gt;"準",AE109&lt;&gt;"深",OR(AF109="準",AF109="深"),(NOT(OR(AND(AF109="準",OR(AE109="日",AE109="休",AF$17=1,AND(AG109&lt;&gt;"準",AG109&lt;&gt;"深",AE109="")),OR(AG109="休",AND(AG109="準",OR(AH109="休",AF$17=30,AH$18="×")),AF$17=31,AG$18="×",AG109="")),AND(AF109="深",OR(AE109="休",AF$17=1,AND(AG109&lt;&gt;"準",AG109&lt;&gt;"深",AE109="")),OR(AG109="休",AND(OR(AG109="準",AG109="深"),OR(AH109="休",AF$17=30,AH$18="×")),AF$17=31,AG$18="×",AG109="")))))),40,0))))</f>
        <v>0</v>
      </c>
      <c r="AG250" s="343">
        <f t="shared" ref="AG250" si="1740">IF(AND($D$1="二交代制",AG$17&gt;=1,AG$17&lt;=28,AG109="当",AH109="明",AI109="休",AJ109="当"),10,IF(AND($D$1="三交代制",AG$17&gt;=2,AG$17&lt;=30,OR(AG109="準",AG109="深"),OR(AH109="準",AH109="深"),OR(AI109="準",AI109="深")),20,IF(AND($D$1="二交代制",OR(AG109="当",AG109="明"),NOT(OR(AND(AG109="当",OR(AH109="明",AG$17=31,AH$18="×"),OR(AI109="休",AG$17=30,AG$17=31,AI$18="×")),AND(AG109="明",OR(AF109="当",AG$17=1),OR(AH109="休",AG$17=31,AH$18="×"))))),30,IF(AND($D$1="三交代制",AF109&lt;&gt;"準",AF109&lt;&gt;"深",OR(AG109="準",AG109="深"),(NOT(OR(AND(AG109="準",OR(AF109="日",AF109="休",AG$17=1,AND(AH109&lt;&gt;"準",AH109&lt;&gt;"深",AF109="")),OR(AH109="休",AND(AH109="準",OR(AI109="休",AG$17=30,AI$18="×")),AG$17=31,AH$18="×",AH109="")),AND(AG109="深",OR(AF109="休",AG$17=1,AND(AH109&lt;&gt;"準",AH109&lt;&gt;"深",AF109="")),OR(AH109="休",AND(OR(AH109="準",AH109="深"),OR(AI109="休",AG$17=30,AI$18="×")),AG$17=31,AH$18="×",AH109="")))))),40,0))))</f>
        <v>0</v>
      </c>
      <c r="AH250" s="343">
        <f t="shared" ref="AH250" si="1741">IF(AND($D$1="二交代制",AH$17&gt;=1,AH$17&lt;=28,AH109="当",AI109="明",AJ109="休",AK109="当"),10,IF(AND($D$1="三交代制",AH$17&gt;=2,AH$17&lt;=30,OR(AH109="準",AH109="深"),OR(AI109="準",AI109="深"),OR(AJ109="準",AJ109="深")),20,IF(AND($D$1="二交代制",OR(AH109="当",AH109="明"),NOT(OR(AND(AH109="当",OR(AI109="明",AH$17=31,AI$18="×"),OR(AJ109="休",AH$17=30,AH$17=31,AJ$18="×")),AND(AH109="明",OR(AG109="当",AH$17=1),OR(AI109="休",AH$17=31,AI$18="×"))))),30,IF(AND($D$1="三交代制",AG109&lt;&gt;"準",AG109&lt;&gt;"深",OR(AH109="準",AH109="深"),(NOT(OR(AND(AH109="準",OR(AG109="日",AG109="休",AH$17=1,AND(AI109&lt;&gt;"準",AI109&lt;&gt;"深",AG109="")),OR(AI109="休",AND(AI109="準",OR(AJ109="休",AH$17=30,AJ$18="×")),AH$17=31,AI$18="×",AI109="")),AND(AH109="深",OR(AG109="休",AH$17=1,AND(AI109&lt;&gt;"準",AI109&lt;&gt;"深",AG109="")),OR(AI109="休",AND(OR(AI109="準",AI109="深"),OR(AJ109="休",AH$17=30,AJ$18="×")),AH$17=31,AI$18="×",AI109="")))))),40,0))))</f>
        <v>0</v>
      </c>
      <c r="AI250" s="343">
        <f t="shared" ref="AI250" si="1742">IF(AND($D$1="二交代制",AI$17&gt;=1,AI$17&lt;=28,AI109="当",AJ109="明",AK109="休",AL109="当"),10,IF(AND($D$1="三交代制",AI$17&gt;=2,AI$17&lt;=30,OR(AI109="準",AI109="深"),OR(AJ109="準",AJ109="深"),OR(AK109="準",AK109="深")),20,IF(AND($D$1="二交代制",OR(AI109="当",AI109="明"),NOT(OR(AND(AI109="当",OR(AJ109="明",AI$17=31,AJ$18="×"),OR(AK109="休",AI$17=30,AI$17=31,AK$18="×")),AND(AI109="明",OR(AH109="当",AI$17=1),OR(AJ109="休",AI$17=31,AJ$18="×"))))),30,IF(AND($D$1="三交代制",AH109&lt;&gt;"準",AH109&lt;&gt;"深",OR(AI109="準",AI109="深"),(NOT(OR(AND(AI109="準",OR(AH109="日",AH109="休",AI$17=1,AND(AJ109&lt;&gt;"準",AJ109&lt;&gt;"深",AH109="")),OR(AJ109="休",AND(AJ109="準",OR(AK109="休",AI$17=30,AK$18="×")),AI$17=31,AJ$18="×",AJ109="")),AND(AI109="深",OR(AH109="休",AI$17=1,AND(AJ109&lt;&gt;"準",AJ109&lt;&gt;"深",AH109="")),OR(AJ109="休",AND(OR(AJ109="準",AJ109="深"),OR(AK109="休",AI$17=30,AK$18="×")),AI$17=31,AJ$18="×",AJ109="")))))),40,0))))</f>
        <v>0</v>
      </c>
      <c r="AJ250" s="343">
        <f t="shared" ref="AJ250" si="1743">IF(AND($D$1="二交代制",AJ$17&gt;=1,AJ$17&lt;=28,AJ109="当",AK109="明",AL109="休",AM109="当"),10,IF(AND($D$1="三交代制",AJ$17&gt;=2,AJ$17&lt;=30,OR(AJ109="準",AJ109="深"),OR(AK109="準",AK109="深"),OR(AL109="準",AL109="深")),20,IF(AND($D$1="二交代制",OR(AJ109="当",AJ109="明"),NOT(OR(AND(AJ109="当",OR(AK109="明",AJ$17=31,AK$18="×"),OR(AL109="休",AJ$17=30,AJ$17=31,AL$18="×")),AND(AJ109="明",OR(AI109="当",AJ$17=1),OR(AK109="休",AJ$17=31,AK$18="×"))))),30,IF(AND($D$1="三交代制",AI109&lt;&gt;"準",AI109&lt;&gt;"深",OR(AJ109="準",AJ109="深"),(NOT(OR(AND(AJ109="準",OR(AI109="日",AI109="休",AJ$17=1,AND(AK109&lt;&gt;"準",AK109&lt;&gt;"深",AI109="")),OR(AK109="休",AND(AK109="準",OR(AL109="休",AJ$17=30,AL$18="×")),AJ$17=31,AK$18="×",AK109="")),AND(AJ109="深",OR(AI109="休",AJ$17=1,AND(AK109&lt;&gt;"準",AK109&lt;&gt;"深",AI109="")),OR(AK109="休",AND(OR(AK109="準",AK109="深"),OR(AL109="休",AJ$17=30,AL$18="×")),AJ$17=31,AK$18="×",AK109="")))))),40,0))))</f>
        <v>0</v>
      </c>
      <c r="AK250" s="343">
        <f t="shared" ref="AK250" si="1744">IF(AND($D$1="二交代制",AK$17&gt;=1,AK$17&lt;=28,AK109="当",AL109="明",AM109="休",AN109="当"),10,IF(AND($D$1="三交代制",AK$17&gt;=2,AK$17&lt;=30,OR(AK109="準",AK109="深"),OR(AL109="準",AL109="深"),OR(AM109="準",AM109="深")),20,IF(AND($D$1="二交代制",OR(AK109="当",AK109="明"),NOT(OR(AND(AK109="当",OR(AL109="明",AK$17=31,AL$18="×"),OR(AM109="休",AK$17=30,AK$17=31,AM$18="×")),AND(AK109="明",OR(AJ109="当",AK$17=1),OR(AL109="休",AK$17=31,AL$18="×"))))),30,IF(AND($D$1="三交代制",AJ109&lt;&gt;"準",AJ109&lt;&gt;"深",OR(AK109="準",AK109="深"),(NOT(OR(AND(AK109="準",OR(AJ109="日",AJ109="休",AK$17=1,AND(AL109&lt;&gt;"準",AL109&lt;&gt;"深",AJ109="")),OR(AL109="休",AND(AL109="準",OR(AM109="休",AK$17=30,AM$18="×")),AK$17=31,AL$18="×",AL109="")),AND(AK109="深",OR(AJ109="休",AK$17=1,AND(AL109&lt;&gt;"準",AL109&lt;&gt;"深",AJ109="")),OR(AL109="休",AND(OR(AL109="準",AL109="深"),OR(AM109="休",AK$17=30,AM$18="×")),AK$17=31,AL$18="×",AL109="")))))),40,0))))</f>
        <v>0</v>
      </c>
      <c r="AL250" s="343">
        <f t="shared" ref="AL250" si="1745">IF(AND($D$1="二交代制",AL$17&gt;=1,AL$17&lt;=28,AL109="当",AM109="明",AN109="休",AO109="当"),10,IF(AND($D$1="三交代制",AL$17&gt;=2,AL$17&lt;=30,OR(AL109="準",AL109="深"),OR(AM109="準",AM109="深"),OR(AN109="準",AN109="深")),20,IF(AND($D$1="二交代制",OR(AL109="当",AL109="明"),NOT(OR(AND(AL109="当",OR(AM109="明",AL$17=31,AM$18="×"),OR(AN109="休",AL$17=30,AL$17=31,AN$18="×")),AND(AL109="明",OR(AK109="当",AL$17=1),OR(AM109="休",AL$17=31,AM$18="×"))))),30,IF(AND($D$1="三交代制",AK109&lt;&gt;"準",AK109&lt;&gt;"深",OR(AL109="準",AL109="深"),(NOT(OR(AND(AL109="準",OR(AK109="日",AK109="休",AL$17=1,AND(AM109&lt;&gt;"準",AM109&lt;&gt;"深",AK109="")),OR(AM109="休",AND(AM109="準",OR(AN109="休",AL$17=30,AN$18="×")),AL$17=31,AM$18="×",AM109="")),AND(AL109="深",OR(AK109="休",AL$17=1,AND(AM109&lt;&gt;"準",AM109&lt;&gt;"深",AK109="")),OR(AM109="休",AND(OR(AM109="準",AM109="深"),OR(AN109="休",AL$17=30,AN$18="×")),AL$17=31,AM$18="×",AM109="")))))),40,0))))</f>
        <v>0</v>
      </c>
      <c r="AM250" s="343">
        <f t="shared" ref="AM250" si="1746">IF(AND($D$1="二交代制",AM$17&gt;=1,AM$17&lt;=28,AM109="当",AN109="明",AO109="休",AP109="当"),10,IF(AND($D$1="三交代制",AM$17&gt;=2,AM$17&lt;=30,OR(AM109="準",AM109="深"),OR(AN109="準",AN109="深"),OR(AO109="準",AO109="深")),20,IF(AND($D$1="二交代制",OR(AM109="当",AM109="明"),NOT(OR(AND(AM109="当",OR(AN109="明",AM$17=31,AN$18="×"),OR(AO109="休",AM$17=30,AM$17=31,AO$18="×")),AND(AM109="明",OR(AL109="当",AM$17=1),OR(AN109="休",AM$17=31,AN$18="×"))))),30,IF(AND($D$1="三交代制",AL109&lt;&gt;"準",AL109&lt;&gt;"深",OR(AM109="準",AM109="深"),(NOT(OR(AND(AM109="準",OR(AL109="日",AL109="休",AM$17=1,AND(AN109&lt;&gt;"準",AN109&lt;&gt;"深",AL109="")),OR(AN109="休",AND(AN109="準",OR(AO109="休",AM$17=30,AO$18="×")),AM$17=31,AN$18="×",AN109="")),AND(AM109="深",OR(AL109="休",AM$17=1,AND(AN109&lt;&gt;"準",AN109&lt;&gt;"深",AL109="")),OR(AN109="休",AND(OR(AN109="準",AN109="深"),OR(AO109="休",AM$17=30,AO$18="×")),AM$17=31,AN$18="×",AN109="")))))),40,0))))</f>
        <v>0</v>
      </c>
      <c r="AN250" s="343">
        <f t="shared" ref="AN250" si="1747">IF(AND($D$1="二交代制",AN$17&gt;=1,AN$17&lt;=28,AN109="当",AO109="明",AP109="休",AQ109="当"),10,IF(AND($D$1="三交代制",AN$17&gt;=2,AN$17&lt;=30,OR(AN109="準",AN109="深"),OR(AO109="準",AO109="深"),OR(AP109="準",AP109="深")),20,IF(AND($D$1="二交代制",OR(AN109="当",AN109="明"),NOT(OR(AND(AN109="当",OR(AO109="明",AN$17=31,AO$18="×"),OR(AP109="休",AN$17=30,AN$17=31,AP$18="×")),AND(AN109="明",OR(AM109="当",AN$17=1),OR(AO109="休",AN$17=31,AO$18="×"))))),30,IF(AND($D$1="三交代制",AM109&lt;&gt;"準",AM109&lt;&gt;"深",OR(AN109="準",AN109="深"),(NOT(OR(AND(AN109="準",OR(AM109="日",AM109="休",AN$17=1,AND(AO109&lt;&gt;"準",AO109&lt;&gt;"深",AM109="")),OR(AO109="休",AND(AO109="準",OR(AP109="休",AN$17=30,AP$18="×")),AN$17=31,AO$18="×",AO109="")),AND(AN109="深",OR(AM109="休",AN$17=1,AND(AO109&lt;&gt;"準",AO109&lt;&gt;"深",AM109="")),OR(AO109="休",AND(OR(AO109="準",AO109="深"),OR(AP109="休",AN$17=30,AP$18="×")),AN$17=31,AO$18="×",AO109="")))))),40,0))))</f>
        <v>0</v>
      </c>
      <c r="AO250" s="343">
        <f t="shared" ref="AO250" si="1748">IF(AND($D$1="二交代制",AO$17&gt;=1,AO$17&lt;=28,AO109="当",AP109="明",AQ109="休",AR109="当"),10,IF(AND($D$1="三交代制",AO$17&gt;=2,AO$17&lt;=30,OR(AO109="準",AO109="深"),OR(AP109="準",AP109="深"),OR(AQ109="準",AQ109="深")),20,IF(AND($D$1="二交代制",OR(AO109="当",AO109="明"),NOT(OR(AND(AO109="当",OR(AP109="明",AO$17=31,AP$18="×"),OR(AQ109="休",AO$17=30,AO$17=31,AQ$18="×")),AND(AO109="明",OR(AN109="当",AO$17=1),OR(AP109="休",AO$17=31,AP$18="×"))))),30,IF(AND($D$1="三交代制",AN109&lt;&gt;"準",AN109&lt;&gt;"深",OR(AO109="準",AO109="深"),(NOT(OR(AND(AO109="準",OR(AN109="日",AN109="休",AO$17=1,AND(AP109&lt;&gt;"準",AP109&lt;&gt;"深",AN109="")),OR(AP109="休",AND(AP109="準",OR(AQ109="休",AO$17=30,AQ$18="×")),AO$17=31,AP$18="×",AP109="")),AND(AO109="深",OR(AN109="休",AO$17=1,AND(AP109&lt;&gt;"準",AP109&lt;&gt;"深",AN109="")),OR(AP109="休",AND(OR(AP109="準",AP109="深"),OR(AQ109="休",AO$17=30,AQ$18="×")),AO$17=31,AP$18="×",AP109="")))))),40,0))))</f>
        <v>0</v>
      </c>
    </row>
    <row r="251" spans="3:41" x14ac:dyDescent="0.4">
      <c r="C251" s="17"/>
      <c r="D251" s="27"/>
      <c r="E251" s="27"/>
      <c r="F251" s="27"/>
      <c r="G251" s="27"/>
      <c r="H251" s="27"/>
      <c r="I251" s="345"/>
      <c r="J251" s="434"/>
      <c r="K251" s="343"/>
      <c r="L251" s="343"/>
      <c r="M251" s="343"/>
      <c r="N251" s="343"/>
      <c r="O251" s="343"/>
      <c r="P251" s="343"/>
      <c r="Q251" s="343"/>
      <c r="R251" s="343"/>
      <c r="S251" s="343"/>
      <c r="T251" s="343"/>
      <c r="U251" s="343"/>
      <c r="V251" s="343"/>
      <c r="W251" s="343"/>
      <c r="X251" s="343"/>
      <c r="Y251" s="343"/>
      <c r="Z251" s="343"/>
      <c r="AA251" s="343"/>
      <c r="AB251" s="343"/>
      <c r="AC251" s="343"/>
      <c r="AD251" s="343"/>
      <c r="AE251" s="343"/>
      <c r="AF251" s="343"/>
      <c r="AG251" s="343"/>
      <c r="AH251" s="343"/>
      <c r="AI251" s="343"/>
      <c r="AJ251" s="343"/>
      <c r="AK251" s="343"/>
      <c r="AL251" s="343"/>
      <c r="AM251" s="343"/>
      <c r="AN251" s="343"/>
      <c r="AO251" s="343"/>
    </row>
    <row r="252" spans="3:41" x14ac:dyDescent="0.4">
      <c r="C252" s="17"/>
      <c r="D252" s="27"/>
      <c r="E252" s="27"/>
      <c r="F252" s="27"/>
      <c r="G252" s="27"/>
      <c r="H252" s="27"/>
      <c r="I252" s="345"/>
      <c r="J252" s="419" t="str">
        <f t="shared" ref="J252" si="1749">E111</f>
        <v>岸田</v>
      </c>
      <c r="K252" s="343">
        <f t="shared" ref="K252" si="1750">IF(AND($D$1="二交代制",K$17&gt;=1,K$17&lt;=28,K111="当",L111="明",M111="休",N111="当"),10,IF(AND($D$1="三交代制",K$17&gt;=2,K$17&lt;=30,OR(K111="準",K111="深"),OR(L111="準",L111="深"),OR(M111="準",M111="深")),20,IF(AND($D$1="二交代制",OR(K111="当",K111="明"),NOT(OR(AND(K111="当",OR(L111="明",K$17=31,L$18="×"),OR(M111="休",K$17=30,K$17=31,M$18="×")),AND(K111="明",OR(J111="当",K$17=1),OR(L111="休",K$17=31,L$18="×"))))),30,IF(AND($D$1="三交代制",J111&lt;&gt;"準",J111&lt;&gt;"深",OR(K111="準",K111="深"),(NOT(OR(AND(K111="準",OR(J111="日",J111="休",K$17=1,AND(L111&lt;&gt;"準",L111&lt;&gt;"深",J111="")),OR(L111="休",AND(L111="準",OR(M111="休",K$17=30,M$18="×")),K$17=31,L$18="×",L111="")),AND(K111="深",OR(J111="休",K$17=1,AND(L111&lt;&gt;"準",L111&lt;&gt;"深",J111="")),OR(L111="休",AND(OR(L111="準",L111="深"),OR(M111="休",K$17=30,M$18="×")),K$17=31,L$18="×",L111="")))))),40,0))))</f>
        <v>0</v>
      </c>
      <c r="L252" s="343">
        <f t="shared" ref="L252" si="1751">IF(AND($D$1="二交代制",L$17&gt;=1,L$17&lt;=28,L111="当",M111="明",N111="休",O111="当"),10,IF(AND($D$1="三交代制",L$17&gt;=2,L$17&lt;=30,OR(L111="準",L111="深"),OR(M111="準",M111="深"),OR(N111="準",N111="深")),20,IF(AND($D$1="二交代制",OR(L111="当",L111="明"),NOT(OR(AND(L111="当",OR(M111="明",L$17=31,M$18="×"),OR(N111="休",L$17=30,L$17=31,N$18="×")),AND(L111="明",OR(K111="当",L$17=1),OR(M111="休",L$17=31,M$18="×"))))),30,IF(AND($D$1="三交代制",K111&lt;&gt;"準",K111&lt;&gt;"深",OR(L111="準",L111="深"),(NOT(OR(AND(L111="準",OR(K111="日",K111="休",L$17=1,AND(M111&lt;&gt;"準",M111&lt;&gt;"深",K111="")),OR(M111="休",AND(M111="準",OR(N111="休",L$17=30,N$18="×")),L$17=31,M$18="×",M111="")),AND(L111="深",OR(K111="休",L$17=1,AND(M111&lt;&gt;"準",M111&lt;&gt;"深",K111="")),OR(M111="休",AND(OR(M111="準",M111="深"),OR(N111="休",L$17=30,N$18="×")),L$17=31,M$18="×",M111="")))))),40,0))))</f>
        <v>0</v>
      </c>
      <c r="M252" s="343">
        <f t="shared" ref="M252" si="1752">IF(AND($D$1="二交代制",M$17&gt;=1,M$17&lt;=28,M111="当",N111="明",O111="休",P111="当"),10,IF(AND($D$1="三交代制",M$17&gt;=2,M$17&lt;=30,OR(M111="準",M111="深"),OR(N111="準",N111="深"),OR(O111="準",O111="深")),20,IF(AND($D$1="二交代制",OR(M111="当",M111="明"),NOT(OR(AND(M111="当",OR(N111="明",M$17=31,N$18="×"),OR(O111="休",M$17=30,M$17=31,O$18="×")),AND(M111="明",OR(L111="当",M$17=1),OR(N111="休",M$17=31,N$18="×"))))),30,IF(AND($D$1="三交代制",L111&lt;&gt;"準",L111&lt;&gt;"深",OR(M111="準",M111="深"),(NOT(OR(AND(M111="準",OR(L111="日",L111="休",M$17=1,AND(N111&lt;&gt;"準",N111&lt;&gt;"深",L111="")),OR(N111="休",AND(N111="準",OR(O111="休",M$17=30,O$18="×")),M$17=31,N$18="×",N111="")),AND(M111="深",OR(L111="休",M$17=1,AND(N111&lt;&gt;"準",N111&lt;&gt;"深",L111="")),OR(N111="休",AND(OR(N111="準",N111="深"),OR(O111="休",M$17=30,O$18="×")),M$17=31,N$18="×",N111="")))))),40,0))))</f>
        <v>0</v>
      </c>
      <c r="N252" s="343">
        <f t="shared" ref="N252" si="1753">IF(AND($D$1="二交代制",N$17&gt;=1,N$17&lt;=28,N111="当",O111="明",P111="休",Q111="当"),10,IF(AND($D$1="三交代制",N$17&gt;=2,N$17&lt;=30,OR(N111="準",N111="深"),OR(O111="準",O111="深"),OR(P111="準",P111="深")),20,IF(AND($D$1="二交代制",OR(N111="当",N111="明"),NOT(OR(AND(N111="当",OR(O111="明",N$17=31,O$18="×"),OR(P111="休",N$17=30,N$17=31,P$18="×")),AND(N111="明",OR(M111="当",N$17=1),OR(O111="休",N$17=31,O$18="×"))))),30,IF(AND($D$1="三交代制",M111&lt;&gt;"準",M111&lt;&gt;"深",OR(N111="準",N111="深"),(NOT(OR(AND(N111="準",OR(M111="日",M111="休",N$17=1,AND(O111&lt;&gt;"準",O111&lt;&gt;"深",M111="")),OR(O111="休",AND(O111="準",OR(P111="休",N$17=30,P$18="×")),N$17=31,O$18="×",O111="")),AND(N111="深",OR(M111="休",N$17=1,AND(O111&lt;&gt;"準",O111&lt;&gt;"深",M111="")),OR(O111="休",AND(OR(O111="準",O111="深"),OR(P111="休",N$17=30,P$18="×")),N$17=31,O$18="×",O111="")))))),40,0))))</f>
        <v>0</v>
      </c>
      <c r="O252" s="343">
        <f t="shared" ref="O252" si="1754">IF(AND($D$1="二交代制",O$17&gt;=1,O$17&lt;=28,O111="当",P111="明",Q111="休",R111="当"),10,IF(AND($D$1="三交代制",O$17&gt;=2,O$17&lt;=30,OR(O111="準",O111="深"),OR(P111="準",P111="深"),OR(Q111="準",Q111="深")),20,IF(AND($D$1="二交代制",OR(O111="当",O111="明"),NOT(OR(AND(O111="当",OR(P111="明",O$17=31,P$18="×"),OR(Q111="休",O$17=30,O$17=31,Q$18="×")),AND(O111="明",OR(N111="当",O$17=1),OR(P111="休",O$17=31,P$18="×"))))),30,IF(AND($D$1="三交代制",N111&lt;&gt;"準",N111&lt;&gt;"深",OR(O111="準",O111="深"),(NOT(OR(AND(O111="準",OR(N111="日",N111="休",O$17=1,AND(P111&lt;&gt;"準",P111&lt;&gt;"深",N111="")),OR(P111="休",AND(P111="準",OR(Q111="休",O$17=30,Q$18="×")),O$17=31,P$18="×",P111="")),AND(O111="深",OR(N111="休",O$17=1,AND(P111&lt;&gt;"準",P111&lt;&gt;"深",N111="")),OR(P111="休",AND(OR(P111="準",P111="深"),OR(Q111="休",O$17=30,Q$18="×")),O$17=31,P$18="×",P111="")))))),40,0))))</f>
        <v>0</v>
      </c>
      <c r="P252" s="343">
        <f t="shared" ref="P252" si="1755">IF(AND($D$1="二交代制",P$17&gt;=1,P$17&lt;=28,P111="当",Q111="明",R111="休",S111="当"),10,IF(AND($D$1="三交代制",P$17&gt;=2,P$17&lt;=30,OR(P111="準",P111="深"),OR(Q111="準",Q111="深"),OR(R111="準",R111="深")),20,IF(AND($D$1="二交代制",OR(P111="当",P111="明"),NOT(OR(AND(P111="当",OR(Q111="明",P$17=31,Q$18="×"),OR(R111="休",P$17=30,P$17=31,R$18="×")),AND(P111="明",OR(O111="当",P$17=1),OR(Q111="休",P$17=31,Q$18="×"))))),30,IF(AND($D$1="三交代制",O111&lt;&gt;"準",O111&lt;&gt;"深",OR(P111="準",P111="深"),(NOT(OR(AND(P111="準",OR(O111="日",O111="休",P$17=1,AND(Q111&lt;&gt;"準",Q111&lt;&gt;"深",O111="")),OR(Q111="休",AND(Q111="準",OR(R111="休",P$17=30,R$18="×")),P$17=31,Q$18="×",Q111="")),AND(P111="深",OR(O111="休",P$17=1,AND(Q111&lt;&gt;"準",Q111&lt;&gt;"深",O111="")),OR(Q111="休",AND(OR(Q111="準",Q111="深"),OR(R111="休",P$17=30,R$18="×")),P$17=31,Q$18="×",Q111="")))))),40,0))))</f>
        <v>0</v>
      </c>
      <c r="Q252" s="343">
        <f t="shared" ref="Q252" si="1756">IF(AND($D$1="二交代制",Q$17&gt;=1,Q$17&lt;=28,Q111="当",R111="明",S111="休",T111="当"),10,IF(AND($D$1="三交代制",Q$17&gt;=2,Q$17&lt;=30,OR(Q111="準",Q111="深"),OR(R111="準",R111="深"),OR(S111="準",S111="深")),20,IF(AND($D$1="二交代制",OR(Q111="当",Q111="明"),NOT(OR(AND(Q111="当",OR(R111="明",Q$17=31,R$18="×"),OR(S111="休",Q$17=30,Q$17=31,S$18="×")),AND(Q111="明",OR(P111="当",Q$17=1),OR(R111="休",Q$17=31,R$18="×"))))),30,IF(AND($D$1="三交代制",P111&lt;&gt;"準",P111&lt;&gt;"深",OR(Q111="準",Q111="深"),(NOT(OR(AND(Q111="準",OR(P111="日",P111="休",Q$17=1,AND(R111&lt;&gt;"準",R111&lt;&gt;"深",P111="")),OR(R111="休",AND(R111="準",OR(S111="休",Q$17=30,S$18="×")),Q$17=31,R$18="×",R111="")),AND(Q111="深",OR(P111="休",Q$17=1,AND(R111&lt;&gt;"準",R111&lt;&gt;"深",P111="")),OR(R111="休",AND(OR(R111="準",R111="深"),OR(S111="休",Q$17=30,S$18="×")),Q$17=31,R$18="×",R111="")))))),40,0))))</f>
        <v>0</v>
      </c>
      <c r="R252" s="343">
        <f t="shared" ref="R252" si="1757">IF(AND($D$1="二交代制",R$17&gt;=1,R$17&lt;=28,R111="当",S111="明",T111="休",U111="当"),10,IF(AND($D$1="三交代制",R$17&gt;=2,R$17&lt;=30,OR(R111="準",R111="深"),OR(S111="準",S111="深"),OR(T111="準",T111="深")),20,IF(AND($D$1="二交代制",OR(R111="当",R111="明"),NOT(OR(AND(R111="当",OR(S111="明",R$17=31,S$18="×"),OR(T111="休",R$17=30,R$17=31,T$18="×")),AND(R111="明",OR(Q111="当",R$17=1),OR(S111="休",R$17=31,S$18="×"))))),30,IF(AND($D$1="三交代制",Q111&lt;&gt;"準",Q111&lt;&gt;"深",OR(R111="準",R111="深"),(NOT(OR(AND(R111="準",OR(Q111="日",Q111="休",R$17=1,AND(S111&lt;&gt;"準",S111&lt;&gt;"深",Q111="")),OR(S111="休",AND(S111="準",OR(T111="休",R$17=30,T$18="×")),R$17=31,S$18="×",S111="")),AND(R111="深",OR(Q111="休",R$17=1,AND(S111&lt;&gt;"準",S111&lt;&gt;"深",Q111="")),OR(S111="休",AND(OR(S111="準",S111="深"),OR(T111="休",R$17=30,T$18="×")),R$17=31,S$18="×",S111="")))))),40,0))))</f>
        <v>0</v>
      </c>
      <c r="S252" s="343">
        <f t="shared" ref="S252" si="1758">IF(AND($D$1="二交代制",S$17&gt;=1,S$17&lt;=28,S111="当",T111="明",U111="休",V111="当"),10,IF(AND($D$1="三交代制",S$17&gt;=2,S$17&lt;=30,OR(S111="準",S111="深"),OR(T111="準",T111="深"),OR(U111="準",U111="深")),20,IF(AND($D$1="二交代制",OR(S111="当",S111="明"),NOT(OR(AND(S111="当",OR(T111="明",S$17=31,T$18="×"),OR(U111="休",S$17=30,S$17=31,U$18="×")),AND(S111="明",OR(R111="当",S$17=1),OR(T111="休",S$17=31,T$18="×"))))),30,IF(AND($D$1="三交代制",R111&lt;&gt;"準",R111&lt;&gt;"深",OR(S111="準",S111="深"),(NOT(OR(AND(S111="準",OR(R111="日",R111="休",S$17=1,AND(T111&lt;&gt;"準",T111&lt;&gt;"深",R111="")),OR(T111="休",AND(T111="準",OR(U111="休",S$17=30,U$18="×")),S$17=31,T$18="×",T111="")),AND(S111="深",OR(R111="休",S$17=1,AND(T111&lt;&gt;"準",T111&lt;&gt;"深",R111="")),OR(T111="休",AND(OR(T111="準",T111="深"),OR(U111="休",S$17=30,U$18="×")),S$17=31,T$18="×",T111="")))))),40,0))))</f>
        <v>0</v>
      </c>
      <c r="T252" s="343">
        <f t="shared" ref="T252" si="1759">IF(AND($D$1="二交代制",T$17&gt;=1,T$17&lt;=28,T111="当",U111="明",V111="休",W111="当"),10,IF(AND($D$1="三交代制",T$17&gt;=2,T$17&lt;=30,OR(T111="準",T111="深"),OR(U111="準",U111="深"),OR(V111="準",V111="深")),20,IF(AND($D$1="二交代制",OR(T111="当",T111="明"),NOT(OR(AND(T111="当",OR(U111="明",T$17=31,U$18="×"),OR(V111="休",T$17=30,T$17=31,V$18="×")),AND(T111="明",OR(S111="当",T$17=1),OR(U111="休",T$17=31,U$18="×"))))),30,IF(AND($D$1="三交代制",S111&lt;&gt;"準",S111&lt;&gt;"深",OR(T111="準",T111="深"),(NOT(OR(AND(T111="準",OR(S111="日",S111="休",T$17=1,AND(U111&lt;&gt;"準",U111&lt;&gt;"深",S111="")),OR(U111="休",AND(U111="準",OR(V111="休",T$17=30,V$18="×")),T$17=31,U$18="×",U111="")),AND(T111="深",OR(S111="休",T$17=1,AND(U111&lt;&gt;"準",U111&lt;&gt;"深",S111="")),OR(U111="休",AND(OR(U111="準",U111="深"),OR(V111="休",T$17=30,V$18="×")),T$17=31,U$18="×",U111="")))))),40,0))))</f>
        <v>0</v>
      </c>
      <c r="U252" s="343">
        <f t="shared" ref="U252" si="1760">IF(AND($D$1="二交代制",U$17&gt;=1,U$17&lt;=28,U111="当",V111="明",W111="休",X111="当"),10,IF(AND($D$1="三交代制",U$17&gt;=2,U$17&lt;=30,OR(U111="準",U111="深"),OR(V111="準",V111="深"),OR(W111="準",W111="深")),20,IF(AND($D$1="二交代制",OR(U111="当",U111="明"),NOT(OR(AND(U111="当",OR(V111="明",U$17=31,V$18="×"),OR(W111="休",U$17=30,U$17=31,W$18="×")),AND(U111="明",OR(T111="当",U$17=1),OR(V111="休",U$17=31,V$18="×"))))),30,IF(AND($D$1="三交代制",T111&lt;&gt;"準",T111&lt;&gt;"深",OR(U111="準",U111="深"),(NOT(OR(AND(U111="準",OR(T111="日",T111="休",U$17=1,AND(V111&lt;&gt;"準",V111&lt;&gt;"深",T111="")),OR(V111="休",AND(V111="準",OR(W111="休",U$17=30,W$18="×")),U$17=31,V$18="×",V111="")),AND(U111="深",OR(T111="休",U$17=1,AND(V111&lt;&gt;"準",V111&lt;&gt;"深",T111="")),OR(V111="休",AND(OR(V111="準",V111="深"),OR(W111="休",U$17=30,W$18="×")),U$17=31,V$18="×",V111="")))))),40,0))))</f>
        <v>0</v>
      </c>
      <c r="V252" s="343">
        <f t="shared" ref="V252" si="1761">IF(AND($D$1="二交代制",V$17&gt;=1,V$17&lt;=28,V111="当",W111="明",X111="休",Y111="当"),10,IF(AND($D$1="三交代制",V$17&gt;=2,V$17&lt;=30,OR(V111="準",V111="深"),OR(W111="準",W111="深"),OR(X111="準",X111="深")),20,IF(AND($D$1="二交代制",OR(V111="当",V111="明"),NOT(OR(AND(V111="当",OR(W111="明",V$17=31,W$18="×"),OR(X111="休",V$17=30,V$17=31,X$18="×")),AND(V111="明",OR(U111="当",V$17=1),OR(W111="休",V$17=31,W$18="×"))))),30,IF(AND($D$1="三交代制",U111&lt;&gt;"準",U111&lt;&gt;"深",OR(V111="準",V111="深"),(NOT(OR(AND(V111="準",OR(U111="日",U111="休",V$17=1,AND(W111&lt;&gt;"準",W111&lt;&gt;"深",U111="")),OR(W111="休",AND(W111="準",OR(X111="休",V$17=30,X$18="×")),V$17=31,W$18="×",W111="")),AND(V111="深",OR(U111="休",V$17=1,AND(W111&lt;&gt;"準",W111&lt;&gt;"深",U111="")),OR(W111="休",AND(OR(W111="準",W111="深"),OR(X111="休",V$17=30,X$18="×")),V$17=31,W$18="×",W111="")))))),40,0))))</f>
        <v>0</v>
      </c>
      <c r="W252" s="343">
        <f t="shared" ref="W252" si="1762">IF(AND($D$1="二交代制",W$17&gt;=1,W$17&lt;=28,W111="当",X111="明",Y111="休",Z111="当"),10,IF(AND($D$1="三交代制",W$17&gt;=2,W$17&lt;=30,OR(W111="準",W111="深"),OR(X111="準",X111="深"),OR(Y111="準",Y111="深")),20,IF(AND($D$1="二交代制",OR(W111="当",W111="明"),NOT(OR(AND(W111="当",OR(X111="明",W$17=31,X$18="×"),OR(Y111="休",W$17=30,W$17=31,Y$18="×")),AND(W111="明",OR(V111="当",W$17=1),OR(X111="休",W$17=31,X$18="×"))))),30,IF(AND($D$1="三交代制",V111&lt;&gt;"準",V111&lt;&gt;"深",OR(W111="準",W111="深"),(NOT(OR(AND(W111="準",OR(V111="日",V111="休",W$17=1,AND(X111&lt;&gt;"準",X111&lt;&gt;"深",V111="")),OR(X111="休",AND(X111="準",OR(Y111="休",W$17=30,Y$18="×")),W$17=31,X$18="×",X111="")),AND(W111="深",OR(V111="休",W$17=1,AND(X111&lt;&gt;"準",X111&lt;&gt;"深",V111="")),OR(X111="休",AND(OR(X111="準",X111="深"),OR(Y111="休",W$17=30,Y$18="×")),W$17=31,X$18="×",X111="")))))),40,0))))</f>
        <v>0</v>
      </c>
      <c r="X252" s="343">
        <f t="shared" ref="X252" si="1763">IF(AND($D$1="二交代制",X$17&gt;=1,X$17&lt;=28,X111="当",Y111="明",Z111="休",AA111="当"),10,IF(AND($D$1="三交代制",X$17&gt;=2,X$17&lt;=30,OR(X111="準",X111="深"),OR(Y111="準",Y111="深"),OR(Z111="準",Z111="深")),20,IF(AND($D$1="二交代制",OR(X111="当",X111="明"),NOT(OR(AND(X111="当",OR(Y111="明",X$17=31,Y$18="×"),OR(Z111="休",X$17=30,X$17=31,Z$18="×")),AND(X111="明",OR(W111="当",X$17=1),OR(Y111="休",X$17=31,Y$18="×"))))),30,IF(AND($D$1="三交代制",W111&lt;&gt;"準",W111&lt;&gt;"深",OR(X111="準",X111="深"),(NOT(OR(AND(X111="準",OR(W111="日",W111="休",X$17=1,AND(Y111&lt;&gt;"準",Y111&lt;&gt;"深",W111="")),OR(Y111="休",AND(Y111="準",OR(Z111="休",X$17=30,Z$18="×")),X$17=31,Y$18="×",Y111="")),AND(X111="深",OR(W111="休",X$17=1,AND(Y111&lt;&gt;"準",Y111&lt;&gt;"深",W111="")),OR(Y111="休",AND(OR(Y111="準",Y111="深"),OR(Z111="休",X$17=30,Z$18="×")),X$17=31,Y$18="×",Y111="")))))),40,0))))</f>
        <v>0</v>
      </c>
      <c r="Y252" s="343">
        <f t="shared" ref="Y252" si="1764">IF(AND($D$1="二交代制",Y$17&gt;=1,Y$17&lt;=28,Y111="当",Z111="明",AA111="休",AB111="当"),10,IF(AND($D$1="三交代制",Y$17&gt;=2,Y$17&lt;=30,OR(Y111="準",Y111="深"),OR(Z111="準",Z111="深"),OR(AA111="準",AA111="深")),20,IF(AND($D$1="二交代制",OR(Y111="当",Y111="明"),NOT(OR(AND(Y111="当",OR(Z111="明",Y$17=31,Z$18="×"),OR(AA111="休",Y$17=30,Y$17=31,AA$18="×")),AND(Y111="明",OR(X111="当",Y$17=1),OR(Z111="休",Y$17=31,Z$18="×"))))),30,IF(AND($D$1="三交代制",X111&lt;&gt;"準",X111&lt;&gt;"深",OR(Y111="準",Y111="深"),(NOT(OR(AND(Y111="準",OR(X111="日",X111="休",Y$17=1,AND(Z111&lt;&gt;"準",Z111&lt;&gt;"深",X111="")),OR(Z111="休",AND(Z111="準",OR(AA111="休",Y$17=30,AA$18="×")),Y$17=31,Z$18="×",Z111="")),AND(Y111="深",OR(X111="休",Y$17=1,AND(Z111&lt;&gt;"準",Z111&lt;&gt;"深",X111="")),OR(Z111="休",AND(OR(Z111="準",Z111="深"),OR(AA111="休",Y$17=30,AA$18="×")),Y$17=31,Z$18="×",Z111="")))))),40,0))))</f>
        <v>0</v>
      </c>
      <c r="Z252" s="343">
        <f t="shared" ref="Z252" si="1765">IF(AND($D$1="二交代制",Z$17&gt;=1,Z$17&lt;=28,Z111="当",AA111="明",AB111="休",AC111="当"),10,IF(AND($D$1="三交代制",Z$17&gt;=2,Z$17&lt;=30,OR(Z111="準",Z111="深"),OR(AA111="準",AA111="深"),OR(AB111="準",AB111="深")),20,IF(AND($D$1="二交代制",OR(Z111="当",Z111="明"),NOT(OR(AND(Z111="当",OR(AA111="明",Z$17=31,AA$18="×"),OR(AB111="休",Z$17=30,Z$17=31,AB$18="×")),AND(Z111="明",OR(Y111="当",Z$17=1),OR(AA111="休",Z$17=31,AA$18="×"))))),30,IF(AND($D$1="三交代制",Y111&lt;&gt;"準",Y111&lt;&gt;"深",OR(Z111="準",Z111="深"),(NOT(OR(AND(Z111="準",OR(Y111="日",Y111="休",Z$17=1,AND(AA111&lt;&gt;"準",AA111&lt;&gt;"深",Y111="")),OR(AA111="休",AND(AA111="準",OR(AB111="休",Z$17=30,AB$18="×")),Z$17=31,AA$18="×",AA111="")),AND(Z111="深",OR(Y111="休",Z$17=1,AND(AA111&lt;&gt;"準",AA111&lt;&gt;"深",Y111="")),OR(AA111="休",AND(OR(AA111="準",AA111="深"),OR(AB111="休",Z$17=30,AB$18="×")),Z$17=31,AA$18="×",AA111="")))))),40,0))))</f>
        <v>0</v>
      </c>
      <c r="AA252" s="343">
        <f t="shared" ref="AA252" si="1766">IF(AND($D$1="二交代制",AA$17&gt;=1,AA$17&lt;=28,AA111="当",AB111="明",AC111="休",AD111="当"),10,IF(AND($D$1="三交代制",AA$17&gt;=2,AA$17&lt;=30,OR(AA111="準",AA111="深"),OR(AB111="準",AB111="深"),OR(AC111="準",AC111="深")),20,IF(AND($D$1="二交代制",OR(AA111="当",AA111="明"),NOT(OR(AND(AA111="当",OR(AB111="明",AA$17=31,AB$18="×"),OR(AC111="休",AA$17=30,AA$17=31,AC$18="×")),AND(AA111="明",OR(Z111="当",AA$17=1),OR(AB111="休",AA$17=31,AB$18="×"))))),30,IF(AND($D$1="三交代制",Z111&lt;&gt;"準",Z111&lt;&gt;"深",OR(AA111="準",AA111="深"),(NOT(OR(AND(AA111="準",OR(Z111="日",Z111="休",AA$17=1,AND(AB111&lt;&gt;"準",AB111&lt;&gt;"深",Z111="")),OR(AB111="休",AND(AB111="準",OR(AC111="休",AA$17=30,AC$18="×")),AA$17=31,AB$18="×",AB111="")),AND(AA111="深",OR(Z111="休",AA$17=1,AND(AB111&lt;&gt;"準",AB111&lt;&gt;"深",Z111="")),OR(AB111="休",AND(OR(AB111="準",AB111="深"),OR(AC111="休",AA$17=30,AC$18="×")),AA$17=31,AB$18="×",AB111="")))))),40,0))))</f>
        <v>0</v>
      </c>
      <c r="AB252" s="343">
        <f t="shared" ref="AB252" si="1767">IF(AND($D$1="二交代制",AB$17&gt;=1,AB$17&lt;=28,AB111="当",AC111="明",AD111="休",AE111="当"),10,IF(AND($D$1="三交代制",AB$17&gt;=2,AB$17&lt;=30,OR(AB111="準",AB111="深"),OR(AC111="準",AC111="深"),OR(AD111="準",AD111="深")),20,IF(AND($D$1="二交代制",OR(AB111="当",AB111="明"),NOT(OR(AND(AB111="当",OR(AC111="明",AB$17=31,AC$18="×"),OR(AD111="休",AB$17=30,AB$17=31,AD$18="×")),AND(AB111="明",OR(AA111="当",AB$17=1),OR(AC111="休",AB$17=31,AC$18="×"))))),30,IF(AND($D$1="三交代制",AA111&lt;&gt;"準",AA111&lt;&gt;"深",OR(AB111="準",AB111="深"),(NOT(OR(AND(AB111="準",OR(AA111="日",AA111="休",AB$17=1,AND(AC111&lt;&gt;"準",AC111&lt;&gt;"深",AA111="")),OR(AC111="休",AND(AC111="準",OR(AD111="休",AB$17=30,AD$18="×")),AB$17=31,AC$18="×",AC111="")),AND(AB111="深",OR(AA111="休",AB$17=1,AND(AC111&lt;&gt;"準",AC111&lt;&gt;"深",AA111="")),OR(AC111="休",AND(OR(AC111="準",AC111="深"),OR(AD111="休",AB$17=30,AD$18="×")),AB$17=31,AC$18="×",AC111="")))))),40,0))))</f>
        <v>0</v>
      </c>
      <c r="AC252" s="343">
        <f t="shared" ref="AC252" si="1768">IF(AND($D$1="二交代制",AC$17&gt;=1,AC$17&lt;=28,AC111="当",AD111="明",AE111="休",AF111="当"),10,IF(AND($D$1="三交代制",AC$17&gt;=2,AC$17&lt;=30,OR(AC111="準",AC111="深"),OR(AD111="準",AD111="深"),OR(AE111="準",AE111="深")),20,IF(AND($D$1="二交代制",OR(AC111="当",AC111="明"),NOT(OR(AND(AC111="当",OR(AD111="明",AC$17=31,AD$18="×"),OR(AE111="休",AC$17=30,AC$17=31,AE$18="×")),AND(AC111="明",OR(AB111="当",AC$17=1),OR(AD111="休",AC$17=31,AD$18="×"))))),30,IF(AND($D$1="三交代制",AB111&lt;&gt;"準",AB111&lt;&gt;"深",OR(AC111="準",AC111="深"),(NOT(OR(AND(AC111="準",OR(AB111="日",AB111="休",AC$17=1,AND(AD111&lt;&gt;"準",AD111&lt;&gt;"深",AB111="")),OR(AD111="休",AND(AD111="準",OR(AE111="休",AC$17=30,AE$18="×")),AC$17=31,AD$18="×",AD111="")),AND(AC111="深",OR(AB111="休",AC$17=1,AND(AD111&lt;&gt;"準",AD111&lt;&gt;"深",AB111="")),OR(AD111="休",AND(OR(AD111="準",AD111="深"),OR(AE111="休",AC$17=30,AE$18="×")),AC$17=31,AD$18="×",AD111="")))))),40,0))))</f>
        <v>0</v>
      </c>
      <c r="AD252" s="343">
        <f t="shared" ref="AD252" si="1769">IF(AND($D$1="二交代制",AD$17&gt;=1,AD$17&lt;=28,AD111="当",AE111="明",AF111="休",AG111="当"),10,IF(AND($D$1="三交代制",AD$17&gt;=2,AD$17&lt;=30,OR(AD111="準",AD111="深"),OR(AE111="準",AE111="深"),OR(AF111="準",AF111="深")),20,IF(AND($D$1="二交代制",OR(AD111="当",AD111="明"),NOT(OR(AND(AD111="当",OR(AE111="明",AD$17=31,AE$18="×"),OR(AF111="休",AD$17=30,AD$17=31,AF$18="×")),AND(AD111="明",OR(AC111="当",AD$17=1),OR(AE111="休",AD$17=31,AE$18="×"))))),30,IF(AND($D$1="三交代制",AC111&lt;&gt;"準",AC111&lt;&gt;"深",OR(AD111="準",AD111="深"),(NOT(OR(AND(AD111="準",OR(AC111="日",AC111="休",AD$17=1,AND(AE111&lt;&gt;"準",AE111&lt;&gt;"深",AC111="")),OR(AE111="休",AND(AE111="準",OR(AF111="休",AD$17=30,AF$18="×")),AD$17=31,AE$18="×",AE111="")),AND(AD111="深",OR(AC111="休",AD$17=1,AND(AE111&lt;&gt;"準",AE111&lt;&gt;"深",AC111="")),OR(AE111="休",AND(OR(AE111="準",AE111="深"),OR(AF111="休",AD$17=30,AF$18="×")),AD$17=31,AE$18="×",AE111="")))))),40,0))))</f>
        <v>0</v>
      </c>
      <c r="AE252" s="343">
        <f t="shared" ref="AE252" si="1770">IF(AND($D$1="二交代制",AE$17&gt;=1,AE$17&lt;=28,AE111="当",AF111="明",AG111="休",AH111="当"),10,IF(AND($D$1="三交代制",AE$17&gt;=2,AE$17&lt;=30,OR(AE111="準",AE111="深"),OR(AF111="準",AF111="深"),OR(AG111="準",AG111="深")),20,IF(AND($D$1="二交代制",OR(AE111="当",AE111="明"),NOT(OR(AND(AE111="当",OR(AF111="明",AE$17=31,AF$18="×"),OR(AG111="休",AE$17=30,AE$17=31,AG$18="×")),AND(AE111="明",OR(AD111="当",AE$17=1),OR(AF111="休",AE$17=31,AF$18="×"))))),30,IF(AND($D$1="三交代制",AD111&lt;&gt;"準",AD111&lt;&gt;"深",OR(AE111="準",AE111="深"),(NOT(OR(AND(AE111="準",OR(AD111="日",AD111="休",AE$17=1,AND(AF111&lt;&gt;"準",AF111&lt;&gt;"深",AD111="")),OR(AF111="休",AND(AF111="準",OR(AG111="休",AE$17=30,AG$18="×")),AE$17=31,AF$18="×",AF111="")),AND(AE111="深",OR(AD111="休",AE$17=1,AND(AF111&lt;&gt;"準",AF111&lt;&gt;"深",AD111="")),OR(AF111="休",AND(OR(AF111="準",AF111="深"),OR(AG111="休",AE$17=30,AG$18="×")),AE$17=31,AF$18="×",AF111="")))))),40,0))))</f>
        <v>0</v>
      </c>
      <c r="AF252" s="343">
        <f t="shared" ref="AF252" si="1771">IF(AND($D$1="二交代制",AF$17&gt;=1,AF$17&lt;=28,AF111="当",AG111="明",AH111="休",AI111="当"),10,IF(AND($D$1="三交代制",AF$17&gt;=2,AF$17&lt;=30,OR(AF111="準",AF111="深"),OR(AG111="準",AG111="深"),OR(AH111="準",AH111="深")),20,IF(AND($D$1="二交代制",OR(AF111="当",AF111="明"),NOT(OR(AND(AF111="当",OR(AG111="明",AF$17=31,AG$18="×"),OR(AH111="休",AF$17=30,AF$17=31,AH$18="×")),AND(AF111="明",OR(AE111="当",AF$17=1),OR(AG111="休",AF$17=31,AG$18="×"))))),30,IF(AND($D$1="三交代制",AE111&lt;&gt;"準",AE111&lt;&gt;"深",OR(AF111="準",AF111="深"),(NOT(OR(AND(AF111="準",OR(AE111="日",AE111="休",AF$17=1,AND(AG111&lt;&gt;"準",AG111&lt;&gt;"深",AE111="")),OR(AG111="休",AND(AG111="準",OR(AH111="休",AF$17=30,AH$18="×")),AF$17=31,AG$18="×",AG111="")),AND(AF111="深",OR(AE111="休",AF$17=1,AND(AG111&lt;&gt;"準",AG111&lt;&gt;"深",AE111="")),OR(AG111="休",AND(OR(AG111="準",AG111="深"),OR(AH111="休",AF$17=30,AH$18="×")),AF$17=31,AG$18="×",AG111="")))))),40,0))))</f>
        <v>0</v>
      </c>
      <c r="AG252" s="343">
        <f t="shared" ref="AG252" si="1772">IF(AND($D$1="二交代制",AG$17&gt;=1,AG$17&lt;=28,AG111="当",AH111="明",AI111="休",AJ111="当"),10,IF(AND($D$1="三交代制",AG$17&gt;=2,AG$17&lt;=30,OR(AG111="準",AG111="深"),OR(AH111="準",AH111="深"),OR(AI111="準",AI111="深")),20,IF(AND($D$1="二交代制",OR(AG111="当",AG111="明"),NOT(OR(AND(AG111="当",OR(AH111="明",AG$17=31,AH$18="×"),OR(AI111="休",AG$17=30,AG$17=31,AI$18="×")),AND(AG111="明",OR(AF111="当",AG$17=1),OR(AH111="休",AG$17=31,AH$18="×"))))),30,IF(AND($D$1="三交代制",AF111&lt;&gt;"準",AF111&lt;&gt;"深",OR(AG111="準",AG111="深"),(NOT(OR(AND(AG111="準",OR(AF111="日",AF111="休",AG$17=1,AND(AH111&lt;&gt;"準",AH111&lt;&gt;"深",AF111="")),OR(AH111="休",AND(AH111="準",OR(AI111="休",AG$17=30,AI$18="×")),AG$17=31,AH$18="×",AH111="")),AND(AG111="深",OR(AF111="休",AG$17=1,AND(AH111&lt;&gt;"準",AH111&lt;&gt;"深",AF111="")),OR(AH111="休",AND(OR(AH111="準",AH111="深"),OR(AI111="休",AG$17=30,AI$18="×")),AG$17=31,AH$18="×",AH111="")))))),40,0))))</f>
        <v>0</v>
      </c>
      <c r="AH252" s="343">
        <f t="shared" ref="AH252" si="1773">IF(AND($D$1="二交代制",AH$17&gt;=1,AH$17&lt;=28,AH111="当",AI111="明",AJ111="休",AK111="当"),10,IF(AND($D$1="三交代制",AH$17&gt;=2,AH$17&lt;=30,OR(AH111="準",AH111="深"),OR(AI111="準",AI111="深"),OR(AJ111="準",AJ111="深")),20,IF(AND($D$1="二交代制",OR(AH111="当",AH111="明"),NOT(OR(AND(AH111="当",OR(AI111="明",AH$17=31,AI$18="×"),OR(AJ111="休",AH$17=30,AH$17=31,AJ$18="×")),AND(AH111="明",OR(AG111="当",AH$17=1),OR(AI111="休",AH$17=31,AI$18="×"))))),30,IF(AND($D$1="三交代制",AG111&lt;&gt;"準",AG111&lt;&gt;"深",OR(AH111="準",AH111="深"),(NOT(OR(AND(AH111="準",OR(AG111="日",AG111="休",AH$17=1,AND(AI111&lt;&gt;"準",AI111&lt;&gt;"深",AG111="")),OR(AI111="休",AND(AI111="準",OR(AJ111="休",AH$17=30,AJ$18="×")),AH$17=31,AI$18="×",AI111="")),AND(AH111="深",OR(AG111="休",AH$17=1,AND(AI111&lt;&gt;"準",AI111&lt;&gt;"深",AG111="")),OR(AI111="休",AND(OR(AI111="準",AI111="深"),OR(AJ111="休",AH$17=30,AJ$18="×")),AH$17=31,AI$18="×",AI111="")))))),40,0))))</f>
        <v>0</v>
      </c>
      <c r="AI252" s="343">
        <f t="shared" ref="AI252" si="1774">IF(AND($D$1="二交代制",AI$17&gt;=1,AI$17&lt;=28,AI111="当",AJ111="明",AK111="休",AL111="当"),10,IF(AND($D$1="三交代制",AI$17&gt;=2,AI$17&lt;=30,OR(AI111="準",AI111="深"),OR(AJ111="準",AJ111="深"),OR(AK111="準",AK111="深")),20,IF(AND($D$1="二交代制",OR(AI111="当",AI111="明"),NOT(OR(AND(AI111="当",OR(AJ111="明",AI$17=31,AJ$18="×"),OR(AK111="休",AI$17=30,AI$17=31,AK$18="×")),AND(AI111="明",OR(AH111="当",AI$17=1),OR(AJ111="休",AI$17=31,AJ$18="×"))))),30,IF(AND($D$1="三交代制",AH111&lt;&gt;"準",AH111&lt;&gt;"深",OR(AI111="準",AI111="深"),(NOT(OR(AND(AI111="準",OR(AH111="日",AH111="休",AI$17=1,AND(AJ111&lt;&gt;"準",AJ111&lt;&gt;"深",AH111="")),OR(AJ111="休",AND(AJ111="準",OR(AK111="休",AI$17=30,AK$18="×")),AI$17=31,AJ$18="×",AJ111="")),AND(AI111="深",OR(AH111="休",AI$17=1,AND(AJ111&lt;&gt;"準",AJ111&lt;&gt;"深",AH111="")),OR(AJ111="休",AND(OR(AJ111="準",AJ111="深"),OR(AK111="休",AI$17=30,AK$18="×")),AI$17=31,AJ$18="×",AJ111="")))))),40,0))))</f>
        <v>0</v>
      </c>
      <c r="AJ252" s="343">
        <f t="shared" ref="AJ252" si="1775">IF(AND($D$1="二交代制",AJ$17&gt;=1,AJ$17&lt;=28,AJ111="当",AK111="明",AL111="休",AM111="当"),10,IF(AND($D$1="三交代制",AJ$17&gt;=2,AJ$17&lt;=30,OR(AJ111="準",AJ111="深"),OR(AK111="準",AK111="深"),OR(AL111="準",AL111="深")),20,IF(AND($D$1="二交代制",OR(AJ111="当",AJ111="明"),NOT(OR(AND(AJ111="当",OR(AK111="明",AJ$17=31,AK$18="×"),OR(AL111="休",AJ$17=30,AJ$17=31,AL$18="×")),AND(AJ111="明",OR(AI111="当",AJ$17=1),OR(AK111="休",AJ$17=31,AK$18="×"))))),30,IF(AND($D$1="三交代制",AI111&lt;&gt;"準",AI111&lt;&gt;"深",OR(AJ111="準",AJ111="深"),(NOT(OR(AND(AJ111="準",OR(AI111="日",AI111="休",AJ$17=1,AND(AK111&lt;&gt;"準",AK111&lt;&gt;"深",AI111="")),OR(AK111="休",AND(AK111="準",OR(AL111="休",AJ$17=30,AL$18="×")),AJ$17=31,AK$18="×",AK111="")),AND(AJ111="深",OR(AI111="休",AJ$17=1,AND(AK111&lt;&gt;"準",AK111&lt;&gt;"深",AI111="")),OR(AK111="休",AND(OR(AK111="準",AK111="深"),OR(AL111="休",AJ$17=30,AL$18="×")),AJ$17=31,AK$18="×",AK111="")))))),40,0))))</f>
        <v>0</v>
      </c>
      <c r="AK252" s="343">
        <f t="shared" ref="AK252" si="1776">IF(AND($D$1="二交代制",AK$17&gt;=1,AK$17&lt;=28,AK111="当",AL111="明",AM111="休",AN111="当"),10,IF(AND($D$1="三交代制",AK$17&gt;=2,AK$17&lt;=30,OR(AK111="準",AK111="深"),OR(AL111="準",AL111="深"),OR(AM111="準",AM111="深")),20,IF(AND($D$1="二交代制",OR(AK111="当",AK111="明"),NOT(OR(AND(AK111="当",OR(AL111="明",AK$17=31,AL$18="×"),OR(AM111="休",AK$17=30,AK$17=31,AM$18="×")),AND(AK111="明",OR(AJ111="当",AK$17=1),OR(AL111="休",AK$17=31,AL$18="×"))))),30,IF(AND($D$1="三交代制",AJ111&lt;&gt;"準",AJ111&lt;&gt;"深",OR(AK111="準",AK111="深"),(NOT(OR(AND(AK111="準",OR(AJ111="日",AJ111="休",AK$17=1,AND(AL111&lt;&gt;"準",AL111&lt;&gt;"深",AJ111="")),OR(AL111="休",AND(AL111="準",OR(AM111="休",AK$17=30,AM$18="×")),AK$17=31,AL$18="×",AL111="")),AND(AK111="深",OR(AJ111="休",AK$17=1,AND(AL111&lt;&gt;"準",AL111&lt;&gt;"深",AJ111="")),OR(AL111="休",AND(OR(AL111="準",AL111="深"),OR(AM111="休",AK$17=30,AM$18="×")),AK$17=31,AL$18="×",AL111="")))))),40,0))))</f>
        <v>0</v>
      </c>
      <c r="AL252" s="343">
        <f t="shared" ref="AL252" si="1777">IF(AND($D$1="二交代制",AL$17&gt;=1,AL$17&lt;=28,AL111="当",AM111="明",AN111="休",AO111="当"),10,IF(AND($D$1="三交代制",AL$17&gt;=2,AL$17&lt;=30,OR(AL111="準",AL111="深"),OR(AM111="準",AM111="深"),OR(AN111="準",AN111="深")),20,IF(AND($D$1="二交代制",OR(AL111="当",AL111="明"),NOT(OR(AND(AL111="当",OR(AM111="明",AL$17=31,AM$18="×"),OR(AN111="休",AL$17=30,AL$17=31,AN$18="×")),AND(AL111="明",OR(AK111="当",AL$17=1),OR(AM111="休",AL$17=31,AM$18="×"))))),30,IF(AND($D$1="三交代制",AK111&lt;&gt;"準",AK111&lt;&gt;"深",OR(AL111="準",AL111="深"),(NOT(OR(AND(AL111="準",OR(AK111="日",AK111="休",AL$17=1,AND(AM111&lt;&gt;"準",AM111&lt;&gt;"深",AK111="")),OR(AM111="休",AND(AM111="準",OR(AN111="休",AL$17=30,AN$18="×")),AL$17=31,AM$18="×",AM111="")),AND(AL111="深",OR(AK111="休",AL$17=1,AND(AM111&lt;&gt;"準",AM111&lt;&gt;"深",AK111="")),OR(AM111="休",AND(OR(AM111="準",AM111="深"),OR(AN111="休",AL$17=30,AN$18="×")),AL$17=31,AM$18="×",AM111="")))))),40,0))))</f>
        <v>0</v>
      </c>
      <c r="AM252" s="343">
        <f t="shared" ref="AM252" si="1778">IF(AND($D$1="二交代制",AM$17&gt;=1,AM$17&lt;=28,AM111="当",AN111="明",AO111="休",AP111="当"),10,IF(AND($D$1="三交代制",AM$17&gt;=2,AM$17&lt;=30,OR(AM111="準",AM111="深"),OR(AN111="準",AN111="深"),OR(AO111="準",AO111="深")),20,IF(AND($D$1="二交代制",OR(AM111="当",AM111="明"),NOT(OR(AND(AM111="当",OR(AN111="明",AM$17=31,AN$18="×"),OR(AO111="休",AM$17=30,AM$17=31,AO$18="×")),AND(AM111="明",OR(AL111="当",AM$17=1),OR(AN111="休",AM$17=31,AN$18="×"))))),30,IF(AND($D$1="三交代制",AL111&lt;&gt;"準",AL111&lt;&gt;"深",OR(AM111="準",AM111="深"),(NOT(OR(AND(AM111="準",OR(AL111="日",AL111="休",AM$17=1,AND(AN111&lt;&gt;"準",AN111&lt;&gt;"深",AL111="")),OR(AN111="休",AND(AN111="準",OR(AO111="休",AM$17=30,AO$18="×")),AM$17=31,AN$18="×",AN111="")),AND(AM111="深",OR(AL111="休",AM$17=1,AND(AN111&lt;&gt;"準",AN111&lt;&gt;"深",AL111="")),OR(AN111="休",AND(OR(AN111="準",AN111="深"),OR(AO111="休",AM$17=30,AO$18="×")),AM$17=31,AN$18="×",AN111="")))))),40,0))))</f>
        <v>0</v>
      </c>
      <c r="AN252" s="343">
        <f t="shared" ref="AN252" si="1779">IF(AND($D$1="二交代制",AN$17&gt;=1,AN$17&lt;=28,AN111="当",AO111="明",AP111="休",AQ111="当"),10,IF(AND($D$1="三交代制",AN$17&gt;=2,AN$17&lt;=30,OR(AN111="準",AN111="深"),OR(AO111="準",AO111="深"),OR(AP111="準",AP111="深")),20,IF(AND($D$1="二交代制",OR(AN111="当",AN111="明"),NOT(OR(AND(AN111="当",OR(AO111="明",AN$17=31,AO$18="×"),OR(AP111="休",AN$17=30,AN$17=31,AP$18="×")),AND(AN111="明",OR(AM111="当",AN$17=1),OR(AO111="休",AN$17=31,AO$18="×"))))),30,IF(AND($D$1="三交代制",AM111&lt;&gt;"準",AM111&lt;&gt;"深",OR(AN111="準",AN111="深"),(NOT(OR(AND(AN111="準",OR(AM111="日",AM111="休",AN$17=1,AND(AO111&lt;&gt;"準",AO111&lt;&gt;"深",AM111="")),OR(AO111="休",AND(AO111="準",OR(AP111="休",AN$17=30,AP$18="×")),AN$17=31,AO$18="×",AO111="")),AND(AN111="深",OR(AM111="休",AN$17=1,AND(AO111&lt;&gt;"準",AO111&lt;&gt;"深",AM111="")),OR(AO111="休",AND(OR(AO111="準",AO111="深"),OR(AP111="休",AN$17=30,AP$18="×")),AN$17=31,AO$18="×",AO111="")))))),40,0))))</f>
        <v>0</v>
      </c>
      <c r="AO252" s="343">
        <f t="shared" ref="AO252" si="1780">IF(AND($D$1="二交代制",AO$17&gt;=1,AO$17&lt;=28,AO111="当",AP111="明",AQ111="休",AR111="当"),10,IF(AND($D$1="三交代制",AO$17&gt;=2,AO$17&lt;=30,OR(AO111="準",AO111="深"),OR(AP111="準",AP111="深"),OR(AQ111="準",AQ111="深")),20,IF(AND($D$1="二交代制",OR(AO111="当",AO111="明"),NOT(OR(AND(AO111="当",OR(AP111="明",AO$17=31,AP$18="×"),OR(AQ111="休",AO$17=30,AO$17=31,AQ$18="×")),AND(AO111="明",OR(AN111="当",AO$17=1),OR(AP111="休",AO$17=31,AP$18="×"))))),30,IF(AND($D$1="三交代制",AN111&lt;&gt;"準",AN111&lt;&gt;"深",OR(AO111="準",AO111="深"),(NOT(OR(AND(AO111="準",OR(AN111="日",AN111="休",AO$17=1,AND(AP111&lt;&gt;"準",AP111&lt;&gt;"深",AN111="")),OR(AP111="休",AND(AP111="準",OR(AQ111="休",AO$17=30,AQ$18="×")),AO$17=31,AP$18="×",AP111="")),AND(AO111="深",OR(AN111="休",AO$17=1,AND(AP111&lt;&gt;"準",AP111&lt;&gt;"深",AN111="")),OR(AP111="休",AND(OR(AP111="準",AP111="深"),OR(AQ111="休",AO$17=30,AQ$18="×")),AO$17=31,AP$18="×",AP111="")))))),40,0))))</f>
        <v>0</v>
      </c>
    </row>
    <row r="253" spans="3:41" x14ac:dyDescent="0.4">
      <c r="C253" s="17"/>
      <c r="D253" s="27"/>
      <c r="E253" s="27"/>
      <c r="F253" s="27"/>
      <c r="G253" s="27"/>
      <c r="H253" s="27"/>
      <c r="I253" s="345"/>
      <c r="J253" s="434"/>
      <c r="K253" s="343"/>
      <c r="L253" s="343"/>
      <c r="M253" s="343"/>
      <c r="N253" s="343"/>
      <c r="O253" s="343"/>
      <c r="P253" s="343"/>
      <c r="Q253" s="343"/>
      <c r="R253" s="343"/>
      <c r="S253" s="343"/>
      <c r="T253" s="343"/>
      <c r="U253" s="343"/>
      <c r="V253" s="343"/>
      <c r="W253" s="343"/>
      <c r="X253" s="343"/>
      <c r="Y253" s="343"/>
      <c r="Z253" s="343"/>
      <c r="AA253" s="343"/>
      <c r="AB253" s="343"/>
      <c r="AC253" s="343"/>
      <c r="AD253" s="343"/>
      <c r="AE253" s="343"/>
      <c r="AF253" s="343"/>
      <c r="AG253" s="343"/>
      <c r="AH253" s="343"/>
      <c r="AI253" s="343"/>
      <c r="AJ253" s="343"/>
      <c r="AK253" s="343"/>
      <c r="AL253" s="343"/>
      <c r="AM253" s="343"/>
      <c r="AN253" s="343"/>
      <c r="AO253" s="343"/>
    </row>
    <row r="254" spans="3:41" x14ac:dyDescent="0.4">
      <c r="C254" s="17"/>
      <c r="D254" s="27"/>
      <c r="E254" s="27"/>
      <c r="F254" s="27"/>
      <c r="G254" s="27"/>
      <c r="H254" s="27"/>
      <c r="I254" s="345"/>
      <c r="J254" s="419" t="str">
        <f t="shared" ref="J254" si="1781">E113</f>
        <v>三谷</v>
      </c>
      <c r="K254" s="343">
        <f t="shared" ref="K254" si="1782">IF(AND($D$1="二交代制",K$17&gt;=1,K$17&lt;=28,K113="当",L113="明",M113="休",N113="当"),10,IF(AND($D$1="三交代制",K$17&gt;=2,K$17&lt;=30,OR(K113="準",K113="深"),OR(L113="準",L113="深"),OR(M113="準",M113="深")),20,IF(AND($D$1="二交代制",OR(K113="当",K113="明"),NOT(OR(AND(K113="当",OR(L113="明",K$17=31,L$18="×"),OR(M113="休",K$17=30,K$17=31,M$18="×")),AND(K113="明",OR(J113="当",K$17=1),OR(L113="休",K$17=31,L$18="×"))))),30,IF(AND($D$1="三交代制",J113&lt;&gt;"準",J113&lt;&gt;"深",OR(K113="準",K113="深"),(NOT(OR(AND(K113="準",OR(J113="日",J113="休",K$17=1,AND(L113&lt;&gt;"準",L113&lt;&gt;"深",J113="")),OR(L113="休",AND(L113="準",OR(M113="休",K$17=30,M$18="×")),K$17=31,L$18="×",L113="")),AND(K113="深",OR(J113="休",K$17=1,AND(L113&lt;&gt;"準",L113&lt;&gt;"深",J113="")),OR(L113="休",AND(OR(L113="準",L113="深"),OR(M113="休",K$17=30,M$18="×")),K$17=31,L$18="×",L113="")))))),40,0))))</f>
        <v>0</v>
      </c>
      <c r="L254" s="343">
        <f t="shared" ref="L254" si="1783">IF(AND($D$1="二交代制",L$17&gt;=1,L$17&lt;=28,L113="当",M113="明",N113="休",O113="当"),10,IF(AND($D$1="三交代制",L$17&gt;=2,L$17&lt;=30,OR(L113="準",L113="深"),OR(M113="準",M113="深"),OR(N113="準",N113="深")),20,IF(AND($D$1="二交代制",OR(L113="当",L113="明"),NOT(OR(AND(L113="当",OR(M113="明",L$17=31,M$18="×"),OR(N113="休",L$17=30,L$17=31,N$18="×")),AND(L113="明",OR(K113="当",L$17=1),OR(M113="休",L$17=31,M$18="×"))))),30,IF(AND($D$1="三交代制",K113&lt;&gt;"準",K113&lt;&gt;"深",OR(L113="準",L113="深"),(NOT(OR(AND(L113="準",OR(K113="日",K113="休",L$17=1,AND(M113&lt;&gt;"準",M113&lt;&gt;"深",K113="")),OR(M113="休",AND(M113="準",OR(N113="休",L$17=30,N$18="×")),L$17=31,M$18="×",M113="")),AND(L113="深",OR(K113="休",L$17=1,AND(M113&lt;&gt;"準",M113&lt;&gt;"深",K113="")),OR(M113="休",AND(OR(M113="準",M113="深"),OR(N113="休",L$17=30,N$18="×")),L$17=31,M$18="×",M113="")))))),40,0))))</f>
        <v>0</v>
      </c>
      <c r="M254" s="343">
        <f t="shared" ref="M254" si="1784">IF(AND($D$1="二交代制",M$17&gt;=1,M$17&lt;=28,M113="当",N113="明",O113="休",P113="当"),10,IF(AND($D$1="三交代制",M$17&gt;=2,M$17&lt;=30,OR(M113="準",M113="深"),OR(N113="準",N113="深"),OR(O113="準",O113="深")),20,IF(AND($D$1="二交代制",OR(M113="当",M113="明"),NOT(OR(AND(M113="当",OR(N113="明",M$17=31,N$18="×"),OR(O113="休",M$17=30,M$17=31,O$18="×")),AND(M113="明",OR(L113="当",M$17=1),OR(N113="休",M$17=31,N$18="×"))))),30,IF(AND($D$1="三交代制",L113&lt;&gt;"準",L113&lt;&gt;"深",OR(M113="準",M113="深"),(NOT(OR(AND(M113="準",OR(L113="日",L113="休",M$17=1,AND(N113&lt;&gt;"準",N113&lt;&gt;"深",L113="")),OR(N113="休",AND(N113="準",OR(O113="休",M$17=30,O$18="×")),M$17=31,N$18="×",N113="")),AND(M113="深",OR(L113="休",M$17=1,AND(N113&lt;&gt;"準",N113&lt;&gt;"深",L113="")),OR(N113="休",AND(OR(N113="準",N113="深"),OR(O113="休",M$17=30,O$18="×")),M$17=31,N$18="×",N113="")))))),40,0))))</f>
        <v>0</v>
      </c>
      <c r="N254" s="343">
        <f t="shared" ref="N254" si="1785">IF(AND($D$1="二交代制",N$17&gt;=1,N$17&lt;=28,N113="当",O113="明",P113="休",Q113="当"),10,IF(AND($D$1="三交代制",N$17&gt;=2,N$17&lt;=30,OR(N113="準",N113="深"),OR(O113="準",O113="深"),OR(P113="準",P113="深")),20,IF(AND($D$1="二交代制",OR(N113="当",N113="明"),NOT(OR(AND(N113="当",OR(O113="明",N$17=31,O$18="×"),OR(P113="休",N$17=30,N$17=31,P$18="×")),AND(N113="明",OR(M113="当",N$17=1),OR(O113="休",N$17=31,O$18="×"))))),30,IF(AND($D$1="三交代制",M113&lt;&gt;"準",M113&lt;&gt;"深",OR(N113="準",N113="深"),(NOT(OR(AND(N113="準",OR(M113="日",M113="休",N$17=1,AND(O113&lt;&gt;"準",O113&lt;&gt;"深",M113="")),OR(O113="休",AND(O113="準",OR(P113="休",N$17=30,P$18="×")),N$17=31,O$18="×",O113="")),AND(N113="深",OR(M113="休",N$17=1,AND(O113&lt;&gt;"準",O113&lt;&gt;"深",M113="")),OR(O113="休",AND(OR(O113="準",O113="深"),OR(P113="休",N$17=30,P$18="×")),N$17=31,O$18="×",O113="")))))),40,0))))</f>
        <v>0</v>
      </c>
      <c r="O254" s="343">
        <f t="shared" ref="O254" si="1786">IF(AND($D$1="二交代制",O$17&gt;=1,O$17&lt;=28,O113="当",P113="明",Q113="休",R113="当"),10,IF(AND($D$1="三交代制",O$17&gt;=2,O$17&lt;=30,OR(O113="準",O113="深"),OR(P113="準",P113="深"),OR(Q113="準",Q113="深")),20,IF(AND($D$1="二交代制",OR(O113="当",O113="明"),NOT(OR(AND(O113="当",OR(P113="明",O$17=31,P$18="×"),OR(Q113="休",O$17=30,O$17=31,Q$18="×")),AND(O113="明",OR(N113="当",O$17=1),OR(P113="休",O$17=31,P$18="×"))))),30,IF(AND($D$1="三交代制",N113&lt;&gt;"準",N113&lt;&gt;"深",OR(O113="準",O113="深"),(NOT(OR(AND(O113="準",OR(N113="日",N113="休",O$17=1,AND(P113&lt;&gt;"準",P113&lt;&gt;"深",N113="")),OR(P113="休",AND(P113="準",OR(Q113="休",O$17=30,Q$18="×")),O$17=31,P$18="×",P113="")),AND(O113="深",OR(N113="休",O$17=1,AND(P113&lt;&gt;"準",P113&lt;&gt;"深",N113="")),OR(P113="休",AND(OR(P113="準",P113="深"),OR(Q113="休",O$17=30,Q$18="×")),O$17=31,P$18="×",P113="")))))),40,0))))</f>
        <v>0</v>
      </c>
      <c r="P254" s="343">
        <f t="shared" ref="P254" si="1787">IF(AND($D$1="二交代制",P$17&gt;=1,P$17&lt;=28,P113="当",Q113="明",R113="休",S113="当"),10,IF(AND($D$1="三交代制",P$17&gt;=2,P$17&lt;=30,OR(P113="準",P113="深"),OR(Q113="準",Q113="深"),OR(R113="準",R113="深")),20,IF(AND($D$1="二交代制",OR(P113="当",P113="明"),NOT(OR(AND(P113="当",OR(Q113="明",P$17=31,Q$18="×"),OR(R113="休",P$17=30,P$17=31,R$18="×")),AND(P113="明",OR(O113="当",P$17=1),OR(Q113="休",P$17=31,Q$18="×"))))),30,IF(AND($D$1="三交代制",O113&lt;&gt;"準",O113&lt;&gt;"深",OR(P113="準",P113="深"),(NOT(OR(AND(P113="準",OR(O113="日",O113="休",P$17=1,AND(Q113&lt;&gt;"準",Q113&lt;&gt;"深",O113="")),OR(Q113="休",AND(Q113="準",OR(R113="休",P$17=30,R$18="×")),P$17=31,Q$18="×",Q113="")),AND(P113="深",OR(O113="休",P$17=1,AND(Q113&lt;&gt;"準",Q113&lt;&gt;"深",O113="")),OR(Q113="休",AND(OR(Q113="準",Q113="深"),OR(R113="休",P$17=30,R$18="×")),P$17=31,Q$18="×",Q113="")))))),40,0))))</f>
        <v>0</v>
      </c>
      <c r="Q254" s="343">
        <f t="shared" ref="Q254" si="1788">IF(AND($D$1="二交代制",Q$17&gt;=1,Q$17&lt;=28,Q113="当",R113="明",S113="休",T113="当"),10,IF(AND($D$1="三交代制",Q$17&gt;=2,Q$17&lt;=30,OR(Q113="準",Q113="深"),OR(R113="準",R113="深"),OR(S113="準",S113="深")),20,IF(AND($D$1="二交代制",OR(Q113="当",Q113="明"),NOT(OR(AND(Q113="当",OR(R113="明",Q$17=31,R$18="×"),OR(S113="休",Q$17=30,Q$17=31,S$18="×")),AND(Q113="明",OR(P113="当",Q$17=1),OR(R113="休",Q$17=31,R$18="×"))))),30,IF(AND($D$1="三交代制",P113&lt;&gt;"準",P113&lt;&gt;"深",OR(Q113="準",Q113="深"),(NOT(OR(AND(Q113="準",OR(P113="日",P113="休",Q$17=1,AND(R113&lt;&gt;"準",R113&lt;&gt;"深",P113="")),OR(R113="休",AND(R113="準",OR(S113="休",Q$17=30,S$18="×")),Q$17=31,R$18="×",R113="")),AND(Q113="深",OR(P113="休",Q$17=1,AND(R113&lt;&gt;"準",R113&lt;&gt;"深",P113="")),OR(R113="休",AND(OR(R113="準",R113="深"),OR(S113="休",Q$17=30,S$18="×")),Q$17=31,R$18="×",R113="")))))),40,0))))</f>
        <v>0</v>
      </c>
      <c r="R254" s="343">
        <f t="shared" ref="R254" si="1789">IF(AND($D$1="二交代制",R$17&gt;=1,R$17&lt;=28,R113="当",S113="明",T113="休",U113="当"),10,IF(AND($D$1="三交代制",R$17&gt;=2,R$17&lt;=30,OR(R113="準",R113="深"),OR(S113="準",S113="深"),OR(T113="準",T113="深")),20,IF(AND($D$1="二交代制",OR(R113="当",R113="明"),NOT(OR(AND(R113="当",OR(S113="明",R$17=31,S$18="×"),OR(T113="休",R$17=30,R$17=31,T$18="×")),AND(R113="明",OR(Q113="当",R$17=1),OR(S113="休",R$17=31,S$18="×"))))),30,IF(AND($D$1="三交代制",Q113&lt;&gt;"準",Q113&lt;&gt;"深",OR(R113="準",R113="深"),(NOT(OR(AND(R113="準",OR(Q113="日",Q113="休",R$17=1,AND(S113&lt;&gt;"準",S113&lt;&gt;"深",Q113="")),OR(S113="休",AND(S113="準",OR(T113="休",R$17=30,T$18="×")),R$17=31,S$18="×",S113="")),AND(R113="深",OR(Q113="休",R$17=1,AND(S113&lt;&gt;"準",S113&lt;&gt;"深",Q113="")),OR(S113="休",AND(OR(S113="準",S113="深"),OR(T113="休",R$17=30,T$18="×")),R$17=31,S$18="×",S113="")))))),40,0))))</f>
        <v>0</v>
      </c>
      <c r="S254" s="343">
        <f t="shared" ref="S254" si="1790">IF(AND($D$1="二交代制",S$17&gt;=1,S$17&lt;=28,S113="当",T113="明",U113="休",V113="当"),10,IF(AND($D$1="三交代制",S$17&gt;=2,S$17&lt;=30,OR(S113="準",S113="深"),OR(T113="準",T113="深"),OR(U113="準",U113="深")),20,IF(AND($D$1="二交代制",OR(S113="当",S113="明"),NOT(OR(AND(S113="当",OR(T113="明",S$17=31,T$18="×"),OR(U113="休",S$17=30,S$17=31,U$18="×")),AND(S113="明",OR(R113="当",S$17=1),OR(T113="休",S$17=31,T$18="×"))))),30,IF(AND($D$1="三交代制",R113&lt;&gt;"準",R113&lt;&gt;"深",OR(S113="準",S113="深"),(NOT(OR(AND(S113="準",OR(R113="日",R113="休",S$17=1,AND(T113&lt;&gt;"準",T113&lt;&gt;"深",R113="")),OR(T113="休",AND(T113="準",OR(U113="休",S$17=30,U$18="×")),S$17=31,T$18="×",T113="")),AND(S113="深",OR(R113="休",S$17=1,AND(T113&lt;&gt;"準",T113&lt;&gt;"深",R113="")),OR(T113="休",AND(OR(T113="準",T113="深"),OR(U113="休",S$17=30,U$18="×")),S$17=31,T$18="×",T113="")))))),40,0))))</f>
        <v>0</v>
      </c>
      <c r="T254" s="343">
        <f t="shared" ref="T254" si="1791">IF(AND($D$1="二交代制",T$17&gt;=1,T$17&lt;=28,T113="当",U113="明",V113="休",W113="当"),10,IF(AND($D$1="三交代制",T$17&gt;=2,T$17&lt;=30,OR(T113="準",T113="深"),OR(U113="準",U113="深"),OR(V113="準",V113="深")),20,IF(AND($D$1="二交代制",OR(T113="当",T113="明"),NOT(OR(AND(T113="当",OR(U113="明",T$17=31,U$18="×"),OR(V113="休",T$17=30,T$17=31,V$18="×")),AND(T113="明",OR(S113="当",T$17=1),OR(U113="休",T$17=31,U$18="×"))))),30,IF(AND($D$1="三交代制",S113&lt;&gt;"準",S113&lt;&gt;"深",OR(T113="準",T113="深"),(NOT(OR(AND(T113="準",OR(S113="日",S113="休",T$17=1,AND(U113&lt;&gt;"準",U113&lt;&gt;"深",S113="")),OR(U113="休",AND(U113="準",OR(V113="休",T$17=30,V$18="×")),T$17=31,U$18="×",U113="")),AND(T113="深",OR(S113="休",T$17=1,AND(U113&lt;&gt;"準",U113&lt;&gt;"深",S113="")),OR(U113="休",AND(OR(U113="準",U113="深"),OR(V113="休",T$17=30,V$18="×")),T$17=31,U$18="×",U113="")))))),40,0))))</f>
        <v>0</v>
      </c>
      <c r="U254" s="343">
        <f t="shared" ref="U254" si="1792">IF(AND($D$1="二交代制",U$17&gt;=1,U$17&lt;=28,U113="当",V113="明",W113="休",X113="当"),10,IF(AND($D$1="三交代制",U$17&gt;=2,U$17&lt;=30,OR(U113="準",U113="深"),OR(V113="準",V113="深"),OR(W113="準",W113="深")),20,IF(AND($D$1="二交代制",OR(U113="当",U113="明"),NOT(OR(AND(U113="当",OR(V113="明",U$17=31,V$18="×"),OR(W113="休",U$17=30,U$17=31,W$18="×")),AND(U113="明",OR(T113="当",U$17=1),OR(V113="休",U$17=31,V$18="×"))))),30,IF(AND($D$1="三交代制",T113&lt;&gt;"準",T113&lt;&gt;"深",OR(U113="準",U113="深"),(NOT(OR(AND(U113="準",OR(T113="日",T113="休",U$17=1,AND(V113&lt;&gt;"準",V113&lt;&gt;"深",T113="")),OR(V113="休",AND(V113="準",OR(W113="休",U$17=30,W$18="×")),U$17=31,V$18="×",V113="")),AND(U113="深",OR(T113="休",U$17=1,AND(V113&lt;&gt;"準",V113&lt;&gt;"深",T113="")),OR(V113="休",AND(OR(V113="準",V113="深"),OR(W113="休",U$17=30,W$18="×")),U$17=31,V$18="×",V113="")))))),40,0))))</f>
        <v>0</v>
      </c>
      <c r="V254" s="343">
        <f t="shared" ref="V254" si="1793">IF(AND($D$1="二交代制",V$17&gt;=1,V$17&lt;=28,V113="当",W113="明",X113="休",Y113="当"),10,IF(AND($D$1="三交代制",V$17&gt;=2,V$17&lt;=30,OR(V113="準",V113="深"),OR(W113="準",W113="深"),OR(X113="準",X113="深")),20,IF(AND($D$1="二交代制",OR(V113="当",V113="明"),NOT(OR(AND(V113="当",OR(W113="明",V$17=31,W$18="×"),OR(X113="休",V$17=30,V$17=31,X$18="×")),AND(V113="明",OR(U113="当",V$17=1),OR(W113="休",V$17=31,W$18="×"))))),30,IF(AND($D$1="三交代制",U113&lt;&gt;"準",U113&lt;&gt;"深",OR(V113="準",V113="深"),(NOT(OR(AND(V113="準",OR(U113="日",U113="休",V$17=1,AND(W113&lt;&gt;"準",W113&lt;&gt;"深",U113="")),OR(W113="休",AND(W113="準",OR(X113="休",V$17=30,X$18="×")),V$17=31,W$18="×",W113="")),AND(V113="深",OR(U113="休",V$17=1,AND(W113&lt;&gt;"準",W113&lt;&gt;"深",U113="")),OR(W113="休",AND(OR(W113="準",W113="深"),OR(X113="休",V$17=30,X$18="×")),V$17=31,W$18="×",W113="")))))),40,0))))</f>
        <v>0</v>
      </c>
      <c r="W254" s="343">
        <f t="shared" ref="W254" si="1794">IF(AND($D$1="二交代制",W$17&gt;=1,W$17&lt;=28,W113="当",X113="明",Y113="休",Z113="当"),10,IF(AND($D$1="三交代制",W$17&gt;=2,W$17&lt;=30,OR(W113="準",W113="深"),OR(X113="準",X113="深"),OR(Y113="準",Y113="深")),20,IF(AND($D$1="二交代制",OR(W113="当",W113="明"),NOT(OR(AND(W113="当",OR(X113="明",W$17=31,X$18="×"),OR(Y113="休",W$17=30,W$17=31,Y$18="×")),AND(W113="明",OR(V113="当",W$17=1),OR(X113="休",W$17=31,X$18="×"))))),30,IF(AND($D$1="三交代制",V113&lt;&gt;"準",V113&lt;&gt;"深",OR(W113="準",W113="深"),(NOT(OR(AND(W113="準",OR(V113="日",V113="休",W$17=1,AND(X113&lt;&gt;"準",X113&lt;&gt;"深",V113="")),OR(X113="休",AND(X113="準",OR(Y113="休",W$17=30,Y$18="×")),W$17=31,X$18="×",X113="")),AND(W113="深",OR(V113="休",W$17=1,AND(X113&lt;&gt;"準",X113&lt;&gt;"深",V113="")),OR(X113="休",AND(OR(X113="準",X113="深"),OR(Y113="休",W$17=30,Y$18="×")),W$17=31,X$18="×",X113="")))))),40,0))))</f>
        <v>0</v>
      </c>
      <c r="X254" s="343">
        <f t="shared" ref="X254" si="1795">IF(AND($D$1="二交代制",X$17&gt;=1,X$17&lt;=28,X113="当",Y113="明",Z113="休",AA113="当"),10,IF(AND($D$1="三交代制",X$17&gt;=2,X$17&lt;=30,OR(X113="準",X113="深"),OR(Y113="準",Y113="深"),OR(Z113="準",Z113="深")),20,IF(AND($D$1="二交代制",OR(X113="当",X113="明"),NOT(OR(AND(X113="当",OR(Y113="明",X$17=31,Y$18="×"),OR(Z113="休",X$17=30,X$17=31,Z$18="×")),AND(X113="明",OR(W113="当",X$17=1),OR(Y113="休",X$17=31,Y$18="×"))))),30,IF(AND($D$1="三交代制",W113&lt;&gt;"準",W113&lt;&gt;"深",OR(X113="準",X113="深"),(NOT(OR(AND(X113="準",OR(W113="日",W113="休",X$17=1,AND(Y113&lt;&gt;"準",Y113&lt;&gt;"深",W113="")),OR(Y113="休",AND(Y113="準",OR(Z113="休",X$17=30,Z$18="×")),X$17=31,Y$18="×",Y113="")),AND(X113="深",OR(W113="休",X$17=1,AND(Y113&lt;&gt;"準",Y113&lt;&gt;"深",W113="")),OR(Y113="休",AND(OR(Y113="準",Y113="深"),OR(Z113="休",X$17=30,Z$18="×")),X$17=31,Y$18="×",Y113="")))))),40,0))))</f>
        <v>0</v>
      </c>
      <c r="Y254" s="343">
        <f t="shared" ref="Y254" si="1796">IF(AND($D$1="二交代制",Y$17&gt;=1,Y$17&lt;=28,Y113="当",Z113="明",AA113="休",AB113="当"),10,IF(AND($D$1="三交代制",Y$17&gt;=2,Y$17&lt;=30,OR(Y113="準",Y113="深"),OR(Z113="準",Z113="深"),OR(AA113="準",AA113="深")),20,IF(AND($D$1="二交代制",OR(Y113="当",Y113="明"),NOT(OR(AND(Y113="当",OR(Z113="明",Y$17=31,Z$18="×"),OR(AA113="休",Y$17=30,Y$17=31,AA$18="×")),AND(Y113="明",OR(X113="当",Y$17=1),OR(Z113="休",Y$17=31,Z$18="×"))))),30,IF(AND($D$1="三交代制",X113&lt;&gt;"準",X113&lt;&gt;"深",OR(Y113="準",Y113="深"),(NOT(OR(AND(Y113="準",OR(X113="日",X113="休",Y$17=1,AND(Z113&lt;&gt;"準",Z113&lt;&gt;"深",X113="")),OR(Z113="休",AND(Z113="準",OR(AA113="休",Y$17=30,AA$18="×")),Y$17=31,Z$18="×",Z113="")),AND(Y113="深",OR(X113="休",Y$17=1,AND(Z113&lt;&gt;"準",Z113&lt;&gt;"深",X113="")),OR(Z113="休",AND(OR(Z113="準",Z113="深"),OR(AA113="休",Y$17=30,AA$18="×")),Y$17=31,Z$18="×",Z113="")))))),40,0))))</f>
        <v>0</v>
      </c>
      <c r="Z254" s="343">
        <f t="shared" ref="Z254" si="1797">IF(AND($D$1="二交代制",Z$17&gt;=1,Z$17&lt;=28,Z113="当",AA113="明",AB113="休",AC113="当"),10,IF(AND($D$1="三交代制",Z$17&gt;=2,Z$17&lt;=30,OR(Z113="準",Z113="深"),OR(AA113="準",AA113="深"),OR(AB113="準",AB113="深")),20,IF(AND($D$1="二交代制",OR(Z113="当",Z113="明"),NOT(OR(AND(Z113="当",OR(AA113="明",Z$17=31,AA$18="×"),OR(AB113="休",Z$17=30,Z$17=31,AB$18="×")),AND(Z113="明",OR(Y113="当",Z$17=1),OR(AA113="休",Z$17=31,AA$18="×"))))),30,IF(AND($D$1="三交代制",Y113&lt;&gt;"準",Y113&lt;&gt;"深",OR(Z113="準",Z113="深"),(NOT(OR(AND(Z113="準",OR(Y113="日",Y113="休",Z$17=1,AND(AA113&lt;&gt;"準",AA113&lt;&gt;"深",Y113="")),OR(AA113="休",AND(AA113="準",OR(AB113="休",Z$17=30,AB$18="×")),Z$17=31,AA$18="×",AA113="")),AND(Z113="深",OR(Y113="休",Z$17=1,AND(AA113&lt;&gt;"準",AA113&lt;&gt;"深",Y113="")),OR(AA113="休",AND(OR(AA113="準",AA113="深"),OR(AB113="休",Z$17=30,AB$18="×")),Z$17=31,AA$18="×",AA113="")))))),40,0))))</f>
        <v>0</v>
      </c>
      <c r="AA254" s="343">
        <f t="shared" ref="AA254" si="1798">IF(AND($D$1="二交代制",AA$17&gt;=1,AA$17&lt;=28,AA113="当",AB113="明",AC113="休",AD113="当"),10,IF(AND($D$1="三交代制",AA$17&gt;=2,AA$17&lt;=30,OR(AA113="準",AA113="深"),OR(AB113="準",AB113="深"),OR(AC113="準",AC113="深")),20,IF(AND($D$1="二交代制",OR(AA113="当",AA113="明"),NOT(OR(AND(AA113="当",OR(AB113="明",AA$17=31,AB$18="×"),OR(AC113="休",AA$17=30,AA$17=31,AC$18="×")),AND(AA113="明",OR(Z113="当",AA$17=1),OR(AB113="休",AA$17=31,AB$18="×"))))),30,IF(AND($D$1="三交代制",Z113&lt;&gt;"準",Z113&lt;&gt;"深",OR(AA113="準",AA113="深"),(NOT(OR(AND(AA113="準",OR(Z113="日",Z113="休",AA$17=1,AND(AB113&lt;&gt;"準",AB113&lt;&gt;"深",Z113="")),OR(AB113="休",AND(AB113="準",OR(AC113="休",AA$17=30,AC$18="×")),AA$17=31,AB$18="×",AB113="")),AND(AA113="深",OR(Z113="休",AA$17=1,AND(AB113&lt;&gt;"準",AB113&lt;&gt;"深",Z113="")),OR(AB113="休",AND(OR(AB113="準",AB113="深"),OR(AC113="休",AA$17=30,AC$18="×")),AA$17=31,AB$18="×",AB113="")))))),40,0))))</f>
        <v>0</v>
      </c>
      <c r="AB254" s="343">
        <f t="shared" ref="AB254" si="1799">IF(AND($D$1="二交代制",AB$17&gt;=1,AB$17&lt;=28,AB113="当",AC113="明",AD113="休",AE113="当"),10,IF(AND($D$1="三交代制",AB$17&gt;=2,AB$17&lt;=30,OR(AB113="準",AB113="深"),OR(AC113="準",AC113="深"),OR(AD113="準",AD113="深")),20,IF(AND($D$1="二交代制",OR(AB113="当",AB113="明"),NOT(OR(AND(AB113="当",OR(AC113="明",AB$17=31,AC$18="×"),OR(AD113="休",AB$17=30,AB$17=31,AD$18="×")),AND(AB113="明",OR(AA113="当",AB$17=1),OR(AC113="休",AB$17=31,AC$18="×"))))),30,IF(AND($D$1="三交代制",AA113&lt;&gt;"準",AA113&lt;&gt;"深",OR(AB113="準",AB113="深"),(NOT(OR(AND(AB113="準",OR(AA113="日",AA113="休",AB$17=1,AND(AC113&lt;&gt;"準",AC113&lt;&gt;"深",AA113="")),OR(AC113="休",AND(AC113="準",OR(AD113="休",AB$17=30,AD$18="×")),AB$17=31,AC$18="×",AC113="")),AND(AB113="深",OR(AA113="休",AB$17=1,AND(AC113&lt;&gt;"準",AC113&lt;&gt;"深",AA113="")),OR(AC113="休",AND(OR(AC113="準",AC113="深"),OR(AD113="休",AB$17=30,AD$18="×")),AB$17=31,AC$18="×",AC113="")))))),40,0))))</f>
        <v>0</v>
      </c>
      <c r="AC254" s="343">
        <f t="shared" ref="AC254" si="1800">IF(AND($D$1="二交代制",AC$17&gt;=1,AC$17&lt;=28,AC113="当",AD113="明",AE113="休",AF113="当"),10,IF(AND($D$1="三交代制",AC$17&gt;=2,AC$17&lt;=30,OR(AC113="準",AC113="深"),OR(AD113="準",AD113="深"),OR(AE113="準",AE113="深")),20,IF(AND($D$1="二交代制",OR(AC113="当",AC113="明"),NOT(OR(AND(AC113="当",OR(AD113="明",AC$17=31,AD$18="×"),OR(AE113="休",AC$17=30,AC$17=31,AE$18="×")),AND(AC113="明",OR(AB113="当",AC$17=1),OR(AD113="休",AC$17=31,AD$18="×"))))),30,IF(AND($D$1="三交代制",AB113&lt;&gt;"準",AB113&lt;&gt;"深",OR(AC113="準",AC113="深"),(NOT(OR(AND(AC113="準",OR(AB113="日",AB113="休",AC$17=1,AND(AD113&lt;&gt;"準",AD113&lt;&gt;"深",AB113="")),OR(AD113="休",AND(AD113="準",OR(AE113="休",AC$17=30,AE$18="×")),AC$17=31,AD$18="×",AD113="")),AND(AC113="深",OR(AB113="休",AC$17=1,AND(AD113&lt;&gt;"準",AD113&lt;&gt;"深",AB113="")),OR(AD113="休",AND(OR(AD113="準",AD113="深"),OR(AE113="休",AC$17=30,AE$18="×")),AC$17=31,AD$18="×",AD113="")))))),40,0))))</f>
        <v>0</v>
      </c>
      <c r="AD254" s="343">
        <f t="shared" ref="AD254" si="1801">IF(AND($D$1="二交代制",AD$17&gt;=1,AD$17&lt;=28,AD113="当",AE113="明",AF113="休",AG113="当"),10,IF(AND($D$1="三交代制",AD$17&gt;=2,AD$17&lt;=30,OR(AD113="準",AD113="深"),OR(AE113="準",AE113="深"),OR(AF113="準",AF113="深")),20,IF(AND($D$1="二交代制",OR(AD113="当",AD113="明"),NOT(OR(AND(AD113="当",OR(AE113="明",AD$17=31,AE$18="×"),OR(AF113="休",AD$17=30,AD$17=31,AF$18="×")),AND(AD113="明",OR(AC113="当",AD$17=1),OR(AE113="休",AD$17=31,AE$18="×"))))),30,IF(AND($D$1="三交代制",AC113&lt;&gt;"準",AC113&lt;&gt;"深",OR(AD113="準",AD113="深"),(NOT(OR(AND(AD113="準",OR(AC113="日",AC113="休",AD$17=1,AND(AE113&lt;&gt;"準",AE113&lt;&gt;"深",AC113="")),OR(AE113="休",AND(AE113="準",OR(AF113="休",AD$17=30,AF$18="×")),AD$17=31,AE$18="×",AE113="")),AND(AD113="深",OR(AC113="休",AD$17=1,AND(AE113&lt;&gt;"準",AE113&lt;&gt;"深",AC113="")),OR(AE113="休",AND(OR(AE113="準",AE113="深"),OR(AF113="休",AD$17=30,AF$18="×")),AD$17=31,AE$18="×",AE113="")))))),40,0))))</f>
        <v>0</v>
      </c>
      <c r="AE254" s="343">
        <f t="shared" ref="AE254" si="1802">IF(AND($D$1="二交代制",AE$17&gt;=1,AE$17&lt;=28,AE113="当",AF113="明",AG113="休",AH113="当"),10,IF(AND($D$1="三交代制",AE$17&gt;=2,AE$17&lt;=30,OR(AE113="準",AE113="深"),OR(AF113="準",AF113="深"),OR(AG113="準",AG113="深")),20,IF(AND($D$1="二交代制",OR(AE113="当",AE113="明"),NOT(OR(AND(AE113="当",OR(AF113="明",AE$17=31,AF$18="×"),OR(AG113="休",AE$17=30,AE$17=31,AG$18="×")),AND(AE113="明",OR(AD113="当",AE$17=1),OR(AF113="休",AE$17=31,AF$18="×"))))),30,IF(AND($D$1="三交代制",AD113&lt;&gt;"準",AD113&lt;&gt;"深",OR(AE113="準",AE113="深"),(NOT(OR(AND(AE113="準",OR(AD113="日",AD113="休",AE$17=1,AND(AF113&lt;&gt;"準",AF113&lt;&gt;"深",AD113="")),OR(AF113="休",AND(AF113="準",OR(AG113="休",AE$17=30,AG$18="×")),AE$17=31,AF$18="×",AF113="")),AND(AE113="深",OR(AD113="休",AE$17=1,AND(AF113&lt;&gt;"準",AF113&lt;&gt;"深",AD113="")),OR(AF113="休",AND(OR(AF113="準",AF113="深"),OR(AG113="休",AE$17=30,AG$18="×")),AE$17=31,AF$18="×",AF113="")))))),40,0))))</f>
        <v>0</v>
      </c>
      <c r="AF254" s="343">
        <f t="shared" ref="AF254" si="1803">IF(AND($D$1="二交代制",AF$17&gt;=1,AF$17&lt;=28,AF113="当",AG113="明",AH113="休",AI113="当"),10,IF(AND($D$1="三交代制",AF$17&gt;=2,AF$17&lt;=30,OR(AF113="準",AF113="深"),OR(AG113="準",AG113="深"),OR(AH113="準",AH113="深")),20,IF(AND($D$1="二交代制",OR(AF113="当",AF113="明"),NOT(OR(AND(AF113="当",OR(AG113="明",AF$17=31,AG$18="×"),OR(AH113="休",AF$17=30,AF$17=31,AH$18="×")),AND(AF113="明",OR(AE113="当",AF$17=1),OR(AG113="休",AF$17=31,AG$18="×"))))),30,IF(AND($D$1="三交代制",AE113&lt;&gt;"準",AE113&lt;&gt;"深",OR(AF113="準",AF113="深"),(NOT(OR(AND(AF113="準",OR(AE113="日",AE113="休",AF$17=1,AND(AG113&lt;&gt;"準",AG113&lt;&gt;"深",AE113="")),OR(AG113="休",AND(AG113="準",OR(AH113="休",AF$17=30,AH$18="×")),AF$17=31,AG$18="×",AG113="")),AND(AF113="深",OR(AE113="休",AF$17=1,AND(AG113&lt;&gt;"準",AG113&lt;&gt;"深",AE113="")),OR(AG113="休",AND(OR(AG113="準",AG113="深"),OR(AH113="休",AF$17=30,AH$18="×")),AF$17=31,AG$18="×",AG113="")))))),40,0))))</f>
        <v>0</v>
      </c>
      <c r="AG254" s="343">
        <f t="shared" ref="AG254" si="1804">IF(AND($D$1="二交代制",AG$17&gt;=1,AG$17&lt;=28,AG113="当",AH113="明",AI113="休",AJ113="当"),10,IF(AND($D$1="三交代制",AG$17&gt;=2,AG$17&lt;=30,OR(AG113="準",AG113="深"),OR(AH113="準",AH113="深"),OR(AI113="準",AI113="深")),20,IF(AND($D$1="二交代制",OR(AG113="当",AG113="明"),NOT(OR(AND(AG113="当",OR(AH113="明",AG$17=31,AH$18="×"),OR(AI113="休",AG$17=30,AG$17=31,AI$18="×")),AND(AG113="明",OR(AF113="当",AG$17=1),OR(AH113="休",AG$17=31,AH$18="×"))))),30,IF(AND($D$1="三交代制",AF113&lt;&gt;"準",AF113&lt;&gt;"深",OR(AG113="準",AG113="深"),(NOT(OR(AND(AG113="準",OR(AF113="日",AF113="休",AG$17=1,AND(AH113&lt;&gt;"準",AH113&lt;&gt;"深",AF113="")),OR(AH113="休",AND(AH113="準",OR(AI113="休",AG$17=30,AI$18="×")),AG$17=31,AH$18="×",AH113="")),AND(AG113="深",OR(AF113="休",AG$17=1,AND(AH113&lt;&gt;"準",AH113&lt;&gt;"深",AF113="")),OR(AH113="休",AND(OR(AH113="準",AH113="深"),OR(AI113="休",AG$17=30,AI$18="×")),AG$17=31,AH$18="×",AH113="")))))),40,0))))</f>
        <v>0</v>
      </c>
      <c r="AH254" s="343">
        <f t="shared" ref="AH254" si="1805">IF(AND($D$1="二交代制",AH$17&gt;=1,AH$17&lt;=28,AH113="当",AI113="明",AJ113="休",AK113="当"),10,IF(AND($D$1="三交代制",AH$17&gt;=2,AH$17&lt;=30,OR(AH113="準",AH113="深"),OR(AI113="準",AI113="深"),OR(AJ113="準",AJ113="深")),20,IF(AND($D$1="二交代制",OR(AH113="当",AH113="明"),NOT(OR(AND(AH113="当",OR(AI113="明",AH$17=31,AI$18="×"),OR(AJ113="休",AH$17=30,AH$17=31,AJ$18="×")),AND(AH113="明",OR(AG113="当",AH$17=1),OR(AI113="休",AH$17=31,AI$18="×"))))),30,IF(AND($D$1="三交代制",AG113&lt;&gt;"準",AG113&lt;&gt;"深",OR(AH113="準",AH113="深"),(NOT(OR(AND(AH113="準",OR(AG113="日",AG113="休",AH$17=1,AND(AI113&lt;&gt;"準",AI113&lt;&gt;"深",AG113="")),OR(AI113="休",AND(AI113="準",OR(AJ113="休",AH$17=30,AJ$18="×")),AH$17=31,AI$18="×",AI113="")),AND(AH113="深",OR(AG113="休",AH$17=1,AND(AI113&lt;&gt;"準",AI113&lt;&gt;"深",AG113="")),OR(AI113="休",AND(OR(AI113="準",AI113="深"),OR(AJ113="休",AH$17=30,AJ$18="×")),AH$17=31,AI$18="×",AI113="")))))),40,0))))</f>
        <v>0</v>
      </c>
      <c r="AI254" s="343">
        <f t="shared" ref="AI254" si="1806">IF(AND($D$1="二交代制",AI$17&gt;=1,AI$17&lt;=28,AI113="当",AJ113="明",AK113="休",AL113="当"),10,IF(AND($D$1="三交代制",AI$17&gt;=2,AI$17&lt;=30,OR(AI113="準",AI113="深"),OR(AJ113="準",AJ113="深"),OR(AK113="準",AK113="深")),20,IF(AND($D$1="二交代制",OR(AI113="当",AI113="明"),NOT(OR(AND(AI113="当",OR(AJ113="明",AI$17=31,AJ$18="×"),OR(AK113="休",AI$17=30,AI$17=31,AK$18="×")),AND(AI113="明",OR(AH113="当",AI$17=1),OR(AJ113="休",AI$17=31,AJ$18="×"))))),30,IF(AND($D$1="三交代制",AH113&lt;&gt;"準",AH113&lt;&gt;"深",OR(AI113="準",AI113="深"),(NOT(OR(AND(AI113="準",OR(AH113="日",AH113="休",AI$17=1,AND(AJ113&lt;&gt;"準",AJ113&lt;&gt;"深",AH113="")),OR(AJ113="休",AND(AJ113="準",OR(AK113="休",AI$17=30,AK$18="×")),AI$17=31,AJ$18="×",AJ113="")),AND(AI113="深",OR(AH113="休",AI$17=1,AND(AJ113&lt;&gt;"準",AJ113&lt;&gt;"深",AH113="")),OR(AJ113="休",AND(OR(AJ113="準",AJ113="深"),OR(AK113="休",AI$17=30,AK$18="×")),AI$17=31,AJ$18="×",AJ113="")))))),40,0))))</f>
        <v>0</v>
      </c>
      <c r="AJ254" s="343">
        <f t="shared" ref="AJ254" si="1807">IF(AND($D$1="二交代制",AJ$17&gt;=1,AJ$17&lt;=28,AJ113="当",AK113="明",AL113="休",AM113="当"),10,IF(AND($D$1="三交代制",AJ$17&gt;=2,AJ$17&lt;=30,OR(AJ113="準",AJ113="深"),OR(AK113="準",AK113="深"),OR(AL113="準",AL113="深")),20,IF(AND($D$1="二交代制",OR(AJ113="当",AJ113="明"),NOT(OR(AND(AJ113="当",OR(AK113="明",AJ$17=31,AK$18="×"),OR(AL113="休",AJ$17=30,AJ$17=31,AL$18="×")),AND(AJ113="明",OR(AI113="当",AJ$17=1),OR(AK113="休",AJ$17=31,AK$18="×"))))),30,IF(AND($D$1="三交代制",AI113&lt;&gt;"準",AI113&lt;&gt;"深",OR(AJ113="準",AJ113="深"),(NOT(OR(AND(AJ113="準",OR(AI113="日",AI113="休",AJ$17=1,AND(AK113&lt;&gt;"準",AK113&lt;&gt;"深",AI113="")),OR(AK113="休",AND(AK113="準",OR(AL113="休",AJ$17=30,AL$18="×")),AJ$17=31,AK$18="×",AK113="")),AND(AJ113="深",OR(AI113="休",AJ$17=1,AND(AK113&lt;&gt;"準",AK113&lt;&gt;"深",AI113="")),OR(AK113="休",AND(OR(AK113="準",AK113="深"),OR(AL113="休",AJ$17=30,AL$18="×")),AJ$17=31,AK$18="×",AK113="")))))),40,0))))</f>
        <v>0</v>
      </c>
      <c r="AK254" s="343">
        <f t="shared" ref="AK254" si="1808">IF(AND($D$1="二交代制",AK$17&gt;=1,AK$17&lt;=28,AK113="当",AL113="明",AM113="休",AN113="当"),10,IF(AND($D$1="三交代制",AK$17&gt;=2,AK$17&lt;=30,OR(AK113="準",AK113="深"),OR(AL113="準",AL113="深"),OR(AM113="準",AM113="深")),20,IF(AND($D$1="二交代制",OR(AK113="当",AK113="明"),NOT(OR(AND(AK113="当",OR(AL113="明",AK$17=31,AL$18="×"),OR(AM113="休",AK$17=30,AK$17=31,AM$18="×")),AND(AK113="明",OR(AJ113="当",AK$17=1),OR(AL113="休",AK$17=31,AL$18="×"))))),30,IF(AND($D$1="三交代制",AJ113&lt;&gt;"準",AJ113&lt;&gt;"深",OR(AK113="準",AK113="深"),(NOT(OR(AND(AK113="準",OR(AJ113="日",AJ113="休",AK$17=1,AND(AL113&lt;&gt;"準",AL113&lt;&gt;"深",AJ113="")),OR(AL113="休",AND(AL113="準",OR(AM113="休",AK$17=30,AM$18="×")),AK$17=31,AL$18="×",AL113="")),AND(AK113="深",OR(AJ113="休",AK$17=1,AND(AL113&lt;&gt;"準",AL113&lt;&gt;"深",AJ113="")),OR(AL113="休",AND(OR(AL113="準",AL113="深"),OR(AM113="休",AK$17=30,AM$18="×")),AK$17=31,AL$18="×",AL113="")))))),40,0))))</f>
        <v>0</v>
      </c>
      <c r="AL254" s="343">
        <f t="shared" ref="AL254" si="1809">IF(AND($D$1="二交代制",AL$17&gt;=1,AL$17&lt;=28,AL113="当",AM113="明",AN113="休",AO113="当"),10,IF(AND($D$1="三交代制",AL$17&gt;=2,AL$17&lt;=30,OR(AL113="準",AL113="深"),OR(AM113="準",AM113="深"),OR(AN113="準",AN113="深")),20,IF(AND($D$1="二交代制",OR(AL113="当",AL113="明"),NOT(OR(AND(AL113="当",OR(AM113="明",AL$17=31,AM$18="×"),OR(AN113="休",AL$17=30,AL$17=31,AN$18="×")),AND(AL113="明",OR(AK113="当",AL$17=1),OR(AM113="休",AL$17=31,AM$18="×"))))),30,IF(AND($D$1="三交代制",AK113&lt;&gt;"準",AK113&lt;&gt;"深",OR(AL113="準",AL113="深"),(NOT(OR(AND(AL113="準",OR(AK113="日",AK113="休",AL$17=1,AND(AM113&lt;&gt;"準",AM113&lt;&gt;"深",AK113="")),OR(AM113="休",AND(AM113="準",OR(AN113="休",AL$17=30,AN$18="×")),AL$17=31,AM$18="×",AM113="")),AND(AL113="深",OR(AK113="休",AL$17=1,AND(AM113&lt;&gt;"準",AM113&lt;&gt;"深",AK113="")),OR(AM113="休",AND(OR(AM113="準",AM113="深"),OR(AN113="休",AL$17=30,AN$18="×")),AL$17=31,AM$18="×",AM113="")))))),40,0))))</f>
        <v>0</v>
      </c>
      <c r="AM254" s="343">
        <f t="shared" ref="AM254" si="1810">IF(AND($D$1="二交代制",AM$17&gt;=1,AM$17&lt;=28,AM113="当",AN113="明",AO113="休",AP113="当"),10,IF(AND($D$1="三交代制",AM$17&gt;=2,AM$17&lt;=30,OR(AM113="準",AM113="深"),OR(AN113="準",AN113="深"),OR(AO113="準",AO113="深")),20,IF(AND($D$1="二交代制",OR(AM113="当",AM113="明"),NOT(OR(AND(AM113="当",OR(AN113="明",AM$17=31,AN$18="×"),OR(AO113="休",AM$17=30,AM$17=31,AO$18="×")),AND(AM113="明",OR(AL113="当",AM$17=1),OR(AN113="休",AM$17=31,AN$18="×"))))),30,IF(AND($D$1="三交代制",AL113&lt;&gt;"準",AL113&lt;&gt;"深",OR(AM113="準",AM113="深"),(NOT(OR(AND(AM113="準",OR(AL113="日",AL113="休",AM$17=1,AND(AN113&lt;&gt;"準",AN113&lt;&gt;"深",AL113="")),OR(AN113="休",AND(AN113="準",OR(AO113="休",AM$17=30,AO$18="×")),AM$17=31,AN$18="×",AN113="")),AND(AM113="深",OR(AL113="休",AM$17=1,AND(AN113&lt;&gt;"準",AN113&lt;&gt;"深",AL113="")),OR(AN113="休",AND(OR(AN113="準",AN113="深"),OR(AO113="休",AM$17=30,AO$18="×")),AM$17=31,AN$18="×",AN113="")))))),40,0))))</f>
        <v>0</v>
      </c>
      <c r="AN254" s="343">
        <f t="shared" ref="AN254" si="1811">IF(AND($D$1="二交代制",AN$17&gt;=1,AN$17&lt;=28,AN113="当",AO113="明",AP113="休",AQ113="当"),10,IF(AND($D$1="三交代制",AN$17&gt;=2,AN$17&lt;=30,OR(AN113="準",AN113="深"),OR(AO113="準",AO113="深"),OR(AP113="準",AP113="深")),20,IF(AND($D$1="二交代制",OR(AN113="当",AN113="明"),NOT(OR(AND(AN113="当",OR(AO113="明",AN$17=31,AO$18="×"),OR(AP113="休",AN$17=30,AN$17=31,AP$18="×")),AND(AN113="明",OR(AM113="当",AN$17=1),OR(AO113="休",AN$17=31,AO$18="×"))))),30,IF(AND($D$1="三交代制",AM113&lt;&gt;"準",AM113&lt;&gt;"深",OR(AN113="準",AN113="深"),(NOT(OR(AND(AN113="準",OR(AM113="日",AM113="休",AN$17=1,AND(AO113&lt;&gt;"準",AO113&lt;&gt;"深",AM113="")),OR(AO113="休",AND(AO113="準",OR(AP113="休",AN$17=30,AP$18="×")),AN$17=31,AO$18="×",AO113="")),AND(AN113="深",OR(AM113="休",AN$17=1,AND(AO113&lt;&gt;"準",AO113&lt;&gt;"深",AM113="")),OR(AO113="休",AND(OR(AO113="準",AO113="深"),OR(AP113="休",AN$17=30,AP$18="×")),AN$17=31,AO$18="×",AO113="")))))),40,0))))</f>
        <v>0</v>
      </c>
      <c r="AO254" s="343">
        <f t="shared" ref="AO254" si="1812">IF(AND($D$1="二交代制",AO$17&gt;=1,AO$17&lt;=28,AO113="当",AP113="明",AQ113="休",AR113="当"),10,IF(AND($D$1="三交代制",AO$17&gt;=2,AO$17&lt;=30,OR(AO113="準",AO113="深"),OR(AP113="準",AP113="深"),OR(AQ113="準",AQ113="深")),20,IF(AND($D$1="二交代制",OR(AO113="当",AO113="明"),NOT(OR(AND(AO113="当",OR(AP113="明",AO$17=31,AP$18="×"),OR(AQ113="休",AO$17=30,AO$17=31,AQ$18="×")),AND(AO113="明",OR(AN113="当",AO$17=1),OR(AP113="休",AO$17=31,AP$18="×"))))),30,IF(AND($D$1="三交代制",AN113&lt;&gt;"準",AN113&lt;&gt;"深",OR(AO113="準",AO113="深"),(NOT(OR(AND(AO113="準",OR(AN113="日",AN113="休",AO$17=1,AND(AP113&lt;&gt;"準",AP113&lt;&gt;"深",AN113="")),OR(AP113="休",AND(AP113="準",OR(AQ113="休",AO$17=30,AQ$18="×")),AO$17=31,AP$18="×",AP113="")),AND(AO113="深",OR(AN113="休",AO$17=1,AND(AP113&lt;&gt;"準",AP113&lt;&gt;"深",AN113="")),OR(AP113="休",AND(OR(AP113="準",AP113="深"),OR(AQ113="休",AO$17=30,AQ$18="×")),AO$17=31,AP$18="×",AP113="")))))),40,0))))</f>
        <v>0</v>
      </c>
    </row>
    <row r="255" spans="3:41" x14ac:dyDescent="0.4">
      <c r="C255" s="17"/>
      <c r="D255" s="27"/>
      <c r="E255" s="27"/>
      <c r="F255" s="27"/>
      <c r="G255" s="27"/>
      <c r="H255" s="27"/>
      <c r="I255" s="345"/>
      <c r="J255" s="434"/>
      <c r="K255" s="343"/>
      <c r="L255" s="343"/>
      <c r="M255" s="343"/>
      <c r="N255" s="343"/>
      <c r="O255" s="343"/>
      <c r="P255" s="343"/>
      <c r="Q255" s="343"/>
      <c r="R255" s="343"/>
      <c r="S255" s="343"/>
      <c r="T255" s="343"/>
      <c r="U255" s="343"/>
      <c r="V255" s="343"/>
      <c r="W255" s="343"/>
      <c r="X255" s="343"/>
      <c r="Y255" s="343"/>
      <c r="Z255" s="343"/>
      <c r="AA255" s="343"/>
      <c r="AB255" s="343"/>
      <c r="AC255" s="343"/>
      <c r="AD255" s="343"/>
      <c r="AE255" s="343"/>
      <c r="AF255" s="343"/>
      <c r="AG255" s="343"/>
      <c r="AH255" s="343"/>
      <c r="AI255" s="343"/>
      <c r="AJ255" s="343"/>
      <c r="AK255" s="343"/>
      <c r="AL255" s="343"/>
      <c r="AM255" s="343"/>
      <c r="AN255" s="343"/>
      <c r="AO255" s="343"/>
    </row>
    <row r="256" spans="3:41" x14ac:dyDescent="0.4">
      <c r="C256" s="17"/>
      <c r="D256" s="27"/>
      <c r="E256" s="27"/>
      <c r="F256" s="27"/>
      <c r="G256" s="27"/>
      <c r="H256" s="27"/>
      <c r="I256" s="345"/>
      <c r="J256" s="419" t="str">
        <f t="shared" ref="J256" si="1813">E115</f>
        <v>福山</v>
      </c>
      <c r="K256" s="343">
        <f t="shared" ref="K256" si="1814">IF(AND($D$1="二交代制",K$17&gt;=1,K$17&lt;=28,K115="当",L115="明",M115="休",N115="当"),10,IF(AND($D$1="三交代制",K$17&gt;=2,K$17&lt;=30,OR(K115="準",K115="深"),OR(L115="準",L115="深"),OR(M115="準",M115="深")),20,IF(AND($D$1="二交代制",OR(K115="当",K115="明"),NOT(OR(AND(K115="当",OR(L115="明",K$17=31,L$18="×"),OR(M115="休",K$17=30,K$17=31,M$18="×")),AND(K115="明",OR(J115="当",K$17=1),OR(L115="休",K$17=31,L$18="×"))))),30,IF(AND($D$1="三交代制",J115&lt;&gt;"準",J115&lt;&gt;"深",OR(K115="準",K115="深"),(NOT(OR(AND(K115="準",OR(J115="日",J115="休",K$17=1,AND(L115&lt;&gt;"準",L115&lt;&gt;"深",J115="")),OR(L115="休",AND(L115="準",OR(M115="休",K$17=30,M$18="×")),K$17=31,L$18="×",L115="")),AND(K115="深",OR(J115="休",K$17=1,AND(L115&lt;&gt;"準",L115&lt;&gt;"深",J115="")),OR(L115="休",AND(OR(L115="準",L115="深"),OR(M115="休",K$17=30,M$18="×")),K$17=31,L$18="×",L115="")))))),40,0))))</f>
        <v>0</v>
      </c>
      <c r="L256" s="343">
        <f t="shared" ref="L256" si="1815">IF(AND($D$1="二交代制",L$17&gt;=1,L$17&lt;=28,L115="当",M115="明",N115="休",O115="当"),10,IF(AND($D$1="三交代制",L$17&gt;=2,L$17&lt;=30,OR(L115="準",L115="深"),OR(M115="準",M115="深"),OR(N115="準",N115="深")),20,IF(AND($D$1="二交代制",OR(L115="当",L115="明"),NOT(OR(AND(L115="当",OR(M115="明",L$17=31,M$18="×"),OR(N115="休",L$17=30,L$17=31,N$18="×")),AND(L115="明",OR(K115="当",L$17=1),OR(M115="休",L$17=31,M$18="×"))))),30,IF(AND($D$1="三交代制",K115&lt;&gt;"準",K115&lt;&gt;"深",OR(L115="準",L115="深"),(NOT(OR(AND(L115="準",OR(K115="日",K115="休",L$17=1,AND(M115&lt;&gt;"準",M115&lt;&gt;"深",K115="")),OR(M115="休",AND(M115="準",OR(N115="休",L$17=30,N$18="×")),L$17=31,M$18="×",M115="")),AND(L115="深",OR(K115="休",L$17=1,AND(M115&lt;&gt;"準",M115&lt;&gt;"深",K115="")),OR(M115="休",AND(OR(M115="準",M115="深"),OR(N115="休",L$17=30,N$18="×")),L$17=31,M$18="×",M115="")))))),40,0))))</f>
        <v>0</v>
      </c>
      <c r="M256" s="343">
        <f t="shared" ref="M256" si="1816">IF(AND($D$1="二交代制",M$17&gt;=1,M$17&lt;=28,M115="当",N115="明",O115="休",P115="当"),10,IF(AND($D$1="三交代制",M$17&gt;=2,M$17&lt;=30,OR(M115="準",M115="深"),OR(N115="準",N115="深"),OR(O115="準",O115="深")),20,IF(AND($D$1="二交代制",OR(M115="当",M115="明"),NOT(OR(AND(M115="当",OR(N115="明",M$17=31,N$18="×"),OR(O115="休",M$17=30,M$17=31,O$18="×")),AND(M115="明",OR(L115="当",M$17=1),OR(N115="休",M$17=31,N$18="×"))))),30,IF(AND($D$1="三交代制",L115&lt;&gt;"準",L115&lt;&gt;"深",OR(M115="準",M115="深"),(NOT(OR(AND(M115="準",OR(L115="日",L115="休",M$17=1,AND(N115&lt;&gt;"準",N115&lt;&gt;"深",L115="")),OR(N115="休",AND(N115="準",OR(O115="休",M$17=30,O$18="×")),M$17=31,N$18="×",N115="")),AND(M115="深",OR(L115="休",M$17=1,AND(N115&lt;&gt;"準",N115&lt;&gt;"深",L115="")),OR(N115="休",AND(OR(N115="準",N115="深"),OR(O115="休",M$17=30,O$18="×")),M$17=31,N$18="×",N115="")))))),40,0))))</f>
        <v>0</v>
      </c>
      <c r="N256" s="343">
        <f t="shared" ref="N256" si="1817">IF(AND($D$1="二交代制",N$17&gt;=1,N$17&lt;=28,N115="当",O115="明",P115="休",Q115="当"),10,IF(AND($D$1="三交代制",N$17&gt;=2,N$17&lt;=30,OR(N115="準",N115="深"),OR(O115="準",O115="深"),OR(P115="準",P115="深")),20,IF(AND($D$1="二交代制",OR(N115="当",N115="明"),NOT(OR(AND(N115="当",OR(O115="明",N$17=31,O$18="×"),OR(P115="休",N$17=30,N$17=31,P$18="×")),AND(N115="明",OR(M115="当",N$17=1),OR(O115="休",N$17=31,O$18="×"))))),30,IF(AND($D$1="三交代制",M115&lt;&gt;"準",M115&lt;&gt;"深",OR(N115="準",N115="深"),(NOT(OR(AND(N115="準",OR(M115="日",M115="休",N$17=1,AND(O115&lt;&gt;"準",O115&lt;&gt;"深",M115="")),OR(O115="休",AND(O115="準",OR(P115="休",N$17=30,P$18="×")),N$17=31,O$18="×",O115="")),AND(N115="深",OR(M115="休",N$17=1,AND(O115&lt;&gt;"準",O115&lt;&gt;"深",M115="")),OR(O115="休",AND(OR(O115="準",O115="深"),OR(P115="休",N$17=30,P$18="×")),N$17=31,O$18="×",O115="")))))),40,0))))</f>
        <v>0</v>
      </c>
      <c r="O256" s="343">
        <f t="shared" ref="O256" si="1818">IF(AND($D$1="二交代制",O$17&gt;=1,O$17&lt;=28,O115="当",P115="明",Q115="休",R115="当"),10,IF(AND($D$1="三交代制",O$17&gt;=2,O$17&lt;=30,OR(O115="準",O115="深"),OR(P115="準",P115="深"),OR(Q115="準",Q115="深")),20,IF(AND($D$1="二交代制",OR(O115="当",O115="明"),NOT(OR(AND(O115="当",OR(P115="明",O$17=31,P$18="×"),OR(Q115="休",O$17=30,O$17=31,Q$18="×")),AND(O115="明",OR(N115="当",O$17=1),OR(P115="休",O$17=31,P$18="×"))))),30,IF(AND($D$1="三交代制",N115&lt;&gt;"準",N115&lt;&gt;"深",OR(O115="準",O115="深"),(NOT(OR(AND(O115="準",OR(N115="日",N115="休",O$17=1,AND(P115&lt;&gt;"準",P115&lt;&gt;"深",N115="")),OR(P115="休",AND(P115="準",OR(Q115="休",O$17=30,Q$18="×")),O$17=31,P$18="×",P115="")),AND(O115="深",OR(N115="休",O$17=1,AND(P115&lt;&gt;"準",P115&lt;&gt;"深",N115="")),OR(P115="休",AND(OR(P115="準",P115="深"),OR(Q115="休",O$17=30,Q$18="×")),O$17=31,P$18="×",P115="")))))),40,0))))</f>
        <v>0</v>
      </c>
      <c r="P256" s="343">
        <f t="shared" ref="P256" si="1819">IF(AND($D$1="二交代制",P$17&gt;=1,P$17&lt;=28,P115="当",Q115="明",R115="休",S115="当"),10,IF(AND($D$1="三交代制",P$17&gt;=2,P$17&lt;=30,OR(P115="準",P115="深"),OR(Q115="準",Q115="深"),OR(R115="準",R115="深")),20,IF(AND($D$1="二交代制",OR(P115="当",P115="明"),NOT(OR(AND(P115="当",OR(Q115="明",P$17=31,Q$18="×"),OR(R115="休",P$17=30,P$17=31,R$18="×")),AND(P115="明",OR(O115="当",P$17=1),OR(Q115="休",P$17=31,Q$18="×"))))),30,IF(AND($D$1="三交代制",O115&lt;&gt;"準",O115&lt;&gt;"深",OR(P115="準",P115="深"),(NOT(OR(AND(P115="準",OR(O115="日",O115="休",P$17=1,AND(Q115&lt;&gt;"準",Q115&lt;&gt;"深",O115="")),OR(Q115="休",AND(Q115="準",OR(R115="休",P$17=30,R$18="×")),P$17=31,Q$18="×",Q115="")),AND(P115="深",OR(O115="休",P$17=1,AND(Q115&lt;&gt;"準",Q115&lt;&gt;"深",O115="")),OR(Q115="休",AND(OR(Q115="準",Q115="深"),OR(R115="休",P$17=30,R$18="×")),P$17=31,Q$18="×",Q115="")))))),40,0))))</f>
        <v>0</v>
      </c>
      <c r="Q256" s="343">
        <f t="shared" ref="Q256" si="1820">IF(AND($D$1="二交代制",Q$17&gt;=1,Q$17&lt;=28,Q115="当",R115="明",S115="休",T115="当"),10,IF(AND($D$1="三交代制",Q$17&gt;=2,Q$17&lt;=30,OR(Q115="準",Q115="深"),OR(R115="準",R115="深"),OR(S115="準",S115="深")),20,IF(AND($D$1="二交代制",OR(Q115="当",Q115="明"),NOT(OR(AND(Q115="当",OR(R115="明",Q$17=31,R$18="×"),OR(S115="休",Q$17=30,Q$17=31,S$18="×")),AND(Q115="明",OR(P115="当",Q$17=1),OR(R115="休",Q$17=31,R$18="×"))))),30,IF(AND($D$1="三交代制",P115&lt;&gt;"準",P115&lt;&gt;"深",OR(Q115="準",Q115="深"),(NOT(OR(AND(Q115="準",OR(P115="日",P115="休",Q$17=1,AND(R115&lt;&gt;"準",R115&lt;&gt;"深",P115="")),OR(R115="休",AND(R115="準",OR(S115="休",Q$17=30,S$18="×")),Q$17=31,R$18="×",R115="")),AND(Q115="深",OR(P115="休",Q$17=1,AND(R115&lt;&gt;"準",R115&lt;&gt;"深",P115="")),OR(R115="休",AND(OR(R115="準",R115="深"),OR(S115="休",Q$17=30,S$18="×")),Q$17=31,R$18="×",R115="")))))),40,0))))</f>
        <v>0</v>
      </c>
      <c r="R256" s="343">
        <f t="shared" ref="R256" si="1821">IF(AND($D$1="二交代制",R$17&gt;=1,R$17&lt;=28,R115="当",S115="明",T115="休",U115="当"),10,IF(AND($D$1="三交代制",R$17&gt;=2,R$17&lt;=30,OR(R115="準",R115="深"),OR(S115="準",S115="深"),OR(T115="準",T115="深")),20,IF(AND($D$1="二交代制",OR(R115="当",R115="明"),NOT(OR(AND(R115="当",OR(S115="明",R$17=31,S$18="×"),OR(T115="休",R$17=30,R$17=31,T$18="×")),AND(R115="明",OR(Q115="当",R$17=1),OR(S115="休",R$17=31,S$18="×"))))),30,IF(AND($D$1="三交代制",Q115&lt;&gt;"準",Q115&lt;&gt;"深",OR(R115="準",R115="深"),(NOT(OR(AND(R115="準",OR(Q115="日",Q115="休",R$17=1,AND(S115&lt;&gt;"準",S115&lt;&gt;"深",Q115="")),OR(S115="休",AND(S115="準",OR(T115="休",R$17=30,T$18="×")),R$17=31,S$18="×",S115="")),AND(R115="深",OR(Q115="休",R$17=1,AND(S115&lt;&gt;"準",S115&lt;&gt;"深",Q115="")),OR(S115="休",AND(OR(S115="準",S115="深"),OR(T115="休",R$17=30,T$18="×")),R$17=31,S$18="×",S115="")))))),40,0))))</f>
        <v>0</v>
      </c>
      <c r="S256" s="343">
        <f t="shared" ref="S256" si="1822">IF(AND($D$1="二交代制",S$17&gt;=1,S$17&lt;=28,S115="当",T115="明",U115="休",V115="当"),10,IF(AND($D$1="三交代制",S$17&gt;=2,S$17&lt;=30,OR(S115="準",S115="深"),OR(T115="準",T115="深"),OR(U115="準",U115="深")),20,IF(AND($D$1="二交代制",OR(S115="当",S115="明"),NOT(OR(AND(S115="当",OR(T115="明",S$17=31,T$18="×"),OR(U115="休",S$17=30,S$17=31,U$18="×")),AND(S115="明",OR(R115="当",S$17=1),OR(T115="休",S$17=31,T$18="×"))))),30,IF(AND($D$1="三交代制",R115&lt;&gt;"準",R115&lt;&gt;"深",OR(S115="準",S115="深"),(NOT(OR(AND(S115="準",OR(R115="日",R115="休",S$17=1,AND(T115&lt;&gt;"準",T115&lt;&gt;"深",R115="")),OR(T115="休",AND(T115="準",OR(U115="休",S$17=30,U$18="×")),S$17=31,T$18="×",T115="")),AND(S115="深",OR(R115="休",S$17=1,AND(T115&lt;&gt;"準",T115&lt;&gt;"深",R115="")),OR(T115="休",AND(OR(T115="準",T115="深"),OR(U115="休",S$17=30,U$18="×")),S$17=31,T$18="×",T115="")))))),40,0))))</f>
        <v>0</v>
      </c>
      <c r="T256" s="343">
        <f t="shared" ref="T256" si="1823">IF(AND($D$1="二交代制",T$17&gt;=1,T$17&lt;=28,T115="当",U115="明",V115="休",W115="当"),10,IF(AND($D$1="三交代制",T$17&gt;=2,T$17&lt;=30,OR(T115="準",T115="深"),OR(U115="準",U115="深"),OR(V115="準",V115="深")),20,IF(AND($D$1="二交代制",OR(T115="当",T115="明"),NOT(OR(AND(T115="当",OR(U115="明",T$17=31,U$18="×"),OR(V115="休",T$17=30,T$17=31,V$18="×")),AND(T115="明",OR(S115="当",T$17=1),OR(U115="休",T$17=31,U$18="×"))))),30,IF(AND($D$1="三交代制",S115&lt;&gt;"準",S115&lt;&gt;"深",OR(T115="準",T115="深"),(NOT(OR(AND(T115="準",OR(S115="日",S115="休",T$17=1,AND(U115&lt;&gt;"準",U115&lt;&gt;"深",S115="")),OR(U115="休",AND(U115="準",OR(V115="休",T$17=30,V$18="×")),T$17=31,U$18="×",U115="")),AND(T115="深",OR(S115="休",T$17=1,AND(U115&lt;&gt;"準",U115&lt;&gt;"深",S115="")),OR(U115="休",AND(OR(U115="準",U115="深"),OR(V115="休",T$17=30,V$18="×")),T$17=31,U$18="×",U115="")))))),40,0))))</f>
        <v>0</v>
      </c>
      <c r="U256" s="343">
        <f t="shared" ref="U256" si="1824">IF(AND($D$1="二交代制",U$17&gt;=1,U$17&lt;=28,U115="当",V115="明",W115="休",X115="当"),10,IF(AND($D$1="三交代制",U$17&gt;=2,U$17&lt;=30,OR(U115="準",U115="深"),OR(V115="準",V115="深"),OR(W115="準",W115="深")),20,IF(AND($D$1="二交代制",OR(U115="当",U115="明"),NOT(OR(AND(U115="当",OR(V115="明",U$17=31,V$18="×"),OR(W115="休",U$17=30,U$17=31,W$18="×")),AND(U115="明",OR(T115="当",U$17=1),OR(V115="休",U$17=31,V$18="×"))))),30,IF(AND($D$1="三交代制",T115&lt;&gt;"準",T115&lt;&gt;"深",OR(U115="準",U115="深"),(NOT(OR(AND(U115="準",OR(T115="日",T115="休",U$17=1,AND(V115&lt;&gt;"準",V115&lt;&gt;"深",T115="")),OR(V115="休",AND(V115="準",OR(W115="休",U$17=30,W$18="×")),U$17=31,V$18="×",V115="")),AND(U115="深",OR(T115="休",U$17=1,AND(V115&lt;&gt;"準",V115&lt;&gt;"深",T115="")),OR(V115="休",AND(OR(V115="準",V115="深"),OR(W115="休",U$17=30,W$18="×")),U$17=31,V$18="×",V115="")))))),40,0))))</f>
        <v>0</v>
      </c>
      <c r="V256" s="343">
        <f t="shared" ref="V256" si="1825">IF(AND($D$1="二交代制",V$17&gt;=1,V$17&lt;=28,V115="当",W115="明",X115="休",Y115="当"),10,IF(AND($D$1="三交代制",V$17&gt;=2,V$17&lt;=30,OR(V115="準",V115="深"),OR(W115="準",W115="深"),OR(X115="準",X115="深")),20,IF(AND($D$1="二交代制",OR(V115="当",V115="明"),NOT(OR(AND(V115="当",OR(W115="明",V$17=31,W$18="×"),OR(X115="休",V$17=30,V$17=31,X$18="×")),AND(V115="明",OR(U115="当",V$17=1),OR(W115="休",V$17=31,W$18="×"))))),30,IF(AND($D$1="三交代制",U115&lt;&gt;"準",U115&lt;&gt;"深",OR(V115="準",V115="深"),(NOT(OR(AND(V115="準",OR(U115="日",U115="休",V$17=1,AND(W115&lt;&gt;"準",W115&lt;&gt;"深",U115="")),OR(W115="休",AND(W115="準",OR(X115="休",V$17=30,X$18="×")),V$17=31,W$18="×",W115="")),AND(V115="深",OR(U115="休",V$17=1,AND(W115&lt;&gt;"準",W115&lt;&gt;"深",U115="")),OR(W115="休",AND(OR(W115="準",W115="深"),OR(X115="休",V$17=30,X$18="×")),V$17=31,W$18="×",W115="")))))),40,0))))</f>
        <v>0</v>
      </c>
      <c r="W256" s="343">
        <f t="shared" ref="W256" si="1826">IF(AND($D$1="二交代制",W$17&gt;=1,W$17&lt;=28,W115="当",X115="明",Y115="休",Z115="当"),10,IF(AND($D$1="三交代制",W$17&gt;=2,W$17&lt;=30,OR(W115="準",W115="深"),OR(X115="準",X115="深"),OR(Y115="準",Y115="深")),20,IF(AND($D$1="二交代制",OR(W115="当",W115="明"),NOT(OR(AND(W115="当",OR(X115="明",W$17=31,X$18="×"),OR(Y115="休",W$17=30,W$17=31,Y$18="×")),AND(W115="明",OR(V115="当",W$17=1),OR(X115="休",W$17=31,X$18="×"))))),30,IF(AND($D$1="三交代制",V115&lt;&gt;"準",V115&lt;&gt;"深",OR(W115="準",W115="深"),(NOT(OR(AND(W115="準",OR(V115="日",V115="休",W$17=1,AND(X115&lt;&gt;"準",X115&lt;&gt;"深",V115="")),OR(X115="休",AND(X115="準",OR(Y115="休",W$17=30,Y$18="×")),W$17=31,X$18="×",X115="")),AND(W115="深",OR(V115="休",W$17=1,AND(X115&lt;&gt;"準",X115&lt;&gt;"深",V115="")),OR(X115="休",AND(OR(X115="準",X115="深"),OR(Y115="休",W$17=30,Y$18="×")),W$17=31,X$18="×",X115="")))))),40,0))))</f>
        <v>0</v>
      </c>
      <c r="X256" s="343">
        <f t="shared" ref="X256" si="1827">IF(AND($D$1="二交代制",X$17&gt;=1,X$17&lt;=28,X115="当",Y115="明",Z115="休",AA115="当"),10,IF(AND($D$1="三交代制",X$17&gt;=2,X$17&lt;=30,OR(X115="準",X115="深"),OR(Y115="準",Y115="深"),OR(Z115="準",Z115="深")),20,IF(AND($D$1="二交代制",OR(X115="当",X115="明"),NOT(OR(AND(X115="当",OR(Y115="明",X$17=31,Y$18="×"),OR(Z115="休",X$17=30,X$17=31,Z$18="×")),AND(X115="明",OR(W115="当",X$17=1),OR(Y115="休",X$17=31,Y$18="×"))))),30,IF(AND($D$1="三交代制",W115&lt;&gt;"準",W115&lt;&gt;"深",OR(X115="準",X115="深"),(NOT(OR(AND(X115="準",OR(W115="日",W115="休",X$17=1,AND(Y115&lt;&gt;"準",Y115&lt;&gt;"深",W115="")),OR(Y115="休",AND(Y115="準",OR(Z115="休",X$17=30,Z$18="×")),X$17=31,Y$18="×",Y115="")),AND(X115="深",OR(W115="休",X$17=1,AND(Y115&lt;&gt;"準",Y115&lt;&gt;"深",W115="")),OR(Y115="休",AND(OR(Y115="準",Y115="深"),OR(Z115="休",X$17=30,Z$18="×")),X$17=31,Y$18="×",Y115="")))))),40,0))))</f>
        <v>0</v>
      </c>
      <c r="Y256" s="343">
        <f t="shared" ref="Y256" si="1828">IF(AND($D$1="二交代制",Y$17&gt;=1,Y$17&lt;=28,Y115="当",Z115="明",AA115="休",AB115="当"),10,IF(AND($D$1="三交代制",Y$17&gt;=2,Y$17&lt;=30,OR(Y115="準",Y115="深"),OR(Z115="準",Z115="深"),OR(AA115="準",AA115="深")),20,IF(AND($D$1="二交代制",OR(Y115="当",Y115="明"),NOT(OR(AND(Y115="当",OR(Z115="明",Y$17=31,Z$18="×"),OR(AA115="休",Y$17=30,Y$17=31,AA$18="×")),AND(Y115="明",OR(X115="当",Y$17=1),OR(Z115="休",Y$17=31,Z$18="×"))))),30,IF(AND($D$1="三交代制",X115&lt;&gt;"準",X115&lt;&gt;"深",OR(Y115="準",Y115="深"),(NOT(OR(AND(Y115="準",OR(X115="日",X115="休",Y$17=1,AND(Z115&lt;&gt;"準",Z115&lt;&gt;"深",X115="")),OR(Z115="休",AND(Z115="準",OR(AA115="休",Y$17=30,AA$18="×")),Y$17=31,Z$18="×",Z115="")),AND(Y115="深",OR(X115="休",Y$17=1,AND(Z115&lt;&gt;"準",Z115&lt;&gt;"深",X115="")),OR(Z115="休",AND(OR(Z115="準",Z115="深"),OR(AA115="休",Y$17=30,AA$18="×")),Y$17=31,Z$18="×",Z115="")))))),40,0))))</f>
        <v>0</v>
      </c>
      <c r="Z256" s="343">
        <f t="shared" ref="Z256" si="1829">IF(AND($D$1="二交代制",Z$17&gt;=1,Z$17&lt;=28,Z115="当",AA115="明",AB115="休",AC115="当"),10,IF(AND($D$1="三交代制",Z$17&gt;=2,Z$17&lt;=30,OR(Z115="準",Z115="深"),OR(AA115="準",AA115="深"),OR(AB115="準",AB115="深")),20,IF(AND($D$1="二交代制",OR(Z115="当",Z115="明"),NOT(OR(AND(Z115="当",OR(AA115="明",Z$17=31,AA$18="×"),OR(AB115="休",Z$17=30,Z$17=31,AB$18="×")),AND(Z115="明",OR(Y115="当",Z$17=1),OR(AA115="休",Z$17=31,AA$18="×"))))),30,IF(AND($D$1="三交代制",Y115&lt;&gt;"準",Y115&lt;&gt;"深",OR(Z115="準",Z115="深"),(NOT(OR(AND(Z115="準",OR(Y115="日",Y115="休",Z$17=1,AND(AA115&lt;&gt;"準",AA115&lt;&gt;"深",Y115="")),OR(AA115="休",AND(AA115="準",OR(AB115="休",Z$17=30,AB$18="×")),Z$17=31,AA$18="×",AA115="")),AND(Z115="深",OR(Y115="休",Z$17=1,AND(AA115&lt;&gt;"準",AA115&lt;&gt;"深",Y115="")),OR(AA115="休",AND(OR(AA115="準",AA115="深"),OR(AB115="休",Z$17=30,AB$18="×")),Z$17=31,AA$18="×",AA115="")))))),40,0))))</f>
        <v>0</v>
      </c>
      <c r="AA256" s="343">
        <f t="shared" ref="AA256" si="1830">IF(AND($D$1="二交代制",AA$17&gt;=1,AA$17&lt;=28,AA115="当",AB115="明",AC115="休",AD115="当"),10,IF(AND($D$1="三交代制",AA$17&gt;=2,AA$17&lt;=30,OR(AA115="準",AA115="深"),OR(AB115="準",AB115="深"),OR(AC115="準",AC115="深")),20,IF(AND($D$1="二交代制",OR(AA115="当",AA115="明"),NOT(OR(AND(AA115="当",OR(AB115="明",AA$17=31,AB$18="×"),OR(AC115="休",AA$17=30,AA$17=31,AC$18="×")),AND(AA115="明",OR(Z115="当",AA$17=1),OR(AB115="休",AA$17=31,AB$18="×"))))),30,IF(AND($D$1="三交代制",Z115&lt;&gt;"準",Z115&lt;&gt;"深",OR(AA115="準",AA115="深"),(NOT(OR(AND(AA115="準",OR(Z115="日",Z115="休",AA$17=1,AND(AB115&lt;&gt;"準",AB115&lt;&gt;"深",Z115="")),OR(AB115="休",AND(AB115="準",OR(AC115="休",AA$17=30,AC$18="×")),AA$17=31,AB$18="×",AB115="")),AND(AA115="深",OR(Z115="休",AA$17=1,AND(AB115&lt;&gt;"準",AB115&lt;&gt;"深",Z115="")),OR(AB115="休",AND(OR(AB115="準",AB115="深"),OR(AC115="休",AA$17=30,AC$18="×")),AA$17=31,AB$18="×",AB115="")))))),40,0))))</f>
        <v>0</v>
      </c>
      <c r="AB256" s="343">
        <f t="shared" ref="AB256" si="1831">IF(AND($D$1="二交代制",AB$17&gt;=1,AB$17&lt;=28,AB115="当",AC115="明",AD115="休",AE115="当"),10,IF(AND($D$1="三交代制",AB$17&gt;=2,AB$17&lt;=30,OR(AB115="準",AB115="深"),OR(AC115="準",AC115="深"),OR(AD115="準",AD115="深")),20,IF(AND($D$1="二交代制",OR(AB115="当",AB115="明"),NOT(OR(AND(AB115="当",OR(AC115="明",AB$17=31,AC$18="×"),OR(AD115="休",AB$17=30,AB$17=31,AD$18="×")),AND(AB115="明",OR(AA115="当",AB$17=1),OR(AC115="休",AB$17=31,AC$18="×"))))),30,IF(AND($D$1="三交代制",AA115&lt;&gt;"準",AA115&lt;&gt;"深",OR(AB115="準",AB115="深"),(NOT(OR(AND(AB115="準",OR(AA115="日",AA115="休",AB$17=1,AND(AC115&lt;&gt;"準",AC115&lt;&gt;"深",AA115="")),OR(AC115="休",AND(AC115="準",OR(AD115="休",AB$17=30,AD$18="×")),AB$17=31,AC$18="×",AC115="")),AND(AB115="深",OR(AA115="休",AB$17=1,AND(AC115&lt;&gt;"準",AC115&lt;&gt;"深",AA115="")),OR(AC115="休",AND(OR(AC115="準",AC115="深"),OR(AD115="休",AB$17=30,AD$18="×")),AB$17=31,AC$18="×",AC115="")))))),40,0))))</f>
        <v>0</v>
      </c>
      <c r="AC256" s="343">
        <f t="shared" ref="AC256" si="1832">IF(AND($D$1="二交代制",AC$17&gt;=1,AC$17&lt;=28,AC115="当",AD115="明",AE115="休",AF115="当"),10,IF(AND($D$1="三交代制",AC$17&gt;=2,AC$17&lt;=30,OR(AC115="準",AC115="深"),OR(AD115="準",AD115="深"),OR(AE115="準",AE115="深")),20,IF(AND($D$1="二交代制",OR(AC115="当",AC115="明"),NOT(OR(AND(AC115="当",OR(AD115="明",AC$17=31,AD$18="×"),OR(AE115="休",AC$17=30,AC$17=31,AE$18="×")),AND(AC115="明",OR(AB115="当",AC$17=1),OR(AD115="休",AC$17=31,AD$18="×"))))),30,IF(AND($D$1="三交代制",AB115&lt;&gt;"準",AB115&lt;&gt;"深",OR(AC115="準",AC115="深"),(NOT(OR(AND(AC115="準",OR(AB115="日",AB115="休",AC$17=1,AND(AD115&lt;&gt;"準",AD115&lt;&gt;"深",AB115="")),OR(AD115="休",AND(AD115="準",OR(AE115="休",AC$17=30,AE$18="×")),AC$17=31,AD$18="×",AD115="")),AND(AC115="深",OR(AB115="休",AC$17=1,AND(AD115&lt;&gt;"準",AD115&lt;&gt;"深",AB115="")),OR(AD115="休",AND(OR(AD115="準",AD115="深"),OR(AE115="休",AC$17=30,AE$18="×")),AC$17=31,AD$18="×",AD115="")))))),40,0))))</f>
        <v>0</v>
      </c>
      <c r="AD256" s="343">
        <f t="shared" ref="AD256" si="1833">IF(AND($D$1="二交代制",AD$17&gt;=1,AD$17&lt;=28,AD115="当",AE115="明",AF115="休",AG115="当"),10,IF(AND($D$1="三交代制",AD$17&gt;=2,AD$17&lt;=30,OR(AD115="準",AD115="深"),OR(AE115="準",AE115="深"),OR(AF115="準",AF115="深")),20,IF(AND($D$1="二交代制",OR(AD115="当",AD115="明"),NOT(OR(AND(AD115="当",OR(AE115="明",AD$17=31,AE$18="×"),OR(AF115="休",AD$17=30,AD$17=31,AF$18="×")),AND(AD115="明",OR(AC115="当",AD$17=1),OR(AE115="休",AD$17=31,AE$18="×"))))),30,IF(AND($D$1="三交代制",AC115&lt;&gt;"準",AC115&lt;&gt;"深",OR(AD115="準",AD115="深"),(NOT(OR(AND(AD115="準",OR(AC115="日",AC115="休",AD$17=1,AND(AE115&lt;&gt;"準",AE115&lt;&gt;"深",AC115="")),OR(AE115="休",AND(AE115="準",OR(AF115="休",AD$17=30,AF$18="×")),AD$17=31,AE$18="×",AE115="")),AND(AD115="深",OR(AC115="休",AD$17=1,AND(AE115&lt;&gt;"準",AE115&lt;&gt;"深",AC115="")),OR(AE115="休",AND(OR(AE115="準",AE115="深"),OR(AF115="休",AD$17=30,AF$18="×")),AD$17=31,AE$18="×",AE115="")))))),40,0))))</f>
        <v>0</v>
      </c>
      <c r="AE256" s="343">
        <f t="shared" ref="AE256" si="1834">IF(AND($D$1="二交代制",AE$17&gt;=1,AE$17&lt;=28,AE115="当",AF115="明",AG115="休",AH115="当"),10,IF(AND($D$1="三交代制",AE$17&gt;=2,AE$17&lt;=30,OR(AE115="準",AE115="深"),OR(AF115="準",AF115="深"),OR(AG115="準",AG115="深")),20,IF(AND($D$1="二交代制",OR(AE115="当",AE115="明"),NOT(OR(AND(AE115="当",OR(AF115="明",AE$17=31,AF$18="×"),OR(AG115="休",AE$17=30,AE$17=31,AG$18="×")),AND(AE115="明",OR(AD115="当",AE$17=1),OR(AF115="休",AE$17=31,AF$18="×"))))),30,IF(AND($D$1="三交代制",AD115&lt;&gt;"準",AD115&lt;&gt;"深",OR(AE115="準",AE115="深"),(NOT(OR(AND(AE115="準",OR(AD115="日",AD115="休",AE$17=1,AND(AF115&lt;&gt;"準",AF115&lt;&gt;"深",AD115="")),OR(AF115="休",AND(AF115="準",OR(AG115="休",AE$17=30,AG$18="×")),AE$17=31,AF$18="×",AF115="")),AND(AE115="深",OR(AD115="休",AE$17=1,AND(AF115&lt;&gt;"準",AF115&lt;&gt;"深",AD115="")),OR(AF115="休",AND(OR(AF115="準",AF115="深"),OR(AG115="休",AE$17=30,AG$18="×")),AE$17=31,AF$18="×",AF115="")))))),40,0))))</f>
        <v>0</v>
      </c>
      <c r="AF256" s="343">
        <f t="shared" ref="AF256" si="1835">IF(AND($D$1="二交代制",AF$17&gt;=1,AF$17&lt;=28,AF115="当",AG115="明",AH115="休",AI115="当"),10,IF(AND($D$1="三交代制",AF$17&gt;=2,AF$17&lt;=30,OR(AF115="準",AF115="深"),OR(AG115="準",AG115="深"),OR(AH115="準",AH115="深")),20,IF(AND($D$1="二交代制",OR(AF115="当",AF115="明"),NOT(OR(AND(AF115="当",OR(AG115="明",AF$17=31,AG$18="×"),OR(AH115="休",AF$17=30,AF$17=31,AH$18="×")),AND(AF115="明",OR(AE115="当",AF$17=1),OR(AG115="休",AF$17=31,AG$18="×"))))),30,IF(AND($D$1="三交代制",AE115&lt;&gt;"準",AE115&lt;&gt;"深",OR(AF115="準",AF115="深"),(NOT(OR(AND(AF115="準",OR(AE115="日",AE115="休",AF$17=1,AND(AG115&lt;&gt;"準",AG115&lt;&gt;"深",AE115="")),OR(AG115="休",AND(AG115="準",OR(AH115="休",AF$17=30,AH$18="×")),AF$17=31,AG$18="×",AG115="")),AND(AF115="深",OR(AE115="休",AF$17=1,AND(AG115&lt;&gt;"準",AG115&lt;&gt;"深",AE115="")),OR(AG115="休",AND(OR(AG115="準",AG115="深"),OR(AH115="休",AF$17=30,AH$18="×")),AF$17=31,AG$18="×",AG115="")))))),40,0))))</f>
        <v>0</v>
      </c>
      <c r="AG256" s="343">
        <f t="shared" ref="AG256" si="1836">IF(AND($D$1="二交代制",AG$17&gt;=1,AG$17&lt;=28,AG115="当",AH115="明",AI115="休",AJ115="当"),10,IF(AND($D$1="三交代制",AG$17&gt;=2,AG$17&lt;=30,OR(AG115="準",AG115="深"),OR(AH115="準",AH115="深"),OR(AI115="準",AI115="深")),20,IF(AND($D$1="二交代制",OR(AG115="当",AG115="明"),NOT(OR(AND(AG115="当",OR(AH115="明",AG$17=31,AH$18="×"),OR(AI115="休",AG$17=30,AG$17=31,AI$18="×")),AND(AG115="明",OR(AF115="当",AG$17=1),OR(AH115="休",AG$17=31,AH$18="×"))))),30,IF(AND($D$1="三交代制",AF115&lt;&gt;"準",AF115&lt;&gt;"深",OR(AG115="準",AG115="深"),(NOT(OR(AND(AG115="準",OR(AF115="日",AF115="休",AG$17=1,AND(AH115&lt;&gt;"準",AH115&lt;&gt;"深",AF115="")),OR(AH115="休",AND(AH115="準",OR(AI115="休",AG$17=30,AI$18="×")),AG$17=31,AH$18="×",AH115="")),AND(AG115="深",OR(AF115="休",AG$17=1,AND(AH115&lt;&gt;"準",AH115&lt;&gt;"深",AF115="")),OR(AH115="休",AND(OR(AH115="準",AH115="深"),OR(AI115="休",AG$17=30,AI$18="×")),AG$17=31,AH$18="×",AH115="")))))),40,0))))</f>
        <v>0</v>
      </c>
      <c r="AH256" s="343">
        <f t="shared" ref="AH256" si="1837">IF(AND($D$1="二交代制",AH$17&gt;=1,AH$17&lt;=28,AH115="当",AI115="明",AJ115="休",AK115="当"),10,IF(AND($D$1="三交代制",AH$17&gt;=2,AH$17&lt;=30,OR(AH115="準",AH115="深"),OR(AI115="準",AI115="深"),OR(AJ115="準",AJ115="深")),20,IF(AND($D$1="二交代制",OR(AH115="当",AH115="明"),NOT(OR(AND(AH115="当",OR(AI115="明",AH$17=31,AI$18="×"),OR(AJ115="休",AH$17=30,AH$17=31,AJ$18="×")),AND(AH115="明",OR(AG115="当",AH$17=1),OR(AI115="休",AH$17=31,AI$18="×"))))),30,IF(AND($D$1="三交代制",AG115&lt;&gt;"準",AG115&lt;&gt;"深",OR(AH115="準",AH115="深"),(NOT(OR(AND(AH115="準",OR(AG115="日",AG115="休",AH$17=1,AND(AI115&lt;&gt;"準",AI115&lt;&gt;"深",AG115="")),OR(AI115="休",AND(AI115="準",OR(AJ115="休",AH$17=30,AJ$18="×")),AH$17=31,AI$18="×",AI115="")),AND(AH115="深",OR(AG115="休",AH$17=1,AND(AI115&lt;&gt;"準",AI115&lt;&gt;"深",AG115="")),OR(AI115="休",AND(OR(AI115="準",AI115="深"),OR(AJ115="休",AH$17=30,AJ$18="×")),AH$17=31,AI$18="×",AI115="")))))),40,0))))</f>
        <v>0</v>
      </c>
      <c r="AI256" s="343">
        <f t="shared" ref="AI256" si="1838">IF(AND($D$1="二交代制",AI$17&gt;=1,AI$17&lt;=28,AI115="当",AJ115="明",AK115="休",AL115="当"),10,IF(AND($D$1="三交代制",AI$17&gt;=2,AI$17&lt;=30,OR(AI115="準",AI115="深"),OR(AJ115="準",AJ115="深"),OR(AK115="準",AK115="深")),20,IF(AND($D$1="二交代制",OR(AI115="当",AI115="明"),NOT(OR(AND(AI115="当",OR(AJ115="明",AI$17=31,AJ$18="×"),OR(AK115="休",AI$17=30,AI$17=31,AK$18="×")),AND(AI115="明",OR(AH115="当",AI$17=1),OR(AJ115="休",AI$17=31,AJ$18="×"))))),30,IF(AND($D$1="三交代制",AH115&lt;&gt;"準",AH115&lt;&gt;"深",OR(AI115="準",AI115="深"),(NOT(OR(AND(AI115="準",OR(AH115="日",AH115="休",AI$17=1,AND(AJ115&lt;&gt;"準",AJ115&lt;&gt;"深",AH115="")),OR(AJ115="休",AND(AJ115="準",OR(AK115="休",AI$17=30,AK$18="×")),AI$17=31,AJ$18="×",AJ115="")),AND(AI115="深",OR(AH115="休",AI$17=1,AND(AJ115&lt;&gt;"準",AJ115&lt;&gt;"深",AH115="")),OR(AJ115="休",AND(OR(AJ115="準",AJ115="深"),OR(AK115="休",AI$17=30,AK$18="×")),AI$17=31,AJ$18="×",AJ115="")))))),40,0))))</f>
        <v>0</v>
      </c>
      <c r="AJ256" s="343">
        <f t="shared" ref="AJ256" si="1839">IF(AND($D$1="二交代制",AJ$17&gt;=1,AJ$17&lt;=28,AJ115="当",AK115="明",AL115="休",AM115="当"),10,IF(AND($D$1="三交代制",AJ$17&gt;=2,AJ$17&lt;=30,OR(AJ115="準",AJ115="深"),OR(AK115="準",AK115="深"),OR(AL115="準",AL115="深")),20,IF(AND($D$1="二交代制",OR(AJ115="当",AJ115="明"),NOT(OR(AND(AJ115="当",OR(AK115="明",AJ$17=31,AK$18="×"),OR(AL115="休",AJ$17=30,AJ$17=31,AL$18="×")),AND(AJ115="明",OR(AI115="当",AJ$17=1),OR(AK115="休",AJ$17=31,AK$18="×"))))),30,IF(AND($D$1="三交代制",AI115&lt;&gt;"準",AI115&lt;&gt;"深",OR(AJ115="準",AJ115="深"),(NOT(OR(AND(AJ115="準",OR(AI115="日",AI115="休",AJ$17=1,AND(AK115&lt;&gt;"準",AK115&lt;&gt;"深",AI115="")),OR(AK115="休",AND(AK115="準",OR(AL115="休",AJ$17=30,AL$18="×")),AJ$17=31,AK$18="×",AK115="")),AND(AJ115="深",OR(AI115="休",AJ$17=1,AND(AK115&lt;&gt;"準",AK115&lt;&gt;"深",AI115="")),OR(AK115="休",AND(OR(AK115="準",AK115="深"),OR(AL115="休",AJ$17=30,AL$18="×")),AJ$17=31,AK$18="×",AK115="")))))),40,0))))</f>
        <v>0</v>
      </c>
      <c r="AK256" s="343">
        <f t="shared" ref="AK256" si="1840">IF(AND($D$1="二交代制",AK$17&gt;=1,AK$17&lt;=28,AK115="当",AL115="明",AM115="休",AN115="当"),10,IF(AND($D$1="三交代制",AK$17&gt;=2,AK$17&lt;=30,OR(AK115="準",AK115="深"),OR(AL115="準",AL115="深"),OR(AM115="準",AM115="深")),20,IF(AND($D$1="二交代制",OR(AK115="当",AK115="明"),NOT(OR(AND(AK115="当",OR(AL115="明",AK$17=31,AL$18="×"),OR(AM115="休",AK$17=30,AK$17=31,AM$18="×")),AND(AK115="明",OR(AJ115="当",AK$17=1),OR(AL115="休",AK$17=31,AL$18="×"))))),30,IF(AND($D$1="三交代制",AJ115&lt;&gt;"準",AJ115&lt;&gt;"深",OR(AK115="準",AK115="深"),(NOT(OR(AND(AK115="準",OR(AJ115="日",AJ115="休",AK$17=1,AND(AL115&lt;&gt;"準",AL115&lt;&gt;"深",AJ115="")),OR(AL115="休",AND(AL115="準",OR(AM115="休",AK$17=30,AM$18="×")),AK$17=31,AL$18="×",AL115="")),AND(AK115="深",OR(AJ115="休",AK$17=1,AND(AL115&lt;&gt;"準",AL115&lt;&gt;"深",AJ115="")),OR(AL115="休",AND(OR(AL115="準",AL115="深"),OR(AM115="休",AK$17=30,AM$18="×")),AK$17=31,AL$18="×",AL115="")))))),40,0))))</f>
        <v>0</v>
      </c>
      <c r="AL256" s="343">
        <f t="shared" ref="AL256" si="1841">IF(AND($D$1="二交代制",AL$17&gt;=1,AL$17&lt;=28,AL115="当",AM115="明",AN115="休",AO115="当"),10,IF(AND($D$1="三交代制",AL$17&gt;=2,AL$17&lt;=30,OR(AL115="準",AL115="深"),OR(AM115="準",AM115="深"),OR(AN115="準",AN115="深")),20,IF(AND($D$1="二交代制",OR(AL115="当",AL115="明"),NOT(OR(AND(AL115="当",OR(AM115="明",AL$17=31,AM$18="×"),OR(AN115="休",AL$17=30,AL$17=31,AN$18="×")),AND(AL115="明",OR(AK115="当",AL$17=1),OR(AM115="休",AL$17=31,AM$18="×"))))),30,IF(AND($D$1="三交代制",AK115&lt;&gt;"準",AK115&lt;&gt;"深",OR(AL115="準",AL115="深"),(NOT(OR(AND(AL115="準",OR(AK115="日",AK115="休",AL$17=1,AND(AM115&lt;&gt;"準",AM115&lt;&gt;"深",AK115="")),OR(AM115="休",AND(AM115="準",OR(AN115="休",AL$17=30,AN$18="×")),AL$17=31,AM$18="×",AM115="")),AND(AL115="深",OR(AK115="休",AL$17=1,AND(AM115&lt;&gt;"準",AM115&lt;&gt;"深",AK115="")),OR(AM115="休",AND(OR(AM115="準",AM115="深"),OR(AN115="休",AL$17=30,AN$18="×")),AL$17=31,AM$18="×",AM115="")))))),40,0))))</f>
        <v>0</v>
      </c>
      <c r="AM256" s="343">
        <f t="shared" ref="AM256" si="1842">IF(AND($D$1="二交代制",AM$17&gt;=1,AM$17&lt;=28,AM115="当",AN115="明",AO115="休",AP115="当"),10,IF(AND($D$1="三交代制",AM$17&gt;=2,AM$17&lt;=30,OR(AM115="準",AM115="深"),OR(AN115="準",AN115="深"),OR(AO115="準",AO115="深")),20,IF(AND($D$1="二交代制",OR(AM115="当",AM115="明"),NOT(OR(AND(AM115="当",OR(AN115="明",AM$17=31,AN$18="×"),OR(AO115="休",AM$17=30,AM$17=31,AO$18="×")),AND(AM115="明",OR(AL115="当",AM$17=1),OR(AN115="休",AM$17=31,AN$18="×"))))),30,IF(AND($D$1="三交代制",AL115&lt;&gt;"準",AL115&lt;&gt;"深",OR(AM115="準",AM115="深"),(NOT(OR(AND(AM115="準",OR(AL115="日",AL115="休",AM$17=1,AND(AN115&lt;&gt;"準",AN115&lt;&gt;"深",AL115="")),OR(AN115="休",AND(AN115="準",OR(AO115="休",AM$17=30,AO$18="×")),AM$17=31,AN$18="×",AN115="")),AND(AM115="深",OR(AL115="休",AM$17=1,AND(AN115&lt;&gt;"準",AN115&lt;&gt;"深",AL115="")),OR(AN115="休",AND(OR(AN115="準",AN115="深"),OR(AO115="休",AM$17=30,AO$18="×")),AM$17=31,AN$18="×",AN115="")))))),40,0))))</f>
        <v>0</v>
      </c>
      <c r="AN256" s="343">
        <f t="shared" ref="AN256" si="1843">IF(AND($D$1="二交代制",AN$17&gt;=1,AN$17&lt;=28,AN115="当",AO115="明",AP115="休",AQ115="当"),10,IF(AND($D$1="三交代制",AN$17&gt;=2,AN$17&lt;=30,OR(AN115="準",AN115="深"),OR(AO115="準",AO115="深"),OR(AP115="準",AP115="深")),20,IF(AND($D$1="二交代制",OR(AN115="当",AN115="明"),NOT(OR(AND(AN115="当",OR(AO115="明",AN$17=31,AO$18="×"),OR(AP115="休",AN$17=30,AN$17=31,AP$18="×")),AND(AN115="明",OR(AM115="当",AN$17=1),OR(AO115="休",AN$17=31,AO$18="×"))))),30,IF(AND($D$1="三交代制",AM115&lt;&gt;"準",AM115&lt;&gt;"深",OR(AN115="準",AN115="深"),(NOT(OR(AND(AN115="準",OR(AM115="日",AM115="休",AN$17=1,AND(AO115&lt;&gt;"準",AO115&lt;&gt;"深",AM115="")),OR(AO115="休",AND(AO115="準",OR(AP115="休",AN$17=30,AP$18="×")),AN$17=31,AO$18="×",AO115="")),AND(AN115="深",OR(AM115="休",AN$17=1,AND(AO115&lt;&gt;"準",AO115&lt;&gt;"深",AM115="")),OR(AO115="休",AND(OR(AO115="準",AO115="深"),OR(AP115="休",AN$17=30,AP$18="×")),AN$17=31,AO$18="×",AO115="")))))),40,0))))</f>
        <v>0</v>
      </c>
      <c r="AO256" s="343">
        <f t="shared" ref="AO256" si="1844">IF(AND($D$1="二交代制",AO$17&gt;=1,AO$17&lt;=28,AO115="当",AP115="明",AQ115="休",AR115="当"),10,IF(AND($D$1="三交代制",AO$17&gt;=2,AO$17&lt;=30,OR(AO115="準",AO115="深"),OR(AP115="準",AP115="深"),OR(AQ115="準",AQ115="深")),20,IF(AND($D$1="二交代制",OR(AO115="当",AO115="明"),NOT(OR(AND(AO115="当",OR(AP115="明",AO$17=31,AP$18="×"),OR(AQ115="休",AO$17=30,AO$17=31,AQ$18="×")),AND(AO115="明",OR(AN115="当",AO$17=1),OR(AP115="休",AO$17=31,AP$18="×"))))),30,IF(AND($D$1="三交代制",AN115&lt;&gt;"準",AN115&lt;&gt;"深",OR(AO115="準",AO115="深"),(NOT(OR(AND(AO115="準",OR(AN115="日",AN115="休",AO$17=1,AND(AP115&lt;&gt;"準",AP115&lt;&gt;"深",AN115="")),OR(AP115="休",AND(AP115="準",OR(AQ115="休",AO$17=30,AQ$18="×")),AO$17=31,AP$18="×",AP115="")),AND(AO115="深",OR(AN115="休",AO$17=1,AND(AP115&lt;&gt;"準",AP115&lt;&gt;"深",AN115="")),OR(AP115="休",AND(OR(AP115="準",AP115="深"),OR(AQ115="休",AO$17=30,AQ$18="×")),AO$17=31,AP$18="×",AP115="")))))),40,0))))</f>
        <v>0</v>
      </c>
    </row>
    <row r="257" spans="3:41" x14ac:dyDescent="0.4">
      <c r="C257" s="17"/>
      <c r="D257" s="27"/>
      <c r="E257" s="27"/>
      <c r="F257" s="27"/>
      <c r="G257" s="27"/>
      <c r="H257" s="27"/>
      <c r="I257" s="345"/>
      <c r="J257" s="434"/>
      <c r="K257" s="343"/>
      <c r="L257" s="343"/>
      <c r="M257" s="343"/>
      <c r="N257" s="343"/>
      <c r="O257" s="343"/>
      <c r="P257" s="343"/>
      <c r="Q257" s="343"/>
      <c r="R257" s="343"/>
      <c r="S257" s="343"/>
      <c r="T257" s="343"/>
      <c r="U257" s="343"/>
      <c r="V257" s="343"/>
      <c r="W257" s="343"/>
      <c r="X257" s="343"/>
      <c r="Y257" s="343"/>
      <c r="Z257" s="343"/>
      <c r="AA257" s="343"/>
      <c r="AB257" s="343"/>
      <c r="AC257" s="343"/>
      <c r="AD257" s="343"/>
      <c r="AE257" s="343"/>
      <c r="AF257" s="343"/>
      <c r="AG257" s="343"/>
      <c r="AH257" s="343"/>
      <c r="AI257" s="343"/>
      <c r="AJ257" s="343"/>
      <c r="AK257" s="343"/>
      <c r="AL257" s="343"/>
      <c r="AM257" s="343"/>
      <c r="AN257" s="343"/>
      <c r="AO257" s="343"/>
    </row>
    <row r="258" spans="3:41" x14ac:dyDescent="0.4">
      <c r="C258" s="17"/>
      <c r="D258" s="27"/>
      <c r="E258" s="27"/>
      <c r="F258" s="27"/>
      <c r="G258" s="27"/>
      <c r="H258" s="27"/>
      <c r="I258" s="345"/>
      <c r="J258" s="419" t="str">
        <f t="shared" ref="J258" si="1845">E117</f>
        <v>平林</v>
      </c>
      <c r="K258" s="343">
        <f t="shared" ref="K258" si="1846">IF(AND($D$1="二交代制",K$17&gt;=1,K$17&lt;=28,K117="当",L117="明",M117="休",N117="当"),10,IF(AND($D$1="三交代制",K$17&gt;=2,K$17&lt;=30,OR(K117="準",K117="深"),OR(L117="準",L117="深"),OR(M117="準",M117="深")),20,IF(AND($D$1="二交代制",OR(K117="当",K117="明"),NOT(OR(AND(K117="当",OR(L117="明",K$17=31,L$18="×"),OR(M117="休",K$17=30,K$17=31,M$18="×")),AND(K117="明",OR(J117="当",K$17=1),OR(L117="休",K$17=31,L$18="×"))))),30,IF(AND($D$1="三交代制",J117&lt;&gt;"準",J117&lt;&gt;"深",OR(K117="準",K117="深"),(NOT(OR(AND(K117="準",OR(J117="日",J117="休",K$17=1,AND(L117&lt;&gt;"準",L117&lt;&gt;"深",J117="")),OR(L117="休",AND(L117="準",OR(M117="休",K$17=30,M$18="×")),K$17=31,L$18="×",L117="")),AND(K117="深",OR(J117="休",K$17=1,AND(L117&lt;&gt;"準",L117&lt;&gt;"深",J117="")),OR(L117="休",AND(OR(L117="準",L117="深"),OR(M117="休",K$17=30,M$18="×")),K$17=31,L$18="×",L117="")))))),40,0))))</f>
        <v>0</v>
      </c>
      <c r="L258" s="343">
        <f t="shared" ref="L258" si="1847">IF(AND($D$1="二交代制",L$17&gt;=1,L$17&lt;=28,L117="当",M117="明",N117="休",O117="当"),10,IF(AND($D$1="三交代制",L$17&gt;=2,L$17&lt;=30,OR(L117="準",L117="深"),OR(M117="準",M117="深"),OR(N117="準",N117="深")),20,IF(AND($D$1="二交代制",OR(L117="当",L117="明"),NOT(OR(AND(L117="当",OR(M117="明",L$17=31,M$18="×"),OR(N117="休",L$17=30,L$17=31,N$18="×")),AND(L117="明",OR(K117="当",L$17=1),OR(M117="休",L$17=31,M$18="×"))))),30,IF(AND($D$1="三交代制",K117&lt;&gt;"準",K117&lt;&gt;"深",OR(L117="準",L117="深"),(NOT(OR(AND(L117="準",OR(K117="日",K117="休",L$17=1,AND(M117&lt;&gt;"準",M117&lt;&gt;"深",K117="")),OR(M117="休",AND(M117="準",OR(N117="休",L$17=30,N$18="×")),L$17=31,M$18="×",M117="")),AND(L117="深",OR(K117="休",L$17=1,AND(M117&lt;&gt;"準",M117&lt;&gt;"深",K117="")),OR(M117="休",AND(OR(M117="準",M117="深"),OR(N117="休",L$17=30,N$18="×")),L$17=31,M$18="×",M117="")))))),40,0))))</f>
        <v>0</v>
      </c>
      <c r="M258" s="343">
        <f t="shared" ref="M258" si="1848">IF(AND($D$1="二交代制",M$17&gt;=1,M$17&lt;=28,M117="当",N117="明",O117="休",P117="当"),10,IF(AND($D$1="三交代制",M$17&gt;=2,M$17&lt;=30,OR(M117="準",M117="深"),OR(N117="準",N117="深"),OR(O117="準",O117="深")),20,IF(AND($D$1="二交代制",OR(M117="当",M117="明"),NOT(OR(AND(M117="当",OR(N117="明",M$17=31,N$18="×"),OR(O117="休",M$17=30,M$17=31,O$18="×")),AND(M117="明",OR(L117="当",M$17=1),OR(N117="休",M$17=31,N$18="×"))))),30,IF(AND($D$1="三交代制",L117&lt;&gt;"準",L117&lt;&gt;"深",OR(M117="準",M117="深"),(NOT(OR(AND(M117="準",OR(L117="日",L117="休",M$17=1,AND(N117&lt;&gt;"準",N117&lt;&gt;"深",L117="")),OR(N117="休",AND(N117="準",OR(O117="休",M$17=30,O$18="×")),M$17=31,N$18="×",N117="")),AND(M117="深",OR(L117="休",M$17=1,AND(N117&lt;&gt;"準",N117&lt;&gt;"深",L117="")),OR(N117="休",AND(OR(N117="準",N117="深"),OR(O117="休",M$17=30,O$18="×")),M$17=31,N$18="×",N117="")))))),40,0))))</f>
        <v>0</v>
      </c>
      <c r="N258" s="343">
        <f t="shared" ref="N258" si="1849">IF(AND($D$1="二交代制",N$17&gt;=1,N$17&lt;=28,N117="当",O117="明",P117="休",Q117="当"),10,IF(AND($D$1="三交代制",N$17&gt;=2,N$17&lt;=30,OR(N117="準",N117="深"),OR(O117="準",O117="深"),OR(P117="準",P117="深")),20,IF(AND($D$1="二交代制",OR(N117="当",N117="明"),NOT(OR(AND(N117="当",OR(O117="明",N$17=31,O$18="×"),OR(P117="休",N$17=30,N$17=31,P$18="×")),AND(N117="明",OR(M117="当",N$17=1),OR(O117="休",N$17=31,O$18="×"))))),30,IF(AND($D$1="三交代制",M117&lt;&gt;"準",M117&lt;&gt;"深",OR(N117="準",N117="深"),(NOT(OR(AND(N117="準",OR(M117="日",M117="休",N$17=1,AND(O117&lt;&gt;"準",O117&lt;&gt;"深",M117="")),OR(O117="休",AND(O117="準",OR(P117="休",N$17=30,P$18="×")),N$17=31,O$18="×",O117="")),AND(N117="深",OR(M117="休",N$17=1,AND(O117&lt;&gt;"準",O117&lt;&gt;"深",M117="")),OR(O117="休",AND(OR(O117="準",O117="深"),OR(P117="休",N$17=30,P$18="×")),N$17=31,O$18="×",O117="")))))),40,0))))</f>
        <v>0</v>
      </c>
      <c r="O258" s="343">
        <f t="shared" ref="O258" si="1850">IF(AND($D$1="二交代制",O$17&gt;=1,O$17&lt;=28,O117="当",P117="明",Q117="休",R117="当"),10,IF(AND($D$1="三交代制",O$17&gt;=2,O$17&lt;=30,OR(O117="準",O117="深"),OR(P117="準",P117="深"),OR(Q117="準",Q117="深")),20,IF(AND($D$1="二交代制",OR(O117="当",O117="明"),NOT(OR(AND(O117="当",OR(P117="明",O$17=31,P$18="×"),OR(Q117="休",O$17=30,O$17=31,Q$18="×")),AND(O117="明",OR(N117="当",O$17=1),OR(P117="休",O$17=31,P$18="×"))))),30,IF(AND($D$1="三交代制",N117&lt;&gt;"準",N117&lt;&gt;"深",OR(O117="準",O117="深"),(NOT(OR(AND(O117="準",OR(N117="日",N117="休",O$17=1,AND(P117&lt;&gt;"準",P117&lt;&gt;"深",N117="")),OR(P117="休",AND(P117="準",OR(Q117="休",O$17=30,Q$18="×")),O$17=31,P$18="×",P117="")),AND(O117="深",OR(N117="休",O$17=1,AND(P117&lt;&gt;"準",P117&lt;&gt;"深",N117="")),OR(P117="休",AND(OR(P117="準",P117="深"),OR(Q117="休",O$17=30,Q$18="×")),O$17=31,P$18="×",P117="")))))),40,0))))</f>
        <v>0</v>
      </c>
      <c r="P258" s="343">
        <f t="shared" ref="P258" si="1851">IF(AND($D$1="二交代制",P$17&gt;=1,P$17&lt;=28,P117="当",Q117="明",R117="休",S117="当"),10,IF(AND($D$1="三交代制",P$17&gt;=2,P$17&lt;=30,OR(P117="準",P117="深"),OR(Q117="準",Q117="深"),OR(R117="準",R117="深")),20,IF(AND($D$1="二交代制",OR(P117="当",P117="明"),NOT(OR(AND(P117="当",OR(Q117="明",P$17=31,Q$18="×"),OR(R117="休",P$17=30,P$17=31,R$18="×")),AND(P117="明",OR(O117="当",P$17=1),OR(Q117="休",P$17=31,Q$18="×"))))),30,IF(AND($D$1="三交代制",O117&lt;&gt;"準",O117&lt;&gt;"深",OR(P117="準",P117="深"),(NOT(OR(AND(P117="準",OR(O117="日",O117="休",P$17=1,AND(Q117&lt;&gt;"準",Q117&lt;&gt;"深",O117="")),OR(Q117="休",AND(Q117="準",OR(R117="休",P$17=30,R$18="×")),P$17=31,Q$18="×",Q117="")),AND(P117="深",OR(O117="休",P$17=1,AND(Q117&lt;&gt;"準",Q117&lt;&gt;"深",O117="")),OR(Q117="休",AND(OR(Q117="準",Q117="深"),OR(R117="休",P$17=30,R$18="×")),P$17=31,Q$18="×",Q117="")))))),40,0))))</f>
        <v>0</v>
      </c>
      <c r="Q258" s="343">
        <f t="shared" ref="Q258" si="1852">IF(AND($D$1="二交代制",Q$17&gt;=1,Q$17&lt;=28,Q117="当",R117="明",S117="休",T117="当"),10,IF(AND($D$1="三交代制",Q$17&gt;=2,Q$17&lt;=30,OR(Q117="準",Q117="深"),OR(R117="準",R117="深"),OR(S117="準",S117="深")),20,IF(AND($D$1="二交代制",OR(Q117="当",Q117="明"),NOT(OR(AND(Q117="当",OR(R117="明",Q$17=31,R$18="×"),OR(S117="休",Q$17=30,Q$17=31,S$18="×")),AND(Q117="明",OR(P117="当",Q$17=1),OR(R117="休",Q$17=31,R$18="×"))))),30,IF(AND($D$1="三交代制",P117&lt;&gt;"準",P117&lt;&gt;"深",OR(Q117="準",Q117="深"),(NOT(OR(AND(Q117="準",OR(P117="日",P117="休",Q$17=1,AND(R117&lt;&gt;"準",R117&lt;&gt;"深",P117="")),OR(R117="休",AND(R117="準",OR(S117="休",Q$17=30,S$18="×")),Q$17=31,R$18="×",R117="")),AND(Q117="深",OR(P117="休",Q$17=1,AND(R117&lt;&gt;"準",R117&lt;&gt;"深",P117="")),OR(R117="休",AND(OR(R117="準",R117="深"),OR(S117="休",Q$17=30,S$18="×")),Q$17=31,R$18="×",R117="")))))),40,0))))</f>
        <v>0</v>
      </c>
      <c r="R258" s="343">
        <f t="shared" ref="R258" si="1853">IF(AND($D$1="二交代制",R$17&gt;=1,R$17&lt;=28,R117="当",S117="明",T117="休",U117="当"),10,IF(AND($D$1="三交代制",R$17&gt;=2,R$17&lt;=30,OR(R117="準",R117="深"),OR(S117="準",S117="深"),OR(T117="準",T117="深")),20,IF(AND($D$1="二交代制",OR(R117="当",R117="明"),NOT(OR(AND(R117="当",OR(S117="明",R$17=31,S$18="×"),OR(T117="休",R$17=30,R$17=31,T$18="×")),AND(R117="明",OR(Q117="当",R$17=1),OR(S117="休",R$17=31,S$18="×"))))),30,IF(AND($D$1="三交代制",Q117&lt;&gt;"準",Q117&lt;&gt;"深",OR(R117="準",R117="深"),(NOT(OR(AND(R117="準",OR(Q117="日",Q117="休",R$17=1,AND(S117&lt;&gt;"準",S117&lt;&gt;"深",Q117="")),OR(S117="休",AND(S117="準",OR(T117="休",R$17=30,T$18="×")),R$17=31,S$18="×",S117="")),AND(R117="深",OR(Q117="休",R$17=1,AND(S117&lt;&gt;"準",S117&lt;&gt;"深",Q117="")),OR(S117="休",AND(OR(S117="準",S117="深"),OR(T117="休",R$17=30,T$18="×")),R$17=31,S$18="×",S117="")))))),40,0))))</f>
        <v>0</v>
      </c>
      <c r="S258" s="343">
        <f t="shared" ref="S258" si="1854">IF(AND($D$1="二交代制",S$17&gt;=1,S$17&lt;=28,S117="当",T117="明",U117="休",V117="当"),10,IF(AND($D$1="三交代制",S$17&gt;=2,S$17&lt;=30,OR(S117="準",S117="深"),OR(T117="準",T117="深"),OR(U117="準",U117="深")),20,IF(AND($D$1="二交代制",OR(S117="当",S117="明"),NOT(OR(AND(S117="当",OR(T117="明",S$17=31,T$18="×"),OR(U117="休",S$17=30,S$17=31,U$18="×")),AND(S117="明",OR(R117="当",S$17=1),OR(T117="休",S$17=31,T$18="×"))))),30,IF(AND($D$1="三交代制",R117&lt;&gt;"準",R117&lt;&gt;"深",OR(S117="準",S117="深"),(NOT(OR(AND(S117="準",OR(R117="日",R117="休",S$17=1,AND(T117&lt;&gt;"準",T117&lt;&gt;"深",R117="")),OR(T117="休",AND(T117="準",OR(U117="休",S$17=30,U$18="×")),S$17=31,T$18="×",T117="")),AND(S117="深",OR(R117="休",S$17=1,AND(T117&lt;&gt;"準",T117&lt;&gt;"深",R117="")),OR(T117="休",AND(OR(T117="準",T117="深"),OR(U117="休",S$17=30,U$18="×")),S$17=31,T$18="×",T117="")))))),40,0))))</f>
        <v>0</v>
      </c>
      <c r="T258" s="343">
        <f t="shared" ref="T258" si="1855">IF(AND($D$1="二交代制",T$17&gt;=1,T$17&lt;=28,T117="当",U117="明",V117="休",W117="当"),10,IF(AND($D$1="三交代制",T$17&gt;=2,T$17&lt;=30,OR(T117="準",T117="深"),OR(U117="準",U117="深"),OR(V117="準",V117="深")),20,IF(AND($D$1="二交代制",OR(T117="当",T117="明"),NOT(OR(AND(T117="当",OR(U117="明",T$17=31,U$18="×"),OR(V117="休",T$17=30,T$17=31,V$18="×")),AND(T117="明",OR(S117="当",T$17=1),OR(U117="休",T$17=31,U$18="×"))))),30,IF(AND($D$1="三交代制",S117&lt;&gt;"準",S117&lt;&gt;"深",OR(T117="準",T117="深"),(NOT(OR(AND(T117="準",OR(S117="日",S117="休",T$17=1,AND(U117&lt;&gt;"準",U117&lt;&gt;"深",S117="")),OR(U117="休",AND(U117="準",OR(V117="休",T$17=30,V$18="×")),T$17=31,U$18="×",U117="")),AND(T117="深",OR(S117="休",T$17=1,AND(U117&lt;&gt;"準",U117&lt;&gt;"深",S117="")),OR(U117="休",AND(OR(U117="準",U117="深"),OR(V117="休",T$17=30,V$18="×")),T$17=31,U$18="×",U117="")))))),40,0))))</f>
        <v>0</v>
      </c>
      <c r="U258" s="343">
        <f t="shared" ref="U258" si="1856">IF(AND($D$1="二交代制",U$17&gt;=1,U$17&lt;=28,U117="当",V117="明",W117="休",X117="当"),10,IF(AND($D$1="三交代制",U$17&gt;=2,U$17&lt;=30,OR(U117="準",U117="深"),OR(V117="準",V117="深"),OR(W117="準",W117="深")),20,IF(AND($D$1="二交代制",OR(U117="当",U117="明"),NOT(OR(AND(U117="当",OR(V117="明",U$17=31,V$18="×"),OR(W117="休",U$17=30,U$17=31,W$18="×")),AND(U117="明",OR(T117="当",U$17=1),OR(V117="休",U$17=31,V$18="×"))))),30,IF(AND($D$1="三交代制",T117&lt;&gt;"準",T117&lt;&gt;"深",OR(U117="準",U117="深"),(NOT(OR(AND(U117="準",OR(T117="日",T117="休",U$17=1,AND(V117&lt;&gt;"準",V117&lt;&gt;"深",T117="")),OR(V117="休",AND(V117="準",OR(W117="休",U$17=30,W$18="×")),U$17=31,V$18="×",V117="")),AND(U117="深",OR(T117="休",U$17=1,AND(V117&lt;&gt;"準",V117&lt;&gt;"深",T117="")),OR(V117="休",AND(OR(V117="準",V117="深"),OR(W117="休",U$17=30,W$18="×")),U$17=31,V$18="×",V117="")))))),40,0))))</f>
        <v>0</v>
      </c>
      <c r="V258" s="343">
        <f t="shared" ref="V258" si="1857">IF(AND($D$1="二交代制",V$17&gt;=1,V$17&lt;=28,V117="当",W117="明",X117="休",Y117="当"),10,IF(AND($D$1="三交代制",V$17&gt;=2,V$17&lt;=30,OR(V117="準",V117="深"),OR(W117="準",W117="深"),OR(X117="準",X117="深")),20,IF(AND($D$1="二交代制",OR(V117="当",V117="明"),NOT(OR(AND(V117="当",OR(W117="明",V$17=31,W$18="×"),OR(X117="休",V$17=30,V$17=31,X$18="×")),AND(V117="明",OR(U117="当",V$17=1),OR(W117="休",V$17=31,W$18="×"))))),30,IF(AND($D$1="三交代制",U117&lt;&gt;"準",U117&lt;&gt;"深",OR(V117="準",V117="深"),(NOT(OR(AND(V117="準",OR(U117="日",U117="休",V$17=1,AND(W117&lt;&gt;"準",W117&lt;&gt;"深",U117="")),OR(W117="休",AND(W117="準",OR(X117="休",V$17=30,X$18="×")),V$17=31,W$18="×",W117="")),AND(V117="深",OR(U117="休",V$17=1,AND(W117&lt;&gt;"準",W117&lt;&gt;"深",U117="")),OR(W117="休",AND(OR(W117="準",W117="深"),OR(X117="休",V$17=30,X$18="×")),V$17=31,W$18="×",W117="")))))),40,0))))</f>
        <v>0</v>
      </c>
      <c r="W258" s="343">
        <f t="shared" ref="W258" si="1858">IF(AND($D$1="二交代制",W$17&gt;=1,W$17&lt;=28,W117="当",X117="明",Y117="休",Z117="当"),10,IF(AND($D$1="三交代制",W$17&gt;=2,W$17&lt;=30,OR(W117="準",W117="深"),OR(X117="準",X117="深"),OR(Y117="準",Y117="深")),20,IF(AND($D$1="二交代制",OR(W117="当",W117="明"),NOT(OR(AND(W117="当",OR(X117="明",W$17=31,X$18="×"),OR(Y117="休",W$17=30,W$17=31,Y$18="×")),AND(W117="明",OR(V117="当",W$17=1),OR(X117="休",W$17=31,X$18="×"))))),30,IF(AND($D$1="三交代制",V117&lt;&gt;"準",V117&lt;&gt;"深",OR(W117="準",W117="深"),(NOT(OR(AND(W117="準",OR(V117="日",V117="休",W$17=1,AND(X117&lt;&gt;"準",X117&lt;&gt;"深",V117="")),OR(X117="休",AND(X117="準",OR(Y117="休",W$17=30,Y$18="×")),W$17=31,X$18="×",X117="")),AND(W117="深",OR(V117="休",W$17=1,AND(X117&lt;&gt;"準",X117&lt;&gt;"深",V117="")),OR(X117="休",AND(OR(X117="準",X117="深"),OR(Y117="休",W$17=30,Y$18="×")),W$17=31,X$18="×",X117="")))))),40,0))))</f>
        <v>0</v>
      </c>
      <c r="X258" s="343">
        <f t="shared" ref="X258" si="1859">IF(AND($D$1="二交代制",X$17&gt;=1,X$17&lt;=28,X117="当",Y117="明",Z117="休",AA117="当"),10,IF(AND($D$1="三交代制",X$17&gt;=2,X$17&lt;=30,OR(X117="準",X117="深"),OR(Y117="準",Y117="深"),OR(Z117="準",Z117="深")),20,IF(AND($D$1="二交代制",OR(X117="当",X117="明"),NOT(OR(AND(X117="当",OR(Y117="明",X$17=31,Y$18="×"),OR(Z117="休",X$17=30,X$17=31,Z$18="×")),AND(X117="明",OR(W117="当",X$17=1),OR(Y117="休",X$17=31,Y$18="×"))))),30,IF(AND($D$1="三交代制",W117&lt;&gt;"準",W117&lt;&gt;"深",OR(X117="準",X117="深"),(NOT(OR(AND(X117="準",OR(W117="日",W117="休",X$17=1,AND(Y117&lt;&gt;"準",Y117&lt;&gt;"深",W117="")),OR(Y117="休",AND(Y117="準",OR(Z117="休",X$17=30,Z$18="×")),X$17=31,Y$18="×",Y117="")),AND(X117="深",OR(W117="休",X$17=1,AND(Y117&lt;&gt;"準",Y117&lt;&gt;"深",W117="")),OR(Y117="休",AND(OR(Y117="準",Y117="深"),OR(Z117="休",X$17=30,Z$18="×")),X$17=31,Y$18="×",Y117="")))))),40,0))))</f>
        <v>0</v>
      </c>
      <c r="Y258" s="343">
        <f t="shared" ref="Y258" si="1860">IF(AND($D$1="二交代制",Y$17&gt;=1,Y$17&lt;=28,Y117="当",Z117="明",AA117="休",AB117="当"),10,IF(AND($D$1="三交代制",Y$17&gt;=2,Y$17&lt;=30,OR(Y117="準",Y117="深"),OR(Z117="準",Z117="深"),OR(AA117="準",AA117="深")),20,IF(AND($D$1="二交代制",OR(Y117="当",Y117="明"),NOT(OR(AND(Y117="当",OR(Z117="明",Y$17=31,Z$18="×"),OR(AA117="休",Y$17=30,Y$17=31,AA$18="×")),AND(Y117="明",OR(X117="当",Y$17=1),OR(Z117="休",Y$17=31,Z$18="×"))))),30,IF(AND($D$1="三交代制",X117&lt;&gt;"準",X117&lt;&gt;"深",OR(Y117="準",Y117="深"),(NOT(OR(AND(Y117="準",OR(X117="日",X117="休",Y$17=1,AND(Z117&lt;&gt;"準",Z117&lt;&gt;"深",X117="")),OR(Z117="休",AND(Z117="準",OR(AA117="休",Y$17=30,AA$18="×")),Y$17=31,Z$18="×",Z117="")),AND(Y117="深",OR(X117="休",Y$17=1,AND(Z117&lt;&gt;"準",Z117&lt;&gt;"深",X117="")),OR(Z117="休",AND(OR(Z117="準",Z117="深"),OR(AA117="休",Y$17=30,AA$18="×")),Y$17=31,Z$18="×",Z117="")))))),40,0))))</f>
        <v>0</v>
      </c>
      <c r="Z258" s="343">
        <f t="shared" ref="Z258" si="1861">IF(AND($D$1="二交代制",Z$17&gt;=1,Z$17&lt;=28,Z117="当",AA117="明",AB117="休",AC117="当"),10,IF(AND($D$1="三交代制",Z$17&gt;=2,Z$17&lt;=30,OR(Z117="準",Z117="深"),OR(AA117="準",AA117="深"),OR(AB117="準",AB117="深")),20,IF(AND($D$1="二交代制",OR(Z117="当",Z117="明"),NOT(OR(AND(Z117="当",OR(AA117="明",Z$17=31,AA$18="×"),OR(AB117="休",Z$17=30,Z$17=31,AB$18="×")),AND(Z117="明",OR(Y117="当",Z$17=1),OR(AA117="休",Z$17=31,AA$18="×"))))),30,IF(AND($D$1="三交代制",Y117&lt;&gt;"準",Y117&lt;&gt;"深",OR(Z117="準",Z117="深"),(NOT(OR(AND(Z117="準",OR(Y117="日",Y117="休",Z$17=1,AND(AA117&lt;&gt;"準",AA117&lt;&gt;"深",Y117="")),OR(AA117="休",AND(AA117="準",OR(AB117="休",Z$17=30,AB$18="×")),Z$17=31,AA$18="×",AA117="")),AND(Z117="深",OR(Y117="休",Z$17=1,AND(AA117&lt;&gt;"準",AA117&lt;&gt;"深",Y117="")),OR(AA117="休",AND(OR(AA117="準",AA117="深"),OR(AB117="休",Z$17=30,AB$18="×")),Z$17=31,AA$18="×",AA117="")))))),40,0))))</f>
        <v>0</v>
      </c>
      <c r="AA258" s="343">
        <f t="shared" ref="AA258" si="1862">IF(AND($D$1="二交代制",AA$17&gt;=1,AA$17&lt;=28,AA117="当",AB117="明",AC117="休",AD117="当"),10,IF(AND($D$1="三交代制",AA$17&gt;=2,AA$17&lt;=30,OR(AA117="準",AA117="深"),OR(AB117="準",AB117="深"),OR(AC117="準",AC117="深")),20,IF(AND($D$1="二交代制",OR(AA117="当",AA117="明"),NOT(OR(AND(AA117="当",OR(AB117="明",AA$17=31,AB$18="×"),OR(AC117="休",AA$17=30,AA$17=31,AC$18="×")),AND(AA117="明",OR(Z117="当",AA$17=1),OR(AB117="休",AA$17=31,AB$18="×"))))),30,IF(AND($D$1="三交代制",Z117&lt;&gt;"準",Z117&lt;&gt;"深",OR(AA117="準",AA117="深"),(NOT(OR(AND(AA117="準",OR(Z117="日",Z117="休",AA$17=1,AND(AB117&lt;&gt;"準",AB117&lt;&gt;"深",Z117="")),OR(AB117="休",AND(AB117="準",OR(AC117="休",AA$17=30,AC$18="×")),AA$17=31,AB$18="×",AB117="")),AND(AA117="深",OR(Z117="休",AA$17=1,AND(AB117&lt;&gt;"準",AB117&lt;&gt;"深",Z117="")),OR(AB117="休",AND(OR(AB117="準",AB117="深"),OR(AC117="休",AA$17=30,AC$18="×")),AA$17=31,AB$18="×",AB117="")))))),40,0))))</f>
        <v>0</v>
      </c>
      <c r="AB258" s="343">
        <f t="shared" ref="AB258" si="1863">IF(AND($D$1="二交代制",AB$17&gt;=1,AB$17&lt;=28,AB117="当",AC117="明",AD117="休",AE117="当"),10,IF(AND($D$1="三交代制",AB$17&gt;=2,AB$17&lt;=30,OR(AB117="準",AB117="深"),OR(AC117="準",AC117="深"),OR(AD117="準",AD117="深")),20,IF(AND($D$1="二交代制",OR(AB117="当",AB117="明"),NOT(OR(AND(AB117="当",OR(AC117="明",AB$17=31,AC$18="×"),OR(AD117="休",AB$17=30,AB$17=31,AD$18="×")),AND(AB117="明",OR(AA117="当",AB$17=1),OR(AC117="休",AB$17=31,AC$18="×"))))),30,IF(AND($D$1="三交代制",AA117&lt;&gt;"準",AA117&lt;&gt;"深",OR(AB117="準",AB117="深"),(NOT(OR(AND(AB117="準",OR(AA117="日",AA117="休",AB$17=1,AND(AC117&lt;&gt;"準",AC117&lt;&gt;"深",AA117="")),OR(AC117="休",AND(AC117="準",OR(AD117="休",AB$17=30,AD$18="×")),AB$17=31,AC$18="×",AC117="")),AND(AB117="深",OR(AA117="休",AB$17=1,AND(AC117&lt;&gt;"準",AC117&lt;&gt;"深",AA117="")),OR(AC117="休",AND(OR(AC117="準",AC117="深"),OR(AD117="休",AB$17=30,AD$18="×")),AB$17=31,AC$18="×",AC117="")))))),40,0))))</f>
        <v>0</v>
      </c>
      <c r="AC258" s="343">
        <f t="shared" ref="AC258" si="1864">IF(AND($D$1="二交代制",AC$17&gt;=1,AC$17&lt;=28,AC117="当",AD117="明",AE117="休",AF117="当"),10,IF(AND($D$1="三交代制",AC$17&gt;=2,AC$17&lt;=30,OR(AC117="準",AC117="深"),OR(AD117="準",AD117="深"),OR(AE117="準",AE117="深")),20,IF(AND($D$1="二交代制",OR(AC117="当",AC117="明"),NOT(OR(AND(AC117="当",OR(AD117="明",AC$17=31,AD$18="×"),OR(AE117="休",AC$17=30,AC$17=31,AE$18="×")),AND(AC117="明",OR(AB117="当",AC$17=1),OR(AD117="休",AC$17=31,AD$18="×"))))),30,IF(AND($D$1="三交代制",AB117&lt;&gt;"準",AB117&lt;&gt;"深",OR(AC117="準",AC117="深"),(NOT(OR(AND(AC117="準",OR(AB117="日",AB117="休",AC$17=1,AND(AD117&lt;&gt;"準",AD117&lt;&gt;"深",AB117="")),OR(AD117="休",AND(AD117="準",OR(AE117="休",AC$17=30,AE$18="×")),AC$17=31,AD$18="×",AD117="")),AND(AC117="深",OR(AB117="休",AC$17=1,AND(AD117&lt;&gt;"準",AD117&lt;&gt;"深",AB117="")),OR(AD117="休",AND(OR(AD117="準",AD117="深"),OR(AE117="休",AC$17=30,AE$18="×")),AC$17=31,AD$18="×",AD117="")))))),40,0))))</f>
        <v>0</v>
      </c>
      <c r="AD258" s="343">
        <f t="shared" ref="AD258" si="1865">IF(AND($D$1="二交代制",AD$17&gt;=1,AD$17&lt;=28,AD117="当",AE117="明",AF117="休",AG117="当"),10,IF(AND($D$1="三交代制",AD$17&gt;=2,AD$17&lt;=30,OR(AD117="準",AD117="深"),OR(AE117="準",AE117="深"),OR(AF117="準",AF117="深")),20,IF(AND($D$1="二交代制",OR(AD117="当",AD117="明"),NOT(OR(AND(AD117="当",OR(AE117="明",AD$17=31,AE$18="×"),OR(AF117="休",AD$17=30,AD$17=31,AF$18="×")),AND(AD117="明",OR(AC117="当",AD$17=1),OR(AE117="休",AD$17=31,AE$18="×"))))),30,IF(AND($D$1="三交代制",AC117&lt;&gt;"準",AC117&lt;&gt;"深",OR(AD117="準",AD117="深"),(NOT(OR(AND(AD117="準",OR(AC117="日",AC117="休",AD$17=1,AND(AE117&lt;&gt;"準",AE117&lt;&gt;"深",AC117="")),OR(AE117="休",AND(AE117="準",OR(AF117="休",AD$17=30,AF$18="×")),AD$17=31,AE$18="×",AE117="")),AND(AD117="深",OR(AC117="休",AD$17=1,AND(AE117&lt;&gt;"準",AE117&lt;&gt;"深",AC117="")),OR(AE117="休",AND(OR(AE117="準",AE117="深"),OR(AF117="休",AD$17=30,AF$18="×")),AD$17=31,AE$18="×",AE117="")))))),40,0))))</f>
        <v>0</v>
      </c>
      <c r="AE258" s="343">
        <f t="shared" ref="AE258" si="1866">IF(AND($D$1="二交代制",AE$17&gt;=1,AE$17&lt;=28,AE117="当",AF117="明",AG117="休",AH117="当"),10,IF(AND($D$1="三交代制",AE$17&gt;=2,AE$17&lt;=30,OR(AE117="準",AE117="深"),OR(AF117="準",AF117="深"),OR(AG117="準",AG117="深")),20,IF(AND($D$1="二交代制",OR(AE117="当",AE117="明"),NOT(OR(AND(AE117="当",OR(AF117="明",AE$17=31,AF$18="×"),OR(AG117="休",AE$17=30,AE$17=31,AG$18="×")),AND(AE117="明",OR(AD117="当",AE$17=1),OR(AF117="休",AE$17=31,AF$18="×"))))),30,IF(AND($D$1="三交代制",AD117&lt;&gt;"準",AD117&lt;&gt;"深",OR(AE117="準",AE117="深"),(NOT(OR(AND(AE117="準",OR(AD117="日",AD117="休",AE$17=1,AND(AF117&lt;&gt;"準",AF117&lt;&gt;"深",AD117="")),OR(AF117="休",AND(AF117="準",OR(AG117="休",AE$17=30,AG$18="×")),AE$17=31,AF$18="×",AF117="")),AND(AE117="深",OR(AD117="休",AE$17=1,AND(AF117&lt;&gt;"準",AF117&lt;&gt;"深",AD117="")),OR(AF117="休",AND(OR(AF117="準",AF117="深"),OR(AG117="休",AE$17=30,AG$18="×")),AE$17=31,AF$18="×",AF117="")))))),40,0))))</f>
        <v>0</v>
      </c>
      <c r="AF258" s="343">
        <f t="shared" ref="AF258" si="1867">IF(AND($D$1="二交代制",AF$17&gt;=1,AF$17&lt;=28,AF117="当",AG117="明",AH117="休",AI117="当"),10,IF(AND($D$1="三交代制",AF$17&gt;=2,AF$17&lt;=30,OR(AF117="準",AF117="深"),OR(AG117="準",AG117="深"),OR(AH117="準",AH117="深")),20,IF(AND($D$1="二交代制",OR(AF117="当",AF117="明"),NOT(OR(AND(AF117="当",OR(AG117="明",AF$17=31,AG$18="×"),OR(AH117="休",AF$17=30,AF$17=31,AH$18="×")),AND(AF117="明",OR(AE117="当",AF$17=1),OR(AG117="休",AF$17=31,AG$18="×"))))),30,IF(AND($D$1="三交代制",AE117&lt;&gt;"準",AE117&lt;&gt;"深",OR(AF117="準",AF117="深"),(NOT(OR(AND(AF117="準",OR(AE117="日",AE117="休",AF$17=1,AND(AG117&lt;&gt;"準",AG117&lt;&gt;"深",AE117="")),OR(AG117="休",AND(AG117="準",OR(AH117="休",AF$17=30,AH$18="×")),AF$17=31,AG$18="×",AG117="")),AND(AF117="深",OR(AE117="休",AF$17=1,AND(AG117&lt;&gt;"準",AG117&lt;&gt;"深",AE117="")),OR(AG117="休",AND(OR(AG117="準",AG117="深"),OR(AH117="休",AF$17=30,AH$18="×")),AF$17=31,AG$18="×",AG117="")))))),40,0))))</f>
        <v>0</v>
      </c>
      <c r="AG258" s="343">
        <f t="shared" ref="AG258" si="1868">IF(AND($D$1="二交代制",AG$17&gt;=1,AG$17&lt;=28,AG117="当",AH117="明",AI117="休",AJ117="当"),10,IF(AND($D$1="三交代制",AG$17&gt;=2,AG$17&lt;=30,OR(AG117="準",AG117="深"),OR(AH117="準",AH117="深"),OR(AI117="準",AI117="深")),20,IF(AND($D$1="二交代制",OR(AG117="当",AG117="明"),NOT(OR(AND(AG117="当",OR(AH117="明",AG$17=31,AH$18="×"),OR(AI117="休",AG$17=30,AG$17=31,AI$18="×")),AND(AG117="明",OR(AF117="当",AG$17=1),OR(AH117="休",AG$17=31,AH$18="×"))))),30,IF(AND($D$1="三交代制",AF117&lt;&gt;"準",AF117&lt;&gt;"深",OR(AG117="準",AG117="深"),(NOT(OR(AND(AG117="準",OR(AF117="日",AF117="休",AG$17=1,AND(AH117&lt;&gt;"準",AH117&lt;&gt;"深",AF117="")),OR(AH117="休",AND(AH117="準",OR(AI117="休",AG$17=30,AI$18="×")),AG$17=31,AH$18="×",AH117="")),AND(AG117="深",OR(AF117="休",AG$17=1,AND(AH117&lt;&gt;"準",AH117&lt;&gt;"深",AF117="")),OR(AH117="休",AND(OR(AH117="準",AH117="深"),OR(AI117="休",AG$17=30,AI$18="×")),AG$17=31,AH$18="×",AH117="")))))),40,0))))</f>
        <v>0</v>
      </c>
      <c r="AH258" s="343">
        <f t="shared" ref="AH258" si="1869">IF(AND($D$1="二交代制",AH$17&gt;=1,AH$17&lt;=28,AH117="当",AI117="明",AJ117="休",AK117="当"),10,IF(AND($D$1="三交代制",AH$17&gt;=2,AH$17&lt;=30,OR(AH117="準",AH117="深"),OR(AI117="準",AI117="深"),OR(AJ117="準",AJ117="深")),20,IF(AND($D$1="二交代制",OR(AH117="当",AH117="明"),NOT(OR(AND(AH117="当",OR(AI117="明",AH$17=31,AI$18="×"),OR(AJ117="休",AH$17=30,AH$17=31,AJ$18="×")),AND(AH117="明",OR(AG117="当",AH$17=1),OR(AI117="休",AH$17=31,AI$18="×"))))),30,IF(AND($D$1="三交代制",AG117&lt;&gt;"準",AG117&lt;&gt;"深",OR(AH117="準",AH117="深"),(NOT(OR(AND(AH117="準",OR(AG117="日",AG117="休",AH$17=1,AND(AI117&lt;&gt;"準",AI117&lt;&gt;"深",AG117="")),OR(AI117="休",AND(AI117="準",OR(AJ117="休",AH$17=30,AJ$18="×")),AH$17=31,AI$18="×",AI117="")),AND(AH117="深",OR(AG117="休",AH$17=1,AND(AI117&lt;&gt;"準",AI117&lt;&gt;"深",AG117="")),OR(AI117="休",AND(OR(AI117="準",AI117="深"),OR(AJ117="休",AH$17=30,AJ$18="×")),AH$17=31,AI$18="×",AI117="")))))),40,0))))</f>
        <v>0</v>
      </c>
      <c r="AI258" s="343">
        <f t="shared" ref="AI258" si="1870">IF(AND($D$1="二交代制",AI$17&gt;=1,AI$17&lt;=28,AI117="当",AJ117="明",AK117="休",AL117="当"),10,IF(AND($D$1="三交代制",AI$17&gt;=2,AI$17&lt;=30,OR(AI117="準",AI117="深"),OR(AJ117="準",AJ117="深"),OR(AK117="準",AK117="深")),20,IF(AND($D$1="二交代制",OR(AI117="当",AI117="明"),NOT(OR(AND(AI117="当",OR(AJ117="明",AI$17=31,AJ$18="×"),OR(AK117="休",AI$17=30,AI$17=31,AK$18="×")),AND(AI117="明",OR(AH117="当",AI$17=1),OR(AJ117="休",AI$17=31,AJ$18="×"))))),30,IF(AND($D$1="三交代制",AH117&lt;&gt;"準",AH117&lt;&gt;"深",OR(AI117="準",AI117="深"),(NOT(OR(AND(AI117="準",OR(AH117="日",AH117="休",AI$17=1,AND(AJ117&lt;&gt;"準",AJ117&lt;&gt;"深",AH117="")),OR(AJ117="休",AND(AJ117="準",OR(AK117="休",AI$17=30,AK$18="×")),AI$17=31,AJ$18="×",AJ117="")),AND(AI117="深",OR(AH117="休",AI$17=1,AND(AJ117&lt;&gt;"準",AJ117&lt;&gt;"深",AH117="")),OR(AJ117="休",AND(OR(AJ117="準",AJ117="深"),OR(AK117="休",AI$17=30,AK$18="×")),AI$17=31,AJ$18="×",AJ117="")))))),40,0))))</f>
        <v>0</v>
      </c>
      <c r="AJ258" s="343">
        <f t="shared" ref="AJ258" si="1871">IF(AND($D$1="二交代制",AJ$17&gt;=1,AJ$17&lt;=28,AJ117="当",AK117="明",AL117="休",AM117="当"),10,IF(AND($D$1="三交代制",AJ$17&gt;=2,AJ$17&lt;=30,OR(AJ117="準",AJ117="深"),OR(AK117="準",AK117="深"),OR(AL117="準",AL117="深")),20,IF(AND($D$1="二交代制",OR(AJ117="当",AJ117="明"),NOT(OR(AND(AJ117="当",OR(AK117="明",AJ$17=31,AK$18="×"),OR(AL117="休",AJ$17=30,AJ$17=31,AL$18="×")),AND(AJ117="明",OR(AI117="当",AJ$17=1),OR(AK117="休",AJ$17=31,AK$18="×"))))),30,IF(AND($D$1="三交代制",AI117&lt;&gt;"準",AI117&lt;&gt;"深",OR(AJ117="準",AJ117="深"),(NOT(OR(AND(AJ117="準",OR(AI117="日",AI117="休",AJ$17=1,AND(AK117&lt;&gt;"準",AK117&lt;&gt;"深",AI117="")),OR(AK117="休",AND(AK117="準",OR(AL117="休",AJ$17=30,AL$18="×")),AJ$17=31,AK$18="×",AK117="")),AND(AJ117="深",OR(AI117="休",AJ$17=1,AND(AK117&lt;&gt;"準",AK117&lt;&gt;"深",AI117="")),OR(AK117="休",AND(OR(AK117="準",AK117="深"),OR(AL117="休",AJ$17=30,AL$18="×")),AJ$17=31,AK$18="×",AK117="")))))),40,0))))</f>
        <v>0</v>
      </c>
      <c r="AK258" s="343">
        <f t="shared" ref="AK258" si="1872">IF(AND($D$1="二交代制",AK$17&gt;=1,AK$17&lt;=28,AK117="当",AL117="明",AM117="休",AN117="当"),10,IF(AND($D$1="三交代制",AK$17&gt;=2,AK$17&lt;=30,OR(AK117="準",AK117="深"),OR(AL117="準",AL117="深"),OR(AM117="準",AM117="深")),20,IF(AND($D$1="二交代制",OR(AK117="当",AK117="明"),NOT(OR(AND(AK117="当",OR(AL117="明",AK$17=31,AL$18="×"),OR(AM117="休",AK$17=30,AK$17=31,AM$18="×")),AND(AK117="明",OR(AJ117="当",AK$17=1),OR(AL117="休",AK$17=31,AL$18="×"))))),30,IF(AND($D$1="三交代制",AJ117&lt;&gt;"準",AJ117&lt;&gt;"深",OR(AK117="準",AK117="深"),(NOT(OR(AND(AK117="準",OR(AJ117="日",AJ117="休",AK$17=1,AND(AL117&lt;&gt;"準",AL117&lt;&gt;"深",AJ117="")),OR(AL117="休",AND(AL117="準",OR(AM117="休",AK$17=30,AM$18="×")),AK$17=31,AL$18="×",AL117="")),AND(AK117="深",OR(AJ117="休",AK$17=1,AND(AL117&lt;&gt;"準",AL117&lt;&gt;"深",AJ117="")),OR(AL117="休",AND(OR(AL117="準",AL117="深"),OR(AM117="休",AK$17=30,AM$18="×")),AK$17=31,AL$18="×",AL117="")))))),40,0))))</f>
        <v>0</v>
      </c>
      <c r="AL258" s="343">
        <f t="shared" ref="AL258" si="1873">IF(AND($D$1="二交代制",AL$17&gt;=1,AL$17&lt;=28,AL117="当",AM117="明",AN117="休",AO117="当"),10,IF(AND($D$1="三交代制",AL$17&gt;=2,AL$17&lt;=30,OR(AL117="準",AL117="深"),OR(AM117="準",AM117="深"),OR(AN117="準",AN117="深")),20,IF(AND($D$1="二交代制",OR(AL117="当",AL117="明"),NOT(OR(AND(AL117="当",OR(AM117="明",AL$17=31,AM$18="×"),OR(AN117="休",AL$17=30,AL$17=31,AN$18="×")),AND(AL117="明",OR(AK117="当",AL$17=1),OR(AM117="休",AL$17=31,AM$18="×"))))),30,IF(AND($D$1="三交代制",AK117&lt;&gt;"準",AK117&lt;&gt;"深",OR(AL117="準",AL117="深"),(NOT(OR(AND(AL117="準",OR(AK117="日",AK117="休",AL$17=1,AND(AM117&lt;&gt;"準",AM117&lt;&gt;"深",AK117="")),OR(AM117="休",AND(AM117="準",OR(AN117="休",AL$17=30,AN$18="×")),AL$17=31,AM$18="×",AM117="")),AND(AL117="深",OR(AK117="休",AL$17=1,AND(AM117&lt;&gt;"準",AM117&lt;&gt;"深",AK117="")),OR(AM117="休",AND(OR(AM117="準",AM117="深"),OR(AN117="休",AL$17=30,AN$18="×")),AL$17=31,AM$18="×",AM117="")))))),40,0))))</f>
        <v>0</v>
      </c>
      <c r="AM258" s="343">
        <f t="shared" ref="AM258" si="1874">IF(AND($D$1="二交代制",AM$17&gt;=1,AM$17&lt;=28,AM117="当",AN117="明",AO117="休",AP117="当"),10,IF(AND($D$1="三交代制",AM$17&gt;=2,AM$17&lt;=30,OR(AM117="準",AM117="深"),OR(AN117="準",AN117="深"),OR(AO117="準",AO117="深")),20,IF(AND($D$1="二交代制",OR(AM117="当",AM117="明"),NOT(OR(AND(AM117="当",OR(AN117="明",AM$17=31,AN$18="×"),OR(AO117="休",AM$17=30,AM$17=31,AO$18="×")),AND(AM117="明",OR(AL117="当",AM$17=1),OR(AN117="休",AM$17=31,AN$18="×"))))),30,IF(AND($D$1="三交代制",AL117&lt;&gt;"準",AL117&lt;&gt;"深",OR(AM117="準",AM117="深"),(NOT(OR(AND(AM117="準",OR(AL117="日",AL117="休",AM$17=1,AND(AN117&lt;&gt;"準",AN117&lt;&gt;"深",AL117="")),OR(AN117="休",AND(AN117="準",OR(AO117="休",AM$17=30,AO$18="×")),AM$17=31,AN$18="×",AN117="")),AND(AM117="深",OR(AL117="休",AM$17=1,AND(AN117&lt;&gt;"準",AN117&lt;&gt;"深",AL117="")),OR(AN117="休",AND(OR(AN117="準",AN117="深"),OR(AO117="休",AM$17=30,AO$18="×")),AM$17=31,AN$18="×",AN117="")))))),40,0))))</f>
        <v>0</v>
      </c>
      <c r="AN258" s="343">
        <f t="shared" ref="AN258" si="1875">IF(AND($D$1="二交代制",AN$17&gt;=1,AN$17&lt;=28,AN117="当",AO117="明",AP117="休",AQ117="当"),10,IF(AND($D$1="三交代制",AN$17&gt;=2,AN$17&lt;=30,OR(AN117="準",AN117="深"),OR(AO117="準",AO117="深"),OR(AP117="準",AP117="深")),20,IF(AND($D$1="二交代制",OR(AN117="当",AN117="明"),NOT(OR(AND(AN117="当",OR(AO117="明",AN$17=31,AO$18="×"),OR(AP117="休",AN$17=30,AN$17=31,AP$18="×")),AND(AN117="明",OR(AM117="当",AN$17=1),OR(AO117="休",AN$17=31,AO$18="×"))))),30,IF(AND($D$1="三交代制",AM117&lt;&gt;"準",AM117&lt;&gt;"深",OR(AN117="準",AN117="深"),(NOT(OR(AND(AN117="準",OR(AM117="日",AM117="休",AN$17=1,AND(AO117&lt;&gt;"準",AO117&lt;&gt;"深",AM117="")),OR(AO117="休",AND(AO117="準",OR(AP117="休",AN$17=30,AP$18="×")),AN$17=31,AO$18="×",AO117="")),AND(AN117="深",OR(AM117="休",AN$17=1,AND(AO117&lt;&gt;"準",AO117&lt;&gt;"深",AM117="")),OR(AO117="休",AND(OR(AO117="準",AO117="深"),OR(AP117="休",AN$17=30,AP$18="×")),AN$17=31,AO$18="×",AO117="")))))),40,0))))</f>
        <v>0</v>
      </c>
      <c r="AO258" s="343">
        <f t="shared" ref="AO258" si="1876">IF(AND($D$1="二交代制",AO$17&gt;=1,AO$17&lt;=28,AO117="当",AP117="明",AQ117="休",AR117="当"),10,IF(AND($D$1="三交代制",AO$17&gt;=2,AO$17&lt;=30,OR(AO117="準",AO117="深"),OR(AP117="準",AP117="深"),OR(AQ117="準",AQ117="深")),20,IF(AND($D$1="二交代制",OR(AO117="当",AO117="明"),NOT(OR(AND(AO117="当",OR(AP117="明",AO$17=31,AP$18="×"),OR(AQ117="休",AO$17=30,AO$17=31,AQ$18="×")),AND(AO117="明",OR(AN117="当",AO$17=1),OR(AP117="休",AO$17=31,AP$18="×"))))),30,IF(AND($D$1="三交代制",AN117&lt;&gt;"準",AN117&lt;&gt;"深",OR(AO117="準",AO117="深"),(NOT(OR(AND(AO117="準",OR(AN117="日",AN117="休",AO$17=1,AND(AP117&lt;&gt;"準",AP117&lt;&gt;"深",AN117="")),OR(AP117="休",AND(AP117="準",OR(AQ117="休",AO$17=30,AQ$18="×")),AO$17=31,AP$18="×",AP117="")),AND(AO117="深",OR(AN117="休",AO$17=1,AND(AP117&lt;&gt;"準",AP117&lt;&gt;"深",AN117="")),OR(AP117="休",AND(OR(AP117="準",AP117="深"),OR(AQ117="休",AO$17=30,AQ$18="×")),AO$17=31,AP$18="×",AP117="")))))),40,0))))</f>
        <v>0</v>
      </c>
    </row>
    <row r="259" spans="3:41" x14ac:dyDescent="0.4">
      <c r="C259" s="17"/>
      <c r="D259" s="27"/>
      <c r="E259" s="27"/>
      <c r="F259" s="27"/>
      <c r="G259" s="27"/>
      <c r="H259" s="27"/>
      <c r="I259" s="345"/>
      <c r="J259" s="434"/>
      <c r="K259" s="343"/>
      <c r="L259" s="343"/>
      <c r="M259" s="343"/>
      <c r="N259" s="343"/>
      <c r="O259" s="343"/>
      <c r="P259" s="343"/>
      <c r="Q259" s="343"/>
      <c r="R259" s="343"/>
      <c r="S259" s="343"/>
      <c r="T259" s="343"/>
      <c r="U259" s="343"/>
      <c r="V259" s="343"/>
      <c r="W259" s="343"/>
      <c r="X259" s="343"/>
      <c r="Y259" s="343"/>
      <c r="Z259" s="343"/>
      <c r="AA259" s="343"/>
      <c r="AB259" s="343"/>
      <c r="AC259" s="343"/>
      <c r="AD259" s="343"/>
      <c r="AE259" s="343"/>
      <c r="AF259" s="343"/>
      <c r="AG259" s="343"/>
      <c r="AH259" s="343"/>
      <c r="AI259" s="343"/>
      <c r="AJ259" s="343"/>
      <c r="AK259" s="343"/>
      <c r="AL259" s="343"/>
      <c r="AM259" s="343"/>
      <c r="AN259" s="343"/>
      <c r="AO259" s="343"/>
    </row>
    <row r="260" spans="3:41" x14ac:dyDescent="0.4">
      <c r="C260" s="17"/>
      <c r="D260" s="27"/>
      <c r="E260" s="27"/>
      <c r="F260" s="27"/>
      <c r="G260" s="27"/>
      <c r="H260" s="27"/>
      <c r="I260" s="345"/>
      <c r="J260" s="419" t="str">
        <f t="shared" ref="J260" si="1877">E119</f>
        <v/>
      </c>
      <c r="K260" s="343">
        <f t="shared" ref="K260" si="1878">IF(AND($D$1="二交代制",K$17&gt;=1,K$17&lt;=28,K119="当",L119="明",M119="休",N119="当"),10,IF(AND($D$1="三交代制",K$17&gt;=2,K$17&lt;=30,OR(K119="準",K119="深"),OR(L119="準",L119="深"),OR(M119="準",M119="深")),20,IF(AND($D$1="二交代制",OR(K119="当",K119="明"),NOT(OR(AND(K119="当",OR(L119="明",K$17=31,L$18="×"),OR(M119="休",K$17=30,K$17=31,M$18="×")),AND(K119="明",OR(J119="当",K$17=1),OR(L119="休",K$17=31,L$18="×"))))),30,IF(AND($D$1="三交代制",J119&lt;&gt;"準",J119&lt;&gt;"深",OR(K119="準",K119="深"),(NOT(OR(AND(K119="準",OR(J119="日",J119="休",K$17=1,AND(L119&lt;&gt;"準",L119&lt;&gt;"深",J119="")),OR(L119="休",AND(L119="準",OR(M119="休",K$17=30,M$18="×")),K$17=31,L$18="×",L119="")),AND(K119="深",OR(J119="休",K$17=1,AND(L119&lt;&gt;"準",L119&lt;&gt;"深",J119="")),OR(L119="休",AND(OR(L119="準",L119="深"),OR(M119="休",K$17=30,M$18="×")),K$17=31,L$18="×",L119="")))))),40,0))))</f>
        <v>0</v>
      </c>
      <c r="L260" s="343">
        <f t="shared" ref="L260" si="1879">IF(AND($D$1="二交代制",L$17&gt;=1,L$17&lt;=28,L119="当",M119="明",N119="休",O119="当"),10,IF(AND($D$1="三交代制",L$17&gt;=2,L$17&lt;=30,OR(L119="準",L119="深"),OR(M119="準",M119="深"),OR(N119="準",N119="深")),20,IF(AND($D$1="二交代制",OR(L119="当",L119="明"),NOT(OR(AND(L119="当",OR(M119="明",L$17=31,M$18="×"),OR(N119="休",L$17=30,L$17=31,N$18="×")),AND(L119="明",OR(K119="当",L$17=1),OR(M119="休",L$17=31,M$18="×"))))),30,IF(AND($D$1="三交代制",K119&lt;&gt;"準",K119&lt;&gt;"深",OR(L119="準",L119="深"),(NOT(OR(AND(L119="準",OR(K119="日",K119="休",L$17=1,AND(M119&lt;&gt;"準",M119&lt;&gt;"深",K119="")),OR(M119="休",AND(M119="準",OR(N119="休",L$17=30,N$18="×")),L$17=31,M$18="×",M119="")),AND(L119="深",OR(K119="休",L$17=1,AND(M119&lt;&gt;"準",M119&lt;&gt;"深",K119="")),OR(M119="休",AND(OR(M119="準",M119="深"),OR(N119="休",L$17=30,N$18="×")),L$17=31,M$18="×",M119="")))))),40,0))))</f>
        <v>0</v>
      </c>
      <c r="M260" s="343">
        <f t="shared" ref="M260" si="1880">IF(AND($D$1="二交代制",M$17&gt;=1,M$17&lt;=28,M119="当",N119="明",O119="休",P119="当"),10,IF(AND($D$1="三交代制",M$17&gt;=2,M$17&lt;=30,OR(M119="準",M119="深"),OR(N119="準",N119="深"),OR(O119="準",O119="深")),20,IF(AND($D$1="二交代制",OR(M119="当",M119="明"),NOT(OR(AND(M119="当",OR(N119="明",M$17=31,N$18="×"),OR(O119="休",M$17=30,M$17=31,O$18="×")),AND(M119="明",OR(L119="当",M$17=1),OR(N119="休",M$17=31,N$18="×"))))),30,IF(AND($D$1="三交代制",L119&lt;&gt;"準",L119&lt;&gt;"深",OR(M119="準",M119="深"),(NOT(OR(AND(M119="準",OR(L119="日",L119="休",M$17=1,AND(N119&lt;&gt;"準",N119&lt;&gt;"深",L119="")),OR(N119="休",AND(N119="準",OR(O119="休",M$17=30,O$18="×")),M$17=31,N$18="×",N119="")),AND(M119="深",OR(L119="休",M$17=1,AND(N119&lt;&gt;"準",N119&lt;&gt;"深",L119="")),OR(N119="休",AND(OR(N119="準",N119="深"),OR(O119="休",M$17=30,O$18="×")),M$17=31,N$18="×",N119="")))))),40,0))))</f>
        <v>0</v>
      </c>
      <c r="N260" s="343">
        <f t="shared" ref="N260" si="1881">IF(AND($D$1="二交代制",N$17&gt;=1,N$17&lt;=28,N119="当",O119="明",P119="休",Q119="当"),10,IF(AND($D$1="三交代制",N$17&gt;=2,N$17&lt;=30,OR(N119="準",N119="深"),OR(O119="準",O119="深"),OR(P119="準",P119="深")),20,IF(AND($D$1="二交代制",OR(N119="当",N119="明"),NOT(OR(AND(N119="当",OR(O119="明",N$17=31,O$18="×"),OR(P119="休",N$17=30,N$17=31,P$18="×")),AND(N119="明",OR(M119="当",N$17=1),OR(O119="休",N$17=31,O$18="×"))))),30,IF(AND($D$1="三交代制",M119&lt;&gt;"準",M119&lt;&gt;"深",OR(N119="準",N119="深"),(NOT(OR(AND(N119="準",OR(M119="日",M119="休",N$17=1,AND(O119&lt;&gt;"準",O119&lt;&gt;"深",M119="")),OR(O119="休",AND(O119="準",OR(P119="休",N$17=30,P$18="×")),N$17=31,O$18="×",O119="")),AND(N119="深",OR(M119="休",N$17=1,AND(O119&lt;&gt;"準",O119&lt;&gt;"深",M119="")),OR(O119="休",AND(OR(O119="準",O119="深"),OR(P119="休",N$17=30,P$18="×")),N$17=31,O$18="×",O119="")))))),40,0))))</f>
        <v>0</v>
      </c>
      <c r="O260" s="343">
        <f t="shared" ref="O260" si="1882">IF(AND($D$1="二交代制",O$17&gt;=1,O$17&lt;=28,O119="当",P119="明",Q119="休",R119="当"),10,IF(AND($D$1="三交代制",O$17&gt;=2,O$17&lt;=30,OR(O119="準",O119="深"),OR(P119="準",P119="深"),OR(Q119="準",Q119="深")),20,IF(AND($D$1="二交代制",OR(O119="当",O119="明"),NOT(OR(AND(O119="当",OR(P119="明",O$17=31,P$18="×"),OR(Q119="休",O$17=30,O$17=31,Q$18="×")),AND(O119="明",OR(N119="当",O$17=1),OR(P119="休",O$17=31,P$18="×"))))),30,IF(AND($D$1="三交代制",N119&lt;&gt;"準",N119&lt;&gt;"深",OR(O119="準",O119="深"),(NOT(OR(AND(O119="準",OR(N119="日",N119="休",O$17=1,AND(P119&lt;&gt;"準",P119&lt;&gt;"深",N119="")),OR(P119="休",AND(P119="準",OR(Q119="休",O$17=30,Q$18="×")),O$17=31,P$18="×",P119="")),AND(O119="深",OR(N119="休",O$17=1,AND(P119&lt;&gt;"準",P119&lt;&gt;"深",N119="")),OR(P119="休",AND(OR(P119="準",P119="深"),OR(Q119="休",O$17=30,Q$18="×")),O$17=31,P$18="×",P119="")))))),40,0))))</f>
        <v>0</v>
      </c>
      <c r="P260" s="343">
        <f t="shared" ref="P260" si="1883">IF(AND($D$1="二交代制",P$17&gt;=1,P$17&lt;=28,P119="当",Q119="明",R119="休",S119="当"),10,IF(AND($D$1="三交代制",P$17&gt;=2,P$17&lt;=30,OR(P119="準",P119="深"),OR(Q119="準",Q119="深"),OR(R119="準",R119="深")),20,IF(AND($D$1="二交代制",OR(P119="当",P119="明"),NOT(OR(AND(P119="当",OR(Q119="明",P$17=31,Q$18="×"),OR(R119="休",P$17=30,P$17=31,R$18="×")),AND(P119="明",OR(O119="当",P$17=1),OR(Q119="休",P$17=31,Q$18="×"))))),30,IF(AND($D$1="三交代制",O119&lt;&gt;"準",O119&lt;&gt;"深",OR(P119="準",P119="深"),(NOT(OR(AND(P119="準",OR(O119="日",O119="休",P$17=1,AND(Q119&lt;&gt;"準",Q119&lt;&gt;"深",O119="")),OR(Q119="休",AND(Q119="準",OR(R119="休",P$17=30,R$18="×")),P$17=31,Q$18="×",Q119="")),AND(P119="深",OR(O119="休",P$17=1,AND(Q119&lt;&gt;"準",Q119&lt;&gt;"深",O119="")),OR(Q119="休",AND(OR(Q119="準",Q119="深"),OR(R119="休",P$17=30,R$18="×")),P$17=31,Q$18="×",Q119="")))))),40,0))))</f>
        <v>0</v>
      </c>
      <c r="Q260" s="343">
        <f t="shared" ref="Q260" si="1884">IF(AND($D$1="二交代制",Q$17&gt;=1,Q$17&lt;=28,Q119="当",R119="明",S119="休",T119="当"),10,IF(AND($D$1="三交代制",Q$17&gt;=2,Q$17&lt;=30,OR(Q119="準",Q119="深"),OR(R119="準",R119="深"),OR(S119="準",S119="深")),20,IF(AND($D$1="二交代制",OR(Q119="当",Q119="明"),NOT(OR(AND(Q119="当",OR(R119="明",Q$17=31,R$18="×"),OR(S119="休",Q$17=30,Q$17=31,S$18="×")),AND(Q119="明",OR(P119="当",Q$17=1),OR(R119="休",Q$17=31,R$18="×"))))),30,IF(AND($D$1="三交代制",P119&lt;&gt;"準",P119&lt;&gt;"深",OR(Q119="準",Q119="深"),(NOT(OR(AND(Q119="準",OR(P119="日",P119="休",Q$17=1,AND(R119&lt;&gt;"準",R119&lt;&gt;"深",P119="")),OR(R119="休",AND(R119="準",OR(S119="休",Q$17=30,S$18="×")),Q$17=31,R$18="×",R119="")),AND(Q119="深",OR(P119="休",Q$17=1,AND(R119&lt;&gt;"準",R119&lt;&gt;"深",P119="")),OR(R119="休",AND(OR(R119="準",R119="深"),OR(S119="休",Q$17=30,S$18="×")),Q$17=31,R$18="×",R119="")))))),40,0))))</f>
        <v>0</v>
      </c>
      <c r="R260" s="343">
        <f t="shared" ref="R260" si="1885">IF(AND($D$1="二交代制",R$17&gt;=1,R$17&lt;=28,R119="当",S119="明",T119="休",U119="当"),10,IF(AND($D$1="三交代制",R$17&gt;=2,R$17&lt;=30,OR(R119="準",R119="深"),OR(S119="準",S119="深"),OR(T119="準",T119="深")),20,IF(AND($D$1="二交代制",OR(R119="当",R119="明"),NOT(OR(AND(R119="当",OR(S119="明",R$17=31,S$18="×"),OR(T119="休",R$17=30,R$17=31,T$18="×")),AND(R119="明",OR(Q119="当",R$17=1),OR(S119="休",R$17=31,S$18="×"))))),30,IF(AND($D$1="三交代制",Q119&lt;&gt;"準",Q119&lt;&gt;"深",OR(R119="準",R119="深"),(NOT(OR(AND(R119="準",OR(Q119="日",Q119="休",R$17=1,AND(S119&lt;&gt;"準",S119&lt;&gt;"深",Q119="")),OR(S119="休",AND(S119="準",OR(T119="休",R$17=30,T$18="×")),R$17=31,S$18="×",S119="")),AND(R119="深",OR(Q119="休",R$17=1,AND(S119&lt;&gt;"準",S119&lt;&gt;"深",Q119="")),OR(S119="休",AND(OR(S119="準",S119="深"),OR(T119="休",R$17=30,T$18="×")),R$17=31,S$18="×",S119="")))))),40,0))))</f>
        <v>0</v>
      </c>
      <c r="S260" s="343">
        <f t="shared" ref="S260" si="1886">IF(AND($D$1="二交代制",S$17&gt;=1,S$17&lt;=28,S119="当",T119="明",U119="休",V119="当"),10,IF(AND($D$1="三交代制",S$17&gt;=2,S$17&lt;=30,OR(S119="準",S119="深"),OR(T119="準",T119="深"),OR(U119="準",U119="深")),20,IF(AND($D$1="二交代制",OR(S119="当",S119="明"),NOT(OR(AND(S119="当",OR(T119="明",S$17=31,T$18="×"),OR(U119="休",S$17=30,S$17=31,U$18="×")),AND(S119="明",OR(R119="当",S$17=1),OR(T119="休",S$17=31,T$18="×"))))),30,IF(AND($D$1="三交代制",R119&lt;&gt;"準",R119&lt;&gt;"深",OR(S119="準",S119="深"),(NOT(OR(AND(S119="準",OR(R119="日",R119="休",S$17=1,AND(T119&lt;&gt;"準",T119&lt;&gt;"深",R119="")),OR(T119="休",AND(T119="準",OR(U119="休",S$17=30,U$18="×")),S$17=31,T$18="×",T119="")),AND(S119="深",OR(R119="休",S$17=1,AND(T119&lt;&gt;"準",T119&lt;&gt;"深",R119="")),OR(T119="休",AND(OR(T119="準",T119="深"),OR(U119="休",S$17=30,U$18="×")),S$17=31,T$18="×",T119="")))))),40,0))))</f>
        <v>0</v>
      </c>
      <c r="T260" s="343">
        <f t="shared" ref="T260" si="1887">IF(AND($D$1="二交代制",T$17&gt;=1,T$17&lt;=28,T119="当",U119="明",V119="休",W119="当"),10,IF(AND($D$1="三交代制",T$17&gt;=2,T$17&lt;=30,OR(T119="準",T119="深"),OR(U119="準",U119="深"),OR(V119="準",V119="深")),20,IF(AND($D$1="二交代制",OR(T119="当",T119="明"),NOT(OR(AND(T119="当",OR(U119="明",T$17=31,U$18="×"),OR(V119="休",T$17=30,T$17=31,V$18="×")),AND(T119="明",OR(S119="当",T$17=1),OR(U119="休",T$17=31,U$18="×"))))),30,IF(AND($D$1="三交代制",S119&lt;&gt;"準",S119&lt;&gt;"深",OR(T119="準",T119="深"),(NOT(OR(AND(T119="準",OR(S119="日",S119="休",T$17=1,AND(U119&lt;&gt;"準",U119&lt;&gt;"深",S119="")),OR(U119="休",AND(U119="準",OR(V119="休",T$17=30,V$18="×")),T$17=31,U$18="×",U119="")),AND(T119="深",OR(S119="休",T$17=1,AND(U119&lt;&gt;"準",U119&lt;&gt;"深",S119="")),OR(U119="休",AND(OR(U119="準",U119="深"),OR(V119="休",T$17=30,V$18="×")),T$17=31,U$18="×",U119="")))))),40,0))))</f>
        <v>0</v>
      </c>
      <c r="U260" s="343">
        <f t="shared" ref="U260" si="1888">IF(AND($D$1="二交代制",U$17&gt;=1,U$17&lt;=28,U119="当",V119="明",W119="休",X119="当"),10,IF(AND($D$1="三交代制",U$17&gt;=2,U$17&lt;=30,OR(U119="準",U119="深"),OR(V119="準",V119="深"),OR(W119="準",W119="深")),20,IF(AND($D$1="二交代制",OR(U119="当",U119="明"),NOT(OR(AND(U119="当",OR(V119="明",U$17=31,V$18="×"),OR(W119="休",U$17=30,U$17=31,W$18="×")),AND(U119="明",OR(T119="当",U$17=1),OR(V119="休",U$17=31,V$18="×"))))),30,IF(AND($D$1="三交代制",T119&lt;&gt;"準",T119&lt;&gt;"深",OR(U119="準",U119="深"),(NOT(OR(AND(U119="準",OR(T119="日",T119="休",U$17=1,AND(V119&lt;&gt;"準",V119&lt;&gt;"深",T119="")),OR(V119="休",AND(V119="準",OR(W119="休",U$17=30,W$18="×")),U$17=31,V$18="×",V119="")),AND(U119="深",OR(T119="休",U$17=1,AND(V119&lt;&gt;"準",V119&lt;&gt;"深",T119="")),OR(V119="休",AND(OR(V119="準",V119="深"),OR(W119="休",U$17=30,W$18="×")),U$17=31,V$18="×",V119="")))))),40,0))))</f>
        <v>0</v>
      </c>
      <c r="V260" s="343">
        <f t="shared" ref="V260" si="1889">IF(AND($D$1="二交代制",V$17&gt;=1,V$17&lt;=28,V119="当",W119="明",X119="休",Y119="当"),10,IF(AND($D$1="三交代制",V$17&gt;=2,V$17&lt;=30,OR(V119="準",V119="深"),OR(W119="準",W119="深"),OR(X119="準",X119="深")),20,IF(AND($D$1="二交代制",OR(V119="当",V119="明"),NOT(OR(AND(V119="当",OR(W119="明",V$17=31,W$18="×"),OR(X119="休",V$17=30,V$17=31,X$18="×")),AND(V119="明",OR(U119="当",V$17=1),OR(W119="休",V$17=31,W$18="×"))))),30,IF(AND($D$1="三交代制",U119&lt;&gt;"準",U119&lt;&gt;"深",OR(V119="準",V119="深"),(NOT(OR(AND(V119="準",OR(U119="日",U119="休",V$17=1,AND(W119&lt;&gt;"準",W119&lt;&gt;"深",U119="")),OR(W119="休",AND(W119="準",OR(X119="休",V$17=30,X$18="×")),V$17=31,W$18="×",W119="")),AND(V119="深",OR(U119="休",V$17=1,AND(W119&lt;&gt;"準",W119&lt;&gt;"深",U119="")),OR(W119="休",AND(OR(W119="準",W119="深"),OR(X119="休",V$17=30,X$18="×")),V$17=31,W$18="×",W119="")))))),40,0))))</f>
        <v>0</v>
      </c>
      <c r="W260" s="343">
        <f t="shared" ref="W260" si="1890">IF(AND($D$1="二交代制",W$17&gt;=1,W$17&lt;=28,W119="当",X119="明",Y119="休",Z119="当"),10,IF(AND($D$1="三交代制",W$17&gt;=2,W$17&lt;=30,OR(W119="準",W119="深"),OR(X119="準",X119="深"),OR(Y119="準",Y119="深")),20,IF(AND($D$1="二交代制",OR(W119="当",W119="明"),NOT(OR(AND(W119="当",OR(X119="明",W$17=31,X$18="×"),OR(Y119="休",W$17=30,W$17=31,Y$18="×")),AND(W119="明",OR(V119="当",W$17=1),OR(X119="休",W$17=31,X$18="×"))))),30,IF(AND($D$1="三交代制",V119&lt;&gt;"準",V119&lt;&gt;"深",OR(W119="準",W119="深"),(NOT(OR(AND(W119="準",OR(V119="日",V119="休",W$17=1,AND(X119&lt;&gt;"準",X119&lt;&gt;"深",V119="")),OR(X119="休",AND(X119="準",OR(Y119="休",W$17=30,Y$18="×")),W$17=31,X$18="×",X119="")),AND(W119="深",OR(V119="休",W$17=1,AND(X119&lt;&gt;"準",X119&lt;&gt;"深",V119="")),OR(X119="休",AND(OR(X119="準",X119="深"),OR(Y119="休",W$17=30,Y$18="×")),W$17=31,X$18="×",X119="")))))),40,0))))</f>
        <v>0</v>
      </c>
      <c r="X260" s="343">
        <f t="shared" ref="X260" si="1891">IF(AND($D$1="二交代制",X$17&gt;=1,X$17&lt;=28,X119="当",Y119="明",Z119="休",AA119="当"),10,IF(AND($D$1="三交代制",X$17&gt;=2,X$17&lt;=30,OR(X119="準",X119="深"),OR(Y119="準",Y119="深"),OR(Z119="準",Z119="深")),20,IF(AND($D$1="二交代制",OR(X119="当",X119="明"),NOT(OR(AND(X119="当",OR(Y119="明",X$17=31,Y$18="×"),OR(Z119="休",X$17=30,X$17=31,Z$18="×")),AND(X119="明",OR(W119="当",X$17=1),OR(Y119="休",X$17=31,Y$18="×"))))),30,IF(AND($D$1="三交代制",W119&lt;&gt;"準",W119&lt;&gt;"深",OR(X119="準",X119="深"),(NOT(OR(AND(X119="準",OR(W119="日",W119="休",X$17=1,AND(Y119&lt;&gt;"準",Y119&lt;&gt;"深",W119="")),OR(Y119="休",AND(Y119="準",OR(Z119="休",X$17=30,Z$18="×")),X$17=31,Y$18="×",Y119="")),AND(X119="深",OR(W119="休",X$17=1,AND(Y119&lt;&gt;"準",Y119&lt;&gt;"深",W119="")),OR(Y119="休",AND(OR(Y119="準",Y119="深"),OR(Z119="休",X$17=30,Z$18="×")),X$17=31,Y$18="×",Y119="")))))),40,0))))</f>
        <v>0</v>
      </c>
      <c r="Y260" s="343">
        <f t="shared" ref="Y260" si="1892">IF(AND($D$1="二交代制",Y$17&gt;=1,Y$17&lt;=28,Y119="当",Z119="明",AA119="休",AB119="当"),10,IF(AND($D$1="三交代制",Y$17&gt;=2,Y$17&lt;=30,OR(Y119="準",Y119="深"),OR(Z119="準",Z119="深"),OR(AA119="準",AA119="深")),20,IF(AND($D$1="二交代制",OR(Y119="当",Y119="明"),NOT(OR(AND(Y119="当",OR(Z119="明",Y$17=31,Z$18="×"),OR(AA119="休",Y$17=30,Y$17=31,AA$18="×")),AND(Y119="明",OR(X119="当",Y$17=1),OR(Z119="休",Y$17=31,Z$18="×"))))),30,IF(AND($D$1="三交代制",X119&lt;&gt;"準",X119&lt;&gt;"深",OR(Y119="準",Y119="深"),(NOT(OR(AND(Y119="準",OR(X119="日",X119="休",Y$17=1,AND(Z119&lt;&gt;"準",Z119&lt;&gt;"深",X119="")),OR(Z119="休",AND(Z119="準",OR(AA119="休",Y$17=30,AA$18="×")),Y$17=31,Z$18="×",Z119="")),AND(Y119="深",OR(X119="休",Y$17=1,AND(Z119&lt;&gt;"準",Z119&lt;&gt;"深",X119="")),OR(Z119="休",AND(OR(Z119="準",Z119="深"),OR(AA119="休",Y$17=30,AA$18="×")),Y$17=31,Z$18="×",Z119="")))))),40,0))))</f>
        <v>0</v>
      </c>
      <c r="Z260" s="343">
        <f t="shared" ref="Z260" si="1893">IF(AND($D$1="二交代制",Z$17&gt;=1,Z$17&lt;=28,Z119="当",AA119="明",AB119="休",AC119="当"),10,IF(AND($D$1="三交代制",Z$17&gt;=2,Z$17&lt;=30,OR(Z119="準",Z119="深"),OR(AA119="準",AA119="深"),OR(AB119="準",AB119="深")),20,IF(AND($D$1="二交代制",OR(Z119="当",Z119="明"),NOT(OR(AND(Z119="当",OR(AA119="明",Z$17=31,AA$18="×"),OR(AB119="休",Z$17=30,Z$17=31,AB$18="×")),AND(Z119="明",OR(Y119="当",Z$17=1),OR(AA119="休",Z$17=31,AA$18="×"))))),30,IF(AND($D$1="三交代制",Y119&lt;&gt;"準",Y119&lt;&gt;"深",OR(Z119="準",Z119="深"),(NOT(OR(AND(Z119="準",OR(Y119="日",Y119="休",Z$17=1,AND(AA119&lt;&gt;"準",AA119&lt;&gt;"深",Y119="")),OR(AA119="休",AND(AA119="準",OR(AB119="休",Z$17=30,AB$18="×")),Z$17=31,AA$18="×",AA119="")),AND(Z119="深",OR(Y119="休",Z$17=1,AND(AA119&lt;&gt;"準",AA119&lt;&gt;"深",Y119="")),OR(AA119="休",AND(OR(AA119="準",AA119="深"),OR(AB119="休",Z$17=30,AB$18="×")),Z$17=31,AA$18="×",AA119="")))))),40,0))))</f>
        <v>0</v>
      </c>
      <c r="AA260" s="343">
        <f t="shared" ref="AA260" si="1894">IF(AND($D$1="二交代制",AA$17&gt;=1,AA$17&lt;=28,AA119="当",AB119="明",AC119="休",AD119="当"),10,IF(AND($D$1="三交代制",AA$17&gt;=2,AA$17&lt;=30,OR(AA119="準",AA119="深"),OR(AB119="準",AB119="深"),OR(AC119="準",AC119="深")),20,IF(AND($D$1="二交代制",OR(AA119="当",AA119="明"),NOT(OR(AND(AA119="当",OR(AB119="明",AA$17=31,AB$18="×"),OR(AC119="休",AA$17=30,AA$17=31,AC$18="×")),AND(AA119="明",OR(Z119="当",AA$17=1),OR(AB119="休",AA$17=31,AB$18="×"))))),30,IF(AND($D$1="三交代制",Z119&lt;&gt;"準",Z119&lt;&gt;"深",OR(AA119="準",AA119="深"),(NOT(OR(AND(AA119="準",OR(Z119="日",Z119="休",AA$17=1,AND(AB119&lt;&gt;"準",AB119&lt;&gt;"深",Z119="")),OR(AB119="休",AND(AB119="準",OR(AC119="休",AA$17=30,AC$18="×")),AA$17=31,AB$18="×",AB119="")),AND(AA119="深",OR(Z119="休",AA$17=1,AND(AB119&lt;&gt;"準",AB119&lt;&gt;"深",Z119="")),OR(AB119="休",AND(OR(AB119="準",AB119="深"),OR(AC119="休",AA$17=30,AC$18="×")),AA$17=31,AB$18="×",AB119="")))))),40,0))))</f>
        <v>0</v>
      </c>
      <c r="AB260" s="343">
        <f t="shared" ref="AB260" si="1895">IF(AND($D$1="二交代制",AB$17&gt;=1,AB$17&lt;=28,AB119="当",AC119="明",AD119="休",AE119="当"),10,IF(AND($D$1="三交代制",AB$17&gt;=2,AB$17&lt;=30,OR(AB119="準",AB119="深"),OR(AC119="準",AC119="深"),OR(AD119="準",AD119="深")),20,IF(AND($D$1="二交代制",OR(AB119="当",AB119="明"),NOT(OR(AND(AB119="当",OR(AC119="明",AB$17=31,AC$18="×"),OR(AD119="休",AB$17=30,AB$17=31,AD$18="×")),AND(AB119="明",OR(AA119="当",AB$17=1),OR(AC119="休",AB$17=31,AC$18="×"))))),30,IF(AND($D$1="三交代制",AA119&lt;&gt;"準",AA119&lt;&gt;"深",OR(AB119="準",AB119="深"),(NOT(OR(AND(AB119="準",OR(AA119="日",AA119="休",AB$17=1,AND(AC119&lt;&gt;"準",AC119&lt;&gt;"深",AA119="")),OR(AC119="休",AND(AC119="準",OR(AD119="休",AB$17=30,AD$18="×")),AB$17=31,AC$18="×",AC119="")),AND(AB119="深",OR(AA119="休",AB$17=1,AND(AC119&lt;&gt;"準",AC119&lt;&gt;"深",AA119="")),OR(AC119="休",AND(OR(AC119="準",AC119="深"),OR(AD119="休",AB$17=30,AD$18="×")),AB$17=31,AC$18="×",AC119="")))))),40,0))))</f>
        <v>0</v>
      </c>
      <c r="AC260" s="343">
        <f t="shared" ref="AC260" si="1896">IF(AND($D$1="二交代制",AC$17&gt;=1,AC$17&lt;=28,AC119="当",AD119="明",AE119="休",AF119="当"),10,IF(AND($D$1="三交代制",AC$17&gt;=2,AC$17&lt;=30,OR(AC119="準",AC119="深"),OR(AD119="準",AD119="深"),OR(AE119="準",AE119="深")),20,IF(AND($D$1="二交代制",OR(AC119="当",AC119="明"),NOT(OR(AND(AC119="当",OR(AD119="明",AC$17=31,AD$18="×"),OR(AE119="休",AC$17=30,AC$17=31,AE$18="×")),AND(AC119="明",OR(AB119="当",AC$17=1),OR(AD119="休",AC$17=31,AD$18="×"))))),30,IF(AND($D$1="三交代制",AB119&lt;&gt;"準",AB119&lt;&gt;"深",OR(AC119="準",AC119="深"),(NOT(OR(AND(AC119="準",OR(AB119="日",AB119="休",AC$17=1,AND(AD119&lt;&gt;"準",AD119&lt;&gt;"深",AB119="")),OR(AD119="休",AND(AD119="準",OR(AE119="休",AC$17=30,AE$18="×")),AC$17=31,AD$18="×",AD119="")),AND(AC119="深",OR(AB119="休",AC$17=1,AND(AD119&lt;&gt;"準",AD119&lt;&gt;"深",AB119="")),OR(AD119="休",AND(OR(AD119="準",AD119="深"),OR(AE119="休",AC$17=30,AE$18="×")),AC$17=31,AD$18="×",AD119="")))))),40,0))))</f>
        <v>0</v>
      </c>
      <c r="AD260" s="343">
        <f t="shared" ref="AD260" si="1897">IF(AND($D$1="二交代制",AD$17&gt;=1,AD$17&lt;=28,AD119="当",AE119="明",AF119="休",AG119="当"),10,IF(AND($D$1="三交代制",AD$17&gt;=2,AD$17&lt;=30,OR(AD119="準",AD119="深"),OR(AE119="準",AE119="深"),OR(AF119="準",AF119="深")),20,IF(AND($D$1="二交代制",OR(AD119="当",AD119="明"),NOT(OR(AND(AD119="当",OR(AE119="明",AD$17=31,AE$18="×"),OR(AF119="休",AD$17=30,AD$17=31,AF$18="×")),AND(AD119="明",OR(AC119="当",AD$17=1),OR(AE119="休",AD$17=31,AE$18="×"))))),30,IF(AND($D$1="三交代制",AC119&lt;&gt;"準",AC119&lt;&gt;"深",OR(AD119="準",AD119="深"),(NOT(OR(AND(AD119="準",OR(AC119="日",AC119="休",AD$17=1,AND(AE119&lt;&gt;"準",AE119&lt;&gt;"深",AC119="")),OR(AE119="休",AND(AE119="準",OR(AF119="休",AD$17=30,AF$18="×")),AD$17=31,AE$18="×",AE119="")),AND(AD119="深",OR(AC119="休",AD$17=1,AND(AE119&lt;&gt;"準",AE119&lt;&gt;"深",AC119="")),OR(AE119="休",AND(OR(AE119="準",AE119="深"),OR(AF119="休",AD$17=30,AF$18="×")),AD$17=31,AE$18="×",AE119="")))))),40,0))))</f>
        <v>0</v>
      </c>
      <c r="AE260" s="343">
        <f t="shared" ref="AE260" si="1898">IF(AND($D$1="二交代制",AE$17&gt;=1,AE$17&lt;=28,AE119="当",AF119="明",AG119="休",AH119="当"),10,IF(AND($D$1="三交代制",AE$17&gt;=2,AE$17&lt;=30,OR(AE119="準",AE119="深"),OR(AF119="準",AF119="深"),OR(AG119="準",AG119="深")),20,IF(AND($D$1="二交代制",OR(AE119="当",AE119="明"),NOT(OR(AND(AE119="当",OR(AF119="明",AE$17=31,AF$18="×"),OR(AG119="休",AE$17=30,AE$17=31,AG$18="×")),AND(AE119="明",OR(AD119="当",AE$17=1),OR(AF119="休",AE$17=31,AF$18="×"))))),30,IF(AND($D$1="三交代制",AD119&lt;&gt;"準",AD119&lt;&gt;"深",OR(AE119="準",AE119="深"),(NOT(OR(AND(AE119="準",OR(AD119="日",AD119="休",AE$17=1,AND(AF119&lt;&gt;"準",AF119&lt;&gt;"深",AD119="")),OR(AF119="休",AND(AF119="準",OR(AG119="休",AE$17=30,AG$18="×")),AE$17=31,AF$18="×",AF119="")),AND(AE119="深",OR(AD119="休",AE$17=1,AND(AF119&lt;&gt;"準",AF119&lt;&gt;"深",AD119="")),OR(AF119="休",AND(OR(AF119="準",AF119="深"),OR(AG119="休",AE$17=30,AG$18="×")),AE$17=31,AF$18="×",AF119="")))))),40,0))))</f>
        <v>0</v>
      </c>
      <c r="AF260" s="343">
        <f t="shared" ref="AF260" si="1899">IF(AND($D$1="二交代制",AF$17&gt;=1,AF$17&lt;=28,AF119="当",AG119="明",AH119="休",AI119="当"),10,IF(AND($D$1="三交代制",AF$17&gt;=2,AF$17&lt;=30,OR(AF119="準",AF119="深"),OR(AG119="準",AG119="深"),OR(AH119="準",AH119="深")),20,IF(AND($D$1="二交代制",OR(AF119="当",AF119="明"),NOT(OR(AND(AF119="当",OR(AG119="明",AF$17=31,AG$18="×"),OR(AH119="休",AF$17=30,AF$17=31,AH$18="×")),AND(AF119="明",OR(AE119="当",AF$17=1),OR(AG119="休",AF$17=31,AG$18="×"))))),30,IF(AND($D$1="三交代制",AE119&lt;&gt;"準",AE119&lt;&gt;"深",OR(AF119="準",AF119="深"),(NOT(OR(AND(AF119="準",OR(AE119="日",AE119="休",AF$17=1,AND(AG119&lt;&gt;"準",AG119&lt;&gt;"深",AE119="")),OR(AG119="休",AND(AG119="準",OR(AH119="休",AF$17=30,AH$18="×")),AF$17=31,AG$18="×",AG119="")),AND(AF119="深",OR(AE119="休",AF$17=1,AND(AG119&lt;&gt;"準",AG119&lt;&gt;"深",AE119="")),OR(AG119="休",AND(OR(AG119="準",AG119="深"),OR(AH119="休",AF$17=30,AH$18="×")),AF$17=31,AG$18="×",AG119="")))))),40,0))))</f>
        <v>0</v>
      </c>
      <c r="AG260" s="343">
        <f t="shared" ref="AG260" si="1900">IF(AND($D$1="二交代制",AG$17&gt;=1,AG$17&lt;=28,AG119="当",AH119="明",AI119="休",AJ119="当"),10,IF(AND($D$1="三交代制",AG$17&gt;=2,AG$17&lt;=30,OR(AG119="準",AG119="深"),OR(AH119="準",AH119="深"),OR(AI119="準",AI119="深")),20,IF(AND($D$1="二交代制",OR(AG119="当",AG119="明"),NOT(OR(AND(AG119="当",OR(AH119="明",AG$17=31,AH$18="×"),OR(AI119="休",AG$17=30,AG$17=31,AI$18="×")),AND(AG119="明",OR(AF119="当",AG$17=1),OR(AH119="休",AG$17=31,AH$18="×"))))),30,IF(AND($D$1="三交代制",AF119&lt;&gt;"準",AF119&lt;&gt;"深",OR(AG119="準",AG119="深"),(NOT(OR(AND(AG119="準",OR(AF119="日",AF119="休",AG$17=1,AND(AH119&lt;&gt;"準",AH119&lt;&gt;"深",AF119="")),OR(AH119="休",AND(AH119="準",OR(AI119="休",AG$17=30,AI$18="×")),AG$17=31,AH$18="×",AH119="")),AND(AG119="深",OR(AF119="休",AG$17=1,AND(AH119&lt;&gt;"準",AH119&lt;&gt;"深",AF119="")),OR(AH119="休",AND(OR(AH119="準",AH119="深"),OR(AI119="休",AG$17=30,AI$18="×")),AG$17=31,AH$18="×",AH119="")))))),40,0))))</f>
        <v>0</v>
      </c>
      <c r="AH260" s="343">
        <f t="shared" ref="AH260" si="1901">IF(AND($D$1="二交代制",AH$17&gt;=1,AH$17&lt;=28,AH119="当",AI119="明",AJ119="休",AK119="当"),10,IF(AND($D$1="三交代制",AH$17&gt;=2,AH$17&lt;=30,OR(AH119="準",AH119="深"),OR(AI119="準",AI119="深"),OR(AJ119="準",AJ119="深")),20,IF(AND($D$1="二交代制",OR(AH119="当",AH119="明"),NOT(OR(AND(AH119="当",OR(AI119="明",AH$17=31,AI$18="×"),OR(AJ119="休",AH$17=30,AH$17=31,AJ$18="×")),AND(AH119="明",OR(AG119="当",AH$17=1),OR(AI119="休",AH$17=31,AI$18="×"))))),30,IF(AND($D$1="三交代制",AG119&lt;&gt;"準",AG119&lt;&gt;"深",OR(AH119="準",AH119="深"),(NOT(OR(AND(AH119="準",OR(AG119="日",AG119="休",AH$17=1,AND(AI119&lt;&gt;"準",AI119&lt;&gt;"深",AG119="")),OR(AI119="休",AND(AI119="準",OR(AJ119="休",AH$17=30,AJ$18="×")),AH$17=31,AI$18="×",AI119="")),AND(AH119="深",OR(AG119="休",AH$17=1,AND(AI119&lt;&gt;"準",AI119&lt;&gt;"深",AG119="")),OR(AI119="休",AND(OR(AI119="準",AI119="深"),OR(AJ119="休",AH$17=30,AJ$18="×")),AH$17=31,AI$18="×",AI119="")))))),40,0))))</f>
        <v>0</v>
      </c>
      <c r="AI260" s="343">
        <f t="shared" ref="AI260" si="1902">IF(AND($D$1="二交代制",AI$17&gt;=1,AI$17&lt;=28,AI119="当",AJ119="明",AK119="休",AL119="当"),10,IF(AND($D$1="三交代制",AI$17&gt;=2,AI$17&lt;=30,OR(AI119="準",AI119="深"),OR(AJ119="準",AJ119="深"),OR(AK119="準",AK119="深")),20,IF(AND($D$1="二交代制",OR(AI119="当",AI119="明"),NOT(OR(AND(AI119="当",OR(AJ119="明",AI$17=31,AJ$18="×"),OR(AK119="休",AI$17=30,AI$17=31,AK$18="×")),AND(AI119="明",OR(AH119="当",AI$17=1),OR(AJ119="休",AI$17=31,AJ$18="×"))))),30,IF(AND($D$1="三交代制",AH119&lt;&gt;"準",AH119&lt;&gt;"深",OR(AI119="準",AI119="深"),(NOT(OR(AND(AI119="準",OR(AH119="日",AH119="休",AI$17=1,AND(AJ119&lt;&gt;"準",AJ119&lt;&gt;"深",AH119="")),OR(AJ119="休",AND(AJ119="準",OR(AK119="休",AI$17=30,AK$18="×")),AI$17=31,AJ$18="×",AJ119="")),AND(AI119="深",OR(AH119="休",AI$17=1,AND(AJ119&lt;&gt;"準",AJ119&lt;&gt;"深",AH119="")),OR(AJ119="休",AND(OR(AJ119="準",AJ119="深"),OR(AK119="休",AI$17=30,AK$18="×")),AI$17=31,AJ$18="×",AJ119="")))))),40,0))))</f>
        <v>0</v>
      </c>
      <c r="AJ260" s="343">
        <f t="shared" ref="AJ260" si="1903">IF(AND($D$1="二交代制",AJ$17&gt;=1,AJ$17&lt;=28,AJ119="当",AK119="明",AL119="休",AM119="当"),10,IF(AND($D$1="三交代制",AJ$17&gt;=2,AJ$17&lt;=30,OR(AJ119="準",AJ119="深"),OR(AK119="準",AK119="深"),OR(AL119="準",AL119="深")),20,IF(AND($D$1="二交代制",OR(AJ119="当",AJ119="明"),NOT(OR(AND(AJ119="当",OR(AK119="明",AJ$17=31,AK$18="×"),OR(AL119="休",AJ$17=30,AJ$17=31,AL$18="×")),AND(AJ119="明",OR(AI119="当",AJ$17=1),OR(AK119="休",AJ$17=31,AK$18="×"))))),30,IF(AND($D$1="三交代制",AI119&lt;&gt;"準",AI119&lt;&gt;"深",OR(AJ119="準",AJ119="深"),(NOT(OR(AND(AJ119="準",OR(AI119="日",AI119="休",AJ$17=1,AND(AK119&lt;&gt;"準",AK119&lt;&gt;"深",AI119="")),OR(AK119="休",AND(AK119="準",OR(AL119="休",AJ$17=30,AL$18="×")),AJ$17=31,AK$18="×",AK119="")),AND(AJ119="深",OR(AI119="休",AJ$17=1,AND(AK119&lt;&gt;"準",AK119&lt;&gt;"深",AI119="")),OR(AK119="休",AND(OR(AK119="準",AK119="深"),OR(AL119="休",AJ$17=30,AL$18="×")),AJ$17=31,AK$18="×",AK119="")))))),40,0))))</f>
        <v>0</v>
      </c>
      <c r="AK260" s="343">
        <f t="shared" ref="AK260" si="1904">IF(AND($D$1="二交代制",AK$17&gt;=1,AK$17&lt;=28,AK119="当",AL119="明",AM119="休",AN119="当"),10,IF(AND($D$1="三交代制",AK$17&gt;=2,AK$17&lt;=30,OR(AK119="準",AK119="深"),OR(AL119="準",AL119="深"),OR(AM119="準",AM119="深")),20,IF(AND($D$1="二交代制",OR(AK119="当",AK119="明"),NOT(OR(AND(AK119="当",OR(AL119="明",AK$17=31,AL$18="×"),OR(AM119="休",AK$17=30,AK$17=31,AM$18="×")),AND(AK119="明",OR(AJ119="当",AK$17=1),OR(AL119="休",AK$17=31,AL$18="×"))))),30,IF(AND($D$1="三交代制",AJ119&lt;&gt;"準",AJ119&lt;&gt;"深",OR(AK119="準",AK119="深"),(NOT(OR(AND(AK119="準",OR(AJ119="日",AJ119="休",AK$17=1,AND(AL119&lt;&gt;"準",AL119&lt;&gt;"深",AJ119="")),OR(AL119="休",AND(AL119="準",OR(AM119="休",AK$17=30,AM$18="×")),AK$17=31,AL$18="×",AL119="")),AND(AK119="深",OR(AJ119="休",AK$17=1,AND(AL119&lt;&gt;"準",AL119&lt;&gt;"深",AJ119="")),OR(AL119="休",AND(OR(AL119="準",AL119="深"),OR(AM119="休",AK$17=30,AM$18="×")),AK$17=31,AL$18="×",AL119="")))))),40,0))))</f>
        <v>0</v>
      </c>
      <c r="AL260" s="343">
        <f t="shared" ref="AL260" si="1905">IF(AND($D$1="二交代制",AL$17&gt;=1,AL$17&lt;=28,AL119="当",AM119="明",AN119="休",AO119="当"),10,IF(AND($D$1="三交代制",AL$17&gt;=2,AL$17&lt;=30,OR(AL119="準",AL119="深"),OR(AM119="準",AM119="深"),OR(AN119="準",AN119="深")),20,IF(AND($D$1="二交代制",OR(AL119="当",AL119="明"),NOT(OR(AND(AL119="当",OR(AM119="明",AL$17=31,AM$18="×"),OR(AN119="休",AL$17=30,AL$17=31,AN$18="×")),AND(AL119="明",OR(AK119="当",AL$17=1),OR(AM119="休",AL$17=31,AM$18="×"))))),30,IF(AND($D$1="三交代制",AK119&lt;&gt;"準",AK119&lt;&gt;"深",OR(AL119="準",AL119="深"),(NOT(OR(AND(AL119="準",OR(AK119="日",AK119="休",AL$17=1,AND(AM119&lt;&gt;"準",AM119&lt;&gt;"深",AK119="")),OR(AM119="休",AND(AM119="準",OR(AN119="休",AL$17=30,AN$18="×")),AL$17=31,AM$18="×",AM119="")),AND(AL119="深",OR(AK119="休",AL$17=1,AND(AM119&lt;&gt;"準",AM119&lt;&gt;"深",AK119="")),OR(AM119="休",AND(OR(AM119="準",AM119="深"),OR(AN119="休",AL$17=30,AN$18="×")),AL$17=31,AM$18="×",AM119="")))))),40,0))))</f>
        <v>0</v>
      </c>
      <c r="AM260" s="343">
        <f t="shared" ref="AM260" si="1906">IF(AND($D$1="二交代制",AM$17&gt;=1,AM$17&lt;=28,AM119="当",AN119="明",AO119="休",AP119="当"),10,IF(AND($D$1="三交代制",AM$17&gt;=2,AM$17&lt;=30,OR(AM119="準",AM119="深"),OR(AN119="準",AN119="深"),OR(AO119="準",AO119="深")),20,IF(AND($D$1="二交代制",OR(AM119="当",AM119="明"),NOT(OR(AND(AM119="当",OR(AN119="明",AM$17=31,AN$18="×"),OR(AO119="休",AM$17=30,AM$17=31,AO$18="×")),AND(AM119="明",OR(AL119="当",AM$17=1),OR(AN119="休",AM$17=31,AN$18="×"))))),30,IF(AND($D$1="三交代制",AL119&lt;&gt;"準",AL119&lt;&gt;"深",OR(AM119="準",AM119="深"),(NOT(OR(AND(AM119="準",OR(AL119="日",AL119="休",AM$17=1,AND(AN119&lt;&gt;"準",AN119&lt;&gt;"深",AL119="")),OR(AN119="休",AND(AN119="準",OR(AO119="休",AM$17=30,AO$18="×")),AM$17=31,AN$18="×",AN119="")),AND(AM119="深",OR(AL119="休",AM$17=1,AND(AN119&lt;&gt;"準",AN119&lt;&gt;"深",AL119="")),OR(AN119="休",AND(OR(AN119="準",AN119="深"),OR(AO119="休",AM$17=30,AO$18="×")),AM$17=31,AN$18="×",AN119="")))))),40,0))))</f>
        <v>0</v>
      </c>
      <c r="AN260" s="343">
        <f t="shared" ref="AN260" si="1907">IF(AND($D$1="二交代制",AN$17&gt;=1,AN$17&lt;=28,AN119="当",AO119="明",AP119="休",AQ119="当"),10,IF(AND($D$1="三交代制",AN$17&gt;=2,AN$17&lt;=30,OR(AN119="準",AN119="深"),OR(AO119="準",AO119="深"),OR(AP119="準",AP119="深")),20,IF(AND($D$1="二交代制",OR(AN119="当",AN119="明"),NOT(OR(AND(AN119="当",OR(AO119="明",AN$17=31,AO$18="×"),OR(AP119="休",AN$17=30,AN$17=31,AP$18="×")),AND(AN119="明",OR(AM119="当",AN$17=1),OR(AO119="休",AN$17=31,AO$18="×"))))),30,IF(AND($D$1="三交代制",AM119&lt;&gt;"準",AM119&lt;&gt;"深",OR(AN119="準",AN119="深"),(NOT(OR(AND(AN119="準",OR(AM119="日",AM119="休",AN$17=1,AND(AO119&lt;&gt;"準",AO119&lt;&gt;"深",AM119="")),OR(AO119="休",AND(AO119="準",OR(AP119="休",AN$17=30,AP$18="×")),AN$17=31,AO$18="×",AO119="")),AND(AN119="深",OR(AM119="休",AN$17=1,AND(AO119&lt;&gt;"準",AO119&lt;&gt;"深",AM119="")),OR(AO119="休",AND(OR(AO119="準",AO119="深"),OR(AP119="休",AN$17=30,AP$18="×")),AN$17=31,AO$18="×",AO119="")))))),40,0))))</f>
        <v>0</v>
      </c>
      <c r="AO260" s="343">
        <f t="shared" ref="AO260" si="1908">IF(AND($D$1="二交代制",AO$17&gt;=1,AO$17&lt;=28,AO119="当",AP119="明",AQ119="休",AR119="当"),10,IF(AND($D$1="三交代制",AO$17&gt;=2,AO$17&lt;=30,OR(AO119="準",AO119="深"),OR(AP119="準",AP119="深"),OR(AQ119="準",AQ119="深")),20,IF(AND($D$1="二交代制",OR(AO119="当",AO119="明"),NOT(OR(AND(AO119="当",OR(AP119="明",AO$17=31,AP$18="×"),OR(AQ119="休",AO$17=30,AO$17=31,AQ$18="×")),AND(AO119="明",OR(AN119="当",AO$17=1),OR(AP119="休",AO$17=31,AP$18="×"))))),30,IF(AND($D$1="三交代制",AN119&lt;&gt;"準",AN119&lt;&gt;"深",OR(AO119="準",AO119="深"),(NOT(OR(AND(AO119="準",OR(AN119="日",AN119="休",AO$17=1,AND(AP119&lt;&gt;"準",AP119&lt;&gt;"深",AN119="")),OR(AP119="休",AND(AP119="準",OR(AQ119="休",AO$17=30,AQ$18="×")),AO$17=31,AP$18="×",AP119="")),AND(AO119="深",OR(AN119="休",AO$17=1,AND(AP119&lt;&gt;"準",AP119&lt;&gt;"深",AN119="")),OR(AP119="休",AND(OR(AP119="準",AP119="深"),OR(AQ119="休",AO$17=30,AQ$18="×")),AO$17=31,AP$18="×",AP119="")))))),40,0))))</f>
        <v>0</v>
      </c>
    </row>
    <row r="261" spans="3:41" x14ac:dyDescent="0.4">
      <c r="C261" s="17"/>
      <c r="D261" s="27"/>
      <c r="E261" s="27"/>
      <c r="F261" s="27"/>
      <c r="G261" s="27"/>
      <c r="H261" s="27"/>
      <c r="I261" s="345"/>
      <c r="J261" s="434"/>
      <c r="K261" s="343"/>
      <c r="L261" s="343"/>
      <c r="M261" s="343"/>
      <c r="N261" s="343"/>
      <c r="O261" s="343"/>
      <c r="P261" s="343"/>
      <c r="Q261" s="343"/>
      <c r="R261" s="343"/>
      <c r="S261" s="343"/>
      <c r="T261" s="343"/>
      <c r="U261" s="343"/>
      <c r="V261" s="343"/>
      <c r="W261" s="343"/>
      <c r="X261" s="343"/>
      <c r="Y261" s="343"/>
      <c r="Z261" s="343"/>
      <c r="AA261" s="343"/>
      <c r="AB261" s="343"/>
      <c r="AC261" s="343"/>
      <c r="AD261" s="343"/>
      <c r="AE261" s="343"/>
      <c r="AF261" s="343"/>
      <c r="AG261" s="343"/>
      <c r="AH261" s="343"/>
      <c r="AI261" s="343"/>
      <c r="AJ261" s="343"/>
      <c r="AK261" s="343"/>
      <c r="AL261" s="343"/>
      <c r="AM261" s="343"/>
      <c r="AN261" s="343"/>
      <c r="AO261" s="343"/>
    </row>
    <row r="262" spans="3:41" x14ac:dyDescent="0.4">
      <c r="C262" s="17"/>
      <c r="D262" s="27"/>
      <c r="E262" s="27"/>
      <c r="F262" s="27"/>
      <c r="G262" s="27"/>
      <c r="H262" s="27"/>
      <c r="I262" s="345"/>
      <c r="J262" s="419" t="str">
        <f t="shared" ref="J262" si="1909">E121</f>
        <v/>
      </c>
      <c r="K262" s="343">
        <f t="shared" ref="K262" si="1910">IF(AND($D$1="二交代制",K$17&gt;=1,K$17&lt;=28,K121="当",L121="明",M121="休",N121="当"),10,IF(AND($D$1="三交代制",K$17&gt;=2,K$17&lt;=30,OR(K121="準",K121="深"),OR(L121="準",L121="深"),OR(M121="準",M121="深")),20,IF(AND($D$1="二交代制",OR(K121="当",K121="明"),NOT(OR(AND(K121="当",OR(L121="明",K$17=31,L$18="×"),OR(M121="休",K$17=30,K$17=31,M$18="×")),AND(K121="明",OR(J121="当",K$17=1),OR(L121="休",K$17=31,L$18="×"))))),30,IF(AND($D$1="三交代制",J121&lt;&gt;"準",J121&lt;&gt;"深",OR(K121="準",K121="深"),(NOT(OR(AND(K121="準",OR(J121="日",J121="休",K$17=1,AND(L121&lt;&gt;"準",L121&lt;&gt;"深",J121="")),OR(L121="休",AND(L121="準",OR(M121="休",K$17=30,M$18="×")),K$17=31,L$18="×",L121="")),AND(K121="深",OR(J121="休",K$17=1,AND(L121&lt;&gt;"準",L121&lt;&gt;"深",J121="")),OR(L121="休",AND(OR(L121="準",L121="深"),OR(M121="休",K$17=30,M$18="×")),K$17=31,L$18="×",L121="")))))),40,0))))</f>
        <v>0</v>
      </c>
      <c r="L262" s="343">
        <f t="shared" ref="L262" si="1911">IF(AND($D$1="二交代制",L$17&gt;=1,L$17&lt;=28,L121="当",M121="明",N121="休",O121="当"),10,IF(AND($D$1="三交代制",L$17&gt;=2,L$17&lt;=30,OR(L121="準",L121="深"),OR(M121="準",M121="深"),OR(N121="準",N121="深")),20,IF(AND($D$1="二交代制",OR(L121="当",L121="明"),NOT(OR(AND(L121="当",OR(M121="明",L$17=31,M$18="×"),OR(N121="休",L$17=30,L$17=31,N$18="×")),AND(L121="明",OR(K121="当",L$17=1),OR(M121="休",L$17=31,M$18="×"))))),30,IF(AND($D$1="三交代制",K121&lt;&gt;"準",K121&lt;&gt;"深",OR(L121="準",L121="深"),(NOT(OR(AND(L121="準",OR(K121="日",K121="休",L$17=1,AND(M121&lt;&gt;"準",M121&lt;&gt;"深",K121="")),OR(M121="休",AND(M121="準",OR(N121="休",L$17=30,N$18="×")),L$17=31,M$18="×",M121="")),AND(L121="深",OR(K121="休",L$17=1,AND(M121&lt;&gt;"準",M121&lt;&gt;"深",K121="")),OR(M121="休",AND(OR(M121="準",M121="深"),OR(N121="休",L$17=30,N$18="×")),L$17=31,M$18="×",M121="")))))),40,0))))</f>
        <v>0</v>
      </c>
      <c r="M262" s="343">
        <f t="shared" ref="M262" si="1912">IF(AND($D$1="二交代制",M$17&gt;=1,M$17&lt;=28,M121="当",N121="明",O121="休",P121="当"),10,IF(AND($D$1="三交代制",M$17&gt;=2,M$17&lt;=30,OR(M121="準",M121="深"),OR(N121="準",N121="深"),OR(O121="準",O121="深")),20,IF(AND($D$1="二交代制",OR(M121="当",M121="明"),NOT(OR(AND(M121="当",OR(N121="明",M$17=31,N$18="×"),OR(O121="休",M$17=30,M$17=31,O$18="×")),AND(M121="明",OR(L121="当",M$17=1),OR(N121="休",M$17=31,N$18="×"))))),30,IF(AND($D$1="三交代制",L121&lt;&gt;"準",L121&lt;&gt;"深",OR(M121="準",M121="深"),(NOT(OR(AND(M121="準",OR(L121="日",L121="休",M$17=1,AND(N121&lt;&gt;"準",N121&lt;&gt;"深",L121="")),OR(N121="休",AND(N121="準",OR(O121="休",M$17=30,O$18="×")),M$17=31,N$18="×",N121="")),AND(M121="深",OR(L121="休",M$17=1,AND(N121&lt;&gt;"準",N121&lt;&gt;"深",L121="")),OR(N121="休",AND(OR(N121="準",N121="深"),OR(O121="休",M$17=30,O$18="×")),M$17=31,N$18="×",N121="")))))),40,0))))</f>
        <v>0</v>
      </c>
      <c r="N262" s="343">
        <f t="shared" ref="N262" si="1913">IF(AND($D$1="二交代制",N$17&gt;=1,N$17&lt;=28,N121="当",O121="明",P121="休",Q121="当"),10,IF(AND($D$1="三交代制",N$17&gt;=2,N$17&lt;=30,OR(N121="準",N121="深"),OR(O121="準",O121="深"),OR(P121="準",P121="深")),20,IF(AND($D$1="二交代制",OR(N121="当",N121="明"),NOT(OR(AND(N121="当",OR(O121="明",N$17=31,O$18="×"),OR(P121="休",N$17=30,N$17=31,P$18="×")),AND(N121="明",OR(M121="当",N$17=1),OR(O121="休",N$17=31,O$18="×"))))),30,IF(AND($D$1="三交代制",M121&lt;&gt;"準",M121&lt;&gt;"深",OR(N121="準",N121="深"),(NOT(OR(AND(N121="準",OR(M121="日",M121="休",N$17=1,AND(O121&lt;&gt;"準",O121&lt;&gt;"深",M121="")),OR(O121="休",AND(O121="準",OR(P121="休",N$17=30,P$18="×")),N$17=31,O$18="×",O121="")),AND(N121="深",OR(M121="休",N$17=1,AND(O121&lt;&gt;"準",O121&lt;&gt;"深",M121="")),OR(O121="休",AND(OR(O121="準",O121="深"),OR(P121="休",N$17=30,P$18="×")),N$17=31,O$18="×",O121="")))))),40,0))))</f>
        <v>0</v>
      </c>
      <c r="O262" s="343">
        <f t="shared" ref="O262" si="1914">IF(AND($D$1="二交代制",O$17&gt;=1,O$17&lt;=28,O121="当",P121="明",Q121="休",R121="当"),10,IF(AND($D$1="三交代制",O$17&gt;=2,O$17&lt;=30,OR(O121="準",O121="深"),OR(P121="準",P121="深"),OR(Q121="準",Q121="深")),20,IF(AND($D$1="二交代制",OR(O121="当",O121="明"),NOT(OR(AND(O121="当",OR(P121="明",O$17=31,P$18="×"),OR(Q121="休",O$17=30,O$17=31,Q$18="×")),AND(O121="明",OR(N121="当",O$17=1),OR(P121="休",O$17=31,P$18="×"))))),30,IF(AND($D$1="三交代制",N121&lt;&gt;"準",N121&lt;&gt;"深",OR(O121="準",O121="深"),(NOT(OR(AND(O121="準",OR(N121="日",N121="休",O$17=1,AND(P121&lt;&gt;"準",P121&lt;&gt;"深",N121="")),OR(P121="休",AND(P121="準",OR(Q121="休",O$17=30,Q$18="×")),O$17=31,P$18="×",P121="")),AND(O121="深",OR(N121="休",O$17=1,AND(P121&lt;&gt;"準",P121&lt;&gt;"深",N121="")),OR(P121="休",AND(OR(P121="準",P121="深"),OR(Q121="休",O$17=30,Q$18="×")),O$17=31,P$18="×",P121="")))))),40,0))))</f>
        <v>0</v>
      </c>
      <c r="P262" s="343">
        <f t="shared" ref="P262" si="1915">IF(AND($D$1="二交代制",P$17&gt;=1,P$17&lt;=28,P121="当",Q121="明",R121="休",S121="当"),10,IF(AND($D$1="三交代制",P$17&gt;=2,P$17&lt;=30,OR(P121="準",P121="深"),OR(Q121="準",Q121="深"),OR(R121="準",R121="深")),20,IF(AND($D$1="二交代制",OR(P121="当",P121="明"),NOT(OR(AND(P121="当",OR(Q121="明",P$17=31,Q$18="×"),OR(R121="休",P$17=30,P$17=31,R$18="×")),AND(P121="明",OR(O121="当",P$17=1),OR(Q121="休",P$17=31,Q$18="×"))))),30,IF(AND($D$1="三交代制",O121&lt;&gt;"準",O121&lt;&gt;"深",OR(P121="準",P121="深"),(NOT(OR(AND(P121="準",OR(O121="日",O121="休",P$17=1,AND(Q121&lt;&gt;"準",Q121&lt;&gt;"深",O121="")),OR(Q121="休",AND(Q121="準",OR(R121="休",P$17=30,R$18="×")),P$17=31,Q$18="×",Q121="")),AND(P121="深",OR(O121="休",P$17=1,AND(Q121&lt;&gt;"準",Q121&lt;&gt;"深",O121="")),OR(Q121="休",AND(OR(Q121="準",Q121="深"),OR(R121="休",P$17=30,R$18="×")),P$17=31,Q$18="×",Q121="")))))),40,0))))</f>
        <v>0</v>
      </c>
      <c r="Q262" s="343">
        <f t="shared" ref="Q262" si="1916">IF(AND($D$1="二交代制",Q$17&gt;=1,Q$17&lt;=28,Q121="当",R121="明",S121="休",T121="当"),10,IF(AND($D$1="三交代制",Q$17&gt;=2,Q$17&lt;=30,OR(Q121="準",Q121="深"),OR(R121="準",R121="深"),OR(S121="準",S121="深")),20,IF(AND($D$1="二交代制",OR(Q121="当",Q121="明"),NOT(OR(AND(Q121="当",OR(R121="明",Q$17=31,R$18="×"),OR(S121="休",Q$17=30,Q$17=31,S$18="×")),AND(Q121="明",OR(P121="当",Q$17=1),OR(R121="休",Q$17=31,R$18="×"))))),30,IF(AND($D$1="三交代制",P121&lt;&gt;"準",P121&lt;&gt;"深",OR(Q121="準",Q121="深"),(NOT(OR(AND(Q121="準",OR(P121="日",P121="休",Q$17=1,AND(R121&lt;&gt;"準",R121&lt;&gt;"深",P121="")),OR(R121="休",AND(R121="準",OR(S121="休",Q$17=30,S$18="×")),Q$17=31,R$18="×",R121="")),AND(Q121="深",OR(P121="休",Q$17=1,AND(R121&lt;&gt;"準",R121&lt;&gt;"深",P121="")),OR(R121="休",AND(OR(R121="準",R121="深"),OR(S121="休",Q$17=30,S$18="×")),Q$17=31,R$18="×",R121="")))))),40,0))))</f>
        <v>0</v>
      </c>
      <c r="R262" s="343">
        <f t="shared" ref="R262" si="1917">IF(AND($D$1="二交代制",R$17&gt;=1,R$17&lt;=28,R121="当",S121="明",T121="休",U121="当"),10,IF(AND($D$1="三交代制",R$17&gt;=2,R$17&lt;=30,OR(R121="準",R121="深"),OR(S121="準",S121="深"),OR(T121="準",T121="深")),20,IF(AND($D$1="二交代制",OR(R121="当",R121="明"),NOT(OR(AND(R121="当",OR(S121="明",R$17=31,S$18="×"),OR(T121="休",R$17=30,R$17=31,T$18="×")),AND(R121="明",OR(Q121="当",R$17=1),OR(S121="休",R$17=31,S$18="×"))))),30,IF(AND($D$1="三交代制",Q121&lt;&gt;"準",Q121&lt;&gt;"深",OR(R121="準",R121="深"),(NOT(OR(AND(R121="準",OR(Q121="日",Q121="休",R$17=1,AND(S121&lt;&gt;"準",S121&lt;&gt;"深",Q121="")),OR(S121="休",AND(S121="準",OR(T121="休",R$17=30,T$18="×")),R$17=31,S$18="×",S121="")),AND(R121="深",OR(Q121="休",R$17=1,AND(S121&lt;&gt;"準",S121&lt;&gt;"深",Q121="")),OR(S121="休",AND(OR(S121="準",S121="深"),OR(T121="休",R$17=30,T$18="×")),R$17=31,S$18="×",S121="")))))),40,0))))</f>
        <v>0</v>
      </c>
      <c r="S262" s="343">
        <f t="shared" ref="S262" si="1918">IF(AND($D$1="二交代制",S$17&gt;=1,S$17&lt;=28,S121="当",T121="明",U121="休",V121="当"),10,IF(AND($D$1="三交代制",S$17&gt;=2,S$17&lt;=30,OR(S121="準",S121="深"),OR(T121="準",T121="深"),OR(U121="準",U121="深")),20,IF(AND($D$1="二交代制",OR(S121="当",S121="明"),NOT(OR(AND(S121="当",OR(T121="明",S$17=31,T$18="×"),OR(U121="休",S$17=30,S$17=31,U$18="×")),AND(S121="明",OR(R121="当",S$17=1),OR(T121="休",S$17=31,T$18="×"))))),30,IF(AND($D$1="三交代制",R121&lt;&gt;"準",R121&lt;&gt;"深",OR(S121="準",S121="深"),(NOT(OR(AND(S121="準",OR(R121="日",R121="休",S$17=1,AND(T121&lt;&gt;"準",T121&lt;&gt;"深",R121="")),OR(T121="休",AND(T121="準",OR(U121="休",S$17=30,U$18="×")),S$17=31,T$18="×",T121="")),AND(S121="深",OR(R121="休",S$17=1,AND(T121&lt;&gt;"準",T121&lt;&gt;"深",R121="")),OR(T121="休",AND(OR(T121="準",T121="深"),OR(U121="休",S$17=30,U$18="×")),S$17=31,T$18="×",T121="")))))),40,0))))</f>
        <v>0</v>
      </c>
      <c r="T262" s="343">
        <f t="shared" ref="T262" si="1919">IF(AND($D$1="二交代制",T$17&gt;=1,T$17&lt;=28,T121="当",U121="明",V121="休",W121="当"),10,IF(AND($D$1="三交代制",T$17&gt;=2,T$17&lt;=30,OR(T121="準",T121="深"),OR(U121="準",U121="深"),OR(V121="準",V121="深")),20,IF(AND($D$1="二交代制",OR(T121="当",T121="明"),NOT(OR(AND(T121="当",OR(U121="明",T$17=31,U$18="×"),OR(V121="休",T$17=30,T$17=31,V$18="×")),AND(T121="明",OR(S121="当",T$17=1),OR(U121="休",T$17=31,U$18="×"))))),30,IF(AND($D$1="三交代制",S121&lt;&gt;"準",S121&lt;&gt;"深",OR(T121="準",T121="深"),(NOT(OR(AND(T121="準",OR(S121="日",S121="休",T$17=1,AND(U121&lt;&gt;"準",U121&lt;&gt;"深",S121="")),OR(U121="休",AND(U121="準",OR(V121="休",T$17=30,V$18="×")),T$17=31,U$18="×",U121="")),AND(T121="深",OR(S121="休",T$17=1,AND(U121&lt;&gt;"準",U121&lt;&gt;"深",S121="")),OR(U121="休",AND(OR(U121="準",U121="深"),OR(V121="休",T$17=30,V$18="×")),T$17=31,U$18="×",U121="")))))),40,0))))</f>
        <v>0</v>
      </c>
      <c r="U262" s="343">
        <f t="shared" ref="U262" si="1920">IF(AND($D$1="二交代制",U$17&gt;=1,U$17&lt;=28,U121="当",V121="明",W121="休",X121="当"),10,IF(AND($D$1="三交代制",U$17&gt;=2,U$17&lt;=30,OR(U121="準",U121="深"),OR(V121="準",V121="深"),OR(W121="準",W121="深")),20,IF(AND($D$1="二交代制",OR(U121="当",U121="明"),NOT(OR(AND(U121="当",OR(V121="明",U$17=31,V$18="×"),OR(W121="休",U$17=30,U$17=31,W$18="×")),AND(U121="明",OR(T121="当",U$17=1),OR(V121="休",U$17=31,V$18="×"))))),30,IF(AND($D$1="三交代制",T121&lt;&gt;"準",T121&lt;&gt;"深",OR(U121="準",U121="深"),(NOT(OR(AND(U121="準",OR(T121="日",T121="休",U$17=1,AND(V121&lt;&gt;"準",V121&lt;&gt;"深",T121="")),OR(V121="休",AND(V121="準",OR(W121="休",U$17=30,W$18="×")),U$17=31,V$18="×",V121="")),AND(U121="深",OR(T121="休",U$17=1,AND(V121&lt;&gt;"準",V121&lt;&gt;"深",T121="")),OR(V121="休",AND(OR(V121="準",V121="深"),OR(W121="休",U$17=30,W$18="×")),U$17=31,V$18="×",V121="")))))),40,0))))</f>
        <v>0</v>
      </c>
      <c r="V262" s="343">
        <f t="shared" ref="V262" si="1921">IF(AND($D$1="二交代制",V$17&gt;=1,V$17&lt;=28,V121="当",W121="明",X121="休",Y121="当"),10,IF(AND($D$1="三交代制",V$17&gt;=2,V$17&lt;=30,OR(V121="準",V121="深"),OR(W121="準",W121="深"),OR(X121="準",X121="深")),20,IF(AND($D$1="二交代制",OR(V121="当",V121="明"),NOT(OR(AND(V121="当",OR(W121="明",V$17=31,W$18="×"),OR(X121="休",V$17=30,V$17=31,X$18="×")),AND(V121="明",OR(U121="当",V$17=1),OR(W121="休",V$17=31,W$18="×"))))),30,IF(AND($D$1="三交代制",U121&lt;&gt;"準",U121&lt;&gt;"深",OR(V121="準",V121="深"),(NOT(OR(AND(V121="準",OR(U121="日",U121="休",V$17=1,AND(W121&lt;&gt;"準",W121&lt;&gt;"深",U121="")),OR(W121="休",AND(W121="準",OR(X121="休",V$17=30,X$18="×")),V$17=31,W$18="×",W121="")),AND(V121="深",OR(U121="休",V$17=1,AND(W121&lt;&gt;"準",W121&lt;&gt;"深",U121="")),OR(W121="休",AND(OR(W121="準",W121="深"),OR(X121="休",V$17=30,X$18="×")),V$17=31,W$18="×",W121="")))))),40,0))))</f>
        <v>0</v>
      </c>
      <c r="W262" s="343">
        <f t="shared" ref="W262" si="1922">IF(AND($D$1="二交代制",W$17&gt;=1,W$17&lt;=28,W121="当",X121="明",Y121="休",Z121="当"),10,IF(AND($D$1="三交代制",W$17&gt;=2,W$17&lt;=30,OR(W121="準",W121="深"),OR(X121="準",X121="深"),OR(Y121="準",Y121="深")),20,IF(AND($D$1="二交代制",OR(W121="当",W121="明"),NOT(OR(AND(W121="当",OR(X121="明",W$17=31,X$18="×"),OR(Y121="休",W$17=30,W$17=31,Y$18="×")),AND(W121="明",OR(V121="当",W$17=1),OR(X121="休",W$17=31,X$18="×"))))),30,IF(AND($D$1="三交代制",V121&lt;&gt;"準",V121&lt;&gt;"深",OR(W121="準",W121="深"),(NOT(OR(AND(W121="準",OR(V121="日",V121="休",W$17=1,AND(X121&lt;&gt;"準",X121&lt;&gt;"深",V121="")),OR(X121="休",AND(X121="準",OR(Y121="休",W$17=30,Y$18="×")),W$17=31,X$18="×",X121="")),AND(W121="深",OR(V121="休",W$17=1,AND(X121&lt;&gt;"準",X121&lt;&gt;"深",V121="")),OR(X121="休",AND(OR(X121="準",X121="深"),OR(Y121="休",W$17=30,Y$18="×")),W$17=31,X$18="×",X121="")))))),40,0))))</f>
        <v>0</v>
      </c>
      <c r="X262" s="343">
        <f t="shared" ref="X262" si="1923">IF(AND($D$1="二交代制",X$17&gt;=1,X$17&lt;=28,X121="当",Y121="明",Z121="休",AA121="当"),10,IF(AND($D$1="三交代制",X$17&gt;=2,X$17&lt;=30,OR(X121="準",X121="深"),OR(Y121="準",Y121="深"),OR(Z121="準",Z121="深")),20,IF(AND($D$1="二交代制",OR(X121="当",X121="明"),NOT(OR(AND(X121="当",OR(Y121="明",X$17=31,Y$18="×"),OR(Z121="休",X$17=30,X$17=31,Z$18="×")),AND(X121="明",OR(W121="当",X$17=1),OR(Y121="休",X$17=31,Y$18="×"))))),30,IF(AND($D$1="三交代制",W121&lt;&gt;"準",W121&lt;&gt;"深",OR(X121="準",X121="深"),(NOT(OR(AND(X121="準",OR(W121="日",W121="休",X$17=1,AND(Y121&lt;&gt;"準",Y121&lt;&gt;"深",W121="")),OR(Y121="休",AND(Y121="準",OR(Z121="休",X$17=30,Z$18="×")),X$17=31,Y$18="×",Y121="")),AND(X121="深",OR(W121="休",X$17=1,AND(Y121&lt;&gt;"準",Y121&lt;&gt;"深",W121="")),OR(Y121="休",AND(OR(Y121="準",Y121="深"),OR(Z121="休",X$17=30,Z$18="×")),X$17=31,Y$18="×",Y121="")))))),40,0))))</f>
        <v>0</v>
      </c>
      <c r="Y262" s="343">
        <f t="shared" ref="Y262" si="1924">IF(AND($D$1="二交代制",Y$17&gt;=1,Y$17&lt;=28,Y121="当",Z121="明",AA121="休",AB121="当"),10,IF(AND($D$1="三交代制",Y$17&gt;=2,Y$17&lt;=30,OR(Y121="準",Y121="深"),OR(Z121="準",Z121="深"),OR(AA121="準",AA121="深")),20,IF(AND($D$1="二交代制",OR(Y121="当",Y121="明"),NOT(OR(AND(Y121="当",OR(Z121="明",Y$17=31,Z$18="×"),OR(AA121="休",Y$17=30,Y$17=31,AA$18="×")),AND(Y121="明",OR(X121="当",Y$17=1),OR(Z121="休",Y$17=31,Z$18="×"))))),30,IF(AND($D$1="三交代制",X121&lt;&gt;"準",X121&lt;&gt;"深",OR(Y121="準",Y121="深"),(NOT(OR(AND(Y121="準",OR(X121="日",X121="休",Y$17=1,AND(Z121&lt;&gt;"準",Z121&lt;&gt;"深",X121="")),OR(Z121="休",AND(Z121="準",OR(AA121="休",Y$17=30,AA$18="×")),Y$17=31,Z$18="×",Z121="")),AND(Y121="深",OR(X121="休",Y$17=1,AND(Z121&lt;&gt;"準",Z121&lt;&gt;"深",X121="")),OR(Z121="休",AND(OR(Z121="準",Z121="深"),OR(AA121="休",Y$17=30,AA$18="×")),Y$17=31,Z$18="×",Z121="")))))),40,0))))</f>
        <v>0</v>
      </c>
      <c r="Z262" s="343">
        <f t="shared" ref="Z262" si="1925">IF(AND($D$1="二交代制",Z$17&gt;=1,Z$17&lt;=28,Z121="当",AA121="明",AB121="休",AC121="当"),10,IF(AND($D$1="三交代制",Z$17&gt;=2,Z$17&lt;=30,OR(Z121="準",Z121="深"),OR(AA121="準",AA121="深"),OR(AB121="準",AB121="深")),20,IF(AND($D$1="二交代制",OR(Z121="当",Z121="明"),NOT(OR(AND(Z121="当",OR(AA121="明",Z$17=31,AA$18="×"),OR(AB121="休",Z$17=30,Z$17=31,AB$18="×")),AND(Z121="明",OR(Y121="当",Z$17=1),OR(AA121="休",Z$17=31,AA$18="×"))))),30,IF(AND($D$1="三交代制",Y121&lt;&gt;"準",Y121&lt;&gt;"深",OR(Z121="準",Z121="深"),(NOT(OR(AND(Z121="準",OR(Y121="日",Y121="休",Z$17=1,AND(AA121&lt;&gt;"準",AA121&lt;&gt;"深",Y121="")),OR(AA121="休",AND(AA121="準",OR(AB121="休",Z$17=30,AB$18="×")),Z$17=31,AA$18="×",AA121="")),AND(Z121="深",OR(Y121="休",Z$17=1,AND(AA121&lt;&gt;"準",AA121&lt;&gt;"深",Y121="")),OR(AA121="休",AND(OR(AA121="準",AA121="深"),OR(AB121="休",Z$17=30,AB$18="×")),Z$17=31,AA$18="×",AA121="")))))),40,0))))</f>
        <v>0</v>
      </c>
      <c r="AA262" s="343">
        <f t="shared" ref="AA262" si="1926">IF(AND($D$1="二交代制",AA$17&gt;=1,AA$17&lt;=28,AA121="当",AB121="明",AC121="休",AD121="当"),10,IF(AND($D$1="三交代制",AA$17&gt;=2,AA$17&lt;=30,OR(AA121="準",AA121="深"),OR(AB121="準",AB121="深"),OR(AC121="準",AC121="深")),20,IF(AND($D$1="二交代制",OR(AA121="当",AA121="明"),NOT(OR(AND(AA121="当",OR(AB121="明",AA$17=31,AB$18="×"),OR(AC121="休",AA$17=30,AA$17=31,AC$18="×")),AND(AA121="明",OR(Z121="当",AA$17=1),OR(AB121="休",AA$17=31,AB$18="×"))))),30,IF(AND($D$1="三交代制",Z121&lt;&gt;"準",Z121&lt;&gt;"深",OR(AA121="準",AA121="深"),(NOT(OR(AND(AA121="準",OR(Z121="日",Z121="休",AA$17=1,AND(AB121&lt;&gt;"準",AB121&lt;&gt;"深",Z121="")),OR(AB121="休",AND(AB121="準",OR(AC121="休",AA$17=30,AC$18="×")),AA$17=31,AB$18="×",AB121="")),AND(AA121="深",OR(Z121="休",AA$17=1,AND(AB121&lt;&gt;"準",AB121&lt;&gt;"深",Z121="")),OR(AB121="休",AND(OR(AB121="準",AB121="深"),OR(AC121="休",AA$17=30,AC$18="×")),AA$17=31,AB$18="×",AB121="")))))),40,0))))</f>
        <v>0</v>
      </c>
      <c r="AB262" s="343">
        <f t="shared" ref="AB262" si="1927">IF(AND($D$1="二交代制",AB$17&gt;=1,AB$17&lt;=28,AB121="当",AC121="明",AD121="休",AE121="当"),10,IF(AND($D$1="三交代制",AB$17&gt;=2,AB$17&lt;=30,OR(AB121="準",AB121="深"),OR(AC121="準",AC121="深"),OR(AD121="準",AD121="深")),20,IF(AND($D$1="二交代制",OR(AB121="当",AB121="明"),NOT(OR(AND(AB121="当",OR(AC121="明",AB$17=31,AC$18="×"),OR(AD121="休",AB$17=30,AB$17=31,AD$18="×")),AND(AB121="明",OR(AA121="当",AB$17=1),OR(AC121="休",AB$17=31,AC$18="×"))))),30,IF(AND($D$1="三交代制",AA121&lt;&gt;"準",AA121&lt;&gt;"深",OR(AB121="準",AB121="深"),(NOT(OR(AND(AB121="準",OR(AA121="日",AA121="休",AB$17=1,AND(AC121&lt;&gt;"準",AC121&lt;&gt;"深",AA121="")),OR(AC121="休",AND(AC121="準",OR(AD121="休",AB$17=30,AD$18="×")),AB$17=31,AC$18="×",AC121="")),AND(AB121="深",OR(AA121="休",AB$17=1,AND(AC121&lt;&gt;"準",AC121&lt;&gt;"深",AA121="")),OR(AC121="休",AND(OR(AC121="準",AC121="深"),OR(AD121="休",AB$17=30,AD$18="×")),AB$17=31,AC$18="×",AC121="")))))),40,0))))</f>
        <v>0</v>
      </c>
      <c r="AC262" s="343">
        <f t="shared" ref="AC262" si="1928">IF(AND($D$1="二交代制",AC$17&gt;=1,AC$17&lt;=28,AC121="当",AD121="明",AE121="休",AF121="当"),10,IF(AND($D$1="三交代制",AC$17&gt;=2,AC$17&lt;=30,OR(AC121="準",AC121="深"),OR(AD121="準",AD121="深"),OR(AE121="準",AE121="深")),20,IF(AND($D$1="二交代制",OR(AC121="当",AC121="明"),NOT(OR(AND(AC121="当",OR(AD121="明",AC$17=31,AD$18="×"),OR(AE121="休",AC$17=30,AC$17=31,AE$18="×")),AND(AC121="明",OR(AB121="当",AC$17=1),OR(AD121="休",AC$17=31,AD$18="×"))))),30,IF(AND($D$1="三交代制",AB121&lt;&gt;"準",AB121&lt;&gt;"深",OR(AC121="準",AC121="深"),(NOT(OR(AND(AC121="準",OR(AB121="日",AB121="休",AC$17=1,AND(AD121&lt;&gt;"準",AD121&lt;&gt;"深",AB121="")),OR(AD121="休",AND(AD121="準",OR(AE121="休",AC$17=30,AE$18="×")),AC$17=31,AD$18="×",AD121="")),AND(AC121="深",OR(AB121="休",AC$17=1,AND(AD121&lt;&gt;"準",AD121&lt;&gt;"深",AB121="")),OR(AD121="休",AND(OR(AD121="準",AD121="深"),OR(AE121="休",AC$17=30,AE$18="×")),AC$17=31,AD$18="×",AD121="")))))),40,0))))</f>
        <v>0</v>
      </c>
      <c r="AD262" s="343">
        <f t="shared" ref="AD262" si="1929">IF(AND($D$1="二交代制",AD$17&gt;=1,AD$17&lt;=28,AD121="当",AE121="明",AF121="休",AG121="当"),10,IF(AND($D$1="三交代制",AD$17&gt;=2,AD$17&lt;=30,OR(AD121="準",AD121="深"),OR(AE121="準",AE121="深"),OR(AF121="準",AF121="深")),20,IF(AND($D$1="二交代制",OR(AD121="当",AD121="明"),NOT(OR(AND(AD121="当",OR(AE121="明",AD$17=31,AE$18="×"),OR(AF121="休",AD$17=30,AD$17=31,AF$18="×")),AND(AD121="明",OR(AC121="当",AD$17=1),OR(AE121="休",AD$17=31,AE$18="×"))))),30,IF(AND($D$1="三交代制",AC121&lt;&gt;"準",AC121&lt;&gt;"深",OR(AD121="準",AD121="深"),(NOT(OR(AND(AD121="準",OR(AC121="日",AC121="休",AD$17=1,AND(AE121&lt;&gt;"準",AE121&lt;&gt;"深",AC121="")),OR(AE121="休",AND(AE121="準",OR(AF121="休",AD$17=30,AF$18="×")),AD$17=31,AE$18="×",AE121="")),AND(AD121="深",OR(AC121="休",AD$17=1,AND(AE121&lt;&gt;"準",AE121&lt;&gt;"深",AC121="")),OR(AE121="休",AND(OR(AE121="準",AE121="深"),OR(AF121="休",AD$17=30,AF$18="×")),AD$17=31,AE$18="×",AE121="")))))),40,0))))</f>
        <v>0</v>
      </c>
      <c r="AE262" s="343">
        <f t="shared" ref="AE262" si="1930">IF(AND($D$1="二交代制",AE$17&gt;=1,AE$17&lt;=28,AE121="当",AF121="明",AG121="休",AH121="当"),10,IF(AND($D$1="三交代制",AE$17&gt;=2,AE$17&lt;=30,OR(AE121="準",AE121="深"),OR(AF121="準",AF121="深"),OR(AG121="準",AG121="深")),20,IF(AND($D$1="二交代制",OR(AE121="当",AE121="明"),NOT(OR(AND(AE121="当",OR(AF121="明",AE$17=31,AF$18="×"),OR(AG121="休",AE$17=30,AE$17=31,AG$18="×")),AND(AE121="明",OR(AD121="当",AE$17=1),OR(AF121="休",AE$17=31,AF$18="×"))))),30,IF(AND($D$1="三交代制",AD121&lt;&gt;"準",AD121&lt;&gt;"深",OR(AE121="準",AE121="深"),(NOT(OR(AND(AE121="準",OR(AD121="日",AD121="休",AE$17=1,AND(AF121&lt;&gt;"準",AF121&lt;&gt;"深",AD121="")),OR(AF121="休",AND(AF121="準",OR(AG121="休",AE$17=30,AG$18="×")),AE$17=31,AF$18="×",AF121="")),AND(AE121="深",OR(AD121="休",AE$17=1,AND(AF121&lt;&gt;"準",AF121&lt;&gt;"深",AD121="")),OR(AF121="休",AND(OR(AF121="準",AF121="深"),OR(AG121="休",AE$17=30,AG$18="×")),AE$17=31,AF$18="×",AF121="")))))),40,0))))</f>
        <v>0</v>
      </c>
      <c r="AF262" s="343">
        <f t="shared" ref="AF262" si="1931">IF(AND($D$1="二交代制",AF$17&gt;=1,AF$17&lt;=28,AF121="当",AG121="明",AH121="休",AI121="当"),10,IF(AND($D$1="三交代制",AF$17&gt;=2,AF$17&lt;=30,OR(AF121="準",AF121="深"),OR(AG121="準",AG121="深"),OR(AH121="準",AH121="深")),20,IF(AND($D$1="二交代制",OR(AF121="当",AF121="明"),NOT(OR(AND(AF121="当",OR(AG121="明",AF$17=31,AG$18="×"),OR(AH121="休",AF$17=30,AF$17=31,AH$18="×")),AND(AF121="明",OR(AE121="当",AF$17=1),OR(AG121="休",AF$17=31,AG$18="×"))))),30,IF(AND($D$1="三交代制",AE121&lt;&gt;"準",AE121&lt;&gt;"深",OR(AF121="準",AF121="深"),(NOT(OR(AND(AF121="準",OR(AE121="日",AE121="休",AF$17=1,AND(AG121&lt;&gt;"準",AG121&lt;&gt;"深",AE121="")),OR(AG121="休",AND(AG121="準",OR(AH121="休",AF$17=30,AH$18="×")),AF$17=31,AG$18="×",AG121="")),AND(AF121="深",OR(AE121="休",AF$17=1,AND(AG121&lt;&gt;"準",AG121&lt;&gt;"深",AE121="")),OR(AG121="休",AND(OR(AG121="準",AG121="深"),OR(AH121="休",AF$17=30,AH$18="×")),AF$17=31,AG$18="×",AG121="")))))),40,0))))</f>
        <v>0</v>
      </c>
      <c r="AG262" s="343">
        <f t="shared" ref="AG262" si="1932">IF(AND($D$1="二交代制",AG$17&gt;=1,AG$17&lt;=28,AG121="当",AH121="明",AI121="休",AJ121="当"),10,IF(AND($D$1="三交代制",AG$17&gt;=2,AG$17&lt;=30,OR(AG121="準",AG121="深"),OR(AH121="準",AH121="深"),OR(AI121="準",AI121="深")),20,IF(AND($D$1="二交代制",OR(AG121="当",AG121="明"),NOT(OR(AND(AG121="当",OR(AH121="明",AG$17=31,AH$18="×"),OR(AI121="休",AG$17=30,AG$17=31,AI$18="×")),AND(AG121="明",OR(AF121="当",AG$17=1),OR(AH121="休",AG$17=31,AH$18="×"))))),30,IF(AND($D$1="三交代制",AF121&lt;&gt;"準",AF121&lt;&gt;"深",OR(AG121="準",AG121="深"),(NOT(OR(AND(AG121="準",OR(AF121="日",AF121="休",AG$17=1,AND(AH121&lt;&gt;"準",AH121&lt;&gt;"深",AF121="")),OR(AH121="休",AND(AH121="準",OR(AI121="休",AG$17=30,AI$18="×")),AG$17=31,AH$18="×",AH121="")),AND(AG121="深",OR(AF121="休",AG$17=1,AND(AH121&lt;&gt;"準",AH121&lt;&gt;"深",AF121="")),OR(AH121="休",AND(OR(AH121="準",AH121="深"),OR(AI121="休",AG$17=30,AI$18="×")),AG$17=31,AH$18="×",AH121="")))))),40,0))))</f>
        <v>0</v>
      </c>
      <c r="AH262" s="343">
        <f t="shared" ref="AH262" si="1933">IF(AND($D$1="二交代制",AH$17&gt;=1,AH$17&lt;=28,AH121="当",AI121="明",AJ121="休",AK121="当"),10,IF(AND($D$1="三交代制",AH$17&gt;=2,AH$17&lt;=30,OR(AH121="準",AH121="深"),OR(AI121="準",AI121="深"),OR(AJ121="準",AJ121="深")),20,IF(AND($D$1="二交代制",OR(AH121="当",AH121="明"),NOT(OR(AND(AH121="当",OR(AI121="明",AH$17=31,AI$18="×"),OR(AJ121="休",AH$17=30,AH$17=31,AJ$18="×")),AND(AH121="明",OR(AG121="当",AH$17=1),OR(AI121="休",AH$17=31,AI$18="×"))))),30,IF(AND($D$1="三交代制",AG121&lt;&gt;"準",AG121&lt;&gt;"深",OR(AH121="準",AH121="深"),(NOT(OR(AND(AH121="準",OR(AG121="日",AG121="休",AH$17=1,AND(AI121&lt;&gt;"準",AI121&lt;&gt;"深",AG121="")),OR(AI121="休",AND(AI121="準",OR(AJ121="休",AH$17=30,AJ$18="×")),AH$17=31,AI$18="×",AI121="")),AND(AH121="深",OR(AG121="休",AH$17=1,AND(AI121&lt;&gt;"準",AI121&lt;&gt;"深",AG121="")),OR(AI121="休",AND(OR(AI121="準",AI121="深"),OR(AJ121="休",AH$17=30,AJ$18="×")),AH$17=31,AI$18="×",AI121="")))))),40,0))))</f>
        <v>0</v>
      </c>
      <c r="AI262" s="343">
        <f t="shared" ref="AI262" si="1934">IF(AND($D$1="二交代制",AI$17&gt;=1,AI$17&lt;=28,AI121="当",AJ121="明",AK121="休",AL121="当"),10,IF(AND($D$1="三交代制",AI$17&gt;=2,AI$17&lt;=30,OR(AI121="準",AI121="深"),OR(AJ121="準",AJ121="深"),OR(AK121="準",AK121="深")),20,IF(AND($D$1="二交代制",OR(AI121="当",AI121="明"),NOT(OR(AND(AI121="当",OR(AJ121="明",AI$17=31,AJ$18="×"),OR(AK121="休",AI$17=30,AI$17=31,AK$18="×")),AND(AI121="明",OR(AH121="当",AI$17=1),OR(AJ121="休",AI$17=31,AJ$18="×"))))),30,IF(AND($D$1="三交代制",AH121&lt;&gt;"準",AH121&lt;&gt;"深",OR(AI121="準",AI121="深"),(NOT(OR(AND(AI121="準",OR(AH121="日",AH121="休",AI$17=1,AND(AJ121&lt;&gt;"準",AJ121&lt;&gt;"深",AH121="")),OR(AJ121="休",AND(AJ121="準",OR(AK121="休",AI$17=30,AK$18="×")),AI$17=31,AJ$18="×",AJ121="")),AND(AI121="深",OR(AH121="休",AI$17=1,AND(AJ121&lt;&gt;"準",AJ121&lt;&gt;"深",AH121="")),OR(AJ121="休",AND(OR(AJ121="準",AJ121="深"),OR(AK121="休",AI$17=30,AK$18="×")),AI$17=31,AJ$18="×",AJ121="")))))),40,0))))</f>
        <v>0</v>
      </c>
      <c r="AJ262" s="343">
        <f t="shared" ref="AJ262" si="1935">IF(AND($D$1="二交代制",AJ$17&gt;=1,AJ$17&lt;=28,AJ121="当",AK121="明",AL121="休",AM121="当"),10,IF(AND($D$1="三交代制",AJ$17&gt;=2,AJ$17&lt;=30,OR(AJ121="準",AJ121="深"),OR(AK121="準",AK121="深"),OR(AL121="準",AL121="深")),20,IF(AND($D$1="二交代制",OR(AJ121="当",AJ121="明"),NOT(OR(AND(AJ121="当",OR(AK121="明",AJ$17=31,AK$18="×"),OR(AL121="休",AJ$17=30,AJ$17=31,AL$18="×")),AND(AJ121="明",OR(AI121="当",AJ$17=1),OR(AK121="休",AJ$17=31,AK$18="×"))))),30,IF(AND($D$1="三交代制",AI121&lt;&gt;"準",AI121&lt;&gt;"深",OR(AJ121="準",AJ121="深"),(NOT(OR(AND(AJ121="準",OR(AI121="日",AI121="休",AJ$17=1,AND(AK121&lt;&gt;"準",AK121&lt;&gt;"深",AI121="")),OR(AK121="休",AND(AK121="準",OR(AL121="休",AJ$17=30,AL$18="×")),AJ$17=31,AK$18="×",AK121="")),AND(AJ121="深",OR(AI121="休",AJ$17=1,AND(AK121&lt;&gt;"準",AK121&lt;&gt;"深",AI121="")),OR(AK121="休",AND(OR(AK121="準",AK121="深"),OR(AL121="休",AJ$17=30,AL$18="×")),AJ$17=31,AK$18="×",AK121="")))))),40,0))))</f>
        <v>0</v>
      </c>
      <c r="AK262" s="343">
        <f t="shared" ref="AK262" si="1936">IF(AND($D$1="二交代制",AK$17&gt;=1,AK$17&lt;=28,AK121="当",AL121="明",AM121="休",AN121="当"),10,IF(AND($D$1="三交代制",AK$17&gt;=2,AK$17&lt;=30,OR(AK121="準",AK121="深"),OR(AL121="準",AL121="深"),OR(AM121="準",AM121="深")),20,IF(AND($D$1="二交代制",OR(AK121="当",AK121="明"),NOT(OR(AND(AK121="当",OR(AL121="明",AK$17=31,AL$18="×"),OR(AM121="休",AK$17=30,AK$17=31,AM$18="×")),AND(AK121="明",OR(AJ121="当",AK$17=1),OR(AL121="休",AK$17=31,AL$18="×"))))),30,IF(AND($D$1="三交代制",AJ121&lt;&gt;"準",AJ121&lt;&gt;"深",OR(AK121="準",AK121="深"),(NOT(OR(AND(AK121="準",OR(AJ121="日",AJ121="休",AK$17=1,AND(AL121&lt;&gt;"準",AL121&lt;&gt;"深",AJ121="")),OR(AL121="休",AND(AL121="準",OR(AM121="休",AK$17=30,AM$18="×")),AK$17=31,AL$18="×",AL121="")),AND(AK121="深",OR(AJ121="休",AK$17=1,AND(AL121&lt;&gt;"準",AL121&lt;&gt;"深",AJ121="")),OR(AL121="休",AND(OR(AL121="準",AL121="深"),OR(AM121="休",AK$17=30,AM$18="×")),AK$17=31,AL$18="×",AL121="")))))),40,0))))</f>
        <v>0</v>
      </c>
      <c r="AL262" s="343">
        <f t="shared" ref="AL262" si="1937">IF(AND($D$1="二交代制",AL$17&gt;=1,AL$17&lt;=28,AL121="当",AM121="明",AN121="休",AO121="当"),10,IF(AND($D$1="三交代制",AL$17&gt;=2,AL$17&lt;=30,OR(AL121="準",AL121="深"),OR(AM121="準",AM121="深"),OR(AN121="準",AN121="深")),20,IF(AND($D$1="二交代制",OR(AL121="当",AL121="明"),NOT(OR(AND(AL121="当",OR(AM121="明",AL$17=31,AM$18="×"),OR(AN121="休",AL$17=30,AL$17=31,AN$18="×")),AND(AL121="明",OR(AK121="当",AL$17=1),OR(AM121="休",AL$17=31,AM$18="×"))))),30,IF(AND($D$1="三交代制",AK121&lt;&gt;"準",AK121&lt;&gt;"深",OR(AL121="準",AL121="深"),(NOT(OR(AND(AL121="準",OR(AK121="日",AK121="休",AL$17=1,AND(AM121&lt;&gt;"準",AM121&lt;&gt;"深",AK121="")),OR(AM121="休",AND(AM121="準",OR(AN121="休",AL$17=30,AN$18="×")),AL$17=31,AM$18="×",AM121="")),AND(AL121="深",OR(AK121="休",AL$17=1,AND(AM121&lt;&gt;"準",AM121&lt;&gt;"深",AK121="")),OR(AM121="休",AND(OR(AM121="準",AM121="深"),OR(AN121="休",AL$17=30,AN$18="×")),AL$17=31,AM$18="×",AM121="")))))),40,0))))</f>
        <v>0</v>
      </c>
      <c r="AM262" s="343">
        <f t="shared" ref="AM262" si="1938">IF(AND($D$1="二交代制",AM$17&gt;=1,AM$17&lt;=28,AM121="当",AN121="明",AO121="休",AP121="当"),10,IF(AND($D$1="三交代制",AM$17&gt;=2,AM$17&lt;=30,OR(AM121="準",AM121="深"),OR(AN121="準",AN121="深"),OR(AO121="準",AO121="深")),20,IF(AND($D$1="二交代制",OR(AM121="当",AM121="明"),NOT(OR(AND(AM121="当",OR(AN121="明",AM$17=31,AN$18="×"),OR(AO121="休",AM$17=30,AM$17=31,AO$18="×")),AND(AM121="明",OR(AL121="当",AM$17=1),OR(AN121="休",AM$17=31,AN$18="×"))))),30,IF(AND($D$1="三交代制",AL121&lt;&gt;"準",AL121&lt;&gt;"深",OR(AM121="準",AM121="深"),(NOT(OR(AND(AM121="準",OR(AL121="日",AL121="休",AM$17=1,AND(AN121&lt;&gt;"準",AN121&lt;&gt;"深",AL121="")),OR(AN121="休",AND(AN121="準",OR(AO121="休",AM$17=30,AO$18="×")),AM$17=31,AN$18="×",AN121="")),AND(AM121="深",OR(AL121="休",AM$17=1,AND(AN121&lt;&gt;"準",AN121&lt;&gt;"深",AL121="")),OR(AN121="休",AND(OR(AN121="準",AN121="深"),OR(AO121="休",AM$17=30,AO$18="×")),AM$17=31,AN$18="×",AN121="")))))),40,0))))</f>
        <v>0</v>
      </c>
      <c r="AN262" s="343">
        <f t="shared" ref="AN262" si="1939">IF(AND($D$1="二交代制",AN$17&gt;=1,AN$17&lt;=28,AN121="当",AO121="明",AP121="休",AQ121="当"),10,IF(AND($D$1="三交代制",AN$17&gt;=2,AN$17&lt;=30,OR(AN121="準",AN121="深"),OR(AO121="準",AO121="深"),OR(AP121="準",AP121="深")),20,IF(AND($D$1="二交代制",OR(AN121="当",AN121="明"),NOT(OR(AND(AN121="当",OR(AO121="明",AN$17=31,AO$18="×"),OR(AP121="休",AN$17=30,AN$17=31,AP$18="×")),AND(AN121="明",OR(AM121="当",AN$17=1),OR(AO121="休",AN$17=31,AO$18="×"))))),30,IF(AND($D$1="三交代制",AM121&lt;&gt;"準",AM121&lt;&gt;"深",OR(AN121="準",AN121="深"),(NOT(OR(AND(AN121="準",OR(AM121="日",AM121="休",AN$17=1,AND(AO121&lt;&gt;"準",AO121&lt;&gt;"深",AM121="")),OR(AO121="休",AND(AO121="準",OR(AP121="休",AN$17=30,AP$18="×")),AN$17=31,AO$18="×",AO121="")),AND(AN121="深",OR(AM121="休",AN$17=1,AND(AO121&lt;&gt;"準",AO121&lt;&gt;"深",AM121="")),OR(AO121="休",AND(OR(AO121="準",AO121="深"),OR(AP121="休",AN$17=30,AP$18="×")),AN$17=31,AO$18="×",AO121="")))))),40,0))))</f>
        <v>0</v>
      </c>
      <c r="AO262" s="343">
        <f t="shared" ref="AO262" si="1940">IF(AND($D$1="二交代制",AO$17&gt;=1,AO$17&lt;=28,AO121="当",AP121="明",AQ121="休",AR121="当"),10,IF(AND($D$1="三交代制",AO$17&gt;=2,AO$17&lt;=30,OR(AO121="準",AO121="深"),OR(AP121="準",AP121="深"),OR(AQ121="準",AQ121="深")),20,IF(AND($D$1="二交代制",OR(AO121="当",AO121="明"),NOT(OR(AND(AO121="当",OR(AP121="明",AO$17=31,AP$18="×"),OR(AQ121="休",AO$17=30,AO$17=31,AQ$18="×")),AND(AO121="明",OR(AN121="当",AO$17=1),OR(AP121="休",AO$17=31,AP$18="×"))))),30,IF(AND($D$1="三交代制",AN121&lt;&gt;"準",AN121&lt;&gt;"深",OR(AO121="準",AO121="深"),(NOT(OR(AND(AO121="準",OR(AN121="日",AN121="休",AO$17=1,AND(AP121&lt;&gt;"準",AP121&lt;&gt;"深",AN121="")),OR(AP121="休",AND(AP121="準",OR(AQ121="休",AO$17=30,AQ$18="×")),AO$17=31,AP$18="×",AP121="")),AND(AO121="深",OR(AN121="休",AO$17=1,AND(AP121&lt;&gt;"準",AP121&lt;&gt;"深",AN121="")),OR(AP121="休",AND(OR(AP121="準",AP121="深"),OR(AQ121="休",AO$17=30,AQ$18="×")),AO$17=31,AP$18="×",AP121="")))))),40,0))))</f>
        <v>0</v>
      </c>
    </row>
    <row r="263" spans="3:41" x14ac:dyDescent="0.4">
      <c r="C263" s="17"/>
      <c r="D263" s="27"/>
      <c r="E263" s="27"/>
      <c r="F263" s="27"/>
      <c r="G263" s="27"/>
      <c r="H263" s="27"/>
      <c r="I263" s="345"/>
      <c r="J263" s="434"/>
      <c r="K263" s="343"/>
      <c r="L263" s="343"/>
      <c r="M263" s="343"/>
      <c r="N263" s="343"/>
      <c r="O263" s="343"/>
      <c r="P263" s="343"/>
      <c r="Q263" s="343"/>
      <c r="R263" s="343"/>
      <c r="S263" s="343"/>
      <c r="T263" s="343"/>
      <c r="U263" s="343"/>
      <c r="V263" s="343"/>
      <c r="W263" s="343"/>
      <c r="X263" s="343"/>
      <c r="Y263" s="343"/>
      <c r="Z263" s="343"/>
      <c r="AA263" s="343"/>
      <c r="AB263" s="343"/>
      <c r="AC263" s="343"/>
      <c r="AD263" s="343"/>
      <c r="AE263" s="343"/>
      <c r="AF263" s="343"/>
      <c r="AG263" s="343"/>
      <c r="AH263" s="343"/>
      <c r="AI263" s="343"/>
      <c r="AJ263" s="343"/>
      <c r="AK263" s="343"/>
      <c r="AL263" s="343"/>
      <c r="AM263" s="343"/>
      <c r="AN263" s="343"/>
      <c r="AO263" s="343"/>
    </row>
    <row r="264" spans="3:41" x14ac:dyDescent="0.4">
      <c r="C264" s="17"/>
      <c r="D264" s="27"/>
      <c r="E264" s="27"/>
      <c r="F264" s="27"/>
      <c r="G264" s="27"/>
      <c r="H264" s="27"/>
      <c r="I264" s="345"/>
      <c r="J264" s="419" t="str">
        <f t="shared" ref="J264" si="1941">E123</f>
        <v/>
      </c>
      <c r="K264" s="343">
        <f t="shared" ref="K264" si="1942">IF(AND($D$1="二交代制",K$17&gt;=1,K$17&lt;=28,K123="当",L123="明",M123="休",N123="当"),10,IF(AND($D$1="三交代制",K$17&gt;=2,K$17&lt;=30,OR(K123="準",K123="深"),OR(L123="準",L123="深"),OR(M123="準",M123="深")),20,IF(AND($D$1="二交代制",OR(K123="当",K123="明"),NOT(OR(AND(K123="当",OR(L123="明",K$17=31,L$18="×"),OR(M123="休",K$17=30,K$17=31,M$18="×")),AND(K123="明",OR(J123="当",K$17=1),OR(L123="休",K$17=31,L$18="×"))))),30,IF(AND($D$1="三交代制",J123&lt;&gt;"準",J123&lt;&gt;"深",OR(K123="準",K123="深"),(NOT(OR(AND(K123="準",OR(J123="日",J123="休",K$17=1,AND(L123&lt;&gt;"準",L123&lt;&gt;"深",J123="")),OR(L123="休",AND(L123="準",OR(M123="休",K$17=30,M$18="×")),K$17=31,L$18="×",L123="")),AND(K123="深",OR(J123="休",K$17=1,AND(L123&lt;&gt;"準",L123&lt;&gt;"深",J123="")),OR(L123="休",AND(OR(L123="準",L123="深"),OR(M123="休",K$17=30,M$18="×")),K$17=31,L$18="×",L123="")))))),40,0))))</f>
        <v>0</v>
      </c>
      <c r="L264" s="343">
        <f t="shared" ref="L264" si="1943">IF(AND($D$1="二交代制",L$17&gt;=1,L$17&lt;=28,L123="当",M123="明",N123="休",O123="当"),10,IF(AND($D$1="三交代制",L$17&gt;=2,L$17&lt;=30,OR(L123="準",L123="深"),OR(M123="準",M123="深"),OR(N123="準",N123="深")),20,IF(AND($D$1="二交代制",OR(L123="当",L123="明"),NOT(OR(AND(L123="当",OR(M123="明",L$17=31,M$18="×"),OR(N123="休",L$17=30,L$17=31,N$18="×")),AND(L123="明",OR(K123="当",L$17=1),OR(M123="休",L$17=31,M$18="×"))))),30,IF(AND($D$1="三交代制",K123&lt;&gt;"準",K123&lt;&gt;"深",OR(L123="準",L123="深"),(NOT(OR(AND(L123="準",OR(K123="日",K123="休",L$17=1,AND(M123&lt;&gt;"準",M123&lt;&gt;"深",K123="")),OR(M123="休",AND(M123="準",OR(N123="休",L$17=30,N$18="×")),L$17=31,M$18="×",M123="")),AND(L123="深",OR(K123="休",L$17=1,AND(M123&lt;&gt;"準",M123&lt;&gt;"深",K123="")),OR(M123="休",AND(OR(M123="準",M123="深"),OR(N123="休",L$17=30,N$18="×")),L$17=31,M$18="×",M123="")))))),40,0))))</f>
        <v>0</v>
      </c>
      <c r="M264" s="343">
        <f t="shared" ref="M264" si="1944">IF(AND($D$1="二交代制",M$17&gt;=1,M$17&lt;=28,M123="当",N123="明",O123="休",P123="当"),10,IF(AND($D$1="三交代制",M$17&gt;=2,M$17&lt;=30,OR(M123="準",M123="深"),OR(N123="準",N123="深"),OR(O123="準",O123="深")),20,IF(AND($D$1="二交代制",OR(M123="当",M123="明"),NOT(OR(AND(M123="当",OR(N123="明",M$17=31,N$18="×"),OR(O123="休",M$17=30,M$17=31,O$18="×")),AND(M123="明",OR(L123="当",M$17=1),OR(N123="休",M$17=31,N$18="×"))))),30,IF(AND($D$1="三交代制",L123&lt;&gt;"準",L123&lt;&gt;"深",OR(M123="準",M123="深"),(NOT(OR(AND(M123="準",OR(L123="日",L123="休",M$17=1,AND(N123&lt;&gt;"準",N123&lt;&gt;"深",L123="")),OR(N123="休",AND(N123="準",OR(O123="休",M$17=30,O$18="×")),M$17=31,N$18="×",N123="")),AND(M123="深",OR(L123="休",M$17=1,AND(N123&lt;&gt;"準",N123&lt;&gt;"深",L123="")),OR(N123="休",AND(OR(N123="準",N123="深"),OR(O123="休",M$17=30,O$18="×")),M$17=31,N$18="×",N123="")))))),40,0))))</f>
        <v>0</v>
      </c>
      <c r="N264" s="343">
        <f t="shared" ref="N264" si="1945">IF(AND($D$1="二交代制",N$17&gt;=1,N$17&lt;=28,N123="当",O123="明",P123="休",Q123="当"),10,IF(AND($D$1="三交代制",N$17&gt;=2,N$17&lt;=30,OR(N123="準",N123="深"),OR(O123="準",O123="深"),OR(P123="準",P123="深")),20,IF(AND($D$1="二交代制",OR(N123="当",N123="明"),NOT(OR(AND(N123="当",OR(O123="明",N$17=31,O$18="×"),OR(P123="休",N$17=30,N$17=31,P$18="×")),AND(N123="明",OR(M123="当",N$17=1),OR(O123="休",N$17=31,O$18="×"))))),30,IF(AND($D$1="三交代制",M123&lt;&gt;"準",M123&lt;&gt;"深",OR(N123="準",N123="深"),(NOT(OR(AND(N123="準",OR(M123="日",M123="休",N$17=1,AND(O123&lt;&gt;"準",O123&lt;&gt;"深",M123="")),OR(O123="休",AND(O123="準",OR(P123="休",N$17=30,P$18="×")),N$17=31,O$18="×",O123="")),AND(N123="深",OR(M123="休",N$17=1,AND(O123&lt;&gt;"準",O123&lt;&gt;"深",M123="")),OR(O123="休",AND(OR(O123="準",O123="深"),OR(P123="休",N$17=30,P$18="×")),N$17=31,O$18="×",O123="")))))),40,0))))</f>
        <v>0</v>
      </c>
      <c r="O264" s="343">
        <f t="shared" ref="O264" si="1946">IF(AND($D$1="二交代制",O$17&gt;=1,O$17&lt;=28,O123="当",P123="明",Q123="休",R123="当"),10,IF(AND($D$1="三交代制",O$17&gt;=2,O$17&lt;=30,OR(O123="準",O123="深"),OR(P123="準",P123="深"),OR(Q123="準",Q123="深")),20,IF(AND($D$1="二交代制",OR(O123="当",O123="明"),NOT(OR(AND(O123="当",OR(P123="明",O$17=31,P$18="×"),OR(Q123="休",O$17=30,O$17=31,Q$18="×")),AND(O123="明",OR(N123="当",O$17=1),OR(P123="休",O$17=31,P$18="×"))))),30,IF(AND($D$1="三交代制",N123&lt;&gt;"準",N123&lt;&gt;"深",OR(O123="準",O123="深"),(NOT(OR(AND(O123="準",OR(N123="日",N123="休",O$17=1,AND(P123&lt;&gt;"準",P123&lt;&gt;"深",N123="")),OR(P123="休",AND(P123="準",OR(Q123="休",O$17=30,Q$18="×")),O$17=31,P$18="×",P123="")),AND(O123="深",OR(N123="休",O$17=1,AND(P123&lt;&gt;"準",P123&lt;&gt;"深",N123="")),OR(P123="休",AND(OR(P123="準",P123="深"),OR(Q123="休",O$17=30,Q$18="×")),O$17=31,P$18="×",P123="")))))),40,0))))</f>
        <v>0</v>
      </c>
      <c r="P264" s="343">
        <f t="shared" ref="P264" si="1947">IF(AND($D$1="二交代制",P$17&gt;=1,P$17&lt;=28,P123="当",Q123="明",R123="休",S123="当"),10,IF(AND($D$1="三交代制",P$17&gt;=2,P$17&lt;=30,OR(P123="準",P123="深"),OR(Q123="準",Q123="深"),OR(R123="準",R123="深")),20,IF(AND($D$1="二交代制",OR(P123="当",P123="明"),NOT(OR(AND(P123="当",OR(Q123="明",P$17=31,Q$18="×"),OR(R123="休",P$17=30,P$17=31,R$18="×")),AND(P123="明",OR(O123="当",P$17=1),OR(Q123="休",P$17=31,Q$18="×"))))),30,IF(AND($D$1="三交代制",O123&lt;&gt;"準",O123&lt;&gt;"深",OR(P123="準",P123="深"),(NOT(OR(AND(P123="準",OR(O123="日",O123="休",P$17=1,AND(Q123&lt;&gt;"準",Q123&lt;&gt;"深",O123="")),OR(Q123="休",AND(Q123="準",OR(R123="休",P$17=30,R$18="×")),P$17=31,Q$18="×",Q123="")),AND(P123="深",OR(O123="休",P$17=1,AND(Q123&lt;&gt;"準",Q123&lt;&gt;"深",O123="")),OR(Q123="休",AND(OR(Q123="準",Q123="深"),OR(R123="休",P$17=30,R$18="×")),P$17=31,Q$18="×",Q123="")))))),40,0))))</f>
        <v>0</v>
      </c>
      <c r="Q264" s="343">
        <f t="shared" ref="Q264" si="1948">IF(AND($D$1="二交代制",Q$17&gt;=1,Q$17&lt;=28,Q123="当",R123="明",S123="休",T123="当"),10,IF(AND($D$1="三交代制",Q$17&gt;=2,Q$17&lt;=30,OR(Q123="準",Q123="深"),OR(R123="準",R123="深"),OR(S123="準",S123="深")),20,IF(AND($D$1="二交代制",OR(Q123="当",Q123="明"),NOT(OR(AND(Q123="当",OR(R123="明",Q$17=31,R$18="×"),OR(S123="休",Q$17=30,Q$17=31,S$18="×")),AND(Q123="明",OR(P123="当",Q$17=1),OR(R123="休",Q$17=31,R$18="×"))))),30,IF(AND($D$1="三交代制",P123&lt;&gt;"準",P123&lt;&gt;"深",OR(Q123="準",Q123="深"),(NOT(OR(AND(Q123="準",OR(P123="日",P123="休",Q$17=1,AND(R123&lt;&gt;"準",R123&lt;&gt;"深",P123="")),OR(R123="休",AND(R123="準",OR(S123="休",Q$17=30,S$18="×")),Q$17=31,R$18="×",R123="")),AND(Q123="深",OR(P123="休",Q$17=1,AND(R123&lt;&gt;"準",R123&lt;&gt;"深",P123="")),OR(R123="休",AND(OR(R123="準",R123="深"),OR(S123="休",Q$17=30,S$18="×")),Q$17=31,R$18="×",R123="")))))),40,0))))</f>
        <v>0</v>
      </c>
      <c r="R264" s="343">
        <f t="shared" ref="R264" si="1949">IF(AND($D$1="二交代制",R$17&gt;=1,R$17&lt;=28,R123="当",S123="明",T123="休",U123="当"),10,IF(AND($D$1="三交代制",R$17&gt;=2,R$17&lt;=30,OR(R123="準",R123="深"),OR(S123="準",S123="深"),OR(T123="準",T123="深")),20,IF(AND($D$1="二交代制",OR(R123="当",R123="明"),NOT(OR(AND(R123="当",OR(S123="明",R$17=31,S$18="×"),OR(T123="休",R$17=30,R$17=31,T$18="×")),AND(R123="明",OR(Q123="当",R$17=1),OR(S123="休",R$17=31,S$18="×"))))),30,IF(AND($D$1="三交代制",Q123&lt;&gt;"準",Q123&lt;&gt;"深",OR(R123="準",R123="深"),(NOT(OR(AND(R123="準",OR(Q123="日",Q123="休",R$17=1,AND(S123&lt;&gt;"準",S123&lt;&gt;"深",Q123="")),OR(S123="休",AND(S123="準",OR(T123="休",R$17=30,T$18="×")),R$17=31,S$18="×",S123="")),AND(R123="深",OR(Q123="休",R$17=1,AND(S123&lt;&gt;"準",S123&lt;&gt;"深",Q123="")),OR(S123="休",AND(OR(S123="準",S123="深"),OR(T123="休",R$17=30,T$18="×")),R$17=31,S$18="×",S123="")))))),40,0))))</f>
        <v>0</v>
      </c>
      <c r="S264" s="343">
        <f t="shared" ref="S264" si="1950">IF(AND($D$1="二交代制",S$17&gt;=1,S$17&lt;=28,S123="当",T123="明",U123="休",V123="当"),10,IF(AND($D$1="三交代制",S$17&gt;=2,S$17&lt;=30,OR(S123="準",S123="深"),OR(T123="準",T123="深"),OR(U123="準",U123="深")),20,IF(AND($D$1="二交代制",OR(S123="当",S123="明"),NOT(OR(AND(S123="当",OR(T123="明",S$17=31,T$18="×"),OR(U123="休",S$17=30,S$17=31,U$18="×")),AND(S123="明",OR(R123="当",S$17=1),OR(T123="休",S$17=31,T$18="×"))))),30,IF(AND($D$1="三交代制",R123&lt;&gt;"準",R123&lt;&gt;"深",OR(S123="準",S123="深"),(NOT(OR(AND(S123="準",OR(R123="日",R123="休",S$17=1,AND(T123&lt;&gt;"準",T123&lt;&gt;"深",R123="")),OR(T123="休",AND(T123="準",OR(U123="休",S$17=30,U$18="×")),S$17=31,T$18="×",T123="")),AND(S123="深",OR(R123="休",S$17=1,AND(T123&lt;&gt;"準",T123&lt;&gt;"深",R123="")),OR(T123="休",AND(OR(T123="準",T123="深"),OR(U123="休",S$17=30,U$18="×")),S$17=31,T$18="×",T123="")))))),40,0))))</f>
        <v>0</v>
      </c>
      <c r="T264" s="343">
        <f t="shared" ref="T264" si="1951">IF(AND($D$1="二交代制",T$17&gt;=1,T$17&lt;=28,T123="当",U123="明",V123="休",W123="当"),10,IF(AND($D$1="三交代制",T$17&gt;=2,T$17&lt;=30,OR(T123="準",T123="深"),OR(U123="準",U123="深"),OR(V123="準",V123="深")),20,IF(AND($D$1="二交代制",OR(T123="当",T123="明"),NOT(OR(AND(T123="当",OR(U123="明",T$17=31,U$18="×"),OR(V123="休",T$17=30,T$17=31,V$18="×")),AND(T123="明",OR(S123="当",T$17=1),OR(U123="休",T$17=31,U$18="×"))))),30,IF(AND($D$1="三交代制",S123&lt;&gt;"準",S123&lt;&gt;"深",OR(T123="準",T123="深"),(NOT(OR(AND(T123="準",OR(S123="日",S123="休",T$17=1,AND(U123&lt;&gt;"準",U123&lt;&gt;"深",S123="")),OR(U123="休",AND(U123="準",OR(V123="休",T$17=30,V$18="×")),T$17=31,U$18="×",U123="")),AND(T123="深",OR(S123="休",T$17=1,AND(U123&lt;&gt;"準",U123&lt;&gt;"深",S123="")),OR(U123="休",AND(OR(U123="準",U123="深"),OR(V123="休",T$17=30,V$18="×")),T$17=31,U$18="×",U123="")))))),40,0))))</f>
        <v>0</v>
      </c>
      <c r="U264" s="343">
        <f t="shared" ref="U264" si="1952">IF(AND($D$1="二交代制",U$17&gt;=1,U$17&lt;=28,U123="当",V123="明",W123="休",X123="当"),10,IF(AND($D$1="三交代制",U$17&gt;=2,U$17&lt;=30,OR(U123="準",U123="深"),OR(V123="準",V123="深"),OR(W123="準",W123="深")),20,IF(AND($D$1="二交代制",OR(U123="当",U123="明"),NOT(OR(AND(U123="当",OR(V123="明",U$17=31,V$18="×"),OR(W123="休",U$17=30,U$17=31,W$18="×")),AND(U123="明",OR(T123="当",U$17=1),OR(V123="休",U$17=31,V$18="×"))))),30,IF(AND($D$1="三交代制",T123&lt;&gt;"準",T123&lt;&gt;"深",OR(U123="準",U123="深"),(NOT(OR(AND(U123="準",OR(T123="日",T123="休",U$17=1,AND(V123&lt;&gt;"準",V123&lt;&gt;"深",T123="")),OR(V123="休",AND(V123="準",OR(W123="休",U$17=30,W$18="×")),U$17=31,V$18="×",V123="")),AND(U123="深",OR(T123="休",U$17=1,AND(V123&lt;&gt;"準",V123&lt;&gt;"深",T123="")),OR(V123="休",AND(OR(V123="準",V123="深"),OR(W123="休",U$17=30,W$18="×")),U$17=31,V$18="×",V123="")))))),40,0))))</f>
        <v>0</v>
      </c>
      <c r="V264" s="343">
        <f t="shared" ref="V264" si="1953">IF(AND($D$1="二交代制",V$17&gt;=1,V$17&lt;=28,V123="当",W123="明",X123="休",Y123="当"),10,IF(AND($D$1="三交代制",V$17&gt;=2,V$17&lt;=30,OR(V123="準",V123="深"),OR(W123="準",W123="深"),OR(X123="準",X123="深")),20,IF(AND($D$1="二交代制",OR(V123="当",V123="明"),NOT(OR(AND(V123="当",OR(W123="明",V$17=31,W$18="×"),OR(X123="休",V$17=30,V$17=31,X$18="×")),AND(V123="明",OR(U123="当",V$17=1),OR(W123="休",V$17=31,W$18="×"))))),30,IF(AND($D$1="三交代制",U123&lt;&gt;"準",U123&lt;&gt;"深",OR(V123="準",V123="深"),(NOT(OR(AND(V123="準",OR(U123="日",U123="休",V$17=1,AND(W123&lt;&gt;"準",W123&lt;&gt;"深",U123="")),OR(W123="休",AND(W123="準",OR(X123="休",V$17=30,X$18="×")),V$17=31,W$18="×",W123="")),AND(V123="深",OR(U123="休",V$17=1,AND(W123&lt;&gt;"準",W123&lt;&gt;"深",U123="")),OR(W123="休",AND(OR(W123="準",W123="深"),OR(X123="休",V$17=30,X$18="×")),V$17=31,W$18="×",W123="")))))),40,0))))</f>
        <v>0</v>
      </c>
      <c r="W264" s="343">
        <f t="shared" ref="W264" si="1954">IF(AND($D$1="二交代制",W$17&gt;=1,W$17&lt;=28,W123="当",X123="明",Y123="休",Z123="当"),10,IF(AND($D$1="三交代制",W$17&gt;=2,W$17&lt;=30,OR(W123="準",W123="深"),OR(X123="準",X123="深"),OR(Y123="準",Y123="深")),20,IF(AND($D$1="二交代制",OR(W123="当",W123="明"),NOT(OR(AND(W123="当",OR(X123="明",W$17=31,X$18="×"),OR(Y123="休",W$17=30,W$17=31,Y$18="×")),AND(W123="明",OR(V123="当",W$17=1),OR(X123="休",W$17=31,X$18="×"))))),30,IF(AND($D$1="三交代制",V123&lt;&gt;"準",V123&lt;&gt;"深",OR(W123="準",W123="深"),(NOT(OR(AND(W123="準",OR(V123="日",V123="休",W$17=1,AND(X123&lt;&gt;"準",X123&lt;&gt;"深",V123="")),OR(X123="休",AND(X123="準",OR(Y123="休",W$17=30,Y$18="×")),W$17=31,X$18="×",X123="")),AND(W123="深",OR(V123="休",W$17=1,AND(X123&lt;&gt;"準",X123&lt;&gt;"深",V123="")),OR(X123="休",AND(OR(X123="準",X123="深"),OR(Y123="休",W$17=30,Y$18="×")),W$17=31,X$18="×",X123="")))))),40,0))))</f>
        <v>0</v>
      </c>
      <c r="X264" s="343">
        <f t="shared" ref="X264" si="1955">IF(AND($D$1="二交代制",X$17&gt;=1,X$17&lt;=28,X123="当",Y123="明",Z123="休",AA123="当"),10,IF(AND($D$1="三交代制",X$17&gt;=2,X$17&lt;=30,OR(X123="準",X123="深"),OR(Y123="準",Y123="深"),OR(Z123="準",Z123="深")),20,IF(AND($D$1="二交代制",OR(X123="当",X123="明"),NOT(OR(AND(X123="当",OR(Y123="明",X$17=31,Y$18="×"),OR(Z123="休",X$17=30,X$17=31,Z$18="×")),AND(X123="明",OR(W123="当",X$17=1),OR(Y123="休",X$17=31,Y$18="×"))))),30,IF(AND($D$1="三交代制",W123&lt;&gt;"準",W123&lt;&gt;"深",OR(X123="準",X123="深"),(NOT(OR(AND(X123="準",OR(W123="日",W123="休",X$17=1,AND(Y123&lt;&gt;"準",Y123&lt;&gt;"深",W123="")),OR(Y123="休",AND(Y123="準",OR(Z123="休",X$17=30,Z$18="×")),X$17=31,Y$18="×",Y123="")),AND(X123="深",OR(W123="休",X$17=1,AND(Y123&lt;&gt;"準",Y123&lt;&gt;"深",W123="")),OR(Y123="休",AND(OR(Y123="準",Y123="深"),OR(Z123="休",X$17=30,Z$18="×")),X$17=31,Y$18="×",Y123="")))))),40,0))))</f>
        <v>0</v>
      </c>
      <c r="Y264" s="343">
        <f t="shared" ref="Y264" si="1956">IF(AND($D$1="二交代制",Y$17&gt;=1,Y$17&lt;=28,Y123="当",Z123="明",AA123="休",AB123="当"),10,IF(AND($D$1="三交代制",Y$17&gt;=2,Y$17&lt;=30,OR(Y123="準",Y123="深"),OR(Z123="準",Z123="深"),OR(AA123="準",AA123="深")),20,IF(AND($D$1="二交代制",OR(Y123="当",Y123="明"),NOT(OR(AND(Y123="当",OR(Z123="明",Y$17=31,Z$18="×"),OR(AA123="休",Y$17=30,Y$17=31,AA$18="×")),AND(Y123="明",OR(X123="当",Y$17=1),OR(Z123="休",Y$17=31,Z$18="×"))))),30,IF(AND($D$1="三交代制",X123&lt;&gt;"準",X123&lt;&gt;"深",OR(Y123="準",Y123="深"),(NOT(OR(AND(Y123="準",OR(X123="日",X123="休",Y$17=1,AND(Z123&lt;&gt;"準",Z123&lt;&gt;"深",X123="")),OR(Z123="休",AND(Z123="準",OR(AA123="休",Y$17=30,AA$18="×")),Y$17=31,Z$18="×",Z123="")),AND(Y123="深",OR(X123="休",Y$17=1,AND(Z123&lt;&gt;"準",Z123&lt;&gt;"深",X123="")),OR(Z123="休",AND(OR(Z123="準",Z123="深"),OR(AA123="休",Y$17=30,AA$18="×")),Y$17=31,Z$18="×",Z123="")))))),40,0))))</f>
        <v>0</v>
      </c>
      <c r="Z264" s="343">
        <f t="shared" ref="Z264" si="1957">IF(AND($D$1="二交代制",Z$17&gt;=1,Z$17&lt;=28,Z123="当",AA123="明",AB123="休",AC123="当"),10,IF(AND($D$1="三交代制",Z$17&gt;=2,Z$17&lt;=30,OR(Z123="準",Z123="深"),OR(AA123="準",AA123="深"),OR(AB123="準",AB123="深")),20,IF(AND($D$1="二交代制",OR(Z123="当",Z123="明"),NOT(OR(AND(Z123="当",OR(AA123="明",Z$17=31,AA$18="×"),OR(AB123="休",Z$17=30,Z$17=31,AB$18="×")),AND(Z123="明",OR(Y123="当",Z$17=1),OR(AA123="休",Z$17=31,AA$18="×"))))),30,IF(AND($D$1="三交代制",Y123&lt;&gt;"準",Y123&lt;&gt;"深",OR(Z123="準",Z123="深"),(NOT(OR(AND(Z123="準",OR(Y123="日",Y123="休",Z$17=1,AND(AA123&lt;&gt;"準",AA123&lt;&gt;"深",Y123="")),OR(AA123="休",AND(AA123="準",OR(AB123="休",Z$17=30,AB$18="×")),Z$17=31,AA$18="×",AA123="")),AND(Z123="深",OR(Y123="休",Z$17=1,AND(AA123&lt;&gt;"準",AA123&lt;&gt;"深",Y123="")),OR(AA123="休",AND(OR(AA123="準",AA123="深"),OR(AB123="休",Z$17=30,AB$18="×")),Z$17=31,AA$18="×",AA123="")))))),40,0))))</f>
        <v>0</v>
      </c>
      <c r="AA264" s="343">
        <f t="shared" ref="AA264" si="1958">IF(AND($D$1="二交代制",AA$17&gt;=1,AA$17&lt;=28,AA123="当",AB123="明",AC123="休",AD123="当"),10,IF(AND($D$1="三交代制",AA$17&gt;=2,AA$17&lt;=30,OR(AA123="準",AA123="深"),OR(AB123="準",AB123="深"),OR(AC123="準",AC123="深")),20,IF(AND($D$1="二交代制",OR(AA123="当",AA123="明"),NOT(OR(AND(AA123="当",OR(AB123="明",AA$17=31,AB$18="×"),OR(AC123="休",AA$17=30,AA$17=31,AC$18="×")),AND(AA123="明",OR(Z123="当",AA$17=1),OR(AB123="休",AA$17=31,AB$18="×"))))),30,IF(AND($D$1="三交代制",Z123&lt;&gt;"準",Z123&lt;&gt;"深",OR(AA123="準",AA123="深"),(NOT(OR(AND(AA123="準",OR(Z123="日",Z123="休",AA$17=1,AND(AB123&lt;&gt;"準",AB123&lt;&gt;"深",Z123="")),OR(AB123="休",AND(AB123="準",OR(AC123="休",AA$17=30,AC$18="×")),AA$17=31,AB$18="×",AB123="")),AND(AA123="深",OR(Z123="休",AA$17=1,AND(AB123&lt;&gt;"準",AB123&lt;&gt;"深",Z123="")),OR(AB123="休",AND(OR(AB123="準",AB123="深"),OR(AC123="休",AA$17=30,AC$18="×")),AA$17=31,AB$18="×",AB123="")))))),40,0))))</f>
        <v>0</v>
      </c>
      <c r="AB264" s="343">
        <f t="shared" ref="AB264" si="1959">IF(AND($D$1="二交代制",AB$17&gt;=1,AB$17&lt;=28,AB123="当",AC123="明",AD123="休",AE123="当"),10,IF(AND($D$1="三交代制",AB$17&gt;=2,AB$17&lt;=30,OR(AB123="準",AB123="深"),OR(AC123="準",AC123="深"),OR(AD123="準",AD123="深")),20,IF(AND($D$1="二交代制",OR(AB123="当",AB123="明"),NOT(OR(AND(AB123="当",OR(AC123="明",AB$17=31,AC$18="×"),OR(AD123="休",AB$17=30,AB$17=31,AD$18="×")),AND(AB123="明",OR(AA123="当",AB$17=1),OR(AC123="休",AB$17=31,AC$18="×"))))),30,IF(AND($D$1="三交代制",AA123&lt;&gt;"準",AA123&lt;&gt;"深",OR(AB123="準",AB123="深"),(NOT(OR(AND(AB123="準",OR(AA123="日",AA123="休",AB$17=1,AND(AC123&lt;&gt;"準",AC123&lt;&gt;"深",AA123="")),OR(AC123="休",AND(AC123="準",OR(AD123="休",AB$17=30,AD$18="×")),AB$17=31,AC$18="×",AC123="")),AND(AB123="深",OR(AA123="休",AB$17=1,AND(AC123&lt;&gt;"準",AC123&lt;&gt;"深",AA123="")),OR(AC123="休",AND(OR(AC123="準",AC123="深"),OR(AD123="休",AB$17=30,AD$18="×")),AB$17=31,AC$18="×",AC123="")))))),40,0))))</f>
        <v>0</v>
      </c>
      <c r="AC264" s="343">
        <f t="shared" ref="AC264" si="1960">IF(AND($D$1="二交代制",AC$17&gt;=1,AC$17&lt;=28,AC123="当",AD123="明",AE123="休",AF123="当"),10,IF(AND($D$1="三交代制",AC$17&gt;=2,AC$17&lt;=30,OR(AC123="準",AC123="深"),OR(AD123="準",AD123="深"),OR(AE123="準",AE123="深")),20,IF(AND($D$1="二交代制",OR(AC123="当",AC123="明"),NOT(OR(AND(AC123="当",OR(AD123="明",AC$17=31,AD$18="×"),OR(AE123="休",AC$17=30,AC$17=31,AE$18="×")),AND(AC123="明",OR(AB123="当",AC$17=1),OR(AD123="休",AC$17=31,AD$18="×"))))),30,IF(AND($D$1="三交代制",AB123&lt;&gt;"準",AB123&lt;&gt;"深",OR(AC123="準",AC123="深"),(NOT(OR(AND(AC123="準",OR(AB123="日",AB123="休",AC$17=1,AND(AD123&lt;&gt;"準",AD123&lt;&gt;"深",AB123="")),OR(AD123="休",AND(AD123="準",OR(AE123="休",AC$17=30,AE$18="×")),AC$17=31,AD$18="×",AD123="")),AND(AC123="深",OR(AB123="休",AC$17=1,AND(AD123&lt;&gt;"準",AD123&lt;&gt;"深",AB123="")),OR(AD123="休",AND(OR(AD123="準",AD123="深"),OR(AE123="休",AC$17=30,AE$18="×")),AC$17=31,AD$18="×",AD123="")))))),40,0))))</f>
        <v>0</v>
      </c>
      <c r="AD264" s="343">
        <f t="shared" ref="AD264" si="1961">IF(AND($D$1="二交代制",AD$17&gt;=1,AD$17&lt;=28,AD123="当",AE123="明",AF123="休",AG123="当"),10,IF(AND($D$1="三交代制",AD$17&gt;=2,AD$17&lt;=30,OR(AD123="準",AD123="深"),OR(AE123="準",AE123="深"),OR(AF123="準",AF123="深")),20,IF(AND($D$1="二交代制",OR(AD123="当",AD123="明"),NOT(OR(AND(AD123="当",OR(AE123="明",AD$17=31,AE$18="×"),OR(AF123="休",AD$17=30,AD$17=31,AF$18="×")),AND(AD123="明",OR(AC123="当",AD$17=1),OR(AE123="休",AD$17=31,AE$18="×"))))),30,IF(AND($D$1="三交代制",AC123&lt;&gt;"準",AC123&lt;&gt;"深",OR(AD123="準",AD123="深"),(NOT(OR(AND(AD123="準",OR(AC123="日",AC123="休",AD$17=1,AND(AE123&lt;&gt;"準",AE123&lt;&gt;"深",AC123="")),OR(AE123="休",AND(AE123="準",OR(AF123="休",AD$17=30,AF$18="×")),AD$17=31,AE$18="×",AE123="")),AND(AD123="深",OR(AC123="休",AD$17=1,AND(AE123&lt;&gt;"準",AE123&lt;&gt;"深",AC123="")),OR(AE123="休",AND(OR(AE123="準",AE123="深"),OR(AF123="休",AD$17=30,AF$18="×")),AD$17=31,AE$18="×",AE123="")))))),40,0))))</f>
        <v>0</v>
      </c>
      <c r="AE264" s="343">
        <f t="shared" ref="AE264" si="1962">IF(AND($D$1="二交代制",AE$17&gt;=1,AE$17&lt;=28,AE123="当",AF123="明",AG123="休",AH123="当"),10,IF(AND($D$1="三交代制",AE$17&gt;=2,AE$17&lt;=30,OR(AE123="準",AE123="深"),OR(AF123="準",AF123="深"),OR(AG123="準",AG123="深")),20,IF(AND($D$1="二交代制",OR(AE123="当",AE123="明"),NOT(OR(AND(AE123="当",OR(AF123="明",AE$17=31,AF$18="×"),OR(AG123="休",AE$17=30,AE$17=31,AG$18="×")),AND(AE123="明",OR(AD123="当",AE$17=1),OR(AF123="休",AE$17=31,AF$18="×"))))),30,IF(AND($D$1="三交代制",AD123&lt;&gt;"準",AD123&lt;&gt;"深",OR(AE123="準",AE123="深"),(NOT(OR(AND(AE123="準",OR(AD123="日",AD123="休",AE$17=1,AND(AF123&lt;&gt;"準",AF123&lt;&gt;"深",AD123="")),OR(AF123="休",AND(AF123="準",OR(AG123="休",AE$17=30,AG$18="×")),AE$17=31,AF$18="×",AF123="")),AND(AE123="深",OR(AD123="休",AE$17=1,AND(AF123&lt;&gt;"準",AF123&lt;&gt;"深",AD123="")),OR(AF123="休",AND(OR(AF123="準",AF123="深"),OR(AG123="休",AE$17=30,AG$18="×")),AE$17=31,AF$18="×",AF123="")))))),40,0))))</f>
        <v>0</v>
      </c>
      <c r="AF264" s="343">
        <f t="shared" ref="AF264" si="1963">IF(AND($D$1="二交代制",AF$17&gt;=1,AF$17&lt;=28,AF123="当",AG123="明",AH123="休",AI123="当"),10,IF(AND($D$1="三交代制",AF$17&gt;=2,AF$17&lt;=30,OR(AF123="準",AF123="深"),OR(AG123="準",AG123="深"),OR(AH123="準",AH123="深")),20,IF(AND($D$1="二交代制",OR(AF123="当",AF123="明"),NOT(OR(AND(AF123="当",OR(AG123="明",AF$17=31,AG$18="×"),OR(AH123="休",AF$17=30,AF$17=31,AH$18="×")),AND(AF123="明",OR(AE123="当",AF$17=1),OR(AG123="休",AF$17=31,AG$18="×"))))),30,IF(AND($D$1="三交代制",AE123&lt;&gt;"準",AE123&lt;&gt;"深",OR(AF123="準",AF123="深"),(NOT(OR(AND(AF123="準",OR(AE123="日",AE123="休",AF$17=1,AND(AG123&lt;&gt;"準",AG123&lt;&gt;"深",AE123="")),OR(AG123="休",AND(AG123="準",OR(AH123="休",AF$17=30,AH$18="×")),AF$17=31,AG$18="×",AG123="")),AND(AF123="深",OR(AE123="休",AF$17=1,AND(AG123&lt;&gt;"準",AG123&lt;&gt;"深",AE123="")),OR(AG123="休",AND(OR(AG123="準",AG123="深"),OR(AH123="休",AF$17=30,AH$18="×")),AF$17=31,AG$18="×",AG123="")))))),40,0))))</f>
        <v>0</v>
      </c>
      <c r="AG264" s="343">
        <f t="shared" ref="AG264" si="1964">IF(AND($D$1="二交代制",AG$17&gt;=1,AG$17&lt;=28,AG123="当",AH123="明",AI123="休",AJ123="当"),10,IF(AND($D$1="三交代制",AG$17&gt;=2,AG$17&lt;=30,OR(AG123="準",AG123="深"),OR(AH123="準",AH123="深"),OR(AI123="準",AI123="深")),20,IF(AND($D$1="二交代制",OR(AG123="当",AG123="明"),NOT(OR(AND(AG123="当",OR(AH123="明",AG$17=31,AH$18="×"),OR(AI123="休",AG$17=30,AG$17=31,AI$18="×")),AND(AG123="明",OR(AF123="当",AG$17=1),OR(AH123="休",AG$17=31,AH$18="×"))))),30,IF(AND($D$1="三交代制",AF123&lt;&gt;"準",AF123&lt;&gt;"深",OR(AG123="準",AG123="深"),(NOT(OR(AND(AG123="準",OR(AF123="日",AF123="休",AG$17=1,AND(AH123&lt;&gt;"準",AH123&lt;&gt;"深",AF123="")),OR(AH123="休",AND(AH123="準",OR(AI123="休",AG$17=30,AI$18="×")),AG$17=31,AH$18="×",AH123="")),AND(AG123="深",OR(AF123="休",AG$17=1,AND(AH123&lt;&gt;"準",AH123&lt;&gt;"深",AF123="")),OR(AH123="休",AND(OR(AH123="準",AH123="深"),OR(AI123="休",AG$17=30,AI$18="×")),AG$17=31,AH$18="×",AH123="")))))),40,0))))</f>
        <v>0</v>
      </c>
      <c r="AH264" s="343">
        <f t="shared" ref="AH264" si="1965">IF(AND($D$1="二交代制",AH$17&gt;=1,AH$17&lt;=28,AH123="当",AI123="明",AJ123="休",AK123="当"),10,IF(AND($D$1="三交代制",AH$17&gt;=2,AH$17&lt;=30,OR(AH123="準",AH123="深"),OR(AI123="準",AI123="深"),OR(AJ123="準",AJ123="深")),20,IF(AND($D$1="二交代制",OR(AH123="当",AH123="明"),NOT(OR(AND(AH123="当",OR(AI123="明",AH$17=31,AI$18="×"),OR(AJ123="休",AH$17=30,AH$17=31,AJ$18="×")),AND(AH123="明",OR(AG123="当",AH$17=1),OR(AI123="休",AH$17=31,AI$18="×"))))),30,IF(AND($D$1="三交代制",AG123&lt;&gt;"準",AG123&lt;&gt;"深",OR(AH123="準",AH123="深"),(NOT(OR(AND(AH123="準",OR(AG123="日",AG123="休",AH$17=1,AND(AI123&lt;&gt;"準",AI123&lt;&gt;"深",AG123="")),OR(AI123="休",AND(AI123="準",OR(AJ123="休",AH$17=30,AJ$18="×")),AH$17=31,AI$18="×",AI123="")),AND(AH123="深",OR(AG123="休",AH$17=1,AND(AI123&lt;&gt;"準",AI123&lt;&gt;"深",AG123="")),OR(AI123="休",AND(OR(AI123="準",AI123="深"),OR(AJ123="休",AH$17=30,AJ$18="×")),AH$17=31,AI$18="×",AI123="")))))),40,0))))</f>
        <v>0</v>
      </c>
      <c r="AI264" s="343">
        <f t="shared" ref="AI264" si="1966">IF(AND($D$1="二交代制",AI$17&gt;=1,AI$17&lt;=28,AI123="当",AJ123="明",AK123="休",AL123="当"),10,IF(AND($D$1="三交代制",AI$17&gt;=2,AI$17&lt;=30,OR(AI123="準",AI123="深"),OR(AJ123="準",AJ123="深"),OR(AK123="準",AK123="深")),20,IF(AND($D$1="二交代制",OR(AI123="当",AI123="明"),NOT(OR(AND(AI123="当",OR(AJ123="明",AI$17=31,AJ$18="×"),OR(AK123="休",AI$17=30,AI$17=31,AK$18="×")),AND(AI123="明",OR(AH123="当",AI$17=1),OR(AJ123="休",AI$17=31,AJ$18="×"))))),30,IF(AND($D$1="三交代制",AH123&lt;&gt;"準",AH123&lt;&gt;"深",OR(AI123="準",AI123="深"),(NOT(OR(AND(AI123="準",OR(AH123="日",AH123="休",AI$17=1,AND(AJ123&lt;&gt;"準",AJ123&lt;&gt;"深",AH123="")),OR(AJ123="休",AND(AJ123="準",OR(AK123="休",AI$17=30,AK$18="×")),AI$17=31,AJ$18="×",AJ123="")),AND(AI123="深",OR(AH123="休",AI$17=1,AND(AJ123&lt;&gt;"準",AJ123&lt;&gt;"深",AH123="")),OR(AJ123="休",AND(OR(AJ123="準",AJ123="深"),OR(AK123="休",AI$17=30,AK$18="×")),AI$17=31,AJ$18="×",AJ123="")))))),40,0))))</f>
        <v>0</v>
      </c>
      <c r="AJ264" s="343">
        <f t="shared" ref="AJ264" si="1967">IF(AND($D$1="二交代制",AJ$17&gt;=1,AJ$17&lt;=28,AJ123="当",AK123="明",AL123="休",AM123="当"),10,IF(AND($D$1="三交代制",AJ$17&gt;=2,AJ$17&lt;=30,OR(AJ123="準",AJ123="深"),OR(AK123="準",AK123="深"),OR(AL123="準",AL123="深")),20,IF(AND($D$1="二交代制",OR(AJ123="当",AJ123="明"),NOT(OR(AND(AJ123="当",OR(AK123="明",AJ$17=31,AK$18="×"),OR(AL123="休",AJ$17=30,AJ$17=31,AL$18="×")),AND(AJ123="明",OR(AI123="当",AJ$17=1),OR(AK123="休",AJ$17=31,AK$18="×"))))),30,IF(AND($D$1="三交代制",AI123&lt;&gt;"準",AI123&lt;&gt;"深",OR(AJ123="準",AJ123="深"),(NOT(OR(AND(AJ123="準",OR(AI123="日",AI123="休",AJ$17=1,AND(AK123&lt;&gt;"準",AK123&lt;&gt;"深",AI123="")),OR(AK123="休",AND(AK123="準",OR(AL123="休",AJ$17=30,AL$18="×")),AJ$17=31,AK$18="×",AK123="")),AND(AJ123="深",OR(AI123="休",AJ$17=1,AND(AK123&lt;&gt;"準",AK123&lt;&gt;"深",AI123="")),OR(AK123="休",AND(OR(AK123="準",AK123="深"),OR(AL123="休",AJ$17=30,AL$18="×")),AJ$17=31,AK$18="×",AK123="")))))),40,0))))</f>
        <v>0</v>
      </c>
      <c r="AK264" s="343">
        <f t="shared" ref="AK264" si="1968">IF(AND($D$1="二交代制",AK$17&gt;=1,AK$17&lt;=28,AK123="当",AL123="明",AM123="休",AN123="当"),10,IF(AND($D$1="三交代制",AK$17&gt;=2,AK$17&lt;=30,OR(AK123="準",AK123="深"),OR(AL123="準",AL123="深"),OR(AM123="準",AM123="深")),20,IF(AND($D$1="二交代制",OR(AK123="当",AK123="明"),NOT(OR(AND(AK123="当",OR(AL123="明",AK$17=31,AL$18="×"),OR(AM123="休",AK$17=30,AK$17=31,AM$18="×")),AND(AK123="明",OR(AJ123="当",AK$17=1),OR(AL123="休",AK$17=31,AL$18="×"))))),30,IF(AND($D$1="三交代制",AJ123&lt;&gt;"準",AJ123&lt;&gt;"深",OR(AK123="準",AK123="深"),(NOT(OR(AND(AK123="準",OR(AJ123="日",AJ123="休",AK$17=1,AND(AL123&lt;&gt;"準",AL123&lt;&gt;"深",AJ123="")),OR(AL123="休",AND(AL123="準",OR(AM123="休",AK$17=30,AM$18="×")),AK$17=31,AL$18="×",AL123="")),AND(AK123="深",OR(AJ123="休",AK$17=1,AND(AL123&lt;&gt;"準",AL123&lt;&gt;"深",AJ123="")),OR(AL123="休",AND(OR(AL123="準",AL123="深"),OR(AM123="休",AK$17=30,AM$18="×")),AK$17=31,AL$18="×",AL123="")))))),40,0))))</f>
        <v>0</v>
      </c>
      <c r="AL264" s="343">
        <f t="shared" ref="AL264" si="1969">IF(AND($D$1="二交代制",AL$17&gt;=1,AL$17&lt;=28,AL123="当",AM123="明",AN123="休",AO123="当"),10,IF(AND($D$1="三交代制",AL$17&gt;=2,AL$17&lt;=30,OR(AL123="準",AL123="深"),OR(AM123="準",AM123="深"),OR(AN123="準",AN123="深")),20,IF(AND($D$1="二交代制",OR(AL123="当",AL123="明"),NOT(OR(AND(AL123="当",OR(AM123="明",AL$17=31,AM$18="×"),OR(AN123="休",AL$17=30,AL$17=31,AN$18="×")),AND(AL123="明",OR(AK123="当",AL$17=1),OR(AM123="休",AL$17=31,AM$18="×"))))),30,IF(AND($D$1="三交代制",AK123&lt;&gt;"準",AK123&lt;&gt;"深",OR(AL123="準",AL123="深"),(NOT(OR(AND(AL123="準",OR(AK123="日",AK123="休",AL$17=1,AND(AM123&lt;&gt;"準",AM123&lt;&gt;"深",AK123="")),OR(AM123="休",AND(AM123="準",OR(AN123="休",AL$17=30,AN$18="×")),AL$17=31,AM$18="×",AM123="")),AND(AL123="深",OR(AK123="休",AL$17=1,AND(AM123&lt;&gt;"準",AM123&lt;&gt;"深",AK123="")),OR(AM123="休",AND(OR(AM123="準",AM123="深"),OR(AN123="休",AL$17=30,AN$18="×")),AL$17=31,AM$18="×",AM123="")))))),40,0))))</f>
        <v>0</v>
      </c>
      <c r="AM264" s="343">
        <f t="shared" ref="AM264" si="1970">IF(AND($D$1="二交代制",AM$17&gt;=1,AM$17&lt;=28,AM123="当",AN123="明",AO123="休",AP123="当"),10,IF(AND($D$1="三交代制",AM$17&gt;=2,AM$17&lt;=30,OR(AM123="準",AM123="深"),OR(AN123="準",AN123="深"),OR(AO123="準",AO123="深")),20,IF(AND($D$1="二交代制",OR(AM123="当",AM123="明"),NOT(OR(AND(AM123="当",OR(AN123="明",AM$17=31,AN$18="×"),OR(AO123="休",AM$17=30,AM$17=31,AO$18="×")),AND(AM123="明",OR(AL123="当",AM$17=1),OR(AN123="休",AM$17=31,AN$18="×"))))),30,IF(AND($D$1="三交代制",AL123&lt;&gt;"準",AL123&lt;&gt;"深",OR(AM123="準",AM123="深"),(NOT(OR(AND(AM123="準",OR(AL123="日",AL123="休",AM$17=1,AND(AN123&lt;&gt;"準",AN123&lt;&gt;"深",AL123="")),OR(AN123="休",AND(AN123="準",OR(AO123="休",AM$17=30,AO$18="×")),AM$17=31,AN$18="×",AN123="")),AND(AM123="深",OR(AL123="休",AM$17=1,AND(AN123&lt;&gt;"準",AN123&lt;&gt;"深",AL123="")),OR(AN123="休",AND(OR(AN123="準",AN123="深"),OR(AO123="休",AM$17=30,AO$18="×")),AM$17=31,AN$18="×",AN123="")))))),40,0))))</f>
        <v>0</v>
      </c>
      <c r="AN264" s="343">
        <f t="shared" ref="AN264" si="1971">IF(AND($D$1="二交代制",AN$17&gt;=1,AN$17&lt;=28,AN123="当",AO123="明",AP123="休",AQ123="当"),10,IF(AND($D$1="三交代制",AN$17&gt;=2,AN$17&lt;=30,OR(AN123="準",AN123="深"),OR(AO123="準",AO123="深"),OR(AP123="準",AP123="深")),20,IF(AND($D$1="二交代制",OR(AN123="当",AN123="明"),NOT(OR(AND(AN123="当",OR(AO123="明",AN$17=31,AO$18="×"),OR(AP123="休",AN$17=30,AN$17=31,AP$18="×")),AND(AN123="明",OR(AM123="当",AN$17=1),OR(AO123="休",AN$17=31,AO$18="×"))))),30,IF(AND($D$1="三交代制",AM123&lt;&gt;"準",AM123&lt;&gt;"深",OR(AN123="準",AN123="深"),(NOT(OR(AND(AN123="準",OR(AM123="日",AM123="休",AN$17=1,AND(AO123&lt;&gt;"準",AO123&lt;&gt;"深",AM123="")),OR(AO123="休",AND(AO123="準",OR(AP123="休",AN$17=30,AP$18="×")),AN$17=31,AO$18="×",AO123="")),AND(AN123="深",OR(AM123="休",AN$17=1,AND(AO123&lt;&gt;"準",AO123&lt;&gt;"深",AM123="")),OR(AO123="休",AND(OR(AO123="準",AO123="深"),OR(AP123="休",AN$17=30,AP$18="×")),AN$17=31,AO$18="×",AO123="")))))),40,0))))</f>
        <v>0</v>
      </c>
      <c r="AO264" s="343">
        <f t="shared" ref="AO264" si="1972">IF(AND($D$1="二交代制",AO$17&gt;=1,AO$17&lt;=28,AO123="当",AP123="明",AQ123="休",AR123="当"),10,IF(AND($D$1="三交代制",AO$17&gt;=2,AO$17&lt;=30,OR(AO123="準",AO123="深"),OR(AP123="準",AP123="深"),OR(AQ123="準",AQ123="深")),20,IF(AND($D$1="二交代制",OR(AO123="当",AO123="明"),NOT(OR(AND(AO123="当",OR(AP123="明",AO$17=31,AP$18="×"),OR(AQ123="休",AO$17=30,AO$17=31,AQ$18="×")),AND(AO123="明",OR(AN123="当",AO$17=1),OR(AP123="休",AO$17=31,AP$18="×"))))),30,IF(AND($D$1="三交代制",AN123&lt;&gt;"準",AN123&lt;&gt;"深",OR(AO123="準",AO123="深"),(NOT(OR(AND(AO123="準",OR(AN123="日",AN123="休",AO$17=1,AND(AP123&lt;&gt;"準",AP123&lt;&gt;"深",AN123="")),OR(AP123="休",AND(AP123="準",OR(AQ123="休",AO$17=30,AQ$18="×")),AO$17=31,AP$18="×",AP123="")),AND(AO123="深",OR(AN123="休",AO$17=1,AND(AP123&lt;&gt;"準",AP123&lt;&gt;"深",AN123="")),OR(AP123="休",AND(OR(AP123="準",AP123="深"),OR(AQ123="休",AO$17=30,AQ$18="×")),AO$17=31,AP$18="×",AP123="")))))),40,0))))</f>
        <v>0</v>
      </c>
    </row>
    <row r="265" spans="3:41" x14ac:dyDescent="0.4">
      <c r="C265" s="17"/>
      <c r="D265" s="27"/>
      <c r="E265" s="27"/>
      <c r="F265" s="27"/>
      <c r="G265" s="27"/>
      <c r="H265" s="27"/>
      <c r="I265" s="345"/>
      <c r="J265" s="434"/>
      <c r="K265" s="343"/>
      <c r="L265" s="343"/>
      <c r="M265" s="343"/>
      <c r="N265" s="343"/>
      <c r="O265" s="343"/>
      <c r="P265" s="343"/>
      <c r="Q265" s="343"/>
      <c r="R265" s="343"/>
      <c r="S265" s="343"/>
      <c r="T265" s="343"/>
      <c r="U265" s="343"/>
      <c r="V265" s="343"/>
      <c r="W265" s="343"/>
      <c r="X265" s="343"/>
      <c r="Y265" s="343"/>
      <c r="Z265" s="343"/>
      <c r="AA265" s="343"/>
      <c r="AB265" s="343"/>
      <c r="AC265" s="343"/>
      <c r="AD265" s="343"/>
      <c r="AE265" s="343"/>
      <c r="AF265" s="343"/>
      <c r="AG265" s="343"/>
      <c r="AH265" s="343"/>
      <c r="AI265" s="343"/>
      <c r="AJ265" s="343"/>
      <c r="AK265" s="343"/>
      <c r="AL265" s="343"/>
      <c r="AM265" s="343"/>
      <c r="AN265" s="343"/>
      <c r="AO265" s="343"/>
    </row>
    <row r="266" spans="3:41" x14ac:dyDescent="0.4">
      <c r="C266" s="17"/>
      <c r="D266" s="27"/>
      <c r="E266" s="27"/>
      <c r="F266" s="27"/>
      <c r="G266" s="27"/>
      <c r="H266" s="27"/>
      <c r="I266" s="345"/>
      <c r="J266" s="419" t="str">
        <f t="shared" ref="J266" si="1973">E125</f>
        <v/>
      </c>
      <c r="K266" s="343">
        <f t="shared" ref="K266" si="1974">IF(AND($D$1="二交代制",K$17&gt;=1,K$17&lt;=28,K125="当",L125="明",M125="休",N125="当"),10,IF(AND($D$1="三交代制",K$17&gt;=2,K$17&lt;=30,OR(K125="準",K125="深"),OR(L125="準",L125="深"),OR(M125="準",M125="深")),20,IF(AND($D$1="二交代制",OR(K125="当",K125="明"),NOT(OR(AND(K125="当",OR(L125="明",K$17=31,L$18="×"),OR(M125="休",K$17=30,K$17=31,M$18="×")),AND(K125="明",OR(J125="当",K$17=1),OR(L125="休",K$17=31,L$18="×"))))),30,IF(AND($D$1="三交代制",J125&lt;&gt;"準",J125&lt;&gt;"深",OR(K125="準",K125="深"),(NOT(OR(AND(K125="準",OR(J125="日",J125="休",K$17=1,AND(L125&lt;&gt;"準",L125&lt;&gt;"深",J125="")),OR(L125="休",AND(L125="準",OR(M125="休",K$17=30,M$18="×")),K$17=31,L$18="×",L125="")),AND(K125="深",OR(J125="休",K$17=1,AND(L125&lt;&gt;"準",L125&lt;&gt;"深",J125="")),OR(L125="休",AND(OR(L125="準",L125="深"),OR(M125="休",K$17=30,M$18="×")),K$17=31,L$18="×",L125="")))))),40,0))))</f>
        <v>0</v>
      </c>
      <c r="L266" s="343">
        <f t="shared" ref="L266" si="1975">IF(AND($D$1="二交代制",L$17&gt;=1,L$17&lt;=28,L125="当",M125="明",N125="休",O125="当"),10,IF(AND($D$1="三交代制",L$17&gt;=2,L$17&lt;=30,OR(L125="準",L125="深"),OR(M125="準",M125="深"),OR(N125="準",N125="深")),20,IF(AND($D$1="二交代制",OR(L125="当",L125="明"),NOT(OR(AND(L125="当",OR(M125="明",L$17=31,M$18="×"),OR(N125="休",L$17=30,L$17=31,N$18="×")),AND(L125="明",OR(K125="当",L$17=1),OR(M125="休",L$17=31,M$18="×"))))),30,IF(AND($D$1="三交代制",K125&lt;&gt;"準",K125&lt;&gt;"深",OR(L125="準",L125="深"),(NOT(OR(AND(L125="準",OR(K125="日",K125="休",L$17=1,AND(M125&lt;&gt;"準",M125&lt;&gt;"深",K125="")),OR(M125="休",AND(M125="準",OR(N125="休",L$17=30,N$18="×")),L$17=31,M$18="×",M125="")),AND(L125="深",OR(K125="休",L$17=1,AND(M125&lt;&gt;"準",M125&lt;&gt;"深",K125="")),OR(M125="休",AND(OR(M125="準",M125="深"),OR(N125="休",L$17=30,N$18="×")),L$17=31,M$18="×",M125="")))))),40,0))))</f>
        <v>0</v>
      </c>
      <c r="M266" s="343">
        <f t="shared" ref="M266" si="1976">IF(AND($D$1="二交代制",M$17&gt;=1,M$17&lt;=28,M125="当",N125="明",O125="休",P125="当"),10,IF(AND($D$1="三交代制",M$17&gt;=2,M$17&lt;=30,OR(M125="準",M125="深"),OR(N125="準",N125="深"),OR(O125="準",O125="深")),20,IF(AND($D$1="二交代制",OR(M125="当",M125="明"),NOT(OR(AND(M125="当",OR(N125="明",M$17=31,N$18="×"),OR(O125="休",M$17=30,M$17=31,O$18="×")),AND(M125="明",OR(L125="当",M$17=1),OR(N125="休",M$17=31,N$18="×"))))),30,IF(AND($D$1="三交代制",L125&lt;&gt;"準",L125&lt;&gt;"深",OR(M125="準",M125="深"),(NOT(OR(AND(M125="準",OR(L125="日",L125="休",M$17=1,AND(N125&lt;&gt;"準",N125&lt;&gt;"深",L125="")),OR(N125="休",AND(N125="準",OR(O125="休",M$17=30,O$18="×")),M$17=31,N$18="×",N125="")),AND(M125="深",OR(L125="休",M$17=1,AND(N125&lt;&gt;"準",N125&lt;&gt;"深",L125="")),OR(N125="休",AND(OR(N125="準",N125="深"),OR(O125="休",M$17=30,O$18="×")),M$17=31,N$18="×",N125="")))))),40,0))))</f>
        <v>0</v>
      </c>
      <c r="N266" s="343">
        <f t="shared" ref="N266" si="1977">IF(AND($D$1="二交代制",N$17&gt;=1,N$17&lt;=28,N125="当",O125="明",P125="休",Q125="当"),10,IF(AND($D$1="三交代制",N$17&gt;=2,N$17&lt;=30,OR(N125="準",N125="深"),OR(O125="準",O125="深"),OR(P125="準",P125="深")),20,IF(AND($D$1="二交代制",OR(N125="当",N125="明"),NOT(OR(AND(N125="当",OR(O125="明",N$17=31,O$18="×"),OR(P125="休",N$17=30,N$17=31,P$18="×")),AND(N125="明",OR(M125="当",N$17=1),OR(O125="休",N$17=31,O$18="×"))))),30,IF(AND($D$1="三交代制",M125&lt;&gt;"準",M125&lt;&gt;"深",OR(N125="準",N125="深"),(NOT(OR(AND(N125="準",OR(M125="日",M125="休",N$17=1,AND(O125&lt;&gt;"準",O125&lt;&gt;"深",M125="")),OR(O125="休",AND(O125="準",OR(P125="休",N$17=30,P$18="×")),N$17=31,O$18="×",O125="")),AND(N125="深",OR(M125="休",N$17=1,AND(O125&lt;&gt;"準",O125&lt;&gt;"深",M125="")),OR(O125="休",AND(OR(O125="準",O125="深"),OR(P125="休",N$17=30,P$18="×")),N$17=31,O$18="×",O125="")))))),40,0))))</f>
        <v>0</v>
      </c>
      <c r="O266" s="343">
        <f t="shared" ref="O266" si="1978">IF(AND($D$1="二交代制",O$17&gt;=1,O$17&lt;=28,O125="当",P125="明",Q125="休",R125="当"),10,IF(AND($D$1="三交代制",O$17&gt;=2,O$17&lt;=30,OR(O125="準",O125="深"),OR(P125="準",P125="深"),OR(Q125="準",Q125="深")),20,IF(AND($D$1="二交代制",OR(O125="当",O125="明"),NOT(OR(AND(O125="当",OR(P125="明",O$17=31,P$18="×"),OR(Q125="休",O$17=30,O$17=31,Q$18="×")),AND(O125="明",OR(N125="当",O$17=1),OR(P125="休",O$17=31,P$18="×"))))),30,IF(AND($D$1="三交代制",N125&lt;&gt;"準",N125&lt;&gt;"深",OR(O125="準",O125="深"),(NOT(OR(AND(O125="準",OR(N125="日",N125="休",O$17=1,AND(P125&lt;&gt;"準",P125&lt;&gt;"深",N125="")),OR(P125="休",AND(P125="準",OR(Q125="休",O$17=30,Q$18="×")),O$17=31,P$18="×",P125="")),AND(O125="深",OR(N125="休",O$17=1,AND(P125&lt;&gt;"準",P125&lt;&gt;"深",N125="")),OR(P125="休",AND(OR(P125="準",P125="深"),OR(Q125="休",O$17=30,Q$18="×")),O$17=31,P$18="×",P125="")))))),40,0))))</f>
        <v>0</v>
      </c>
      <c r="P266" s="343">
        <f t="shared" ref="P266" si="1979">IF(AND($D$1="二交代制",P$17&gt;=1,P$17&lt;=28,P125="当",Q125="明",R125="休",S125="当"),10,IF(AND($D$1="三交代制",P$17&gt;=2,P$17&lt;=30,OR(P125="準",P125="深"),OR(Q125="準",Q125="深"),OR(R125="準",R125="深")),20,IF(AND($D$1="二交代制",OR(P125="当",P125="明"),NOT(OR(AND(P125="当",OR(Q125="明",P$17=31,Q$18="×"),OR(R125="休",P$17=30,P$17=31,R$18="×")),AND(P125="明",OR(O125="当",P$17=1),OR(Q125="休",P$17=31,Q$18="×"))))),30,IF(AND($D$1="三交代制",O125&lt;&gt;"準",O125&lt;&gt;"深",OR(P125="準",P125="深"),(NOT(OR(AND(P125="準",OR(O125="日",O125="休",P$17=1,AND(Q125&lt;&gt;"準",Q125&lt;&gt;"深",O125="")),OR(Q125="休",AND(Q125="準",OR(R125="休",P$17=30,R$18="×")),P$17=31,Q$18="×",Q125="")),AND(P125="深",OR(O125="休",P$17=1,AND(Q125&lt;&gt;"準",Q125&lt;&gt;"深",O125="")),OR(Q125="休",AND(OR(Q125="準",Q125="深"),OR(R125="休",P$17=30,R$18="×")),P$17=31,Q$18="×",Q125="")))))),40,0))))</f>
        <v>0</v>
      </c>
      <c r="Q266" s="343">
        <f t="shared" ref="Q266" si="1980">IF(AND($D$1="二交代制",Q$17&gt;=1,Q$17&lt;=28,Q125="当",R125="明",S125="休",T125="当"),10,IF(AND($D$1="三交代制",Q$17&gt;=2,Q$17&lt;=30,OR(Q125="準",Q125="深"),OR(R125="準",R125="深"),OR(S125="準",S125="深")),20,IF(AND($D$1="二交代制",OR(Q125="当",Q125="明"),NOT(OR(AND(Q125="当",OR(R125="明",Q$17=31,R$18="×"),OR(S125="休",Q$17=30,Q$17=31,S$18="×")),AND(Q125="明",OR(P125="当",Q$17=1),OR(R125="休",Q$17=31,R$18="×"))))),30,IF(AND($D$1="三交代制",P125&lt;&gt;"準",P125&lt;&gt;"深",OR(Q125="準",Q125="深"),(NOT(OR(AND(Q125="準",OR(P125="日",P125="休",Q$17=1,AND(R125&lt;&gt;"準",R125&lt;&gt;"深",P125="")),OR(R125="休",AND(R125="準",OR(S125="休",Q$17=30,S$18="×")),Q$17=31,R$18="×",R125="")),AND(Q125="深",OR(P125="休",Q$17=1,AND(R125&lt;&gt;"準",R125&lt;&gt;"深",P125="")),OR(R125="休",AND(OR(R125="準",R125="深"),OR(S125="休",Q$17=30,S$18="×")),Q$17=31,R$18="×",R125="")))))),40,0))))</f>
        <v>0</v>
      </c>
      <c r="R266" s="343">
        <f t="shared" ref="R266" si="1981">IF(AND($D$1="二交代制",R$17&gt;=1,R$17&lt;=28,R125="当",S125="明",T125="休",U125="当"),10,IF(AND($D$1="三交代制",R$17&gt;=2,R$17&lt;=30,OR(R125="準",R125="深"),OR(S125="準",S125="深"),OR(T125="準",T125="深")),20,IF(AND($D$1="二交代制",OR(R125="当",R125="明"),NOT(OR(AND(R125="当",OR(S125="明",R$17=31,S$18="×"),OR(T125="休",R$17=30,R$17=31,T$18="×")),AND(R125="明",OR(Q125="当",R$17=1),OR(S125="休",R$17=31,S$18="×"))))),30,IF(AND($D$1="三交代制",Q125&lt;&gt;"準",Q125&lt;&gt;"深",OR(R125="準",R125="深"),(NOT(OR(AND(R125="準",OR(Q125="日",Q125="休",R$17=1,AND(S125&lt;&gt;"準",S125&lt;&gt;"深",Q125="")),OR(S125="休",AND(S125="準",OR(T125="休",R$17=30,T$18="×")),R$17=31,S$18="×",S125="")),AND(R125="深",OR(Q125="休",R$17=1,AND(S125&lt;&gt;"準",S125&lt;&gt;"深",Q125="")),OR(S125="休",AND(OR(S125="準",S125="深"),OR(T125="休",R$17=30,T$18="×")),R$17=31,S$18="×",S125="")))))),40,0))))</f>
        <v>0</v>
      </c>
      <c r="S266" s="343">
        <f t="shared" ref="S266" si="1982">IF(AND($D$1="二交代制",S$17&gt;=1,S$17&lt;=28,S125="当",T125="明",U125="休",V125="当"),10,IF(AND($D$1="三交代制",S$17&gt;=2,S$17&lt;=30,OR(S125="準",S125="深"),OR(T125="準",T125="深"),OR(U125="準",U125="深")),20,IF(AND($D$1="二交代制",OR(S125="当",S125="明"),NOT(OR(AND(S125="当",OR(T125="明",S$17=31,T$18="×"),OR(U125="休",S$17=30,S$17=31,U$18="×")),AND(S125="明",OR(R125="当",S$17=1),OR(T125="休",S$17=31,T$18="×"))))),30,IF(AND($D$1="三交代制",R125&lt;&gt;"準",R125&lt;&gt;"深",OR(S125="準",S125="深"),(NOT(OR(AND(S125="準",OR(R125="日",R125="休",S$17=1,AND(T125&lt;&gt;"準",T125&lt;&gt;"深",R125="")),OR(T125="休",AND(T125="準",OR(U125="休",S$17=30,U$18="×")),S$17=31,T$18="×",T125="")),AND(S125="深",OR(R125="休",S$17=1,AND(T125&lt;&gt;"準",T125&lt;&gt;"深",R125="")),OR(T125="休",AND(OR(T125="準",T125="深"),OR(U125="休",S$17=30,U$18="×")),S$17=31,T$18="×",T125="")))))),40,0))))</f>
        <v>0</v>
      </c>
      <c r="T266" s="343">
        <f t="shared" ref="T266" si="1983">IF(AND($D$1="二交代制",T$17&gt;=1,T$17&lt;=28,T125="当",U125="明",V125="休",W125="当"),10,IF(AND($D$1="三交代制",T$17&gt;=2,T$17&lt;=30,OR(T125="準",T125="深"),OR(U125="準",U125="深"),OR(V125="準",V125="深")),20,IF(AND($D$1="二交代制",OR(T125="当",T125="明"),NOT(OR(AND(T125="当",OR(U125="明",T$17=31,U$18="×"),OR(V125="休",T$17=30,T$17=31,V$18="×")),AND(T125="明",OR(S125="当",T$17=1),OR(U125="休",T$17=31,U$18="×"))))),30,IF(AND($D$1="三交代制",S125&lt;&gt;"準",S125&lt;&gt;"深",OR(T125="準",T125="深"),(NOT(OR(AND(T125="準",OR(S125="日",S125="休",T$17=1,AND(U125&lt;&gt;"準",U125&lt;&gt;"深",S125="")),OR(U125="休",AND(U125="準",OR(V125="休",T$17=30,V$18="×")),T$17=31,U$18="×",U125="")),AND(T125="深",OR(S125="休",T$17=1,AND(U125&lt;&gt;"準",U125&lt;&gt;"深",S125="")),OR(U125="休",AND(OR(U125="準",U125="深"),OR(V125="休",T$17=30,V$18="×")),T$17=31,U$18="×",U125="")))))),40,0))))</f>
        <v>0</v>
      </c>
      <c r="U266" s="343">
        <f t="shared" ref="U266" si="1984">IF(AND($D$1="二交代制",U$17&gt;=1,U$17&lt;=28,U125="当",V125="明",W125="休",X125="当"),10,IF(AND($D$1="三交代制",U$17&gt;=2,U$17&lt;=30,OR(U125="準",U125="深"),OR(V125="準",V125="深"),OR(W125="準",W125="深")),20,IF(AND($D$1="二交代制",OR(U125="当",U125="明"),NOT(OR(AND(U125="当",OR(V125="明",U$17=31,V$18="×"),OR(W125="休",U$17=30,U$17=31,W$18="×")),AND(U125="明",OR(T125="当",U$17=1),OR(V125="休",U$17=31,V$18="×"))))),30,IF(AND($D$1="三交代制",T125&lt;&gt;"準",T125&lt;&gt;"深",OR(U125="準",U125="深"),(NOT(OR(AND(U125="準",OR(T125="日",T125="休",U$17=1,AND(V125&lt;&gt;"準",V125&lt;&gt;"深",T125="")),OR(V125="休",AND(V125="準",OR(W125="休",U$17=30,W$18="×")),U$17=31,V$18="×",V125="")),AND(U125="深",OR(T125="休",U$17=1,AND(V125&lt;&gt;"準",V125&lt;&gt;"深",T125="")),OR(V125="休",AND(OR(V125="準",V125="深"),OR(W125="休",U$17=30,W$18="×")),U$17=31,V$18="×",V125="")))))),40,0))))</f>
        <v>0</v>
      </c>
      <c r="V266" s="343">
        <f t="shared" ref="V266" si="1985">IF(AND($D$1="二交代制",V$17&gt;=1,V$17&lt;=28,V125="当",W125="明",X125="休",Y125="当"),10,IF(AND($D$1="三交代制",V$17&gt;=2,V$17&lt;=30,OR(V125="準",V125="深"),OR(W125="準",W125="深"),OR(X125="準",X125="深")),20,IF(AND($D$1="二交代制",OR(V125="当",V125="明"),NOT(OR(AND(V125="当",OR(W125="明",V$17=31,W$18="×"),OR(X125="休",V$17=30,V$17=31,X$18="×")),AND(V125="明",OR(U125="当",V$17=1),OR(W125="休",V$17=31,W$18="×"))))),30,IF(AND($D$1="三交代制",U125&lt;&gt;"準",U125&lt;&gt;"深",OR(V125="準",V125="深"),(NOT(OR(AND(V125="準",OR(U125="日",U125="休",V$17=1,AND(W125&lt;&gt;"準",W125&lt;&gt;"深",U125="")),OR(W125="休",AND(W125="準",OR(X125="休",V$17=30,X$18="×")),V$17=31,W$18="×",W125="")),AND(V125="深",OR(U125="休",V$17=1,AND(W125&lt;&gt;"準",W125&lt;&gt;"深",U125="")),OR(W125="休",AND(OR(W125="準",W125="深"),OR(X125="休",V$17=30,X$18="×")),V$17=31,W$18="×",W125="")))))),40,0))))</f>
        <v>0</v>
      </c>
      <c r="W266" s="343">
        <f t="shared" ref="W266" si="1986">IF(AND($D$1="二交代制",W$17&gt;=1,W$17&lt;=28,W125="当",X125="明",Y125="休",Z125="当"),10,IF(AND($D$1="三交代制",W$17&gt;=2,W$17&lt;=30,OR(W125="準",W125="深"),OR(X125="準",X125="深"),OR(Y125="準",Y125="深")),20,IF(AND($D$1="二交代制",OR(W125="当",W125="明"),NOT(OR(AND(W125="当",OR(X125="明",W$17=31,X$18="×"),OR(Y125="休",W$17=30,W$17=31,Y$18="×")),AND(W125="明",OR(V125="当",W$17=1),OR(X125="休",W$17=31,X$18="×"))))),30,IF(AND($D$1="三交代制",V125&lt;&gt;"準",V125&lt;&gt;"深",OR(W125="準",W125="深"),(NOT(OR(AND(W125="準",OR(V125="日",V125="休",W$17=1,AND(X125&lt;&gt;"準",X125&lt;&gt;"深",V125="")),OR(X125="休",AND(X125="準",OR(Y125="休",W$17=30,Y$18="×")),W$17=31,X$18="×",X125="")),AND(W125="深",OR(V125="休",W$17=1,AND(X125&lt;&gt;"準",X125&lt;&gt;"深",V125="")),OR(X125="休",AND(OR(X125="準",X125="深"),OR(Y125="休",W$17=30,Y$18="×")),W$17=31,X$18="×",X125="")))))),40,0))))</f>
        <v>0</v>
      </c>
      <c r="X266" s="343">
        <f t="shared" ref="X266" si="1987">IF(AND($D$1="二交代制",X$17&gt;=1,X$17&lt;=28,X125="当",Y125="明",Z125="休",AA125="当"),10,IF(AND($D$1="三交代制",X$17&gt;=2,X$17&lt;=30,OR(X125="準",X125="深"),OR(Y125="準",Y125="深"),OR(Z125="準",Z125="深")),20,IF(AND($D$1="二交代制",OR(X125="当",X125="明"),NOT(OR(AND(X125="当",OR(Y125="明",X$17=31,Y$18="×"),OR(Z125="休",X$17=30,X$17=31,Z$18="×")),AND(X125="明",OR(W125="当",X$17=1),OR(Y125="休",X$17=31,Y$18="×"))))),30,IF(AND($D$1="三交代制",W125&lt;&gt;"準",W125&lt;&gt;"深",OR(X125="準",X125="深"),(NOT(OR(AND(X125="準",OR(W125="日",W125="休",X$17=1,AND(Y125&lt;&gt;"準",Y125&lt;&gt;"深",W125="")),OR(Y125="休",AND(Y125="準",OR(Z125="休",X$17=30,Z$18="×")),X$17=31,Y$18="×",Y125="")),AND(X125="深",OR(W125="休",X$17=1,AND(Y125&lt;&gt;"準",Y125&lt;&gt;"深",W125="")),OR(Y125="休",AND(OR(Y125="準",Y125="深"),OR(Z125="休",X$17=30,Z$18="×")),X$17=31,Y$18="×",Y125="")))))),40,0))))</f>
        <v>0</v>
      </c>
      <c r="Y266" s="343">
        <f t="shared" ref="Y266" si="1988">IF(AND($D$1="二交代制",Y$17&gt;=1,Y$17&lt;=28,Y125="当",Z125="明",AA125="休",AB125="当"),10,IF(AND($D$1="三交代制",Y$17&gt;=2,Y$17&lt;=30,OR(Y125="準",Y125="深"),OR(Z125="準",Z125="深"),OR(AA125="準",AA125="深")),20,IF(AND($D$1="二交代制",OR(Y125="当",Y125="明"),NOT(OR(AND(Y125="当",OR(Z125="明",Y$17=31,Z$18="×"),OR(AA125="休",Y$17=30,Y$17=31,AA$18="×")),AND(Y125="明",OR(X125="当",Y$17=1),OR(Z125="休",Y$17=31,Z$18="×"))))),30,IF(AND($D$1="三交代制",X125&lt;&gt;"準",X125&lt;&gt;"深",OR(Y125="準",Y125="深"),(NOT(OR(AND(Y125="準",OR(X125="日",X125="休",Y$17=1,AND(Z125&lt;&gt;"準",Z125&lt;&gt;"深",X125="")),OR(Z125="休",AND(Z125="準",OR(AA125="休",Y$17=30,AA$18="×")),Y$17=31,Z$18="×",Z125="")),AND(Y125="深",OR(X125="休",Y$17=1,AND(Z125&lt;&gt;"準",Z125&lt;&gt;"深",X125="")),OR(Z125="休",AND(OR(Z125="準",Z125="深"),OR(AA125="休",Y$17=30,AA$18="×")),Y$17=31,Z$18="×",Z125="")))))),40,0))))</f>
        <v>0</v>
      </c>
      <c r="Z266" s="343">
        <f t="shared" ref="Z266" si="1989">IF(AND($D$1="二交代制",Z$17&gt;=1,Z$17&lt;=28,Z125="当",AA125="明",AB125="休",AC125="当"),10,IF(AND($D$1="三交代制",Z$17&gt;=2,Z$17&lt;=30,OR(Z125="準",Z125="深"),OR(AA125="準",AA125="深"),OR(AB125="準",AB125="深")),20,IF(AND($D$1="二交代制",OR(Z125="当",Z125="明"),NOT(OR(AND(Z125="当",OR(AA125="明",Z$17=31,AA$18="×"),OR(AB125="休",Z$17=30,Z$17=31,AB$18="×")),AND(Z125="明",OR(Y125="当",Z$17=1),OR(AA125="休",Z$17=31,AA$18="×"))))),30,IF(AND($D$1="三交代制",Y125&lt;&gt;"準",Y125&lt;&gt;"深",OR(Z125="準",Z125="深"),(NOT(OR(AND(Z125="準",OR(Y125="日",Y125="休",Z$17=1,AND(AA125&lt;&gt;"準",AA125&lt;&gt;"深",Y125="")),OR(AA125="休",AND(AA125="準",OR(AB125="休",Z$17=30,AB$18="×")),Z$17=31,AA$18="×",AA125="")),AND(Z125="深",OR(Y125="休",Z$17=1,AND(AA125&lt;&gt;"準",AA125&lt;&gt;"深",Y125="")),OR(AA125="休",AND(OR(AA125="準",AA125="深"),OR(AB125="休",Z$17=30,AB$18="×")),Z$17=31,AA$18="×",AA125="")))))),40,0))))</f>
        <v>0</v>
      </c>
      <c r="AA266" s="343">
        <f t="shared" ref="AA266" si="1990">IF(AND($D$1="二交代制",AA$17&gt;=1,AA$17&lt;=28,AA125="当",AB125="明",AC125="休",AD125="当"),10,IF(AND($D$1="三交代制",AA$17&gt;=2,AA$17&lt;=30,OR(AA125="準",AA125="深"),OR(AB125="準",AB125="深"),OR(AC125="準",AC125="深")),20,IF(AND($D$1="二交代制",OR(AA125="当",AA125="明"),NOT(OR(AND(AA125="当",OR(AB125="明",AA$17=31,AB$18="×"),OR(AC125="休",AA$17=30,AA$17=31,AC$18="×")),AND(AA125="明",OR(Z125="当",AA$17=1),OR(AB125="休",AA$17=31,AB$18="×"))))),30,IF(AND($D$1="三交代制",Z125&lt;&gt;"準",Z125&lt;&gt;"深",OR(AA125="準",AA125="深"),(NOT(OR(AND(AA125="準",OR(Z125="日",Z125="休",AA$17=1,AND(AB125&lt;&gt;"準",AB125&lt;&gt;"深",Z125="")),OR(AB125="休",AND(AB125="準",OR(AC125="休",AA$17=30,AC$18="×")),AA$17=31,AB$18="×",AB125="")),AND(AA125="深",OR(Z125="休",AA$17=1,AND(AB125&lt;&gt;"準",AB125&lt;&gt;"深",Z125="")),OR(AB125="休",AND(OR(AB125="準",AB125="深"),OR(AC125="休",AA$17=30,AC$18="×")),AA$17=31,AB$18="×",AB125="")))))),40,0))))</f>
        <v>0</v>
      </c>
      <c r="AB266" s="343">
        <f t="shared" ref="AB266" si="1991">IF(AND($D$1="二交代制",AB$17&gt;=1,AB$17&lt;=28,AB125="当",AC125="明",AD125="休",AE125="当"),10,IF(AND($D$1="三交代制",AB$17&gt;=2,AB$17&lt;=30,OR(AB125="準",AB125="深"),OR(AC125="準",AC125="深"),OR(AD125="準",AD125="深")),20,IF(AND($D$1="二交代制",OR(AB125="当",AB125="明"),NOT(OR(AND(AB125="当",OR(AC125="明",AB$17=31,AC$18="×"),OR(AD125="休",AB$17=30,AB$17=31,AD$18="×")),AND(AB125="明",OR(AA125="当",AB$17=1),OR(AC125="休",AB$17=31,AC$18="×"))))),30,IF(AND($D$1="三交代制",AA125&lt;&gt;"準",AA125&lt;&gt;"深",OR(AB125="準",AB125="深"),(NOT(OR(AND(AB125="準",OR(AA125="日",AA125="休",AB$17=1,AND(AC125&lt;&gt;"準",AC125&lt;&gt;"深",AA125="")),OR(AC125="休",AND(AC125="準",OR(AD125="休",AB$17=30,AD$18="×")),AB$17=31,AC$18="×",AC125="")),AND(AB125="深",OR(AA125="休",AB$17=1,AND(AC125&lt;&gt;"準",AC125&lt;&gt;"深",AA125="")),OR(AC125="休",AND(OR(AC125="準",AC125="深"),OR(AD125="休",AB$17=30,AD$18="×")),AB$17=31,AC$18="×",AC125="")))))),40,0))))</f>
        <v>0</v>
      </c>
      <c r="AC266" s="343">
        <f t="shared" ref="AC266" si="1992">IF(AND($D$1="二交代制",AC$17&gt;=1,AC$17&lt;=28,AC125="当",AD125="明",AE125="休",AF125="当"),10,IF(AND($D$1="三交代制",AC$17&gt;=2,AC$17&lt;=30,OR(AC125="準",AC125="深"),OR(AD125="準",AD125="深"),OR(AE125="準",AE125="深")),20,IF(AND($D$1="二交代制",OR(AC125="当",AC125="明"),NOT(OR(AND(AC125="当",OR(AD125="明",AC$17=31,AD$18="×"),OR(AE125="休",AC$17=30,AC$17=31,AE$18="×")),AND(AC125="明",OR(AB125="当",AC$17=1),OR(AD125="休",AC$17=31,AD$18="×"))))),30,IF(AND($D$1="三交代制",AB125&lt;&gt;"準",AB125&lt;&gt;"深",OR(AC125="準",AC125="深"),(NOT(OR(AND(AC125="準",OR(AB125="日",AB125="休",AC$17=1,AND(AD125&lt;&gt;"準",AD125&lt;&gt;"深",AB125="")),OR(AD125="休",AND(AD125="準",OR(AE125="休",AC$17=30,AE$18="×")),AC$17=31,AD$18="×",AD125="")),AND(AC125="深",OR(AB125="休",AC$17=1,AND(AD125&lt;&gt;"準",AD125&lt;&gt;"深",AB125="")),OR(AD125="休",AND(OR(AD125="準",AD125="深"),OR(AE125="休",AC$17=30,AE$18="×")),AC$17=31,AD$18="×",AD125="")))))),40,0))))</f>
        <v>0</v>
      </c>
      <c r="AD266" s="343">
        <f t="shared" ref="AD266" si="1993">IF(AND($D$1="二交代制",AD$17&gt;=1,AD$17&lt;=28,AD125="当",AE125="明",AF125="休",AG125="当"),10,IF(AND($D$1="三交代制",AD$17&gt;=2,AD$17&lt;=30,OR(AD125="準",AD125="深"),OR(AE125="準",AE125="深"),OR(AF125="準",AF125="深")),20,IF(AND($D$1="二交代制",OR(AD125="当",AD125="明"),NOT(OR(AND(AD125="当",OR(AE125="明",AD$17=31,AE$18="×"),OR(AF125="休",AD$17=30,AD$17=31,AF$18="×")),AND(AD125="明",OR(AC125="当",AD$17=1),OR(AE125="休",AD$17=31,AE$18="×"))))),30,IF(AND($D$1="三交代制",AC125&lt;&gt;"準",AC125&lt;&gt;"深",OR(AD125="準",AD125="深"),(NOT(OR(AND(AD125="準",OR(AC125="日",AC125="休",AD$17=1,AND(AE125&lt;&gt;"準",AE125&lt;&gt;"深",AC125="")),OR(AE125="休",AND(AE125="準",OR(AF125="休",AD$17=30,AF$18="×")),AD$17=31,AE$18="×",AE125="")),AND(AD125="深",OR(AC125="休",AD$17=1,AND(AE125&lt;&gt;"準",AE125&lt;&gt;"深",AC125="")),OR(AE125="休",AND(OR(AE125="準",AE125="深"),OR(AF125="休",AD$17=30,AF$18="×")),AD$17=31,AE$18="×",AE125="")))))),40,0))))</f>
        <v>0</v>
      </c>
      <c r="AE266" s="343">
        <f t="shared" ref="AE266" si="1994">IF(AND($D$1="二交代制",AE$17&gt;=1,AE$17&lt;=28,AE125="当",AF125="明",AG125="休",AH125="当"),10,IF(AND($D$1="三交代制",AE$17&gt;=2,AE$17&lt;=30,OR(AE125="準",AE125="深"),OR(AF125="準",AF125="深"),OR(AG125="準",AG125="深")),20,IF(AND($D$1="二交代制",OR(AE125="当",AE125="明"),NOT(OR(AND(AE125="当",OR(AF125="明",AE$17=31,AF$18="×"),OR(AG125="休",AE$17=30,AE$17=31,AG$18="×")),AND(AE125="明",OR(AD125="当",AE$17=1),OR(AF125="休",AE$17=31,AF$18="×"))))),30,IF(AND($D$1="三交代制",AD125&lt;&gt;"準",AD125&lt;&gt;"深",OR(AE125="準",AE125="深"),(NOT(OR(AND(AE125="準",OR(AD125="日",AD125="休",AE$17=1,AND(AF125&lt;&gt;"準",AF125&lt;&gt;"深",AD125="")),OR(AF125="休",AND(AF125="準",OR(AG125="休",AE$17=30,AG$18="×")),AE$17=31,AF$18="×",AF125="")),AND(AE125="深",OR(AD125="休",AE$17=1,AND(AF125&lt;&gt;"準",AF125&lt;&gt;"深",AD125="")),OR(AF125="休",AND(OR(AF125="準",AF125="深"),OR(AG125="休",AE$17=30,AG$18="×")),AE$17=31,AF$18="×",AF125="")))))),40,0))))</f>
        <v>0</v>
      </c>
      <c r="AF266" s="343">
        <f t="shared" ref="AF266" si="1995">IF(AND($D$1="二交代制",AF$17&gt;=1,AF$17&lt;=28,AF125="当",AG125="明",AH125="休",AI125="当"),10,IF(AND($D$1="三交代制",AF$17&gt;=2,AF$17&lt;=30,OR(AF125="準",AF125="深"),OR(AG125="準",AG125="深"),OR(AH125="準",AH125="深")),20,IF(AND($D$1="二交代制",OR(AF125="当",AF125="明"),NOT(OR(AND(AF125="当",OR(AG125="明",AF$17=31,AG$18="×"),OR(AH125="休",AF$17=30,AF$17=31,AH$18="×")),AND(AF125="明",OR(AE125="当",AF$17=1),OR(AG125="休",AF$17=31,AG$18="×"))))),30,IF(AND($D$1="三交代制",AE125&lt;&gt;"準",AE125&lt;&gt;"深",OR(AF125="準",AF125="深"),(NOT(OR(AND(AF125="準",OR(AE125="日",AE125="休",AF$17=1,AND(AG125&lt;&gt;"準",AG125&lt;&gt;"深",AE125="")),OR(AG125="休",AND(AG125="準",OR(AH125="休",AF$17=30,AH$18="×")),AF$17=31,AG$18="×",AG125="")),AND(AF125="深",OR(AE125="休",AF$17=1,AND(AG125&lt;&gt;"準",AG125&lt;&gt;"深",AE125="")),OR(AG125="休",AND(OR(AG125="準",AG125="深"),OR(AH125="休",AF$17=30,AH$18="×")),AF$17=31,AG$18="×",AG125="")))))),40,0))))</f>
        <v>0</v>
      </c>
      <c r="AG266" s="343">
        <f t="shared" ref="AG266" si="1996">IF(AND($D$1="二交代制",AG$17&gt;=1,AG$17&lt;=28,AG125="当",AH125="明",AI125="休",AJ125="当"),10,IF(AND($D$1="三交代制",AG$17&gt;=2,AG$17&lt;=30,OR(AG125="準",AG125="深"),OR(AH125="準",AH125="深"),OR(AI125="準",AI125="深")),20,IF(AND($D$1="二交代制",OR(AG125="当",AG125="明"),NOT(OR(AND(AG125="当",OR(AH125="明",AG$17=31,AH$18="×"),OR(AI125="休",AG$17=30,AG$17=31,AI$18="×")),AND(AG125="明",OR(AF125="当",AG$17=1),OR(AH125="休",AG$17=31,AH$18="×"))))),30,IF(AND($D$1="三交代制",AF125&lt;&gt;"準",AF125&lt;&gt;"深",OR(AG125="準",AG125="深"),(NOT(OR(AND(AG125="準",OR(AF125="日",AF125="休",AG$17=1,AND(AH125&lt;&gt;"準",AH125&lt;&gt;"深",AF125="")),OR(AH125="休",AND(AH125="準",OR(AI125="休",AG$17=30,AI$18="×")),AG$17=31,AH$18="×",AH125="")),AND(AG125="深",OR(AF125="休",AG$17=1,AND(AH125&lt;&gt;"準",AH125&lt;&gt;"深",AF125="")),OR(AH125="休",AND(OR(AH125="準",AH125="深"),OR(AI125="休",AG$17=30,AI$18="×")),AG$17=31,AH$18="×",AH125="")))))),40,0))))</f>
        <v>0</v>
      </c>
      <c r="AH266" s="343">
        <f t="shared" ref="AH266" si="1997">IF(AND($D$1="二交代制",AH$17&gt;=1,AH$17&lt;=28,AH125="当",AI125="明",AJ125="休",AK125="当"),10,IF(AND($D$1="三交代制",AH$17&gt;=2,AH$17&lt;=30,OR(AH125="準",AH125="深"),OR(AI125="準",AI125="深"),OR(AJ125="準",AJ125="深")),20,IF(AND($D$1="二交代制",OR(AH125="当",AH125="明"),NOT(OR(AND(AH125="当",OR(AI125="明",AH$17=31,AI$18="×"),OR(AJ125="休",AH$17=30,AH$17=31,AJ$18="×")),AND(AH125="明",OR(AG125="当",AH$17=1),OR(AI125="休",AH$17=31,AI$18="×"))))),30,IF(AND($D$1="三交代制",AG125&lt;&gt;"準",AG125&lt;&gt;"深",OR(AH125="準",AH125="深"),(NOT(OR(AND(AH125="準",OR(AG125="日",AG125="休",AH$17=1,AND(AI125&lt;&gt;"準",AI125&lt;&gt;"深",AG125="")),OR(AI125="休",AND(AI125="準",OR(AJ125="休",AH$17=30,AJ$18="×")),AH$17=31,AI$18="×",AI125="")),AND(AH125="深",OR(AG125="休",AH$17=1,AND(AI125&lt;&gt;"準",AI125&lt;&gt;"深",AG125="")),OR(AI125="休",AND(OR(AI125="準",AI125="深"),OR(AJ125="休",AH$17=30,AJ$18="×")),AH$17=31,AI$18="×",AI125="")))))),40,0))))</f>
        <v>0</v>
      </c>
      <c r="AI266" s="343">
        <f t="shared" ref="AI266" si="1998">IF(AND($D$1="二交代制",AI$17&gt;=1,AI$17&lt;=28,AI125="当",AJ125="明",AK125="休",AL125="当"),10,IF(AND($D$1="三交代制",AI$17&gt;=2,AI$17&lt;=30,OR(AI125="準",AI125="深"),OR(AJ125="準",AJ125="深"),OR(AK125="準",AK125="深")),20,IF(AND($D$1="二交代制",OR(AI125="当",AI125="明"),NOT(OR(AND(AI125="当",OR(AJ125="明",AI$17=31,AJ$18="×"),OR(AK125="休",AI$17=30,AI$17=31,AK$18="×")),AND(AI125="明",OR(AH125="当",AI$17=1),OR(AJ125="休",AI$17=31,AJ$18="×"))))),30,IF(AND($D$1="三交代制",AH125&lt;&gt;"準",AH125&lt;&gt;"深",OR(AI125="準",AI125="深"),(NOT(OR(AND(AI125="準",OR(AH125="日",AH125="休",AI$17=1,AND(AJ125&lt;&gt;"準",AJ125&lt;&gt;"深",AH125="")),OR(AJ125="休",AND(AJ125="準",OR(AK125="休",AI$17=30,AK$18="×")),AI$17=31,AJ$18="×",AJ125="")),AND(AI125="深",OR(AH125="休",AI$17=1,AND(AJ125&lt;&gt;"準",AJ125&lt;&gt;"深",AH125="")),OR(AJ125="休",AND(OR(AJ125="準",AJ125="深"),OR(AK125="休",AI$17=30,AK$18="×")),AI$17=31,AJ$18="×",AJ125="")))))),40,0))))</f>
        <v>0</v>
      </c>
      <c r="AJ266" s="343">
        <f t="shared" ref="AJ266" si="1999">IF(AND($D$1="二交代制",AJ$17&gt;=1,AJ$17&lt;=28,AJ125="当",AK125="明",AL125="休",AM125="当"),10,IF(AND($D$1="三交代制",AJ$17&gt;=2,AJ$17&lt;=30,OR(AJ125="準",AJ125="深"),OR(AK125="準",AK125="深"),OR(AL125="準",AL125="深")),20,IF(AND($D$1="二交代制",OR(AJ125="当",AJ125="明"),NOT(OR(AND(AJ125="当",OR(AK125="明",AJ$17=31,AK$18="×"),OR(AL125="休",AJ$17=30,AJ$17=31,AL$18="×")),AND(AJ125="明",OR(AI125="当",AJ$17=1),OR(AK125="休",AJ$17=31,AK$18="×"))))),30,IF(AND($D$1="三交代制",AI125&lt;&gt;"準",AI125&lt;&gt;"深",OR(AJ125="準",AJ125="深"),(NOT(OR(AND(AJ125="準",OR(AI125="日",AI125="休",AJ$17=1,AND(AK125&lt;&gt;"準",AK125&lt;&gt;"深",AI125="")),OR(AK125="休",AND(AK125="準",OR(AL125="休",AJ$17=30,AL$18="×")),AJ$17=31,AK$18="×",AK125="")),AND(AJ125="深",OR(AI125="休",AJ$17=1,AND(AK125&lt;&gt;"準",AK125&lt;&gt;"深",AI125="")),OR(AK125="休",AND(OR(AK125="準",AK125="深"),OR(AL125="休",AJ$17=30,AL$18="×")),AJ$17=31,AK$18="×",AK125="")))))),40,0))))</f>
        <v>0</v>
      </c>
      <c r="AK266" s="343">
        <f t="shared" ref="AK266" si="2000">IF(AND($D$1="二交代制",AK$17&gt;=1,AK$17&lt;=28,AK125="当",AL125="明",AM125="休",AN125="当"),10,IF(AND($D$1="三交代制",AK$17&gt;=2,AK$17&lt;=30,OR(AK125="準",AK125="深"),OR(AL125="準",AL125="深"),OR(AM125="準",AM125="深")),20,IF(AND($D$1="二交代制",OR(AK125="当",AK125="明"),NOT(OR(AND(AK125="当",OR(AL125="明",AK$17=31,AL$18="×"),OR(AM125="休",AK$17=30,AK$17=31,AM$18="×")),AND(AK125="明",OR(AJ125="当",AK$17=1),OR(AL125="休",AK$17=31,AL$18="×"))))),30,IF(AND($D$1="三交代制",AJ125&lt;&gt;"準",AJ125&lt;&gt;"深",OR(AK125="準",AK125="深"),(NOT(OR(AND(AK125="準",OR(AJ125="日",AJ125="休",AK$17=1,AND(AL125&lt;&gt;"準",AL125&lt;&gt;"深",AJ125="")),OR(AL125="休",AND(AL125="準",OR(AM125="休",AK$17=30,AM$18="×")),AK$17=31,AL$18="×",AL125="")),AND(AK125="深",OR(AJ125="休",AK$17=1,AND(AL125&lt;&gt;"準",AL125&lt;&gt;"深",AJ125="")),OR(AL125="休",AND(OR(AL125="準",AL125="深"),OR(AM125="休",AK$17=30,AM$18="×")),AK$17=31,AL$18="×",AL125="")))))),40,0))))</f>
        <v>0</v>
      </c>
      <c r="AL266" s="343">
        <f t="shared" ref="AL266" si="2001">IF(AND($D$1="二交代制",AL$17&gt;=1,AL$17&lt;=28,AL125="当",AM125="明",AN125="休",AO125="当"),10,IF(AND($D$1="三交代制",AL$17&gt;=2,AL$17&lt;=30,OR(AL125="準",AL125="深"),OR(AM125="準",AM125="深"),OR(AN125="準",AN125="深")),20,IF(AND($D$1="二交代制",OR(AL125="当",AL125="明"),NOT(OR(AND(AL125="当",OR(AM125="明",AL$17=31,AM$18="×"),OR(AN125="休",AL$17=30,AL$17=31,AN$18="×")),AND(AL125="明",OR(AK125="当",AL$17=1),OR(AM125="休",AL$17=31,AM$18="×"))))),30,IF(AND($D$1="三交代制",AK125&lt;&gt;"準",AK125&lt;&gt;"深",OR(AL125="準",AL125="深"),(NOT(OR(AND(AL125="準",OR(AK125="日",AK125="休",AL$17=1,AND(AM125&lt;&gt;"準",AM125&lt;&gt;"深",AK125="")),OR(AM125="休",AND(AM125="準",OR(AN125="休",AL$17=30,AN$18="×")),AL$17=31,AM$18="×",AM125="")),AND(AL125="深",OR(AK125="休",AL$17=1,AND(AM125&lt;&gt;"準",AM125&lt;&gt;"深",AK125="")),OR(AM125="休",AND(OR(AM125="準",AM125="深"),OR(AN125="休",AL$17=30,AN$18="×")),AL$17=31,AM$18="×",AM125="")))))),40,0))))</f>
        <v>0</v>
      </c>
      <c r="AM266" s="343">
        <f t="shared" ref="AM266" si="2002">IF(AND($D$1="二交代制",AM$17&gt;=1,AM$17&lt;=28,AM125="当",AN125="明",AO125="休",AP125="当"),10,IF(AND($D$1="三交代制",AM$17&gt;=2,AM$17&lt;=30,OR(AM125="準",AM125="深"),OR(AN125="準",AN125="深"),OR(AO125="準",AO125="深")),20,IF(AND($D$1="二交代制",OR(AM125="当",AM125="明"),NOT(OR(AND(AM125="当",OR(AN125="明",AM$17=31,AN$18="×"),OR(AO125="休",AM$17=30,AM$17=31,AO$18="×")),AND(AM125="明",OR(AL125="当",AM$17=1),OR(AN125="休",AM$17=31,AN$18="×"))))),30,IF(AND($D$1="三交代制",AL125&lt;&gt;"準",AL125&lt;&gt;"深",OR(AM125="準",AM125="深"),(NOT(OR(AND(AM125="準",OR(AL125="日",AL125="休",AM$17=1,AND(AN125&lt;&gt;"準",AN125&lt;&gt;"深",AL125="")),OR(AN125="休",AND(AN125="準",OR(AO125="休",AM$17=30,AO$18="×")),AM$17=31,AN$18="×",AN125="")),AND(AM125="深",OR(AL125="休",AM$17=1,AND(AN125&lt;&gt;"準",AN125&lt;&gt;"深",AL125="")),OR(AN125="休",AND(OR(AN125="準",AN125="深"),OR(AO125="休",AM$17=30,AO$18="×")),AM$17=31,AN$18="×",AN125="")))))),40,0))))</f>
        <v>0</v>
      </c>
      <c r="AN266" s="343">
        <f t="shared" ref="AN266" si="2003">IF(AND($D$1="二交代制",AN$17&gt;=1,AN$17&lt;=28,AN125="当",AO125="明",AP125="休",AQ125="当"),10,IF(AND($D$1="三交代制",AN$17&gt;=2,AN$17&lt;=30,OR(AN125="準",AN125="深"),OR(AO125="準",AO125="深"),OR(AP125="準",AP125="深")),20,IF(AND($D$1="二交代制",OR(AN125="当",AN125="明"),NOT(OR(AND(AN125="当",OR(AO125="明",AN$17=31,AO$18="×"),OR(AP125="休",AN$17=30,AN$17=31,AP$18="×")),AND(AN125="明",OR(AM125="当",AN$17=1),OR(AO125="休",AN$17=31,AO$18="×"))))),30,IF(AND($D$1="三交代制",AM125&lt;&gt;"準",AM125&lt;&gt;"深",OR(AN125="準",AN125="深"),(NOT(OR(AND(AN125="準",OR(AM125="日",AM125="休",AN$17=1,AND(AO125&lt;&gt;"準",AO125&lt;&gt;"深",AM125="")),OR(AO125="休",AND(AO125="準",OR(AP125="休",AN$17=30,AP$18="×")),AN$17=31,AO$18="×",AO125="")),AND(AN125="深",OR(AM125="休",AN$17=1,AND(AO125&lt;&gt;"準",AO125&lt;&gt;"深",AM125="")),OR(AO125="休",AND(OR(AO125="準",AO125="深"),OR(AP125="休",AN$17=30,AP$18="×")),AN$17=31,AO$18="×",AO125="")))))),40,0))))</f>
        <v>0</v>
      </c>
      <c r="AO266" s="343">
        <f t="shared" ref="AO266" si="2004">IF(AND($D$1="二交代制",AO$17&gt;=1,AO$17&lt;=28,AO125="当",AP125="明",AQ125="休",AR125="当"),10,IF(AND($D$1="三交代制",AO$17&gt;=2,AO$17&lt;=30,OR(AO125="準",AO125="深"),OR(AP125="準",AP125="深"),OR(AQ125="準",AQ125="深")),20,IF(AND($D$1="二交代制",OR(AO125="当",AO125="明"),NOT(OR(AND(AO125="当",OR(AP125="明",AO$17=31,AP$18="×"),OR(AQ125="休",AO$17=30,AO$17=31,AQ$18="×")),AND(AO125="明",OR(AN125="当",AO$17=1),OR(AP125="休",AO$17=31,AP$18="×"))))),30,IF(AND($D$1="三交代制",AN125&lt;&gt;"準",AN125&lt;&gt;"深",OR(AO125="準",AO125="深"),(NOT(OR(AND(AO125="準",OR(AN125="日",AN125="休",AO$17=1,AND(AP125&lt;&gt;"準",AP125&lt;&gt;"深",AN125="")),OR(AP125="休",AND(AP125="準",OR(AQ125="休",AO$17=30,AQ$18="×")),AO$17=31,AP$18="×",AP125="")),AND(AO125="深",OR(AN125="休",AO$17=1,AND(AP125&lt;&gt;"準",AP125&lt;&gt;"深",AN125="")),OR(AP125="休",AND(OR(AP125="準",AP125="深"),OR(AQ125="休",AO$17=30,AQ$18="×")),AO$17=31,AP$18="×",AP125="")))))),40,0))))</f>
        <v>0</v>
      </c>
    </row>
    <row r="267" spans="3:41" x14ac:dyDescent="0.4">
      <c r="C267" s="17"/>
      <c r="D267" s="27"/>
      <c r="E267" s="27"/>
      <c r="F267" s="27"/>
      <c r="G267" s="27"/>
      <c r="H267" s="27"/>
      <c r="I267" s="345"/>
      <c r="J267" s="434"/>
      <c r="K267" s="343"/>
      <c r="L267" s="343"/>
      <c r="M267" s="343"/>
      <c r="N267" s="343"/>
      <c r="O267" s="343"/>
      <c r="P267" s="343"/>
      <c r="Q267" s="343"/>
      <c r="R267" s="343"/>
      <c r="S267" s="343"/>
      <c r="T267" s="343"/>
      <c r="U267" s="343"/>
      <c r="V267" s="343"/>
      <c r="W267" s="343"/>
      <c r="X267" s="343"/>
      <c r="Y267" s="343"/>
      <c r="Z267" s="343"/>
      <c r="AA267" s="343"/>
      <c r="AB267" s="343"/>
      <c r="AC267" s="343"/>
      <c r="AD267" s="343"/>
      <c r="AE267" s="343"/>
      <c r="AF267" s="343"/>
      <c r="AG267" s="343"/>
      <c r="AH267" s="343"/>
      <c r="AI267" s="343"/>
      <c r="AJ267" s="343"/>
      <c r="AK267" s="343"/>
      <c r="AL267" s="343"/>
      <c r="AM267" s="343"/>
      <c r="AN267" s="343"/>
      <c r="AO267" s="343"/>
    </row>
    <row r="268" spans="3:41" x14ac:dyDescent="0.4">
      <c r="C268" s="17"/>
      <c r="D268" s="27"/>
      <c r="E268" s="27"/>
      <c r="F268" s="27"/>
      <c r="G268" s="27"/>
      <c r="H268" s="27"/>
      <c r="I268" s="345"/>
      <c r="J268" s="419" t="str">
        <f t="shared" ref="J268" si="2005">E127</f>
        <v/>
      </c>
      <c r="K268" s="343">
        <f t="shared" ref="K268" si="2006">IF(AND($D$1="二交代制",K$17&gt;=1,K$17&lt;=28,K127="当",L127="明",M127="休",N127="当"),10,IF(AND($D$1="三交代制",K$17&gt;=2,K$17&lt;=30,OR(K127="準",K127="深"),OR(L127="準",L127="深"),OR(M127="準",M127="深")),20,IF(AND($D$1="二交代制",OR(K127="当",K127="明"),NOT(OR(AND(K127="当",OR(L127="明",K$17=31,L$18="×"),OR(M127="休",K$17=30,K$17=31,M$18="×")),AND(K127="明",OR(J127="当",K$17=1),OR(L127="休",K$17=31,L$18="×"))))),30,IF(AND($D$1="三交代制",J127&lt;&gt;"準",J127&lt;&gt;"深",OR(K127="準",K127="深"),(NOT(OR(AND(K127="準",OR(J127="日",J127="休",K$17=1,AND(L127&lt;&gt;"準",L127&lt;&gt;"深",J127="")),OR(L127="休",AND(L127="準",OR(M127="休",K$17=30,M$18="×")),K$17=31,L$18="×",L127="")),AND(K127="深",OR(J127="休",K$17=1,AND(L127&lt;&gt;"準",L127&lt;&gt;"深",J127="")),OR(L127="休",AND(OR(L127="準",L127="深"),OR(M127="休",K$17=30,M$18="×")),K$17=31,L$18="×",L127="")))))),40,0))))</f>
        <v>0</v>
      </c>
      <c r="L268" s="343">
        <f t="shared" ref="L268" si="2007">IF(AND($D$1="二交代制",L$17&gt;=1,L$17&lt;=28,L127="当",M127="明",N127="休",O127="当"),10,IF(AND($D$1="三交代制",L$17&gt;=2,L$17&lt;=30,OR(L127="準",L127="深"),OR(M127="準",M127="深"),OR(N127="準",N127="深")),20,IF(AND($D$1="二交代制",OR(L127="当",L127="明"),NOT(OR(AND(L127="当",OR(M127="明",L$17=31,M$18="×"),OR(N127="休",L$17=30,L$17=31,N$18="×")),AND(L127="明",OR(K127="当",L$17=1),OR(M127="休",L$17=31,M$18="×"))))),30,IF(AND($D$1="三交代制",K127&lt;&gt;"準",K127&lt;&gt;"深",OR(L127="準",L127="深"),(NOT(OR(AND(L127="準",OR(K127="日",K127="休",L$17=1,AND(M127&lt;&gt;"準",M127&lt;&gt;"深",K127="")),OR(M127="休",AND(M127="準",OR(N127="休",L$17=30,N$18="×")),L$17=31,M$18="×",M127="")),AND(L127="深",OR(K127="休",L$17=1,AND(M127&lt;&gt;"準",M127&lt;&gt;"深",K127="")),OR(M127="休",AND(OR(M127="準",M127="深"),OR(N127="休",L$17=30,N$18="×")),L$17=31,M$18="×",M127="")))))),40,0))))</f>
        <v>0</v>
      </c>
      <c r="M268" s="343">
        <f t="shared" ref="M268" si="2008">IF(AND($D$1="二交代制",M$17&gt;=1,M$17&lt;=28,M127="当",N127="明",O127="休",P127="当"),10,IF(AND($D$1="三交代制",M$17&gt;=2,M$17&lt;=30,OR(M127="準",M127="深"),OR(N127="準",N127="深"),OR(O127="準",O127="深")),20,IF(AND($D$1="二交代制",OR(M127="当",M127="明"),NOT(OR(AND(M127="当",OR(N127="明",M$17=31,N$18="×"),OR(O127="休",M$17=30,M$17=31,O$18="×")),AND(M127="明",OR(L127="当",M$17=1),OR(N127="休",M$17=31,N$18="×"))))),30,IF(AND($D$1="三交代制",L127&lt;&gt;"準",L127&lt;&gt;"深",OR(M127="準",M127="深"),(NOT(OR(AND(M127="準",OR(L127="日",L127="休",M$17=1,AND(N127&lt;&gt;"準",N127&lt;&gt;"深",L127="")),OR(N127="休",AND(N127="準",OR(O127="休",M$17=30,O$18="×")),M$17=31,N$18="×",N127="")),AND(M127="深",OR(L127="休",M$17=1,AND(N127&lt;&gt;"準",N127&lt;&gt;"深",L127="")),OR(N127="休",AND(OR(N127="準",N127="深"),OR(O127="休",M$17=30,O$18="×")),M$17=31,N$18="×",N127="")))))),40,0))))</f>
        <v>0</v>
      </c>
      <c r="N268" s="343">
        <f t="shared" ref="N268" si="2009">IF(AND($D$1="二交代制",N$17&gt;=1,N$17&lt;=28,N127="当",O127="明",P127="休",Q127="当"),10,IF(AND($D$1="三交代制",N$17&gt;=2,N$17&lt;=30,OR(N127="準",N127="深"),OR(O127="準",O127="深"),OR(P127="準",P127="深")),20,IF(AND($D$1="二交代制",OR(N127="当",N127="明"),NOT(OR(AND(N127="当",OR(O127="明",N$17=31,O$18="×"),OR(P127="休",N$17=30,N$17=31,P$18="×")),AND(N127="明",OR(M127="当",N$17=1),OR(O127="休",N$17=31,O$18="×"))))),30,IF(AND($D$1="三交代制",M127&lt;&gt;"準",M127&lt;&gt;"深",OR(N127="準",N127="深"),(NOT(OR(AND(N127="準",OR(M127="日",M127="休",N$17=1,AND(O127&lt;&gt;"準",O127&lt;&gt;"深",M127="")),OR(O127="休",AND(O127="準",OR(P127="休",N$17=30,P$18="×")),N$17=31,O$18="×",O127="")),AND(N127="深",OR(M127="休",N$17=1,AND(O127&lt;&gt;"準",O127&lt;&gt;"深",M127="")),OR(O127="休",AND(OR(O127="準",O127="深"),OR(P127="休",N$17=30,P$18="×")),N$17=31,O$18="×",O127="")))))),40,0))))</f>
        <v>0</v>
      </c>
      <c r="O268" s="343">
        <f t="shared" ref="O268" si="2010">IF(AND($D$1="二交代制",O$17&gt;=1,O$17&lt;=28,O127="当",P127="明",Q127="休",R127="当"),10,IF(AND($D$1="三交代制",O$17&gt;=2,O$17&lt;=30,OR(O127="準",O127="深"),OR(P127="準",P127="深"),OR(Q127="準",Q127="深")),20,IF(AND($D$1="二交代制",OR(O127="当",O127="明"),NOT(OR(AND(O127="当",OR(P127="明",O$17=31,P$18="×"),OR(Q127="休",O$17=30,O$17=31,Q$18="×")),AND(O127="明",OR(N127="当",O$17=1),OR(P127="休",O$17=31,P$18="×"))))),30,IF(AND($D$1="三交代制",N127&lt;&gt;"準",N127&lt;&gt;"深",OR(O127="準",O127="深"),(NOT(OR(AND(O127="準",OR(N127="日",N127="休",O$17=1,AND(P127&lt;&gt;"準",P127&lt;&gt;"深",N127="")),OR(P127="休",AND(P127="準",OR(Q127="休",O$17=30,Q$18="×")),O$17=31,P$18="×",P127="")),AND(O127="深",OR(N127="休",O$17=1,AND(P127&lt;&gt;"準",P127&lt;&gt;"深",N127="")),OR(P127="休",AND(OR(P127="準",P127="深"),OR(Q127="休",O$17=30,Q$18="×")),O$17=31,P$18="×",P127="")))))),40,0))))</f>
        <v>0</v>
      </c>
      <c r="P268" s="343">
        <f t="shared" ref="P268" si="2011">IF(AND($D$1="二交代制",P$17&gt;=1,P$17&lt;=28,P127="当",Q127="明",R127="休",S127="当"),10,IF(AND($D$1="三交代制",P$17&gt;=2,P$17&lt;=30,OR(P127="準",P127="深"),OR(Q127="準",Q127="深"),OR(R127="準",R127="深")),20,IF(AND($D$1="二交代制",OR(P127="当",P127="明"),NOT(OR(AND(P127="当",OR(Q127="明",P$17=31,Q$18="×"),OR(R127="休",P$17=30,P$17=31,R$18="×")),AND(P127="明",OR(O127="当",P$17=1),OR(Q127="休",P$17=31,Q$18="×"))))),30,IF(AND($D$1="三交代制",O127&lt;&gt;"準",O127&lt;&gt;"深",OR(P127="準",P127="深"),(NOT(OR(AND(P127="準",OR(O127="日",O127="休",P$17=1,AND(Q127&lt;&gt;"準",Q127&lt;&gt;"深",O127="")),OR(Q127="休",AND(Q127="準",OR(R127="休",P$17=30,R$18="×")),P$17=31,Q$18="×",Q127="")),AND(P127="深",OR(O127="休",P$17=1,AND(Q127&lt;&gt;"準",Q127&lt;&gt;"深",O127="")),OR(Q127="休",AND(OR(Q127="準",Q127="深"),OR(R127="休",P$17=30,R$18="×")),P$17=31,Q$18="×",Q127="")))))),40,0))))</f>
        <v>0</v>
      </c>
      <c r="Q268" s="343">
        <f t="shared" ref="Q268" si="2012">IF(AND($D$1="二交代制",Q$17&gt;=1,Q$17&lt;=28,Q127="当",R127="明",S127="休",T127="当"),10,IF(AND($D$1="三交代制",Q$17&gt;=2,Q$17&lt;=30,OR(Q127="準",Q127="深"),OR(R127="準",R127="深"),OR(S127="準",S127="深")),20,IF(AND($D$1="二交代制",OR(Q127="当",Q127="明"),NOT(OR(AND(Q127="当",OR(R127="明",Q$17=31,R$18="×"),OR(S127="休",Q$17=30,Q$17=31,S$18="×")),AND(Q127="明",OR(P127="当",Q$17=1),OR(R127="休",Q$17=31,R$18="×"))))),30,IF(AND($D$1="三交代制",P127&lt;&gt;"準",P127&lt;&gt;"深",OR(Q127="準",Q127="深"),(NOT(OR(AND(Q127="準",OR(P127="日",P127="休",Q$17=1,AND(R127&lt;&gt;"準",R127&lt;&gt;"深",P127="")),OR(R127="休",AND(R127="準",OR(S127="休",Q$17=30,S$18="×")),Q$17=31,R$18="×",R127="")),AND(Q127="深",OR(P127="休",Q$17=1,AND(R127&lt;&gt;"準",R127&lt;&gt;"深",P127="")),OR(R127="休",AND(OR(R127="準",R127="深"),OR(S127="休",Q$17=30,S$18="×")),Q$17=31,R$18="×",R127="")))))),40,0))))</f>
        <v>0</v>
      </c>
      <c r="R268" s="343">
        <f t="shared" ref="R268" si="2013">IF(AND($D$1="二交代制",R$17&gt;=1,R$17&lt;=28,R127="当",S127="明",T127="休",U127="当"),10,IF(AND($D$1="三交代制",R$17&gt;=2,R$17&lt;=30,OR(R127="準",R127="深"),OR(S127="準",S127="深"),OR(T127="準",T127="深")),20,IF(AND($D$1="二交代制",OR(R127="当",R127="明"),NOT(OR(AND(R127="当",OR(S127="明",R$17=31,S$18="×"),OR(T127="休",R$17=30,R$17=31,T$18="×")),AND(R127="明",OR(Q127="当",R$17=1),OR(S127="休",R$17=31,S$18="×"))))),30,IF(AND($D$1="三交代制",Q127&lt;&gt;"準",Q127&lt;&gt;"深",OR(R127="準",R127="深"),(NOT(OR(AND(R127="準",OR(Q127="日",Q127="休",R$17=1,AND(S127&lt;&gt;"準",S127&lt;&gt;"深",Q127="")),OR(S127="休",AND(S127="準",OR(T127="休",R$17=30,T$18="×")),R$17=31,S$18="×",S127="")),AND(R127="深",OR(Q127="休",R$17=1,AND(S127&lt;&gt;"準",S127&lt;&gt;"深",Q127="")),OR(S127="休",AND(OR(S127="準",S127="深"),OR(T127="休",R$17=30,T$18="×")),R$17=31,S$18="×",S127="")))))),40,0))))</f>
        <v>0</v>
      </c>
      <c r="S268" s="343">
        <f t="shared" ref="S268" si="2014">IF(AND($D$1="二交代制",S$17&gt;=1,S$17&lt;=28,S127="当",T127="明",U127="休",V127="当"),10,IF(AND($D$1="三交代制",S$17&gt;=2,S$17&lt;=30,OR(S127="準",S127="深"),OR(T127="準",T127="深"),OR(U127="準",U127="深")),20,IF(AND($D$1="二交代制",OR(S127="当",S127="明"),NOT(OR(AND(S127="当",OR(T127="明",S$17=31,T$18="×"),OR(U127="休",S$17=30,S$17=31,U$18="×")),AND(S127="明",OR(R127="当",S$17=1),OR(T127="休",S$17=31,T$18="×"))))),30,IF(AND($D$1="三交代制",R127&lt;&gt;"準",R127&lt;&gt;"深",OR(S127="準",S127="深"),(NOT(OR(AND(S127="準",OR(R127="日",R127="休",S$17=1,AND(T127&lt;&gt;"準",T127&lt;&gt;"深",R127="")),OR(T127="休",AND(T127="準",OR(U127="休",S$17=30,U$18="×")),S$17=31,T$18="×",T127="")),AND(S127="深",OR(R127="休",S$17=1,AND(T127&lt;&gt;"準",T127&lt;&gt;"深",R127="")),OR(T127="休",AND(OR(T127="準",T127="深"),OR(U127="休",S$17=30,U$18="×")),S$17=31,T$18="×",T127="")))))),40,0))))</f>
        <v>0</v>
      </c>
      <c r="T268" s="343">
        <f t="shared" ref="T268" si="2015">IF(AND($D$1="二交代制",T$17&gt;=1,T$17&lt;=28,T127="当",U127="明",V127="休",W127="当"),10,IF(AND($D$1="三交代制",T$17&gt;=2,T$17&lt;=30,OR(T127="準",T127="深"),OR(U127="準",U127="深"),OR(V127="準",V127="深")),20,IF(AND($D$1="二交代制",OR(T127="当",T127="明"),NOT(OR(AND(T127="当",OR(U127="明",T$17=31,U$18="×"),OR(V127="休",T$17=30,T$17=31,V$18="×")),AND(T127="明",OR(S127="当",T$17=1),OR(U127="休",T$17=31,U$18="×"))))),30,IF(AND($D$1="三交代制",S127&lt;&gt;"準",S127&lt;&gt;"深",OR(T127="準",T127="深"),(NOT(OR(AND(T127="準",OR(S127="日",S127="休",T$17=1,AND(U127&lt;&gt;"準",U127&lt;&gt;"深",S127="")),OR(U127="休",AND(U127="準",OR(V127="休",T$17=30,V$18="×")),T$17=31,U$18="×",U127="")),AND(T127="深",OR(S127="休",T$17=1,AND(U127&lt;&gt;"準",U127&lt;&gt;"深",S127="")),OR(U127="休",AND(OR(U127="準",U127="深"),OR(V127="休",T$17=30,V$18="×")),T$17=31,U$18="×",U127="")))))),40,0))))</f>
        <v>0</v>
      </c>
      <c r="U268" s="343">
        <f t="shared" ref="U268" si="2016">IF(AND($D$1="二交代制",U$17&gt;=1,U$17&lt;=28,U127="当",V127="明",W127="休",X127="当"),10,IF(AND($D$1="三交代制",U$17&gt;=2,U$17&lt;=30,OR(U127="準",U127="深"),OR(V127="準",V127="深"),OR(W127="準",W127="深")),20,IF(AND($D$1="二交代制",OR(U127="当",U127="明"),NOT(OR(AND(U127="当",OR(V127="明",U$17=31,V$18="×"),OR(W127="休",U$17=30,U$17=31,W$18="×")),AND(U127="明",OR(T127="当",U$17=1),OR(V127="休",U$17=31,V$18="×"))))),30,IF(AND($D$1="三交代制",T127&lt;&gt;"準",T127&lt;&gt;"深",OR(U127="準",U127="深"),(NOT(OR(AND(U127="準",OR(T127="日",T127="休",U$17=1,AND(V127&lt;&gt;"準",V127&lt;&gt;"深",T127="")),OR(V127="休",AND(V127="準",OR(W127="休",U$17=30,W$18="×")),U$17=31,V$18="×",V127="")),AND(U127="深",OR(T127="休",U$17=1,AND(V127&lt;&gt;"準",V127&lt;&gt;"深",T127="")),OR(V127="休",AND(OR(V127="準",V127="深"),OR(W127="休",U$17=30,W$18="×")),U$17=31,V$18="×",V127="")))))),40,0))))</f>
        <v>0</v>
      </c>
      <c r="V268" s="343">
        <f t="shared" ref="V268" si="2017">IF(AND($D$1="二交代制",V$17&gt;=1,V$17&lt;=28,V127="当",W127="明",X127="休",Y127="当"),10,IF(AND($D$1="三交代制",V$17&gt;=2,V$17&lt;=30,OR(V127="準",V127="深"),OR(W127="準",W127="深"),OR(X127="準",X127="深")),20,IF(AND($D$1="二交代制",OR(V127="当",V127="明"),NOT(OR(AND(V127="当",OR(W127="明",V$17=31,W$18="×"),OR(X127="休",V$17=30,V$17=31,X$18="×")),AND(V127="明",OR(U127="当",V$17=1),OR(W127="休",V$17=31,W$18="×"))))),30,IF(AND($D$1="三交代制",U127&lt;&gt;"準",U127&lt;&gt;"深",OR(V127="準",V127="深"),(NOT(OR(AND(V127="準",OR(U127="日",U127="休",V$17=1,AND(W127&lt;&gt;"準",W127&lt;&gt;"深",U127="")),OR(W127="休",AND(W127="準",OR(X127="休",V$17=30,X$18="×")),V$17=31,W$18="×",W127="")),AND(V127="深",OR(U127="休",V$17=1,AND(W127&lt;&gt;"準",W127&lt;&gt;"深",U127="")),OR(W127="休",AND(OR(W127="準",W127="深"),OR(X127="休",V$17=30,X$18="×")),V$17=31,W$18="×",W127="")))))),40,0))))</f>
        <v>0</v>
      </c>
      <c r="W268" s="343">
        <f t="shared" ref="W268" si="2018">IF(AND($D$1="二交代制",W$17&gt;=1,W$17&lt;=28,W127="当",X127="明",Y127="休",Z127="当"),10,IF(AND($D$1="三交代制",W$17&gt;=2,W$17&lt;=30,OR(W127="準",W127="深"),OR(X127="準",X127="深"),OR(Y127="準",Y127="深")),20,IF(AND($D$1="二交代制",OR(W127="当",W127="明"),NOT(OR(AND(W127="当",OR(X127="明",W$17=31,X$18="×"),OR(Y127="休",W$17=30,W$17=31,Y$18="×")),AND(W127="明",OR(V127="当",W$17=1),OR(X127="休",W$17=31,X$18="×"))))),30,IF(AND($D$1="三交代制",V127&lt;&gt;"準",V127&lt;&gt;"深",OR(W127="準",W127="深"),(NOT(OR(AND(W127="準",OR(V127="日",V127="休",W$17=1,AND(X127&lt;&gt;"準",X127&lt;&gt;"深",V127="")),OR(X127="休",AND(X127="準",OR(Y127="休",W$17=30,Y$18="×")),W$17=31,X$18="×",X127="")),AND(W127="深",OR(V127="休",W$17=1,AND(X127&lt;&gt;"準",X127&lt;&gt;"深",V127="")),OR(X127="休",AND(OR(X127="準",X127="深"),OR(Y127="休",W$17=30,Y$18="×")),W$17=31,X$18="×",X127="")))))),40,0))))</f>
        <v>0</v>
      </c>
      <c r="X268" s="343">
        <f t="shared" ref="X268" si="2019">IF(AND($D$1="二交代制",X$17&gt;=1,X$17&lt;=28,X127="当",Y127="明",Z127="休",AA127="当"),10,IF(AND($D$1="三交代制",X$17&gt;=2,X$17&lt;=30,OR(X127="準",X127="深"),OR(Y127="準",Y127="深"),OR(Z127="準",Z127="深")),20,IF(AND($D$1="二交代制",OR(X127="当",X127="明"),NOT(OR(AND(X127="当",OR(Y127="明",X$17=31,Y$18="×"),OR(Z127="休",X$17=30,X$17=31,Z$18="×")),AND(X127="明",OR(W127="当",X$17=1),OR(Y127="休",X$17=31,Y$18="×"))))),30,IF(AND($D$1="三交代制",W127&lt;&gt;"準",W127&lt;&gt;"深",OR(X127="準",X127="深"),(NOT(OR(AND(X127="準",OR(W127="日",W127="休",X$17=1,AND(Y127&lt;&gt;"準",Y127&lt;&gt;"深",W127="")),OR(Y127="休",AND(Y127="準",OR(Z127="休",X$17=30,Z$18="×")),X$17=31,Y$18="×",Y127="")),AND(X127="深",OR(W127="休",X$17=1,AND(Y127&lt;&gt;"準",Y127&lt;&gt;"深",W127="")),OR(Y127="休",AND(OR(Y127="準",Y127="深"),OR(Z127="休",X$17=30,Z$18="×")),X$17=31,Y$18="×",Y127="")))))),40,0))))</f>
        <v>0</v>
      </c>
      <c r="Y268" s="343">
        <f t="shared" ref="Y268" si="2020">IF(AND($D$1="二交代制",Y$17&gt;=1,Y$17&lt;=28,Y127="当",Z127="明",AA127="休",AB127="当"),10,IF(AND($D$1="三交代制",Y$17&gt;=2,Y$17&lt;=30,OR(Y127="準",Y127="深"),OR(Z127="準",Z127="深"),OR(AA127="準",AA127="深")),20,IF(AND($D$1="二交代制",OR(Y127="当",Y127="明"),NOT(OR(AND(Y127="当",OR(Z127="明",Y$17=31,Z$18="×"),OR(AA127="休",Y$17=30,Y$17=31,AA$18="×")),AND(Y127="明",OR(X127="当",Y$17=1),OR(Z127="休",Y$17=31,Z$18="×"))))),30,IF(AND($D$1="三交代制",X127&lt;&gt;"準",X127&lt;&gt;"深",OR(Y127="準",Y127="深"),(NOT(OR(AND(Y127="準",OR(X127="日",X127="休",Y$17=1,AND(Z127&lt;&gt;"準",Z127&lt;&gt;"深",X127="")),OR(Z127="休",AND(Z127="準",OR(AA127="休",Y$17=30,AA$18="×")),Y$17=31,Z$18="×",Z127="")),AND(Y127="深",OR(X127="休",Y$17=1,AND(Z127&lt;&gt;"準",Z127&lt;&gt;"深",X127="")),OR(Z127="休",AND(OR(Z127="準",Z127="深"),OR(AA127="休",Y$17=30,AA$18="×")),Y$17=31,Z$18="×",Z127="")))))),40,0))))</f>
        <v>0</v>
      </c>
      <c r="Z268" s="343">
        <f t="shared" ref="Z268" si="2021">IF(AND($D$1="二交代制",Z$17&gt;=1,Z$17&lt;=28,Z127="当",AA127="明",AB127="休",AC127="当"),10,IF(AND($D$1="三交代制",Z$17&gt;=2,Z$17&lt;=30,OR(Z127="準",Z127="深"),OR(AA127="準",AA127="深"),OR(AB127="準",AB127="深")),20,IF(AND($D$1="二交代制",OR(Z127="当",Z127="明"),NOT(OR(AND(Z127="当",OR(AA127="明",Z$17=31,AA$18="×"),OR(AB127="休",Z$17=30,Z$17=31,AB$18="×")),AND(Z127="明",OR(Y127="当",Z$17=1),OR(AA127="休",Z$17=31,AA$18="×"))))),30,IF(AND($D$1="三交代制",Y127&lt;&gt;"準",Y127&lt;&gt;"深",OR(Z127="準",Z127="深"),(NOT(OR(AND(Z127="準",OR(Y127="日",Y127="休",Z$17=1,AND(AA127&lt;&gt;"準",AA127&lt;&gt;"深",Y127="")),OR(AA127="休",AND(AA127="準",OR(AB127="休",Z$17=30,AB$18="×")),Z$17=31,AA$18="×",AA127="")),AND(Z127="深",OR(Y127="休",Z$17=1,AND(AA127&lt;&gt;"準",AA127&lt;&gt;"深",Y127="")),OR(AA127="休",AND(OR(AA127="準",AA127="深"),OR(AB127="休",Z$17=30,AB$18="×")),Z$17=31,AA$18="×",AA127="")))))),40,0))))</f>
        <v>0</v>
      </c>
      <c r="AA268" s="343">
        <f t="shared" ref="AA268" si="2022">IF(AND($D$1="二交代制",AA$17&gt;=1,AA$17&lt;=28,AA127="当",AB127="明",AC127="休",AD127="当"),10,IF(AND($D$1="三交代制",AA$17&gt;=2,AA$17&lt;=30,OR(AA127="準",AA127="深"),OR(AB127="準",AB127="深"),OR(AC127="準",AC127="深")),20,IF(AND($D$1="二交代制",OR(AA127="当",AA127="明"),NOT(OR(AND(AA127="当",OR(AB127="明",AA$17=31,AB$18="×"),OR(AC127="休",AA$17=30,AA$17=31,AC$18="×")),AND(AA127="明",OR(Z127="当",AA$17=1),OR(AB127="休",AA$17=31,AB$18="×"))))),30,IF(AND($D$1="三交代制",Z127&lt;&gt;"準",Z127&lt;&gt;"深",OR(AA127="準",AA127="深"),(NOT(OR(AND(AA127="準",OR(Z127="日",Z127="休",AA$17=1,AND(AB127&lt;&gt;"準",AB127&lt;&gt;"深",Z127="")),OR(AB127="休",AND(AB127="準",OR(AC127="休",AA$17=30,AC$18="×")),AA$17=31,AB$18="×",AB127="")),AND(AA127="深",OR(Z127="休",AA$17=1,AND(AB127&lt;&gt;"準",AB127&lt;&gt;"深",Z127="")),OR(AB127="休",AND(OR(AB127="準",AB127="深"),OR(AC127="休",AA$17=30,AC$18="×")),AA$17=31,AB$18="×",AB127="")))))),40,0))))</f>
        <v>0</v>
      </c>
      <c r="AB268" s="343">
        <f t="shared" ref="AB268" si="2023">IF(AND($D$1="二交代制",AB$17&gt;=1,AB$17&lt;=28,AB127="当",AC127="明",AD127="休",AE127="当"),10,IF(AND($D$1="三交代制",AB$17&gt;=2,AB$17&lt;=30,OR(AB127="準",AB127="深"),OR(AC127="準",AC127="深"),OR(AD127="準",AD127="深")),20,IF(AND($D$1="二交代制",OR(AB127="当",AB127="明"),NOT(OR(AND(AB127="当",OR(AC127="明",AB$17=31,AC$18="×"),OR(AD127="休",AB$17=30,AB$17=31,AD$18="×")),AND(AB127="明",OR(AA127="当",AB$17=1),OR(AC127="休",AB$17=31,AC$18="×"))))),30,IF(AND($D$1="三交代制",AA127&lt;&gt;"準",AA127&lt;&gt;"深",OR(AB127="準",AB127="深"),(NOT(OR(AND(AB127="準",OR(AA127="日",AA127="休",AB$17=1,AND(AC127&lt;&gt;"準",AC127&lt;&gt;"深",AA127="")),OR(AC127="休",AND(AC127="準",OR(AD127="休",AB$17=30,AD$18="×")),AB$17=31,AC$18="×",AC127="")),AND(AB127="深",OR(AA127="休",AB$17=1,AND(AC127&lt;&gt;"準",AC127&lt;&gt;"深",AA127="")),OR(AC127="休",AND(OR(AC127="準",AC127="深"),OR(AD127="休",AB$17=30,AD$18="×")),AB$17=31,AC$18="×",AC127="")))))),40,0))))</f>
        <v>0</v>
      </c>
      <c r="AC268" s="343">
        <f t="shared" ref="AC268" si="2024">IF(AND($D$1="二交代制",AC$17&gt;=1,AC$17&lt;=28,AC127="当",AD127="明",AE127="休",AF127="当"),10,IF(AND($D$1="三交代制",AC$17&gt;=2,AC$17&lt;=30,OR(AC127="準",AC127="深"),OR(AD127="準",AD127="深"),OR(AE127="準",AE127="深")),20,IF(AND($D$1="二交代制",OR(AC127="当",AC127="明"),NOT(OR(AND(AC127="当",OR(AD127="明",AC$17=31,AD$18="×"),OR(AE127="休",AC$17=30,AC$17=31,AE$18="×")),AND(AC127="明",OR(AB127="当",AC$17=1),OR(AD127="休",AC$17=31,AD$18="×"))))),30,IF(AND($D$1="三交代制",AB127&lt;&gt;"準",AB127&lt;&gt;"深",OR(AC127="準",AC127="深"),(NOT(OR(AND(AC127="準",OR(AB127="日",AB127="休",AC$17=1,AND(AD127&lt;&gt;"準",AD127&lt;&gt;"深",AB127="")),OR(AD127="休",AND(AD127="準",OR(AE127="休",AC$17=30,AE$18="×")),AC$17=31,AD$18="×",AD127="")),AND(AC127="深",OR(AB127="休",AC$17=1,AND(AD127&lt;&gt;"準",AD127&lt;&gt;"深",AB127="")),OR(AD127="休",AND(OR(AD127="準",AD127="深"),OR(AE127="休",AC$17=30,AE$18="×")),AC$17=31,AD$18="×",AD127="")))))),40,0))))</f>
        <v>0</v>
      </c>
      <c r="AD268" s="343">
        <f t="shared" ref="AD268" si="2025">IF(AND($D$1="二交代制",AD$17&gt;=1,AD$17&lt;=28,AD127="当",AE127="明",AF127="休",AG127="当"),10,IF(AND($D$1="三交代制",AD$17&gt;=2,AD$17&lt;=30,OR(AD127="準",AD127="深"),OR(AE127="準",AE127="深"),OR(AF127="準",AF127="深")),20,IF(AND($D$1="二交代制",OR(AD127="当",AD127="明"),NOT(OR(AND(AD127="当",OR(AE127="明",AD$17=31,AE$18="×"),OR(AF127="休",AD$17=30,AD$17=31,AF$18="×")),AND(AD127="明",OR(AC127="当",AD$17=1),OR(AE127="休",AD$17=31,AE$18="×"))))),30,IF(AND($D$1="三交代制",AC127&lt;&gt;"準",AC127&lt;&gt;"深",OR(AD127="準",AD127="深"),(NOT(OR(AND(AD127="準",OR(AC127="日",AC127="休",AD$17=1,AND(AE127&lt;&gt;"準",AE127&lt;&gt;"深",AC127="")),OR(AE127="休",AND(AE127="準",OR(AF127="休",AD$17=30,AF$18="×")),AD$17=31,AE$18="×",AE127="")),AND(AD127="深",OR(AC127="休",AD$17=1,AND(AE127&lt;&gt;"準",AE127&lt;&gt;"深",AC127="")),OR(AE127="休",AND(OR(AE127="準",AE127="深"),OR(AF127="休",AD$17=30,AF$18="×")),AD$17=31,AE$18="×",AE127="")))))),40,0))))</f>
        <v>0</v>
      </c>
      <c r="AE268" s="343">
        <f t="shared" ref="AE268" si="2026">IF(AND($D$1="二交代制",AE$17&gt;=1,AE$17&lt;=28,AE127="当",AF127="明",AG127="休",AH127="当"),10,IF(AND($D$1="三交代制",AE$17&gt;=2,AE$17&lt;=30,OR(AE127="準",AE127="深"),OR(AF127="準",AF127="深"),OR(AG127="準",AG127="深")),20,IF(AND($D$1="二交代制",OR(AE127="当",AE127="明"),NOT(OR(AND(AE127="当",OR(AF127="明",AE$17=31,AF$18="×"),OR(AG127="休",AE$17=30,AE$17=31,AG$18="×")),AND(AE127="明",OR(AD127="当",AE$17=1),OR(AF127="休",AE$17=31,AF$18="×"))))),30,IF(AND($D$1="三交代制",AD127&lt;&gt;"準",AD127&lt;&gt;"深",OR(AE127="準",AE127="深"),(NOT(OR(AND(AE127="準",OR(AD127="日",AD127="休",AE$17=1,AND(AF127&lt;&gt;"準",AF127&lt;&gt;"深",AD127="")),OR(AF127="休",AND(AF127="準",OR(AG127="休",AE$17=30,AG$18="×")),AE$17=31,AF$18="×",AF127="")),AND(AE127="深",OR(AD127="休",AE$17=1,AND(AF127&lt;&gt;"準",AF127&lt;&gt;"深",AD127="")),OR(AF127="休",AND(OR(AF127="準",AF127="深"),OR(AG127="休",AE$17=30,AG$18="×")),AE$17=31,AF$18="×",AF127="")))))),40,0))))</f>
        <v>0</v>
      </c>
      <c r="AF268" s="343">
        <f t="shared" ref="AF268" si="2027">IF(AND($D$1="二交代制",AF$17&gt;=1,AF$17&lt;=28,AF127="当",AG127="明",AH127="休",AI127="当"),10,IF(AND($D$1="三交代制",AF$17&gt;=2,AF$17&lt;=30,OR(AF127="準",AF127="深"),OR(AG127="準",AG127="深"),OR(AH127="準",AH127="深")),20,IF(AND($D$1="二交代制",OR(AF127="当",AF127="明"),NOT(OR(AND(AF127="当",OR(AG127="明",AF$17=31,AG$18="×"),OR(AH127="休",AF$17=30,AF$17=31,AH$18="×")),AND(AF127="明",OR(AE127="当",AF$17=1),OR(AG127="休",AF$17=31,AG$18="×"))))),30,IF(AND($D$1="三交代制",AE127&lt;&gt;"準",AE127&lt;&gt;"深",OR(AF127="準",AF127="深"),(NOT(OR(AND(AF127="準",OR(AE127="日",AE127="休",AF$17=1,AND(AG127&lt;&gt;"準",AG127&lt;&gt;"深",AE127="")),OR(AG127="休",AND(AG127="準",OR(AH127="休",AF$17=30,AH$18="×")),AF$17=31,AG$18="×",AG127="")),AND(AF127="深",OR(AE127="休",AF$17=1,AND(AG127&lt;&gt;"準",AG127&lt;&gt;"深",AE127="")),OR(AG127="休",AND(OR(AG127="準",AG127="深"),OR(AH127="休",AF$17=30,AH$18="×")),AF$17=31,AG$18="×",AG127="")))))),40,0))))</f>
        <v>0</v>
      </c>
      <c r="AG268" s="343">
        <f t="shared" ref="AG268" si="2028">IF(AND($D$1="二交代制",AG$17&gt;=1,AG$17&lt;=28,AG127="当",AH127="明",AI127="休",AJ127="当"),10,IF(AND($D$1="三交代制",AG$17&gt;=2,AG$17&lt;=30,OR(AG127="準",AG127="深"),OR(AH127="準",AH127="深"),OR(AI127="準",AI127="深")),20,IF(AND($D$1="二交代制",OR(AG127="当",AG127="明"),NOT(OR(AND(AG127="当",OR(AH127="明",AG$17=31,AH$18="×"),OR(AI127="休",AG$17=30,AG$17=31,AI$18="×")),AND(AG127="明",OR(AF127="当",AG$17=1),OR(AH127="休",AG$17=31,AH$18="×"))))),30,IF(AND($D$1="三交代制",AF127&lt;&gt;"準",AF127&lt;&gt;"深",OR(AG127="準",AG127="深"),(NOT(OR(AND(AG127="準",OR(AF127="日",AF127="休",AG$17=1,AND(AH127&lt;&gt;"準",AH127&lt;&gt;"深",AF127="")),OR(AH127="休",AND(AH127="準",OR(AI127="休",AG$17=30,AI$18="×")),AG$17=31,AH$18="×",AH127="")),AND(AG127="深",OR(AF127="休",AG$17=1,AND(AH127&lt;&gt;"準",AH127&lt;&gt;"深",AF127="")),OR(AH127="休",AND(OR(AH127="準",AH127="深"),OR(AI127="休",AG$17=30,AI$18="×")),AG$17=31,AH$18="×",AH127="")))))),40,0))))</f>
        <v>0</v>
      </c>
      <c r="AH268" s="343">
        <f t="shared" ref="AH268" si="2029">IF(AND($D$1="二交代制",AH$17&gt;=1,AH$17&lt;=28,AH127="当",AI127="明",AJ127="休",AK127="当"),10,IF(AND($D$1="三交代制",AH$17&gt;=2,AH$17&lt;=30,OR(AH127="準",AH127="深"),OR(AI127="準",AI127="深"),OR(AJ127="準",AJ127="深")),20,IF(AND($D$1="二交代制",OR(AH127="当",AH127="明"),NOT(OR(AND(AH127="当",OR(AI127="明",AH$17=31,AI$18="×"),OR(AJ127="休",AH$17=30,AH$17=31,AJ$18="×")),AND(AH127="明",OR(AG127="当",AH$17=1),OR(AI127="休",AH$17=31,AI$18="×"))))),30,IF(AND($D$1="三交代制",AG127&lt;&gt;"準",AG127&lt;&gt;"深",OR(AH127="準",AH127="深"),(NOT(OR(AND(AH127="準",OR(AG127="日",AG127="休",AH$17=1,AND(AI127&lt;&gt;"準",AI127&lt;&gt;"深",AG127="")),OR(AI127="休",AND(AI127="準",OR(AJ127="休",AH$17=30,AJ$18="×")),AH$17=31,AI$18="×",AI127="")),AND(AH127="深",OR(AG127="休",AH$17=1,AND(AI127&lt;&gt;"準",AI127&lt;&gt;"深",AG127="")),OR(AI127="休",AND(OR(AI127="準",AI127="深"),OR(AJ127="休",AH$17=30,AJ$18="×")),AH$17=31,AI$18="×",AI127="")))))),40,0))))</f>
        <v>0</v>
      </c>
      <c r="AI268" s="343">
        <f t="shared" ref="AI268" si="2030">IF(AND($D$1="二交代制",AI$17&gt;=1,AI$17&lt;=28,AI127="当",AJ127="明",AK127="休",AL127="当"),10,IF(AND($D$1="三交代制",AI$17&gt;=2,AI$17&lt;=30,OR(AI127="準",AI127="深"),OR(AJ127="準",AJ127="深"),OR(AK127="準",AK127="深")),20,IF(AND($D$1="二交代制",OR(AI127="当",AI127="明"),NOT(OR(AND(AI127="当",OR(AJ127="明",AI$17=31,AJ$18="×"),OR(AK127="休",AI$17=30,AI$17=31,AK$18="×")),AND(AI127="明",OR(AH127="当",AI$17=1),OR(AJ127="休",AI$17=31,AJ$18="×"))))),30,IF(AND($D$1="三交代制",AH127&lt;&gt;"準",AH127&lt;&gt;"深",OR(AI127="準",AI127="深"),(NOT(OR(AND(AI127="準",OR(AH127="日",AH127="休",AI$17=1,AND(AJ127&lt;&gt;"準",AJ127&lt;&gt;"深",AH127="")),OR(AJ127="休",AND(AJ127="準",OR(AK127="休",AI$17=30,AK$18="×")),AI$17=31,AJ$18="×",AJ127="")),AND(AI127="深",OR(AH127="休",AI$17=1,AND(AJ127&lt;&gt;"準",AJ127&lt;&gt;"深",AH127="")),OR(AJ127="休",AND(OR(AJ127="準",AJ127="深"),OR(AK127="休",AI$17=30,AK$18="×")),AI$17=31,AJ$18="×",AJ127="")))))),40,0))))</f>
        <v>0</v>
      </c>
      <c r="AJ268" s="343">
        <f t="shared" ref="AJ268" si="2031">IF(AND($D$1="二交代制",AJ$17&gt;=1,AJ$17&lt;=28,AJ127="当",AK127="明",AL127="休",AM127="当"),10,IF(AND($D$1="三交代制",AJ$17&gt;=2,AJ$17&lt;=30,OR(AJ127="準",AJ127="深"),OR(AK127="準",AK127="深"),OR(AL127="準",AL127="深")),20,IF(AND($D$1="二交代制",OR(AJ127="当",AJ127="明"),NOT(OR(AND(AJ127="当",OR(AK127="明",AJ$17=31,AK$18="×"),OR(AL127="休",AJ$17=30,AJ$17=31,AL$18="×")),AND(AJ127="明",OR(AI127="当",AJ$17=1),OR(AK127="休",AJ$17=31,AK$18="×"))))),30,IF(AND($D$1="三交代制",AI127&lt;&gt;"準",AI127&lt;&gt;"深",OR(AJ127="準",AJ127="深"),(NOT(OR(AND(AJ127="準",OR(AI127="日",AI127="休",AJ$17=1,AND(AK127&lt;&gt;"準",AK127&lt;&gt;"深",AI127="")),OR(AK127="休",AND(AK127="準",OR(AL127="休",AJ$17=30,AL$18="×")),AJ$17=31,AK$18="×",AK127="")),AND(AJ127="深",OR(AI127="休",AJ$17=1,AND(AK127&lt;&gt;"準",AK127&lt;&gt;"深",AI127="")),OR(AK127="休",AND(OR(AK127="準",AK127="深"),OR(AL127="休",AJ$17=30,AL$18="×")),AJ$17=31,AK$18="×",AK127="")))))),40,0))))</f>
        <v>0</v>
      </c>
      <c r="AK268" s="343">
        <f t="shared" ref="AK268" si="2032">IF(AND($D$1="二交代制",AK$17&gt;=1,AK$17&lt;=28,AK127="当",AL127="明",AM127="休",AN127="当"),10,IF(AND($D$1="三交代制",AK$17&gt;=2,AK$17&lt;=30,OR(AK127="準",AK127="深"),OR(AL127="準",AL127="深"),OR(AM127="準",AM127="深")),20,IF(AND($D$1="二交代制",OR(AK127="当",AK127="明"),NOT(OR(AND(AK127="当",OR(AL127="明",AK$17=31,AL$18="×"),OR(AM127="休",AK$17=30,AK$17=31,AM$18="×")),AND(AK127="明",OR(AJ127="当",AK$17=1),OR(AL127="休",AK$17=31,AL$18="×"))))),30,IF(AND($D$1="三交代制",AJ127&lt;&gt;"準",AJ127&lt;&gt;"深",OR(AK127="準",AK127="深"),(NOT(OR(AND(AK127="準",OR(AJ127="日",AJ127="休",AK$17=1,AND(AL127&lt;&gt;"準",AL127&lt;&gt;"深",AJ127="")),OR(AL127="休",AND(AL127="準",OR(AM127="休",AK$17=30,AM$18="×")),AK$17=31,AL$18="×",AL127="")),AND(AK127="深",OR(AJ127="休",AK$17=1,AND(AL127&lt;&gt;"準",AL127&lt;&gt;"深",AJ127="")),OR(AL127="休",AND(OR(AL127="準",AL127="深"),OR(AM127="休",AK$17=30,AM$18="×")),AK$17=31,AL$18="×",AL127="")))))),40,0))))</f>
        <v>0</v>
      </c>
      <c r="AL268" s="343">
        <f t="shared" ref="AL268" si="2033">IF(AND($D$1="二交代制",AL$17&gt;=1,AL$17&lt;=28,AL127="当",AM127="明",AN127="休",AO127="当"),10,IF(AND($D$1="三交代制",AL$17&gt;=2,AL$17&lt;=30,OR(AL127="準",AL127="深"),OR(AM127="準",AM127="深"),OR(AN127="準",AN127="深")),20,IF(AND($D$1="二交代制",OR(AL127="当",AL127="明"),NOT(OR(AND(AL127="当",OR(AM127="明",AL$17=31,AM$18="×"),OR(AN127="休",AL$17=30,AL$17=31,AN$18="×")),AND(AL127="明",OR(AK127="当",AL$17=1),OR(AM127="休",AL$17=31,AM$18="×"))))),30,IF(AND($D$1="三交代制",AK127&lt;&gt;"準",AK127&lt;&gt;"深",OR(AL127="準",AL127="深"),(NOT(OR(AND(AL127="準",OR(AK127="日",AK127="休",AL$17=1,AND(AM127&lt;&gt;"準",AM127&lt;&gt;"深",AK127="")),OR(AM127="休",AND(AM127="準",OR(AN127="休",AL$17=30,AN$18="×")),AL$17=31,AM$18="×",AM127="")),AND(AL127="深",OR(AK127="休",AL$17=1,AND(AM127&lt;&gt;"準",AM127&lt;&gt;"深",AK127="")),OR(AM127="休",AND(OR(AM127="準",AM127="深"),OR(AN127="休",AL$17=30,AN$18="×")),AL$17=31,AM$18="×",AM127="")))))),40,0))))</f>
        <v>0</v>
      </c>
      <c r="AM268" s="343">
        <f t="shared" ref="AM268" si="2034">IF(AND($D$1="二交代制",AM$17&gt;=1,AM$17&lt;=28,AM127="当",AN127="明",AO127="休",AP127="当"),10,IF(AND($D$1="三交代制",AM$17&gt;=2,AM$17&lt;=30,OR(AM127="準",AM127="深"),OR(AN127="準",AN127="深"),OR(AO127="準",AO127="深")),20,IF(AND($D$1="二交代制",OR(AM127="当",AM127="明"),NOT(OR(AND(AM127="当",OR(AN127="明",AM$17=31,AN$18="×"),OR(AO127="休",AM$17=30,AM$17=31,AO$18="×")),AND(AM127="明",OR(AL127="当",AM$17=1),OR(AN127="休",AM$17=31,AN$18="×"))))),30,IF(AND($D$1="三交代制",AL127&lt;&gt;"準",AL127&lt;&gt;"深",OR(AM127="準",AM127="深"),(NOT(OR(AND(AM127="準",OR(AL127="日",AL127="休",AM$17=1,AND(AN127&lt;&gt;"準",AN127&lt;&gt;"深",AL127="")),OR(AN127="休",AND(AN127="準",OR(AO127="休",AM$17=30,AO$18="×")),AM$17=31,AN$18="×",AN127="")),AND(AM127="深",OR(AL127="休",AM$17=1,AND(AN127&lt;&gt;"準",AN127&lt;&gt;"深",AL127="")),OR(AN127="休",AND(OR(AN127="準",AN127="深"),OR(AO127="休",AM$17=30,AO$18="×")),AM$17=31,AN$18="×",AN127="")))))),40,0))))</f>
        <v>0</v>
      </c>
      <c r="AN268" s="343">
        <f t="shared" ref="AN268" si="2035">IF(AND($D$1="二交代制",AN$17&gt;=1,AN$17&lt;=28,AN127="当",AO127="明",AP127="休",AQ127="当"),10,IF(AND($D$1="三交代制",AN$17&gt;=2,AN$17&lt;=30,OR(AN127="準",AN127="深"),OR(AO127="準",AO127="深"),OR(AP127="準",AP127="深")),20,IF(AND($D$1="二交代制",OR(AN127="当",AN127="明"),NOT(OR(AND(AN127="当",OR(AO127="明",AN$17=31,AO$18="×"),OR(AP127="休",AN$17=30,AN$17=31,AP$18="×")),AND(AN127="明",OR(AM127="当",AN$17=1),OR(AO127="休",AN$17=31,AO$18="×"))))),30,IF(AND($D$1="三交代制",AM127&lt;&gt;"準",AM127&lt;&gt;"深",OR(AN127="準",AN127="深"),(NOT(OR(AND(AN127="準",OR(AM127="日",AM127="休",AN$17=1,AND(AO127&lt;&gt;"準",AO127&lt;&gt;"深",AM127="")),OR(AO127="休",AND(AO127="準",OR(AP127="休",AN$17=30,AP$18="×")),AN$17=31,AO$18="×",AO127="")),AND(AN127="深",OR(AM127="休",AN$17=1,AND(AO127&lt;&gt;"準",AO127&lt;&gt;"深",AM127="")),OR(AO127="休",AND(OR(AO127="準",AO127="深"),OR(AP127="休",AN$17=30,AP$18="×")),AN$17=31,AO$18="×",AO127="")))))),40,0))))</f>
        <v>0</v>
      </c>
      <c r="AO268" s="343">
        <f t="shared" ref="AO268" si="2036">IF(AND($D$1="二交代制",AO$17&gt;=1,AO$17&lt;=28,AO127="当",AP127="明",AQ127="休",AR127="当"),10,IF(AND($D$1="三交代制",AO$17&gt;=2,AO$17&lt;=30,OR(AO127="準",AO127="深"),OR(AP127="準",AP127="深"),OR(AQ127="準",AQ127="深")),20,IF(AND($D$1="二交代制",OR(AO127="当",AO127="明"),NOT(OR(AND(AO127="当",OR(AP127="明",AO$17=31,AP$18="×"),OR(AQ127="休",AO$17=30,AO$17=31,AQ$18="×")),AND(AO127="明",OR(AN127="当",AO$17=1),OR(AP127="休",AO$17=31,AP$18="×"))))),30,IF(AND($D$1="三交代制",AN127&lt;&gt;"準",AN127&lt;&gt;"深",OR(AO127="準",AO127="深"),(NOT(OR(AND(AO127="準",OR(AN127="日",AN127="休",AO$17=1,AND(AP127&lt;&gt;"準",AP127&lt;&gt;"深",AN127="")),OR(AP127="休",AND(AP127="準",OR(AQ127="休",AO$17=30,AQ$18="×")),AO$17=31,AP$18="×",AP127="")),AND(AO127="深",OR(AN127="休",AO$17=1,AND(AP127&lt;&gt;"準",AP127&lt;&gt;"深",AN127="")),OR(AP127="休",AND(OR(AP127="準",AP127="深"),OR(AQ127="休",AO$17=30,AQ$18="×")),AO$17=31,AP$18="×",AP127="")))))),40,0))))</f>
        <v>0</v>
      </c>
    </row>
    <row r="269" spans="3:41" x14ac:dyDescent="0.4">
      <c r="C269" s="17"/>
      <c r="D269" s="27"/>
      <c r="E269" s="27"/>
      <c r="F269" s="27"/>
      <c r="G269" s="27"/>
      <c r="H269" s="27"/>
      <c r="I269" s="345"/>
      <c r="J269" s="434"/>
      <c r="K269" s="343"/>
      <c r="L269" s="343"/>
      <c r="M269" s="343"/>
      <c r="N269" s="343"/>
      <c r="O269" s="343"/>
      <c r="P269" s="343"/>
      <c r="Q269" s="343"/>
      <c r="R269" s="343"/>
      <c r="S269" s="343"/>
      <c r="T269" s="343"/>
      <c r="U269" s="343"/>
      <c r="V269" s="343"/>
      <c r="W269" s="343"/>
      <c r="X269" s="343"/>
      <c r="Y269" s="343"/>
      <c r="Z269" s="343"/>
      <c r="AA269" s="343"/>
      <c r="AB269" s="343"/>
      <c r="AC269" s="343"/>
      <c r="AD269" s="343"/>
      <c r="AE269" s="343"/>
      <c r="AF269" s="343"/>
      <c r="AG269" s="343"/>
      <c r="AH269" s="343"/>
      <c r="AI269" s="343"/>
      <c r="AJ269" s="343"/>
      <c r="AK269" s="343"/>
      <c r="AL269" s="343"/>
      <c r="AM269" s="343"/>
      <c r="AN269" s="343"/>
      <c r="AO269" s="343"/>
    </row>
    <row r="270" spans="3:41" x14ac:dyDescent="0.4">
      <c r="C270" s="17"/>
      <c r="D270" s="27"/>
      <c r="E270" s="27"/>
      <c r="F270" s="27"/>
      <c r="G270" s="27"/>
      <c r="H270" s="27"/>
      <c r="I270" s="345"/>
      <c r="J270" s="419" t="str">
        <f t="shared" ref="J270" si="2037">E129</f>
        <v/>
      </c>
      <c r="K270" s="343">
        <f t="shared" ref="K270" si="2038">IF(AND($D$1="二交代制",K$17&gt;=1,K$17&lt;=28,K129="当",L129="明",M129="休",N129="当"),10,IF(AND($D$1="三交代制",K$17&gt;=2,K$17&lt;=30,OR(K129="準",K129="深"),OR(L129="準",L129="深"),OR(M129="準",M129="深")),20,IF(AND($D$1="二交代制",OR(K129="当",K129="明"),NOT(OR(AND(K129="当",OR(L129="明",K$17=31,L$18="×"),OR(M129="休",K$17=30,K$17=31,M$18="×")),AND(K129="明",OR(J129="当",K$17=1),OR(L129="休",K$17=31,L$18="×"))))),30,IF(AND($D$1="三交代制",J129&lt;&gt;"準",J129&lt;&gt;"深",OR(K129="準",K129="深"),(NOT(OR(AND(K129="準",OR(J129="日",J129="休",K$17=1,AND(L129&lt;&gt;"準",L129&lt;&gt;"深",J129="")),OR(L129="休",AND(L129="準",OR(M129="休",K$17=30,M$18="×")),K$17=31,L$18="×",L129="")),AND(K129="深",OR(J129="休",K$17=1,AND(L129&lt;&gt;"準",L129&lt;&gt;"深",J129="")),OR(L129="休",AND(OR(L129="準",L129="深"),OR(M129="休",K$17=30,M$18="×")),K$17=31,L$18="×",L129="")))))),40,0))))</f>
        <v>0</v>
      </c>
      <c r="L270" s="343">
        <f t="shared" ref="L270" si="2039">IF(AND($D$1="二交代制",L$17&gt;=1,L$17&lt;=28,L129="当",M129="明",N129="休",O129="当"),10,IF(AND($D$1="三交代制",L$17&gt;=2,L$17&lt;=30,OR(L129="準",L129="深"),OR(M129="準",M129="深"),OR(N129="準",N129="深")),20,IF(AND($D$1="二交代制",OR(L129="当",L129="明"),NOT(OR(AND(L129="当",OR(M129="明",L$17=31,M$18="×"),OR(N129="休",L$17=30,L$17=31,N$18="×")),AND(L129="明",OR(K129="当",L$17=1),OR(M129="休",L$17=31,M$18="×"))))),30,IF(AND($D$1="三交代制",K129&lt;&gt;"準",K129&lt;&gt;"深",OR(L129="準",L129="深"),(NOT(OR(AND(L129="準",OR(K129="日",K129="休",L$17=1,AND(M129&lt;&gt;"準",M129&lt;&gt;"深",K129="")),OR(M129="休",AND(M129="準",OR(N129="休",L$17=30,N$18="×")),L$17=31,M$18="×",M129="")),AND(L129="深",OR(K129="休",L$17=1,AND(M129&lt;&gt;"準",M129&lt;&gt;"深",K129="")),OR(M129="休",AND(OR(M129="準",M129="深"),OR(N129="休",L$17=30,N$18="×")),L$17=31,M$18="×",M129="")))))),40,0))))</f>
        <v>0</v>
      </c>
      <c r="M270" s="343">
        <f t="shared" ref="M270" si="2040">IF(AND($D$1="二交代制",M$17&gt;=1,M$17&lt;=28,M129="当",N129="明",O129="休",P129="当"),10,IF(AND($D$1="三交代制",M$17&gt;=2,M$17&lt;=30,OR(M129="準",M129="深"),OR(N129="準",N129="深"),OR(O129="準",O129="深")),20,IF(AND($D$1="二交代制",OR(M129="当",M129="明"),NOT(OR(AND(M129="当",OR(N129="明",M$17=31,N$18="×"),OR(O129="休",M$17=30,M$17=31,O$18="×")),AND(M129="明",OR(L129="当",M$17=1),OR(N129="休",M$17=31,N$18="×"))))),30,IF(AND($D$1="三交代制",L129&lt;&gt;"準",L129&lt;&gt;"深",OR(M129="準",M129="深"),(NOT(OR(AND(M129="準",OR(L129="日",L129="休",M$17=1,AND(N129&lt;&gt;"準",N129&lt;&gt;"深",L129="")),OR(N129="休",AND(N129="準",OR(O129="休",M$17=30,O$18="×")),M$17=31,N$18="×",N129="")),AND(M129="深",OR(L129="休",M$17=1,AND(N129&lt;&gt;"準",N129&lt;&gt;"深",L129="")),OR(N129="休",AND(OR(N129="準",N129="深"),OR(O129="休",M$17=30,O$18="×")),M$17=31,N$18="×",N129="")))))),40,0))))</f>
        <v>0</v>
      </c>
      <c r="N270" s="343">
        <f t="shared" ref="N270" si="2041">IF(AND($D$1="二交代制",N$17&gt;=1,N$17&lt;=28,N129="当",O129="明",P129="休",Q129="当"),10,IF(AND($D$1="三交代制",N$17&gt;=2,N$17&lt;=30,OR(N129="準",N129="深"),OR(O129="準",O129="深"),OR(P129="準",P129="深")),20,IF(AND($D$1="二交代制",OR(N129="当",N129="明"),NOT(OR(AND(N129="当",OR(O129="明",N$17=31,O$18="×"),OR(P129="休",N$17=30,N$17=31,P$18="×")),AND(N129="明",OR(M129="当",N$17=1),OR(O129="休",N$17=31,O$18="×"))))),30,IF(AND($D$1="三交代制",M129&lt;&gt;"準",M129&lt;&gt;"深",OR(N129="準",N129="深"),(NOT(OR(AND(N129="準",OR(M129="日",M129="休",N$17=1,AND(O129&lt;&gt;"準",O129&lt;&gt;"深",M129="")),OR(O129="休",AND(O129="準",OR(P129="休",N$17=30,P$18="×")),N$17=31,O$18="×",O129="")),AND(N129="深",OR(M129="休",N$17=1,AND(O129&lt;&gt;"準",O129&lt;&gt;"深",M129="")),OR(O129="休",AND(OR(O129="準",O129="深"),OR(P129="休",N$17=30,P$18="×")),N$17=31,O$18="×",O129="")))))),40,0))))</f>
        <v>0</v>
      </c>
      <c r="O270" s="343">
        <f t="shared" ref="O270" si="2042">IF(AND($D$1="二交代制",O$17&gt;=1,O$17&lt;=28,O129="当",P129="明",Q129="休",R129="当"),10,IF(AND($D$1="三交代制",O$17&gt;=2,O$17&lt;=30,OR(O129="準",O129="深"),OR(P129="準",P129="深"),OR(Q129="準",Q129="深")),20,IF(AND($D$1="二交代制",OR(O129="当",O129="明"),NOT(OR(AND(O129="当",OR(P129="明",O$17=31,P$18="×"),OR(Q129="休",O$17=30,O$17=31,Q$18="×")),AND(O129="明",OR(N129="当",O$17=1),OR(P129="休",O$17=31,P$18="×"))))),30,IF(AND($D$1="三交代制",N129&lt;&gt;"準",N129&lt;&gt;"深",OR(O129="準",O129="深"),(NOT(OR(AND(O129="準",OR(N129="日",N129="休",O$17=1,AND(P129&lt;&gt;"準",P129&lt;&gt;"深",N129="")),OR(P129="休",AND(P129="準",OR(Q129="休",O$17=30,Q$18="×")),O$17=31,P$18="×",P129="")),AND(O129="深",OR(N129="休",O$17=1,AND(P129&lt;&gt;"準",P129&lt;&gt;"深",N129="")),OR(P129="休",AND(OR(P129="準",P129="深"),OR(Q129="休",O$17=30,Q$18="×")),O$17=31,P$18="×",P129="")))))),40,0))))</f>
        <v>0</v>
      </c>
      <c r="P270" s="343">
        <f t="shared" ref="P270" si="2043">IF(AND($D$1="二交代制",P$17&gt;=1,P$17&lt;=28,P129="当",Q129="明",R129="休",S129="当"),10,IF(AND($D$1="三交代制",P$17&gt;=2,P$17&lt;=30,OR(P129="準",P129="深"),OR(Q129="準",Q129="深"),OR(R129="準",R129="深")),20,IF(AND($D$1="二交代制",OR(P129="当",P129="明"),NOT(OR(AND(P129="当",OR(Q129="明",P$17=31,Q$18="×"),OR(R129="休",P$17=30,P$17=31,R$18="×")),AND(P129="明",OR(O129="当",P$17=1),OR(Q129="休",P$17=31,Q$18="×"))))),30,IF(AND($D$1="三交代制",O129&lt;&gt;"準",O129&lt;&gt;"深",OR(P129="準",P129="深"),(NOT(OR(AND(P129="準",OR(O129="日",O129="休",P$17=1,AND(Q129&lt;&gt;"準",Q129&lt;&gt;"深",O129="")),OR(Q129="休",AND(Q129="準",OR(R129="休",P$17=30,R$18="×")),P$17=31,Q$18="×",Q129="")),AND(P129="深",OR(O129="休",P$17=1,AND(Q129&lt;&gt;"準",Q129&lt;&gt;"深",O129="")),OR(Q129="休",AND(OR(Q129="準",Q129="深"),OR(R129="休",P$17=30,R$18="×")),P$17=31,Q$18="×",Q129="")))))),40,0))))</f>
        <v>0</v>
      </c>
      <c r="Q270" s="343">
        <f t="shared" ref="Q270" si="2044">IF(AND($D$1="二交代制",Q$17&gt;=1,Q$17&lt;=28,Q129="当",R129="明",S129="休",T129="当"),10,IF(AND($D$1="三交代制",Q$17&gt;=2,Q$17&lt;=30,OR(Q129="準",Q129="深"),OR(R129="準",R129="深"),OR(S129="準",S129="深")),20,IF(AND($D$1="二交代制",OR(Q129="当",Q129="明"),NOT(OR(AND(Q129="当",OR(R129="明",Q$17=31,R$18="×"),OR(S129="休",Q$17=30,Q$17=31,S$18="×")),AND(Q129="明",OR(P129="当",Q$17=1),OR(R129="休",Q$17=31,R$18="×"))))),30,IF(AND($D$1="三交代制",P129&lt;&gt;"準",P129&lt;&gt;"深",OR(Q129="準",Q129="深"),(NOT(OR(AND(Q129="準",OR(P129="日",P129="休",Q$17=1,AND(R129&lt;&gt;"準",R129&lt;&gt;"深",P129="")),OR(R129="休",AND(R129="準",OR(S129="休",Q$17=30,S$18="×")),Q$17=31,R$18="×",R129="")),AND(Q129="深",OR(P129="休",Q$17=1,AND(R129&lt;&gt;"準",R129&lt;&gt;"深",P129="")),OR(R129="休",AND(OR(R129="準",R129="深"),OR(S129="休",Q$17=30,S$18="×")),Q$17=31,R$18="×",R129="")))))),40,0))))</f>
        <v>0</v>
      </c>
      <c r="R270" s="343">
        <f t="shared" ref="R270" si="2045">IF(AND($D$1="二交代制",R$17&gt;=1,R$17&lt;=28,R129="当",S129="明",T129="休",U129="当"),10,IF(AND($D$1="三交代制",R$17&gt;=2,R$17&lt;=30,OR(R129="準",R129="深"),OR(S129="準",S129="深"),OR(T129="準",T129="深")),20,IF(AND($D$1="二交代制",OR(R129="当",R129="明"),NOT(OR(AND(R129="当",OR(S129="明",R$17=31,S$18="×"),OR(T129="休",R$17=30,R$17=31,T$18="×")),AND(R129="明",OR(Q129="当",R$17=1),OR(S129="休",R$17=31,S$18="×"))))),30,IF(AND($D$1="三交代制",Q129&lt;&gt;"準",Q129&lt;&gt;"深",OR(R129="準",R129="深"),(NOT(OR(AND(R129="準",OR(Q129="日",Q129="休",R$17=1,AND(S129&lt;&gt;"準",S129&lt;&gt;"深",Q129="")),OR(S129="休",AND(S129="準",OR(T129="休",R$17=30,T$18="×")),R$17=31,S$18="×",S129="")),AND(R129="深",OR(Q129="休",R$17=1,AND(S129&lt;&gt;"準",S129&lt;&gt;"深",Q129="")),OR(S129="休",AND(OR(S129="準",S129="深"),OR(T129="休",R$17=30,T$18="×")),R$17=31,S$18="×",S129="")))))),40,0))))</f>
        <v>0</v>
      </c>
      <c r="S270" s="343">
        <f t="shared" ref="S270" si="2046">IF(AND($D$1="二交代制",S$17&gt;=1,S$17&lt;=28,S129="当",T129="明",U129="休",V129="当"),10,IF(AND($D$1="三交代制",S$17&gt;=2,S$17&lt;=30,OR(S129="準",S129="深"),OR(T129="準",T129="深"),OR(U129="準",U129="深")),20,IF(AND($D$1="二交代制",OR(S129="当",S129="明"),NOT(OR(AND(S129="当",OR(T129="明",S$17=31,T$18="×"),OR(U129="休",S$17=30,S$17=31,U$18="×")),AND(S129="明",OR(R129="当",S$17=1),OR(T129="休",S$17=31,T$18="×"))))),30,IF(AND($D$1="三交代制",R129&lt;&gt;"準",R129&lt;&gt;"深",OR(S129="準",S129="深"),(NOT(OR(AND(S129="準",OR(R129="日",R129="休",S$17=1,AND(T129&lt;&gt;"準",T129&lt;&gt;"深",R129="")),OR(T129="休",AND(T129="準",OR(U129="休",S$17=30,U$18="×")),S$17=31,T$18="×",T129="")),AND(S129="深",OR(R129="休",S$17=1,AND(T129&lt;&gt;"準",T129&lt;&gt;"深",R129="")),OR(T129="休",AND(OR(T129="準",T129="深"),OR(U129="休",S$17=30,U$18="×")),S$17=31,T$18="×",T129="")))))),40,0))))</f>
        <v>0</v>
      </c>
      <c r="T270" s="343">
        <f t="shared" ref="T270" si="2047">IF(AND($D$1="二交代制",T$17&gt;=1,T$17&lt;=28,T129="当",U129="明",V129="休",W129="当"),10,IF(AND($D$1="三交代制",T$17&gt;=2,T$17&lt;=30,OR(T129="準",T129="深"),OR(U129="準",U129="深"),OR(V129="準",V129="深")),20,IF(AND($D$1="二交代制",OR(T129="当",T129="明"),NOT(OR(AND(T129="当",OR(U129="明",T$17=31,U$18="×"),OR(V129="休",T$17=30,T$17=31,V$18="×")),AND(T129="明",OR(S129="当",T$17=1),OR(U129="休",T$17=31,U$18="×"))))),30,IF(AND($D$1="三交代制",S129&lt;&gt;"準",S129&lt;&gt;"深",OR(T129="準",T129="深"),(NOT(OR(AND(T129="準",OR(S129="日",S129="休",T$17=1,AND(U129&lt;&gt;"準",U129&lt;&gt;"深",S129="")),OR(U129="休",AND(U129="準",OR(V129="休",T$17=30,V$18="×")),T$17=31,U$18="×",U129="")),AND(T129="深",OR(S129="休",T$17=1,AND(U129&lt;&gt;"準",U129&lt;&gt;"深",S129="")),OR(U129="休",AND(OR(U129="準",U129="深"),OR(V129="休",T$17=30,V$18="×")),T$17=31,U$18="×",U129="")))))),40,0))))</f>
        <v>0</v>
      </c>
      <c r="U270" s="343">
        <f t="shared" ref="U270" si="2048">IF(AND($D$1="二交代制",U$17&gt;=1,U$17&lt;=28,U129="当",V129="明",W129="休",X129="当"),10,IF(AND($D$1="三交代制",U$17&gt;=2,U$17&lt;=30,OR(U129="準",U129="深"),OR(V129="準",V129="深"),OR(W129="準",W129="深")),20,IF(AND($D$1="二交代制",OR(U129="当",U129="明"),NOT(OR(AND(U129="当",OR(V129="明",U$17=31,V$18="×"),OR(W129="休",U$17=30,U$17=31,W$18="×")),AND(U129="明",OR(T129="当",U$17=1),OR(V129="休",U$17=31,V$18="×"))))),30,IF(AND($D$1="三交代制",T129&lt;&gt;"準",T129&lt;&gt;"深",OR(U129="準",U129="深"),(NOT(OR(AND(U129="準",OR(T129="日",T129="休",U$17=1,AND(V129&lt;&gt;"準",V129&lt;&gt;"深",T129="")),OR(V129="休",AND(V129="準",OR(W129="休",U$17=30,W$18="×")),U$17=31,V$18="×",V129="")),AND(U129="深",OR(T129="休",U$17=1,AND(V129&lt;&gt;"準",V129&lt;&gt;"深",T129="")),OR(V129="休",AND(OR(V129="準",V129="深"),OR(W129="休",U$17=30,W$18="×")),U$17=31,V$18="×",V129="")))))),40,0))))</f>
        <v>0</v>
      </c>
      <c r="V270" s="343">
        <f t="shared" ref="V270" si="2049">IF(AND($D$1="二交代制",V$17&gt;=1,V$17&lt;=28,V129="当",W129="明",X129="休",Y129="当"),10,IF(AND($D$1="三交代制",V$17&gt;=2,V$17&lt;=30,OR(V129="準",V129="深"),OR(W129="準",W129="深"),OR(X129="準",X129="深")),20,IF(AND($D$1="二交代制",OR(V129="当",V129="明"),NOT(OR(AND(V129="当",OR(W129="明",V$17=31,W$18="×"),OR(X129="休",V$17=30,V$17=31,X$18="×")),AND(V129="明",OR(U129="当",V$17=1),OR(W129="休",V$17=31,W$18="×"))))),30,IF(AND($D$1="三交代制",U129&lt;&gt;"準",U129&lt;&gt;"深",OR(V129="準",V129="深"),(NOT(OR(AND(V129="準",OR(U129="日",U129="休",V$17=1,AND(W129&lt;&gt;"準",W129&lt;&gt;"深",U129="")),OR(W129="休",AND(W129="準",OR(X129="休",V$17=30,X$18="×")),V$17=31,W$18="×",W129="")),AND(V129="深",OR(U129="休",V$17=1,AND(W129&lt;&gt;"準",W129&lt;&gt;"深",U129="")),OR(W129="休",AND(OR(W129="準",W129="深"),OR(X129="休",V$17=30,X$18="×")),V$17=31,W$18="×",W129="")))))),40,0))))</f>
        <v>0</v>
      </c>
      <c r="W270" s="343">
        <f t="shared" ref="W270" si="2050">IF(AND($D$1="二交代制",W$17&gt;=1,W$17&lt;=28,W129="当",X129="明",Y129="休",Z129="当"),10,IF(AND($D$1="三交代制",W$17&gt;=2,W$17&lt;=30,OR(W129="準",W129="深"),OR(X129="準",X129="深"),OR(Y129="準",Y129="深")),20,IF(AND($D$1="二交代制",OR(W129="当",W129="明"),NOT(OR(AND(W129="当",OR(X129="明",W$17=31,X$18="×"),OR(Y129="休",W$17=30,W$17=31,Y$18="×")),AND(W129="明",OR(V129="当",W$17=1),OR(X129="休",W$17=31,X$18="×"))))),30,IF(AND($D$1="三交代制",V129&lt;&gt;"準",V129&lt;&gt;"深",OR(W129="準",W129="深"),(NOT(OR(AND(W129="準",OR(V129="日",V129="休",W$17=1,AND(X129&lt;&gt;"準",X129&lt;&gt;"深",V129="")),OR(X129="休",AND(X129="準",OR(Y129="休",W$17=30,Y$18="×")),W$17=31,X$18="×",X129="")),AND(W129="深",OR(V129="休",W$17=1,AND(X129&lt;&gt;"準",X129&lt;&gt;"深",V129="")),OR(X129="休",AND(OR(X129="準",X129="深"),OR(Y129="休",W$17=30,Y$18="×")),W$17=31,X$18="×",X129="")))))),40,0))))</f>
        <v>0</v>
      </c>
      <c r="X270" s="343">
        <f t="shared" ref="X270" si="2051">IF(AND($D$1="二交代制",X$17&gt;=1,X$17&lt;=28,X129="当",Y129="明",Z129="休",AA129="当"),10,IF(AND($D$1="三交代制",X$17&gt;=2,X$17&lt;=30,OR(X129="準",X129="深"),OR(Y129="準",Y129="深"),OR(Z129="準",Z129="深")),20,IF(AND($D$1="二交代制",OR(X129="当",X129="明"),NOT(OR(AND(X129="当",OR(Y129="明",X$17=31,Y$18="×"),OR(Z129="休",X$17=30,X$17=31,Z$18="×")),AND(X129="明",OR(W129="当",X$17=1),OR(Y129="休",X$17=31,Y$18="×"))))),30,IF(AND($D$1="三交代制",W129&lt;&gt;"準",W129&lt;&gt;"深",OR(X129="準",X129="深"),(NOT(OR(AND(X129="準",OR(W129="日",W129="休",X$17=1,AND(Y129&lt;&gt;"準",Y129&lt;&gt;"深",W129="")),OR(Y129="休",AND(Y129="準",OR(Z129="休",X$17=30,Z$18="×")),X$17=31,Y$18="×",Y129="")),AND(X129="深",OR(W129="休",X$17=1,AND(Y129&lt;&gt;"準",Y129&lt;&gt;"深",W129="")),OR(Y129="休",AND(OR(Y129="準",Y129="深"),OR(Z129="休",X$17=30,Z$18="×")),X$17=31,Y$18="×",Y129="")))))),40,0))))</f>
        <v>0</v>
      </c>
      <c r="Y270" s="343">
        <f t="shared" ref="Y270" si="2052">IF(AND($D$1="二交代制",Y$17&gt;=1,Y$17&lt;=28,Y129="当",Z129="明",AA129="休",AB129="当"),10,IF(AND($D$1="三交代制",Y$17&gt;=2,Y$17&lt;=30,OR(Y129="準",Y129="深"),OR(Z129="準",Z129="深"),OR(AA129="準",AA129="深")),20,IF(AND($D$1="二交代制",OR(Y129="当",Y129="明"),NOT(OR(AND(Y129="当",OR(Z129="明",Y$17=31,Z$18="×"),OR(AA129="休",Y$17=30,Y$17=31,AA$18="×")),AND(Y129="明",OR(X129="当",Y$17=1),OR(Z129="休",Y$17=31,Z$18="×"))))),30,IF(AND($D$1="三交代制",X129&lt;&gt;"準",X129&lt;&gt;"深",OR(Y129="準",Y129="深"),(NOT(OR(AND(Y129="準",OR(X129="日",X129="休",Y$17=1,AND(Z129&lt;&gt;"準",Z129&lt;&gt;"深",X129="")),OR(Z129="休",AND(Z129="準",OR(AA129="休",Y$17=30,AA$18="×")),Y$17=31,Z$18="×",Z129="")),AND(Y129="深",OR(X129="休",Y$17=1,AND(Z129&lt;&gt;"準",Z129&lt;&gt;"深",X129="")),OR(Z129="休",AND(OR(Z129="準",Z129="深"),OR(AA129="休",Y$17=30,AA$18="×")),Y$17=31,Z$18="×",Z129="")))))),40,0))))</f>
        <v>0</v>
      </c>
      <c r="Z270" s="343">
        <f t="shared" ref="Z270" si="2053">IF(AND($D$1="二交代制",Z$17&gt;=1,Z$17&lt;=28,Z129="当",AA129="明",AB129="休",AC129="当"),10,IF(AND($D$1="三交代制",Z$17&gt;=2,Z$17&lt;=30,OR(Z129="準",Z129="深"),OR(AA129="準",AA129="深"),OR(AB129="準",AB129="深")),20,IF(AND($D$1="二交代制",OR(Z129="当",Z129="明"),NOT(OR(AND(Z129="当",OR(AA129="明",Z$17=31,AA$18="×"),OR(AB129="休",Z$17=30,Z$17=31,AB$18="×")),AND(Z129="明",OR(Y129="当",Z$17=1),OR(AA129="休",Z$17=31,AA$18="×"))))),30,IF(AND($D$1="三交代制",Y129&lt;&gt;"準",Y129&lt;&gt;"深",OR(Z129="準",Z129="深"),(NOT(OR(AND(Z129="準",OR(Y129="日",Y129="休",Z$17=1,AND(AA129&lt;&gt;"準",AA129&lt;&gt;"深",Y129="")),OR(AA129="休",AND(AA129="準",OR(AB129="休",Z$17=30,AB$18="×")),Z$17=31,AA$18="×",AA129="")),AND(Z129="深",OR(Y129="休",Z$17=1,AND(AA129&lt;&gt;"準",AA129&lt;&gt;"深",Y129="")),OR(AA129="休",AND(OR(AA129="準",AA129="深"),OR(AB129="休",Z$17=30,AB$18="×")),Z$17=31,AA$18="×",AA129="")))))),40,0))))</f>
        <v>0</v>
      </c>
      <c r="AA270" s="343">
        <f t="shared" ref="AA270" si="2054">IF(AND($D$1="二交代制",AA$17&gt;=1,AA$17&lt;=28,AA129="当",AB129="明",AC129="休",AD129="当"),10,IF(AND($D$1="三交代制",AA$17&gt;=2,AA$17&lt;=30,OR(AA129="準",AA129="深"),OR(AB129="準",AB129="深"),OR(AC129="準",AC129="深")),20,IF(AND($D$1="二交代制",OR(AA129="当",AA129="明"),NOT(OR(AND(AA129="当",OR(AB129="明",AA$17=31,AB$18="×"),OR(AC129="休",AA$17=30,AA$17=31,AC$18="×")),AND(AA129="明",OR(Z129="当",AA$17=1),OR(AB129="休",AA$17=31,AB$18="×"))))),30,IF(AND($D$1="三交代制",Z129&lt;&gt;"準",Z129&lt;&gt;"深",OR(AA129="準",AA129="深"),(NOT(OR(AND(AA129="準",OR(Z129="日",Z129="休",AA$17=1,AND(AB129&lt;&gt;"準",AB129&lt;&gt;"深",Z129="")),OR(AB129="休",AND(AB129="準",OR(AC129="休",AA$17=30,AC$18="×")),AA$17=31,AB$18="×",AB129="")),AND(AA129="深",OR(Z129="休",AA$17=1,AND(AB129&lt;&gt;"準",AB129&lt;&gt;"深",Z129="")),OR(AB129="休",AND(OR(AB129="準",AB129="深"),OR(AC129="休",AA$17=30,AC$18="×")),AA$17=31,AB$18="×",AB129="")))))),40,0))))</f>
        <v>0</v>
      </c>
      <c r="AB270" s="343">
        <f t="shared" ref="AB270" si="2055">IF(AND($D$1="二交代制",AB$17&gt;=1,AB$17&lt;=28,AB129="当",AC129="明",AD129="休",AE129="当"),10,IF(AND($D$1="三交代制",AB$17&gt;=2,AB$17&lt;=30,OR(AB129="準",AB129="深"),OR(AC129="準",AC129="深"),OR(AD129="準",AD129="深")),20,IF(AND($D$1="二交代制",OR(AB129="当",AB129="明"),NOT(OR(AND(AB129="当",OR(AC129="明",AB$17=31,AC$18="×"),OR(AD129="休",AB$17=30,AB$17=31,AD$18="×")),AND(AB129="明",OR(AA129="当",AB$17=1),OR(AC129="休",AB$17=31,AC$18="×"))))),30,IF(AND($D$1="三交代制",AA129&lt;&gt;"準",AA129&lt;&gt;"深",OR(AB129="準",AB129="深"),(NOT(OR(AND(AB129="準",OR(AA129="日",AA129="休",AB$17=1,AND(AC129&lt;&gt;"準",AC129&lt;&gt;"深",AA129="")),OR(AC129="休",AND(AC129="準",OR(AD129="休",AB$17=30,AD$18="×")),AB$17=31,AC$18="×",AC129="")),AND(AB129="深",OR(AA129="休",AB$17=1,AND(AC129&lt;&gt;"準",AC129&lt;&gt;"深",AA129="")),OR(AC129="休",AND(OR(AC129="準",AC129="深"),OR(AD129="休",AB$17=30,AD$18="×")),AB$17=31,AC$18="×",AC129="")))))),40,0))))</f>
        <v>0</v>
      </c>
      <c r="AC270" s="343">
        <f t="shared" ref="AC270" si="2056">IF(AND($D$1="二交代制",AC$17&gt;=1,AC$17&lt;=28,AC129="当",AD129="明",AE129="休",AF129="当"),10,IF(AND($D$1="三交代制",AC$17&gt;=2,AC$17&lt;=30,OR(AC129="準",AC129="深"),OR(AD129="準",AD129="深"),OR(AE129="準",AE129="深")),20,IF(AND($D$1="二交代制",OR(AC129="当",AC129="明"),NOT(OR(AND(AC129="当",OR(AD129="明",AC$17=31,AD$18="×"),OR(AE129="休",AC$17=30,AC$17=31,AE$18="×")),AND(AC129="明",OR(AB129="当",AC$17=1),OR(AD129="休",AC$17=31,AD$18="×"))))),30,IF(AND($D$1="三交代制",AB129&lt;&gt;"準",AB129&lt;&gt;"深",OR(AC129="準",AC129="深"),(NOT(OR(AND(AC129="準",OR(AB129="日",AB129="休",AC$17=1,AND(AD129&lt;&gt;"準",AD129&lt;&gt;"深",AB129="")),OR(AD129="休",AND(AD129="準",OR(AE129="休",AC$17=30,AE$18="×")),AC$17=31,AD$18="×",AD129="")),AND(AC129="深",OR(AB129="休",AC$17=1,AND(AD129&lt;&gt;"準",AD129&lt;&gt;"深",AB129="")),OR(AD129="休",AND(OR(AD129="準",AD129="深"),OR(AE129="休",AC$17=30,AE$18="×")),AC$17=31,AD$18="×",AD129="")))))),40,0))))</f>
        <v>0</v>
      </c>
      <c r="AD270" s="343">
        <f t="shared" ref="AD270" si="2057">IF(AND($D$1="二交代制",AD$17&gt;=1,AD$17&lt;=28,AD129="当",AE129="明",AF129="休",AG129="当"),10,IF(AND($D$1="三交代制",AD$17&gt;=2,AD$17&lt;=30,OR(AD129="準",AD129="深"),OR(AE129="準",AE129="深"),OR(AF129="準",AF129="深")),20,IF(AND($D$1="二交代制",OR(AD129="当",AD129="明"),NOT(OR(AND(AD129="当",OR(AE129="明",AD$17=31,AE$18="×"),OR(AF129="休",AD$17=30,AD$17=31,AF$18="×")),AND(AD129="明",OR(AC129="当",AD$17=1),OR(AE129="休",AD$17=31,AE$18="×"))))),30,IF(AND($D$1="三交代制",AC129&lt;&gt;"準",AC129&lt;&gt;"深",OR(AD129="準",AD129="深"),(NOT(OR(AND(AD129="準",OR(AC129="日",AC129="休",AD$17=1,AND(AE129&lt;&gt;"準",AE129&lt;&gt;"深",AC129="")),OR(AE129="休",AND(AE129="準",OR(AF129="休",AD$17=30,AF$18="×")),AD$17=31,AE$18="×",AE129="")),AND(AD129="深",OR(AC129="休",AD$17=1,AND(AE129&lt;&gt;"準",AE129&lt;&gt;"深",AC129="")),OR(AE129="休",AND(OR(AE129="準",AE129="深"),OR(AF129="休",AD$17=30,AF$18="×")),AD$17=31,AE$18="×",AE129="")))))),40,0))))</f>
        <v>0</v>
      </c>
      <c r="AE270" s="343">
        <f t="shared" ref="AE270" si="2058">IF(AND($D$1="二交代制",AE$17&gt;=1,AE$17&lt;=28,AE129="当",AF129="明",AG129="休",AH129="当"),10,IF(AND($D$1="三交代制",AE$17&gt;=2,AE$17&lt;=30,OR(AE129="準",AE129="深"),OR(AF129="準",AF129="深"),OR(AG129="準",AG129="深")),20,IF(AND($D$1="二交代制",OR(AE129="当",AE129="明"),NOT(OR(AND(AE129="当",OR(AF129="明",AE$17=31,AF$18="×"),OR(AG129="休",AE$17=30,AE$17=31,AG$18="×")),AND(AE129="明",OR(AD129="当",AE$17=1),OR(AF129="休",AE$17=31,AF$18="×"))))),30,IF(AND($D$1="三交代制",AD129&lt;&gt;"準",AD129&lt;&gt;"深",OR(AE129="準",AE129="深"),(NOT(OR(AND(AE129="準",OR(AD129="日",AD129="休",AE$17=1,AND(AF129&lt;&gt;"準",AF129&lt;&gt;"深",AD129="")),OR(AF129="休",AND(AF129="準",OR(AG129="休",AE$17=30,AG$18="×")),AE$17=31,AF$18="×",AF129="")),AND(AE129="深",OR(AD129="休",AE$17=1,AND(AF129&lt;&gt;"準",AF129&lt;&gt;"深",AD129="")),OR(AF129="休",AND(OR(AF129="準",AF129="深"),OR(AG129="休",AE$17=30,AG$18="×")),AE$17=31,AF$18="×",AF129="")))))),40,0))))</f>
        <v>0</v>
      </c>
      <c r="AF270" s="343">
        <f t="shared" ref="AF270" si="2059">IF(AND($D$1="二交代制",AF$17&gt;=1,AF$17&lt;=28,AF129="当",AG129="明",AH129="休",AI129="当"),10,IF(AND($D$1="三交代制",AF$17&gt;=2,AF$17&lt;=30,OR(AF129="準",AF129="深"),OR(AG129="準",AG129="深"),OR(AH129="準",AH129="深")),20,IF(AND($D$1="二交代制",OR(AF129="当",AF129="明"),NOT(OR(AND(AF129="当",OR(AG129="明",AF$17=31,AG$18="×"),OR(AH129="休",AF$17=30,AF$17=31,AH$18="×")),AND(AF129="明",OR(AE129="当",AF$17=1),OR(AG129="休",AF$17=31,AG$18="×"))))),30,IF(AND($D$1="三交代制",AE129&lt;&gt;"準",AE129&lt;&gt;"深",OR(AF129="準",AF129="深"),(NOT(OR(AND(AF129="準",OR(AE129="日",AE129="休",AF$17=1,AND(AG129&lt;&gt;"準",AG129&lt;&gt;"深",AE129="")),OR(AG129="休",AND(AG129="準",OR(AH129="休",AF$17=30,AH$18="×")),AF$17=31,AG$18="×",AG129="")),AND(AF129="深",OR(AE129="休",AF$17=1,AND(AG129&lt;&gt;"準",AG129&lt;&gt;"深",AE129="")),OR(AG129="休",AND(OR(AG129="準",AG129="深"),OR(AH129="休",AF$17=30,AH$18="×")),AF$17=31,AG$18="×",AG129="")))))),40,0))))</f>
        <v>0</v>
      </c>
      <c r="AG270" s="343">
        <f t="shared" ref="AG270" si="2060">IF(AND($D$1="二交代制",AG$17&gt;=1,AG$17&lt;=28,AG129="当",AH129="明",AI129="休",AJ129="当"),10,IF(AND($D$1="三交代制",AG$17&gt;=2,AG$17&lt;=30,OR(AG129="準",AG129="深"),OR(AH129="準",AH129="深"),OR(AI129="準",AI129="深")),20,IF(AND($D$1="二交代制",OR(AG129="当",AG129="明"),NOT(OR(AND(AG129="当",OR(AH129="明",AG$17=31,AH$18="×"),OR(AI129="休",AG$17=30,AG$17=31,AI$18="×")),AND(AG129="明",OR(AF129="当",AG$17=1),OR(AH129="休",AG$17=31,AH$18="×"))))),30,IF(AND($D$1="三交代制",AF129&lt;&gt;"準",AF129&lt;&gt;"深",OR(AG129="準",AG129="深"),(NOT(OR(AND(AG129="準",OR(AF129="日",AF129="休",AG$17=1,AND(AH129&lt;&gt;"準",AH129&lt;&gt;"深",AF129="")),OR(AH129="休",AND(AH129="準",OR(AI129="休",AG$17=30,AI$18="×")),AG$17=31,AH$18="×",AH129="")),AND(AG129="深",OR(AF129="休",AG$17=1,AND(AH129&lt;&gt;"準",AH129&lt;&gt;"深",AF129="")),OR(AH129="休",AND(OR(AH129="準",AH129="深"),OR(AI129="休",AG$17=30,AI$18="×")),AG$17=31,AH$18="×",AH129="")))))),40,0))))</f>
        <v>0</v>
      </c>
      <c r="AH270" s="343">
        <f t="shared" ref="AH270" si="2061">IF(AND($D$1="二交代制",AH$17&gt;=1,AH$17&lt;=28,AH129="当",AI129="明",AJ129="休",AK129="当"),10,IF(AND($D$1="三交代制",AH$17&gt;=2,AH$17&lt;=30,OR(AH129="準",AH129="深"),OR(AI129="準",AI129="深"),OR(AJ129="準",AJ129="深")),20,IF(AND($D$1="二交代制",OR(AH129="当",AH129="明"),NOT(OR(AND(AH129="当",OR(AI129="明",AH$17=31,AI$18="×"),OR(AJ129="休",AH$17=30,AH$17=31,AJ$18="×")),AND(AH129="明",OR(AG129="当",AH$17=1),OR(AI129="休",AH$17=31,AI$18="×"))))),30,IF(AND($D$1="三交代制",AG129&lt;&gt;"準",AG129&lt;&gt;"深",OR(AH129="準",AH129="深"),(NOT(OR(AND(AH129="準",OR(AG129="日",AG129="休",AH$17=1,AND(AI129&lt;&gt;"準",AI129&lt;&gt;"深",AG129="")),OR(AI129="休",AND(AI129="準",OR(AJ129="休",AH$17=30,AJ$18="×")),AH$17=31,AI$18="×",AI129="")),AND(AH129="深",OR(AG129="休",AH$17=1,AND(AI129&lt;&gt;"準",AI129&lt;&gt;"深",AG129="")),OR(AI129="休",AND(OR(AI129="準",AI129="深"),OR(AJ129="休",AH$17=30,AJ$18="×")),AH$17=31,AI$18="×",AI129="")))))),40,0))))</f>
        <v>0</v>
      </c>
      <c r="AI270" s="343">
        <f t="shared" ref="AI270" si="2062">IF(AND($D$1="二交代制",AI$17&gt;=1,AI$17&lt;=28,AI129="当",AJ129="明",AK129="休",AL129="当"),10,IF(AND($D$1="三交代制",AI$17&gt;=2,AI$17&lt;=30,OR(AI129="準",AI129="深"),OR(AJ129="準",AJ129="深"),OR(AK129="準",AK129="深")),20,IF(AND($D$1="二交代制",OR(AI129="当",AI129="明"),NOT(OR(AND(AI129="当",OR(AJ129="明",AI$17=31,AJ$18="×"),OR(AK129="休",AI$17=30,AI$17=31,AK$18="×")),AND(AI129="明",OR(AH129="当",AI$17=1),OR(AJ129="休",AI$17=31,AJ$18="×"))))),30,IF(AND($D$1="三交代制",AH129&lt;&gt;"準",AH129&lt;&gt;"深",OR(AI129="準",AI129="深"),(NOT(OR(AND(AI129="準",OR(AH129="日",AH129="休",AI$17=1,AND(AJ129&lt;&gt;"準",AJ129&lt;&gt;"深",AH129="")),OR(AJ129="休",AND(AJ129="準",OR(AK129="休",AI$17=30,AK$18="×")),AI$17=31,AJ$18="×",AJ129="")),AND(AI129="深",OR(AH129="休",AI$17=1,AND(AJ129&lt;&gt;"準",AJ129&lt;&gt;"深",AH129="")),OR(AJ129="休",AND(OR(AJ129="準",AJ129="深"),OR(AK129="休",AI$17=30,AK$18="×")),AI$17=31,AJ$18="×",AJ129="")))))),40,0))))</f>
        <v>0</v>
      </c>
      <c r="AJ270" s="343">
        <f t="shared" ref="AJ270" si="2063">IF(AND($D$1="二交代制",AJ$17&gt;=1,AJ$17&lt;=28,AJ129="当",AK129="明",AL129="休",AM129="当"),10,IF(AND($D$1="三交代制",AJ$17&gt;=2,AJ$17&lt;=30,OR(AJ129="準",AJ129="深"),OR(AK129="準",AK129="深"),OR(AL129="準",AL129="深")),20,IF(AND($D$1="二交代制",OR(AJ129="当",AJ129="明"),NOT(OR(AND(AJ129="当",OR(AK129="明",AJ$17=31,AK$18="×"),OR(AL129="休",AJ$17=30,AJ$17=31,AL$18="×")),AND(AJ129="明",OR(AI129="当",AJ$17=1),OR(AK129="休",AJ$17=31,AK$18="×"))))),30,IF(AND($D$1="三交代制",AI129&lt;&gt;"準",AI129&lt;&gt;"深",OR(AJ129="準",AJ129="深"),(NOT(OR(AND(AJ129="準",OR(AI129="日",AI129="休",AJ$17=1,AND(AK129&lt;&gt;"準",AK129&lt;&gt;"深",AI129="")),OR(AK129="休",AND(AK129="準",OR(AL129="休",AJ$17=30,AL$18="×")),AJ$17=31,AK$18="×",AK129="")),AND(AJ129="深",OR(AI129="休",AJ$17=1,AND(AK129&lt;&gt;"準",AK129&lt;&gt;"深",AI129="")),OR(AK129="休",AND(OR(AK129="準",AK129="深"),OR(AL129="休",AJ$17=30,AL$18="×")),AJ$17=31,AK$18="×",AK129="")))))),40,0))))</f>
        <v>0</v>
      </c>
      <c r="AK270" s="343">
        <f t="shared" ref="AK270" si="2064">IF(AND($D$1="二交代制",AK$17&gt;=1,AK$17&lt;=28,AK129="当",AL129="明",AM129="休",AN129="当"),10,IF(AND($D$1="三交代制",AK$17&gt;=2,AK$17&lt;=30,OR(AK129="準",AK129="深"),OR(AL129="準",AL129="深"),OR(AM129="準",AM129="深")),20,IF(AND($D$1="二交代制",OR(AK129="当",AK129="明"),NOT(OR(AND(AK129="当",OR(AL129="明",AK$17=31,AL$18="×"),OR(AM129="休",AK$17=30,AK$17=31,AM$18="×")),AND(AK129="明",OR(AJ129="当",AK$17=1),OR(AL129="休",AK$17=31,AL$18="×"))))),30,IF(AND($D$1="三交代制",AJ129&lt;&gt;"準",AJ129&lt;&gt;"深",OR(AK129="準",AK129="深"),(NOT(OR(AND(AK129="準",OR(AJ129="日",AJ129="休",AK$17=1,AND(AL129&lt;&gt;"準",AL129&lt;&gt;"深",AJ129="")),OR(AL129="休",AND(AL129="準",OR(AM129="休",AK$17=30,AM$18="×")),AK$17=31,AL$18="×",AL129="")),AND(AK129="深",OR(AJ129="休",AK$17=1,AND(AL129&lt;&gt;"準",AL129&lt;&gt;"深",AJ129="")),OR(AL129="休",AND(OR(AL129="準",AL129="深"),OR(AM129="休",AK$17=30,AM$18="×")),AK$17=31,AL$18="×",AL129="")))))),40,0))))</f>
        <v>0</v>
      </c>
      <c r="AL270" s="343">
        <f t="shared" ref="AL270" si="2065">IF(AND($D$1="二交代制",AL$17&gt;=1,AL$17&lt;=28,AL129="当",AM129="明",AN129="休",AO129="当"),10,IF(AND($D$1="三交代制",AL$17&gt;=2,AL$17&lt;=30,OR(AL129="準",AL129="深"),OR(AM129="準",AM129="深"),OR(AN129="準",AN129="深")),20,IF(AND($D$1="二交代制",OR(AL129="当",AL129="明"),NOT(OR(AND(AL129="当",OR(AM129="明",AL$17=31,AM$18="×"),OR(AN129="休",AL$17=30,AL$17=31,AN$18="×")),AND(AL129="明",OR(AK129="当",AL$17=1),OR(AM129="休",AL$17=31,AM$18="×"))))),30,IF(AND($D$1="三交代制",AK129&lt;&gt;"準",AK129&lt;&gt;"深",OR(AL129="準",AL129="深"),(NOT(OR(AND(AL129="準",OR(AK129="日",AK129="休",AL$17=1,AND(AM129&lt;&gt;"準",AM129&lt;&gt;"深",AK129="")),OR(AM129="休",AND(AM129="準",OR(AN129="休",AL$17=30,AN$18="×")),AL$17=31,AM$18="×",AM129="")),AND(AL129="深",OR(AK129="休",AL$17=1,AND(AM129&lt;&gt;"準",AM129&lt;&gt;"深",AK129="")),OR(AM129="休",AND(OR(AM129="準",AM129="深"),OR(AN129="休",AL$17=30,AN$18="×")),AL$17=31,AM$18="×",AM129="")))))),40,0))))</f>
        <v>0</v>
      </c>
      <c r="AM270" s="343">
        <f t="shared" ref="AM270" si="2066">IF(AND($D$1="二交代制",AM$17&gt;=1,AM$17&lt;=28,AM129="当",AN129="明",AO129="休",AP129="当"),10,IF(AND($D$1="三交代制",AM$17&gt;=2,AM$17&lt;=30,OR(AM129="準",AM129="深"),OR(AN129="準",AN129="深"),OR(AO129="準",AO129="深")),20,IF(AND($D$1="二交代制",OR(AM129="当",AM129="明"),NOT(OR(AND(AM129="当",OR(AN129="明",AM$17=31,AN$18="×"),OR(AO129="休",AM$17=30,AM$17=31,AO$18="×")),AND(AM129="明",OR(AL129="当",AM$17=1),OR(AN129="休",AM$17=31,AN$18="×"))))),30,IF(AND($D$1="三交代制",AL129&lt;&gt;"準",AL129&lt;&gt;"深",OR(AM129="準",AM129="深"),(NOT(OR(AND(AM129="準",OR(AL129="日",AL129="休",AM$17=1,AND(AN129&lt;&gt;"準",AN129&lt;&gt;"深",AL129="")),OR(AN129="休",AND(AN129="準",OR(AO129="休",AM$17=30,AO$18="×")),AM$17=31,AN$18="×",AN129="")),AND(AM129="深",OR(AL129="休",AM$17=1,AND(AN129&lt;&gt;"準",AN129&lt;&gt;"深",AL129="")),OR(AN129="休",AND(OR(AN129="準",AN129="深"),OR(AO129="休",AM$17=30,AO$18="×")),AM$17=31,AN$18="×",AN129="")))))),40,0))))</f>
        <v>0</v>
      </c>
      <c r="AN270" s="343">
        <f t="shared" ref="AN270" si="2067">IF(AND($D$1="二交代制",AN$17&gt;=1,AN$17&lt;=28,AN129="当",AO129="明",AP129="休",AQ129="当"),10,IF(AND($D$1="三交代制",AN$17&gt;=2,AN$17&lt;=30,OR(AN129="準",AN129="深"),OR(AO129="準",AO129="深"),OR(AP129="準",AP129="深")),20,IF(AND($D$1="二交代制",OR(AN129="当",AN129="明"),NOT(OR(AND(AN129="当",OR(AO129="明",AN$17=31,AO$18="×"),OR(AP129="休",AN$17=30,AN$17=31,AP$18="×")),AND(AN129="明",OR(AM129="当",AN$17=1),OR(AO129="休",AN$17=31,AO$18="×"))))),30,IF(AND($D$1="三交代制",AM129&lt;&gt;"準",AM129&lt;&gt;"深",OR(AN129="準",AN129="深"),(NOT(OR(AND(AN129="準",OR(AM129="日",AM129="休",AN$17=1,AND(AO129&lt;&gt;"準",AO129&lt;&gt;"深",AM129="")),OR(AO129="休",AND(AO129="準",OR(AP129="休",AN$17=30,AP$18="×")),AN$17=31,AO$18="×",AO129="")),AND(AN129="深",OR(AM129="休",AN$17=1,AND(AO129&lt;&gt;"準",AO129&lt;&gt;"深",AM129="")),OR(AO129="休",AND(OR(AO129="準",AO129="深"),OR(AP129="休",AN$17=30,AP$18="×")),AN$17=31,AO$18="×",AO129="")))))),40,0))))</f>
        <v>0</v>
      </c>
      <c r="AO270" s="343">
        <f t="shared" ref="AO270" si="2068">IF(AND($D$1="二交代制",AO$17&gt;=1,AO$17&lt;=28,AO129="当",AP129="明",AQ129="休",AR129="当"),10,IF(AND($D$1="三交代制",AO$17&gt;=2,AO$17&lt;=30,OR(AO129="準",AO129="深"),OR(AP129="準",AP129="深"),OR(AQ129="準",AQ129="深")),20,IF(AND($D$1="二交代制",OR(AO129="当",AO129="明"),NOT(OR(AND(AO129="当",OR(AP129="明",AO$17=31,AP$18="×"),OR(AQ129="休",AO$17=30,AO$17=31,AQ$18="×")),AND(AO129="明",OR(AN129="当",AO$17=1),OR(AP129="休",AO$17=31,AP$18="×"))))),30,IF(AND($D$1="三交代制",AN129&lt;&gt;"準",AN129&lt;&gt;"深",OR(AO129="準",AO129="深"),(NOT(OR(AND(AO129="準",OR(AN129="日",AN129="休",AO$17=1,AND(AP129&lt;&gt;"準",AP129&lt;&gt;"深",AN129="")),OR(AP129="休",AND(AP129="準",OR(AQ129="休",AO$17=30,AQ$18="×")),AO$17=31,AP$18="×",AP129="")),AND(AO129="深",OR(AN129="休",AO$17=1,AND(AP129&lt;&gt;"準",AP129&lt;&gt;"深",AN129="")),OR(AP129="休",AND(OR(AP129="準",AP129="深"),OR(AQ129="休",AO$17=30,AQ$18="×")),AO$17=31,AP$18="×",AP129="")))))),40,0))))</f>
        <v>0</v>
      </c>
    </row>
    <row r="271" spans="3:41" x14ac:dyDescent="0.4">
      <c r="C271" s="17"/>
      <c r="D271" s="27"/>
      <c r="E271" s="27"/>
      <c r="F271" s="27"/>
      <c r="G271" s="27"/>
      <c r="H271" s="27"/>
      <c r="I271" s="345"/>
      <c r="J271" s="434"/>
      <c r="K271" s="343"/>
      <c r="L271" s="343"/>
      <c r="M271" s="343"/>
      <c r="N271" s="343"/>
      <c r="O271" s="343"/>
      <c r="P271" s="343"/>
      <c r="Q271" s="343"/>
      <c r="R271" s="343"/>
      <c r="S271" s="343"/>
      <c r="T271" s="343"/>
      <c r="U271" s="343"/>
      <c r="V271" s="343"/>
      <c r="W271" s="343"/>
      <c r="X271" s="343"/>
      <c r="Y271" s="343"/>
      <c r="Z271" s="343"/>
      <c r="AA271" s="343"/>
      <c r="AB271" s="343"/>
      <c r="AC271" s="343"/>
      <c r="AD271" s="343"/>
      <c r="AE271" s="343"/>
      <c r="AF271" s="343"/>
      <c r="AG271" s="343"/>
      <c r="AH271" s="343"/>
      <c r="AI271" s="343"/>
      <c r="AJ271" s="343"/>
      <c r="AK271" s="343"/>
      <c r="AL271" s="343"/>
      <c r="AM271" s="343"/>
      <c r="AN271" s="343"/>
      <c r="AO271" s="343"/>
    </row>
    <row r="272" spans="3:41" x14ac:dyDescent="0.4">
      <c r="C272" s="17"/>
      <c r="D272" s="27"/>
      <c r="E272" s="27"/>
      <c r="F272" s="27"/>
      <c r="G272" s="27"/>
      <c r="H272" s="27"/>
      <c r="I272" s="345"/>
      <c r="J272" s="419" t="str">
        <f t="shared" ref="J272" si="2069">E131</f>
        <v/>
      </c>
      <c r="K272" s="343">
        <f t="shared" ref="K272" si="2070">IF(AND($D$1="二交代制",K$17&gt;=1,K$17&lt;=28,K131="当",L131="明",M131="休",N131="当"),10,IF(AND($D$1="三交代制",K$17&gt;=2,K$17&lt;=30,OR(K131="準",K131="深"),OR(L131="準",L131="深"),OR(M131="準",M131="深")),20,IF(AND($D$1="二交代制",OR(K131="当",K131="明"),NOT(OR(AND(K131="当",OR(L131="明",K$17=31,L$18="×"),OR(M131="休",K$17=30,K$17=31,M$18="×")),AND(K131="明",OR(J131="当",K$17=1),OR(L131="休",K$17=31,L$18="×"))))),30,IF(AND($D$1="三交代制",J131&lt;&gt;"準",J131&lt;&gt;"深",OR(K131="準",K131="深"),(NOT(OR(AND(K131="準",OR(J131="日",J131="休",K$17=1,AND(L131&lt;&gt;"準",L131&lt;&gt;"深",J131="")),OR(L131="休",AND(L131="準",OR(M131="休",K$17=30,M$18="×")),K$17=31,L$18="×",L131="")),AND(K131="深",OR(J131="休",K$17=1,AND(L131&lt;&gt;"準",L131&lt;&gt;"深",J131="")),OR(L131="休",AND(OR(L131="準",L131="深"),OR(M131="休",K$17=30,M$18="×")),K$17=31,L$18="×",L131="")))))),40,0))))</f>
        <v>0</v>
      </c>
      <c r="L272" s="343">
        <f t="shared" ref="L272" si="2071">IF(AND($D$1="二交代制",L$17&gt;=1,L$17&lt;=28,L131="当",M131="明",N131="休",O131="当"),10,IF(AND($D$1="三交代制",L$17&gt;=2,L$17&lt;=30,OR(L131="準",L131="深"),OR(M131="準",M131="深"),OR(N131="準",N131="深")),20,IF(AND($D$1="二交代制",OR(L131="当",L131="明"),NOT(OR(AND(L131="当",OR(M131="明",L$17=31,M$18="×"),OR(N131="休",L$17=30,L$17=31,N$18="×")),AND(L131="明",OR(K131="当",L$17=1),OR(M131="休",L$17=31,M$18="×"))))),30,IF(AND($D$1="三交代制",K131&lt;&gt;"準",K131&lt;&gt;"深",OR(L131="準",L131="深"),(NOT(OR(AND(L131="準",OR(K131="日",K131="休",L$17=1,AND(M131&lt;&gt;"準",M131&lt;&gt;"深",K131="")),OR(M131="休",AND(M131="準",OR(N131="休",L$17=30,N$18="×")),L$17=31,M$18="×",M131="")),AND(L131="深",OR(K131="休",L$17=1,AND(M131&lt;&gt;"準",M131&lt;&gt;"深",K131="")),OR(M131="休",AND(OR(M131="準",M131="深"),OR(N131="休",L$17=30,N$18="×")),L$17=31,M$18="×",M131="")))))),40,0))))</f>
        <v>0</v>
      </c>
      <c r="M272" s="343">
        <f t="shared" ref="M272" si="2072">IF(AND($D$1="二交代制",M$17&gt;=1,M$17&lt;=28,M131="当",N131="明",O131="休",P131="当"),10,IF(AND($D$1="三交代制",M$17&gt;=2,M$17&lt;=30,OR(M131="準",M131="深"),OR(N131="準",N131="深"),OR(O131="準",O131="深")),20,IF(AND($D$1="二交代制",OR(M131="当",M131="明"),NOT(OR(AND(M131="当",OR(N131="明",M$17=31,N$18="×"),OR(O131="休",M$17=30,M$17=31,O$18="×")),AND(M131="明",OR(L131="当",M$17=1),OR(N131="休",M$17=31,N$18="×"))))),30,IF(AND($D$1="三交代制",L131&lt;&gt;"準",L131&lt;&gt;"深",OR(M131="準",M131="深"),(NOT(OR(AND(M131="準",OR(L131="日",L131="休",M$17=1,AND(N131&lt;&gt;"準",N131&lt;&gt;"深",L131="")),OR(N131="休",AND(N131="準",OR(O131="休",M$17=30,O$18="×")),M$17=31,N$18="×",N131="")),AND(M131="深",OR(L131="休",M$17=1,AND(N131&lt;&gt;"準",N131&lt;&gt;"深",L131="")),OR(N131="休",AND(OR(N131="準",N131="深"),OR(O131="休",M$17=30,O$18="×")),M$17=31,N$18="×",N131="")))))),40,0))))</f>
        <v>0</v>
      </c>
      <c r="N272" s="343">
        <f t="shared" ref="N272" si="2073">IF(AND($D$1="二交代制",N$17&gt;=1,N$17&lt;=28,N131="当",O131="明",P131="休",Q131="当"),10,IF(AND($D$1="三交代制",N$17&gt;=2,N$17&lt;=30,OR(N131="準",N131="深"),OR(O131="準",O131="深"),OR(P131="準",P131="深")),20,IF(AND($D$1="二交代制",OR(N131="当",N131="明"),NOT(OR(AND(N131="当",OR(O131="明",N$17=31,O$18="×"),OR(P131="休",N$17=30,N$17=31,P$18="×")),AND(N131="明",OR(M131="当",N$17=1),OR(O131="休",N$17=31,O$18="×"))))),30,IF(AND($D$1="三交代制",M131&lt;&gt;"準",M131&lt;&gt;"深",OR(N131="準",N131="深"),(NOT(OR(AND(N131="準",OR(M131="日",M131="休",N$17=1,AND(O131&lt;&gt;"準",O131&lt;&gt;"深",M131="")),OR(O131="休",AND(O131="準",OR(P131="休",N$17=30,P$18="×")),N$17=31,O$18="×",O131="")),AND(N131="深",OR(M131="休",N$17=1,AND(O131&lt;&gt;"準",O131&lt;&gt;"深",M131="")),OR(O131="休",AND(OR(O131="準",O131="深"),OR(P131="休",N$17=30,P$18="×")),N$17=31,O$18="×",O131="")))))),40,0))))</f>
        <v>0</v>
      </c>
      <c r="O272" s="343">
        <f t="shared" ref="O272" si="2074">IF(AND($D$1="二交代制",O$17&gt;=1,O$17&lt;=28,O131="当",P131="明",Q131="休",R131="当"),10,IF(AND($D$1="三交代制",O$17&gt;=2,O$17&lt;=30,OR(O131="準",O131="深"),OR(P131="準",P131="深"),OR(Q131="準",Q131="深")),20,IF(AND($D$1="二交代制",OR(O131="当",O131="明"),NOT(OR(AND(O131="当",OR(P131="明",O$17=31,P$18="×"),OR(Q131="休",O$17=30,O$17=31,Q$18="×")),AND(O131="明",OR(N131="当",O$17=1),OR(P131="休",O$17=31,P$18="×"))))),30,IF(AND($D$1="三交代制",N131&lt;&gt;"準",N131&lt;&gt;"深",OR(O131="準",O131="深"),(NOT(OR(AND(O131="準",OR(N131="日",N131="休",O$17=1,AND(P131&lt;&gt;"準",P131&lt;&gt;"深",N131="")),OR(P131="休",AND(P131="準",OR(Q131="休",O$17=30,Q$18="×")),O$17=31,P$18="×",P131="")),AND(O131="深",OR(N131="休",O$17=1,AND(P131&lt;&gt;"準",P131&lt;&gt;"深",N131="")),OR(P131="休",AND(OR(P131="準",P131="深"),OR(Q131="休",O$17=30,Q$18="×")),O$17=31,P$18="×",P131="")))))),40,0))))</f>
        <v>0</v>
      </c>
      <c r="P272" s="343">
        <f t="shared" ref="P272" si="2075">IF(AND($D$1="二交代制",P$17&gt;=1,P$17&lt;=28,P131="当",Q131="明",R131="休",S131="当"),10,IF(AND($D$1="三交代制",P$17&gt;=2,P$17&lt;=30,OR(P131="準",P131="深"),OR(Q131="準",Q131="深"),OR(R131="準",R131="深")),20,IF(AND($D$1="二交代制",OR(P131="当",P131="明"),NOT(OR(AND(P131="当",OR(Q131="明",P$17=31,Q$18="×"),OR(R131="休",P$17=30,P$17=31,R$18="×")),AND(P131="明",OR(O131="当",P$17=1),OR(Q131="休",P$17=31,Q$18="×"))))),30,IF(AND($D$1="三交代制",O131&lt;&gt;"準",O131&lt;&gt;"深",OR(P131="準",P131="深"),(NOT(OR(AND(P131="準",OR(O131="日",O131="休",P$17=1,AND(Q131&lt;&gt;"準",Q131&lt;&gt;"深",O131="")),OR(Q131="休",AND(Q131="準",OR(R131="休",P$17=30,R$18="×")),P$17=31,Q$18="×",Q131="")),AND(P131="深",OR(O131="休",P$17=1,AND(Q131&lt;&gt;"準",Q131&lt;&gt;"深",O131="")),OR(Q131="休",AND(OR(Q131="準",Q131="深"),OR(R131="休",P$17=30,R$18="×")),P$17=31,Q$18="×",Q131="")))))),40,0))))</f>
        <v>0</v>
      </c>
      <c r="Q272" s="343">
        <f t="shared" ref="Q272" si="2076">IF(AND($D$1="二交代制",Q$17&gt;=1,Q$17&lt;=28,Q131="当",R131="明",S131="休",T131="当"),10,IF(AND($D$1="三交代制",Q$17&gt;=2,Q$17&lt;=30,OR(Q131="準",Q131="深"),OR(R131="準",R131="深"),OR(S131="準",S131="深")),20,IF(AND($D$1="二交代制",OR(Q131="当",Q131="明"),NOT(OR(AND(Q131="当",OR(R131="明",Q$17=31,R$18="×"),OR(S131="休",Q$17=30,Q$17=31,S$18="×")),AND(Q131="明",OR(P131="当",Q$17=1),OR(R131="休",Q$17=31,R$18="×"))))),30,IF(AND($D$1="三交代制",P131&lt;&gt;"準",P131&lt;&gt;"深",OR(Q131="準",Q131="深"),(NOT(OR(AND(Q131="準",OR(P131="日",P131="休",Q$17=1,AND(R131&lt;&gt;"準",R131&lt;&gt;"深",P131="")),OR(R131="休",AND(R131="準",OR(S131="休",Q$17=30,S$18="×")),Q$17=31,R$18="×",R131="")),AND(Q131="深",OR(P131="休",Q$17=1,AND(R131&lt;&gt;"準",R131&lt;&gt;"深",P131="")),OR(R131="休",AND(OR(R131="準",R131="深"),OR(S131="休",Q$17=30,S$18="×")),Q$17=31,R$18="×",R131="")))))),40,0))))</f>
        <v>0</v>
      </c>
      <c r="R272" s="343">
        <f t="shared" ref="R272" si="2077">IF(AND($D$1="二交代制",R$17&gt;=1,R$17&lt;=28,R131="当",S131="明",T131="休",U131="当"),10,IF(AND($D$1="三交代制",R$17&gt;=2,R$17&lt;=30,OR(R131="準",R131="深"),OR(S131="準",S131="深"),OR(T131="準",T131="深")),20,IF(AND($D$1="二交代制",OR(R131="当",R131="明"),NOT(OR(AND(R131="当",OR(S131="明",R$17=31,S$18="×"),OR(T131="休",R$17=30,R$17=31,T$18="×")),AND(R131="明",OR(Q131="当",R$17=1),OR(S131="休",R$17=31,S$18="×"))))),30,IF(AND($D$1="三交代制",Q131&lt;&gt;"準",Q131&lt;&gt;"深",OR(R131="準",R131="深"),(NOT(OR(AND(R131="準",OR(Q131="日",Q131="休",R$17=1,AND(S131&lt;&gt;"準",S131&lt;&gt;"深",Q131="")),OR(S131="休",AND(S131="準",OR(T131="休",R$17=30,T$18="×")),R$17=31,S$18="×",S131="")),AND(R131="深",OR(Q131="休",R$17=1,AND(S131&lt;&gt;"準",S131&lt;&gt;"深",Q131="")),OR(S131="休",AND(OR(S131="準",S131="深"),OR(T131="休",R$17=30,T$18="×")),R$17=31,S$18="×",S131="")))))),40,0))))</f>
        <v>0</v>
      </c>
      <c r="S272" s="343">
        <f t="shared" ref="S272" si="2078">IF(AND($D$1="二交代制",S$17&gt;=1,S$17&lt;=28,S131="当",T131="明",U131="休",V131="当"),10,IF(AND($D$1="三交代制",S$17&gt;=2,S$17&lt;=30,OR(S131="準",S131="深"),OR(T131="準",T131="深"),OR(U131="準",U131="深")),20,IF(AND($D$1="二交代制",OR(S131="当",S131="明"),NOT(OR(AND(S131="当",OR(T131="明",S$17=31,T$18="×"),OR(U131="休",S$17=30,S$17=31,U$18="×")),AND(S131="明",OR(R131="当",S$17=1),OR(T131="休",S$17=31,T$18="×"))))),30,IF(AND($D$1="三交代制",R131&lt;&gt;"準",R131&lt;&gt;"深",OR(S131="準",S131="深"),(NOT(OR(AND(S131="準",OR(R131="日",R131="休",S$17=1,AND(T131&lt;&gt;"準",T131&lt;&gt;"深",R131="")),OR(T131="休",AND(T131="準",OR(U131="休",S$17=30,U$18="×")),S$17=31,T$18="×",T131="")),AND(S131="深",OR(R131="休",S$17=1,AND(T131&lt;&gt;"準",T131&lt;&gt;"深",R131="")),OR(T131="休",AND(OR(T131="準",T131="深"),OR(U131="休",S$17=30,U$18="×")),S$17=31,T$18="×",T131="")))))),40,0))))</f>
        <v>0</v>
      </c>
      <c r="T272" s="343">
        <f t="shared" ref="T272" si="2079">IF(AND($D$1="二交代制",T$17&gt;=1,T$17&lt;=28,T131="当",U131="明",V131="休",W131="当"),10,IF(AND($D$1="三交代制",T$17&gt;=2,T$17&lt;=30,OR(T131="準",T131="深"),OR(U131="準",U131="深"),OR(V131="準",V131="深")),20,IF(AND($D$1="二交代制",OR(T131="当",T131="明"),NOT(OR(AND(T131="当",OR(U131="明",T$17=31,U$18="×"),OR(V131="休",T$17=30,T$17=31,V$18="×")),AND(T131="明",OR(S131="当",T$17=1),OR(U131="休",T$17=31,U$18="×"))))),30,IF(AND($D$1="三交代制",S131&lt;&gt;"準",S131&lt;&gt;"深",OR(T131="準",T131="深"),(NOT(OR(AND(T131="準",OR(S131="日",S131="休",T$17=1,AND(U131&lt;&gt;"準",U131&lt;&gt;"深",S131="")),OR(U131="休",AND(U131="準",OR(V131="休",T$17=30,V$18="×")),T$17=31,U$18="×",U131="")),AND(T131="深",OR(S131="休",T$17=1,AND(U131&lt;&gt;"準",U131&lt;&gt;"深",S131="")),OR(U131="休",AND(OR(U131="準",U131="深"),OR(V131="休",T$17=30,V$18="×")),T$17=31,U$18="×",U131="")))))),40,0))))</f>
        <v>0</v>
      </c>
      <c r="U272" s="343">
        <f t="shared" ref="U272" si="2080">IF(AND($D$1="二交代制",U$17&gt;=1,U$17&lt;=28,U131="当",V131="明",W131="休",X131="当"),10,IF(AND($D$1="三交代制",U$17&gt;=2,U$17&lt;=30,OR(U131="準",U131="深"),OR(V131="準",V131="深"),OR(W131="準",W131="深")),20,IF(AND($D$1="二交代制",OR(U131="当",U131="明"),NOT(OR(AND(U131="当",OR(V131="明",U$17=31,V$18="×"),OR(W131="休",U$17=30,U$17=31,W$18="×")),AND(U131="明",OR(T131="当",U$17=1),OR(V131="休",U$17=31,V$18="×"))))),30,IF(AND($D$1="三交代制",T131&lt;&gt;"準",T131&lt;&gt;"深",OR(U131="準",U131="深"),(NOT(OR(AND(U131="準",OR(T131="日",T131="休",U$17=1,AND(V131&lt;&gt;"準",V131&lt;&gt;"深",T131="")),OR(V131="休",AND(V131="準",OR(W131="休",U$17=30,W$18="×")),U$17=31,V$18="×",V131="")),AND(U131="深",OR(T131="休",U$17=1,AND(V131&lt;&gt;"準",V131&lt;&gt;"深",T131="")),OR(V131="休",AND(OR(V131="準",V131="深"),OR(W131="休",U$17=30,W$18="×")),U$17=31,V$18="×",V131="")))))),40,0))))</f>
        <v>0</v>
      </c>
      <c r="V272" s="343">
        <f t="shared" ref="V272" si="2081">IF(AND($D$1="二交代制",V$17&gt;=1,V$17&lt;=28,V131="当",W131="明",X131="休",Y131="当"),10,IF(AND($D$1="三交代制",V$17&gt;=2,V$17&lt;=30,OR(V131="準",V131="深"),OR(W131="準",W131="深"),OR(X131="準",X131="深")),20,IF(AND($D$1="二交代制",OR(V131="当",V131="明"),NOT(OR(AND(V131="当",OR(W131="明",V$17=31,W$18="×"),OR(X131="休",V$17=30,V$17=31,X$18="×")),AND(V131="明",OR(U131="当",V$17=1),OR(W131="休",V$17=31,W$18="×"))))),30,IF(AND($D$1="三交代制",U131&lt;&gt;"準",U131&lt;&gt;"深",OR(V131="準",V131="深"),(NOT(OR(AND(V131="準",OR(U131="日",U131="休",V$17=1,AND(W131&lt;&gt;"準",W131&lt;&gt;"深",U131="")),OR(W131="休",AND(W131="準",OR(X131="休",V$17=30,X$18="×")),V$17=31,W$18="×",W131="")),AND(V131="深",OR(U131="休",V$17=1,AND(W131&lt;&gt;"準",W131&lt;&gt;"深",U131="")),OR(W131="休",AND(OR(W131="準",W131="深"),OR(X131="休",V$17=30,X$18="×")),V$17=31,W$18="×",W131="")))))),40,0))))</f>
        <v>0</v>
      </c>
      <c r="W272" s="343">
        <f t="shared" ref="W272" si="2082">IF(AND($D$1="二交代制",W$17&gt;=1,W$17&lt;=28,W131="当",X131="明",Y131="休",Z131="当"),10,IF(AND($D$1="三交代制",W$17&gt;=2,W$17&lt;=30,OR(W131="準",W131="深"),OR(X131="準",X131="深"),OR(Y131="準",Y131="深")),20,IF(AND($D$1="二交代制",OR(W131="当",W131="明"),NOT(OR(AND(W131="当",OR(X131="明",W$17=31,X$18="×"),OR(Y131="休",W$17=30,W$17=31,Y$18="×")),AND(W131="明",OR(V131="当",W$17=1),OR(X131="休",W$17=31,X$18="×"))))),30,IF(AND($D$1="三交代制",V131&lt;&gt;"準",V131&lt;&gt;"深",OR(W131="準",W131="深"),(NOT(OR(AND(W131="準",OR(V131="日",V131="休",W$17=1,AND(X131&lt;&gt;"準",X131&lt;&gt;"深",V131="")),OR(X131="休",AND(X131="準",OR(Y131="休",W$17=30,Y$18="×")),W$17=31,X$18="×",X131="")),AND(W131="深",OR(V131="休",W$17=1,AND(X131&lt;&gt;"準",X131&lt;&gt;"深",V131="")),OR(X131="休",AND(OR(X131="準",X131="深"),OR(Y131="休",W$17=30,Y$18="×")),W$17=31,X$18="×",X131="")))))),40,0))))</f>
        <v>0</v>
      </c>
      <c r="X272" s="343">
        <f t="shared" ref="X272" si="2083">IF(AND($D$1="二交代制",X$17&gt;=1,X$17&lt;=28,X131="当",Y131="明",Z131="休",AA131="当"),10,IF(AND($D$1="三交代制",X$17&gt;=2,X$17&lt;=30,OR(X131="準",X131="深"),OR(Y131="準",Y131="深"),OR(Z131="準",Z131="深")),20,IF(AND($D$1="二交代制",OR(X131="当",X131="明"),NOT(OR(AND(X131="当",OR(Y131="明",X$17=31,Y$18="×"),OR(Z131="休",X$17=30,X$17=31,Z$18="×")),AND(X131="明",OR(W131="当",X$17=1),OR(Y131="休",X$17=31,Y$18="×"))))),30,IF(AND($D$1="三交代制",W131&lt;&gt;"準",W131&lt;&gt;"深",OR(X131="準",X131="深"),(NOT(OR(AND(X131="準",OR(W131="日",W131="休",X$17=1,AND(Y131&lt;&gt;"準",Y131&lt;&gt;"深",W131="")),OR(Y131="休",AND(Y131="準",OR(Z131="休",X$17=30,Z$18="×")),X$17=31,Y$18="×",Y131="")),AND(X131="深",OR(W131="休",X$17=1,AND(Y131&lt;&gt;"準",Y131&lt;&gt;"深",W131="")),OR(Y131="休",AND(OR(Y131="準",Y131="深"),OR(Z131="休",X$17=30,Z$18="×")),X$17=31,Y$18="×",Y131="")))))),40,0))))</f>
        <v>0</v>
      </c>
      <c r="Y272" s="343">
        <f t="shared" ref="Y272" si="2084">IF(AND($D$1="二交代制",Y$17&gt;=1,Y$17&lt;=28,Y131="当",Z131="明",AA131="休",AB131="当"),10,IF(AND($D$1="三交代制",Y$17&gt;=2,Y$17&lt;=30,OR(Y131="準",Y131="深"),OR(Z131="準",Z131="深"),OR(AA131="準",AA131="深")),20,IF(AND($D$1="二交代制",OR(Y131="当",Y131="明"),NOT(OR(AND(Y131="当",OR(Z131="明",Y$17=31,Z$18="×"),OR(AA131="休",Y$17=30,Y$17=31,AA$18="×")),AND(Y131="明",OR(X131="当",Y$17=1),OR(Z131="休",Y$17=31,Z$18="×"))))),30,IF(AND($D$1="三交代制",X131&lt;&gt;"準",X131&lt;&gt;"深",OR(Y131="準",Y131="深"),(NOT(OR(AND(Y131="準",OR(X131="日",X131="休",Y$17=1,AND(Z131&lt;&gt;"準",Z131&lt;&gt;"深",X131="")),OR(Z131="休",AND(Z131="準",OR(AA131="休",Y$17=30,AA$18="×")),Y$17=31,Z$18="×",Z131="")),AND(Y131="深",OR(X131="休",Y$17=1,AND(Z131&lt;&gt;"準",Z131&lt;&gt;"深",X131="")),OR(Z131="休",AND(OR(Z131="準",Z131="深"),OR(AA131="休",Y$17=30,AA$18="×")),Y$17=31,Z$18="×",Z131="")))))),40,0))))</f>
        <v>0</v>
      </c>
      <c r="Z272" s="343">
        <f t="shared" ref="Z272" si="2085">IF(AND($D$1="二交代制",Z$17&gt;=1,Z$17&lt;=28,Z131="当",AA131="明",AB131="休",AC131="当"),10,IF(AND($D$1="三交代制",Z$17&gt;=2,Z$17&lt;=30,OR(Z131="準",Z131="深"),OR(AA131="準",AA131="深"),OR(AB131="準",AB131="深")),20,IF(AND($D$1="二交代制",OR(Z131="当",Z131="明"),NOT(OR(AND(Z131="当",OR(AA131="明",Z$17=31,AA$18="×"),OR(AB131="休",Z$17=30,Z$17=31,AB$18="×")),AND(Z131="明",OR(Y131="当",Z$17=1),OR(AA131="休",Z$17=31,AA$18="×"))))),30,IF(AND($D$1="三交代制",Y131&lt;&gt;"準",Y131&lt;&gt;"深",OR(Z131="準",Z131="深"),(NOT(OR(AND(Z131="準",OR(Y131="日",Y131="休",Z$17=1,AND(AA131&lt;&gt;"準",AA131&lt;&gt;"深",Y131="")),OR(AA131="休",AND(AA131="準",OR(AB131="休",Z$17=30,AB$18="×")),Z$17=31,AA$18="×",AA131="")),AND(Z131="深",OR(Y131="休",Z$17=1,AND(AA131&lt;&gt;"準",AA131&lt;&gt;"深",Y131="")),OR(AA131="休",AND(OR(AA131="準",AA131="深"),OR(AB131="休",Z$17=30,AB$18="×")),Z$17=31,AA$18="×",AA131="")))))),40,0))))</f>
        <v>0</v>
      </c>
      <c r="AA272" s="343">
        <f t="shared" ref="AA272" si="2086">IF(AND($D$1="二交代制",AA$17&gt;=1,AA$17&lt;=28,AA131="当",AB131="明",AC131="休",AD131="当"),10,IF(AND($D$1="三交代制",AA$17&gt;=2,AA$17&lt;=30,OR(AA131="準",AA131="深"),OR(AB131="準",AB131="深"),OR(AC131="準",AC131="深")),20,IF(AND($D$1="二交代制",OR(AA131="当",AA131="明"),NOT(OR(AND(AA131="当",OR(AB131="明",AA$17=31,AB$18="×"),OR(AC131="休",AA$17=30,AA$17=31,AC$18="×")),AND(AA131="明",OR(Z131="当",AA$17=1),OR(AB131="休",AA$17=31,AB$18="×"))))),30,IF(AND($D$1="三交代制",Z131&lt;&gt;"準",Z131&lt;&gt;"深",OR(AA131="準",AA131="深"),(NOT(OR(AND(AA131="準",OR(Z131="日",Z131="休",AA$17=1,AND(AB131&lt;&gt;"準",AB131&lt;&gt;"深",Z131="")),OR(AB131="休",AND(AB131="準",OR(AC131="休",AA$17=30,AC$18="×")),AA$17=31,AB$18="×",AB131="")),AND(AA131="深",OR(Z131="休",AA$17=1,AND(AB131&lt;&gt;"準",AB131&lt;&gt;"深",Z131="")),OR(AB131="休",AND(OR(AB131="準",AB131="深"),OR(AC131="休",AA$17=30,AC$18="×")),AA$17=31,AB$18="×",AB131="")))))),40,0))))</f>
        <v>0</v>
      </c>
      <c r="AB272" s="343">
        <f t="shared" ref="AB272" si="2087">IF(AND($D$1="二交代制",AB$17&gt;=1,AB$17&lt;=28,AB131="当",AC131="明",AD131="休",AE131="当"),10,IF(AND($D$1="三交代制",AB$17&gt;=2,AB$17&lt;=30,OR(AB131="準",AB131="深"),OR(AC131="準",AC131="深"),OR(AD131="準",AD131="深")),20,IF(AND($D$1="二交代制",OR(AB131="当",AB131="明"),NOT(OR(AND(AB131="当",OR(AC131="明",AB$17=31,AC$18="×"),OR(AD131="休",AB$17=30,AB$17=31,AD$18="×")),AND(AB131="明",OR(AA131="当",AB$17=1),OR(AC131="休",AB$17=31,AC$18="×"))))),30,IF(AND($D$1="三交代制",AA131&lt;&gt;"準",AA131&lt;&gt;"深",OR(AB131="準",AB131="深"),(NOT(OR(AND(AB131="準",OR(AA131="日",AA131="休",AB$17=1,AND(AC131&lt;&gt;"準",AC131&lt;&gt;"深",AA131="")),OR(AC131="休",AND(AC131="準",OR(AD131="休",AB$17=30,AD$18="×")),AB$17=31,AC$18="×",AC131="")),AND(AB131="深",OR(AA131="休",AB$17=1,AND(AC131&lt;&gt;"準",AC131&lt;&gt;"深",AA131="")),OR(AC131="休",AND(OR(AC131="準",AC131="深"),OR(AD131="休",AB$17=30,AD$18="×")),AB$17=31,AC$18="×",AC131="")))))),40,0))))</f>
        <v>0</v>
      </c>
      <c r="AC272" s="343">
        <f t="shared" ref="AC272" si="2088">IF(AND($D$1="二交代制",AC$17&gt;=1,AC$17&lt;=28,AC131="当",AD131="明",AE131="休",AF131="当"),10,IF(AND($D$1="三交代制",AC$17&gt;=2,AC$17&lt;=30,OR(AC131="準",AC131="深"),OR(AD131="準",AD131="深"),OR(AE131="準",AE131="深")),20,IF(AND($D$1="二交代制",OR(AC131="当",AC131="明"),NOT(OR(AND(AC131="当",OR(AD131="明",AC$17=31,AD$18="×"),OR(AE131="休",AC$17=30,AC$17=31,AE$18="×")),AND(AC131="明",OR(AB131="当",AC$17=1),OR(AD131="休",AC$17=31,AD$18="×"))))),30,IF(AND($D$1="三交代制",AB131&lt;&gt;"準",AB131&lt;&gt;"深",OR(AC131="準",AC131="深"),(NOT(OR(AND(AC131="準",OR(AB131="日",AB131="休",AC$17=1,AND(AD131&lt;&gt;"準",AD131&lt;&gt;"深",AB131="")),OR(AD131="休",AND(AD131="準",OR(AE131="休",AC$17=30,AE$18="×")),AC$17=31,AD$18="×",AD131="")),AND(AC131="深",OR(AB131="休",AC$17=1,AND(AD131&lt;&gt;"準",AD131&lt;&gt;"深",AB131="")),OR(AD131="休",AND(OR(AD131="準",AD131="深"),OR(AE131="休",AC$17=30,AE$18="×")),AC$17=31,AD$18="×",AD131="")))))),40,0))))</f>
        <v>0</v>
      </c>
      <c r="AD272" s="343">
        <f t="shared" ref="AD272" si="2089">IF(AND($D$1="二交代制",AD$17&gt;=1,AD$17&lt;=28,AD131="当",AE131="明",AF131="休",AG131="当"),10,IF(AND($D$1="三交代制",AD$17&gt;=2,AD$17&lt;=30,OR(AD131="準",AD131="深"),OR(AE131="準",AE131="深"),OR(AF131="準",AF131="深")),20,IF(AND($D$1="二交代制",OR(AD131="当",AD131="明"),NOT(OR(AND(AD131="当",OR(AE131="明",AD$17=31,AE$18="×"),OR(AF131="休",AD$17=30,AD$17=31,AF$18="×")),AND(AD131="明",OR(AC131="当",AD$17=1),OR(AE131="休",AD$17=31,AE$18="×"))))),30,IF(AND($D$1="三交代制",AC131&lt;&gt;"準",AC131&lt;&gt;"深",OR(AD131="準",AD131="深"),(NOT(OR(AND(AD131="準",OR(AC131="日",AC131="休",AD$17=1,AND(AE131&lt;&gt;"準",AE131&lt;&gt;"深",AC131="")),OR(AE131="休",AND(AE131="準",OR(AF131="休",AD$17=30,AF$18="×")),AD$17=31,AE$18="×",AE131="")),AND(AD131="深",OR(AC131="休",AD$17=1,AND(AE131&lt;&gt;"準",AE131&lt;&gt;"深",AC131="")),OR(AE131="休",AND(OR(AE131="準",AE131="深"),OR(AF131="休",AD$17=30,AF$18="×")),AD$17=31,AE$18="×",AE131="")))))),40,0))))</f>
        <v>0</v>
      </c>
      <c r="AE272" s="343">
        <f t="shared" ref="AE272" si="2090">IF(AND($D$1="二交代制",AE$17&gt;=1,AE$17&lt;=28,AE131="当",AF131="明",AG131="休",AH131="当"),10,IF(AND($D$1="三交代制",AE$17&gt;=2,AE$17&lt;=30,OR(AE131="準",AE131="深"),OR(AF131="準",AF131="深"),OR(AG131="準",AG131="深")),20,IF(AND($D$1="二交代制",OR(AE131="当",AE131="明"),NOT(OR(AND(AE131="当",OR(AF131="明",AE$17=31,AF$18="×"),OR(AG131="休",AE$17=30,AE$17=31,AG$18="×")),AND(AE131="明",OR(AD131="当",AE$17=1),OR(AF131="休",AE$17=31,AF$18="×"))))),30,IF(AND($D$1="三交代制",AD131&lt;&gt;"準",AD131&lt;&gt;"深",OR(AE131="準",AE131="深"),(NOT(OR(AND(AE131="準",OR(AD131="日",AD131="休",AE$17=1,AND(AF131&lt;&gt;"準",AF131&lt;&gt;"深",AD131="")),OR(AF131="休",AND(AF131="準",OR(AG131="休",AE$17=30,AG$18="×")),AE$17=31,AF$18="×",AF131="")),AND(AE131="深",OR(AD131="休",AE$17=1,AND(AF131&lt;&gt;"準",AF131&lt;&gt;"深",AD131="")),OR(AF131="休",AND(OR(AF131="準",AF131="深"),OR(AG131="休",AE$17=30,AG$18="×")),AE$17=31,AF$18="×",AF131="")))))),40,0))))</f>
        <v>0</v>
      </c>
      <c r="AF272" s="343">
        <f t="shared" ref="AF272" si="2091">IF(AND($D$1="二交代制",AF$17&gt;=1,AF$17&lt;=28,AF131="当",AG131="明",AH131="休",AI131="当"),10,IF(AND($D$1="三交代制",AF$17&gt;=2,AF$17&lt;=30,OR(AF131="準",AF131="深"),OR(AG131="準",AG131="深"),OR(AH131="準",AH131="深")),20,IF(AND($D$1="二交代制",OR(AF131="当",AF131="明"),NOT(OR(AND(AF131="当",OR(AG131="明",AF$17=31,AG$18="×"),OR(AH131="休",AF$17=30,AF$17=31,AH$18="×")),AND(AF131="明",OR(AE131="当",AF$17=1),OR(AG131="休",AF$17=31,AG$18="×"))))),30,IF(AND($D$1="三交代制",AE131&lt;&gt;"準",AE131&lt;&gt;"深",OR(AF131="準",AF131="深"),(NOT(OR(AND(AF131="準",OR(AE131="日",AE131="休",AF$17=1,AND(AG131&lt;&gt;"準",AG131&lt;&gt;"深",AE131="")),OR(AG131="休",AND(AG131="準",OR(AH131="休",AF$17=30,AH$18="×")),AF$17=31,AG$18="×",AG131="")),AND(AF131="深",OR(AE131="休",AF$17=1,AND(AG131&lt;&gt;"準",AG131&lt;&gt;"深",AE131="")),OR(AG131="休",AND(OR(AG131="準",AG131="深"),OR(AH131="休",AF$17=30,AH$18="×")),AF$17=31,AG$18="×",AG131="")))))),40,0))))</f>
        <v>0</v>
      </c>
      <c r="AG272" s="343">
        <f t="shared" ref="AG272" si="2092">IF(AND($D$1="二交代制",AG$17&gt;=1,AG$17&lt;=28,AG131="当",AH131="明",AI131="休",AJ131="当"),10,IF(AND($D$1="三交代制",AG$17&gt;=2,AG$17&lt;=30,OR(AG131="準",AG131="深"),OR(AH131="準",AH131="深"),OR(AI131="準",AI131="深")),20,IF(AND($D$1="二交代制",OR(AG131="当",AG131="明"),NOT(OR(AND(AG131="当",OR(AH131="明",AG$17=31,AH$18="×"),OR(AI131="休",AG$17=30,AG$17=31,AI$18="×")),AND(AG131="明",OR(AF131="当",AG$17=1),OR(AH131="休",AG$17=31,AH$18="×"))))),30,IF(AND($D$1="三交代制",AF131&lt;&gt;"準",AF131&lt;&gt;"深",OR(AG131="準",AG131="深"),(NOT(OR(AND(AG131="準",OR(AF131="日",AF131="休",AG$17=1,AND(AH131&lt;&gt;"準",AH131&lt;&gt;"深",AF131="")),OR(AH131="休",AND(AH131="準",OR(AI131="休",AG$17=30,AI$18="×")),AG$17=31,AH$18="×",AH131="")),AND(AG131="深",OR(AF131="休",AG$17=1,AND(AH131&lt;&gt;"準",AH131&lt;&gt;"深",AF131="")),OR(AH131="休",AND(OR(AH131="準",AH131="深"),OR(AI131="休",AG$17=30,AI$18="×")),AG$17=31,AH$18="×",AH131="")))))),40,0))))</f>
        <v>0</v>
      </c>
      <c r="AH272" s="343">
        <f t="shared" ref="AH272" si="2093">IF(AND($D$1="二交代制",AH$17&gt;=1,AH$17&lt;=28,AH131="当",AI131="明",AJ131="休",AK131="当"),10,IF(AND($D$1="三交代制",AH$17&gt;=2,AH$17&lt;=30,OR(AH131="準",AH131="深"),OR(AI131="準",AI131="深"),OR(AJ131="準",AJ131="深")),20,IF(AND($D$1="二交代制",OR(AH131="当",AH131="明"),NOT(OR(AND(AH131="当",OR(AI131="明",AH$17=31,AI$18="×"),OR(AJ131="休",AH$17=30,AH$17=31,AJ$18="×")),AND(AH131="明",OR(AG131="当",AH$17=1),OR(AI131="休",AH$17=31,AI$18="×"))))),30,IF(AND($D$1="三交代制",AG131&lt;&gt;"準",AG131&lt;&gt;"深",OR(AH131="準",AH131="深"),(NOT(OR(AND(AH131="準",OR(AG131="日",AG131="休",AH$17=1,AND(AI131&lt;&gt;"準",AI131&lt;&gt;"深",AG131="")),OR(AI131="休",AND(AI131="準",OR(AJ131="休",AH$17=30,AJ$18="×")),AH$17=31,AI$18="×",AI131="")),AND(AH131="深",OR(AG131="休",AH$17=1,AND(AI131&lt;&gt;"準",AI131&lt;&gt;"深",AG131="")),OR(AI131="休",AND(OR(AI131="準",AI131="深"),OR(AJ131="休",AH$17=30,AJ$18="×")),AH$17=31,AI$18="×",AI131="")))))),40,0))))</f>
        <v>0</v>
      </c>
      <c r="AI272" s="343">
        <f t="shared" ref="AI272" si="2094">IF(AND($D$1="二交代制",AI$17&gt;=1,AI$17&lt;=28,AI131="当",AJ131="明",AK131="休",AL131="当"),10,IF(AND($D$1="三交代制",AI$17&gt;=2,AI$17&lt;=30,OR(AI131="準",AI131="深"),OR(AJ131="準",AJ131="深"),OR(AK131="準",AK131="深")),20,IF(AND($D$1="二交代制",OR(AI131="当",AI131="明"),NOT(OR(AND(AI131="当",OR(AJ131="明",AI$17=31,AJ$18="×"),OR(AK131="休",AI$17=30,AI$17=31,AK$18="×")),AND(AI131="明",OR(AH131="当",AI$17=1),OR(AJ131="休",AI$17=31,AJ$18="×"))))),30,IF(AND($D$1="三交代制",AH131&lt;&gt;"準",AH131&lt;&gt;"深",OR(AI131="準",AI131="深"),(NOT(OR(AND(AI131="準",OR(AH131="日",AH131="休",AI$17=1,AND(AJ131&lt;&gt;"準",AJ131&lt;&gt;"深",AH131="")),OR(AJ131="休",AND(AJ131="準",OR(AK131="休",AI$17=30,AK$18="×")),AI$17=31,AJ$18="×",AJ131="")),AND(AI131="深",OR(AH131="休",AI$17=1,AND(AJ131&lt;&gt;"準",AJ131&lt;&gt;"深",AH131="")),OR(AJ131="休",AND(OR(AJ131="準",AJ131="深"),OR(AK131="休",AI$17=30,AK$18="×")),AI$17=31,AJ$18="×",AJ131="")))))),40,0))))</f>
        <v>0</v>
      </c>
      <c r="AJ272" s="343">
        <f t="shared" ref="AJ272" si="2095">IF(AND($D$1="二交代制",AJ$17&gt;=1,AJ$17&lt;=28,AJ131="当",AK131="明",AL131="休",AM131="当"),10,IF(AND($D$1="三交代制",AJ$17&gt;=2,AJ$17&lt;=30,OR(AJ131="準",AJ131="深"),OR(AK131="準",AK131="深"),OR(AL131="準",AL131="深")),20,IF(AND($D$1="二交代制",OR(AJ131="当",AJ131="明"),NOT(OR(AND(AJ131="当",OR(AK131="明",AJ$17=31,AK$18="×"),OR(AL131="休",AJ$17=30,AJ$17=31,AL$18="×")),AND(AJ131="明",OR(AI131="当",AJ$17=1),OR(AK131="休",AJ$17=31,AK$18="×"))))),30,IF(AND($D$1="三交代制",AI131&lt;&gt;"準",AI131&lt;&gt;"深",OR(AJ131="準",AJ131="深"),(NOT(OR(AND(AJ131="準",OR(AI131="日",AI131="休",AJ$17=1,AND(AK131&lt;&gt;"準",AK131&lt;&gt;"深",AI131="")),OR(AK131="休",AND(AK131="準",OR(AL131="休",AJ$17=30,AL$18="×")),AJ$17=31,AK$18="×",AK131="")),AND(AJ131="深",OR(AI131="休",AJ$17=1,AND(AK131&lt;&gt;"準",AK131&lt;&gt;"深",AI131="")),OR(AK131="休",AND(OR(AK131="準",AK131="深"),OR(AL131="休",AJ$17=30,AL$18="×")),AJ$17=31,AK$18="×",AK131="")))))),40,0))))</f>
        <v>0</v>
      </c>
      <c r="AK272" s="343">
        <f t="shared" ref="AK272" si="2096">IF(AND($D$1="二交代制",AK$17&gt;=1,AK$17&lt;=28,AK131="当",AL131="明",AM131="休",AN131="当"),10,IF(AND($D$1="三交代制",AK$17&gt;=2,AK$17&lt;=30,OR(AK131="準",AK131="深"),OR(AL131="準",AL131="深"),OR(AM131="準",AM131="深")),20,IF(AND($D$1="二交代制",OR(AK131="当",AK131="明"),NOT(OR(AND(AK131="当",OR(AL131="明",AK$17=31,AL$18="×"),OR(AM131="休",AK$17=30,AK$17=31,AM$18="×")),AND(AK131="明",OR(AJ131="当",AK$17=1),OR(AL131="休",AK$17=31,AL$18="×"))))),30,IF(AND($D$1="三交代制",AJ131&lt;&gt;"準",AJ131&lt;&gt;"深",OR(AK131="準",AK131="深"),(NOT(OR(AND(AK131="準",OR(AJ131="日",AJ131="休",AK$17=1,AND(AL131&lt;&gt;"準",AL131&lt;&gt;"深",AJ131="")),OR(AL131="休",AND(AL131="準",OR(AM131="休",AK$17=30,AM$18="×")),AK$17=31,AL$18="×",AL131="")),AND(AK131="深",OR(AJ131="休",AK$17=1,AND(AL131&lt;&gt;"準",AL131&lt;&gt;"深",AJ131="")),OR(AL131="休",AND(OR(AL131="準",AL131="深"),OR(AM131="休",AK$17=30,AM$18="×")),AK$17=31,AL$18="×",AL131="")))))),40,0))))</f>
        <v>0</v>
      </c>
      <c r="AL272" s="343">
        <f t="shared" ref="AL272" si="2097">IF(AND($D$1="二交代制",AL$17&gt;=1,AL$17&lt;=28,AL131="当",AM131="明",AN131="休",AO131="当"),10,IF(AND($D$1="三交代制",AL$17&gt;=2,AL$17&lt;=30,OR(AL131="準",AL131="深"),OR(AM131="準",AM131="深"),OR(AN131="準",AN131="深")),20,IF(AND($D$1="二交代制",OR(AL131="当",AL131="明"),NOT(OR(AND(AL131="当",OR(AM131="明",AL$17=31,AM$18="×"),OR(AN131="休",AL$17=30,AL$17=31,AN$18="×")),AND(AL131="明",OR(AK131="当",AL$17=1),OR(AM131="休",AL$17=31,AM$18="×"))))),30,IF(AND($D$1="三交代制",AK131&lt;&gt;"準",AK131&lt;&gt;"深",OR(AL131="準",AL131="深"),(NOT(OR(AND(AL131="準",OR(AK131="日",AK131="休",AL$17=1,AND(AM131&lt;&gt;"準",AM131&lt;&gt;"深",AK131="")),OR(AM131="休",AND(AM131="準",OR(AN131="休",AL$17=30,AN$18="×")),AL$17=31,AM$18="×",AM131="")),AND(AL131="深",OR(AK131="休",AL$17=1,AND(AM131&lt;&gt;"準",AM131&lt;&gt;"深",AK131="")),OR(AM131="休",AND(OR(AM131="準",AM131="深"),OR(AN131="休",AL$17=30,AN$18="×")),AL$17=31,AM$18="×",AM131="")))))),40,0))))</f>
        <v>0</v>
      </c>
      <c r="AM272" s="343">
        <f t="shared" ref="AM272" si="2098">IF(AND($D$1="二交代制",AM$17&gt;=1,AM$17&lt;=28,AM131="当",AN131="明",AO131="休",AP131="当"),10,IF(AND($D$1="三交代制",AM$17&gt;=2,AM$17&lt;=30,OR(AM131="準",AM131="深"),OR(AN131="準",AN131="深"),OR(AO131="準",AO131="深")),20,IF(AND($D$1="二交代制",OR(AM131="当",AM131="明"),NOT(OR(AND(AM131="当",OR(AN131="明",AM$17=31,AN$18="×"),OR(AO131="休",AM$17=30,AM$17=31,AO$18="×")),AND(AM131="明",OR(AL131="当",AM$17=1),OR(AN131="休",AM$17=31,AN$18="×"))))),30,IF(AND($D$1="三交代制",AL131&lt;&gt;"準",AL131&lt;&gt;"深",OR(AM131="準",AM131="深"),(NOT(OR(AND(AM131="準",OR(AL131="日",AL131="休",AM$17=1,AND(AN131&lt;&gt;"準",AN131&lt;&gt;"深",AL131="")),OR(AN131="休",AND(AN131="準",OR(AO131="休",AM$17=30,AO$18="×")),AM$17=31,AN$18="×",AN131="")),AND(AM131="深",OR(AL131="休",AM$17=1,AND(AN131&lt;&gt;"準",AN131&lt;&gt;"深",AL131="")),OR(AN131="休",AND(OR(AN131="準",AN131="深"),OR(AO131="休",AM$17=30,AO$18="×")),AM$17=31,AN$18="×",AN131="")))))),40,0))))</f>
        <v>0</v>
      </c>
      <c r="AN272" s="343">
        <f t="shared" ref="AN272" si="2099">IF(AND($D$1="二交代制",AN$17&gt;=1,AN$17&lt;=28,AN131="当",AO131="明",AP131="休",AQ131="当"),10,IF(AND($D$1="三交代制",AN$17&gt;=2,AN$17&lt;=30,OR(AN131="準",AN131="深"),OR(AO131="準",AO131="深"),OR(AP131="準",AP131="深")),20,IF(AND($D$1="二交代制",OR(AN131="当",AN131="明"),NOT(OR(AND(AN131="当",OR(AO131="明",AN$17=31,AO$18="×"),OR(AP131="休",AN$17=30,AN$17=31,AP$18="×")),AND(AN131="明",OR(AM131="当",AN$17=1),OR(AO131="休",AN$17=31,AO$18="×"))))),30,IF(AND($D$1="三交代制",AM131&lt;&gt;"準",AM131&lt;&gt;"深",OR(AN131="準",AN131="深"),(NOT(OR(AND(AN131="準",OR(AM131="日",AM131="休",AN$17=1,AND(AO131&lt;&gt;"準",AO131&lt;&gt;"深",AM131="")),OR(AO131="休",AND(AO131="準",OR(AP131="休",AN$17=30,AP$18="×")),AN$17=31,AO$18="×",AO131="")),AND(AN131="深",OR(AM131="休",AN$17=1,AND(AO131&lt;&gt;"準",AO131&lt;&gt;"深",AM131="")),OR(AO131="休",AND(OR(AO131="準",AO131="深"),OR(AP131="休",AN$17=30,AP$18="×")),AN$17=31,AO$18="×",AO131="")))))),40,0))))</f>
        <v>0</v>
      </c>
      <c r="AO272" s="343">
        <f t="shared" ref="AO272" si="2100">IF(AND($D$1="二交代制",AO$17&gt;=1,AO$17&lt;=28,AO131="当",AP131="明",AQ131="休",AR131="当"),10,IF(AND($D$1="三交代制",AO$17&gt;=2,AO$17&lt;=30,OR(AO131="準",AO131="深"),OR(AP131="準",AP131="深"),OR(AQ131="準",AQ131="深")),20,IF(AND($D$1="二交代制",OR(AO131="当",AO131="明"),NOT(OR(AND(AO131="当",OR(AP131="明",AO$17=31,AP$18="×"),OR(AQ131="休",AO$17=30,AO$17=31,AQ$18="×")),AND(AO131="明",OR(AN131="当",AO$17=1),OR(AP131="休",AO$17=31,AP$18="×"))))),30,IF(AND($D$1="三交代制",AN131&lt;&gt;"準",AN131&lt;&gt;"深",OR(AO131="準",AO131="深"),(NOT(OR(AND(AO131="準",OR(AN131="日",AN131="休",AO$17=1,AND(AP131&lt;&gt;"準",AP131&lt;&gt;"深",AN131="")),OR(AP131="休",AND(AP131="準",OR(AQ131="休",AO$17=30,AQ$18="×")),AO$17=31,AP$18="×",AP131="")),AND(AO131="深",OR(AN131="休",AO$17=1,AND(AP131&lt;&gt;"準",AP131&lt;&gt;"深",AN131="")),OR(AP131="休",AND(OR(AP131="準",AP131="深"),OR(AQ131="休",AO$17=30,AQ$18="×")),AO$17=31,AP$18="×",AP131="")))))),40,0))))</f>
        <v>0</v>
      </c>
    </row>
    <row r="273" spans="3:41" x14ac:dyDescent="0.4">
      <c r="C273" s="17"/>
      <c r="D273" s="27"/>
      <c r="E273" s="27"/>
      <c r="F273" s="27"/>
      <c r="G273" s="27"/>
      <c r="H273" s="27"/>
      <c r="I273" s="345"/>
      <c r="J273" s="434"/>
      <c r="K273" s="343"/>
      <c r="L273" s="343"/>
      <c r="M273" s="343"/>
      <c r="N273" s="343"/>
      <c r="O273" s="343"/>
      <c r="P273" s="343"/>
      <c r="Q273" s="343"/>
      <c r="R273" s="343"/>
      <c r="S273" s="343"/>
      <c r="T273" s="343"/>
      <c r="U273" s="343"/>
      <c r="V273" s="343"/>
      <c r="W273" s="343"/>
      <c r="X273" s="343"/>
      <c r="Y273" s="343"/>
      <c r="Z273" s="343"/>
      <c r="AA273" s="343"/>
      <c r="AB273" s="343"/>
      <c r="AC273" s="343"/>
      <c r="AD273" s="343"/>
      <c r="AE273" s="343"/>
      <c r="AF273" s="343"/>
      <c r="AG273" s="343"/>
      <c r="AH273" s="343"/>
      <c r="AI273" s="343"/>
      <c r="AJ273" s="343"/>
      <c r="AK273" s="343"/>
      <c r="AL273" s="343"/>
      <c r="AM273" s="343"/>
      <c r="AN273" s="343"/>
      <c r="AO273" s="343"/>
    </row>
    <row r="274" spans="3:41" x14ac:dyDescent="0.4">
      <c r="C274" s="17"/>
      <c r="D274" s="27"/>
      <c r="E274" s="27"/>
      <c r="F274" s="27"/>
      <c r="G274" s="27"/>
      <c r="H274" s="27"/>
      <c r="I274" s="345"/>
      <c r="J274" s="419" t="str">
        <f t="shared" ref="J274" si="2101">E133</f>
        <v/>
      </c>
      <c r="K274" s="343">
        <f t="shared" ref="K274" si="2102">IF(AND($D$1="二交代制",K$17&gt;=1,K$17&lt;=28,K133="当",L133="明",M133="休",N133="当"),10,IF(AND($D$1="三交代制",K$17&gt;=2,K$17&lt;=30,OR(K133="準",K133="深"),OR(L133="準",L133="深"),OR(M133="準",M133="深")),20,IF(AND($D$1="二交代制",OR(K133="当",K133="明"),NOT(OR(AND(K133="当",OR(L133="明",K$17=31,L$18="×"),OR(M133="休",K$17=30,K$17=31,M$18="×")),AND(K133="明",OR(J133="当",K$17=1),OR(L133="休",K$17=31,L$18="×"))))),30,IF(AND($D$1="三交代制",J133&lt;&gt;"準",J133&lt;&gt;"深",OR(K133="準",K133="深"),(NOT(OR(AND(K133="準",OR(J133="日",J133="休",K$17=1,AND(L133&lt;&gt;"準",L133&lt;&gt;"深",J133="")),OR(L133="休",AND(L133="準",OR(M133="休",K$17=30,M$18="×")),K$17=31,L$18="×",L133="")),AND(K133="深",OR(J133="休",K$17=1,AND(L133&lt;&gt;"準",L133&lt;&gt;"深",J133="")),OR(L133="休",AND(OR(L133="準",L133="深"),OR(M133="休",K$17=30,M$18="×")),K$17=31,L$18="×",L133="")))))),40,0))))</f>
        <v>0</v>
      </c>
      <c r="L274" s="343">
        <f t="shared" ref="L274" si="2103">IF(AND($D$1="二交代制",L$17&gt;=1,L$17&lt;=28,L133="当",M133="明",N133="休",O133="当"),10,IF(AND($D$1="三交代制",L$17&gt;=2,L$17&lt;=30,OR(L133="準",L133="深"),OR(M133="準",M133="深"),OR(N133="準",N133="深")),20,IF(AND($D$1="二交代制",OR(L133="当",L133="明"),NOT(OR(AND(L133="当",OR(M133="明",L$17=31,M$18="×"),OR(N133="休",L$17=30,L$17=31,N$18="×")),AND(L133="明",OR(K133="当",L$17=1),OR(M133="休",L$17=31,M$18="×"))))),30,IF(AND($D$1="三交代制",K133&lt;&gt;"準",K133&lt;&gt;"深",OR(L133="準",L133="深"),(NOT(OR(AND(L133="準",OR(K133="日",K133="休",L$17=1,AND(M133&lt;&gt;"準",M133&lt;&gt;"深",K133="")),OR(M133="休",AND(M133="準",OR(N133="休",L$17=30,N$18="×")),L$17=31,M$18="×",M133="")),AND(L133="深",OR(K133="休",L$17=1,AND(M133&lt;&gt;"準",M133&lt;&gt;"深",K133="")),OR(M133="休",AND(OR(M133="準",M133="深"),OR(N133="休",L$17=30,N$18="×")),L$17=31,M$18="×",M133="")))))),40,0))))</f>
        <v>0</v>
      </c>
      <c r="M274" s="343">
        <f t="shared" ref="M274" si="2104">IF(AND($D$1="二交代制",M$17&gt;=1,M$17&lt;=28,M133="当",N133="明",O133="休",P133="当"),10,IF(AND($D$1="三交代制",M$17&gt;=2,M$17&lt;=30,OR(M133="準",M133="深"),OR(N133="準",N133="深"),OR(O133="準",O133="深")),20,IF(AND($D$1="二交代制",OR(M133="当",M133="明"),NOT(OR(AND(M133="当",OR(N133="明",M$17=31,N$18="×"),OR(O133="休",M$17=30,M$17=31,O$18="×")),AND(M133="明",OR(L133="当",M$17=1),OR(N133="休",M$17=31,N$18="×"))))),30,IF(AND($D$1="三交代制",L133&lt;&gt;"準",L133&lt;&gt;"深",OR(M133="準",M133="深"),(NOT(OR(AND(M133="準",OR(L133="日",L133="休",M$17=1,AND(N133&lt;&gt;"準",N133&lt;&gt;"深",L133="")),OR(N133="休",AND(N133="準",OR(O133="休",M$17=30,O$18="×")),M$17=31,N$18="×",N133="")),AND(M133="深",OR(L133="休",M$17=1,AND(N133&lt;&gt;"準",N133&lt;&gt;"深",L133="")),OR(N133="休",AND(OR(N133="準",N133="深"),OR(O133="休",M$17=30,O$18="×")),M$17=31,N$18="×",N133="")))))),40,0))))</f>
        <v>0</v>
      </c>
      <c r="N274" s="343">
        <f t="shared" ref="N274" si="2105">IF(AND($D$1="二交代制",N$17&gt;=1,N$17&lt;=28,N133="当",O133="明",P133="休",Q133="当"),10,IF(AND($D$1="三交代制",N$17&gt;=2,N$17&lt;=30,OR(N133="準",N133="深"),OR(O133="準",O133="深"),OR(P133="準",P133="深")),20,IF(AND($D$1="二交代制",OR(N133="当",N133="明"),NOT(OR(AND(N133="当",OR(O133="明",N$17=31,O$18="×"),OR(P133="休",N$17=30,N$17=31,P$18="×")),AND(N133="明",OR(M133="当",N$17=1),OR(O133="休",N$17=31,O$18="×"))))),30,IF(AND($D$1="三交代制",M133&lt;&gt;"準",M133&lt;&gt;"深",OR(N133="準",N133="深"),(NOT(OR(AND(N133="準",OR(M133="日",M133="休",N$17=1,AND(O133&lt;&gt;"準",O133&lt;&gt;"深",M133="")),OR(O133="休",AND(O133="準",OR(P133="休",N$17=30,P$18="×")),N$17=31,O$18="×",O133="")),AND(N133="深",OR(M133="休",N$17=1,AND(O133&lt;&gt;"準",O133&lt;&gt;"深",M133="")),OR(O133="休",AND(OR(O133="準",O133="深"),OR(P133="休",N$17=30,P$18="×")),N$17=31,O$18="×",O133="")))))),40,0))))</f>
        <v>0</v>
      </c>
      <c r="O274" s="343">
        <f t="shared" ref="O274" si="2106">IF(AND($D$1="二交代制",O$17&gt;=1,O$17&lt;=28,O133="当",P133="明",Q133="休",R133="当"),10,IF(AND($D$1="三交代制",O$17&gt;=2,O$17&lt;=30,OR(O133="準",O133="深"),OR(P133="準",P133="深"),OR(Q133="準",Q133="深")),20,IF(AND($D$1="二交代制",OR(O133="当",O133="明"),NOT(OR(AND(O133="当",OR(P133="明",O$17=31,P$18="×"),OR(Q133="休",O$17=30,O$17=31,Q$18="×")),AND(O133="明",OR(N133="当",O$17=1),OR(P133="休",O$17=31,P$18="×"))))),30,IF(AND($D$1="三交代制",N133&lt;&gt;"準",N133&lt;&gt;"深",OR(O133="準",O133="深"),(NOT(OR(AND(O133="準",OR(N133="日",N133="休",O$17=1,AND(P133&lt;&gt;"準",P133&lt;&gt;"深",N133="")),OR(P133="休",AND(P133="準",OR(Q133="休",O$17=30,Q$18="×")),O$17=31,P$18="×",P133="")),AND(O133="深",OR(N133="休",O$17=1,AND(P133&lt;&gt;"準",P133&lt;&gt;"深",N133="")),OR(P133="休",AND(OR(P133="準",P133="深"),OR(Q133="休",O$17=30,Q$18="×")),O$17=31,P$18="×",P133="")))))),40,0))))</f>
        <v>0</v>
      </c>
      <c r="P274" s="343">
        <f t="shared" ref="P274" si="2107">IF(AND($D$1="二交代制",P$17&gt;=1,P$17&lt;=28,P133="当",Q133="明",R133="休",S133="当"),10,IF(AND($D$1="三交代制",P$17&gt;=2,P$17&lt;=30,OR(P133="準",P133="深"),OR(Q133="準",Q133="深"),OR(R133="準",R133="深")),20,IF(AND($D$1="二交代制",OR(P133="当",P133="明"),NOT(OR(AND(P133="当",OR(Q133="明",P$17=31,Q$18="×"),OR(R133="休",P$17=30,P$17=31,R$18="×")),AND(P133="明",OR(O133="当",P$17=1),OR(Q133="休",P$17=31,Q$18="×"))))),30,IF(AND($D$1="三交代制",O133&lt;&gt;"準",O133&lt;&gt;"深",OR(P133="準",P133="深"),(NOT(OR(AND(P133="準",OR(O133="日",O133="休",P$17=1,AND(Q133&lt;&gt;"準",Q133&lt;&gt;"深",O133="")),OR(Q133="休",AND(Q133="準",OR(R133="休",P$17=30,R$18="×")),P$17=31,Q$18="×",Q133="")),AND(P133="深",OR(O133="休",P$17=1,AND(Q133&lt;&gt;"準",Q133&lt;&gt;"深",O133="")),OR(Q133="休",AND(OR(Q133="準",Q133="深"),OR(R133="休",P$17=30,R$18="×")),P$17=31,Q$18="×",Q133="")))))),40,0))))</f>
        <v>0</v>
      </c>
      <c r="Q274" s="343">
        <f t="shared" ref="Q274" si="2108">IF(AND($D$1="二交代制",Q$17&gt;=1,Q$17&lt;=28,Q133="当",R133="明",S133="休",T133="当"),10,IF(AND($D$1="三交代制",Q$17&gt;=2,Q$17&lt;=30,OR(Q133="準",Q133="深"),OR(R133="準",R133="深"),OR(S133="準",S133="深")),20,IF(AND($D$1="二交代制",OR(Q133="当",Q133="明"),NOT(OR(AND(Q133="当",OR(R133="明",Q$17=31,R$18="×"),OR(S133="休",Q$17=30,Q$17=31,S$18="×")),AND(Q133="明",OR(P133="当",Q$17=1),OR(R133="休",Q$17=31,R$18="×"))))),30,IF(AND($D$1="三交代制",P133&lt;&gt;"準",P133&lt;&gt;"深",OR(Q133="準",Q133="深"),(NOT(OR(AND(Q133="準",OR(P133="日",P133="休",Q$17=1,AND(R133&lt;&gt;"準",R133&lt;&gt;"深",P133="")),OR(R133="休",AND(R133="準",OR(S133="休",Q$17=30,S$18="×")),Q$17=31,R$18="×",R133="")),AND(Q133="深",OR(P133="休",Q$17=1,AND(R133&lt;&gt;"準",R133&lt;&gt;"深",P133="")),OR(R133="休",AND(OR(R133="準",R133="深"),OR(S133="休",Q$17=30,S$18="×")),Q$17=31,R$18="×",R133="")))))),40,0))))</f>
        <v>0</v>
      </c>
      <c r="R274" s="343">
        <f t="shared" ref="R274" si="2109">IF(AND($D$1="二交代制",R$17&gt;=1,R$17&lt;=28,R133="当",S133="明",T133="休",U133="当"),10,IF(AND($D$1="三交代制",R$17&gt;=2,R$17&lt;=30,OR(R133="準",R133="深"),OR(S133="準",S133="深"),OR(T133="準",T133="深")),20,IF(AND($D$1="二交代制",OR(R133="当",R133="明"),NOT(OR(AND(R133="当",OR(S133="明",R$17=31,S$18="×"),OR(T133="休",R$17=30,R$17=31,T$18="×")),AND(R133="明",OR(Q133="当",R$17=1),OR(S133="休",R$17=31,S$18="×"))))),30,IF(AND($D$1="三交代制",Q133&lt;&gt;"準",Q133&lt;&gt;"深",OR(R133="準",R133="深"),(NOT(OR(AND(R133="準",OR(Q133="日",Q133="休",R$17=1,AND(S133&lt;&gt;"準",S133&lt;&gt;"深",Q133="")),OR(S133="休",AND(S133="準",OR(T133="休",R$17=30,T$18="×")),R$17=31,S$18="×",S133="")),AND(R133="深",OR(Q133="休",R$17=1,AND(S133&lt;&gt;"準",S133&lt;&gt;"深",Q133="")),OR(S133="休",AND(OR(S133="準",S133="深"),OR(T133="休",R$17=30,T$18="×")),R$17=31,S$18="×",S133="")))))),40,0))))</f>
        <v>0</v>
      </c>
      <c r="S274" s="343">
        <f t="shared" ref="S274" si="2110">IF(AND($D$1="二交代制",S$17&gt;=1,S$17&lt;=28,S133="当",T133="明",U133="休",V133="当"),10,IF(AND($D$1="三交代制",S$17&gt;=2,S$17&lt;=30,OR(S133="準",S133="深"),OR(T133="準",T133="深"),OR(U133="準",U133="深")),20,IF(AND($D$1="二交代制",OR(S133="当",S133="明"),NOT(OR(AND(S133="当",OR(T133="明",S$17=31,T$18="×"),OR(U133="休",S$17=30,S$17=31,U$18="×")),AND(S133="明",OR(R133="当",S$17=1),OR(T133="休",S$17=31,T$18="×"))))),30,IF(AND($D$1="三交代制",R133&lt;&gt;"準",R133&lt;&gt;"深",OR(S133="準",S133="深"),(NOT(OR(AND(S133="準",OR(R133="日",R133="休",S$17=1,AND(T133&lt;&gt;"準",T133&lt;&gt;"深",R133="")),OR(T133="休",AND(T133="準",OR(U133="休",S$17=30,U$18="×")),S$17=31,T$18="×",T133="")),AND(S133="深",OR(R133="休",S$17=1,AND(T133&lt;&gt;"準",T133&lt;&gt;"深",R133="")),OR(T133="休",AND(OR(T133="準",T133="深"),OR(U133="休",S$17=30,U$18="×")),S$17=31,T$18="×",T133="")))))),40,0))))</f>
        <v>0</v>
      </c>
      <c r="T274" s="343">
        <f t="shared" ref="T274" si="2111">IF(AND($D$1="二交代制",T$17&gt;=1,T$17&lt;=28,T133="当",U133="明",V133="休",W133="当"),10,IF(AND($D$1="三交代制",T$17&gt;=2,T$17&lt;=30,OR(T133="準",T133="深"),OR(U133="準",U133="深"),OR(V133="準",V133="深")),20,IF(AND($D$1="二交代制",OR(T133="当",T133="明"),NOT(OR(AND(T133="当",OR(U133="明",T$17=31,U$18="×"),OR(V133="休",T$17=30,T$17=31,V$18="×")),AND(T133="明",OR(S133="当",T$17=1),OR(U133="休",T$17=31,U$18="×"))))),30,IF(AND($D$1="三交代制",S133&lt;&gt;"準",S133&lt;&gt;"深",OR(T133="準",T133="深"),(NOT(OR(AND(T133="準",OR(S133="日",S133="休",T$17=1,AND(U133&lt;&gt;"準",U133&lt;&gt;"深",S133="")),OR(U133="休",AND(U133="準",OR(V133="休",T$17=30,V$18="×")),T$17=31,U$18="×",U133="")),AND(T133="深",OR(S133="休",T$17=1,AND(U133&lt;&gt;"準",U133&lt;&gt;"深",S133="")),OR(U133="休",AND(OR(U133="準",U133="深"),OR(V133="休",T$17=30,V$18="×")),T$17=31,U$18="×",U133="")))))),40,0))))</f>
        <v>0</v>
      </c>
      <c r="U274" s="343">
        <f t="shared" ref="U274" si="2112">IF(AND($D$1="二交代制",U$17&gt;=1,U$17&lt;=28,U133="当",V133="明",W133="休",X133="当"),10,IF(AND($D$1="三交代制",U$17&gt;=2,U$17&lt;=30,OR(U133="準",U133="深"),OR(V133="準",V133="深"),OR(W133="準",W133="深")),20,IF(AND($D$1="二交代制",OR(U133="当",U133="明"),NOT(OR(AND(U133="当",OR(V133="明",U$17=31,V$18="×"),OR(W133="休",U$17=30,U$17=31,W$18="×")),AND(U133="明",OR(T133="当",U$17=1),OR(V133="休",U$17=31,V$18="×"))))),30,IF(AND($D$1="三交代制",T133&lt;&gt;"準",T133&lt;&gt;"深",OR(U133="準",U133="深"),(NOT(OR(AND(U133="準",OR(T133="日",T133="休",U$17=1,AND(V133&lt;&gt;"準",V133&lt;&gt;"深",T133="")),OR(V133="休",AND(V133="準",OR(W133="休",U$17=30,W$18="×")),U$17=31,V$18="×",V133="")),AND(U133="深",OR(T133="休",U$17=1,AND(V133&lt;&gt;"準",V133&lt;&gt;"深",T133="")),OR(V133="休",AND(OR(V133="準",V133="深"),OR(W133="休",U$17=30,W$18="×")),U$17=31,V$18="×",V133="")))))),40,0))))</f>
        <v>0</v>
      </c>
      <c r="V274" s="343">
        <f t="shared" ref="V274" si="2113">IF(AND($D$1="二交代制",V$17&gt;=1,V$17&lt;=28,V133="当",W133="明",X133="休",Y133="当"),10,IF(AND($D$1="三交代制",V$17&gt;=2,V$17&lt;=30,OR(V133="準",V133="深"),OR(W133="準",W133="深"),OR(X133="準",X133="深")),20,IF(AND($D$1="二交代制",OR(V133="当",V133="明"),NOT(OR(AND(V133="当",OR(W133="明",V$17=31,W$18="×"),OR(X133="休",V$17=30,V$17=31,X$18="×")),AND(V133="明",OR(U133="当",V$17=1),OR(W133="休",V$17=31,W$18="×"))))),30,IF(AND($D$1="三交代制",U133&lt;&gt;"準",U133&lt;&gt;"深",OR(V133="準",V133="深"),(NOT(OR(AND(V133="準",OR(U133="日",U133="休",V$17=1,AND(W133&lt;&gt;"準",W133&lt;&gt;"深",U133="")),OR(W133="休",AND(W133="準",OR(X133="休",V$17=30,X$18="×")),V$17=31,W$18="×",W133="")),AND(V133="深",OR(U133="休",V$17=1,AND(W133&lt;&gt;"準",W133&lt;&gt;"深",U133="")),OR(W133="休",AND(OR(W133="準",W133="深"),OR(X133="休",V$17=30,X$18="×")),V$17=31,W$18="×",W133="")))))),40,0))))</f>
        <v>0</v>
      </c>
      <c r="W274" s="343">
        <f t="shared" ref="W274" si="2114">IF(AND($D$1="二交代制",W$17&gt;=1,W$17&lt;=28,W133="当",X133="明",Y133="休",Z133="当"),10,IF(AND($D$1="三交代制",W$17&gt;=2,W$17&lt;=30,OR(W133="準",W133="深"),OR(X133="準",X133="深"),OR(Y133="準",Y133="深")),20,IF(AND($D$1="二交代制",OR(W133="当",W133="明"),NOT(OR(AND(W133="当",OR(X133="明",W$17=31,X$18="×"),OR(Y133="休",W$17=30,W$17=31,Y$18="×")),AND(W133="明",OR(V133="当",W$17=1),OR(X133="休",W$17=31,X$18="×"))))),30,IF(AND($D$1="三交代制",V133&lt;&gt;"準",V133&lt;&gt;"深",OR(W133="準",W133="深"),(NOT(OR(AND(W133="準",OR(V133="日",V133="休",W$17=1,AND(X133&lt;&gt;"準",X133&lt;&gt;"深",V133="")),OR(X133="休",AND(X133="準",OR(Y133="休",W$17=30,Y$18="×")),W$17=31,X$18="×",X133="")),AND(W133="深",OR(V133="休",W$17=1,AND(X133&lt;&gt;"準",X133&lt;&gt;"深",V133="")),OR(X133="休",AND(OR(X133="準",X133="深"),OR(Y133="休",W$17=30,Y$18="×")),W$17=31,X$18="×",X133="")))))),40,0))))</f>
        <v>0</v>
      </c>
      <c r="X274" s="343">
        <f t="shared" ref="X274" si="2115">IF(AND($D$1="二交代制",X$17&gt;=1,X$17&lt;=28,X133="当",Y133="明",Z133="休",AA133="当"),10,IF(AND($D$1="三交代制",X$17&gt;=2,X$17&lt;=30,OR(X133="準",X133="深"),OR(Y133="準",Y133="深"),OR(Z133="準",Z133="深")),20,IF(AND($D$1="二交代制",OR(X133="当",X133="明"),NOT(OR(AND(X133="当",OR(Y133="明",X$17=31,Y$18="×"),OR(Z133="休",X$17=30,X$17=31,Z$18="×")),AND(X133="明",OR(W133="当",X$17=1),OR(Y133="休",X$17=31,Y$18="×"))))),30,IF(AND($D$1="三交代制",W133&lt;&gt;"準",W133&lt;&gt;"深",OR(X133="準",X133="深"),(NOT(OR(AND(X133="準",OR(W133="日",W133="休",X$17=1,AND(Y133&lt;&gt;"準",Y133&lt;&gt;"深",W133="")),OR(Y133="休",AND(Y133="準",OR(Z133="休",X$17=30,Z$18="×")),X$17=31,Y$18="×",Y133="")),AND(X133="深",OR(W133="休",X$17=1,AND(Y133&lt;&gt;"準",Y133&lt;&gt;"深",W133="")),OR(Y133="休",AND(OR(Y133="準",Y133="深"),OR(Z133="休",X$17=30,Z$18="×")),X$17=31,Y$18="×",Y133="")))))),40,0))))</f>
        <v>0</v>
      </c>
      <c r="Y274" s="343">
        <f t="shared" ref="Y274" si="2116">IF(AND($D$1="二交代制",Y$17&gt;=1,Y$17&lt;=28,Y133="当",Z133="明",AA133="休",AB133="当"),10,IF(AND($D$1="三交代制",Y$17&gt;=2,Y$17&lt;=30,OR(Y133="準",Y133="深"),OR(Z133="準",Z133="深"),OR(AA133="準",AA133="深")),20,IF(AND($D$1="二交代制",OR(Y133="当",Y133="明"),NOT(OR(AND(Y133="当",OR(Z133="明",Y$17=31,Z$18="×"),OR(AA133="休",Y$17=30,Y$17=31,AA$18="×")),AND(Y133="明",OR(X133="当",Y$17=1),OR(Z133="休",Y$17=31,Z$18="×"))))),30,IF(AND($D$1="三交代制",X133&lt;&gt;"準",X133&lt;&gt;"深",OR(Y133="準",Y133="深"),(NOT(OR(AND(Y133="準",OR(X133="日",X133="休",Y$17=1,AND(Z133&lt;&gt;"準",Z133&lt;&gt;"深",X133="")),OR(Z133="休",AND(Z133="準",OR(AA133="休",Y$17=30,AA$18="×")),Y$17=31,Z$18="×",Z133="")),AND(Y133="深",OR(X133="休",Y$17=1,AND(Z133&lt;&gt;"準",Z133&lt;&gt;"深",X133="")),OR(Z133="休",AND(OR(Z133="準",Z133="深"),OR(AA133="休",Y$17=30,AA$18="×")),Y$17=31,Z$18="×",Z133="")))))),40,0))))</f>
        <v>0</v>
      </c>
      <c r="Z274" s="343">
        <f t="shared" ref="Z274" si="2117">IF(AND($D$1="二交代制",Z$17&gt;=1,Z$17&lt;=28,Z133="当",AA133="明",AB133="休",AC133="当"),10,IF(AND($D$1="三交代制",Z$17&gt;=2,Z$17&lt;=30,OR(Z133="準",Z133="深"),OR(AA133="準",AA133="深"),OR(AB133="準",AB133="深")),20,IF(AND($D$1="二交代制",OR(Z133="当",Z133="明"),NOT(OR(AND(Z133="当",OR(AA133="明",Z$17=31,AA$18="×"),OR(AB133="休",Z$17=30,Z$17=31,AB$18="×")),AND(Z133="明",OR(Y133="当",Z$17=1),OR(AA133="休",Z$17=31,AA$18="×"))))),30,IF(AND($D$1="三交代制",Y133&lt;&gt;"準",Y133&lt;&gt;"深",OR(Z133="準",Z133="深"),(NOT(OR(AND(Z133="準",OR(Y133="日",Y133="休",Z$17=1,AND(AA133&lt;&gt;"準",AA133&lt;&gt;"深",Y133="")),OR(AA133="休",AND(AA133="準",OR(AB133="休",Z$17=30,AB$18="×")),Z$17=31,AA$18="×",AA133="")),AND(Z133="深",OR(Y133="休",Z$17=1,AND(AA133&lt;&gt;"準",AA133&lt;&gt;"深",Y133="")),OR(AA133="休",AND(OR(AA133="準",AA133="深"),OR(AB133="休",Z$17=30,AB$18="×")),Z$17=31,AA$18="×",AA133="")))))),40,0))))</f>
        <v>0</v>
      </c>
      <c r="AA274" s="343">
        <f t="shared" ref="AA274" si="2118">IF(AND($D$1="二交代制",AA$17&gt;=1,AA$17&lt;=28,AA133="当",AB133="明",AC133="休",AD133="当"),10,IF(AND($D$1="三交代制",AA$17&gt;=2,AA$17&lt;=30,OR(AA133="準",AA133="深"),OR(AB133="準",AB133="深"),OR(AC133="準",AC133="深")),20,IF(AND($D$1="二交代制",OR(AA133="当",AA133="明"),NOT(OR(AND(AA133="当",OR(AB133="明",AA$17=31,AB$18="×"),OR(AC133="休",AA$17=30,AA$17=31,AC$18="×")),AND(AA133="明",OR(Z133="当",AA$17=1),OR(AB133="休",AA$17=31,AB$18="×"))))),30,IF(AND($D$1="三交代制",Z133&lt;&gt;"準",Z133&lt;&gt;"深",OR(AA133="準",AA133="深"),(NOT(OR(AND(AA133="準",OR(Z133="日",Z133="休",AA$17=1,AND(AB133&lt;&gt;"準",AB133&lt;&gt;"深",Z133="")),OR(AB133="休",AND(AB133="準",OR(AC133="休",AA$17=30,AC$18="×")),AA$17=31,AB$18="×",AB133="")),AND(AA133="深",OR(Z133="休",AA$17=1,AND(AB133&lt;&gt;"準",AB133&lt;&gt;"深",Z133="")),OR(AB133="休",AND(OR(AB133="準",AB133="深"),OR(AC133="休",AA$17=30,AC$18="×")),AA$17=31,AB$18="×",AB133="")))))),40,0))))</f>
        <v>0</v>
      </c>
      <c r="AB274" s="343">
        <f t="shared" ref="AB274" si="2119">IF(AND($D$1="二交代制",AB$17&gt;=1,AB$17&lt;=28,AB133="当",AC133="明",AD133="休",AE133="当"),10,IF(AND($D$1="三交代制",AB$17&gt;=2,AB$17&lt;=30,OR(AB133="準",AB133="深"),OR(AC133="準",AC133="深"),OR(AD133="準",AD133="深")),20,IF(AND($D$1="二交代制",OR(AB133="当",AB133="明"),NOT(OR(AND(AB133="当",OR(AC133="明",AB$17=31,AC$18="×"),OR(AD133="休",AB$17=30,AB$17=31,AD$18="×")),AND(AB133="明",OR(AA133="当",AB$17=1),OR(AC133="休",AB$17=31,AC$18="×"))))),30,IF(AND($D$1="三交代制",AA133&lt;&gt;"準",AA133&lt;&gt;"深",OR(AB133="準",AB133="深"),(NOT(OR(AND(AB133="準",OR(AA133="日",AA133="休",AB$17=1,AND(AC133&lt;&gt;"準",AC133&lt;&gt;"深",AA133="")),OR(AC133="休",AND(AC133="準",OR(AD133="休",AB$17=30,AD$18="×")),AB$17=31,AC$18="×",AC133="")),AND(AB133="深",OR(AA133="休",AB$17=1,AND(AC133&lt;&gt;"準",AC133&lt;&gt;"深",AA133="")),OR(AC133="休",AND(OR(AC133="準",AC133="深"),OR(AD133="休",AB$17=30,AD$18="×")),AB$17=31,AC$18="×",AC133="")))))),40,0))))</f>
        <v>0</v>
      </c>
      <c r="AC274" s="343">
        <f t="shared" ref="AC274" si="2120">IF(AND($D$1="二交代制",AC$17&gt;=1,AC$17&lt;=28,AC133="当",AD133="明",AE133="休",AF133="当"),10,IF(AND($D$1="三交代制",AC$17&gt;=2,AC$17&lt;=30,OR(AC133="準",AC133="深"),OR(AD133="準",AD133="深"),OR(AE133="準",AE133="深")),20,IF(AND($D$1="二交代制",OR(AC133="当",AC133="明"),NOT(OR(AND(AC133="当",OR(AD133="明",AC$17=31,AD$18="×"),OR(AE133="休",AC$17=30,AC$17=31,AE$18="×")),AND(AC133="明",OR(AB133="当",AC$17=1),OR(AD133="休",AC$17=31,AD$18="×"))))),30,IF(AND($D$1="三交代制",AB133&lt;&gt;"準",AB133&lt;&gt;"深",OR(AC133="準",AC133="深"),(NOT(OR(AND(AC133="準",OR(AB133="日",AB133="休",AC$17=1,AND(AD133&lt;&gt;"準",AD133&lt;&gt;"深",AB133="")),OR(AD133="休",AND(AD133="準",OR(AE133="休",AC$17=30,AE$18="×")),AC$17=31,AD$18="×",AD133="")),AND(AC133="深",OR(AB133="休",AC$17=1,AND(AD133&lt;&gt;"準",AD133&lt;&gt;"深",AB133="")),OR(AD133="休",AND(OR(AD133="準",AD133="深"),OR(AE133="休",AC$17=30,AE$18="×")),AC$17=31,AD$18="×",AD133="")))))),40,0))))</f>
        <v>0</v>
      </c>
      <c r="AD274" s="343">
        <f t="shared" ref="AD274" si="2121">IF(AND($D$1="二交代制",AD$17&gt;=1,AD$17&lt;=28,AD133="当",AE133="明",AF133="休",AG133="当"),10,IF(AND($D$1="三交代制",AD$17&gt;=2,AD$17&lt;=30,OR(AD133="準",AD133="深"),OR(AE133="準",AE133="深"),OR(AF133="準",AF133="深")),20,IF(AND($D$1="二交代制",OR(AD133="当",AD133="明"),NOT(OR(AND(AD133="当",OR(AE133="明",AD$17=31,AE$18="×"),OR(AF133="休",AD$17=30,AD$17=31,AF$18="×")),AND(AD133="明",OR(AC133="当",AD$17=1),OR(AE133="休",AD$17=31,AE$18="×"))))),30,IF(AND($D$1="三交代制",AC133&lt;&gt;"準",AC133&lt;&gt;"深",OR(AD133="準",AD133="深"),(NOT(OR(AND(AD133="準",OR(AC133="日",AC133="休",AD$17=1,AND(AE133&lt;&gt;"準",AE133&lt;&gt;"深",AC133="")),OR(AE133="休",AND(AE133="準",OR(AF133="休",AD$17=30,AF$18="×")),AD$17=31,AE$18="×",AE133="")),AND(AD133="深",OR(AC133="休",AD$17=1,AND(AE133&lt;&gt;"準",AE133&lt;&gt;"深",AC133="")),OR(AE133="休",AND(OR(AE133="準",AE133="深"),OR(AF133="休",AD$17=30,AF$18="×")),AD$17=31,AE$18="×",AE133="")))))),40,0))))</f>
        <v>0</v>
      </c>
      <c r="AE274" s="343">
        <f t="shared" ref="AE274" si="2122">IF(AND($D$1="二交代制",AE$17&gt;=1,AE$17&lt;=28,AE133="当",AF133="明",AG133="休",AH133="当"),10,IF(AND($D$1="三交代制",AE$17&gt;=2,AE$17&lt;=30,OR(AE133="準",AE133="深"),OR(AF133="準",AF133="深"),OR(AG133="準",AG133="深")),20,IF(AND($D$1="二交代制",OR(AE133="当",AE133="明"),NOT(OR(AND(AE133="当",OR(AF133="明",AE$17=31,AF$18="×"),OR(AG133="休",AE$17=30,AE$17=31,AG$18="×")),AND(AE133="明",OR(AD133="当",AE$17=1),OR(AF133="休",AE$17=31,AF$18="×"))))),30,IF(AND($D$1="三交代制",AD133&lt;&gt;"準",AD133&lt;&gt;"深",OR(AE133="準",AE133="深"),(NOT(OR(AND(AE133="準",OR(AD133="日",AD133="休",AE$17=1,AND(AF133&lt;&gt;"準",AF133&lt;&gt;"深",AD133="")),OR(AF133="休",AND(AF133="準",OR(AG133="休",AE$17=30,AG$18="×")),AE$17=31,AF$18="×",AF133="")),AND(AE133="深",OR(AD133="休",AE$17=1,AND(AF133&lt;&gt;"準",AF133&lt;&gt;"深",AD133="")),OR(AF133="休",AND(OR(AF133="準",AF133="深"),OR(AG133="休",AE$17=30,AG$18="×")),AE$17=31,AF$18="×",AF133="")))))),40,0))))</f>
        <v>0</v>
      </c>
      <c r="AF274" s="343">
        <f t="shared" ref="AF274" si="2123">IF(AND($D$1="二交代制",AF$17&gt;=1,AF$17&lt;=28,AF133="当",AG133="明",AH133="休",AI133="当"),10,IF(AND($D$1="三交代制",AF$17&gt;=2,AF$17&lt;=30,OR(AF133="準",AF133="深"),OR(AG133="準",AG133="深"),OR(AH133="準",AH133="深")),20,IF(AND($D$1="二交代制",OR(AF133="当",AF133="明"),NOT(OR(AND(AF133="当",OR(AG133="明",AF$17=31,AG$18="×"),OR(AH133="休",AF$17=30,AF$17=31,AH$18="×")),AND(AF133="明",OR(AE133="当",AF$17=1),OR(AG133="休",AF$17=31,AG$18="×"))))),30,IF(AND($D$1="三交代制",AE133&lt;&gt;"準",AE133&lt;&gt;"深",OR(AF133="準",AF133="深"),(NOT(OR(AND(AF133="準",OR(AE133="日",AE133="休",AF$17=1,AND(AG133&lt;&gt;"準",AG133&lt;&gt;"深",AE133="")),OR(AG133="休",AND(AG133="準",OR(AH133="休",AF$17=30,AH$18="×")),AF$17=31,AG$18="×",AG133="")),AND(AF133="深",OR(AE133="休",AF$17=1,AND(AG133&lt;&gt;"準",AG133&lt;&gt;"深",AE133="")),OR(AG133="休",AND(OR(AG133="準",AG133="深"),OR(AH133="休",AF$17=30,AH$18="×")),AF$17=31,AG$18="×",AG133="")))))),40,0))))</f>
        <v>0</v>
      </c>
      <c r="AG274" s="343">
        <f t="shared" ref="AG274" si="2124">IF(AND($D$1="二交代制",AG$17&gt;=1,AG$17&lt;=28,AG133="当",AH133="明",AI133="休",AJ133="当"),10,IF(AND($D$1="三交代制",AG$17&gt;=2,AG$17&lt;=30,OR(AG133="準",AG133="深"),OR(AH133="準",AH133="深"),OR(AI133="準",AI133="深")),20,IF(AND($D$1="二交代制",OR(AG133="当",AG133="明"),NOT(OR(AND(AG133="当",OR(AH133="明",AG$17=31,AH$18="×"),OR(AI133="休",AG$17=30,AG$17=31,AI$18="×")),AND(AG133="明",OR(AF133="当",AG$17=1),OR(AH133="休",AG$17=31,AH$18="×"))))),30,IF(AND($D$1="三交代制",AF133&lt;&gt;"準",AF133&lt;&gt;"深",OR(AG133="準",AG133="深"),(NOT(OR(AND(AG133="準",OR(AF133="日",AF133="休",AG$17=1,AND(AH133&lt;&gt;"準",AH133&lt;&gt;"深",AF133="")),OR(AH133="休",AND(AH133="準",OR(AI133="休",AG$17=30,AI$18="×")),AG$17=31,AH$18="×",AH133="")),AND(AG133="深",OR(AF133="休",AG$17=1,AND(AH133&lt;&gt;"準",AH133&lt;&gt;"深",AF133="")),OR(AH133="休",AND(OR(AH133="準",AH133="深"),OR(AI133="休",AG$17=30,AI$18="×")),AG$17=31,AH$18="×",AH133="")))))),40,0))))</f>
        <v>0</v>
      </c>
      <c r="AH274" s="343">
        <f t="shared" ref="AH274" si="2125">IF(AND($D$1="二交代制",AH$17&gt;=1,AH$17&lt;=28,AH133="当",AI133="明",AJ133="休",AK133="当"),10,IF(AND($D$1="三交代制",AH$17&gt;=2,AH$17&lt;=30,OR(AH133="準",AH133="深"),OR(AI133="準",AI133="深"),OR(AJ133="準",AJ133="深")),20,IF(AND($D$1="二交代制",OR(AH133="当",AH133="明"),NOT(OR(AND(AH133="当",OR(AI133="明",AH$17=31,AI$18="×"),OR(AJ133="休",AH$17=30,AH$17=31,AJ$18="×")),AND(AH133="明",OR(AG133="当",AH$17=1),OR(AI133="休",AH$17=31,AI$18="×"))))),30,IF(AND($D$1="三交代制",AG133&lt;&gt;"準",AG133&lt;&gt;"深",OR(AH133="準",AH133="深"),(NOT(OR(AND(AH133="準",OR(AG133="日",AG133="休",AH$17=1,AND(AI133&lt;&gt;"準",AI133&lt;&gt;"深",AG133="")),OR(AI133="休",AND(AI133="準",OR(AJ133="休",AH$17=30,AJ$18="×")),AH$17=31,AI$18="×",AI133="")),AND(AH133="深",OR(AG133="休",AH$17=1,AND(AI133&lt;&gt;"準",AI133&lt;&gt;"深",AG133="")),OR(AI133="休",AND(OR(AI133="準",AI133="深"),OR(AJ133="休",AH$17=30,AJ$18="×")),AH$17=31,AI$18="×",AI133="")))))),40,0))))</f>
        <v>0</v>
      </c>
      <c r="AI274" s="343">
        <f t="shared" ref="AI274" si="2126">IF(AND($D$1="二交代制",AI$17&gt;=1,AI$17&lt;=28,AI133="当",AJ133="明",AK133="休",AL133="当"),10,IF(AND($D$1="三交代制",AI$17&gt;=2,AI$17&lt;=30,OR(AI133="準",AI133="深"),OR(AJ133="準",AJ133="深"),OR(AK133="準",AK133="深")),20,IF(AND($D$1="二交代制",OR(AI133="当",AI133="明"),NOT(OR(AND(AI133="当",OR(AJ133="明",AI$17=31,AJ$18="×"),OR(AK133="休",AI$17=30,AI$17=31,AK$18="×")),AND(AI133="明",OR(AH133="当",AI$17=1),OR(AJ133="休",AI$17=31,AJ$18="×"))))),30,IF(AND($D$1="三交代制",AH133&lt;&gt;"準",AH133&lt;&gt;"深",OR(AI133="準",AI133="深"),(NOT(OR(AND(AI133="準",OR(AH133="日",AH133="休",AI$17=1,AND(AJ133&lt;&gt;"準",AJ133&lt;&gt;"深",AH133="")),OR(AJ133="休",AND(AJ133="準",OR(AK133="休",AI$17=30,AK$18="×")),AI$17=31,AJ$18="×",AJ133="")),AND(AI133="深",OR(AH133="休",AI$17=1,AND(AJ133&lt;&gt;"準",AJ133&lt;&gt;"深",AH133="")),OR(AJ133="休",AND(OR(AJ133="準",AJ133="深"),OR(AK133="休",AI$17=30,AK$18="×")),AI$17=31,AJ$18="×",AJ133="")))))),40,0))))</f>
        <v>0</v>
      </c>
      <c r="AJ274" s="343">
        <f t="shared" ref="AJ274" si="2127">IF(AND($D$1="二交代制",AJ$17&gt;=1,AJ$17&lt;=28,AJ133="当",AK133="明",AL133="休",AM133="当"),10,IF(AND($D$1="三交代制",AJ$17&gt;=2,AJ$17&lt;=30,OR(AJ133="準",AJ133="深"),OR(AK133="準",AK133="深"),OR(AL133="準",AL133="深")),20,IF(AND($D$1="二交代制",OR(AJ133="当",AJ133="明"),NOT(OR(AND(AJ133="当",OR(AK133="明",AJ$17=31,AK$18="×"),OR(AL133="休",AJ$17=30,AJ$17=31,AL$18="×")),AND(AJ133="明",OR(AI133="当",AJ$17=1),OR(AK133="休",AJ$17=31,AK$18="×"))))),30,IF(AND($D$1="三交代制",AI133&lt;&gt;"準",AI133&lt;&gt;"深",OR(AJ133="準",AJ133="深"),(NOT(OR(AND(AJ133="準",OR(AI133="日",AI133="休",AJ$17=1,AND(AK133&lt;&gt;"準",AK133&lt;&gt;"深",AI133="")),OR(AK133="休",AND(AK133="準",OR(AL133="休",AJ$17=30,AL$18="×")),AJ$17=31,AK$18="×",AK133="")),AND(AJ133="深",OR(AI133="休",AJ$17=1,AND(AK133&lt;&gt;"準",AK133&lt;&gt;"深",AI133="")),OR(AK133="休",AND(OR(AK133="準",AK133="深"),OR(AL133="休",AJ$17=30,AL$18="×")),AJ$17=31,AK$18="×",AK133="")))))),40,0))))</f>
        <v>0</v>
      </c>
      <c r="AK274" s="343">
        <f t="shared" ref="AK274" si="2128">IF(AND($D$1="二交代制",AK$17&gt;=1,AK$17&lt;=28,AK133="当",AL133="明",AM133="休",AN133="当"),10,IF(AND($D$1="三交代制",AK$17&gt;=2,AK$17&lt;=30,OR(AK133="準",AK133="深"),OR(AL133="準",AL133="深"),OR(AM133="準",AM133="深")),20,IF(AND($D$1="二交代制",OR(AK133="当",AK133="明"),NOT(OR(AND(AK133="当",OR(AL133="明",AK$17=31,AL$18="×"),OR(AM133="休",AK$17=30,AK$17=31,AM$18="×")),AND(AK133="明",OR(AJ133="当",AK$17=1),OR(AL133="休",AK$17=31,AL$18="×"))))),30,IF(AND($D$1="三交代制",AJ133&lt;&gt;"準",AJ133&lt;&gt;"深",OR(AK133="準",AK133="深"),(NOT(OR(AND(AK133="準",OR(AJ133="日",AJ133="休",AK$17=1,AND(AL133&lt;&gt;"準",AL133&lt;&gt;"深",AJ133="")),OR(AL133="休",AND(AL133="準",OR(AM133="休",AK$17=30,AM$18="×")),AK$17=31,AL$18="×",AL133="")),AND(AK133="深",OR(AJ133="休",AK$17=1,AND(AL133&lt;&gt;"準",AL133&lt;&gt;"深",AJ133="")),OR(AL133="休",AND(OR(AL133="準",AL133="深"),OR(AM133="休",AK$17=30,AM$18="×")),AK$17=31,AL$18="×",AL133="")))))),40,0))))</f>
        <v>0</v>
      </c>
      <c r="AL274" s="343">
        <f t="shared" ref="AL274" si="2129">IF(AND($D$1="二交代制",AL$17&gt;=1,AL$17&lt;=28,AL133="当",AM133="明",AN133="休",AO133="当"),10,IF(AND($D$1="三交代制",AL$17&gt;=2,AL$17&lt;=30,OR(AL133="準",AL133="深"),OR(AM133="準",AM133="深"),OR(AN133="準",AN133="深")),20,IF(AND($D$1="二交代制",OR(AL133="当",AL133="明"),NOT(OR(AND(AL133="当",OR(AM133="明",AL$17=31,AM$18="×"),OR(AN133="休",AL$17=30,AL$17=31,AN$18="×")),AND(AL133="明",OR(AK133="当",AL$17=1),OR(AM133="休",AL$17=31,AM$18="×"))))),30,IF(AND($D$1="三交代制",AK133&lt;&gt;"準",AK133&lt;&gt;"深",OR(AL133="準",AL133="深"),(NOT(OR(AND(AL133="準",OR(AK133="日",AK133="休",AL$17=1,AND(AM133&lt;&gt;"準",AM133&lt;&gt;"深",AK133="")),OR(AM133="休",AND(AM133="準",OR(AN133="休",AL$17=30,AN$18="×")),AL$17=31,AM$18="×",AM133="")),AND(AL133="深",OR(AK133="休",AL$17=1,AND(AM133&lt;&gt;"準",AM133&lt;&gt;"深",AK133="")),OR(AM133="休",AND(OR(AM133="準",AM133="深"),OR(AN133="休",AL$17=30,AN$18="×")),AL$17=31,AM$18="×",AM133="")))))),40,0))))</f>
        <v>0</v>
      </c>
      <c r="AM274" s="343">
        <f t="shared" ref="AM274" si="2130">IF(AND($D$1="二交代制",AM$17&gt;=1,AM$17&lt;=28,AM133="当",AN133="明",AO133="休",AP133="当"),10,IF(AND($D$1="三交代制",AM$17&gt;=2,AM$17&lt;=30,OR(AM133="準",AM133="深"),OR(AN133="準",AN133="深"),OR(AO133="準",AO133="深")),20,IF(AND($D$1="二交代制",OR(AM133="当",AM133="明"),NOT(OR(AND(AM133="当",OR(AN133="明",AM$17=31,AN$18="×"),OR(AO133="休",AM$17=30,AM$17=31,AO$18="×")),AND(AM133="明",OR(AL133="当",AM$17=1),OR(AN133="休",AM$17=31,AN$18="×"))))),30,IF(AND($D$1="三交代制",AL133&lt;&gt;"準",AL133&lt;&gt;"深",OR(AM133="準",AM133="深"),(NOT(OR(AND(AM133="準",OR(AL133="日",AL133="休",AM$17=1,AND(AN133&lt;&gt;"準",AN133&lt;&gt;"深",AL133="")),OR(AN133="休",AND(AN133="準",OR(AO133="休",AM$17=30,AO$18="×")),AM$17=31,AN$18="×",AN133="")),AND(AM133="深",OR(AL133="休",AM$17=1,AND(AN133&lt;&gt;"準",AN133&lt;&gt;"深",AL133="")),OR(AN133="休",AND(OR(AN133="準",AN133="深"),OR(AO133="休",AM$17=30,AO$18="×")),AM$17=31,AN$18="×",AN133="")))))),40,0))))</f>
        <v>0</v>
      </c>
      <c r="AN274" s="343">
        <f t="shared" ref="AN274" si="2131">IF(AND($D$1="二交代制",AN$17&gt;=1,AN$17&lt;=28,AN133="当",AO133="明",AP133="休",AQ133="当"),10,IF(AND($D$1="三交代制",AN$17&gt;=2,AN$17&lt;=30,OR(AN133="準",AN133="深"),OR(AO133="準",AO133="深"),OR(AP133="準",AP133="深")),20,IF(AND($D$1="二交代制",OR(AN133="当",AN133="明"),NOT(OR(AND(AN133="当",OR(AO133="明",AN$17=31,AO$18="×"),OR(AP133="休",AN$17=30,AN$17=31,AP$18="×")),AND(AN133="明",OR(AM133="当",AN$17=1),OR(AO133="休",AN$17=31,AO$18="×"))))),30,IF(AND($D$1="三交代制",AM133&lt;&gt;"準",AM133&lt;&gt;"深",OR(AN133="準",AN133="深"),(NOT(OR(AND(AN133="準",OR(AM133="日",AM133="休",AN$17=1,AND(AO133&lt;&gt;"準",AO133&lt;&gt;"深",AM133="")),OR(AO133="休",AND(AO133="準",OR(AP133="休",AN$17=30,AP$18="×")),AN$17=31,AO$18="×",AO133="")),AND(AN133="深",OR(AM133="休",AN$17=1,AND(AO133&lt;&gt;"準",AO133&lt;&gt;"深",AM133="")),OR(AO133="休",AND(OR(AO133="準",AO133="深"),OR(AP133="休",AN$17=30,AP$18="×")),AN$17=31,AO$18="×",AO133="")))))),40,0))))</f>
        <v>0</v>
      </c>
      <c r="AO274" s="343">
        <f t="shared" ref="AO274" si="2132">IF(AND($D$1="二交代制",AO$17&gt;=1,AO$17&lt;=28,AO133="当",AP133="明",AQ133="休",AR133="当"),10,IF(AND($D$1="三交代制",AO$17&gt;=2,AO$17&lt;=30,OR(AO133="準",AO133="深"),OR(AP133="準",AP133="深"),OR(AQ133="準",AQ133="深")),20,IF(AND($D$1="二交代制",OR(AO133="当",AO133="明"),NOT(OR(AND(AO133="当",OR(AP133="明",AO$17=31,AP$18="×"),OR(AQ133="休",AO$17=30,AO$17=31,AQ$18="×")),AND(AO133="明",OR(AN133="当",AO$17=1),OR(AP133="休",AO$17=31,AP$18="×"))))),30,IF(AND($D$1="三交代制",AN133&lt;&gt;"準",AN133&lt;&gt;"深",OR(AO133="準",AO133="深"),(NOT(OR(AND(AO133="準",OR(AN133="日",AN133="休",AO$17=1,AND(AP133&lt;&gt;"準",AP133&lt;&gt;"深",AN133="")),OR(AP133="休",AND(AP133="準",OR(AQ133="休",AO$17=30,AQ$18="×")),AO$17=31,AP$18="×",AP133="")),AND(AO133="深",OR(AN133="休",AO$17=1,AND(AP133&lt;&gt;"準",AP133&lt;&gt;"深",AN133="")),OR(AP133="休",AND(OR(AP133="準",AP133="深"),OR(AQ133="休",AO$17=30,AQ$18="×")),AO$17=31,AP$18="×",AP133="")))))),40,0))))</f>
        <v>0</v>
      </c>
    </row>
    <row r="275" spans="3:41" x14ac:dyDescent="0.4">
      <c r="C275" s="17"/>
      <c r="D275" s="27"/>
      <c r="E275" s="27"/>
      <c r="F275" s="27"/>
      <c r="G275" s="27"/>
      <c r="H275" s="27"/>
      <c r="I275" s="345"/>
      <c r="J275" s="434"/>
      <c r="K275" s="343"/>
      <c r="L275" s="343"/>
      <c r="M275" s="343"/>
      <c r="N275" s="343"/>
      <c r="O275" s="343"/>
      <c r="P275" s="343"/>
      <c r="Q275" s="343"/>
      <c r="R275" s="343"/>
      <c r="S275" s="343"/>
      <c r="T275" s="343"/>
      <c r="U275" s="343"/>
      <c r="V275" s="343"/>
      <c r="W275" s="343"/>
      <c r="X275" s="343"/>
      <c r="Y275" s="343"/>
      <c r="Z275" s="343"/>
      <c r="AA275" s="343"/>
      <c r="AB275" s="343"/>
      <c r="AC275" s="343"/>
      <c r="AD275" s="343"/>
      <c r="AE275" s="343"/>
      <c r="AF275" s="343"/>
      <c r="AG275" s="343"/>
      <c r="AH275" s="343"/>
      <c r="AI275" s="343"/>
      <c r="AJ275" s="343"/>
      <c r="AK275" s="343"/>
      <c r="AL275" s="343"/>
      <c r="AM275" s="343"/>
      <c r="AN275" s="343"/>
      <c r="AO275" s="343"/>
    </row>
    <row r="276" spans="3:41" x14ac:dyDescent="0.4">
      <c r="C276" s="17"/>
      <c r="D276" s="27"/>
      <c r="E276" s="27"/>
      <c r="F276" s="27"/>
      <c r="G276" s="27"/>
      <c r="H276" s="27"/>
      <c r="I276" s="345"/>
      <c r="J276" s="419" t="str">
        <f t="shared" ref="J276" si="2133">E135</f>
        <v/>
      </c>
      <c r="K276" s="343">
        <f t="shared" ref="K276" si="2134">IF(AND($D$1="二交代制",K$17&gt;=1,K$17&lt;=28,K135="当",L135="明",M135="休",N135="当"),10,IF(AND($D$1="三交代制",K$17&gt;=2,K$17&lt;=30,OR(K135="準",K135="深"),OR(L135="準",L135="深"),OR(M135="準",M135="深")),20,IF(AND($D$1="二交代制",OR(K135="当",K135="明"),NOT(OR(AND(K135="当",OR(L135="明",K$17=31,L$18="×"),OR(M135="休",K$17=30,K$17=31,M$18="×")),AND(K135="明",OR(J135="当",K$17=1),OR(L135="休",K$17=31,L$18="×"))))),30,IF(AND($D$1="三交代制",J135&lt;&gt;"準",J135&lt;&gt;"深",OR(K135="準",K135="深"),(NOT(OR(AND(K135="準",OR(J135="日",J135="休",K$17=1,AND(L135&lt;&gt;"準",L135&lt;&gt;"深",J135="")),OR(L135="休",AND(L135="準",OR(M135="休",K$17=30,M$18="×")),K$17=31,L$18="×",L135="")),AND(K135="深",OR(J135="休",K$17=1,AND(L135&lt;&gt;"準",L135&lt;&gt;"深",J135="")),OR(L135="休",AND(OR(L135="準",L135="深"),OR(M135="休",K$17=30,M$18="×")),K$17=31,L$18="×",L135="")))))),40,0))))</f>
        <v>0</v>
      </c>
      <c r="L276" s="343">
        <f t="shared" ref="L276" si="2135">IF(AND($D$1="二交代制",L$17&gt;=1,L$17&lt;=28,L135="当",M135="明",N135="休",O135="当"),10,IF(AND($D$1="三交代制",L$17&gt;=2,L$17&lt;=30,OR(L135="準",L135="深"),OR(M135="準",M135="深"),OR(N135="準",N135="深")),20,IF(AND($D$1="二交代制",OR(L135="当",L135="明"),NOT(OR(AND(L135="当",OR(M135="明",L$17=31,M$18="×"),OR(N135="休",L$17=30,L$17=31,N$18="×")),AND(L135="明",OR(K135="当",L$17=1),OR(M135="休",L$17=31,M$18="×"))))),30,IF(AND($D$1="三交代制",K135&lt;&gt;"準",K135&lt;&gt;"深",OR(L135="準",L135="深"),(NOT(OR(AND(L135="準",OR(K135="日",K135="休",L$17=1,AND(M135&lt;&gt;"準",M135&lt;&gt;"深",K135="")),OR(M135="休",AND(M135="準",OR(N135="休",L$17=30,N$18="×")),L$17=31,M$18="×",M135="")),AND(L135="深",OR(K135="休",L$17=1,AND(M135&lt;&gt;"準",M135&lt;&gt;"深",K135="")),OR(M135="休",AND(OR(M135="準",M135="深"),OR(N135="休",L$17=30,N$18="×")),L$17=31,M$18="×",M135="")))))),40,0))))</f>
        <v>0</v>
      </c>
      <c r="M276" s="343">
        <f t="shared" ref="M276" si="2136">IF(AND($D$1="二交代制",M$17&gt;=1,M$17&lt;=28,M135="当",N135="明",O135="休",P135="当"),10,IF(AND($D$1="三交代制",M$17&gt;=2,M$17&lt;=30,OR(M135="準",M135="深"),OR(N135="準",N135="深"),OR(O135="準",O135="深")),20,IF(AND($D$1="二交代制",OR(M135="当",M135="明"),NOT(OR(AND(M135="当",OR(N135="明",M$17=31,N$18="×"),OR(O135="休",M$17=30,M$17=31,O$18="×")),AND(M135="明",OR(L135="当",M$17=1),OR(N135="休",M$17=31,N$18="×"))))),30,IF(AND($D$1="三交代制",L135&lt;&gt;"準",L135&lt;&gt;"深",OR(M135="準",M135="深"),(NOT(OR(AND(M135="準",OR(L135="日",L135="休",M$17=1,AND(N135&lt;&gt;"準",N135&lt;&gt;"深",L135="")),OR(N135="休",AND(N135="準",OR(O135="休",M$17=30,O$18="×")),M$17=31,N$18="×",N135="")),AND(M135="深",OR(L135="休",M$17=1,AND(N135&lt;&gt;"準",N135&lt;&gt;"深",L135="")),OR(N135="休",AND(OR(N135="準",N135="深"),OR(O135="休",M$17=30,O$18="×")),M$17=31,N$18="×",N135="")))))),40,0))))</f>
        <v>0</v>
      </c>
      <c r="N276" s="343">
        <f t="shared" ref="N276" si="2137">IF(AND($D$1="二交代制",N$17&gt;=1,N$17&lt;=28,N135="当",O135="明",P135="休",Q135="当"),10,IF(AND($D$1="三交代制",N$17&gt;=2,N$17&lt;=30,OR(N135="準",N135="深"),OR(O135="準",O135="深"),OR(P135="準",P135="深")),20,IF(AND($D$1="二交代制",OR(N135="当",N135="明"),NOT(OR(AND(N135="当",OR(O135="明",N$17=31,O$18="×"),OR(P135="休",N$17=30,N$17=31,P$18="×")),AND(N135="明",OR(M135="当",N$17=1),OR(O135="休",N$17=31,O$18="×"))))),30,IF(AND($D$1="三交代制",M135&lt;&gt;"準",M135&lt;&gt;"深",OR(N135="準",N135="深"),(NOT(OR(AND(N135="準",OR(M135="日",M135="休",N$17=1,AND(O135&lt;&gt;"準",O135&lt;&gt;"深",M135="")),OR(O135="休",AND(O135="準",OR(P135="休",N$17=30,P$18="×")),N$17=31,O$18="×",O135="")),AND(N135="深",OR(M135="休",N$17=1,AND(O135&lt;&gt;"準",O135&lt;&gt;"深",M135="")),OR(O135="休",AND(OR(O135="準",O135="深"),OR(P135="休",N$17=30,P$18="×")),N$17=31,O$18="×",O135="")))))),40,0))))</f>
        <v>0</v>
      </c>
      <c r="O276" s="343">
        <f t="shared" ref="O276" si="2138">IF(AND($D$1="二交代制",O$17&gt;=1,O$17&lt;=28,O135="当",P135="明",Q135="休",R135="当"),10,IF(AND($D$1="三交代制",O$17&gt;=2,O$17&lt;=30,OR(O135="準",O135="深"),OR(P135="準",P135="深"),OR(Q135="準",Q135="深")),20,IF(AND($D$1="二交代制",OR(O135="当",O135="明"),NOT(OR(AND(O135="当",OR(P135="明",O$17=31,P$18="×"),OR(Q135="休",O$17=30,O$17=31,Q$18="×")),AND(O135="明",OR(N135="当",O$17=1),OR(P135="休",O$17=31,P$18="×"))))),30,IF(AND($D$1="三交代制",N135&lt;&gt;"準",N135&lt;&gt;"深",OR(O135="準",O135="深"),(NOT(OR(AND(O135="準",OR(N135="日",N135="休",O$17=1,AND(P135&lt;&gt;"準",P135&lt;&gt;"深",N135="")),OR(P135="休",AND(P135="準",OR(Q135="休",O$17=30,Q$18="×")),O$17=31,P$18="×",P135="")),AND(O135="深",OR(N135="休",O$17=1,AND(P135&lt;&gt;"準",P135&lt;&gt;"深",N135="")),OR(P135="休",AND(OR(P135="準",P135="深"),OR(Q135="休",O$17=30,Q$18="×")),O$17=31,P$18="×",P135="")))))),40,0))))</f>
        <v>0</v>
      </c>
      <c r="P276" s="343">
        <f t="shared" ref="P276" si="2139">IF(AND($D$1="二交代制",P$17&gt;=1,P$17&lt;=28,P135="当",Q135="明",R135="休",S135="当"),10,IF(AND($D$1="三交代制",P$17&gt;=2,P$17&lt;=30,OR(P135="準",P135="深"),OR(Q135="準",Q135="深"),OR(R135="準",R135="深")),20,IF(AND($D$1="二交代制",OR(P135="当",P135="明"),NOT(OR(AND(P135="当",OR(Q135="明",P$17=31,Q$18="×"),OR(R135="休",P$17=30,P$17=31,R$18="×")),AND(P135="明",OR(O135="当",P$17=1),OR(Q135="休",P$17=31,Q$18="×"))))),30,IF(AND($D$1="三交代制",O135&lt;&gt;"準",O135&lt;&gt;"深",OR(P135="準",P135="深"),(NOT(OR(AND(P135="準",OR(O135="日",O135="休",P$17=1,AND(Q135&lt;&gt;"準",Q135&lt;&gt;"深",O135="")),OR(Q135="休",AND(Q135="準",OR(R135="休",P$17=30,R$18="×")),P$17=31,Q$18="×",Q135="")),AND(P135="深",OR(O135="休",P$17=1,AND(Q135&lt;&gt;"準",Q135&lt;&gt;"深",O135="")),OR(Q135="休",AND(OR(Q135="準",Q135="深"),OR(R135="休",P$17=30,R$18="×")),P$17=31,Q$18="×",Q135="")))))),40,0))))</f>
        <v>0</v>
      </c>
      <c r="Q276" s="343">
        <f t="shared" ref="Q276" si="2140">IF(AND($D$1="二交代制",Q$17&gt;=1,Q$17&lt;=28,Q135="当",R135="明",S135="休",T135="当"),10,IF(AND($D$1="三交代制",Q$17&gt;=2,Q$17&lt;=30,OR(Q135="準",Q135="深"),OR(R135="準",R135="深"),OR(S135="準",S135="深")),20,IF(AND($D$1="二交代制",OR(Q135="当",Q135="明"),NOT(OR(AND(Q135="当",OR(R135="明",Q$17=31,R$18="×"),OR(S135="休",Q$17=30,Q$17=31,S$18="×")),AND(Q135="明",OR(P135="当",Q$17=1),OR(R135="休",Q$17=31,R$18="×"))))),30,IF(AND($D$1="三交代制",P135&lt;&gt;"準",P135&lt;&gt;"深",OR(Q135="準",Q135="深"),(NOT(OR(AND(Q135="準",OR(P135="日",P135="休",Q$17=1,AND(R135&lt;&gt;"準",R135&lt;&gt;"深",P135="")),OR(R135="休",AND(R135="準",OR(S135="休",Q$17=30,S$18="×")),Q$17=31,R$18="×",R135="")),AND(Q135="深",OR(P135="休",Q$17=1,AND(R135&lt;&gt;"準",R135&lt;&gt;"深",P135="")),OR(R135="休",AND(OR(R135="準",R135="深"),OR(S135="休",Q$17=30,S$18="×")),Q$17=31,R$18="×",R135="")))))),40,0))))</f>
        <v>0</v>
      </c>
      <c r="R276" s="343">
        <f t="shared" ref="R276" si="2141">IF(AND($D$1="二交代制",R$17&gt;=1,R$17&lt;=28,R135="当",S135="明",T135="休",U135="当"),10,IF(AND($D$1="三交代制",R$17&gt;=2,R$17&lt;=30,OR(R135="準",R135="深"),OR(S135="準",S135="深"),OR(T135="準",T135="深")),20,IF(AND($D$1="二交代制",OR(R135="当",R135="明"),NOT(OR(AND(R135="当",OR(S135="明",R$17=31,S$18="×"),OR(T135="休",R$17=30,R$17=31,T$18="×")),AND(R135="明",OR(Q135="当",R$17=1),OR(S135="休",R$17=31,S$18="×"))))),30,IF(AND($D$1="三交代制",Q135&lt;&gt;"準",Q135&lt;&gt;"深",OR(R135="準",R135="深"),(NOT(OR(AND(R135="準",OR(Q135="日",Q135="休",R$17=1,AND(S135&lt;&gt;"準",S135&lt;&gt;"深",Q135="")),OR(S135="休",AND(S135="準",OR(T135="休",R$17=30,T$18="×")),R$17=31,S$18="×",S135="")),AND(R135="深",OR(Q135="休",R$17=1,AND(S135&lt;&gt;"準",S135&lt;&gt;"深",Q135="")),OR(S135="休",AND(OR(S135="準",S135="深"),OR(T135="休",R$17=30,T$18="×")),R$17=31,S$18="×",S135="")))))),40,0))))</f>
        <v>0</v>
      </c>
      <c r="S276" s="343">
        <f t="shared" ref="S276" si="2142">IF(AND($D$1="二交代制",S$17&gt;=1,S$17&lt;=28,S135="当",T135="明",U135="休",V135="当"),10,IF(AND($D$1="三交代制",S$17&gt;=2,S$17&lt;=30,OR(S135="準",S135="深"),OR(T135="準",T135="深"),OR(U135="準",U135="深")),20,IF(AND($D$1="二交代制",OR(S135="当",S135="明"),NOT(OR(AND(S135="当",OR(T135="明",S$17=31,T$18="×"),OR(U135="休",S$17=30,S$17=31,U$18="×")),AND(S135="明",OR(R135="当",S$17=1),OR(T135="休",S$17=31,T$18="×"))))),30,IF(AND($D$1="三交代制",R135&lt;&gt;"準",R135&lt;&gt;"深",OR(S135="準",S135="深"),(NOT(OR(AND(S135="準",OR(R135="日",R135="休",S$17=1,AND(T135&lt;&gt;"準",T135&lt;&gt;"深",R135="")),OR(T135="休",AND(T135="準",OR(U135="休",S$17=30,U$18="×")),S$17=31,T$18="×",T135="")),AND(S135="深",OR(R135="休",S$17=1,AND(T135&lt;&gt;"準",T135&lt;&gt;"深",R135="")),OR(T135="休",AND(OR(T135="準",T135="深"),OR(U135="休",S$17=30,U$18="×")),S$17=31,T$18="×",T135="")))))),40,0))))</f>
        <v>0</v>
      </c>
      <c r="T276" s="343">
        <f t="shared" ref="T276" si="2143">IF(AND($D$1="二交代制",T$17&gt;=1,T$17&lt;=28,T135="当",U135="明",V135="休",W135="当"),10,IF(AND($D$1="三交代制",T$17&gt;=2,T$17&lt;=30,OR(T135="準",T135="深"),OR(U135="準",U135="深"),OR(V135="準",V135="深")),20,IF(AND($D$1="二交代制",OR(T135="当",T135="明"),NOT(OR(AND(T135="当",OR(U135="明",T$17=31,U$18="×"),OR(V135="休",T$17=30,T$17=31,V$18="×")),AND(T135="明",OR(S135="当",T$17=1),OR(U135="休",T$17=31,U$18="×"))))),30,IF(AND($D$1="三交代制",S135&lt;&gt;"準",S135&lt;&gt;"深",OR(T135="準",T135="深"),(NOT(OR(AND(T135="準",OR(S135="日",S135="休",T$17=1,AND(U135&lt;&gt;"準",U135&lt;&gt;"深",S135="")),OR(U135="休",AND(U135="準",OR(V135="休",T$17=30,V$18="×")),T$17=31,U$18="×",U135="")),AND(T135="深",OR(S135="休",T$17=1,AND(U135&lt;&gt;"準",U135&lt;&gt;"深",S135="")),OR(U135="休",AND(OR(U135="準",U135="深"),OR(V135="休",T$17=30,V$18="×")),T$17=31,U$18="×",U135="")))))),40,0))))</f>
        <v>0</v>
      </c>
      <c r="U276" s="343">
        <f t="shared" ref="U276" si="2144">IF(AND($D$1="二交代制",U$17&gt;=1,U$17&lt;=28,U135="当",V135="明",W135="休",X135="当"),10,IF(AND($D$1="三交代制",U$17&gt;=2,U$17&lt;=30,OR(U135="準",U135="深"),OR(V135="準",V135="深"),OR(W135="準",W135="深")),20,IF(AND($D$1="二交代制",OR(U135="当",U135="明"),NOT(OR(AND(U135="当",OR(V135="明",U$17=31,V$18="×"),OR(W135="休",U$17=30,U$17=31,W$18="×")),AND(U135="明",OR(T135="当",U$17=1),OR(V135="休",U$17=31,V$18="×"))))),30,IF(AND($D$1="三交代制",T135&lt;&gt;"準",T135&lt;&gt;"深",OR(U135="準",U135="深"),(NOT(OR(AND(U135="準",OR(T135="日",T135="休",U$17=1,AND(V135&lt;&gt;"準",V135&lt;&gt;"深",T135="")),OR(V135="休",AND(V135="準",OR(W135="休",U$17=30,W$18="×")),U$17=31,V$18="×",V135="")),AND(U135="深",OR(T135="休",U$17=1,AND(V135&lt;&gt;"準",V135&lt;&gt;"深",T135="")),OR(V135="休",AND(OR(V135="準",V135="深"),OR(W135="休",U$17=30,W$18="×")),U$17=31,V$18="×",V135="")))))),40,0))))</f>
        <v>0</v>
      </c>
      <c r="V276" s="343">
        <f t="shared" ref="V276" si="2145">IF(AND($D$1="二交代制",V$17&gt;=1,V$17&lt;=28,V135="当",W135="明",X135="休",Y135="当"),10,IF(AND($D$1="三交代制",V$17&gt;=2,V$17&lt;=30,OR(V135="準",V135="深"),OR(W135="準",W135="深"),OR(X135="準",X135="深")),20,IF(AND($D$1="二交代制",OR(V135="当",V135="明"),NOT(OR(AND(V135="当",OR(W135="明",V$17=31,W$18="×"),OR(X135="休",V$17=30,V$17=31,X$18="×")),AND(V135="明",OR(U135="当",V$17=1),OR(W135="休",V$17=31,W$18="×"))))),30,IF(AND($D$1="三交代制",U135&lt;&gt;"準",U135&lt;&gt;"深",OR(V135="準",V135="深"),(NOT(OR(AND(V135="準",OR(U135="日",U135="休",V$17=1,AND(W135&lt;&gt;"準",W135&lt;&gt;"深",U135="")),OR(W135="休",AND(W135="準",OR(X135="休",V$17=30,X$18="×")),V$17=31,W$18="×",W135="")),AND(V135="深",OR(U135="休",V$17=1,AND(W135&lt;&gt;"準",W135&lt;&gt;"深",U135="")),OR(W135="休",AND(OR(W135="準",W135="深"),OR(X135="休",V$17=30,X$18="×")),V$17=31,W$18="×",W135="")))))),40,0))))</f>
        <v>0</v>
      </c>
      <c r="W276" s="343">
        <f t="shared" ref="W276" si="2146">IF(AND($D$1="二交代制",W$17&gt;=1,W$17&lt;=28,W135="当",X135="明",Y135="休",Z135="当"),10,IF(AND($D$1="三交代制",W$17&gt;=2,W$17&lt;=30,OR(W135="準",W135="深"),OR(X135="準",X135="深"),OR(Y135="準",Y135="深")),20,IF(AND($D$1="二交代制",OR(W135="当",W135="明"),NOT(OR(AND(W135="当",OR(X135="明",W$17=31,X$18="×"),OR(Y135="休",W$17=30,W$17=31,Y$18="×")),AND(W135="明",OR(V135="当",W$17=1),OR(X135="休",W$17=31,X$18="×"))))),30,IF(AND($D$1="三交代制",V135&lt;&gt;"準",V135&lt;&gt;"深",OR(W135="準",W135="深"),(NOT(OR(AND(W135="準",OR(V135="日",V135="休",W$17=1,AND(X135&lt;&gt;"準",X135&lt;&gt;"深",V135="")),OR(X135="休",AND(X135="準",OR(Y135="休",W$17=30,Y$18="×")),W$17=31,X$18="×",X135="")),AND(W135="深",OR(V135="休",W$17=1,AND(X135&lt;&gt;"準",X135&lt;&gt;"深",V135="")),OR(X135="休",AND(OR(X135="準",X135="深"),OR(Y135="休",W$17=30,Y$18="×")),W$17=31,X$18="×",X135="")))))),40,0))))</f>
        <v>0</v>
      </c>
      <c r="X276" s="343">
        <f t="shared" ref="X276" si="2147">IF(AND($D$1="二交代制",X$17&gt;=1,X$17&lt;=28,X135="当",Y135="明",Z135="休",AA135="当"),10,IF(AND($D$1="三交代制",X$17&gt;=2,X$17&lt;=30,OR(X135="準",X135="深"),OR(Y135="準",Y135="深"),OR(Z135="準",Z135="深")),20,IF(AND($D$1="二交代制",OR(X135="当",X135="明"),NOT(OR(AND(X135="当",OR(Y135="明",X$17=31,Y$18="×"),OR(Z135="休",X$17=30,X$17=31,Z$18="×")),AND(X135="明",OR(W135="当",X$17=1),OR(Y135="休",X$17=31,Y$18="×"))))),30,IF(AND($D$1="三交代制",W135&lt;&gt;"準",W135&lt;&gt;"深",OR(X135="準",X135="深"),(NOT(OR(AND(X135="準",OR(W135="日",W135="休",X$17=1,AND(Y135&lt;&gt;"準",Y135&lt;&gt;"深",W135="")),OR(Y135="休",AND(Y135="準",OR(Z135="休",X$17=30,Z$18="×")),X$17=31,Y$18="×",Y135="")),AND(X135="深",OR(W135="休",X$17=1,AND(Y135&lt;&gt;"準",Y135&lt;&gt;"深",W135="")),OR(Y135="休",AND(OR(Y135="準",Y135="深"),OR(Z135="休",X$17=30,Z$18="×")),X$17=31,Y$18="×",Y135="")))))),40,0))))</f>
        <v>0</v>
      </c>
      <c r="Y276" s="343">
        <f t="shared" ref="Y276" si="2148">IF(AND($D$1="二交代制",Y$17&gt;=1,Y$17&lt;=28,Y135="当",Z135="明",AA135="休",AB135="当"),10,IF(AND($D$1="三交代制",Y$17&gt;=2,Y$17&lt;=30,OR(Y135="準",Y135="深"),OR(Z135="準",Z135="深"),OR(AA135="準",AA135="深")),20,IF(AND($D$1="二交代制",OR(Y135="当",Y135="明"),NOT(OR(AND(Y135="当",OR(Z135="明",Y$17=31,Z$18="×"),OR(AA135="休",Y$17=30,Y$17=31,AA$18="×")),AND(Y135="明",OR(X135="当",Y$17=1),OR(Z135="休",Y$17=31,Z$18="×"))))),30,IF(AND($D$1="三交代制",X135&lt;&gt;"準",X135&lt;&gt;"深",OR(Y135="準",Y135="深"),(NOT(OR(AND(Y135="準",OR(X135="日",X135="休",Y$17=1,AND(Z135&lt;&gt;"準",Z135&lt;&gt;"深",X135="")),OR(Z135="休",AND(Z135="準",OR(AA135="休",Y$17=30,AA$18="×")),Y$17=31,Z$18="×",Z135="")),AND(Y135="深",OR(X135="休",Y$17=1,AND(Z135&lt;&gt;"準",Z135&lt;&gt;"深",X135="")),OR(Z135="休",AND(OR(Z135="準",Z135="深"),OR(AA135="休",Y$17=30,AA$18="×")),Y$17=31,Z$18="×",Z135="")))))),40,0))))</f>
        <v>0</v>
      </c>
      <c r="Z276" s="343">
        <f t="shared" ref="Z276" si="2149">IF(AND($D$1="二交代制",Z$17&gt;=1,Z$17&lt;=28,Z135="当",AA135="明",AB135="休",AC135="当"),10,IF(AND($D$1="三交代制",Z$17&gt;=2,Z$17&lt;=30,OR(Z135="準",Z135="深"),OR(AA135="準",AA135="深"),OR(AB135="準",AB135="深")),20,IF(AND($D$1="二交代制",OR(Z135="当",Z135="明"),NOT(OR(AND(Z135="当",OR(AA135="明",Z$17=31,AA$18="×"),OR(AB135="休",Z$17=30,Z$17=31,AB$18="×")),AND(Z135="明",OR(Y135="当",Z$17=1),OR(AA135="休",Z$17=31,AA$18="×"))))),30,IF(AND($D$1="三交代制",Y135&lt;&gt;"準",Y135&lt;&gt;"深",OR(Z135="準",Z135="深"),(NOT(OR(AND(Z135="準",OR(Y135="日",Y135="休",Z$17=1,AND(AA135&lt;&gt;"準",AA135&lt;&gt;"深",Y135="")),OR(AA135="休",AND(AA135="準",OR(AB135="休",Z$17=30,AB$18="×")),Z$17=31,AA$18="×",AA135="")),AND(Z135="深",OR(Y135="休",Z$17=1,AND(AA135&lt;&gt;"準",AA135&lt;&gt;"深",Y135="")),OR(AA135="休",AND(OR(AA135="準",AA135="深"),OR(AB135="休",Z$17=30,AB$18="×")),Z$17=31,AA$18="×",AA135="")))))),40,0))))</f>
        <v>0</v>
      </c>
      <c r="AA276" s="343">
        <f t="shared" ref="AA276" si="2150">IF(AND($D$1="二交代制",AA$17&gt;=1,AA$17&lt;=28,AA135="当",AB135="明",AC135="休",AD135="当"),10,IF(AND($D$1="三交代制",AA$17&gt;=2,AA$17&lt;=30,OR(AA135="準",AA135="深"),OR(AB135="準",AB135="深"),OR(AC135="準",AC135="深")),20,IF(AND($D$1="二交代制",OR(AA135="当",AA135="明"),NOT(OR(AND(AA135="当",OR(AB135="明",AA$17=31,AB$18="×"),OR(AC135="休",AA$17=30,AA$17=31,AC$18="×")),AND(AA135="明",OR(Z135="当",AA$17=1),OR(AB135="休",AA$17=31,AB$18="×"))))),30,IF(AND($D$1="三交代制",Z135&lt;&gt;"準",Z135&lt;&gt;"深",OR(AA135="準",AA135="深"),(NOT(OR(AND(AA135="準",OR(Z135="日",Z135="休",AA$17=1,AND(AB135&lt;&gt;"準",AB135&lt;&gt;"深",Z135="")),OR(AB135="休",AND(AB135="準",OR(AC135="休",AA$17=30,AC$18="×")),AA$17=31,AB$18="×",AB135="")),AND(AA135="深",OR(Z135="休",AA$17=1,AND(AB135&lt;&gt;"準",AB135&lt;&gt;"深",Z135="")),OR(AB135="休",AND(OR(AB135="準",AB135="深"),OR(AC135="休",AA$17=30,AC$18="×")),AA$17=31,AB$18="×",AB135="")))))),40,0))))</f>
        <v>0</v>
      </c>
      <c r="AB276" s="343">
        <f t="shared" ref="AB276" si="2151">IF(AND($D$1="二交代制",AB$17&gt;=1,AB$17&lt;=28,AB135="当",AC135="明",AD135="休",AE135="当"),10,IF(AND($D$1="三交代制",AB$17&gt;=2,AB$17&lt;=30,OR(AB135="準",AB135="深"),OR(AC135="準",AC135="深"),OR(AD135="準",AD135="深")),20,IF(AND($D$1="二交代制",OR(AB135="当",AB135="明"),NOT(OR(AND(AB135="当",OR(AC135="明",AB$17=31,AC$18="×"),OR(AD135="休",AB$17=30,AB$17=31,AD$18="×")),AND(AB135="明",OR(AA135="当",AB$17=1),OR(AC135="休",AB$17=31,AC$18="×"))))),30,IF(AND($D$1="三交代制",AA135&lt;&gt;"準",AA135&lt;&gt;"深",OR(AB135="準",AB135="深"),(NOT(OR(AND(AB135="準",OR(AA135="日",AA135="休",AB$17=1,AND(AC135&lt;&gt;"準",AC135&lt;&gt;"深",AA135="")),OR(AC135="休",AND(AC135="準",OR(AD135="休",AB$17=30,AD$18="×")),AB$17=31,AC$18="×",AC135="")),AND(AB135="深",OR(AA135="休",AB$17=1,AND(AC135&lt;&gt;"準",AC135&lt;&gt;"深",AA135="")),OR(AC135="休",AND(OR(AC135="準",AC135="深"),OR(AD135="休",AB$17=30,AD$18="×")),AB$17=31,AC$18="×",AC135="")))))),40,0))))</f>
        <v>0</v>
      </c>
      <c r="AC276" s="343">
        <f t="shared" ref="AC276" si="2152">IF(AND($D$1="二交代制",AC$17&gt;=1,AC$17&lt;=28,AC135="当",AD135="明",AE135="休",AF135="当"),10,IF(AND($D$1="三交代制",AC$17&gt;=2,AC$17&lt;=30,OR(AC135="準",AC135="深"),OR(AD135="準",AD135="深"),OR(AE135="準",AE135="深")),20,IF(AND($D$1="二交代制",OR(AC135="当",AC135="明"),NOT(OR(AND(AC135="当",OR(AD135="明",AC$17=31,AD$18="×"),OR(AE135="休",AC$17=30,AC$17=31,AE$18="×")),AND(AC135="明",OR(AB135="当",AC$17=1),OR(AD135="休",AC$17=31,AD$18="×"))))),30,IF(AND($D$1="三交代制",AB135&lt;&gt;"準",AB135&lt;&gt;"深",OR(AC135="準",AC135="深"),(NOT(OR(AND(AC135="準",OR(AB135="日",AB135="休",AC$17=1,AND(AD135&lt;&gt;"準",AD135&lt;&gt;"深",AB135="")),OR(AD135="休",AND(AD135="準",OR(AE135="休",AC$17=30,AE$18="×")),AC$17=31,AD$18="×",AD135="")),AND(AC135="深",OR(AB135="休",AC$17=1,AND(AD135&lt;&gt;"準",AD135&lt;&gt;"深",AB135="")),OR(AD135="休",AND(OR(AD135="準",AD135="深"),OR(AE135="休",AC$17=30,AE$18="×")),AC$17=31,AD$18="×",AD135="")))))),40,0))))</f>
        <v>0</v>
      </c>
      <c r="AD276" s="343">
        <f t="shared" ref="AD276" si="2153">IF(AND($D$1="二交代制",AD$17&gt;=1,AD$17&lt;=28,AD135="当",AE135="明",AF135="休",AG135="当"),10,IF(AND($D$1="三交代制",AD$17&gt;=2,AD$17&lt;=30,OR(AD135="準",AD135="深"),OR(AE135="準",AE135="深"),OR(AF135="準",AF135="深")),20,IF(AND($D$1="二交代制",OR(AD135="当",AD135="明"),NOT(OR(AND(AD135="当",OR(AE135="明",AD$17=31,AE$18="×"),OR(AF135="休",AD$17=30,AD$17=31,AF$18="×")),AND(AD135="明",OR(AC135="当",AD$17=1),OR(AE135="休",AD$17=31,AE$18="×"))))),30,IF(AND($D$1="三交代制",AC135&lt;&gt;"準",AC135&lt;&gt;"深",OR(AD135="準",AD135="深"),(NOT(OR(AND(AD135="準",OR(AC135="日",AC135="休",AD$17=1,AND(AE135&lt;&gt;"準",AE135&lt;&gt;"深",AC135="")),OR(AE135="休",AND(AE135="準",OR(AF135="休",AD$17=30,AF$18="×")),AD$17=31,AE$18="×",AE135="")),AND(AD135="深",OR(AC135="休",AD$17=1,AND(AE135&lt;&gt;"準",AE135&lt;&gt;"深",AC135="")),OR(AE135="休",AND(OR(AE135="準",AE135="深"),OR(AF135="休",AD$17=30,AF$18="×")),AD$17=31,AE$18="×",AE135="")))))),40,0))))</f>
        <v>0</v>
      </c>
      <c r="AE276" s="343">
        <f t="shared" ref="AE276" si="2154">IF(AND($D$1="二交代制",AE$17&gt;=1,AE$17&lt;=28,AE135="当",AF135="明",AG135="休",AH135="当"),10,IF(AND($D$1="三交代制",AE$17&gt;=2,AE$17&lt;=30,OR(AE135="準",AE135="深"),OR(AF135="準",AF135="深"),OR(AG135="準",AG135="深")),20,IF(AND($D$1="二交代制",OR(AE135="当",AE135="明"),NOT(OR(AND(AE135="当",OR(AF135="明",AE$17=31,AF$18="×"),OR(AG135="休",AE$17=30,AE$17=31,AG$18="×")),AND(AE135="明",OR(AD135="当",AE$17=1),OR(AF135="休",AE$17=31,AF$18="×"))))),30,IF(AND($D$1="三交代制",AD135&lt;&gt;"準",AD135&lt;&gt;"深",OR(AE135="準",AE135="深"),(NOT(OR(AND(AE135="準",OR(AD135="日",AD135="休",AE$17=1,AND(AF135&lt;&gt;"準",AF135&lt;&gt;"深",AD135="")),OR(AF135="休",AND(AF135="準",OR(AG135="休",AE$17=30,AG$18="×")),AE$17=31,AF$18="×",AF135="")),AND(AE135="深",OR(AD135="休",AE$17=1,AND(AF135&lt;&gt;"準",AF135&lt;&gt;"深",AD135="")),OR(AF135="休",AND(OR(AF135="準",AF135="深"),OR(AG135="休",AE$17=30,AG$18="×")),AE$17=31,AF$18="×",AF135="")))))),40,0))))</f>
        <v>0</v>
      </c>
      <c r="AF276" s="343">
        <f t="shared" ref="AF276" si="2155">IF(AND($D$1="二交代制",AF$17&gt;=1,AF$17&lt;=28,AF135="当",AG135="明",AH135="休",AI135="当"),10,IF(AND($D$1="三交代制",AF$17&gt;=2,AF$17&lt;=30,OR(AF135="準",AF135="深"),OR(AG135="準",AG135="深"),OR(AH135="準",AH135="深")),20,IF(AND($D$1="二交代制",OR(AF135="当",AF135="明"),NOT(OR(AND(AF135="当",OR(AG135="明",AF$17=31,AG$18="×"),OR(AH135="休",AF$17=30,AF$17=31,AH$18="×")),AND(AF135="明",OR(AE135="当",AF$17=1),OR(AG135="休",AF$17=31,AG$18="×"))))),30,IF(AND($D$1="三交代制",AE135&lt;&gt;"準",AE135&lt;&gt;"深",OR(AF135="準",AF135="深"),(NOT(OR(AND(AF135="準",OR(AE135="日",AE135="休",AF$17=1,AND(AG135&lt;&gt;"準",AG135&lt;&gt;"深",AE135="")),OR(AG135="休",AND(AG135="準",OR(AH135="休",AF$17=30,AH$18="×")),AF$17=31,AG$18="×",AG135="")),AND(AF135="深",OR(AE135="休",AF$17=1,AND(AG135&lt;&gt;"準",AG135&lt;&gt;"深",AE135="")),OR(AG135="休",AND(OR(AG135="準",AG135="深"),OR(AH135="休",AF$17=30,AH$18="×")),AF$17=31,AG$18="×",AG135="")))))),40,0))))</f>
        <v>0</v>
      </c>
      <c r="AG276" s="343">
        <f t="shared" ref="AG276" si="2156">IF(AND($D$1="二交代制",AG$17&gt;=1,AG$17&lt;=28,AG135="当",AH135="明",AI135="休",AJ135="当"),10,IF(AND($D$1="三交代制",AG$17&gt;=2,AG$17&lt;=30,OR(AG135="準",AG135="深"),OR(AH135="準",AH135="深"),OR(AI135="準",AI135="深")),20,IF(AND($D$1="二交代制",OR(AG135="当",AG135="明"),NOT(OR(AND(AG135="当",OR(AH135="明",AG$17=31,AH$18="×"),OR(AI135="休",AG$17=30,AG$17=31,AI$18="×")),AND(AG135="明",OR(AF135="当",AG$17=1),OR(AH135="休",AG$17=31,AH$18="×"))))),30,IF(AND($D$1="三交代制",AF135&lt;&gt;"準",AF135&lt;&gt;"深",OR(AG135="準",AG135="深"),(NOT(OR(AND(AG135="準",OR(AF135="日",AF135="休",AG$17=1,AND(AH135&lt;&gt;"準",AH135&lt;&gt;"深",AF135="")),OR(AH135="休",AND(AH135="準",OR(AI135="休",AG$17=30,AI$18="×")),AG$17=31,AH$18="×",AH135="")),AND(AG135="深",OR(AF135="休",AG$17=1,AND(AH135&lt;&gt;"準",AH135&lt;&gt;"深",AF135="")),OR(AH135="休",AND(OR(AH135="準",AH135="深"),OR(AI135="休",AG$17=30,AI$18="×")),AG$17=31,AH$18="×",AH135="")))))),40,0))))</f>
        <v>0</v>
      </c>
      <c r="AH276" s="343">
        <f t="shared" ref="AH276" si="2157">IF(AND($D$1="二交代制",AH$17&gt;=1,AH$17&lt;=28,AH135="当",AI135="明",AJ135="休",AK135="当"),10,IF(AND($D$1="三交代制",AH$17&gt;=2,AH$17&lt;=30,OR(AH135="準",AH135="深"),OR(AI135="準",AI135="深"),OR(AJ135="準",AJ135="深")),20,IF(AND($D$1="二交代制",OR(AH135="当",AH135="明"),NOT(OR(AND(AH135="当",OR(AI135="明",AH$17=31,AI$18="×"),OR(AJ135="休",AH$17=30,AH$17=31,AJ$18="×")),AND(AH135="明",OR(AG135="当",AH$17=1),OR(AI135="休",AH$17=31,AI$18="×"))))),30,IF(AND($D$1="三交代制",AG135&lt;&gt;"準",AG135&lt;&gt;"深",OR(AH135="準",AH135="深"),(NOT(OR(AND(AH135="準",OR(AG135="日",AG135="休",AH$17=1,AND(AI135&lt;&gt;"準",AI135&lt;&gt;"深",AG135="")),OR(AI135="休",AND(AI135="準",OR(AJ135="休",AH$17=30,AJ$18="×")),AH$17=31,AI$18="×",AI135="")),AND(AH135="深",OR(AG135="休",AH$17=1,AND(AI135&lt;&gt;"準",AI135&lt;&gt;"深",AG135="")),OR(AI135="休",AND(OR(AI135="準",AI135="深"),OR(AJ135="休",AH$17=30,AJ$18="×")),AH$17=31,AI$18="×",AI135="")))))),40,0))))</f>
        <v>0</v>
      </c>
      <c r="AI276" s="343">
        <f t="shared" ref="AI276" si="2158">IF(AND($D$1="二交代制",AI$17&gt;=1,AI$17&lt;=28,AI135="当",AJ135="明",AK135="休",AL135="当"),10,IF(AND($D$1="三交代制",AI$17&gt;=2,AI$17&lt;=30,OR(AI135="準",AI135="深"),OR(AJ135="準",AJ135="深"),OR(AK135="準",AK135="深")),20,IF(AND($D$1="二交代制",OR(AI135="当",AI135="明"),NOT(OR(AND(AI135="当",OR(AJ135="明",AI$17=31,AJ$18="×"),OR(AK135="休",AI$17=30,AI$17=31,AK$18="×")),AND(AI135="明",OR(AH135="当",AI$17=1),OR(AJ135="休",AI$17=31,AJ$18="×"))))),30,IF(AND($D$1="三交代制",AH135&lt;&gt;"準",AH135&lt;&gt;"深",OR(AI135="準",AI135="深"),(NOT(OR(AND(AI135="準",OR(AH135="日",AH135="休",AI$17=1,AND(AJ135&lt;&gt;"準",AJ135&lt;&gt;"深",AH135="")),OR(AJ135="休",AND(AJ135="準",OR(AK135="休",AI$17=30,AK$18="×")),AI$17=31,AJ$18="×",AJ135="")),AND(AI135="深",OR(AH135="休",AI$17=1,AND(AJ135&lt;&gt;"準",AJ135&lt;&gt;"深",AH135="")),OR(AJ135="休",AND(OR(AJ135="準",AJ135="深"),OR(AK135="休",AI$17=30,AK$18="×")),AI$17=31,AJ$18="×",AJ135="")))))),40,0))))</f>
        <v>0</v>
      </c>
      <c r="AJ276" s="343">
        <f t="shared" ref="AJ276" si="2159">IF(AND($D$1="二交代制",AJ$17&gt;=1,AJ$17&lt;=28,AJ135="当",AK135="明",AL135="休",AM135="当"),10,IF(AND($D$1="三交代制",AJ$17&gt;=2,AJ$17&lt;=30,OR(AJ135="準",AJ135="深"),OR(AK135="準",AK135="深"),OR(AL135="準",AL135="深")),20,IF(AND($D$1="二交代制",OR(AJ135="当",AJ135="明"),NOT(OR(AND(AJ135="当",OR(AK135="明",AJ$17=31,AK$18="×"),OR(AL135="休",AJ$17=30,AJ$17=31,AL$18="×")),AND(AJ135="明",OR(AI135="当",AJ$17=1),OR(AK135="休",AJ$17=31,AK$18="×"))))),30,IF(AND($D$1="三交代制",AI135&lt;&gt;"準",AI135&lt;&gt;"深",OR(AJ135="準",AJ135="深"),(NOT(OR(AND(AJ135="準",OR(AI135="日",AI135="休",AJ$17=1,AND(AK135&lt;&gt;"準",AK135&lt;&gt;"深",AI135="")),OR(AK135="休",AND(AK135="準",OR(AL135="休",AJ$17=30,AL$18="×")),AJ$17=31,AK$18="×",AK135="")),AND(AJ135="深",OR(AI135="休",AJ$17=1,AND(AK135&lt;&gt;"準",AK135&lt;&gt;"深",AI135="")),OR(AK135="休",AND(OR(AK135="準",AK135="深"),OR(AL135="休",AJ$17=30,AL$18="×")),AJ$17=31,AK$18="×",AK135="")))))),40,0))))</f>
        <v>0</v>
      </c>
      <c r="AK276" s="343">
        <f t="shared" ref="AK276" si="2160">IF(AND($D$1="二交代制",AK$17&gt;=1,AK$17&lt;=28,AK135="当",AL135="明",AM135="休",AN135="当"),10,IF(AND($D$1="三交代制",AK$17&gt;=2,AK$17&lt;=30,OR(AK135="準",AK135="深"),OR(AL135="準",AL135="深"),OR(AM135="準",AM135="深")),20,IF(AND($D$1="二交代制",OR(AK135="当",AK135="明"),NOT(OR(AND(AK135="当",OR(AL135="明",AK$17=31,AL$18="×"),OR(AM135="休",AK$17=30,AK$17=31,AM$18="×")),AND(AK135="明",OR(AJ135="当",AK$17=1),OR(AL135="休",AK$17=31,AL$18="×"))))),30,IF(AND($D$1="三交代制",AJ135&lt;&gt;"準",AJ135&lt;&gt;"深",OR(AK135="準",AK135="深"),(NOT(OR(AND(AK135="準",OR(AJ135="日",AJ135="休",AK$17=1,AND(AL135&lt;&gt;"準",AL135&lt;&gt;"深",AJ135="")),OR(AL135="休",AND(AL135="準",OR(AM135="休",AK$17=30,AM$18="×")),AK$17=31,AL$18="×",AL135="")),AND(AK135="深",OR(AJ135="休",AK$17=1,AND(AL135&lt;&gt;"準",AL135&lt;&gt;"深",AJ135="")),OR(AL135="休",AND(OR(AL135="準",AL135="深"),OR(AM135="休",AK$17=30,AM$18="×")),AK$17=31,AL$18="×",AL135="")))))),40,0))))</f>
        <v>0</v>
      </c>
      <c r="AL276" s="343">
        <f t="shared" ref="AL276" si="2161">IF(AND($D$1="二交代制",AL$17&gt;=1,AL$17&lt;=28,AL135="当",AM135="明",AN135="休",AO135="当"),10,IF(AND($D$1="三交代制",AL$17&gt;=2,AL$17&lt;=30,OR(AL135="準",AL135="深"),OR(AM135="準",AM135="深"),OR(AN135="準",AN135="深")),20,IF(AND($D$1="二交代制",OR(AL135="当",AL135="明"),NOT(OR(AND(AL135="当",OR(AM135="明",AL$17=31,AM$18="×"),OR(AN135="休",AL$17=30,AL$17=31,AN$18="×")),AND(AL135="明",OR(AK135="当",AL$17=1),OR(AM135="休",AL$17=31,AM$18="×"))))),30,IF(AND($D$1="三交代制",AK135&lt;&gt;"準",AK135&lt;&gt;"深",OR(AL135="準",AL135="深"),(NOT(OR(AND(AL135="準",OR(AK135="日",AK135="休",AL$17=1,AND(AM135&lt;&gt;"準",AM135&lt;&gt;"深",AK135="")),OR(AM135="休",AND(AM135="準",OR(AN135="休",AL$17=30,AN$18="×")),AL$17=31,AM$18="×",AM135="")),AND(AL135="深",OR(AK135="休",AL$17=1,AND(AM135&lt;&gt;"準",AM135&lt;&gt;"深",AK135="")),OR(AM135="休",AND(OR(AM135="準",AM135="深"),OR(AN135="休",AL$17=30,AN$18="×")),AL$17=31,AM$18="×",AM135="")))))),40,0))))</f>
        <v>0</v>
      </c>
      <c r="AM276" s="343">
        <f t="shared" ref="AM276" si="2162">IF(AND($D$1="二交代制",AM$17&gt;=1,AM$17&lt;=28,AM135="当",AN135="明",AO135="休",AP135="当"),10,IF(AND($D$1="三交代制",AM$17&gt;=2,AM$17&lt;=30,OR(AM135="準",AM135="深"),OR(AN135="準",AN135="深"),OR(AO135="準",AO135="深")),20,IF(AND($D$1="二交代制",OR(AM135="当",AM135="明"),NOT(OR(AND(AM135="当",OR(AN135="明",AM$17=31,AN$18="×"),OR(AO135="休",AM$17=30,AM$17=31,AO$18="×")),AND(AM135="明",OR(AL135="当",AM$17=1),OR(AN135="休",AM$17=31,AN$18="×"))))),30,IF(AND($D$1="三交代制",AL135&lt;&gt;"準",AL135&lt;&gt;"深",OR(AM135="準",AM135="深"),(NOT(OR(AND(AM135="準",OR(AL135="日",AL135="休",AM$17=1,AND(AN135&lt;&gt;"準",AN135&lt;&gt;"深",AL135="")),OR(AN135="休",AND(AN135="準",OR(AO135="休",AM$17=30,AO$18="×")),AM$17=31,AN$18="×",AN135="")),AND(AM135="深",OR(AL135="休",AM$17=1,AND(AN135&lt;&gt;"準",AN135&lt;&gt;"深",AL135="")),OR(AN135="休",AND(OR(AN135="準",AN135="深"),OR(AO135="休",AM$17=30,AO$18="×")),AM$17=31,AN$18="×",AN135="")))))),40,0))))</f>
        <v>0</v>
      </c>
      <c r="AN276" s="343">
        <f t="shared" ref="AN276" si="2163">IF(AND($D$1="二交代制",AN$17&gt;=1,AN$17&lt;=28,AN135="当",AO135="明",AP135="休",AQ135="当"),10,IF(AND($D$1="三交代制",AN$17&gt;=2,AN$17&lt;=30,OR(AN135="準",AN135="深"),OR(AO135="準",AO135="深"),OR(AP135="準",AP135="深")),20,IF(AND($D$1="二交代制",OR(AN135="当",AN135="明"),NOT(OR(AND(AN135="当",OR(AO135="明",AN$17=31,AO$18="×"),OR(AP135="休",AN$17=30,AN$17=31,AP$18="×")),AND(AN135="明",OR(AM135="当",AN$17=1),OR(AO135="休",AN$17=31,AO$18="×"))))),30,IF(AND($D$1="三交代制",AM135&lt;&gt;"準",AM135&lt;&gt;"深",OR(AN135="準",AN135="深"),(NOT(OR(AND(AN135="準",OR(AM135="日",AM135="休",AN$17=1,AND(AO135&lt;&gt;"準",AO135&lt;&gt;"深",AM135="")),OR(AO135="休",AND(AO135="準",OR(AP135="休",AN$17=30,AP$18="×")),AN$17=31,AO$18="×",AO135="")),AND(AN135="深",OR(AM135="休",AN$17=1,AND(AO135&lt;&gt;"準",AO135&lt;&gt;"深",AM135="")),OR(AO135="休",AND(OR(AO135="準",AO135="深"),OR(AP135="休",AN$17=30,AP$18="×")),AN$17=31,AO$18="×",AO135="")))))),40,0))))</f>
        <v>0</v>
      </c>
      <c r="AO276" s="343">
        <f t="shared" ref="AO276" si="2164">IF(AND($D$1="二交代制",AO$17&gt;=1,AO$17&lt;=28,AO135="当",AP135="明",AQ135="休",AR135="当"),10,IF(AND($D$1="三交代制",AO$17&gt;=2,AO$17&lt;=30,OR(AO135="準",AO135="深"),OR(AP135="準",AP135="深"),OR(AQ135="準",AQ135="深")),20,IF(AND($D$1="二交代制",OR(AO135="当",AO135="明"),NOT(OR(AND(AO135="当",OR(AP135="明",AO$17=31,AP$18="×"),OR(AQ135="休",AO$17=30,AO$17=31,AQ$18="×")),AND(AO135="明",OR(AN135="当",AO$17=1),OR(AP135="休",AO$17=31,AP$18="×"))))),30,IF(AND($D$1="三交代制",AN135&lt;&gt;"準",AN135&lt;&gt;"深",OR(AO135="準",AO135="深"),(NOT(OR(AND(AO135="準",OR(AN135="日",AN135="休",AO$17=1,AND(AP135&lt;&gt;"準",AP135&lt;&gt;"深",AN135="")),OR(AP135="休",AND(AP135="準",OR(AQ135="休",AO$17=30,AQ$18="×")),AO$17=31,AP$18="×",AP135="")),AND(AO135="深",OR(AN135="休",AO$17=1,AND(AP135&lt;&gt;"準",AP135&lt;&gt;"深",AN135="")),OR(AP135="休",AND(OR(AP135="準",AP135="深"),OR(AQ135="休",AO$17=30,AQ$18="×")),AO$17=31,AP$18="×",AP135="")))))),40,0))))</f>
        <v>0</v>
      </c>
    </row>
    <row r="277" spans="3:41" x14ac:dyDescent="0.4">
      <c r="C277" s="17"/>
      <c r="D277" s="27"/>
      <c r="E277" s="27"/>
      <c r="F277" s="27"/>
      <c r="G277" s="27"/>
      <c r="H277" s="27"/>
      <c r="I277" s="345"/>
      <c r="J277" s="434"/>
      <c r="K277" s="343"/>
      <c r="L277" s="343"/>
      <c r="M277" s="343"/>
      <c r="N277" s="343"/>
      <c r="O277" s="343"/>
      <c r="P277" s="343"/>
      <c r="Q277" s="343"/>
      <c r="R277" s="343"/>
      <c r="S277" s="343"/>
      <c r="T277" s="343"/>
      <c r="U277" s="343"/>
      <c r="V277" s="343"/>
      <c r="W277" s="343"/>
      <c r="X277" s="343"/>
      <c r="Y277" s="343"/>
      <c r="Z277" s="343"/>
      <c r="AA277" s="343"/>
      <c r="AB277" s="343"/>
      <c r="AC277" s="343"/>
      <c r="AD277" s="343"/>
      <c r="AE277" s="343"/>
      <c r="AF277" s="343"/>
      <c r="AG277" s="343"/>
      <c r="AH277" s="343"/>
      <c r="AI277" s="343"/>
      <c r="AJ277" s="343"/>
      <c r="AK277" s="343"/>
      <c r="AL277" s="343"/>
      <c r="AM277" s="343"/>
      <c r="AN277" s="343"/>
      <c r="AO277" s="343"/>
    </row>
    <row r="278" spans="3:41" x14ac:dyDescent="0.4">
      <c r="C278" s="17"/>
      <c r="D278" s="27"/>
      <c r="E278" s="27"/>
      <c r="F278" s="27"/>
      <c r="G278" s="27"/>
      <c r="H278" s="27"/>
      <c r="I278" s="345"/>
      <c r="J278" s="419" t="str">
        <f t="shared" ref="J278" si="2165">E137</f>
        <v/>
      </c>
      <c r="K278" s="343">
        <f t="shared" ref="K278" si="2166">IF(AND($D$1="二交代制",K$17&gt;=1,K$17&lt;=28,K137="当",L137="明",M137="休",N137="当"),10,IF(AND($D$1="三交代制",K$17&gt;=2,K$17&lt;=30,OR(K137="準",K137="深"),OR(L137="準",L137="深"),OR(M137="準",M137="深")),20,IF(AND($D$1="二交代制",OR(K137="当",K137="明"),NOT(OR(AND(K137="当",OR(L137="明",K$17=31,L$18="×"),OR(M137="休",K$17=30,K$17=31,M$18="×")),AND(K137="明",OR(J137="当",K$17=1),OR(L137="休",K$17=31,L$18="×"))))),30,IF(AND($D$1="三交代制",J137&lt;&gt;"準",J137&lt;&gt;"深",OR(K137="準",K137="深"),(NOT(OR(AND(K137="準",OR(J137="日",J137="休",K$17=1,AND(L137&lt;&gt;"準",L137&lt;&gt;"深",J137="")),OR(L137="休",AND(L137="準",OR(M137="休",K$17=30,M$18="×")),K$17=31,L$18="×",L137="")),AND(K137="深",OR(J137="休",K$17=1,AND(L137&lt;&gt;"準",L137&lt;&gt;"深",J137="")),OR(L137="休",AND(OR(L137="準",L137="深"),OR(M137="休",K$17=30,M$18="×")),K$17=31,L$18="×",L137="")))))),40,0))))</f>
        <v>0</v>
      </c>
      <c r="L278" s="343">
        <f t="shared" ref="L278" si="2167">IF(AND($D$1="二交代制",L$17&gt;=1,L$17&lt;=28,L137="当",M137="明",N137="休",O137="当"),10,IF(AND($D$1="三交代制",L$17&gt;=2,L$17&lt;=30,OR(L137="準",L137="深"),OR(M137="準",M137="深"),OR(N137="準",N137="深")),20,IF(AND($D$1="二交代制",OR(L137="当",L137="明"),NOT(OR(AND(L137="当",OR(M137="明",L$17=31,M$18="×"),OR(N137="休",L$17=30,L$17=31,N$18="×")),AND(L137="明",OR(K137="当",L$17=1),OR(M137="休",L$17=31,M$18="×"))))),30,IF(AND($D$1="三交代制",K137&lt;&gt;"準",K137&lt;&gt;"深",OR(L137="準",L137="深"),(NOT(OR(AND(L137="準",OR(K137="日",K137="休",L$17=1,AND(M137&lt;&gt;"準",M137&lt;&gt;"深",K137="")),OR(M137="休",AND(M137="準",OR(N137="休",L$17=30,N$18="×")),L$17=31,M$18="×",M137="")),AND(L137="深",OR(K137="休",L$17=1,AND(M137&lt;&gt;"準",M137&lt;&gt;"深",K137="")),OR(M137="休",AND(OR(M137="準",M137="深"),OR(N137="休",L$17=30,N$18="×")),L$17=31,M$18="×",M137="")))))),40,0))))</f>
        <v>0</v>
      </c>
      <c r="M278" s="343">
        <f t="shared" ref="M278" si="2168">IF(AND($D$1="二交代制",M$17&gt;=1,M$17&lt;=28,M137="当",N137="明",O137="休",P137="当"),10,IF(AND($D$1="三交代制",M$17&gt;=2,M$17&lt;=30,OR(M137="準",M137="深"),OR(N137="準",N137="深"),OR(O137="準",O137="深")),20,IF(AND($D$1="二交代制",OR(M137="当",M137="明"),NOT(OR(AND(M137="当",OR(N137="明",M$17=31,N$18="×"),OR(O137="休",M$17=30,M$17=31,O$18="×")),AND(M137="明",OR(L137="当",M$17=1),OR(N137="休",M$17=31,N$18="×"))))),30,IF(AND($D$1="三交代制",L137&lt;&gt;"準",L137&lt;&gt;"深",OR(M137="準",M137="深"),(NOT(OR(AND(M137="準",OR(L137="日",L137="休",M$17=1,AND(N137&lt;&gt;"準",N137&lt;&gt;"深",L137="")),OR(N137="休",AND(N137="準",OR(O137="休",M$17=30,O$18="×")),M$17=31,N$18="×",N137="")),AND(M137="深",OR(L137="休",M$17=1,AND(N137&lt;&gt;"準",N137&lt;&gt;"深",L137="")),OR(N137="休",AND(OR(N137="準",N137="深"),OR(O137="休",M$17=30,O$18="×")),M$17=31,N$18="×",N137="")))))),40,0))))</f>
        <v>0</v>
      </c>
      <c r="N278" s="343">
        <f t="shared" ref="N278" si="2169">IF(AND($D$1="二交代制",N$17&gt;=1,N$17&lt;=28,N137="当",O137="明",P137="休",Q137="当"),10,IF(AND($D$1="三交代制",N$17&gt;=2,N$17&lt;=30,OR(N137="準",N137="深"),OR(O137="準",O137="深"),OR(P137="準",P137="深")),20,IF(AND($D$1="二交代制",OR(N137="当",N137="明"),NOT(OR(AND(N137="当",OR(O137="明",N$17=31,O$18="×"),OR(P137="休",N$17=30,N$17=31,P$18="×")),AND(N137="明",OR(M137="当",N$17=1),OR(O137="休",N$17=31,O$18="×"))))),30,IF(AND($D$1="三交代制",M137&lt;&gt;"準",M137&lt;&gt;"深",OR(N137="準",N137="深"),(NOT(OR(AND(N137="準",OR(M137="日",M137="休",N$17=1,AND(O137&lt;&gt;"準",O137&lt;&gt;"深",M137="")),OR(O137="休",AND(O137="準",OR(P137="休",N$17=30,P$18="×")),N$17=31,O$18="×",O137="")),AND(N137="深",OR(M137="休",N$17=1,AND(O137&lt;&gt;"準",O137&lt;&gt;"深",M137="")),OR(O137="休",AND(OR(O137="準",O137="深"),OR(P137="休",N$17=30,P$18="×")),N$17=31,O$18="×",O137="")))))),40,0))))</f>
        <v>0</v>
      </c>
      <c r="O278" s="343">
        <f t="shared" ref="O278" si="2170">IF(AND($D$1="二交代制",O$17&gt;=1,O$17&lt;=28,O137="当",P137="明",Q137="休",R137="当"),10,IF(AND($D$1="三交代制",O$17&gt;=2,O$17&lt;=30,OR(O137="準",O137="深"),OR(P137="準",P137="深"),OR(Q137="準",Q137="深")),20,IF(AND($D$1="二交代制",OR(O137="当",O137="明"),NOT(OR(AND(O137="当",OR(P137="明",O$17=31,P$18="×"),OR(Q137="休",O$17=30,O$17=31,Q$18="×")),AND(O137="明",OR(N137="当",O$17=1),OR(P137="休",O$17=31,P$18="×"))))),30,IF(AND($D$1="三交代制",N137&lt;&gt;"準",N137&lt;&gt;"深",OR(O137="準",O137="深"),(NOT(OR(AND(O137="準",OR(N137="日",N137="休",O$17=1,AND(P137&lt;&gt;"準",P137&lt;&gt;"深",N137="")),OR(P137="休",AND(P137="準",OR(Q137="休",O$17=30,Q$18="×")),O$17=31,P$18="×",P137="")),AND(O137="深",OR(N137="休",O$17=1,AND(P137&lt;&gt;"準",P137&lt;&gt;"深",N137="")),OR(P137="休",AND(OR(P137="準",P137="深"),OR(Q137="休",O$17=30,Q$18="×")),O$17=31,P$18="×",P137="")))))),40,0))))</f>
        <v>0</v>
      </c>
      <c r="P278" s="343">
        <f t="shared" ref="P278" si="2171">IF(AND($D$1="二交代制",P$17&gt;=1,P$17&lt;=28,P137="当",Q137="明",R137="休",S137="当"),10,IF(AND($D$1="三交代制",P$17&gt;=2,P$17&lt;=30,OR(P137="準",P137="深"),OR(Q137="準",Q137="深"),OR(R137="準",R137="深")),20,IF(AND($D$1="二交代制",OR(P137="当",P137="明"),NOT(OR(AND(P137="当",OR(Q137="明",P$17=31,Q$18="×"),OR(R137="休",P$17=30,P$17=31,R$18="×")),AND(P137="明",OR(O137="当",P$17=1),OR(Q137="休",P$17=31,Q$18="×"))))),30,IF(AND($D$1="三交代制",O137&lt;&gt;"準",O137&lt;&gt;"深",OR(P137="準",P137="深"),(NOT(OR(AND(P137="準",OR(O137="日",O137="休",P$17=1,AND(Q137&lt;&gt;"準",Q137&lt;&gt;"深",O137="")),OR(Q137="休",AND(Q137="準",OR(R137="休",P$17=30,R$18="×")),P$17=31,Q$18="×",Q137="")),AND(P137="深",OR(O137="休",P$17=1,AND(Q137&lt;&gt;"準",Q137&lt;&gt;"深",O137="")),OR(Q137="休",AND(OR(Q137="準",Q137="深"),OR(R137="休",P$17=30,R$18="×")),P$17=31,Q$18="×",Q137="")))))),40,0))))</f>
        <v>0</v>
      </c>
      <c r="Q278" s="343">
        <f t="shared" ref="Q278" si="2172">IF(AND($D$1="二交代制",Q$17&gt;=1,Q$17&lt;=28,Q137="当",R137="明",S137="休",T137="当"),10,IF(AND($D$1="三交代制",Q$17&gt;=2,Q$17&lt;=30,OR(Q137="準",Q137="深"),OR(R137="準",R137="深"),OR(S137="準",S137="深")),20,IF(AND($D$1="二交代制",OR(Q137="当",Q137="明"),NOT(OR(AND(Q137="当",OR(R137="明",Q$17=31,R$18="×"),OR(S137="休",Q$17=30,Q$17=31,S$18="×")),AND(Q137="明",OR(P137="当",Q$17=1),OR(R137="休",Q$17=31,R$18="×"))))),30,IF(AND($D$1="三交代制",P137&lt;&gt;"準",P137&lt;&gt;"深",OR(Q137="準",Q137="深"),(NOT(OR(AND(Q137="準",OR(P137="日",P137="休",Q$17=1,AND(R137&lt;&gt;"準",R137&lt;&gt;"深",P137="")),OR(R137="休",AND(R137="準",OR(S137="休",Q$17=30,S$18="×")),Q$17=31,R$18="×",R137="")),AND(Q137="深",OR(P137="休",Q$17=1,AND(R137&lt;&gt;"準",R137&lt;&gt;"深",P137="")),OR(R137="休",AND(OR(R137="準",R137="深"),OR(S137="休",Q$17=30,S$18="×")),Q$17=31,R$18="×",R137="")))))),40,0))))</f>
        <v>0</v>
      </c>
      <c r="R278" s="343">
        <f t="shared" ref="R278" si="2173">IF(AND($D$1="二交代制",R$17&gt;=1,R$17&lt;=28,R137="当",S137="明",T137="休",U137="当"),10,IF(AND($D$1="三交代制",R$17&gt;=2,R$17&lt;=30,OR(R137="準",R137="深"),OR(S137="準",S137="深"),OR(T137="準",T137="深")),20,IF(AND($D$1="二交代制",OR(R137="当",R137="明"),NOT(OR(AND(R137="当",OR(S137="明",R$17=31,S$18="×"),OR(T137="休",R$17=30,R$17=31,T$18="×")),AND(R137="明",OR(Q137="当",R$17=1),OR(S137="休",R$17=31,S$18="×"))))),30,IF(AND($D$1="三交代制",Q137&lt;&gt;"準",Q137&lt;&gt;"深",OR(R137="準",R137="深"),(NOT(OR(AND(R137="準",OR(Q137="日",Q137="休",R$17=1,AND(S137&lt;&gt;"準",S137&lt;&gt;"深",Q137="")),OR(S137="休",AND(S137="準",OR(T137="休",R$17=30,T$18="×")),R$17=31,S$18="×",S137="")),AND(R137="深",OR(Q137="休",R$17=1,AND(S137&lt;&gt;"準",S137&lt;&gt;"深",Q137="")),OR(S137="休",AND(OR(S137="準",S137="深"),OR(T137="休",R$17=30,T$18="×")),R$17=31,S$18="×",S137="")))))),40,0))))</f>
        <v>0</v>
      </c>
      <c r="S278" s="343">
        <f t="shared" ref="S278" si="2174">IF(AND($D$1="二交代制",S$17&gt;=1,S$17&lt;=28,S137="当",T137="明",U137="休",V137="当"),10,IF(AND($D$1="三交代制",S$17&gt;=2,S$17&lt;=30,OR(S137="準",S137="深"),OR(T137="準",T137="深"),OR(U137="準",U137="深")),20,IF(AND($D$1="二交代制",OR(S137="当",S137="明"),NOT(OR(AND(S137="当",OR(T137="明",S$17=31,T$18="×"),OR(U137="休",S$17=30,S$17=31,U$18="×")),AND(S137="明",OR(R137="当",S$17=1),OR(T137="休",S$17=31,T$18="×"))))),30,IF(AND($D$1="三交代制",R137&lt;&gt;"準",R137&lt;&gt;"深",OR(S137="準",S137="深"),(NOT(OR(AND(S137="準",OR(R137="日",R137="休",S$17=1,AND(T137&lt;&gt;"準",T137&lt;&gt;"深",R137="")),OR(T137="休",AND(T137="準",OR(U137="休",S$17=30,U$18="×")),S$17=31,T$18="×",T137="")),AND(S137="深",OR(R137="休",S$17=1,AND(T137&lt;&gt;"準",T137&lt;&gt;"深",R137="")),OR(T137="休",AND(OR(T137="準",T137="深"),OR(U137="休",S$17=30,U$18="×")),S$17=31,T$18="×",T137="")))))),40,0))))</f>
        <v>0</v>
      </c>
      <c r="T278" s="343">
        <f t="shared" ref="T278" si="2175">IF(AND($D$1="二交代制",T$17&gt;=1,T$17&lt;=28,T137="当",U137="明",V137="休",W137="当"),10,IF(AND($D$1="三交代制",T$17&gt;=2,T$17&lt;=30,OR(T137="準",T137="深"),OR(U137="準",U137="深"),OR(V137="準",V137="深")),20,IF(AND($D$1="二交代制",OR(T137="当",T137="明"),NOT(OR(AND(T137="当",OR(U137="明",T$17=31,U$18="×"),OR(V137="休",T$17=30,T$17=31,V$18="×")),AND(T137="明",OR(S137="当",T$17=1),OR(U137="休",T$17=31,U$18="×"))))),30,IF(AND($D$1="三交代制",S137&lt;&gt;"準",S137&lt;&gt;"深",OR(T137="準",T137="深"),(NOT(OR(AND(T137="準",OR(S137="日",S137="休",T$17=1,AND(U137&lt;&gt;"準",U137&lt;&gt;"深",S137="")),OR(U137="休",AND(U137="準",OR(V137="休",T$17=30,V$18="×")),T$17=31,U$18="×",U137="")),AND(T137="深",OR(S137="休",T$17=1,AND(U137&lt;&gt;"準",U137&lt;&gt;"深",S137="")),OR(U137="休",AND(OR(U137="準",U137="深"),OR(V137="休",T$17=30,V$18="×")),T$17=31,U$18="×",U137="")))))),40,0))))</f>
        <v>0</v>
      </c>
      <c r="U278" s="343">
        <f t="shared" ref="U278" si="2176">IF(AND($D$1="二交代制",U$17&gt;=1,U$17&lt;=28,U137="当",V137="明",W137="休",X137="当"),10,IF(AND($D$1="三交代制",U$17&gt;=2,U$17&lt;=30,OR(U137="準",U137="深"),OR(V137="準",V137="深"),OR(W137="準",W137="深")),20,IF(AND($D$1="二交代制",OR(U137="当",U137="明"),NOT(OR(AND(U137="当",OR(V137="明",U$17=31,V$18="×"),OR(W137="休",U$17=30,U$17=31,W$18="×")),AND(U137="明",OR(T137="当",U$17=1),OR(V137="休",U$17=31,V$18="×"))))),30,IF(AND($D$1="三交代制",T137&lt;&gt;"準",T137&lt;&gt;"深",OR(U137="準",U137="深"),(NOT(OR(AND(U137="準",OR(T137="日",T137="休",U$17=1,AND(V137&lt;&gt;"準",V137&lt;&gt;"深",T137="")),OR(V137="休",AND(V137="準",OR(W137="休",U$17=30,W$18="×")),U$17=31,V$18="×",V137="")),AND(U137="深",OR(T137="休",U$17=1,AND(V137&lt;&gt;"準",V137&lt;&gt;"深",T137="")),OR(V137="休",AND(OR(V137="準",V137="深"),OR(W137="休",U$17=30,W$18="×")),U$17=31,V$18="×",V137="")))))),40,0))))</f>
        <v>0</v>
      </c>
      <c r="V278" s="343">
        <f t="shared" ref="V278" si="2177">IF(AND($D$1="二交代制",V$17&gt;=1,V$17&lt;=28,V137="当",W137="明",X137="休",Y137="当"),10,IF(AND($D$1="三交代制",V$17&gt;=2,V$17&lt;=30,OR(V137="準",V137="深"),OR(W137="準",W137="深"),OR(X137="準",X137="深")),20,IF(AND($D$1="二交代制",OR(V137="当",V137="明"),NOT(OR(AND(V137="当",OR(W137="明",V$17=31,W$18="×"),OR(X137="休",V$17=30,V$17=31,X$18="×")),AND(V137="明",OR(U137="当",V$17=1),OR(W137="休",V$17=31,W$18="×"))))),30,IF(AND($D$1="三交代制",U137&lt;&gt;"準",U137&lt;&gt;"深",OR(V137="準",V137="深"),(NOT(OR(AND(V137="準",OR(U137="日",U137="休",V$17=1,AND(W137&lt;&gt;"準",W137&lt;&gt;"深",U137="")),OR(W137="休",AND(W137="準",OR(X137="休",V$17=30,X$18="×")),V$17=31,W$18="×",W137="")),AND(V137="深",OR(U137="休",V$17=1,AND(W137&lt;&gt;"準",W137&lt;&gt;"深",U137="")),OR(W137="休",AND(OR(W137="準",W137="深"),OR(X137="休",V$17=30,X$18="×")),V$17=31,W$18="×",W137="")))))),40,0))))</f>
        <v>0</v>
      </c>
      <c r="W278" s="343">
        <f t="shared" ref="W278" si="2178">IF(AND($D$1="二交代制",W$17&gt;=1,W$17&lt;=28,W137="当",X137="明",Y137="休",Z137="当"),10,IF(AND($D$1="三交代制",W$17&gt;=2,W$17&lt;=30,OR(W137="準",W137="深"),OR(X137="準",X137="深"),OR(Y137="準",Y137="深")),20,IF(AND($D$1="二交代制",OR(W137="当",W137="明"),NOT(OR(AND(W137="当",OR(X137="明",W$17=31,X$18="×"),OR(Y137="休",W$17=30,W$17=31,Y$18="×")),AND(W137="明",OR(V137="当",W$17=1),OR(X137="休",W$17=31,X$18="×"))))),30,IF(AND($D$1="三交代制",V137&lt;&gt;"準",V137&lt;&gt;"深",OR(W137="準",W137="深"),(NOT(OR(AND(W137="準",OR(V137="日",V137="休",W$17=1,AND(X137&lt;&gt;"準",X137&lt;&gt;"深",V137="")),OR(X137="休",AND(X137="準",OR(Y137="休",W$17=30,Y$18="×")),W$17=31,X$18="×",X137="")),AND(W137="深",OR(V137="休",W$17=1,AND(X137&lt;&gt;"準",X137&lt;&gt;"深",V137="")),OR(X137="休",AND(OR(X137="準",X137="深"),OR(Y137="休",W$17=30,Y$18="×")),W$17=31,X$18="×",X137="")))))),40,0))))</f>
        <v>0</v>
      </c>
      <c r="X278" s="343">
        <f t="shared" ref="X278" si="2179">IF(AND($D$1="二交代制",X$17&gt;=1,X$17&lt;=28,X137="当",Y137="明",Z137="休",AA137="当"),10,IF(AND($D$1="三交代制",X$17&gt;=2,X$17&lt;=30,OR(X137="準",X137="深"),OR(Y137="準",Y137="深"),OR(Z137="準",Z137="深")),20,IF(AND($D$1="二交代制",OR(X137="当",X137="明"),NOT(OR(AND(X137="当",OR(Y137="明",X$17=31,Y$18="×"),OR(Z137="休",X$17=30,X$17=31,Z$18="×")),AND(X137="明",OR(W137="当",X$17=1),OR(Y137="休",X$17=31,Y$18="×"))))),30,IF(AND($D$1="三交代制",W137&lt;&gt;"準",W137&lt;&gt;"深",OR(X137="準",X137="深"),(NOT(OR(AND(X137="準",OR(W137="日",W137="休",X$17=1,AND(Y137&lt;&gt;"準",Y137&lt;&gt;"深",W137="")),OR(Y137="休",AND(Y137="準",OR(Z137="休",X$17=30,Z$18="×")),X$17=31,Y$18="×",Y137="")),AND(X137="深",OR(W137="休",X$17=1,AND(Y137&lt;&gt;"準",Y137&lt;&gt;"深",W137="")),OR(Y137="休",AND(OR(Y137="準",Y137="深"),OR(Z137="休",X$17=30,Z$18="×")),X$17=31,Y$18="×",Y137="")))))),40,0))))</f>
        <v>0</v>
      </c>
      <c r="Y278" s="343">
        <f t="shared" ref="Y278" si="2180">IF(AND($D$1="二交代制",Y$17&gt;=1,Y$17&lt;=28,Y137="当",Z137="明",AA137="休",AB137="当"),10,IF(AND($D$1="三交代制",Y$17&gt;=2,Y$17&lt;=30,OR(Y137="準",Y137="深"),OR(Z137="準",Z137="深"),OR(AA137="準",AA137="深")),20,IF(AND($D$1="二交代制",OR(Y137="当",Y137="明"),NOT(OR(AND(Y137="当",OR(Z137="明",Y$17=31,Z$18="×"),OR(AA137="休",Y$17=30,Y$17=31,AA$18="×")),AND(Y137="明",OR(X137="当",Y$17=1),OR(Z137="休",Y$17=31,Z$18="×"))))),30,IF(AND($D$1="三交代制",X137&lt;&gt;"準",X137&lt;&gt;"深",OR(Y137="準",Y137="深"),(NOT(OR(AND(Y137="準",OR(X137="日",X137="休",Y$17=1,AND(Z137&lt;&gt;"準",Z137&lt;&gt;"深",X137="")),OR(Z137="休",AND(Z137="準",OR(AA137="休",Y$17=30,AA$18="×")),Y$17=31,Z$18="×",Z137="")),AND(Y137="深",OR(X137="休",Y$17=1,AND(Z137&lt;&gt;"準",Z137&lt;&gt;"深",X137="")),OR(Z137="休",AND(OR(Z137="準",Z137="深"),OR(AA137="休",Y$17=30,AA$18="×")),Y$17=31,Z$18="×",Z137="")))))),40,0))))</f>
        <v>0</v>
      </c>
      <c r="Z278" s="343">
        <f t="shared" ref="Z278" si="2181">IF(AND($D$1="二交代制",Z$17&gt;=1,Z$17&lt;=28,Z137="当",AA137="明",AB137="休",AC137="当"),10,IF(AND($D$1="三交代制",Z$17&gt;=2,Z$17&lt;=30,OR(Z137="準",Z137="深"),OR(AA137="準",AA137="深"),OR(AB137="準",AB137="深")),20,IF(AND($D$1="二交代制",OR(Z137="当",Z137="明"),NOT(OR(AND(Z137="当",OR(AA137="明",Z$17=31,AA$18="×"),OR(AB137="休",Z$17=30,Z$17=31,AB$18="×")),AND(Z137="明",OR(Y137="当",Z$17=1),OR(AA137="休",Z$17=31,AA$18="×"))))),30,IF(AND($D$1="三交代制",Y137&lt;&gt;"準",Y137&lt;&gt;"深",OR(Z137="準",Z137="深"),(NOT(OR(AND(Z137="準",OR(Y137="日",Y137="休",Z$17=1,AND(AA137&lt;&gt;"準",AA137&lt;&gt;"深",Y137="")),OR(AA137="休",AND(AA137="準",OR(AB137="休",Z$17=30,AB$18="×")),Z$17=31,AA$18="×",AA137="")),AND(Z137="深",OR(Y137="休",Z$17=1,AND(AA137&lt;&gt;"準",AA137&lt;&gt;"深",Y137="")),OR(AA137="休",AND(OR(AA137="準",AA137="深"),OR(AB137="休",Z$17=30,AB$18="×")),Z$17=31,AA$18="×",AA137="")))))),40,0))))</f>
        <v>0</v>
      </c>
      <c r="AA278" s="343">
        <f t="shared" ref="AA278" si="2182">IF(AND($D$1="二交代制",AA$17&gt;=1,AA$17&lt;=28,AA137="当",AB137="明",AC137="休",AD137="当"),10,IF(AND($D$1="三交代制",AA$17&gt;=2,AA$17&lt;=30,OR(AA137="準",AA137="深"),OR(AB137="準",AB137="深"),OR(AC137="準",AC137="深")),20,IF(AND($D$1="二交代制",OR(AA137="当",AA137="明"),NOT(OR(AND(AA137="当",OR(AB137="明",AA$17=31,AB$18="×"),OR(AC137="休",AA$17=30,AA$17=31,AC$18="×")),AND(AA137="明",OR(Z137="当",AA$17=1),OR(AB137="休",AA$17=31,AB$18="×"))))),30,IF(AND($D$1="三交代制",Z137&lt;&gt;"準",Z137&lt;&gt;"深",OR(AA137="準",AA137="深"),(NOT(OR(AND(AA137="準",OR(Z137="日",Z137="休",AA$17=1,AND(AB137&lt;&gt;"準",AB137&lt;&gt;"深",Z137="")),OR(AB137="休",AND(AB137="準",OR(AC137="休",AA$17=30,AC$18="×")),AA$17=31,AB$18="×",AB137="")),AND(AA137="深",OR(Z137="休",AA$17=1,AND(AB137&lt;&gt;"準",AB137&lt;&gt;"深",Z137="")),OR(AB137="休",AND(OR(AB137="準",AB137="深"),OR(AC137="休",AA$17=30,AC$18="×")),AA$17=31,AB$18="×",AB137="")))))),40,0))))</f>
        <v>0</v>
      </c>
      <c r="AB278" s="343">
        <f t="shared" ref="AB278" si="2183">IF(AND($D$1="二交代制",AB$17&gt;=1,AB$17&lt;=28,AB137="当",AC137="明",AD137="休",AE137="当"),10,IF(AND($D$1="三交代制",AB$17&gt;=2,AB$17&lt;=30,OR(AB137="準",AB137="深"),OR(AC137="準",AC137="深"),OR(AD137="準",AD137="深")),20,IF(AND($D$1="二交代制",OR(AB137="当",AB137="明"),NOT(OR(AND(AB137="当",OR(AC137="明",AB$17=31,AC$18="×"),OR(AD137="休",AB$17=30,AB$17=31,AD$18="×")),AND(AB137="明",OR(AA137="当",AB$17=1),OR(AC137="休",AB$17=31,AC$18="×"))))),30,IF(AND($D$1="三交代制",AA137&lt;&gt;"準",AA137&lt;&gt;"深",OR(AB137="準",AB137="深"),(NOT(OR(AND(AB137="準",OR(AA137="日",AA137="休",AB$17=1,AND(AC137&lt;&gt;"準",AC137&lt;&gt;"深",AA137="")),OR(AC137="休",AND(AC137="準",OR(AD137="休",AB$17=30,AD$18="×")),AB$17=31,AC$18="×",AC137="")),AND(AB137="深",OR(AA137="休",AB$17=1,AND(AC137&lt;&gt;"準",AC137&lt;&gt;"深",AA137="")),OR(AC137="休",AND(OR(AC137="準",AC137="深"),OR(AD137="休",AB$17=30,AD$18="×")),AB$17=31,AC$18="×",AC137="")))))),40,0))))</f>
        <v>0</v>
      </c>
      <c r="AC278" s="343">
        <f t="shared" ref="AC278" si="2184">IF(AND($D$1="二交代制",AC$17&gt;=1,AC$17&lt;=28,AC137="当",AD137="明",AE137="休",AF137="当"),10,IF(AND($D$1="三交代制",AC$17&gt;=2,AC$17&lt;=30,OR(AC137="準",AC137="深"),OR(AD137="準",AD137="深"),OR(AE137="準",AE137="深")),20,IF(AND($D$1="二交代制",OR(AC137="当",AC137="明"),NOT(OR(AND(AC137="当",OR(AD137="明",AC$17=31,AD$18="×"),OR(AE137="休",AC$17=30,AC$17=31,AE$18="×")),AND(AC137="明",OR(AB137="当",AC$17=1),OR(AD137="休",AC$17=31,AD$18="×"))))),30,IF(AND($D$1="三交代制",AB137&lt;&gt;"準",AB137&lt;&gt;"深",OR(AC137="準",AC137="深"),(NOT(OR(AND(AC137="準",OR(AB137="日",AB137="休",AC$17=1,AND(AD137&lt;&gt;"準",AD137&lt;&gt;"深",AB137="")),OR(AD137="休",AND(AD137="準",OR(AE137="休",AC$17=30,AE$18="×")),AC$17=31,AD$18="×",AD137="")),AND(AC137="深",OR(AB137="休",AC$17=1,AND(AD137&lt;&gt;"準",AD137&lt;&gt;"深",AB137="")),OR(AD137="休",AND(OR(AD137="準",AD137="深"),OR(AE137="休",AC$17=30,AE$18="×")),AC$17=31,AD$18="×",AD137="")))))),40,0))))</f>
        <v>0</v>
      </c>
      <c r="AD278" s="343">
        <f t="shared" ref="AD278" si="2185">IF(AND($D$1="二交代制",AD$17&gt;=1,AD$17&lt;=28,AD137="当",AE137="明",AF137="休",AG137="当"),10,IF(AND($D$1="三交代制",AD$17&gt;=2,AD$17&lt;=30,OR(AD137="準",AD137="深"),OR(AE137="準",AE137="深"),OR(AF137="準",AF137="深")),20,IF(AND($D$1="二交代制",OR(AD137="当",AD137="明"),NOT(OR(AND(AD137="当",OR(AE137="明",AD$17=31,AE$18="×"),OR(AF137="休",AD$17=30,AD$17=31,AF$18="×")),AND(AD137="明",OR(AC137="当",AD$17=1),OR(AE137="休",AD$17=31,AE$18="×"))))),30,IF(AND($D$1="三交代制",AC137&lt;&gt;"準",AC137&lt;&gt;"深",OR(AD137="準",AD137="深"),(NOT(OR(AND(AD137="準",OR(AC137="日",AC137="休",AD$17=1,AND(AE137&lt;&gt;"準",AE137&lt;&gt;"深",AC137="")),OR(AE137="休",AND(AE137="準",OR(AF137="休",AD$17=30,AF$18="×")),AD$17=31,AE$18="×",AE137="")),AND(AD137="深",OR(AC137="休",AD$17=1,AND(AE137&lt;&gt;"準",AE137&lt;&gt;"深",AC137="")),OR(AE137="休",AND(OR(AE137="準",AE137="深"),OR(AF137="休",AD$17=30,AF$18="×")),AD$17=31,AE$18="×",AE137="")))))),40,0))))</f>
        <v>0</v>
      </c>
      <c r="AE278" s="343">
        <f t="shared" ref="AE278" si="2186">IF(AND($D$1="二交代制",AE$17&gt;=1,AE$17&lt;=28,AE137="当",AF137="明",AG137="休",AH137="当"),10,IF(AND($D$1="三交代制",AE$17&gt;=2,AE$17&lt;=30,OR(AE137="準",AE137="深"),OR(AF137="準",AF137="深"),OR(AG137="準",AG137="深")),20,IF(AND($D$1="二交代制",OR(AE137="当",AE137="明"),NOT(OR(AND(AE137="当",OR(AF137="明",AE$17=31,AF$18="×"),OR(AG137="休",AE$17=30,AE$17=31,AG$18="×")),AND(AE137="明",OR(AD137="当",AE$17=1),OR(AF137="休",AE$17=31,AF$18="×"))))),30,IF(AND($D$1="三交代制",AD137&lt;&gt;"準",AD137&lt;&gt;"深",OR(AE137="準",AE137="深"),(NOT(OR(AND(AE137="準",OR(AD137="日",AD137="休",AE$17=1,AND(AF137&lt;&gt;"準",AF137&lt;&gt;"深",AD137="")),OR(AF137="休",AND(AF137="準",OR(AG137="休",AE$17=30,AG$18="×")),AE$17=31,AF$18="×",AF137="")),AND(AE137="深",OR(AD137="休",AE$17=1,AND(AF137&lt;&gt;"準",AF137&lt;&gt;"深",AD137="")),OR(AF137="休",AND(OR(AF137="準",AF137="深"),OR(AG137="休",AE$17=30,AG$18="×")),AE$17=31,AF$18="×",AF137="")))))),40,0))))</f>
        <v>0</v>
      </c>
      <c r="AF278" s="343">
        <f t="shared" ref="AF278" si="2187">IF(AND($D$1="二交代制",AF$17&gt;=1,AF$17&lt;=28,AF137="当",AG137="明",AH137="休",AI137="当"),10,IF(AND($D$1="三交代制",AF$17&gt;=2,AF$17&lt;=30,OR(AF137="準",AF137="深"),OR(AG137="準",AG137="深"),OR(AH137="準",AH137="深")),20,IF(AND($D$1="二交代制",OR(AF137="当",AF137="明"),NOT(OR(AND(AF137="当",OR(AG137="明",AF$17=31,AG$18="×"),OR(AH137="休",AF$17=30,AF$17=31,AH$18="×")),AND(AF137="明",OR(AE137="当",AF$17=1),OR(AG137="休",AF$17=31,AG$18="×"))))),30,IF(AND($D$1="三交代制",AE137&lt;&gt;"準",AE137&lt;&gt;"深",OR(AF137="準",AF137="深"),(NOT(OR(AND(AF137="準",OR(AE137="日",AE137="休",AF$17=1,AND(AG137&lt;&gt;"準",AG137&lt;&gt;"深",AE137="")),OR(AG137="休",AND(AG137="準",OR(AH137="休",AF$17=30,AH$18="×")),AF$17=31,AG$18="×",AG137="")),AND(AF137="深",OR(AE137="休",AF$17=1,AND(AG137&lt;&gt;"準",AG137&lt;&gt;"深",AE137="")),OR(AG137="休",AND(OR(AG137="準",AG137="深"),OR(AH137="休",AF$17=30,AH$18="×")),AF$17=31,AG$18="×",AG137="")))))),40,0))))</f>
        <v>0</v>
      </c>
      <c r="AG278" s="343">
        <f t="shared" ref="AG278" si="2188">IF(AND($D$1="二交代制",AG$17&gt;=1,AG$17&lt;=28,AG137="当",AH137="明",AI137="休",AJ137="当"),10,IF(AND($D$1="三交代制",AG$17&gt;=2,AG$17&lt;=30,OR(AG137="準",AG137="深"),OR(AH137="準",AH137="深"),OR(AI137="準",AI137="深")),20,IF(AND($D$1="二交代制",OR(AG137="当",AG137="明"),NOT(OR(AND(AG137="当",OR(AH137="明",AG$17=31,AH$18="×"),OR(AI137="休",AG$17=30,AG$17=31,AI$18="×")),AND(AG137="明",OR(AF137="当",AG$17=1),OR(AH137="休",AG$17=31,AH$18="×"))))),30,IF(AND($D$1="三交代制",AF137&lt;&gt;"準",AF137&lt;&gt;"深",OR(AG137="準",AG137="深"),(NOT(OR(AND(AG137="準",OR(AF137="日",AF137="休",AG$17=1,AND(AH137&lt;&gt;"準",AH137&lt;&gt;"深",AF137="")),OR(AH137="休",AND(AH137="準",OR(AI137="休",AG$17=30,AI$18="×")),AG$17=31,AH$18="×",AH137="")),AND(AG137="深",OR(AF137="休",AG$17=1,AND(AH137&lt;&gt;"準",AH137&lt;&gt;"深",AF137="")),OR(AH137="休",AND(OR(AH137="準",AH137="深"),OR(AI137="休",AG$17=30,AI$18="×")),AG$17=31,AH$18="×",AH137="")))))),40,0))))</f>
        <v>0</v>
      </c>
      <c r="AH278" s="343">
        <f t="shared" ref="AH278" si="2189">IF(AND($D$1="二交代制",AH$17&gt;=1,AH$17&lt;=28,AH137="当",AI137="明",AJ137="休",AK137="当"),10,IF(AND($D$1="三交代制",AH$17&gt;=2,AH$17&lt;=30,OR(AH137="準",AH137="深"),OR(AI137="準",AI137="深"),OR(AJ137="準",AJ137="深")),20,IF(AND($D$1="二交代制",OR(AH137="当",AH137="明"),NOT(OR(AND(AH137="当",OR(AI137="明",AH$17=31,AI$18="×"),OR(AJ137="休",AH$17=30,AH$17=31,AJ$18="×")),AND(AH137="明",OR(AG137="当",AH$17=1),OR(AI137="休",AH$17=31,AI$18="×"))))),30,IF(AND($D$1="三交代制",AG137&lt;&gt;"準",AG137&lt;&gt;"深",OR(AH137="準",AH137="深"),(NOT(OR(AND(AH137="準",OR(AG137="日",AG137="休",AH$17=1,AND(AI137&lt;&gt;"準",AI137&lt;&gt;"深",AG137="")),OR(AI137="休",AND(AI137="準",OR(AJ137="休",AH$17=30,AJ$18="×")),AH$17=31,AI$18="×",AI137="")),AND(AH137="深",OR(AG137="休",AH$17=1,AND(AI137&lt;&gt;"準",AI137&lt;&gt;"深",AG137="")),OR(AI137="休",AND(OR(AI137="準",AI137="深"),OR(AJ137="休",AH$17=30,AJ$18="×")),AH$17=31,AI$18="×",AI137="")))))),40,0))))</f>
        <v>0</v>
      </c>
      <c r="AI278" s="343">
        <f t="shared" ref="AI278" si="2190">IF(AND($D$1="二交代制",AI$17&gt;=1,AI$17&lt;=28,AI137="当",AJ137="明",AK137="休",AL137="当"),10,IF(AND($D$1="三交代制",AI$17&gt;=2,AI$17&lt;=30,OR(AI137="準",AI137="深"),OR(AJ137="準",AJ137="深"),OR(AK137="準",AK137="深")),20,IF(AND($D$1="二交代制",OR(AI137="当",AI137="明"),NOT(OR(AND(AI137="当",OR(AJ137="明",AI$17=31,AJ$18="×"),OR(AK137="休",AI$17=30,AI$17=31,AK$18="×")),AND(AI137="明",OR(AH137="当",AI$17=1),OR(AJ137="休",AI$17=31,AJ$18="×"))))),30,IF(AND($D$1="三交代制",AH137&lt;&gt;"準",AH137&lt;&gt;"深",OR(AI137="準",AI137="深"),(NOT(OR(AND(AI137="準",OR(AH137="日",AH137="休",AI$17=1,AND(AJ137&lt;&gt;"準",AJ137&lt;&gt;"深",AH137="")),OR(AJ137="休",AND(AJ137="準",OR(AK137="休",AI$17=30,AK$18="×")),AI$17=31,AJ$18="×",AJ137="")),AND(AI137="深",OR(AH137="休",AI$17=1,AND(AJ137&lt;&gt;"準",AJ137&lt;&gt;"深",AH137="")),OR(AJ137="休",AND(OR(AJ137="準",AJ137="深"),OR(AK137="休",AI$17=30,AK$18="×")),AI$17=31,AJ$18="×",AJ137="")))))),40,0))))</f>
        <v>0</v>
      </c>
      <c r="AJ278" s="343">
        <f t="shared" ref="AJ278" si="2191">IF(AND($D$1="二交代制",AJ$17&gt;=1,AJ$17&lt;=28,AJ137="当",AK137="明",AL137="休",AM137="当"),10,IF(AND($D$1="三交代制",AJ$17&gt;=2,AJ$17&lt;=30,OR(AJ137="準",AJ137="深"),OR(AK137="準",AK137="深"),OR(AL137="準",AL137="深")),20,IF(AND($D$1="二交代制",OR(AJ137="当",AJ137="明"),NOT(OR(AND(AJ137="当",OR(AK137="明",AJ$17=31,AK$18="×"),OR(AL137="休",AJ$17=30,AJ$17=31,AL$18="×")),AND(AJ137="明",OR(AI137="当",AJ$17=1),OR(AK137="休",AJ$17=31,AK$18="×"))))),30,IF(AND($D$1="三交代制",AI137&lt;&gt;"準",AI137&lt;&gt;"深",OR(AJ137="準",AJ137="深"),(NOT(OR(AND(AJ137="準",OR(AI137="日",AI137="休",AJ$17=1,AND(AK137&lt;&gt;"準",AK137&lt;&gt;"深",AI137="")),OR(AK137="休",AND(AK137="準",OR(AL137="休",AJ$17=30,AL$18="×")),AJ$17=31,AK$18="×",AK137="")),AND(AJ137="深",OR(AI137="休",AJ$17=1,AND(AK137&lt;&gt;"準",AK137&lt;&gt;"深",AI137="")),OR(AK137="休",AND(OR(AK137="準",AK137="深"),OR(AL137="休",AJ$17=30,AL$18="×")),AJ$17=31,AK$18="×",AK137="")))))),40,0))))</f>
        <v>0</v>
      </c>
      <c r="AK278" s="343">
        <f t="shared" ref="AK278" si="2192">IF(AND($D$1="二交代制",AK$17&gt;=1,AK$17&lt;=28,AK137="当",AL137="明",AM137="休",AN137="当"),10,IF(AND($D$1="三交代制",AK$17&gt;=2,AK$17&lt;=30,OR(AK137="準",AK137="深"),OR(AL137="準",AL137="深"),OR(AM137="準",AM137="深")),20,IF(AND($D$1="二交代制",OR(AK137="当",AK137="明"),NOT(OR(AND(AK137="当",OR(AL137="明",AK$17=31,AL$18="×"),OR(AM137="休",AK$17=30,AK$17=31,AM$18="×")),AND(AK137="明",OR(AJ137="当",AK$17=1),OR(AL137="休",AK$17=31,AL$18="×"))))),30,IF(AND($D$1="三交代制",AJ137&lt;&gt;"準",AJ137&lt;&gt;"深",OR(AK137="準",AK137="深"),(NOT(OR(AND(AK137="準",OR(AJ137="日",AJ137="休",AK$17=1,AND(AL137&lt;&gt;"準",AL137&lt;&gt;"深",AJ137="")),OR(AL137="休",AND(AL137="準",OR(AM137="休",AK$17=30,AM$18="×")),AK$17=31,AL$18="×",AL137="")),AND(AK137="深",OR(AJ137="休",AK$17=1,AND(AL137&lt;&gt;"準",AL137&lt;&gt;"深",AJ137="")),OR(AL137="休",AND(OR(AL137="準",AL137="深"),OR(AM137="休",AK$17=30,AM$18="×")),AK$17=31,AL$18="×",AL137="")))))),40,0))))</f>
        <v>0</v>
      </c>
      <c r="AL278" s="343">
        <f t="shared" ref="AL278" si="2193">IF(AND($D$1="二交代制",AL$17&gt;=1,AL$17&lt;=28,AL137="当",AM137="明",AN137="休",AO137="当"),10,IF(AND($D$1="三交代制",AL$17&gt;=2,AL$17&lt;=30,OR(AL137="準",AL137="深"),OR(AM137="準",AM137="深"),OR(AN137="準",AN137="深")),20,IF(AND($D$1="二交代制",OR(AL137="当",AL137="明"),NOT(OR(AND(AL137="当",OR(AM137="明",AL$17=31,AM$18="×"),OR(AN137="休",AL$17=30,AL$17=31,AN$18="×")),AND(AL137="明",OR(AK137="当",AL$17=1),OR(AM137="休",AL$17=31,AM$18="×"))))),30,IF(AND($D$1="三交代制",AK137&lt;&gt;"準",AK137&lt;&gt;"深",OR(AL137="準",AL137="深"),(NOT(OR(AND(AL137="準",OR(AK137="日",AK137="休",AL$17=1,AND(AM137&lt;&gt;"準",AM137&lt;&gt;"深",AK137="")),OR(AM137="休",AND(AM137="準",OR(AN137="休",AL$17=30,AN$18="×")),AL$17=31,AM$18="×",AM137="")),AND(AL137="深",OR(AK137="休",AL$17=1,AND(AM137&lt;&gt;"準",AM137&lt;&gt;"深",AK137="")),OR(AM137="休",AND(OR(AM137="準",AM137="深"),OR(AN137="休",AL$17=30,AN$18="×")),AL$17=31,AM$18="×",AM137="")))))),40,0))))</f>
        <v>0</v>
      </c>
      <c r="AM278" s="343">
        <f t="shared" ref="AM278" si="2194">IF(AND($D$1="二交代制",AM$17&gt;=1,AM$17&lt;=28,AM137="当",AN137="明",AO137="休",AP137="当"),10,IF(AND($D$1="三交代制",AM$17&gt;=2,AM$17&lt;=30,OR(AM137="準",AM137="深"),OR(AN137="準",AN137="深"),OR(AO137="準",AO137="深")),20,IF(AND($D$1="二交代制",OR(AM137="当",AM137="明"),NOT(OR(AND(AM137="当",OR(AN137="明",AM$17=31,AN$18="×"),OR(AO137="休",AM$17=30,AM$17=31,AO$18="×")),AND(AM137="明",OR(AL137="当",AM$17=1),OR(AN137="休",AM$17=31,AN$18="×"))))),30,IF(AND($D$1="三交代制",AL137&lt;&gt;"準",AL137&lt;&gt;"深",OR(AM137="準",AM137="深"),(NOT(OR(AND(AM137="準",OR(AL137="日",AL137="休",AM$17=1,AND(AN137&lt;&gt;"準",AN137&lt;&gt;"深",AL137="")),OR(AN137="休",AND(AN137="準",OR(AO137="休",AM$17=30,AO$18="×")),AM$17=31,AN$18="×",AN137="")),AND(AM137="深",OR(AL137="休",AM$17=1,AND(AN137&lt;&gt;"準",AN137&lt;&gt;"深",AL137="")),OR(AN137="休",AND(OR(AN137="準",AN137="深"),OR(AO137="休",AM$17=30,AO$18="×")),AM$17=31,AN$18="×",AN137="")))))),40,0))))</f>
        <v>0</v>
      </c>
      <c r="AN278" s="343">
        <f t="shared" ref="AN278" si="2195">IF(AND($D$1="二交代制",AN$17&gt;=1,AN$17&lt;=28,AN137="当",AO137="明",AP137="休",AQ137="当"),10,IF(AND($D$1="三交代制",AN$17&gt;=2,AN$17&lt;=30,OR(AN137="準",AN137="深"),OR(AO137="準",AO137="深"),OR(AP137="準",AP137="深")),20,IF(AND($D$1="二交代制",OR(AN137="当",AN137="明"),NOT(OR(AND(AN137="当",OR(AO137="明",AN$17=31,AO$18="×"),OR(AP137="休",AN$17=30,AN$17=31,AP$18="×")),AND(AN137="明",OR(AM137="当",AN$17=1),OR(AO137="休",AN$17=31,AO$18="×"))))),30,IF(AND($D$1="三交代制",AM137&lt;&gt;"準",AM137&lt;&gt;"深",OR(AN137="準",AN137="深"),(NOT(OR(AND(AN137="準",OR(AM137="日",AM137="休",AN$17=1,AND(AO137&lt;&gt;"準",AO137&lt;&gt;"深",AM137="")),OR(AO137="休",AND(AO137="準",OR(AP137="休",AN$17=30,AP$18="×")),AN$17=31,AO$18="×",AO137="")),AND(AN137="深",OR(AM137="休",AN$17=1,AND(AO137&lt;&gt;"準",AO137&lt;&gt;"深",AM137="")),OR(AO137="休",AND(OR(AO137="準",AO137="深"),OR(AP137="休",AN$17=30,AP$18="×")),AN$17=31,AO$18="×",AO137="")))))),40,0))))</f>
        <v>0</v>
      </c>
      <c r="AO278" s="343">
        <f>IF(AND($D$1="二交代制",AO$17&gt;=1,AO$17&lt;=28,AO137="当",AP137="明",AQ137="休",AR137="当"),10,IF(AND($D$1="三交代制",AO$17&gt;=2,AO$17&lt;=30,OR(AO137="準",AO137="深"),OR(AP137="準",AP137="深"),OR(AQ137="準",AQ137="深")),20,IF(AND($D$1="二交代制",OR(AO137="当",AO137="明"),NOT(OR(AND(AO137="当",OR(AP137="明",AO$17=31,AP$18="×"),OR(AQ137="休",AO$17=30,AO$17=31,AQ$18="×")),AND(AO137="明",OR(AN137="当",AO$17=1),OR(AP137="休",AO$17=31,AP$18="×"))))),30,IF(AND($D$1="三交代制",AN137&lt;&gt;"準",AN137&lt;&gt;"深",OR(AO137="準",AO137="深"),(NOT(OR(AND(AO137="準",OR(AN137="日",AN137="休",AO$17=1,AND(AP137&lt;&gt;"準",AP137&lt;&gt;"深",AN137="")),OR(AP137="休",AND(AP137="準",OR(AQ137="休",AO$17=30,AQ$18="×")),AO$17=31,AP$18="×",AP137="")),AND(AO137="深",OR(AN137="休",AO$17=1,AND(AP137&lt;&gt;"準",AP137&lt;&gt;"深",AN137="")),OR(AP137="休",AND(OR(AP137="準",AP137="深"),OR(AQ137="休",AO$17=30,AQ$18="×")),AO$17=31,AP$18="×",AP137="")))))),40,0))))</f>
        <v>0</v>
      </c>
    </row>
    <row r="279" spans="3:41" x14ac:dyDescent="0.4">
      <c r="C279" s="25"/>
      <c r="D279" s="27"/>
      <c r="E279" s="27"/>
      <c r="F279" s="27"/>
      <c r="G279" s="27"/>
      <c r="H279" s="27"/>
      <c r="I279" s="346"/>
      <c r="J279" s="434"/>
      <c r="K279" s="343"/>
      <c r="L279" s="343"/>
      <c r="M279" s="343"/>
      <c r="N279" s="343"/>
      <c r="O279" s="343"/>
      <c r="P279" s="343"/>
      <c r="Q279" s="343"/>
      <c r="R279" s="343"/>
      <c r="S279" s="343"/>
      <c r="T279" s="343"/>
      <c r="U279" s="343"/>
      <c r="V279" s="343"/>
      <c r="W279" s="343"/>
      <c r="X279" s="343"/>
      <c r="Y279" s="343"/>
      <c r="Z279" s="343"/>
      <c r="AA279" s="343"/>
      <c r="AB279" s="343"/>
      <c r="AC279" s="343"/>
      <c r="AD279" s="343"/>
      <c r="AE279" s="343"/>
      <c r="AF279" s="343"/>
      <c r="AG279" s="343"/>
      <c r="AH279" s="343"/>
      <c r="AI279" s="343"/>
      <c r="AJ279" s="343"/>
      <c r="AK279" s="343"/>
      <c r="AL279" s="343"/>
      <c r="AM279" s="343"/>
      <c r="AN279" s="343"/>
      <c r="AO279" s="343"/>
    </row>
    <row r="280" spans="3:41" x14ac:dyDescent="0.4"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</row>
    <row r="281" spans="3:41" x14ac:dyDescent="0.4"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</row>
    <row r="282" spans="3:41" x14ac:dyDescent="0.4">
      <c r="C282" s="17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</row>
    <row r="283" spans="3:41" x14ac:dyDescent="0.4">
      <c r="C283" s="17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</row>
    <row r="284" spans="3:41" x14ac:dyDescent="0.4">
      <c r="C284" s="17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</row>
    <row r="285" spans="3:41" x14ac:dyDescent="0.4">
      <c r="C285" s="17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</row>
    <row r="286" spans="3:41" x14ac:dyDescent="0.4">
      <c r="C286" s="17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</row>
    <row r="287" spans="3:41" x14ac:dyDescent="0.4">
      <c r="C287" s="17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</row>
    <row r="288" spans="3:41" x14ac:dyDescent="0.4">
      <c r="C288" s="17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</row>
    <row r="289" spans="3:41" x14ac:dyDescent="0.4">
      <c r="C289" s="17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</row>
    <row r="290" spans="3:41" x14ac:dyDescent="0.4">
      <c r="C290" s="17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</row>
    <row r="291" spans="3:41" x14ac:dyDescent="0.4">
      <c r="C291" s="17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</row>
    <row r="292" spans="3:41" x14ac:dyDescent="0.4">
      <c r="C292" s="17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</row>
    <row r="293" spans="3:41" x14ac:dyDescent="0.4">
      <c r="C293" s="17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</row>
    <row r="294" spans="3:41" x14ac:dyDescent="0.4">
      <c r="C294" s="17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</row>
    <row r="295" spans="3:41" x14ac:dyDescent="0.4">
      <c r="C295" s="17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</row>
    <row r="296" spans="3:41" x14ac:dyDescent="0.4">
      <c r="C296" s="17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</row>
    <row r="297" spans="3:41" x14ac:dyDescent="0.4">
      <c r="C297" s="17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</row>
    <row r="298" spans="3:41" x14ac:dyDescent="0.4">
      <c r="C298" s="17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</row>
    <row r="299" spans="3:41" x14ac:dyDescent="0.4">
      <c r="C299" s="17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</row>
    <row r="300" spans="3:41" x14ac:dyDescent="0.4">
      <c r="C300" s="17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</row>
    <row r="301" spans="3:41" x14ac:dyDescent="0.4">
      <c r="C301" s="17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</row>
    <row r="302" spans="3:41" x14ac:dyDescent="0.4">
      <c r="C302" s="17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</row>
    <row r="303" spans="3:41" x14ac:dyDescent="0.4">
      <c r="C303" s="17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</row>
    <row r="304" spans="3:41" x14ac:dyDescent="0.4">
      <c r="C304" s="17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</row>
    <row r="305" spans="3:41" x14ac:dyDescent="0.4">
      <c r="C305" s="17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</row>
    <row r="306" spans="3:41" x14ac:dyDescent="0.4">
      <c r="C306" s="17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</row>
    <row r="307" spans="3:41" x14ac:dyDescent="0.4">
      <c r="C307" s="17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</row>
    <row r="308" spans="3:41" x14ac:dyDescent="0.4">
      <c r="C308" s="17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</row>
    <row r="309" spans="3:41" x14ac:dyDescent="0.4">
      <c r="C309" s="17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</row>
    <row r="310" spans="3:41" x14ac:dyDescent="0.4">
      <c r="C310" s="17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</row>
    <row r="311" spans="3:41" x14ac:dyDescent="0.4">
      <c r="C311" s="17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</row>
    <row r="312" spans="3:41" x14ac:dyDescent="0.4">
      <c r="C312" s="17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</row>
    <row r="313" spans="3:41" x14ac:dyDescent="0.4">
      <c r="C313" s="17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</row>
    <row r="314" spans="3:41" x14ac:dyDescent="0.4">
      <c r="C314" s="17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</row>
    <row r="315" spans="3:41" x14ac:dyDescent="0.4">
      <c r="C315" s="17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</row>
    <row r="316" spans="3:41" x14ac:dyDescent="0.4">
      <c r="C316" s="17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</row>
    <row r="317" spans="3:41" x14ac:dyDescent="0.4">
      <c r="C317" s="17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</row>
    <row r="318" spans="3:41" x14ac:dyDescent="0.4">
      <c r="C318" s="17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</row>
    <row r="319" spans="3:41" x14ac:dyDescent="0.4">
      <c r="C319" s="17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</row>
    <row r="320" spans="3:41" x14ac:dyDescent="0.4">
      <c r="C320" s="17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</row>
    <row r="321" spans="3:41" x14ac:dyDescent="0.4">
      <c r="C321" s="17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</row>
    <row r="322" spans="3:41" x14ac:dyDescent="0.4">
      <c r="C322" s="17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</row>
    <row r="323" spans="3:41" x14ac:dyDescent="0.4">
      <c r="C323" s="17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</row>
    <row r="324" spans="3:41" x14ac:dyDescent="0.4">
      <c r="C324" s="17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</row>
    <row r="325" spans="3:41" x14ac:dyDescent="0.4">
      <c r="C325" s="17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</row>
    <row r="326" spans="3:41" x14ac:dyDescent="0.4">
      <c r="C326" s="17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6"/>
      <c r="AB326" s="26"/>
      <c r="AC326" s="26"/>
      <c r="AD326" s="26"/>
      <c r="AE326" s="26"/>
      <c r="AF326" s="26"/>
      <c r="AG326" s="26"/>
      <c r="AH326" s="26"/>
      <c r="AI326" s="26"/>
      <c r="AJ326" s="26"/>
      <c r="AK326" s="26"/>
      <c r="AL326" s="26"/>
      <c r="AM326" s="26"/>
      <c r="AN326" s="26"/>
      <c r="AO326" s="26"/>
    </row>
    <row r="327" spans="3:41" x14ac:dyDescent="0.4">
      <c r="C327" s="17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6"/>
      <c r="AB327" s="26"/>
      <c r="AC327" s="26"/>
      <c r="AD327" s="26"/>
      <c r="AE327" s="26"/>
      <c r="AF327" s="26"/>
      <c r="AG327" s="26"/>
      <c r="AH327" s="26"/>
      <c r="AI327" s="26"/>
      <c r="AJ327" s="26"/>
      <c r="AK327" s="26"/>
      <c r="AL327" s="26"/>
      <c r="AM327" s="26"/>
      <c r="AN327" s="26"/>
      <c r="AO327" s="26"/>
    </row>
    <row r="328" spans="3:41" x14ac:dyDescent="0.4">
      <c r="C328" s="17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6"/>
      <c r="AB328" s="26"/>
      <c r="AC328" s="26"/>
      <c r="AD328" s="26"/>
      <c r="AE328" s="26"/>
      <c r="AF328" s="26"/>
      <c r="AG328" s="26"/>
      <c r="AH328" s="26"/>
      <c r="AI328" s="26"/>
      <c r="AJ328" s="26"/>
      <c r="AK328" s="26"/>
      <c r="AL328" s="26"/>
      <c r="AM328" s="26"/>
      <c r="AN328" s="26"/>
      <c r="AO328" s="26"/>
    </row>
    <row r="329" spans="3:41" x14ac:dyDescent="0.4">
      <c r="C329" s="17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6"/>
      <c r="AB329" s="26"/>
      <c r="AC329" s="26"/>
      <c r="AD329" s="26"/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26"/>
    </row>
    <row r="330" spans="3:41" x14ac:dyDescent="0.4">
      <c r="C330" s="17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6"/>
      <c r="AB330" s="26"/>
      <c r="AC330" s="26"/>
      <c r="AD330" s="26"/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26"/>
    </row>
    <row r="331" spans="3:41" x14ac:dyDescent="0.4">
      <c r="C331" s="17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6"/>
      <c r="AB331" s="26"/>
      <c r="AC331" s="26"/>
      <c r="AD331" s="26"/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26"/>
    </row>
    <row r="332" spans="3:41" x14ac:dyDescent="0.4">
      <c r="C332" s="17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6"/>
      <c r="AB332" s="26"/>
      <c r="AC332" s="26"/>
      <c r="AD332" s="26"/>
      <c r="AE332" s="26"/>
      <c r="AF332" s="26"/>
      <c r="AG332" s="26"/>
      <c r="AH332" s="26"/>
      <c r="AI332" s="26"/>
      <c r="AJ332" s="26"/>
      <c r="AK332" s="26"/>
      <c r="AL332" s="26"/>
      <c r="AM332" s="26"/>
      <c r="AN332" s="26"/>
      <c r="AO332" s="26"/>
    </row>
    <row r="333" spans="3:41" x14ac:dyDescent="0.4">
      <c r="C333" s="17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6"/>
      <c r="AB333" s="26"/>
      <c r="AC333" s="26"/>
      <c r="AD333" s="26"/>
      <c r="AE333" s="26"/>
      <c r="AF333" s="26"/>
      <c r="AG333" s="26"/>
      <c r="AH333" s="26"/>
      <c r="AI333" s="26"/>
      <c r="AJ333" s="26"/>
      <c r="AK333" s="26"/>
      <c r="AL333" s="26"/>
      <c r="AM333" s="26"/>
      <c r="AN333" s="26"/>
      <c r="AO333" s="26"/>
    </row>
    <row r="334" spans="3:41" x14ac:dyDescent="0.4">
      <c r="C334" s="17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6"/>
      <c r="AB334" s="26"/>
      <c r="AC334" s="26"/>
      <c r="AD334" s="26"/>
      <c r="AE334" s="26"/>
      <c r="AF334" s="26"/>
      <c r="AG334" s="26"/>
      <c r="AH334" s="26"/>
      <c r="AI334" s="26"/>
      <c r="AJ334" s="26"/>
      <c r="AK334" s="26"/>
      <c r="AL334" s="26"/>
      <c r="AM334" s="26"/>
      <c r="AN334" s="26"/>
      <c r="AO334" s="26"/>
    </row>
    <row r="335" spans="3:41" x14ac:dyDescent="0.4">
      <c r="C335" s="17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6"/>
      <c r="AB335" s="26"/>
      <c r="AC335" s="26"/>
      <c r="AD335" s="26"/>
      <c r="AE335" s="26"/>
      <c r="AF335" s="26"/>
      <c r="AG335" s="26"/>
      <c r="AH335" s="26"/>
      <c r="AI335" s="26"/>
      <c r="AJ335" s="26"/>
      <c r="AK335" s="26"/>
      <c r="AL335" s="26"/>
      <c r="AM335" s="26"/>
      <c r="AN335" s="26"/>
      <c r="AO335" s="26"/>
    </row>
    <row r="336" spans="3:41" x14ac:dyDescent="0.4">
      <c r="C336" s="17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6"/>
      <c r="AB336" s="26"/>
      <c r="AC336" s="26"/>
      <c r="AD336" s="26"/>
      <c r="AE336" s="26"/>
      <c r="AF336" s="26"/>
      <c r="AG336" s="26"/>
      <c r="AH336" s="26"/>
      <c r="AI336" s="26"/>
      <c r="AJ336" s="26"/>
      <c r="AK336" s="26"/>
      <c r="AL336" s="26"/>
      <c r="AM336" s="26"/>
      <c r="AN336" s="26"/>
      <c r="AO336" s="26"/>
    </row>
    <row r="337" spans="3:41" x14ac:dyDescent="0.4">
      <c r="C337" s="17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6"/>
      <c r="AB337" s="26"/>
      <c r="AC337" s="26"/>
      <c r="AD337" s="26"/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6"/>
    </row>
    <row r="338" spans="3:41" x14ac:dyDescent="0.4">
      <c r="C338" s="17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6"/>
      <c r="AB338" s="26"/>
      <c r="AC338" s="26"/>
      <c r="AD338" s="26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6"/>
    </row>
    <row r="339" spans="3:41" x14ac:dyDescent="0.4">
      <c r="C339" s="17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6"/>
      <c r="AB339" s="26"/>
      <c r="AC339" s="26"/>
      <c r="AD339" s="26"/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6"/>
    </row>
    <row r="340" spans="3:41" x14ac:dyDescent="0.4">
      <c r="C340" s="17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6"/>
      <c r="AB340" s="26"/>
      <c r="AC340" s="26"/>
      <c r="AD340" s="26"/>
      <c r="AE340" s="26"/>
      <c r="AF340" s="26"/>
      <c r="AG340" s="26"/>
      <c r="AH340" s="26"/>
      <c r="AI340" s="26"/>
      <c r="AJ340" s="26"/>
      <c r="AK340" s="26"/>
      <c r="AL340" s="26"/>
      <c r="AM340" s="26"/>
      <c r="AN340" s="26"/>
      <c r="AO340" s="26"/>
    </row>
    <row r="341" spans="3:41" x14ac:dyDescent="0.4">
      <c r="C341" s="17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6"/>
      <c r="AB341" s="26"/>
      <c r="AC341" s="26"/>
      <c r="AD341" s="26"/>
      <c r="AE341" s="26"/>
      <c r="AF341" s="26"/>
      <c r="AG341" s="26"/>
      <c r="AH341" s="26"/>
      <c r="AI341" s="26"/>
      <c r="AJ341" s="26"/>
      <c r="AK341" s="26"/>
      <c r="AL341" s="26"/>
      <c r="AM341" s="26"/>
      <c r="AN341" s="26"/>
      <c r="AO341" s="26"/>
    </row>
    <row r="342" spans="3:41" x14ac:dyDescent="0.4">
      <c r="C342" s="17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6"/>
      <c r="AB342" s="26"/>
      <c r="AC342" s="26"/>
      <c r="AD342" s="26"/>
      <c r="AE342" s="26"/>
      <c r="AF342" s="26"/>
      <c r="AG342" s="26"/>
      <c r="AH342" s="26"/>
      <c r="AI342" s="26"/>
      <c r="AJ342" s="26"/>
      <c r="AK342" s="26"/>
      <c r="AL342" s="26"/>
      <c r="AM342" s="26"/>
      <c r="AN342" s="26"/>
      <c r="AO342" s="26"/>
    </row>
    <row r="343" spans="3:41" x14ac:dyDescent="0.4">
      <c r="C343" s="17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6"/>
      <c r="AB343" s="26"/>
      <c r="AC343" s="26"/>
      <c r="AD343" s="26"/>
      <c r="AE343" s="26"/>
      <c r="AF343" s="26"/>
      <c r="AG343" s="26"/>
      <c r="AH343" s="26"/>
      <c r="AI343" s="26"/>
      <c r="AJ343" s="26"/>
      <c r="AK343" s="26"/>
      <c r="AL343" s="26"/>
      <c r="AM343" s="26"/>
      <c r="AN343" s="26"/>
      <c r="AO343" s="26"/>
    </row>
    <row r="344" spans="3:41" x14ac:dyDescent="0.4">
      <c r="C344" s="17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6"/>
      <c r="AB344" s="26"/>
      <c r="AC344" s="26"/>
      <c r="AD344" s="26"/>
      <c r="AE344" s="26"/>
      <c r="AF344" s="26"/>
      <c r="AG344" s="26"/>
      <c r="AH344" s="26"/>
      <c r="AI344" s="26"/>
      <c r="AJ344" s="26"/>
      <c r="AK344" s="26"/>
      <c r="AL344" s="26"/>
      <c r="AM344" s="26"/>
      <c r="AN344" s="26"/>
      <c r="AO344" s="26"/>
    </row>
    <row r="345" spans="3:41" x14ac:dyDescent="0.4">
      <c r="C345" s="17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6"/>
      <c r="AB345" s="26"/>
      <c r="AC345" s="26"/>
      <c r="AD345" s="26"/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6"/>
    </row>
    <row r="346" spans="3:41" x14ac:dyDescent="0.4">
      <c r="C346" s="17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6"/>
      <c r="AB346" s="26"/>
      <c r="AC346" s="26"/>
      <c r="AD346" s="26"/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6"/>
    </row>
    <row r="347" spans="3:41" x14ac:dyDescent="0.4">
      <c r="C347" s="17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6"/>
      <c r="AB347" s="26"/>
      <c r="AC347" s="26"/>
      <c r="AD347" s="26"/>
      <c r="AE347" s="26"/>
      <c r="AF347" s="26"/>
      <c r="AG347" s="26"/>
      <c r="AH347" s="26"/>
      <c r="AI347" s="26"/>
      <c r="AJ347" s="26"/>
      <c r="AK347" s="26"/>
      <c r="AL347" s="26"/>
      <c r="AM347" s="26"/>
      <c r="AN347" s="26"/>
      <c r="AO347" s="26"/>
    </row>
    <row r="348" spans="3:41" x14ac:dyDescent="0.4">
      <c r="C348" s="17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</row>
    <row r="349" spans="3:41" x14ac:dyDescent="0.4">
      <c r="C349" s="17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6"/>
      <c r="AB349" s="26"/>
      <c r="AC349" s="26"/>
      <c r="AD349" s="26"/>
      <c r="AE349" s="26"/>
      <c r="AF349" s="26"/>
      <c r="AG349" s="26"/>
      <c r="AH349" s="26"/>
      <c r="AI349" s="26"/>
      <c r="AJ349" s="26"/>
      <c r="AK349" s="26"/>
      <c r="AL349" s="26"/>
      <c r="AM349" s="26"/>
      <c r="AN349" s="26"/>
      <c r="AO349" s="26"/>
    </row>
    <row r="350" spans="3:41" x14ac:dyDescent="0.4">
      <c r="C350" s="17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6"/>
      <c r="AB350" s="26"/>
      <c r="AC350" s="26"/>
      <c r="AD350" s="26"/>
      <c r="AE350" s="26"/>
      <c r="AF350" s="26"/>
      <c r="AG350" s="26"/>
      <c r="AH350" s="26"/>
      <c r="AI350" s="26"/>
      <c r="AJ350" s="26"/>
      <c r="AK350" s="26"/>
      <c r="AL350" s="26"/>
      <c r="AM350" s="26"/>
      <c r="AN350" s="26"/>
      <c r="AO350" s="26"/>
    </row>
    <row r="351" spans="3:41" x14ac:dyDescent="0.4">
      <c r="C351" s="17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6"/>
      <c r="AB351" s="26"/>
      <c r="AC351" s="26"/>
      <c r="AD351" s="26"/>
      <c r="AE351" s="26"/>
      <c r="AF351" s="26"/>
      <c r="AG351" s="26"/>
      <c r="AH351" s="26"/>
      <c r="AI351" s="26"/>
      <c r="AJ351" s="26"/>
      <c r="AK351" s="26"/>
      <c r="AL351" s="26"/>
      <c r="AM351" s="26"/>
      <c r="AN351" s="26"/>
      <c r="AO351" s="26"/>
    </row>
    <row r="352" spans="3:41" x14ac:dyDescent="0.4">
      <c r="C352" s="17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</row>
    <row r="353" spans="3:41" x14ac:dyDescent="0.4">
      <c r="C353" s="17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6"/>
      <c r="AB353" s="26"/>
      <c r="AC353" s="26"/>
      <c r="AD353" s="26"/>
      <c r="AE353" s="26"/>
      <c r="AF353" s="26"/>
      <c r="AG353" s="26"/>
      <c r="AH353" s="26"/>
      <c r="AI353" s="26"/>
      <c r="AJ353" s="26"/>
      <c r="AK353" s="26"/>
      <c r="AL353" s="26"/>
      <c r="AM353" s="26"/>
      <c r="AN353" s="26"/>
      <c r="AO353" s="26"/>
    </row>
    <row r="354" spans="3:41" x14ac:dyDescent="0.4">
      <c r="C354" s="17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6"/>
      <c r="AB354" s="26"/>
      <c r="AC354" s="26"/>
      <c r="AD354" s="26"/>
      <c r="AE354" s="26"/>
      <c r="AF354" s="26"/>
      <c r="AG354" s="26"/>
      <c r="AH354" s="26"/>
      <c r="AI354" s="26"/>
      <c r="AJ354" s="26"/>
      <c r="AK354" s="26"/>
      <c r="AL354" s="26"/>
      <c r="AM354" s="26"/>
      <c r="AN354" s="26"/>
      <c r="AO354" s="26"/>
    </row>
    <row r="355" spans="3:41" x14ac:dyDescent="0.4">
      <c r="C355" s="17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6"/>
      <c r="AB355" s="26"/>
      <c r="AC355" s="26"/>
      <c r="AD355" s="26"/>
      <c r="AE355" s="26"/>
      <c r="AF355" s="26"/>
      <c r="AG355" s="26"/>
      <c r="AH355" s="26"/>
      <c r="AI355" s="26"/>
      <c r="AJ355" s="26"/>
      <c r="AK355" s="26"/>
      <c r="AL355" s="26"/>
      <c r="AM355" s="26"/>
      <c r="AN355" s="26"/>
      <c r="AO355" s="26"/>
    </row>
    <row r="356" spans="3:41" x14ac:dyDescent="0.4">
      <c r="C356" s="17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6"/>
      <c r="AB356" s="26"/>
      <c r="AC356" s="26"/>
      <c r="AD356" s="26"/>
      <c r="AE356" s="26"/>
      <c r="AF356" s="26"/>
      <c r="AG356" s="26"/>
      <c r="AH356" s="26"/>
      <c r="AI356" s="26"/>
      <c r="AJ356" s="26"/>
      <c r="AK356" s="26"/>
      <c r="AL356" s="26"/>
      <c r="AM356" s="26"/>
      <c r="AN356" s="26"/>
      <c r="AO356" s="26"/>
    </row>
    <row r="357" spans="3:41" x14ac:dyDescent="0.4">
      <c r="C357" s="17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6"/>
      <c r="AB357" s="26"/>
      <c r="AC357" s="26"/>
      <c r="AD357" s="26"/>
      <c r="AE357" s="26"/>
      <c r="AF357" s="26"/>
      <c r="AG357" s="26"/>
      <c r="AH357" s="26"/>
      <c r="AI357" s="26"/>
      <c r="AJ357" s="26"/>
      <c r="AK357" s="26"/>
      <c r="AL357" s="26"/>
      <c r="AM357" s="26"/>
      <c r="AN357" s="26"/>
      <c r="AO357" s="26"/>
    </row>
    <row r="358" spans="3:41" x14ac:dyDescent="0.4">
      <c r="C358" s="17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6"/>
      <c r="AB358" s="26"/>
      <c r="AC358" s="26"/>
      <c r="AD358" s="26"/>
      <c r="AE358" s="26"/>
      <c r="AF358" s="26"/>
      <c r="AG358" s="26"/>
      <c r="AH358" s="26"/>
      <c r="AI358" s="26"/>
      <c r="AJ358" s="26"/>
      <c r="AK358" s="26"/>
      <c r="AL358" s="26"/>
      <c r="AM358" s="26"/>
      <c r="AN358" s="26"/>
      <c r="AO358" s="26"/>
    </row>
    <row r="359" spans="3:41" x14ac:dyDescent="0.4">
      <c r="C359" s="17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6"/>
      <c r="AB359" s="26"/>
      <c r="AC359" s="26"/>
      <c r="AD359" s="26"/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6"/>
    </row>
    <row r="360" spans="3:41" x14ac:dyDescent="0.4">
      <c r="C360" s="17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6"/>
      <c r="AB360" s="26"/>
      <c r="AC360" s="26"/>
      <c r="AD360" s="26"/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6"/>
    </row>
    <row r="361" spans="3:41" x14ac:dyDescent="0.4">
      <c r="C361" s="17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6"/>
      <c r="AB361" s="26"/>
      <c r="AC361" s="26"/>
      <c r="AD361" s="26"/>
      <c r="AE361" s="26"/>
      <c r="AF361" s="26"/>
      <c r="AG361" s="26"/>
      <c r="AH361" s="26"/>
      <c r="AI361" s="26"/>
      <c r="AJ361" s="26"/>
      <c r="AK361" s="26"/>
      <c r="AL361" s="26"/>
      <c r="AM361" s="26"/>
      <c r="AN361" s="26"/>
      <c r="AO361" s="26"/>
    </row>
    <row r="362" spans="3:41" x14ac:dyDescent="0.4">
      <c r="C362" s="17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6"/>
      <c r="AB362" s="26"/>
      <c r="AC362" s="26"/>
      <c r="AD362" s="26"/>
      <c r="AE362" s="26"/>
      <c r="AF362" s="26"/>
      <c r="AG362" s="26"/>
      <c r="AH362" s="26"/>
      <c r="AI362" s="26"/>
      <c r="AJ362" s="26"/>
      <c r="AK362" s="26"/>
      <c r="AL362" s="26"/>
      <c r="AM362" s="26"/>
      <c r="AN362" s="26"/>
      <c r="AO362" s="26"/>
    </row>
    <row r="363" spans="3:41" x14ac:dyDescent="0.4">
      <c r="C363" s="17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6"/>
      <c r="AB363" s="26"/>
      <c r="AC363" s="26"/>
      <c r="AD363" s="26"/>
      <c r="AE363" s="26"/>
      <c r="AF363" s="26"/>
      <c r="AG363" s="26"/>
      <c r="AH363" s="26"/>
      <c r="AI363" s="26"/>
      <c r="AJ363" s="26"/>
      <c r="AK363" s="26"/>
      <c r="AL363" s="26"/>
      <c r="AM363" s="26"/>
      <c r="AN363" s="26"/>
      <c r="AO363" s="26"/>
    </row>
    <row r="364" spans="3:41" x14ac:dyDescent="0.4">
      <c r="C364" s="17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6"/>
      <c r="AB364" s="26"/>
      <c r="AC364" s="26"/>
      <c r="AD364" s="26"/>
      <c r="AE364" s="26"/>
      <c r="AF364" s="26"/>
      <c r="AG364" s="26"/>
      <c r="AH364" s="26"/>
      <c r="AI364" s="26"/>
      <c r="AJ364" s="26"/>
      <c r="AK364" s="26"/>
      <c r="AL364" s="26"/>
      <c r="AM364" s="26"/>
      <c r="AN364" s="26"/>
      <c r="AO364" s="26"/>
    </row>
    <row r="365" spans="3:41" x14ac:dyDescent="0.4">
      <c r="C365" s="17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6"/>
      <c r="AB365" s="26"/>
      <c r="AC365" s="26"/>
      <c r="AD365" s="26"/>
      <c r="AE365" s="26"/>
      <c r="AF365" s="26"/>
      <c r="AG365" s="26"/>
      <c r="AH365" s="26"/>
      <c r="AI365" s="26"/>
      <c r="AJ365" s="26"/>
      <c r="AK365" s="26"/>
      <c r="AL365" s="26"/>
      <c r="AM365" s="26"/>
      <c r="AN365" s="26"/>
      <c r="AO365" s="26"/>
    </row>
    <row r="366" spans="3:41" x14ac:dyDescent="0.4">
      <c r="C366" s="17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6"/>
      <c r="AB366" s="26"/>
      <c r="AC366" s="26"/>
      <c r="AD366" s="26"/>
      <c r="AE366" s="26"/>
      <c r="AF366" s="26"/>
      <c r="AG366" s="26"/>
      <c r="AH366" s="26"/>
      <c r="AI366" s="26"/>
      <c r="AJ366" s="26"/>
      <c r="AK366" s="26"/>
      <c r="AL366" s="26"/>
      <c r="AM366" s="26"/>
      <c r="AN366" s="26"/>
      <c r="AO366" s="26"/>
    </row>
    <row r="367" spans="3:41" x14ac:dyDescent="0.4">
      <c r="C367" s="17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6"/>
      <c r="AB367" s="26"/>
      <c r="AC367" s="26"/>
      <c r="AD367" s="26"/>
      <c r="AE367" s="26"/>
      <c r="AF367" s="26"/>
      <c r="AG367" s="26"/>
      <c r="AH367" s="26"/>
      <c r="AI367" s="26"/>
      <c r="AJ367" s="26"/>
      <c r="AK367" s="26"/>
      <c r="AL367" s="26"/>
      <c r="AM367" s="26"/>
      <c r="AN367" s="26"/>
      <c r="AO367" s="26"/>
    </row>
    <row r="368" spans="3:41" x14ac:dyDescent="0.4">
      <c r="C368" s="17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6"/>
      <c r="AB368" s="26"/>
      <c r="AC368" s="26"/>
      <c r="AD368" s="26"/>
      <c r="AE368" s="26"/>
      <c r="AF368" s="26"/>
      <c r="AG368" s="26"/>
      <c r="AH368" s="26"/>
      <c r="AI368" s="26"/>
      <c r="AJ368" s="26"/>
      <c r="AK368" s="26"/>
      <c r="AL368" s="26"/>
      <c r="AM368" s="26"/>
      <c r="AN368" s="26"/>
      <c r="AO368" s="26"/>
    </row>
    <row r="369" spans="3:41" x14ac:dyDescent="0.4">
      <c r="C369" s="17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6"/>
      <c r="AB369" s="26"/>
      <c r="AC369" s="26"/>
      <c r="AD369" s="26"/>
      <c r="AE369" s="26"/>
      <c r="AF369" s="26"/>
      <c r="AG369" s="26"/>
      <c r="AH369" s="26"/>
      <c r="AI369" s="26"/>
      <c r="AJ369" s="26"/>
      <c r="AK369" s="26"/>
      <c r="AL369" s="26"/>
      <c r="AM369" s="26"/>
      <c r="AN369" s="26"/>
      <c r="AO369" s="26"/>
    </row>
    <row r="370" spans="3:41" x14ac:dyDescent="0.4">
      <c r="C370" s="17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6"/>
      <c r="AB370" s="26"/>
      <c r="AC370" s="26"/>
      <c r="AD370" s="26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/>
      <c r="AO370" s="26"/>
    </row>
    <row r="371" spans="3:41" x14ac:dyDescent="0.4">
      <c r="C371" s="17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6"/>
      <c r="AB371" s="26"/>
      <c r="AC371" s="26"/>
      <c r="AD371" s="26"/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6"/>
    </row>
    <row r="372" spans="3:41" x14ac:dyDescent="0.4">
      <c r="C372" s="17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6"/>
      <c r="AB372" s="26"/>
      <c r="AC372" s="26"/>
      <c r="AD372" s="26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6"/>
    </row>
    <row r="373" spans="3:41" x14ac:dyDescent="0.4">
      <c r="C373" s="17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6"/>
      <c r="AB373" s="26"/>
      <c r="AC373" s="26"/>
      <c r="AD373" s="26"/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6"/>
    </row>
    <row r="374" spans="3:41" x14ac:dyDescent="0.4">
      <c r="C374" s="17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6"/>
      <c r="AB374" s="26"/>
      <c r="AC374" s="26"/>
      <c r="AD374" s="26"/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6"/>
    </row>
    <row r="375" spans="3:41" x14ac:dyDescent="0.4">
      <c r="C375" s="17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6"/>
      <c r="AB375" s="26"/>
      <c r="AC375" s="26"/>
      <c r="AD375" s="26"/>
      <c r="AE375" s="26"/>
      <c r="AF375" s="26"/>
      <c r="AG375" s="26"/>
      <c r="AH375" s="26"/>
      <c r="AI375" s="26"/>
      <c r="AJ375" s="26"/>
      <c r="AK375" s="26"/>
      <c r="AL375" s="26"/>
      <c r="AM375" s="26"/>
      <c r="AN375" s="26"/>
      <c r="AO375" s="26"/>
    </row>
    <row r="376" spans="3:41" x14ac:dyDescent="0.4">
      <c r="C376" s="17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6"/>
      <c r="AB376" s="26"/>
      <c r="AC376" s="26"/>
      <c r="AD376" s="26"/>
      <c r="AE376" s="26"/>
      <c r="AF376" s="26"/>
      <c r="AG376" s="26"/>
      <c r="AH376" s="26"/>
      <c r="AI376" s="26"/>
      <c r="AJ376" s="26"/>
      <c r="AK376" s="26"/>
      <c r="AL376" s="26"/>
      <c r="AM376" s="26"/>
      <c r="AN376" s="26"/>
      <c r="AO376" s="26"/>
    </row>
    <row r="377" spans="3:41" x14ac:dyDescent="0.4">
      <c r="C377" s="17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6"/>
      <c r="AB377" s="26"/>
      <c r="AC377" s="26"/>
      <c r="AD377" s="26"/>
      <c r="AE377" s="26"/>
      <c r="AF377" s="26"/>
      <c r="AG377" s="26"/>
      <c r="AH377" s="26"/>
      <c r="AI377" s="26"/>
      <c r="AJ377" s="26"/>
      <c r="AK377" s="26"/>
      <c r="AL377" s="26"/>
      <c r="AM377" s="26"/>
      <c r="AN377" s="26"/>
      <c r="AO377" s="26"/>
    </row>
    <row r="378" spans="3:41" x14ac:dyDescent="0.4">
      <c r="C378" s="17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AL378" s="26"/>
      <c r="AM378" s="26"/>
      <c r="AN378" s="26"/>
      <c r="AO378" s="26"/>
    </row>
    <row r="379" spans="3:41" x14ac:dyDescent="0.4">
      <c r="C379" s="17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6"/>
      <c r="AB379" s="26"/>
      <c r="AC379" s="26"/>
      <c r="AD379" s="26"/>
      <c r="AE379" s="26"/>
      <c r="AF379" s="26"/>
      <c r="AG379" s="26"/>
      <c r="AH379" s="26"/>
      <c r="AI379" s="26"/>
      <c r="AJ379" s="26"/>
      <c r="AK379" s="26"/>
      <c r="AL379" s="26"/>
      <c r="AM379" s="26"/>
      <c r="AN379" s="26"/>
      <c r="AO379" s="26"/>
    </row>
    <row r="380" spans="3:41" x14ac:dyDescent="0.4">
      <c r="C380" s="17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6"/>
      <c r="AB380" s="26"/>
      <c r="AC380" s="26"/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</row>
    <row r="381" spans="3:41" x14ac:dyDescent="0.4">
      <c r="C381" s="17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6"/>
      <c r="AB381" s="26"/>
      <c r="AC381" s="26"/>
      <c r="AD381" s="26"/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6"/>
    </row>
    <row r="382" spans="3:41" x14ac:dyDescent="0.4">
      <c r="C382" s="17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6"/>
      <c r="AB382" s="26"/>
      <c r="AC382" s="26"/>
      <c r="AD382" s="26"/>
      <c r="AE382" s="26"/>
      <c r="AF382" s="26"/>
      <c r="AG382" s="26"/>
      <c r="AH382" s="26"/>
      <c r="AI382" s="26"/>
      <c r="AJ382" s="26"/>
      <c r="AK382" s="26"/>
      <c r="AL382" s="26"/>
      <c r="AM382" s="26"/>
      <c r="AN382" s="26"/>
      <c r="AO382" s="26"/>
    </row>
    <row r="383" spans="3:41" x14ac:dyDescent="0.4">
      <c r="C383" s="17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6"/>
      <c r="AB383" s="26"/>
      <c r="AC383" s="26"/>
      <c r="AD383" s="26"/>
      <c r="AE383" s="26"/>
      <c r="AF383" s="26"/>
      <c r="AG383" s="26"/>
      <c r="AH383" s="26"/>
      <c r="AI383" s="26"/>
      <c r="AJ383" s="26"/>
      <c r="AK383" s="26"/>
      <c r="AL383" s="26"/>
      <c r="AM383" s="26"/>
      <c r="AN383" s="26"/>
      <c r="AO383" s="26"/>
    </row>
    <row r="384" spans="3:41" x14ac:dyDescent="0.4">
      <c r="C384" s="17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6"/>
      <c r="AB384" s="26"/>
      <c r="AC384" s="26"/>
      <c r="AD384" s="26"/>
      <c r="AE384" s="26"/>
      <c r="AF384" s="26"/>
      <c r="AG384" s="26"/>
      <c r="AH384" s="26"/>
      <c r="AI384" s="26"/>
      <c r="AJ384" s="26"/>
      <c r="AK384" s="26"/>
      <c r="AL384" s="26"/>
      <c r="AM384" s="26"/>
      <c r="AN384" s="26"/>
      <c r="AO384" s="26"/>
    </row>
    <row r="385" spans="3:41" x14ac:dyDescent="0.4">
      <c r="C385" s="17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J385" s="26"/>
      <c r="AK385" s="26"/>
      <c r="AL385" s="26"/>
      <c r="AM385" s="26"/>
      <c r="AN385" s="26"/>
      <c r="AO385" s="26"/>
    </row>
    <row r="386" spans="3:41" x14ac:dyDescent="0.4">
      <c r="C386" s="17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6"/>
      <c r="AB386" s="26"/>
      <c r="AC386" s="26"/>
      <c r="AD386" s="26"/>
      <c r="AE386" s="26"/>
      <c r="AF386" s="26"/>
      <c r="AG386" s="26"/>
      <c r="AH386" s="26"/>
      <c r="AI386" s="26"/>
      <c r="AJ386" s="26"/>
      <c r="AK386" s="26"/>
      <c r="AL386" s="26"/>
      <c r="AM386" s="26"/>
      <c r="AN386" s="26"/>
      <c r="AO386" s="26"/>
    </row>
    <row r="387" spans="3:41" x14ac:dyDescent="0.4">
      <c r="C387" s="17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6"/>
      <c r="AB387" s="26"/>
      <c r="AC387" s="26"/>
      <c r="AD387" s="26"/>
      <c r="AE387" s="26"/>
      <c r="AF387" s="26"/>
      <c r="AG387" s="26"/>
      <c r="AH387" s="26"/>
      <c r="AI387" s="26"/>
      <c r="AJ387" s="26"/>
      <c r="AK387" s="26"/>
      <c r="AL387" s="26"/>
      <c r="AM387" s="26"/>
      <c r="AN387" s="26"/>
      <c r="AO387" s="26"/>
    </row>
    <row r="388" spans="3:41" x14ac:dyDescent="0.4">
      <c r="C388" s="17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6"/>
      <c r="AB388" s="26"/>
      <c r="AC388" s="26"/>
      <c r="AD388" s="26"/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6"/>
    </row>
    <row r="389" spans="3:41" x14ac:dyDescent="0.4">
      <c r="C389" s="17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6"/>
      <c r="AB389" s="26"/>
      <c r="AC389" s="26"/>
      <c r="AD389" s="26"/>
      <c r="AE389" s="26"/>
      <c r="AF389" s="26"/>
      <c r="AG389" s="26"/>
      <c r="AH389" s="26"/>
      <c r="AI389" s="26"/>
      <c r="AJ389" s="26"/>
      <c r="AK389" s="26"/>
      <c r="AL389" s="26"/>
      <c r="AM389" s="26"/>
      <c r="AN389" s="26"/>
      <c r="AO389" s="26"/>
    </row>
    <row r="390" spans="3:41" x14ac:dyDescent="0.4">
      <c r="C390" s="17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6"/>
      <c r="AB390" s="26"/>
      <c r="AC390" s="26"/>
      <c r="AD390" s="26"/>
      <c r="AE390" s="26"/>
      <c r="AF390" s="26"/>
      <c r="AG390" s="26"/>
      <c r="AH390" s="26"/>
      <c r="AI390" s="26"/>
      <c r="AJ390" s="26"/>
      <c r="AK390" s="26"/>
      <c r="AL390" s="26"/>
      <c r="AM390" s="26"/>
      <c r="AN390" s="26"/>
      <c r="AO390" s="26"/>
    </row>
    <row r="391" spans="3:41" x14ac:dyDescent="0.4">
      <c r="C391" s="17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6"/>
      <c r="AB391" s="26"/>
      <c r="AC391" s="26"/>
      <c r="AD391" s="26"/>
      <c r="AE391" s="26"/>
      <c r="AF391" s="26"/>
      <c r="AG391" s="26"/>
      <c r="AH391" s="26"/>
      <c r="AI391" s="26"/>
      <c r="AJ391" s="26"/>
      <c r="AK391" s="26"/>
      <c r="AL391" s="26"/>
      <c r="AM391" s="26"/>
      <c r="AN391" s="26"/>
      <c r="AO391" s="26"/>
    </row>
    <row r="392" spans="3:41" x14ac:dyDescent="0.4">
      <c r="C392" s="17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6"/>
      <c r="AB392" s="26"/>
      <c r="AC392" s="26"/>
      <c r="AD392" s="26"/>
      <c r="AE392" s="26"/>
      <c r="AF392" s="26"/>
      <c r="AG392" s="26"/>
      <c r="AH392" s="26"/>
      <c r="AI392" s="26"/>
      <c r="AJ392" s="26"/>
      <c r="AK392" s="26"/>
      <c r="AL392" s="26"/>
      <c r="AM392" s="26"/>
      <c r="AN392" s="26"/>
      <c r="AO392" s="26"/>
    </row>
    <row r="393" spans="3:41" x14ac:dyDescent="0.4">
      <c r="C393" s="17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6"/>
      <c r="AB393" s="26"/>
      <c r="AC393" s="26"/>
      <c r="AD393" s="26"/>
      <c r="AE393" s="26"/>
      <c r="AF393" s="26"/>
      <c r="AG393" s="26"/>
      <c r="AH393" s="26"/>
      <c r="AI393" s="26"/>
      <c r="AJ393" s="26"/>
      <c r="AK393" s="26"/>
      <c r="AL393" s="26"/>
      <c r="AM393" s="26"/>
      <c r="AN393" s="26"/>
      <c r="AO393" s="26"/>
    </row>
    <row r="394" spans="3:41" x14ac:dyDescent="0.4">
      <c r="C394" s="17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6"/>
      <c r="AB394" s="26"/>
      <c r="AC394" s="26"/>
      <c r="AD394" s="26"/>
      <c r="AE394" s="26"/>
      <c r="AF394" s="26"/>
      <c r="AG394" s="26"/>
      <c r="AH394" s="26"/>
      <c r="AI394" s="26"/>
      <c r="AJ394" s="26"/>
      <c r="AK394" s="26"/>
      <c r="AL394" s="26"/>
      <c r="AM394" s="26"/>
      <c r="AN394" s="26"/>
      <c r="AO394" s="26"/>
    </row>
    <row r="395" spans="3:41" x14ac:dyDescent="0.4">
      <c r="C395" s="17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6"/>
      <c r="AB395" s="26"/>
      <c r="AC395" s="26"/>
      <c r="AD395" s="26"/>
      <c r="AE395" s="26"/>
      <c r="AF395" s="26"/>
      <c r="AG395" s="26"/>
      <c r="AH395" s="26"/>
      <c r="AI395" s="26"/>
      <c r="AJ395" s="26"/>
      <c r="AK395" s="26"/>
      <c r="AL395" s="26"/>
      <c r="AM395" s="26"/>
      <c r="AN395" s="26"/>
      <c r="AO395" s="26"/>
    </row>
    <row r="396" spans="3:41" x14ac:dyDescent="0.4">
      <c r="C396" s="17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6"/>
      <c r="AB396" s="26"/>
      <c r="AC396" s="26"/>
      <c r="AD396" s="26"/>
      <c r="AE396" s="26"/>
      <c r="AF396" s="26"/>
      <c r="AG396" s="26"/>
      <c r="AH396" s="26"/>
      <c r="AI396" s="26"/>
      <c r="AJ396" s="26"/>
      <c r="AK396" s="26"/>
      <c r="AL396" s="26"/>
      <c r="AM396" s="26"/>
      <c r="AN396" s="26"/>
      <c r="AO396" s="26"/>
    </row>
    <row r="397" spans="3:41" x14ac:dyDescent="0.4">
      <c r="C397" s="17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6"/>
      <c r="AB397" s="26"/>
      <c r="AC397" s="26"/>
      <c r="AD397" s="26"/>
      <c r="AE397" s="26"/>
      <c r="AF397" s="26"/>
      <c r="AG397" s="26"/>
      <c r="AH397" s="26"/>
      <c r="AI397" s="26"/>
      <c r="AJ397" s="26"/>
      <c r="AK397" s="26"/>
      <c r="AL397" s="26"/>
      <c r="AM397" s="26"/>
      <c r="AN397" s="26"/>
      <c r="AO397" s="26"/>
    </row>
    <row r="398" spans="3:41" x14ac:dyDescent="0.4">
      <c r="C398" s="17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6"/>
      <c r="AB398" s="26"/>
      <c r="AC398" s="26"/>
      <c r="AD398" s="26"/>
      <c r="AE398" s="26"/>
      <c r="AF398" s="26"/>
      <c r="AG398" s="26"/>
      <c r="AH398" s="26"/>
      <c r="AI398" s="26"/>
      <c r="AJ398" s="26"/>
      <c r="AK398" s="26"/>
      <c r="AL398" s="26"/>
      <c r="AM398" s="26"/>
      <c r="AN398" s="26"/>
      <c r="AO398" s="26"/>
    </row>
    <row r="399" spans="3:41" x14ac:dyDescent="0.4">
      <c r="C399" s="17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6"/>
      <c r="AB399" s="26"/>
      <c r="AC399" s="26"/>
      <c r="AD399" s="26"/>
      <c r="AE399" s="26"/>
      <c r="AF399" s="26"/>
      <c r="AG399" s="26"/>
      <c r="AH399" s="26"/>
      <c r="AI399" s="26"/>
      <c r="AJ399" s="26"/>
      <c r="AK399" s="26"/>
      <c r="AL399" s="26"/>
      <c r="AM399" s="26"/>
      <c r="AN399" s="26"/>
      <c r="AO399" s="26"/>
    </row>
    <row r="400" spans="3:41" x14ac:dyDescent="0.4">
      <c r="C400" s="17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6"/>
      <c r="AB400" s="26"/>
      <c r="AC400" s="26"/>
      <c r="AD400" s="26"/>
      <c r="AE400" s="26"/>
      <c r="AF400" s="26"/>
      <c r="AG400" s="26"/>
      <c r="AH400" s="26"/>
      <c r="AI400" s="26"/>
      <c r="AJ400" s="26"/>
      <c r="AK400" s="26"/>
      <c r="AL400" s="26"/>
      <c r="AM400" s="26"/>
      <c r="AN400" s="26"/>
      <c r="AO400" s="26"/>
    </row>
    <row r="401" spans="3:41" x14ac:dyDescent="0.4">
      <c r="C401" s="17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6"/>
      <c r="AB401" s="26"/>
      <c r="AC401" s="26"/>
      <c r="AD401" s="26"/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  <c r="AO401" s="26"/>
    </row>
    <row r="402" spans="3:41" x14ac:dyDescent="0.4">
      <c r="C402" s="17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6"/>
      <c r="AB402" s="26"/>
      <c r="AC402" s="26"/>
      <c r="AD402" s="26"/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  <c r="AO402" s="26"/>
    </row>
    <row r="403" spans="3:41" x14ac:dyDescent="0.4">
      <c r="C403" s="17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6"/>
      <c r="AB403" s="26"/>
      <c r="AC403" s="26"/>
      <c r="AD403" s="26"/>
      <c r="AE403" s="26"/>
      <c r="AF403" s="26"/>
      <c r="AG403" s="26"/>
      <c r="AH403" s="26"/>
      <c r="AI403" s="26"/>
      <c r="AJ403" s="26"/>
      <c r="AK403" s="26"/>
      <c r="AL403" s="26"/>
      <c r="AM403" s="26"/>
      <c r="AN403" s="26"/>
      <c r="AO403" s="26"/>
    </row>
    <row r="404" spans="3:41" x14ac:dyDescent="0.4">
      <c r="C404" s="17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6"/>
      <c r="AB404" s="26"/>
      <c r="AC404" s="26"/>
      <c r="AD404" s="26"/>
      <c r="AE404" s="26"/>
      <c r="AF404" s="26"/>
      <c r="AG404" s="26"/>
      <c r="AH404" s="26"/>
      <c r="AI404" s="26"/>
      <c r="AJ404" s="26"/>
      <c r="AK404" s="26"/>
      <c r="AL404" s="26"/>
      <c r="AM404" s="26"/>
      <c r="AN404" s="26"/>
      <c r="AO404" s="26"/>
    </row>
    <row r="405" spans="3:41" x14ac:dyDescent="0.4">
      <c r="C405" s="17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6"/>
      <c r="AB405" s="26"/>
      <c r="AC405" s="26"/>
      <c r="AD405" s="26"/>
      <c r="AE405" s="26"/>
      <c r="AF405" s="26"/>
      <c r="AG405" s="26"/>
      <c r="AH405" s="26"/>
      <c r="AI405" s="26"/>
      <c r="AJ405" s="26"/>
      <c r="AK405" s="26"/>
      <c r="AL405" s="26"/>
      <c r="AM405" s="26"/>
      <c r="AN405" s="26"/>
      <c r="AO405" s="26"/>
    </row>
    <row r="406" spans="3:41" x14ac:dyDescent="0.4">
      <c r="C406" s="17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6"/>
      <c r="AB406" s="26"/>
      <c r="AC406" s="26"/>
      <c r="AD406" s="26"/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6"/>
    </row>
    <row r="407" spans="3:41" x14ac:dyDescent="0.4">
      <c r="C407" s="17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6"/>
      <c r="AB407" s="26"/>
      <c r="AC407" s="26"/>
      <c r="AD407" s="26"/>
      <c r="AE407" s="26"/>
      <c r="AF407" s="26"/>
      <c r="AG407" s="26"/>
      <c r="AH407" s="26"/>
      <c r="AI407" s="26"/>
      <c r="AJ407" s="26"/>
      <c r="AK407" s="26"/>
      <c r="AL407" s="26"/>
      <c r="AM407" s="26"/>
      <c r="AN407" s="26"/>
      <c r="AO407" s="26"/>
    </row>
    <row r="408" spans="3:41" x14ac:dyDescent="0.4">
      <c r="C408" s="17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6"/>
      <c r="AB408" s="26"/>
      <c r="AC408" s="26"/>
      <c r="AD408" s="26"/>
      <c r="AE408" s="26"/>
      <c r="AF408" s="26"/>
      <c r="AG408" s="26"/>
      <c r="AH408" s="26"/>
      <c r="AI408" s="26"/>
      <c r="AJ408" s="26"/>
      <c r="AK408" s="26"/>
      <c r="AL408" s="26"/>
      <c r="AM408" s="26"/>
      <c r="AN408" s="26"/>
      <c r="AO408" s="26"/>
    </row>
    <row r="409" spans="3:41" x14ac:dyDescent="0.4">
      <c r="C409" s="17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6"/>
      <c r="AB409" s="26"/>
      <c r="AC409" s="26"/>
      <c r="AD409" s="26"/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6"/>
    </row>
    <row r="410" spans="3:41" x14ac:dyDescent="0.4">
      <c r="C410" s="17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6"/>
      <c r="AB410" s="26"/>
      <c r="AC410" s="26"/>
      <c r="AD410" s="26"/>
      <c r="AE410" s="26"/>
      <c r="AF410" s="26"/>
      <c r="AG410" s="26"/>
      <c r="AH410" s="26"/>
      <c r="AI410" s="26"/>
      <c r="AJ410" s="26"/>
      <c r="AK410" s="26"/>
      <c r="AL410" s="26"/>
      <c r="AM410" s="26"/>
      <c r="AN410" s="26"/>
      <c r="AO410" s="26"/>
    </row>
    <row r="411" spans="3:41" x14ac:dyDescent="0.4">
      <c r="C411" s="17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6"/>
      <c r="AB411" s="26"/>
      <c r="AC411" s="26"/>
      <c r="AD411" s="26"/>
      <c r="AE411" s="26"/>
      <c r="AF411" s="26"/>
      <c r="AG411" s="26"/>
      <c r="AH411" s="26"/>
      <c r="AI411" s="26"/>
      <c r="AJ411" s="26"/>
      <c r="AK411" s="26"/>
      <c r="AL411" s="26"/>
      <c r="AM411" s="26"/>
      <c r="AN411" s="26"/>
      <c r="AO411" s="26"/>
    </row>
    <row r="412" spans="3:41" x14ac:dyDescent="0.4">
      <c r="C412" s="17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6"/>
      <c r="AB412" s="26"/>
      <c r="AC412" s="26"/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</row>
    <row r="413" spans="3:41" x14ac:dyDescent="0.4">
      <c r="C413" s="17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6"/>
      <c r="AB413" s="26"/>
      <c r="AC413" s="26"/>
      <c r="AD413" s="26"/>
      <c r="AE413" s="26"/>
      <c r="AF413" s="26"/>
      <c r="AG413" s="26"/>
      <c r="AH413" s="26"/>
      <c r="AI413" s="26"/>
      <c r="AJ413" s="26"/>
      <c r="AK413" s="26"/>
      <c r="AL413" s="26"/>
      <c r="AM413" s="26"/>
      <c r="AN413" s="26"/>
      <c r="AO413" s="26"/>
    </row>
    <row r="414" spans="3:41" x14ac:dyDescent="0.4">
      <c r="C414" s="17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6"/>
      <c r="AB414" s="26"/>
      <c r="AC414" s="26"/>
      <c r="AD414" s="26"/>
      <c r="AE414" s="26"/>
      <c r="AF414" s="26"/>
      <c r="AG414" s="26"/>
      <c r="AH414" s="26"/>
      <c r="AI414" s="26"/>
      <c r="AJ414" s="26"/>
      <c r="AK414" s="26"/>
      <c r="AL414" s="26"/>
      <c r="AM414" s="26"/>
      <c r="AN414" s="26"/>
      <c r="AO414" s="26"/>
    </row>
    <row r="415" spans="3:41" x14ac:dyDescent="0.4">
      <c r="C415" s="17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6"/>
      <c r="AB415" s="26"/>
      <c r="AC415" s="26"/>
      <c r="AD415" s="26"/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26"/>
    </row>
    <row r="416" spans="3:41" x14ac:dyDescent="0.4">
      <c r="C416" s="17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6"/>
      <c r="AB416" s="26"/>
      <c r="AC416" s="26"/>
      <c r="AD416" s="26"/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26"/>
    </row>
    <row r="417" spans="3:41" x14ac:dyDescent="0.4">
      <c r="C417" s="17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6"/>
      <c r="AB417" s="26"/>
      <c r="AC417" s="26"/>
      <c r="AD417" s="26"/>
      <c r="AE417" s="26"/>
      <c r="AF417" s="26"/>
      <c r="AG417" s="26"/>
      <c r="AH417" s="26"/>
      <c r="AI417" s="26"/>
      <c r="AJ417" s="26"/>
      <c r="AK417" s="26"/>
      <c r="AL417" s="26"/>
      <c r="AM417" s="26"/>
      <c r="AN417" s="26"/>
      <c r="AO417" s="26"/>
    </row>
    <row r="418" spans="3:41" x14ac:dyDescent="0.4">
      <c r="C418" s="17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6"/>
      <c r="AB418" s="26"/>
      <c r="AC418" s="26"/>
      <c r="AD418" s="26"/>
      <c r="AE418" s="26"/>
      <c r="AF418" s="26"/>
      <c r="AG418" s="26"/>
      <c r="AH418" s="26"/>
      <c r="AI418" s="26"/>
      <c r="AJ418" s="26"/>
      <c r="AK418" s="26"/>
      <c r="AL418" s="26"/>
      <c r="AM418" s="26"/>
      <c r="AN418" s="26"/>
      <c r="AO418" s="26"/>
    </row>
    <row r="419" spans="3:41" x14ac:dyDescent="0.4">
      <c r="C419" s="17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6"/>
      <c r="AB419" s="26"/>
      <c r="AC419" s="26"/>
      <c r="AD419" s="26"/>
      <c r="AE419" s="26"/>
      <c r="AF419" s="26"/>
      <c r="AG419" s="26"/>
      <c r="AH419" s="26"/>
      <c r="AI419" s="26"/>
      <c r="AJ419" s="26"/>
      <c r="AK419" s="26"/>
      <c r="AL419" s="26"/>
      <c r="AM419" s="26"/>
      <c r="AN419" s="26"/>
      <c r="AO419" s="26"/>
    </row>
    <row r="420" spans="3:41" x14ac:dyDescent="0.4">
      <c r="C420" s="17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6"/>
      <c r="AB420" s="26"/>
      <c r="AC420" s="26"/>
      <c r="AD420" s="26"/>
      <c r="AE420" s="26"/>
      <c r="AF420" s="26"/>
      <c r="AG420" s="26"/>
      <c r="AH420" s="26"/>
      <c r="AI420" s="26"/>
      <c r="AJ420" s="26"/>
      <c r="AK420" s="26"/>
      <c r="AL420" s="26"/>
      <c r="AM420" s="26"/>
      <c r="AN420" s="26"/>
      <c r="AO420" s="26"/>
    </row>
    <row r="421" spans="3:41" x14ac:dyDescent="0.4">
      <c r="C421" s="17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6"/>
      <c r="AB421" s="26"/>
      <c r="AC421" s="26"/>
      <c r="AD421" s="26"/>
      <c r="AE421" s="26"/>
      <c r="AF421" s="26"/>
      <c r="AG421" s="26"/>
      <c r="AH421" s="26"/>
      <c r="AI421" s="26"/>
      <c r="AJ421" s="26"/>
      <c r="AK421" s="26"/>
      <c r="AL421" s="26"/>
      <c r="AM421" s="26"/>
      <c r="AN421" s="26"/>
      <c r="AO421" s="26"/>
    </row>
    <row r="422" spans="3:41" x14ac:dyDescent="0.4">
      <c r="C422" s="17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</row>
    <row r="423" spans="3:41" x14ac:dyDescent="0.4">
      <c r="C423" s="17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6"/>
      <c r="AB423" s="26"/>
      <c r="AC423" s="26"/>
      <c r="AD423" s="26"/>
      <c r="AE423" s="26"/>
      <c r="AF423" s="26"/>
      <c r="AG423" s="26"/>
      <c r="AH423" s="26"/>
      <c r="AI423" s="26"/>
      <c r="AJ423" s="26"/>
      <c r="AK423" s="26"/>
      <c r="AL423" s="26"/>
      <c r="AM423" s="26"/>
      <c r="AN423" s="26"/>
      <c r="AO423" s="26"/>
    </row>
    <row r="424" spans="3:41" x14ac:dyDescent="0.4">
      <c r="C424" s="17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6"/>
      <c r="AB424" s="26"/>
      <c r="AC424" s="26"/>
      <c r="AD424" s="26"/>
      <c r="AE424" s="26"/>
      <c r="AF424" s="26"/>
      <c r="AG424" s="26"/>
      <c r="AH424" s="26"/>
      <c r="AI424" s="26"/>
      <c r="AJ424" s="26"/>
      <c r="AK424" s="26"/>
      <c r="AL424" s="26"/>
      <c r="AM424" s="26"/>
      <c r="AN424" s="26"/>
      <c r="AO424" s="26"/>
    </row>
    <row r="425" spans="3:41" x14ac:dyDescent="0.4">
      <c r="C425" s="17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6"/>
      <c r="AB425" s="26"/>
      <c r="AC425" s="26"/>
      <c r="AD425" s="26"/>
      <c r="AE425" s="26"/>
      <c r="AF425" s="26"/>
      <c r="AG425" s="26"/>
      <c r="AH425" s="26"/>
      <c r="AI425" s="26"/>
      <c r="AJ425" s="26"/>
      <c r="AK425" s="26"/>
      <c r="AL425" s="26"/>
      <c r="AM425" s="26"/>
      <c r="AN425" s="26"/>
      <c r="AO425" s="26"/>
    </row>
    <row r="426" spans="3:41" x14ac:dyDescent="0.4">
      <c r="C426" s="17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6"/>
      <c r="AB426" s="26"/>
      <c r="AC426" s="26"/>
      <c r="AD426" s="26"/>
      <c r="AE426" s="26"/>
      <c r="AF426" s="26"/>
      <c r="AG426" s="26"/>
      <c r="AH426" s="26"/>
      <c r="AI426" s="26"/>
      <c r="AJ426" s="26"/>
      <c r="AK426" s="26"/>
      <c r="AL426" s="26"/>
      <c r="AM426" s="26"/>
      <c r="AN426" s="26"/>
      <c r="AO426" s="26"/>
    </row>
    <row r="427" spans="3:41" x14ac:dyDescent="0.4">
      <c r="C427" s="17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6"/>
      <c r="AB427" s="26"/>
      <c r="AC427" s="26"/>
      <c r="AD427" s="26"/>
      <c r="AE427" s="26"/>
      <c r="AF427" s="26"/>
      <c r="AG427" s="26"/>
      <c r="AH427" s="26"/>
      <c r="AI427" s="26"/>
      <c r="AJ427" s="26"/>
      <c r="AK427" s="26"/>
      <c r="AL427" s="26"/>
      <c r="AM427" s="26"/>
      <c r="AN427" s="26"/>
      <c r="AO427" s="26"/>
    </row>
    <row r="428" spans="3:41" x14ac:dyDescent="0.4">
      <c r="C428" s="17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6"/>
      <c r="AB428" s="26"/>
      <c r="AC428" s="26"/>
      <c r="AD428" s="26"/>
      <c r="AE428" s="26"/>
      <c r="AF428" s="26"/>
      <c r="AG428" s="26"/>
      <c r="AH428" s="26"/>
      <c r="AI428" s="26"/>
      <c r="AJ428" s="26"/>
      <c r="AK428" s="26"/>
      <c r="AL428" s="26"/>
      <c r="AM428" s="26"/>
      <c r="AN428" s="26"/>
      <c r="AO428" s="26"/>
    </row>
    <row r="429" spans="3:41" x14ac:dyDescent="0.4">
      <c r="C429" s="17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6"/>
      <c r="AB429" s="26"/>
      <c r="AC429" s="26"/>
      <c r="AD429" s="26"/>
      <c r="AE429" s="26"/>
      <c r="AF429" s="26"/>
      <c r="AG429" s="26"/>
      <c r="AH429" s="26"/>
      <c r="AI429" s="26"/>
      <c r="AJ429" s="26"/>
      <c r="AK429" s="26"/>
      <c r="AL429" s="26"/>
      <c r="AM429" s="26"/>
      <c r="AN429" s="26"/>
      <c r="AO429" s="26"/>
    </row>
    <row r="430" spans="3:41" x14ac:dyDescent="0.4">
      <c r="C430" s="17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6"/>
      <c r="AB430" s="26"/>
      <c r="AC430" s="26"/>
      <c r="AD430" s="26"/>
      <c r="AE430" s="26"/>
      <c r="AF430" s="26"/>
      <c r="AG430" s="26"/>
      <c r="AH430" s="26"/>
      <c r="AI430" s="26"/>
      <c r="AJ430" s="26"/>
      <c r="AK430" s="26"/>
      <c r="AL430" s="26"/>
      <c r="AM430" s="26"/>
      <c r="AN430" s="26"/>
      <c r="AO430" s="26"/>
    </row>
    <row r="431" spans="3:41" x14ac:dyDescent="0.4">
      <c r="C431" s="17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6"/>
      <c r="AB431" s="26"/>
      <c r="AC431" s="26"/>
      <c r="AD431" s="26"/>
      <c r="AE431" s="26"/>
      <c r="AF431" s="26"/>
      <c r="AG431" s="26"/>
      <c r="AH431" s="26"/>
      <c r="AI431" s="26"/>
      <c r="AJ431" s="26"/>
      <c r="AK431" s="26"/>
      <c r="AL431" s="26"/>
      <c r="AM431" s="26"/>
      <c r="AN431" s="26"/>
      <c r="AO431" s="26"/>
    </row>
    <row r="432" spans="3:41" x14ac:dyDescent="0.4">
      <c r="C432" s="17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6"/>
      <c r="AB432" s="26"/>
      <c r="AC432" s="26"/>
      <c r="AD432" s="26"/>
      <c r="AE432" s="26"/>
      <c r="AF432" s="26"/>
      <c r="AG432" s="26"/>
      <c r="AH432" s="26"/>
      <c r="AI432" s="26"/>
      <c r="AJ432" s="26"/>
      <c r="AK432" s="26"/>
      <c r="AL432" s="26"/>
      <c r="AM432" s="26"/>
      <c r="AN432" s="26"/>
      <c r="AO432" s="26"/>
    </row>
    <row r="433" spans="3:41" x14ac:dyDescent="0.4">
      <c r="C433" s="17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6"/>
      <c r="AB433" s="26"/>
      <c r="AC433" s="26"/>
      <c r="AD433" s="26"/>
      <c r="AE433" s="26"/>
      <c r="AF433" s="26"/>
      <c r="AG433" s="26"/>
      <c r="AH433" s="26"/>
      <c r="AI433" s="26"/>
      <c r="AJ433" s="26"/>
      <c r="AK433" s="26"/>
      <c r="AL433" s="26"/>
      <c r="AM433" s="26"/>
      <c r="AN433" s="26"/>
      <c r="AO433" s="26"/>
    </row>
    <row r="434" spans="3:41" x14ac:dyDescent="0.4">
      <c r="C434" s="17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6"/>
      <c r="AB434" s="26"/>
      <c r="AC434" s="26"/>
      <c r="AD434" s="26"/>
      <c r="AE434" s="26"/>
      <c r="AF434" s="26"/>
      <c r="AG434" s="26"/>
      <c r="AH434" s="26"/>
      <c r="AI434" s="26"/>
      <c r="AJ434" s="26"/>
      <c r="AK434" s="26"/>
      <c r="AL434" s="26"/>
      <c r="AM434" s="26"/>
      <c r="AN434" s="26"/>
      <c r="AO434" s="26"/>
    </row>
    <row r="435" spans="3:41" x14ac:dyDescent="0.4">
      <c r="C435" s="17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6"/>
      <c r="AB435" s="26"/>
      <c r="AC435" s="26"/>
      <c r="AD435" s="26"/>
      <c r="AE435" s="26"/>
      <c r="AF435" s="26"/>
      <c r="AG435" s="26"/>
      <c r="AH435" s="26"/>
      <c r="AI435" s="26"/>
      <c r="AJ435" s="26"/>
      <c r="AK435" s="26"/>
      <c r="AL435" s="26"/>
      <c r="AM435" s="26"/>
      <c r="AN435" s="26"/>
      <c r="AO435" s="26"/>
    </row>
    <row r="436" spans="3:41" x14ac:dyDescent="0.4">
      <c r="C436" s="17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6"/>
      <c r="AB436" s="26"/>
      <c r="AC436" s="26"/>
      <c r="AD436" s="26"/>
      <c r="AE436" s="26"/>
      <c r="AF436" s="26"/>
      <c r="AG436" s="26"/>
      <c r="AH436" s="26"/>
      <c r="AI436" s="26"/>
      <c r="AJ436" s="26"/>
      <c r="AK436" s="26"/>
      <c r="AL436" s="26"/>
      <c r="AM436" s="26"/>
      <c r="AN436" s="26"/>
      <c r="AO436" s="26"/>
    </row>
    <row r="437" spans="3:41" x14ac:dyDescent="0.4">
      <c r="C437" s="17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6"/>
      <c r="AB437" s="26"/>
      <c r="AC437" s="26"/>
      <c r="AD437" s="26"/>
      <c r="AE437" s="26"/>
      <c r="AF437" s="26"/>
      <c r="AG437" s="26"/>
      <c r="AH437" s="26"/>
      <c r="AI437" s="26"/>
      <c r="AJ437" s="26"/>
      <c r="AK437" s="26"/>
      <c r="AL437" s="26"/>
      <c r="AM437" s="26"/>
      <c r="AN437" s="26"/>
      <c r="AO437" s="26"/>
    </row>
    <row r="438" spans="3:41" x14ac:dyDescent="0.4">
      <c r="C438" s="17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6"/>
      <c r="AB438" s="26"/>
      <c r="AC438" s="26"/>
      <c r="AD438" s="26"/>
      <c r="AE438" s="26"/>
      <c r="AF438" s="26"/>
      <c r="AG438" s="26"/>
      <c r="AH438" s="26"/>
      <c r="AI438" s="26"/>
      <c r="AJ438" s="26"/>
      <c r="AK438" s="26"/>
      <c r="AL438" s="26"/>
      <c r="AM438" s="26"/>
      <c r="AN438" s="26"/>
      <c r="AO438" s="26"/>
    </row>
    <row r="439" spans="3:41" x14ac:dyDescent="0.4">
      <c r="C439" s="17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6"/>
      <c r="AB439" s="26"/>
      <c r="AC439" s="26"/>
      <c r="AD439" s="26"/>
      <c r="AE439" s="26"/>
      <c r="AF439" s="26"/>
      <c r="AG439" s="26"/>
      <c r="AH439" s="26"/>
      <c r="AI439" s="26"/>
      <c r="AJ439" s="26"/>
      <c r="AK439" s="26"/>
      <c r="AL439" s="26"/>
      <c r="AM439" s="26"/>
      <c r="AN439" s="26"/>
      <c r="AO439" s="26"/>
    </row>
    <row r="440" spans="3:41" x14ac:dyDescent="0.4">
      <c r="C440" s="17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6"/>
      <c r="AB440" s="26"/>
      <c r="AC440" s="26"/>
      <c r="AD440" s="26"/>
      <c r="AE440" s="26"/>
      <c r="AF440" s="26"/>
      <c r="AG440" s="26"/>
      <c r="AH440" s="26"/>
      <c r="AI440" s="26"/>
      <c r="AJ440" s="26"/>
      <c r="AK440" s="26"/>
      <c r="AL440" s="26"/>
      <c r="AM440" s="26"/>
      <c r="AN440" s="26"/>
      <c r="AO440" s="26"/>
    </row>
    <row r="441" spans="3:41" x14ac:dyDescent="0.4">
      <c r="C441" s="17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6"/>
      <c r="AB441" s="26"/>
      <c r="AC441" s="26"/>
      <c r="AD441" s="26"/>
      <c r="AE441" s="26"/>
      <c r="AF441" s="26"/>
      <c r="AG441" s="26"/>
      <c r="AH441" s="26"/>
      <c r="AI441" s="26"/>
      <c r="AJ441" s="26"/>
      <c r="AK441" s="26"/>
      <c r="AL441" s="26"/>
      <c r="AM441" s="26"/>
      <c r="AN441" s="26"/>
      <c r="AO441" s="26"/>
    </row>
    <row r="442" spans="3:41" x14ac:dyDescent="0.4">
      <c r="C442" s="17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6"/>
      <c r="AB442" s="26"/>
      <c r="AC442" s="26"/>
      <c r="AD442" s="26"/>
      <c r="AE442" s="26"/>
      <c r="AF442" s="26"/>
      <c r="AG442" s="26"/>
      <c r="AH442" s="26"/>
      <c r="AI442" s="26"/>
      <c r="AJ442" s="26"/>
      <c r="AK442" s="26"/>
      <c r="AL442" s="26"/>
      <c r="AM442" s="26"/>
      <c r="AN442" s="26"/>
      <c r="AO442" s="26"/>
    </row>
    <row r="443" spans="3:41" x14ac:dyDescent="0.4">
      <c r="C443" s="17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6"/>
      <c r="AB443" s="26"/>
      <c r="AC443" s="26"/>
      <c r="AD443" s="26"/>
      <c r="AE443" s="26"/>
      <c r="AF443" s="26"/>
      <c r="AG443" s="26"/>
      <c r="AH443" s="26"/>
      <c r="AI443" s="26"/>
      <c r="AJ443" s="26"/>
      <c r="AK443" s="26"/>
      <c r="AL443" s="26"/>
      <c r="AM443" s="26"/>
      <c r="AN443" s="26"/>
      <c r="AO443" s="26"/>
    </row>
    <row r="444" spans="3:41" x14ac:dyDescent="0.4">
      <c r="C444" s="17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6"/>
      <c r="AB444" s="26"/>
      <c r="AC444" s="26"/>
      <c r="AD444" s="26"/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6"/>
    </row>
    <row r="445" spans="3:41" x14ac:dyDescent="0.4">
      <c r="C445" s="17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6"/>
      <c r="AB445" s="26"/>
      <c r="AC445" s="26"/>
      <c r="AD445" s="26"/>
      <c r="AE445" s="26"/>
      <c r="AF445" s="26"/>
      <c r="AG445" s="26"/>
      <c r="AH445" s="26"/>
      <c r="AI445" s="26"/>
      <c r="AJ445" s="26"/>
      <c r="AK445" s="26"/>
      <c r="AL445" s="26"/>
      <c r="AM445" s="26"/>
      <c r="AN445" s="26"/>
      <c r="AO445" s="26"/>
    </row>
    <row r="446" spans="3:41" x14ac:dyDescent="0.4">
      <c r="C446" s="17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6"/>
      <c r="AB446" s="26"/>
      <c r="AC446" s="26"/>
      <c r="AD446" s="26"/>
      <c r="AE446" s="26"/>
      <c r="AF446" s="26"/>
      <c r="AG446" s="26"/>
      <c r="AH446" s="26"/>
      <c r="AI446" s="26"/>
      <c r="AJ446" s="26"/>
      <c r="AK446" s="26"/>
      <c r="AL446" s="26"/>
      <c r="AM446" s="26"/>
      <c r="AN446" s="26"/>
      <c r="AO446" s="26"/>
    </row>
    <row r="447" spans="3:41" x14ac:dyDescent="0.4">
      <c r="C447" s="17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6"/>
      <c r="AB447" s="26"/>
      <c r="AC447" s="26"/>
      <c r="AD447" s="26"/>
      <c r="AE447" s="26"/>
      <c r="AF447" s="26"/>
      <c r="AG447" s="26"/>
      <c r="AH447" s="26"/>
      <c r="AI447" s="26"/>
      <c r="AJ447" s="26"/>
      <c r="AK447" s="26"/>
      <c r="AL447" s="26"/>
      <c r="AM447" s="26"/>
      <c r="AN447" s="26"/>
      <c r="AO447" s="26"/>
    </row>
    <row r="448" spans="3:41" x14ac:dyDescent="0.4">
      <c r="C448" s="17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6"/>
      <c r="AB448" s="26"/>
      <c r="AC448" s="26"/>
      <c r="AD448" s="26"/>
      <c r="AE448" s="26"/>
      <c r="AF448" s="26"/>
      <c r="AG448" s="26"/>
      <c r="AH448" s="26"/>
      <c r="AI448" s="26"/>
      <c r="AJ448" s="26"/>
      <c r="AK448" s="26"/>
      <c r="AL448" s="26"/>
      <c r="AM448" s="26"/>
      <c r="AN448" s="26"/>
      <c r="AO448" s="26"/>
    </row>
    <row r="449" spans="3:41" x14ac:dyDescent="0.4">
      <c r="C449" s="17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6"/>
      <c r="AB449" s="26"/>
      <c r="AC449" s="26"/>
      <c r="AD449" s="26"/>
      <c r="AE449" s="26"/>
      <c r="AF449" s="26"/>
      <c r="AG449" s="26"/>
      <c r="AH449" s="26"/>
      <c r="AI449" s="26"/>
      <c r="AJ449" s="26"/>
      <c r="AK449" s="26"/>
      <c r="AL449" s="26"/>
      <c r="AM449" s="26"/>
      <c r="AN449" s="26"/>
      <c r="AO449" s="26"/>
    </row>
    <row r="450" spans="3:41" x14ac:dyDescent="0.4">
      <c r="C450" s="17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6"/>
      <c r="AB450" s="26"/>
      <c r="AC450" s="26"/>
      <c r="AD450" s="26"/>
      <c r="AE450" s="26"/>
      <c r="AF450" s="26"/>
      <c r="AG450" s="26"/>
      <c r="AH450" s="26"/>
      <c r="AI450" s="26"/>
      <c r="AJ450" s="26"/>
      <c r="AK450" s="26"/>
      <c r="AL450" s="26"/>
      <c r="AM450" s="26"/>
      <c r="AN450" s="26"/>
      <c r="AO450" s="26"/>
    </row>
    <row r="451" spans="3:41" x14ac:dyDescent="0.4">
      <c r="C451" s="17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6"/>
      <c r="AB451" s="26"/>
      <c r="AC451" s="26"/>
      <c r="AD451" s="26"/>
      <c r="AE451" s="26"/>
      <c r="AF451" s="26"/>
      <c r="AG451" s="26"/>
      <c r="AH451" s="26"/>
      <c r="AI451" s="26"/>
      <c r="AJ451" s="26"/>
      <c r="AK451" s="26"/>
      <c r="AL451" s="26"/>
      <c r="AM451" s="26"/>
      <c r="AN451" s="26"/>
      <c r="AO451" s="26"/>
    </row>
    <row r="452" spans="3:41" x14ac:dyDescent="0.4">
      <c r="C452" s="17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6"/>
      <c r="AB452" s="26"/>
      <c r="AC452" s="26"/>
      <c r="AD452" s="26"/>
      <c r="AE452" s="26"/>
      <c r="AF452" s="26"/>
      <c r="AG452" s="26"/>
      <c r="AH452" s="26"/>
      <c r="AI452" s="26"/>
      <c r="AJ452" s="26"/>
      <c r="AK452" s="26"/>
      <c r="AL452" s="26"/>
      <c r="AM452" s="26"/>
      <c r="AN452" s="26"/>
      <c r="AO452" s="26"/>
    </row>
    <row r="453" spans="3:41" x14ac:dyDescent="0.4">
      <c r="C453" s="17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6"/>
      <c r="AB453" s="26"/>
      <c r="AC453" s="26"/>
      <c r="AD453" s="26"/>
      <c r="AE453" s="26"/>
      <c r="AF453" s="26"/>
      <c r="AG453" s="26"/>
      <c r="AH453" s="26"/>
      <c r="AI453" s="26"/>
      <c r="AJ453" s="26"/>
      <c r="AK453" s="26"/>
      <c r="AL453" s="26"/>
      <c r="AM453" s="26"/>
      <c r="AN453" s="26"/>
      <c r="AO453" s="26"/>
    </row>
    <row r="454" spans="3:41" x14ac:dyDescent="0.4">
      <c r="C454" s="17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6"/>
      <c r="AB454" s="26"/>
      <c r="AC454" s="26"/>
      <c r="AD454" s="26"/>
      <c r="AE454" s="26"/>
      <c r="AF454" s="26"/>
      <c r="AG454" s="26"/>
      <c r="AH454" s="26"/>
      <c r="AI454" s="26"/>
      <c r="AJ454" s="26"/>
      <c r="AK454" s="26"/>
      <c r="AL454" s="26"/>
      <c r="AM454" s="26"/>
      <c r="AN454" s="26"/>
      <c r="AO454" s="26"/>
    </row>
    <row r="455" spans="3:41" x14ac:dyDescent="0.4">
      <c r="C455" s="17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6"/>
      <c r="AB455" s="26"/>
      <c r="AC455" s="26"/>
      <c r="AD455" s="26"/>
      <c r="AE455" s="26"/>
      <c r="AF455" s="26"/>
      <c r="AG455" s="26"/>
      <c r="AH455" s="26"/>
      <c r="AI455" s="26"/>
      <c r="AJ455" s="26"/>
      <c r="AK455" s="26"/>
      <c r="AL455" s="26"/>
      <c r="AM455" s="26"/>
      <c r="AN455" s="26"/>
      <c r="AO455" s="26"/>
    </row>
    <row r="456" spans="3:41" x14ac:dyDescent="0.4">
      <c r="C456" s="17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6"/>
      <c r="AB456" s="26"/>
      <c r="AC456" s="26"/>
      <c r="AD456" s="26"/>
      <c r="AE456" s="26"/>
      <c r="AF456" s="26"/>
      <c r="AG456" s="26"/>
      <c r="AH456" s="26"/>
      <c r="AI456" s="26"/>
      <c r="AJ456" s="26"/>
      <c r="AK456" s="26"/>
      <c r="AL456" s="26"/>
      <c r="AM456" s="26"/>
      <c r="AN456" s="26"/>
      <c r="AO456" s="26"/>
    </row>
    <row r="457" spans="3:41" x14ac:dyDescent="0.4">
      <c r="C457" s="17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6"/>
      <c r="AB457" s="26"/>
      <c r="AC457" s="26"/>
      <c r="AD457" s="26"/>
      <c r="AE457" s="26"/>
      <c r="AF457" s="26"/>
      <c r="AG457" s="26"/>
      <c r="AH457" s="26"/>
      <c r="AI457" s="26"/>
      <c r="AJ457" s="26"/>
      <c r="AK457" s="26"/>
      <c r="AL457" s="26"/>
      <c r="AM457" s="26"/>
      <c r="AN457" s="26"/>
      <c r="AO457" s="26"/>
    </row>
    <row r="458" spans="3:41" x14ac:dyDescent="0.4">
      <c r="C458" s="17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6"/>
      <c r="AB458" s="26"/>
      <c r="AC458" s="26"/>
      <c r="AD458" s="26"/>
      <c r="AE458" s="26"/>
      <c r="AF458" s="26"/>
      <c r="AG458" s="26"/>
      <c r="AH458" s="26"/>
      <c r="AI458" s="26"/>
      <c r="AJ458" s="26"/>
      <c r="AK458" s="26"/>
      <c r="AL458" s="26"/>
      <c r="AM458" s="26"/>
      <c r="AN458" s="26"/>
      <c r="AO458" s="26"/>
    </row>
    <row r="459" spans="3:41" x14ac:dyDescent="0.4">
      <c r="C459" s="17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6"/>
      <c r="AB459" s="26"/>
      <c r="AC459" s="26"/>
      <c r="AD459" s="26"/>
      <c r="AE459" s="26"/>
      <c r="AF459" s="26"/>
      <c r="AG459" s="26"/>
      <c r="AH459" s="26"/>
      <c r="AI459" s="26"/>
      <c r="AJ459" s="26"/>
      <c r="AK459" s="26"/>
      <c r="AL459" s="26"/>
      <c r="AM459" s="26"/>
      <c r="AN459" s="26"/>
      <c r="AO459" s="26"/>
    </row>
    <row r="460" spans="3:41" x14ac:dyDescent="0.4">
      <c r="C460" s="17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6"/>
      <c r="AB460" s="26"/>
      <c r="AC460" s="26"/>
      <c r="AD460" s="26"/>
      <c r="AE460" s="26"/>
      <c r="AF460" s="26"/>
      <c r="AG460" s="26"/>
      <c r="AH460" s="26"/>
      <c r="AI460" s="26"/>
      <c r="AJ460" s="26"/>
      <c r="AK460" s="26"/>
      <c r="AL460" s="26"/>
      <c r="AM460" s="26"/>
      <c r="AN460" s="26"/>
      <c r="AO460" s="26"/>
    </row>
    <row r="461" spans="3:41" x14ac:dyDescent="0.4">
      <c r="C461" s="17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6"/>
      <c r="AB461" s="26"/>
      <c r="AC461" s="26"/>
      <c r="AD461" s="26"/>
      <c r="AE461" s="26"/>
      <c r="AF461" s="26"/>
      <c r="AG461" s="26"/>
      <c r="AH461" s="26"/>
      <c r="AI461" s="26"/>
      <c r="AJ461" s="26"/>
      <c r="AK461" s="26"/>
      <c r="AL461" s="26"/>
      <c r="AM461" s="26"/>
      <c r="AN461" s="26"/>
      <c r="AO461" s="26"/>
    </row>
    <row r="462" spans="3:41" x14ac:dyDescent="0.4">
      <c r="C462" s="17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6"/>
      <c r="AB462" s="26"/>
      <c r="AC462" s="26"/>
      <c r="AD462" s="26"/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</row>
    <row r="463" spans="3:41" x14ac:dyDescent="0.4">
      <c r="C463" s="17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6"/>
      <c r="AB463" s="26"/>
      <c r="AC463" s="26"/>
      <c r="AD463" s="26"/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6"/>
    </row>
    <row r="464" spans="3:41" x14ac:dyDescent="0.4">
      <c r="C464" s="17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6"/>
      <c r="AB464" s="26"/>
      <c r="AC464" s="26"/>
      <c r="AD464" s="26"/>
      <c r="AE464" s="26"/>
      <c r="AF464" s="26"/>
      <c r="AG464" s="26"/>
      <c r="AH464" s="26"/>
      <c r="AI464" s="26"/>
      <c r="AJ464" s="26"/>
      <c r="AK464" s="26"/>
      <c r="AL464" s="26"/>
      <c r="AM464" s="26"/>
      <c r="AN464" s="26"/>
      <c r="AO464" s="26"/>
    </row>
    <row r="465" spans="3:41" x14ac:dyDescent="0.4">
      <c r="C465" s="17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6"/>
      <c r="AB465" s="26"/>
      <c r="AC465" s="26"/>
      <c r="AD465" s="26"/>
      <c r="AE465" s="26"/>
      <c r="AF465" s="26"/>
      <c r="AG465" s="26"/>
      <c r="AH465" s="26"/>
      <c r="AI465" s="26"/>
      <c r="AJ465" s="26"/>
      <c r="AK465" s="26"/>
      <c r="AL465" s="26"/>
      <c r="AM465" s="26"/>
      <c r="AN465" s="26"/>
      <c r="AO465" s="26"/>
    </row>
    <row r="466" spans="3:41" x14ac:dyDescent="0.4">
      <c r="C466" s="17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6"/>
      <c r="AB466" s="26"/>
      <c r="AC466" s="26"/>
      <c r="AD466" s="26"/>
      <c r="AE466" s="26"/>
      <c r="AF466" s="26"/>
      <c r="AG466" s="26"/>
      <c r="AH466" s="26"/>
      <c r="AI466" s="26"/>
      <c r="AJ466" s="26"/>
      <c r="AK466" s="26"/>
      <c r="AL466" s="26"/>
      <c r="AM466" s="26"/>
      <c r="AN466" s="26"/>
      <c r="AO466" s="26"/>
    </row>
    <row r="467" spans="3:41" x14ac:dyDescent="0.4">
      <c r="C467" s="17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6"/>
      <c r="AB467" s="26"/>
      <c r="AC467" s="26"/>
      <c r="AD467" s="26"/>
      <c r="AE467" s="26"/>
      <c r="AF467" s="26"/>
      <c r="AG467" s="26"/>
      <c r="AH467" s="26"/>
      <c r="AI467" s="26"/>
      <c r="AJ467" s="26"/>
      <c r="AK467" s="26"/>
      <c r="AL467" s="26"/>
      <c r="AM467" s="26"/>
      <c r="AN467" s="26"/>
      <c r="AO467" s="26"/>
    </row>
    <row r="468" spans="3:41" x14ac:dyDescent="0.4">
      <c r="C468" s="17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6"/>
      <c r="AB468" s="26"/>
      <c r="AC468" s="26"/>
      <c r="AD468" s="26"/>
      <c r="AE468" s="26"/>
      <c r="AF468" s="26"/>
      <c r="AG468" s="26"/>
      <c r="AH468" s="26"/>
      <c r="AI468" s="26"/>
      <c r="AJ468" s="26"/>
      <c r="AK468" s="26"/>
      <c r="AL468" s="26"/>
      <c r="AM468" s="26"/>
      <c r="AN468" s="26"/>
      <c r="AO468" s="26"/>
    </row>
    <row r="469" spans="3:41" x14ac:dyDescent="0.4">
      <c r="C469" s="17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6"/>
      <c r="AB469" s="26"/>
      <c r="AC469" s="26"/>
      <c r="AD469" s="26"/>
      <c r="AE469" s="26"/>
      <c r="AF469" s="26"/>
      <c r="AG469" s="26"/>
      <c r="AH469" s="26"/>
      <c r="AI469" s="26"/>
      <c r="AJ469" s="26"/>
      <c r="AK469" s="26"/>
      <c r="AL469" s="26"/>
      <c r="AM469" s="26"/>
      <c r="AN469" s="26"/>
      <c r="AO469" s="26"/>
    </row>
    <row r="470" spans="3:41" x14ac:dyDescent="0.4">
      <c r="C470" s="17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6"/>
      <c r="AB470" s="26"/>
      <c r="AC470" s="26"/>
      <c r="AD470" s="26"/>
      <c r="AE470" s="26"/>
      <c r="AF470" s="26"/>
      <c r="AG470" s="26"/>
      <c r="AH470" s="26"/>
      <c r="AI470" s="26"/>
      <c r="AJ470" s="26"/>
      <c r="AK470" s="26"/>
      <c r="AL470" s="26"/>
      <c r="AM470" s="26"/>
      <c r="AN470" s="26"/>
      <c r="AO470" s="26"/>
    </row>
    <row r="471" spans="3:41" x14ac:dyDescent="0.4">
      <c r="C471" s="17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6"/>
      <c r="AB471" s="26"/>
      <c r="AC471" s="26"/>
      <c r="AD471" s="26"/>
      <c r="AE471" s="26"/>
      <c r="AF471" s="26"/>
      <c r="AG471" s="26"/>
      <c r="AH471" s="26"/>
      <c r="AI471" s="26"/>
      <c r="AJ471" s="26"/>
      <c r="AK471" s="26"/>
      <c r="AL471" s="26"/>
      <c r="AM471" s="26"/>
      <c r="AN471" s="26"/>
      <c r="AO471" s="26"/>
    </row>
    <row r="472" spans="3:41" x14ac:dyDescent="0.4">
      <c r="C472" s="17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6"/>
      <c r="AB472" s="26"/>
      <c r="AC472" s="26"/>
      <c r="AD472" s="26"/>
      <c r="AE472" s="26"/>
      <c r="AF472" s="26"/>
      <c r="AG472" s="26"/>
      <c r="AH472" s="26"/>
      <c r="AI472" s="26"/>
      <c r="AJ472" s="26"/>
      <c r="AK472" s="26"/>
      <c r="AL472" s="26"/>
      <c r="AM472" s="26"/>
      <c r="AN472" s="26"/>
      <c r="AO472" s="26"/>
    </row>
    <row r="473" spans="3:41" x14ac:dyDescent="0.4">
      <c r="C473" s="17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6"/>
      <c r="AB473" s="26"/>
      <c r="AC473" s="26"/>
      <c r="AD473" s="26"/>
      <c r="AE473" s="26"/>
      <c r="AF473" s="26"/>
      <c r="AG473" s="26"/>
      <c r="AH473" s="26"/>
      <c r="AI473" s="26"/>
      <c r="AJ473" s="26"/>
      <c r="AK473" s="26"/>
      <c r="AL473" s="26"/>
      <c r="AM473" s="26"/>
      <c r="AN473" s="26"/>
      <c r="AO473" s="26"/>
    </row>
    <row r="474" spans="3:41" x14ac:dyDescent="0.4">
      <c r="C474" s="17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6"/>
      <c r="AB474" s="26"/>
      <c r="AC474" s="26"/>
      <c r="AD474" s="26"/>
      <c r="AE474" s="26"/>
      <c r="AF474" s="26"/>
      <c r="AG474" s="26"/>
      <c r="AH474" s="26"/>
      <c r="AI474" s="26"/>
      <c r="AJ474" s="26"/>
      <c r="AK474" s="26"/>
      <c r="AL474" s="26"/>
      <c r="AM474" s="26"/>
      <c r="AN474" s="26"/>
      <c r="AO474" s="26"/>
    </row>
    <row r="475" spans="3:41" x14ac:dyDescent="0.4">
      <c r="C475" s="17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6"/>
      <c r="AB475" s="26"/>
      <c r="AC475" s="26"/>
      <c r="AD475" s="26"/>
      <c r="AE475" s="26"/>
      <c r="AF475" s="26"/>
      <c r="AG475" s="26"/>
      <c r="AH475" s="26"/>
      <c r="AI475" s="26"/>
      <c r="AJ475" s="26"/>
      <c r="AK475" s="26"/>
      <c r="AL475" s="26"/>
      <c r="AM475" s="26"/>
      <c r="AN475" s="26"/>
      <c r="AO475" s="26"/>
    </row>
    <row r="476" spans="3:41" x14ac:dyDescent="0.4">
      <c r="C476" s="17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6"/>
      <c r="AB476" s="26"/>
      <c r="AC476" s="26"/>
      <c r="AD476" s="26"/>
      <c r="AE476" s="26"/>
      <c r="AF476" s="26"/>
      <c r="AG476" s="26"/>
      <c r="AH476" s="26"/>
      <c r="AI476" s="26"/>
      <c r="AJ476" s="26"/>
      <c r="AK476" s="26"/>
      <c r="AL476" s="26"/>
      <c r="AM476" s="26"/>
      <c r="AN476" s="26"/>
      <c r="AO476" s="26"/>
    </row>
    <row r="477" spans="3:41" x14ac:dyDescent="0.4">
      <c r="C477" s="17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6"/>
      <c r="AB477" s="26"/>
      <c r="AC477" s="26"/>
      <c r="AD477" s="26"/>
      <c r="AE477" s="26"/>
      <c r="AF477" s="26"/>
      <c r="AG477" s="26"/>
      <c r="AH477" s="26"/>
      <c r="AI477" s="26"/>
      <c r="AJ477" s="26"/>
      <c r="AK477" s="26"/>
      <c r="AL477" s="26"/>
      <c r="AM477" s="26"/>
      <c r="AN477" s="26"/>
      <c r="AO477" s="26"/>
    </row>
    <row r="478" spans="3:41" x14ac:dyDescent="0.4">
      <c r="C478" s="17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6"/>
      <c r="AB478" s="26"/>
      <c r="AC478" s="26"/>
      <c r="AD478" s="26"/>
      <c r="AE478" s="26"/>
      <c r="AF478" s="26"/>
      <c r="AG478" s="26"/>
      <c r="AH478" s="26"/>
      <c r="AI478" s="26"/>
      <c r="AJ478" s="26"/>
      <c r="AK478" s="26"/>
      <c r="AL478" s="26"/>
      <c r="AM478" s="26"/>
      <c r="AN478" s="26"/>
      <c r="AO478" s="26"/>
    </row>
    <row r="479" spans="3:41" x14ac:dyDescent="0.4">
      <c r="C479" s="17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6"/>
      <c r="AB479" s="26"/>
      <c r="AC479" s="26"/>
      <c r="AD479" s="26"/>
      <c r="AE479" s="26"/>
      <c r="AF479" s="26"/>
      <c r="AG479" s="26"/>
      <c r="AH479" s="26"/>
      <c r="AI479" s="26"/>
      <c r="AJ479" s="26"/>
      <c r="AK479" s="26"/>
      <c r="AL479" s="26"/>
      <c r="AM479" s="26"/>
      <c r="AN479" s="26"/>
      <c r="AO479" s="26"/>
    </row>
    <row r="480" spans="3:41" x14ac:dyDescent="0.4">
      <c r="C480" s="17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6"/>
      <c r="AB480" s="26"/>
      <c r="AC480" s="26"/>
      <c r="AD480" s="26"/>
      <c r="AE480" s="26"/>
      <c r="AF480" s="26"/>
      <c r="AG480" s="26"/>
      <c r="AH480" s="26"/>
      <c r="AI480" s="26"/>
      <c r="AJ480" s="26"/>
      <c r="AK480" s="26"/>
      <c r="AL480" s="26"/>
      <c r="AM480" s="26"/>
      <c r="AN480" s="26"/>
      <c r="AO480" s="26"/>
    </row>
    <row r="481" spans="3:41" x14ac:dyDescent="0.4">
      <c r="C481" s="17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6"/>
      <c r="AB481" s="26"/>
      <c r="AC481" s="26"/>
      <c r="AD481" s="26"/>
      <c r="AE481" s="26"/>
      <c r="AF481" s="26"/>
      <c r="AG481" s="26"/>
      <c r="AH481" s="26"/>
      <c r="AI481" s="26"/>
      <c r="AJ481" s="26"/>
      <c r="AK481" s="26"/>
      <c r="AL481" s="26"/>
      <c r="AM481" s="26"/>
      <c r="AN481" s="26"/>
      <c r="AO481" s="26"/>
    </row>
    <row r="482" spans="3:41" x14ac:dyDescent="0.4">
      <c r="C482" s="17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6"/>
      <c r="AB482" s="26"/>
      <c r="AC482" s="26"/>
      <c r="AD482" s="26"/>
      <c r="AE482" s="26"/>
      <c r="AF482" s="26"/>
      <c r="AG482" s="26"/>
      <c r="AH482" s="26"/>
      <c r="AI482" s="26"/>
      <c r="AJ482" s="26"/>
      <c r="AK482" s="26"/>
      <c r="AL482" s="26"/>
      <c r="AM482" s="26"/>
      <c r="AN482" s="26"/>
      <c r="AO482" s="26"/>
    </row>
    <row r="483" spans="3:41" x14ac:dyDescent="0.4">
      <c r="C483" s="17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6"/>
      <c r="AB483" s="26"/>
      <c r="AC483" s="26"/>
      <c r="AD483" s="26"/>
      <c r="AE483" s="26"/>
      <c r="AF483" s="26"/>
      <c r="AG483" s="26"/>
      <c r="AH483" s="26"/>
      <c r="AI483" s="26"/>
      <c r="AJ483" s="26"/>
      <c r="AK483" s="26"/>
      <c r="AL483" s="26"/>
      <c r="AM483" s="26"/>
      <c r="AN483" s="26"/>
      <c r="AO483" s="26"/>
    </row>
    <row r="484" spans="3:41" x14ac:dyDescent="0.4">
      <c r="C484" s="17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6"/>
      <c r="AB484" s="26"/>
      <c r="AC484" s="26"/>
      <c r="AD484" s="26"/>
      <c r="AE484" s="26"/>
      <c r="AF484" s="26"/>
      <c r="AG484" s="26"/>
      <c r="AH484" s="26"/>
      <c r="AI484" s="26"/>
      <c r="AJ484" s="26"/>
      <c r="AK484" s="26"/>
      <c r="AL484" s="26"/>
      <c r="AM484" s="26"/>
      <c r="AN484" s="26"/>
      <c r="AO484" s="26"/>
    </row>
    <row r="485" spans="3:41" x14ac:dyDescent="0.4">
      <c r="C485" s="17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6"/>
      <c r="AB485" s="26"/>
      <c r="AC485" s="26"/>
      <c r="AD485" s="26"/>
      <c r="AE485" s="26"/>
      <c r="AF485" s="26"/>
      <c r="AG485" s="26"/>
      <c r="AH485" s="26"/>
      <c r="AI485" s="26"/>
      <c r="AJ485" s="26"/>
      <c r="AK485" s="26"/>
      <c r="AL485" s="26"/>
      <c r="AM485" s="26"/>
      <c r="AN485" s="26"/>
      <c r="AO485" s="26"/>
    </row>
    <row r="486" spans="3:41" x14ac:dyDescent="0.4">
      <c r="C486" s="17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6"/>
      <c r="AB486" s="26"/>
      <c r="AC486" s="26"/>
      <c r="AD486" s="26"/>
      <c r="AE486" s="26"/>
      <c r="AF486" s="26"/>
      <c r="AG486" s="26"/>
      <c r="AH486" s="26"/>
      <c r="AI486" s="26"/>
      <c r="AJ486" s="26"/>
      <c r="AK486" s="26"/>
      <c r="AL486" s="26"/>
      <c r="AM486" s="26"/>
      <c r="AN486" s="26"/>
      <c r="AO486" s="26"/>
    </row>
    <row r="487" spans="3:41" x14ac:dyDescent="0.4">
      <c r="C487" s="17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6"/>
      <c r="AB487" s="26"/>
      <c r="AC487" s="26"/>
      <c r="AD487" s="26"/>
      <c r="AE487" s="26"/>
      <c r="AF487" s="26"/>
      <c r="AG487" s="26"/>
      <c r="AH487" s="26"/>
      <c r="AI487" s="26"/>
      <c r="AJ487" s="26"/>
      <c r="AK487" s="26"/>
      <c r="AL487" s="26"/>
      <c r="AM487" s="26"/>
      <c r="AN487" s="26"/>
      <c r="AO487" s="26"/>
    </row>
    <row r="488" spans="3:41" x14ac:dyDescent="0.4">
      <c r="C488" s="17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6"/>
      <c r="AB488" s="26"/>
      <c r="AC488" s="26"/>
      <c r="AD488" s="26"/>
      <c r="AE488" s="26"/>
      <c r="AF488" s="26"/>
      <c r="AG488" s="26"/>
      <c r="AH488" s="26"/>
      <c r="AI488" s="26"/>
      <c r="AJ488" s="26"/>
      <c r="AK488" s="26"/>
      <c r="AL488" s="26"/>
      <c r="AM488" s="26"/>
      <c r="AN488" s="26"/>
      <c r="AO488" s="26"/>
    </row>
    <row r="489" spans="3:41" x14ac:dyDescent="0.4">
      <c r="C489" s="17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6"/>
      <c r="AB489" s="26"/>
      <c r="AC489" s="26"/>
      <c r="AD489" s="26"/>
      <c r="AE489" s="26"/>
      <c r="AF489" s="26"/>
      <c r="AG489" s="26"/>
      <c r="AH489" s="26"/>
      <c r="AI489" s="26"/>
      <c r="AJ489" s="26"/>
      <c r="AK489" s="26"/>
      <c r="AL489" s="26"/>
      <c r="AM489" s="26"/>
      <c r="AN489" s="26"/>
      <c r="AO489" s="26"/>
    </row>
    <row r="490" spans="3:41" x14ac:dyDescent="0.4">
      <c r="C490" s="17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6"/>
      <c r="AB490" s="26"/>
      <c r="AC490" s="26"/>
      <c r="AD490" s="26"/>
      <c r="AE490" s="26"/>
      <c r="AF490" s="26"/>
      <c r="AG490" s="26"/>
      <c r="AH490" s="26"/>
      <c r="AI490" s="26"/>
      <c r="AJ490" s="26"/>
      <c r="AK490" s="26"/>
      <c r="AL490" s="26"/>
      <c r="AM490" s="26"/>
      <c r="AN490" s="26"/>
      <c r="AO490" s="26"/>
    </row>
    <row r="491" spans="3:41" x14ac:dyDescent="0.4">
      <c r="C491" s="17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6"/>
      <c r="AB491" s="26"/>
      <c r="AC491" s="26"/>
      <c r="AD491" s="26"/>
      <c r="AE491" s="26"/>
      <c r="AF491" s="26"/>
      <c r="AG491" s="26"/>
      <c r="AH491" s="26"/>
      <c r="AI491" s="26"/>
      <c r="AJ491" s="26"/>
      <c r="AK491" s="26"/>
      <c r="AL491" s="26"/>
      <c r="AM491" s="26"/>
      <c r="AN491" s="26"/>
      <c r="AO491" s="26"/>
    </row>
    <row r="492" spans="3:41" x14ac:dyDescent="0.4">
      <c r="C492" s="17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6"/>
      <c r="AB492" s="26"/>
      <c r="AC492" s="26"/>
      <c r="AD492" s="26"/>
      <c r="AE492" s="26"/>
      <c r="AF492" s="26"/>
      <c r="AG492" s="26"/>
      <c r="AH492" s="26"/>
      <c r="AI492" s="26"/>
      <c r="AJ492" s="26"/>
      <c r="AK492" s="26"/>
      <c r="AL492" s="26"/>
      <c r="AM492" s="26"/>
      <c r="AN492" s="26"/>
      <c r="AO492" s="26"/>
    </row>
    <row r="493" spans="3:41" x14ac:dyDescent="0.4">
      <c r="C493" s="17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6"/>
      <c r="AB493" s="26"/>
      <c r="AC493" s="26"/>
      <c r="AD493" s="26"/>
      <c r="AE493" s="26"/>
      <c r="AF493" s="26"/>
      <c r="AG493" s="26"/>
      <c r="AH493" s="26"/>
      <c r="AI493" s="26"/>
      <c r="AJ493" s="26"/>
      <c r="AK493" s="26"/>
      <c r="AL493" s="26"/>
      <c r="AM493" s="26"/>
      <c r="AN493" s="26"/>
      <c r="AO493" s="26"/>
    </row>
    <row r="494" spans="3:41" x14ac:dyDescent="0.4">
      <c r="C494" s="17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6"/>
      <c r="AB494" s="26"/>
      <c r="AC494" s="26"/>
      <c r="AD494" s="26"/>
      <c r="AE494" s="26"/>
      <c r="AF494" s="26"/>
      <c r="AG494" s="26"/>
      <c r="AH494" s="26"/>
      <c r="AI494" s="26"/>
      <c r="AJ494" s="26"/>
      <c r="AK494" s="26"/>
      <c r="AL494" s="26"/>
      <c r="AM494" s="26"/>
      <c r="AN494" s="26"/>
      <c r="AO494" s="26"/>
    </row>
    <row r="495" spans="3:41" x14ac:dyDescent="0.4">
      <c r="C495" s="17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6"/>
      <c r="AB495" s="26"/>
      <c r="AC495" s="26"/>
      <c r="AD495" s="26"/>
      <c r="AE495" s="26"/>
      <c r="AF495" s="26"/>
      <c r="AG495" s="26"/>
      <c r="AH495" s="26"/>
      <c r="AI495" s="26"/>
      <c r="AJ495" s="26"/>
      <c r="AK495" s="26"/>
      <c r="AL495" s="26"/>
      <c r="AM495" s="26"/>
      <c r="AN495" s="26"/>
      <c r="AO495" s="26"/>
    </row>
    <row r="496" spans="3:41" x14ac:dyDescent="0.4">
      <c r="C496" s="17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6"/>
      <c r="AB496" s="26"/>
      <c r="AC496" s="26"/>
      <c r="AD496" s="26"/>
      <c r="AE496" s="26"/>
      <c r="AF496" s="26"/>
      <c r="AG496" s="26"/>
      <c r="AH496" s="26"/>
      <c r="AI496" s="26"/>
      <c r="AJ496" s="26"/>
      <c r="AK496" s="26"/>
      <c r="AL496" s="26"/>
      <c r="AM496" s="26"/>
      <c r="AN496" s="26"/>
      <c r="AO496" s="26"/>
    </row>
    <row r="497" spans="3:41" x14ac:dyDescent="0.4">
      <c r="C497" s="17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6"/>
      <c r="AB497" s="26"/>
      <c r="AC497" s="26"/>
      <c r="AD497" s="26"/>
      <c r="AE497" s="26"/>
      <c r="AF497" s="26"/>
      <c r="AG497" s="26"/>
      <c r="AH497" s="26"/>
      <c r="AI497" s="26"/>
      <c r="AJ497" s="26"/>
      <c r="AK497" s="26"/>
      <c r="AL497" s="26"/>
      <c r="AM497" s="26"/>
      <c r="AN497" s="26"/>
      <c r="AO497" s="26"/>
    </row>
    <row r="498" spans="3:41" x14ac:dyDescent="0.4">
      <c r="C498" s="17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6"/>
      <c r="AB498" s="26"/>
      <c r="AC498" s="26"/>
      <c r="AD498" s="26"/>
      <c r="AE498" s="26"/>
      <c r="AF498" s="26"/>
      <c r="AG498" s="26"/>
      <c r="AH498" s="26"/>
      <c r="AI498" s="26"/>
      <c r="AJ498" s="26"/>
      <c r="AK498" s="26"/>
      <c r="AL498" s="26"/>
      <c r="AM498" s="26"/>
      <c r="AN498" s="26"/>
      <c r="AO498" s="26"/>
    </row>
    <row r="499" spans="3:41" x14ac:dyDescent="0.4">
      <c r="C499" s="17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6"/>
      <c r="AB499" s="26"/>
      <c r="AC499" s="26"/>
      <c r="AD499" s="26"/>
      <c r="AE499" s="26"/>
      <c r="AF499" s="26"/>
      <c r="AG499" s="26"/>
      <c r="AH499" s="26"/>
      <c r="AI499" s="26"/>
      <c r="AJ499" s="26"/>
      <c r="AK499" s="26"/>
      <c r="AL499" s="26"/>
      <c r="AM499" s="26"/>
      <c r="AN499" s="26"/>
      <c r="AO499" s="26"/>
    </row>
    <row r="500" spans="3:41" x14ac:dyDescent="0.4">
      <c r="C500" s="17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6"/>
      <c r="AB500" s="26"/>
      <c r="AC500" s="26"/>
      <c r="AD500" s="26"/>
      <c r="AE500" s="26"/>
      <c r="AF500" s="26"/>
      <c r="AG500" s="26"/>
      <c r="AH500" s="26"/>
      <c r="AI500" s="26"/>
      <c r="AJ500" s="26"/>
      <c r="AK500" s="26"/>
      <c r="AL500" s="26"/>
      <c r="AM500" s="26"/>
      <c r="AN500" s="26"/>
      <c r="AO500" s="26"/>
    </row>
    <row r="501" spans="3:41" x14ac:dyDescent="0.4">
      <c r="C501" s="17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6"/>
      <c r="AB501" s="26"/>
      <c r="AC501" s="26"/>
      <c r="AD501" s="26"/>
      <c r="AE501" s="26"/>
      <c r="AF501" s="26"/>
      <c r="AG501" s="26"/>
      <c r="AH501" s="26"/>
      <c r="AI501" s="26"/>
      <c r="AJ501" s="26"/>
      <c r="AK501" s="26"/>
      <c r="AL501" s="26"/>
      <c r="AM501" s="26"/>
      <c r="AN501" s="26"/>
      <c r="AO501" s="26"/>
    </row>
    <row r="502" spans="3:41" x14ac:dyDescent="0.4">
      <c r="C502" s="17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6"/>
      <c r="AB502" s="26"/>
      <c r="AC502" s="26"/>
      <c r="AD502" s="26"/>
      <c r="AE502" s="26"/>
      <c r="AF502" s="26"/>
      <c r="AG502" s="26"/>
      <c r="AH502" s="26"/>
      <c r="AI502" s="26"/>
      <c r="AJ502" s="26"/>
      <c r="AK502" s="26"/>
      <c r="AL502" s="26"/>
      <c r="AM502" s="26"/>
      <c r="AN502" s="26"/>
      <c r="AO502" s="26"/>
    </row>
    <row r="503" spans="3:41" x14ac:dyDescent="0.4">
      <c r="C503" s="17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6"/>
      <c r="AB503" s="26"/>
      <c r="AC503" s="26"/>
      <c r="AD503" s="26"/>
      <c r="AE503" s="26"/>
      <c r="AF503" s="26"/>
      <c r="AG503" s="26"/>
      <c r="AH503" s="26"/>
      <c r="AI503" s="26"/>
      <c r="AJ503" s="26"/>
      <c r="AK503" s="26"/>
      <c r="AL503" s="26"/>
      <c r="AM503" s="26"/>
      <c r="AN503" s="26"/>
      <c r="AO503" s="26"/>
    </row>
    <row r="504" spans="3:41" x14ac:dyDescent="0.4">
      <c r="C504" s="17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6"/>
      <c r="AB504" s="26"/>
      <c r="AC504" s="26"/>
      <c r="AD504" s="26"/>
      <c r="AE504" s="26"/>
      <c r="AF504" s="26"/>
      <c r="AG504" s="26"/>
      <c r="AH504" s="26"/>
      <c r="AI504" s="26"/>
      <c r="AJ504" s="26"/>
      <c r="AK504" s="26"/>
      <c r="AL504" s="26"/>
      <c r="AM504" s="26"/>
      <c r="AN504" s="26"/>
      <c r="AO504" s="26"/>
    </row>
    <row r="505" spans="3:41" x14ac:dyDescent="0.4">
      <c r="C505" s="17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6"/>
      <c r="AB505" s="26"/>
      <c r="AC505" s="26"/>
      <c r="AD505" s="26"/>
      <c r="AE505" s="26"/>
      <c r="AF505" s="26"/>
      <c r="AG505" s="26"/>
      <c r="AH505" s="26"/>
      <c r="AI505" s="26"/>
      <c r="AJ505" s="26"/>
      <c r="AK505" s="26"/>
      <c r="AL505" s="26"/>
      <c r="AM505" s="26"/>
      <c r="AN505" s="26"/>
      <c r="AO505" s="26"/>
    </row>
    <row r="506" spans="3:41" x14ac:dyDescent="0.4">
      <c r="C506" s="17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6"/>
      <c r="AB506" s="26"/>
      <c r="AC506" s="26"/>
      <c r="AD506" s="26"/>
      <c r="AE506" s="26"/>
      <c r="AF506" s="26"/>
      <c r="AG506" s="26"/>
      <c r="AH506" s="26"/>
      <c r="AI506" s="26"/>
      <c r="AJ506" s="26"/>
      <c r="AK506" s="26"/>
      <c r="AL506" s="26"/>
      <c r="AM506" s="26"/>
      <c r="AN506" s="26"/>
      <c r="AO506" s="26"/>
    </row>
    <row r="507" spans="3:41" x14ac:dyDescent="0.4">
      <c r="C507" s="17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6"/>
      <c r="AB507" s="26"/>
      <c r="AC507" s="26"/>
      <c r="AD507" s="26"/>
      <c r="AE507" s="26"/>
      <c r="AF507" s="26"/>
      <c r="AG507" s="26"/>
      <c r="AH507" s="26"/>
      <c r="AI507" s="26"/>
      <c r="AJ507" s="26"/>
      <c r="AK507" s="26"/>
      <c r="AL507" s="26"/>
      <c r="AM507" s="26"/>
      <c r="AN507" s="26"/>
      <c r="AO507" s="26"/>
    </row>
    <row r="508" spans="3:41" x14ac:dyDescent="0.4">
      <c r="C508" s="17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6"/>
      <c r="AB508" s="26"/>
      <c r="AC508" s="26"/>
      <c r="AD508" s="26"/>
      <c r="AE508" s="26"/>
      <c r="AF508" s="26"/>
      <c r="AG508" s="26"/>
      <c r="AH508" s="26"/>
      <c r="AI508" s="26"/>
      <c r="AJ508" s="26"/>
      <c r="AK508" s="26"/>
      <c r="AL508" s="26"/>
      <c r="AM508" s="26"/>
      <c r="AN508" s="26"/>
      <c r="AO508" s="26"/>
    </row>
    <row r="509" spans="3:41" x14ac:dyDescent="0.4">
      <c r="C509" s="17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6"/>
      <c r="AB509" s="26"/>
      <c r="AC509" s="26"/>
      <c r="AD509" s="26"/>
      <c r="AE509" s="26"/>
      <c r="AF509" s="26"/>
      <c r="AG509" s="26"/>
      <c r="AH509" s="26"/>
      <c r="AI509" s="26"/>
      <c r="AJ509" s="26"/>
      <c r="AK509" s="26"/>
      <c r="AL509" s="26"/>
      <c r="AM509" s="26"/>
      <c r="AN509" s="26"/>
      <c r="AO509" s="26"/>
    </row>
    <row r="510" spans="3:41" x14ac:dyDescent="0.4">
      <c r="C510" s="17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6"/>
      <c r="AB510" s="26"/>
      <c r="AC510" s="26"/>
      <c r="AD510" s="26"/>
      <c r="AE510" s="26"/>
      <c r="AF510" s="26"/>
      <c r="AG510" s="26"/>
      <c r="AH510" s="26"/>
      <c r="AI510" s="26"/>
      <c r="AJ510" s="26"/>
      <c r="AK510" s="26"/>
      <c r="AL510" s="26"/>
      <c r="AM510" s="26"/>
      <c r="AN510" s="26"/>
      <c r="AO510" s="26"/>
    </row>
    <row r="511" spans="3:41" x14ac:dyDescent="0.4">
      <c r="C511" s="17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6"/>
      <c r="AB511" s="26"/>
      <c r="AC511" s="26"/>
      <c r="AD511" s="26"/>
      <c r="AE511" s="26"/>
      <c r="AF511" s="26"/>
      <c r="AG511" s="26"/>
      <c r="AH511" s="26"/>
      <c r="AI511" s="26"/>
      <c r="AJ511" s="26"/>
      <c r="AK511" s="26"/>
      <c r="AL511" s="26"/>
      <c r="AM511" s="26"/>
      <c r="AN511" s="26"/>
      <c r="AO511" s="26"/>
    </row>
    <row r="512" spans="3:41" x14ac:dyDescent="0.4">
      <c r="C512" s="17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6"/>
      <c r="AB512" s="26"/>
      <c r="AC512" s="26"/>
      <c r="AD512" s="26"/>
      <c r="AE512" s="26"/>
      <c r="AF512" s="26"/>
      <c r="AG512" s="26"/>
      <c r="AH512" s="26"/>
      <c r="AI512" s="26"/>
      <c r="AJ512" s="26"/>
      <c r="AK512" s="26"/>
      <c r="AL512" s="26"/>
      <c r="AM512" s="26"/>
      <c r="AN512" s="26"/>
      <c r="AO512" s="26"/>
    </row>
    <row r="513" spans="3:41" x14ac:dyDescent="0.4">
      <c r="C513" s="17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6"/>
      <c r="AB513" s="26"/>
      <c r="AC513" s="26"/>
      <c r="AD513" s="26"/>
      <c r="AE513" s="26"/>
      <c r="AF513" s="26"/>
      <c r="AG513" s="26"/>
      <c r="AH513" s="26"/>
      <c r="AI513" s="26"/>
      <c r="AJ513" s="26"/>
      <c r="AK513" s="26"/>
      <c r="AL513" s="26"/>
      <c r="AM513" s="26"/>
      <c r="AN513" s="26"/>
      <c r="AO513" s="26"/>
    </row>
    <row r="514" spans="3:41" x14ac:dyDescent="0.4">
      <c r="C514" s="17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6"/>
      <c r="AB514" s="26"/>
      <c r="AC514" s="26"/>
      <c r="AD514" s="26"/>
      <c r="AE514" s="26"/>
      <c r="AF514" s="26"/>
      <c r="AG514" s="26"/>
      <c r="AH514" s="26"/>
      <c r="AI514" s="26"/>
      <c r="AJ514" s="26"/>
      <c r="AK514" s="26"/>
      <c r="AL514" s="26"/>
      <c r="AM514" s="26"/>
      <c r="AN514" s="26"/>
      <c r="AO514" s="26"/>
    </row>
    <row r="515" spans="3:41" x14ac:dyDescent="0.4">
      <c r="C515" s="17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6"/>
      <c r="AB515" s="26"/>
      <c r="AC515" s="26"/>
      <c r="AD515" s="26"/>
      <c r="AE515" s="26"/>
      <c r="AF515" s="26"/>
      <c r="AG515" s="26"/>
      <c r="AH515" s="26"/>
      <c r="AI515" s="26"/>
      <c r="AJ515" s="26"/>
      <c r="AK515" s="26"/>
      <c r="AL515" s="26"/>
      <c r="AM515" s="26"/>
      <c r="AN515" s="26"/>
      <c r="AO515" s="26"/>
    </row>
    <row r="516" spans="3:41" x14ac:dyDescent="0.4">
      <c r="C516" s="17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6"/>
      <c r="AB516" s="26"/>
      <c r="AC516" s="26"/>
      <c r="AD516" s="26"/>
      <c r="AE516" s="26"/>
      <c r="AF516" s="26"/>
      <c r="AG516" s="26"/>
      <c r="AH516" s="26"/>
      <c r="AI516" s="26"/>
      <c r="AJ516" s="26"/>
      <c r="AK516" s="26"/>
      <c r="AL516" s="26"/>
      <c r="AM516" s="26"/>
      <c r="AN516" s="26"/>
      <c r="AO516" s="26"/>
    </row>
    <row r="517" spans="3:41" x14ac:dyDescent="0.4">
      <c r="C517" s="17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6"/>
      <c r="AB517" s="26"/>
      <c r="AC517" s="26"/>
      <c r="AD517" s="26"/>
      <c r="AE517" s="26"/>
      <c r="AF517" s="26"/>
      <c r="AG517" s="26"/>
      <c r="AH517" s="26"/>
      <c r="AI517" s="26"/>
      <c r="AJ517" s="26"/>
      <c r="AK517" s="26"/>
      <c r="AL517" s="26"/>
      <c r="AM517" s="26"/>
      <c r="AN517" s="26"/>
      <c r="AO517" s="26"/>
    </row>
    <row r="518" spans="3:41" x14ac:dyDescent="0.4">
      <c r="C518" s="17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6"/>
      <c r="AB518" s="26"/>
      <c r="AC518" s="26"/>
      <c r="AD518" s="26"/>
      <c r="AE518" s="26"/>
      <c r="AF518" s="26"/>
      <c r="AG518" s="26"/>
      <c r="AH518" s="26"/>
      <c r="AI518" s="26"/>
      <c r="AJ518" s="26"/>
      <c r="AK518" s="26"/>
      <c r="AL518" s="26"/>
      <c r="AM518" s="26"/>
      <c r="AN518" s="26"/>
      <c r="AO518" s="26"/>
    </row>
    <row r="519" spans="3:41" x14ac:dyDescent="0.4">
      <c r="C519" s="17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6"/>
      <c r="AB519" s="26"/>
      <c r="AC519" s="26"/>
      <c r="AD519" s="26"/>
      <c r="AE519" s="26"/>
      <c r="AF519" s="26"/>
      <c r="AG519" s="26"/>
      <c r="AH519" s="26"/>
      <c r="AI519" s="26"/>
      <c r="AJ519" s="26"/>
      <c r="AK519" s="26"/>
      <c r="AL519" s="26"/>
      <c r="AM519" s="26"/>
      <c r="AN519" s="26"/>
      <c r="AO519" s="26"/>
    </row>
    <row r="520" spans="3:41" x14ac:dyDescent="0.4">
      <c r="C520" s="17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6"/>
      <c r="AB520" s="26"/>
      <c r="AC520" s="26"/>
      <c r="AD520" s="26"/>
      <c r="AE520" s="26"/>
      <c r="AF520" s="26"/>
      <c r="AG520" s="26"/>
      <c r="AH520" s="26"/>
      <c r="AI520" s="26"/>
      <c r="AJ520" s="26"/>
      <c r="AK520" s="26"/>
      <c r="AL520" s="26"/>
      <c r="AM520" s="26"/>
      <c r="AN520" s="26"/>
      <c r="AO520" s="26"/>
    </row>
    <row r="521" spans="3:41" x14ac:dyDescent="0.4">
      <c r="C521" s="17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6"/>
      <c r="AB521" s="26"/>
      <c r="AC521" s="26"/>
      <c r="AD521" s="26"/>
      <c r="AE521" s="26"/>
      <c r="AF521" s="26"/>
      <c r="AG521" s="26"/>
      <c r="AH521" s="26"/>
      <c r="AI521" s="26"/>
      <c r="AJ521" s="26"/>
      <c r="AK521" s="26"/>
      <c r="AL521" s="26"/>
      <c r="AM521" s="26"/>
      <c r="AN521" s="26"/>
      <c r="AO521" s="26"/>
    </row>
    <row r="522" spans="3:41" x14ac:dyDescent="0.4">
      <c r="C522" s="17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6"/>
      <c r="AB522" s="26"/>
      <c r="AC522" s="26"/>
      <c r="AD522" s="26"/>
      <c r="AE522" s="26"/>
      <c r="AF522" s="26"/>
      <c r="AG522" s="26"/>
      <c r="AH522" s="26"/>
      <c r="AI522" s="26"/>
      <c r="AJ522" s="26"/>
      <c r="AK522" s="26"/>
      <c r="AL522" s="26"/>
      <c r="AM522" s="26"/>
      <c r="AN522" s="26"/>
      <c r="AO522" s="26"/>
    </row>
    <row r="523" spans="3:41" x14ac:dyDescent="0.4"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6"/>
      <c r="AB523" s="26"/>
      <c r="AC523" s="26"/>
      <c r="AD523" s="26"/>
      <c r="AE523" s="26"/>
      <c r="AF523" s="26"/>
      <c r="AG523" s="26"/>
      <c r="AH523" s="26"/>
      <c r="AI523" s="26"/>
      <c r="AJ523" s="26"/>
      <c r="AK523" s="26"/>
      <c r="AL523" s="26"/>
      <c r="AM523" s="26"/>
      <c r="AN523" s="26"/>
      <c r="AO523" s="26"/>
    </row>
    <row r="524" spans="3:41" x14ac:dyDescent="0.4"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6"/>
      <c r="AB524" s="26"/>
      <c r="AC524" s="26"/>
      <c r="AD524" s="26"/>
      <c r="AE524" s="26"/>
      <c r="AF524" s="26"/>
      <c r="AG524" s="26"/>
      <c r="AH524" s="26"/>
      <c r="AI524" s="26"/>
      <c r="AJ524" s="26"/>
      <c r="AK524" s="26"/>
      <c r="AL524" s="26"/>
      <c r="AM524" s="26"/>
      <c r="AN524" s="26"/>
      <c r="AO524" s="26"/>
    </row>
    <row r="525" spans="3:41" x14ac:dyDescent="0.4"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6"/>
      <c r="AB525" s="26"/>
      <c r="AC525" s="26"/>
      <c r="AD525" s="26"/>
      <c r="AE525" s="26"/>
      <c r="AF525" s="26"/>
      <c r="AG525" s="26"/>
      <c r="AH525" s="26"/>
      <c r="AI525" s="26"/>
      <c r="AJ525" s="26"/>
      <c r="AK525" s="26"/>
      <c r="AL525" s="26"/>
      <c r="AM525" s="26"/>
      <c r="AN525" s="26"/>
      <c r="AO525" s="26"/>
    </row>
    <row r="526" spans="3:41" x14ac:dyDescent="0.4"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6"/>
      <c r="AB526" s="26"/>
      <c r="AC526" s="26"/>
      <c r="AD526" s="26"/>
      <c r="AE526" s="26"/>
      <c r="AF526" s="26"/>
      <c r="AG526" s="26"/>
      <c r="AH526" s="26"/>
      <c r="AI526" s="26"/>
      <c r="AJ526" s="26"/>
      <c r="AK526" s="26"/>
      <c r="AL526" s="26"/>
      <c r="AM526" s="26"/>
      <c r="AN526" s="26"/>
      <c r="AO526" s="26"/>
    </row>
    <row r="527" spans="3:41" x14ac:dyDescent="0.4"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6"/>
      <c r="AB527" s="26"/>
      <c r="AC527" s="26"/>
      <c r="AD527" s="26"/>
      <c r="AE527" s="26"/>
      <c r="AF527" s="26"/>
      <c r="AG527" s="26"/>
      <c r="AH527" s="26"/>
      <c r="AI527" s="26"/>
      <c r="AJ527" s="26"/>
      <c r="AK527" s="26"/>
      <c r="AL527" s="26"/>
      <c r="AM527" s="26"/>
      <c r="AN527" s="26"/>
      <c r="AO527" s="26"/>
    </row>
    <row r="528" spans="3:41" x14ac:dyDescent="0.4"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6"/>
      <c r="AB528" s="26"/>
      <c r="AC528" s="26"/>
      <c r="AD528" s="26"/>
      <c r="AE528" s="26"/>
      <c r="AF528" s="26"/>
      <c r="AG528" s="26"/>
      <c r="AH528" s="26"/>
      <c r="AI528" s="26"/>
      <c r="AJ528" s="26"/>
      <c r="AK528" s="26"/>
      <c r="AL528" s="26"/>
      <c r="AM528" s="26"/>
      <c r="AN528" s="26"/>
      <c r="AO528" s="26"/>
    </row>
    <row r="529" spans="4:41" x14ac:dyDescent="0.4"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6"/>
      <c r="AB529" s="26"/>
      <c r="AC529" s="26"/>
      <c r="AD529" s="26"/>
      <c r="AE529" s="26"/>
      <c r="AF529" s="26"/>
      <c r="AG529" s="26"/>
      <c r="AH529" s="26"/>
      <c r="AI529" s="26"/>
      <c r="AJ529" s="26"/>
      <c r="AK529" s="26"/>
      <c r="AL529" s="26"/>
      <c r="AM529" s="26"/>
      <c r="AN529" s="26"/>
      <c r="AO529" s="26"/>
    </row>
    <row r="530" spans="4:41" x14ac:dyDescent="0.4"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6"/>
      <c r="AB530" s="26"/>
      <c r="AC530" s="26"/>
      <c r="AD530" s="26"/>
      <c r="AE530" s="26"/>
      <c r="AF530" s="26"/>
      <c r="AG530" s="26"/>
      <c r="AH530" s="26"/>
      <c r="AI530" s="26"/>
      <c r="AJ530" s="26"/>
      <c r="AK530" s="26"/>
      <c r="AL530" s="26"/>
      <c r="AM530" s="26"/>
      <c r="AN530" s="26"/>
      <c r="AO530" s="26"/>
    </row>
  </sheetData>
  <sheetProtection algorithmName="SHA-512" hashValue="b02uLxNQRdaGJ8kdJa4gjrsgGE/Co2lmlrA4ArDf/yqxsdXikJPCUHdI0P6yMWoLrdzJbA0kMZizBCrjOj3YxQ==" saltValue="x90d6wqb7/NZAH0YxoOSBA==" spinCount="100000" sheet="1" objects="1" scenarios="1" selectLockedCells="1"/>
  <mergeCells count="2330">
    <mergeCell ref="J270:J271"/>
    <mergeCell ref="J272:J273"/>
    <mergeCell ref="J274:J275"/>
    <mergeCell ref="I220:I279"/>
    <mergeCell ref="J276:J277"/>
    <mergeCell ref="J278:J279"/>
    <mergeCell ref="J264:J265"/>
    <mergeCell ref="J266:J267"/>
    <mergeCell ref="J268:J269"/>
    <mergeCell ref="J258:J259"/>
    <mergeCell ref="J260:J261"/>
    <mergeCell ref="J262:J263"/>
    <mergeCell ref="K264:K265"/>
    <mergeCell ref="L264:L265"/>
    <mergeCell ref="M264:M265"/>
    <mergeCell ref="N264:N265"/>
    <mergeCell ref="O264:O265"/>
    <mergeCell ref="K266:K267"/>
    <mergeCell ref="L266:L267"/>
    <mergeCell ref="M266:M267"/>
    <mergeCell ref="N266:N267"/>
    <mergeCell ref="O266:O267"/>
    <mergeCell ref="K268:K269"/>
    <mergeCell ref="L268:L269"/>
    <mergeCell ref="J254:J255"/>
    <mergeCell ref="J256:J257"/>
    <mergeCell ref="J246:J247"/>
    <mergeCell ref="J248:J249"/>
    <mergeCell ref="J250:J251"/>
    <mergeCell ref="K252:K253"/>
    <mergeCell ref="L252:L253"/>
    <mergeCell ref="M252:M253"/>
    <mergeCell ref="N252:N253"/>
    <mergeCell ref="O252:O253"/>
    <mergeCell ref="K254:K255"/>
    <mergeCell ref="L254:L255"/>
    <mergeCell ref="M254:M255"/>
    <mergeCell ref="N254:N255"/>
    <mergeCell ref="O254:O255"/>
    <mergeCell ref="K256:K257"/>
    <mergeCell ref="L256:L257"/>
    <mergeCell ref="J244:J245"/>
    <mergeCell ref="J234:J235"/>
    <mergeCell ref="J236:J237"/>
    <mergeCell ref="J238:J239"/>
    <mergeCell ref="K240:K241"/>
    <mergeCell ref="L240:L241"/>
    <mergeCell ref="M240:M241"/>
    <mergeCell ref="N240:N241"/>
    <mergeCell ref="O240:O241"/>
    <mergeCell ref="K242:K243"/>
    <mergeCell ref="L242:L243"/>
    <mergeCell ref="M242:M243"/>
    <mergeCell ref="N242:N243"/>
    <mergeCell ref="O242:O243"/>
    <mergeCell ref="K244:K245"/>
    <mergeCell ref="L244:L245"/>
    <mergeCell ref="J252:J253"/>
    <mergeCell ref="M256:M257"/>
    <mergeCell ref="N256:N257"/>
    <mergeCell ref="O256:O257"/>
    <mergeCell ref="J228:J229"/>
    <mergeCell ref="J230:J231"/>
    <mergeCell ref="J232:J233"/>
    <mergeCell ref="J218:J219"/>
    <mergeCell ref="J220:J221"/>
    <mergeCell ref="J222:J223"/>
    <mergeCell ref="J224:J225"/>
    <mergeCell ref="J226:J227"/>
    <mergeCell ref="K218:K219"/>
    <mergeCell ref="L218:L219"/>
    <mergeCell ref="M218:M219"/>
    <mergeCell ref="N218:N219"/>
    <mergeCell ref="O218:O219"/>
    <mergeCell ref="K220:K221"/>
    <mergeCell ref="L220:L221"/>
    <mergeCell ref="J240:J241"/>
    <mergeCell ref="J242:J243"/>
    <mergeCell ref="K228:K229"/>
    <mergeCell ref="L228:L229"/>
    <mergeCell ref="M228:M229"/>
    <mergeCell ref="N228:N229"/>
    <mergeCell ref="O228:O229"/>
    <mergeCell ref="K238:K239"/>
    <mergeCell ref="L238:L239"/>
    <mergeCell ref="M238:M239"/>
    <mergeCell ref="N238:N239"/>
    <mergeCell ref="O238:O239"/>
    <mergeCell ref="M220:M221"/>
    <mergeCell ref="N220:N221"/>
    <mergeCell ref="O220:O221"/>
    <mergeCell ref="K222:K223"/>
    <mergeCell ref="L222:L223"/>
    <mergeCell ref="C176:C177"/>
    <mergeCell ref="J176:J177"/>
    <mergeCell ref="J178:J179"/>
    <mergeCell ref="J180:J181"/>
    <mergeCell ref="J170:J171"/>
    <mergeCell ref="J172:J173"/>
    <mergeCell ref="J174:J175"/>
    <mergeCell ref="J182:J183"/>
    <mergeCell ref="J184:J185"/>
    <mergeCell ref="J186:J187"/>
    <mergeCell ref="J200:J201"/>
    <mergeCell ref="J202:J203"/>
    <mergeCell ref="J204:J205"/>
    <mergeCell ref="J194:J195"/>
    <mergeCell ref="J196:J197"/>
    <mergeCell ref="J198:J199"/>
    <mergeCell ref="J212:J213"/>
    <mergeCell ref="J206:J207"/>
    <mergeCell ref="J208:J209"/>
    <mergeCell ref="J210:J211"/>
    <mergeCell ref="E137:E138"/>
    <mergeCell ref="F137:F138"/>
    <mergeCell ref="G137:G138"/>
    <mergeCell ref="H137:H138"/>
    <mergeCell ref="I137:I138"/>
    <mergeCell ref="AZ137:AZ138"/>
    <mergeCell ref="E135:E136"/>
    <mergeCell ref="F135:F136"/>
    <mergeCell ref="G135:G136"/>
    <mergeCell ref="H135:H136"/>
    <mergeCell ref="I135:I136"/>
    <mergeCell ref="AZ135:AZ136"/>
    <mergeCell ref="BA161:CH161"/>
    <mergeCell ref="J162:J163"/>
    <mergeCell ref="J164:J165"/>
    <mergeCell ref="J166:J167"/>
    <mergeCell ref="J159:AO159"/>
    <mergeCell ref="I160:I219"/>
    <mergeCell ref="J160:J161"/>
    <mergeCell ref="J168:J169"/>
    <mergeCell ref="J188:J189"/>
    <mergeCell ref="J190:J191"/>
    <mergeCell ref="BA190:BC190"/>
    <mergeCell ref="J192:J193"/>
    <mergeCell ref="J214:J215"/>
    <mergeCell ref="J216:J217"/>
    <mergeCell ref="N216:N217"/>
    <mergeCell ref="O216:O217"/>
    <mergeCell ref="K216:K217"/>
    <mergeCell ref="L216:L217"/>
    <mergeCell ref="M216:M217"/>
    <mergeCell ref="K180:K181"/>
    <mergeCell ref="E129:E130"/>
    <mergeCell ref="F129:F130"/>
    <mergeCell ref="G129:G130"/>
    <mergeCell ref="H129:H130"/>
    <mergeCell ref="I129:I130"/>
    <mergeCell ref="AZ129:AZ130"/>
    <mergeCell ref="E127:E128"/>
    <mergeCell ref="F127:F128"/>
    <mergeCell ref="G127:G128"/>
    <mergeCell ref="H127:H128"/>
    <mergeCell ref="I127:I128"/>
    <mergeCell ref="AZ127:AZ128"/>
    <mergeCell ref="E133:E134"/>
    <mergeCell ref="F133:F134"/>
    <mergeCell ref="G133:G134"/>
    <mergeCell ref="H133:H134"/>
    <mergeCell ref="I133:I134"/>
    <mergeCell ref="AZ133:AZ134"/>
    <mergeCell ref="E131:E132"/>
    <mergeCell ref="F131:F132"/>
    <mergeCell ref="G131:G132"/>
    <mergeCell ref="H131:H132"/>
    <mergeCell ref="I131:I132"/>
    <mergeCell ref="AZ131:AZ132"/>
    <mergeCell ref="E121:E122"/>
    <mergeCell ref="F121:F122"/>
    <mergeCell ref="G121:G122"/>
    <mergeCell ref="H121:H122"/>
    <mergeCell ref="I121:I122"/>
    <mergeCell ref="AZ121:AZ122"/>
    <mergeCell ref="E119:E120"/>
    <mergeCell ref="F119:F120"/>
    <mergeCell ref="G119:G120"/>
    <mergeCell ref="H119:H120"/>
    <mergeCell ref="I119:I120"/>
    <mergeCell ref="AZ119:AZ120"/>
    <mergeCell ref="E125:E126"/>
    <mergeCell ref="F125:F126"/>
    <mergeCell ref="G125:G126"/>
    <mergeCell ref="H125:H126"/>
    <mergeCell ref="I125:I126"/>
    <mergeCell ref="AZ125:AZ126"/>
    <mergeCell ref="E123:E124"/>
    <mergeCell ref="F123:F124"/>
    <mergeCell ref="G123:G124"/>
    <mergeCell ref="H123:H124"/>
    <mergeCell ref="I123:I124"/>
    <mergeCell ref="AZ123:AZ124"/>
    <mergeCell ref="F113:F114"/>
    <mergeCell ref="G113:G114"/>
    <mergeCell ref="H113:H114"/>
    <mergeCell ref="I113:I114"/>
    <mergeCell ref="AZ113:AZ114"/>
    <mergeCell ref="E111:E112"/>
    <mergeCell ref="F111:F112"/>
    <mergeCell ref="G111:G112"/>
    <mergeCell ref="H111:H112"/>
    <mergeCell ref="I111:I112"/>
    <mergeCell ref="AZ111:AZ112"/>
    <mergeCell ref="E117:E118"/>
    <mergeCell ref="F117:F118"/>
    <mergeCell ref="G117:G118"/>
    <mergeCell ref="H117:H118"/>
    <mergeCell ref="I117:I118"/>
    <mergeCell ref="AZ117:AZ118"/>
    <mergeCell ref="E115:E116"/>
    <mergeCell ref="F115:F116"/>
    <mergeCell ref="G115:G116"/>
    <mergeCell ref="H115:H116"/>
    <mergeCell ref="I115:I116"/>
    <mergeCell ref="AZ115:AZ116"/>
    <mergeCell ref="AZ105:AZ106"/>
    <mergeCell ref="E103:E104"/>
    <mergeCell ref="F103:F104"/>
    <mergeCell ref="G103:G104"/>
    <mergeCell ref="H103:H104"/>
    <mergeCell ref="I103:I104"/>
    <mergeCell ref="AZ103:AZ104"/>
    <mergeCell ref="E109:E110"/>
    <mergeCell ref="F109:F110"/>
    <mergeCell ref="G109:G110"/>
    <mergeCell ref="H109:H110"/>
    <mergeCell ref="I109:I110"/>
    <mergeCell ref="AZ109:AZ110"/>
    <mergeCell ref="E107:E108"/>
    <mergeCell ref="F107:F108"/>
    <mergeCell ref="G107:G108"/>
    <mergeCell ref="H107:H108"/>
    <mergeCell ref="I107:I108"/>
    <mergeCell ref="AZ107:AZ108"/>
    <mergeCell ref="AZ93:AZ94"/>
    <mergeCell ref="E91:E92"/>
    <mergeCell ref="F91:F92"/>
    <mergeCell ref="G91:G92"/>
    <mergeCell ref="H91:H92"/>
    <mergeCell ref="I91:I92"/>
    <mergeCell ref="AZ91:AZ92"/>
    <mergeCell ref="AZ97:AZ98"/>
    <mergeCell ref="E95:E96"/>
    <mergeCell ref="F95:F96"/>
    <mergeCell ref="G95:G96"/>
    <mergeCell ref="H95:H96"/>
    <mergeCell ref="I95:I96"/>
    <mergeCell ref="AZ95:AZ96"/>
    <mergeCell ref="E101:E102"/>
    <mergeCell ref="F101:F102"/>
    <mergeCell ref="G101:G102"/>
    <mergeCell ref="H101:H102"/>
    <mergeCell ref="I101:I102"/>
    <mergeCell ref="AZ101:AZ102"/>
    <mergeCell ref="E99:E100"/>
    <mergeCell ref="F99:F100"/>
    <mergeCell ref="G99:G100"/>
    <mergeCell ref="H99:H100"/>
    <mergeCell ref="I99:I100"/>
    <mergeCell ref="AZ99:AZ100"/>
    <mergeCell ref="AZ83:AZ84"/>
    <mergeCell ref="E85:E86"/>
    <mergeCell ref="F85:F86"/>
    <mergeCell ref="G85:G86"/>
    <mergeCell ref="H85:H86"/>
    <mergeCell ref="I85:I86"/>
    <mergeCell ref="AZ85:AZ86"/>
    <mergeCell ref="AZ79:AZ80"/>
    <mergeCell ref="E81:E82"/>
    <mergeCell ref="F81:F82"/>
    <mergeCell ref="G81:G82"/>
    <mergeCell ref="H81:H82"/>
    <mergeCell ref="I81:I82"/>
    <mergeCell ref="AZ81:AZ82"/>
    <mergeCell ref="AZ89:AZ90"/>
    <mergeCell ref="E87:E88"/>
    <mergeCell ref="F87:F88"/>
    <mergeCell ref="G87:G88"/>
    <mergeCell ref="H87:H88"/>
    <mergeCell ref="I87:I88"/>
    <mergeCell ref="AZ87:AZ88"/>
    <mergeCell ref="D79:D138"/>
    <mergeCell ref="E79:E80"/>
    <mergeCell ref="F79:F80"/>
    <mergeCell ref="G79:G80"/>
    <mergeCell ref="H79:H80"/>
    <mergeCell ref="I79:I80"/>
    <mergeCell ref="E83:E84"/>
    <mergeCell ref="F83:F84"/>
    <mergeCell ref="G83:G84"/>
    <mergeCell ref="H83:H84"/>
    <mergeCell ref="I83:I84"/>
    <mergeCell ref="E89:E90"/>
    <mergeCell ref="F89:F90"/>
    <mergeCell ref="G89:G90"/>
    <mergeCell ref="H89:H90"/>
    <mergeCell ref="I89:I90"/>
    <mergeCell ref="E97:E98"/>
    <mergeCell ref="F97:F98"/>
    <mergeCell ref="G97:G98"/>
    <mergeCell ref="H97:H98"/>
    <mergeCell ref="I97:I98"/>
    <mergeCell ref="E105:E106"/>
    <mergeCell ref="F105:F106"/>
    <mergeCell ref="G105:G106"/>
    <mergeCell ref="E93:E94"/>
    <mergeCell ref="F93:F94"/>
    <mergeCell ref="G93:G94"/>
    <mergeCell ref="H93:H94"/>
    <mergeCell ref="I93:I94"/>
    <mergeCell ref="H105:H106"/>
    <mergeCell ref="I105:I106"/>
    <mergeCell ref="E113:E114"/>
    <mergeCell ref="E73:E74"/>
    <mergeCell ref="F73:F74"/>
    <mergeCell ref="G73:G74"/>
    <mergeCell ref="H73:H74"/>
    <mergeCell ref="I73:I74"/>
    <mergeCell ref="AZ73:AZ74"/>
    <mergeCell ref="E71:E72"/>
    <mergeCell ref="F71:F72"/>
    <mergeCell ref="G71:G72"/>
    <mergeCell ref="H71:H72"/>
    <mergeCell ref="I71:I72"/>
    <mergeCell ref="AZ71:AZ72"/>
    <mergeCell ref="E77:E78"/>
    <mergeCell ref="F77:F78"/>
    <mergeCell ref="G77:G78"/>
    <mergeCell ref="H77:H78"/>
    <mergeCell ref="I77:I78"/>
    <mergeCell ref="AZ77:AZ78"/>
    <mergeCell ref="E75:E76"/>
    <mergeCell ref="F75:F76"/>
    <mergeCell ref="G75:G76"/>
    <mergeCell ref="H75:H76"/>
    <mergeCell ref="I75:I76"/>
    <mergeCell ref="AZ75:AZ76"/>
    <mergeCell ref="E65:E66"/>
    <mergeCell ref="F65:F66"/>
    <mergeCell ref="G65:G66"/>
    <mergeCell ref="H65:H66"/>
    <mergeCell ref="I65:I66"/>
    <mergeCell ref="AZ65:AZ66"/>
    <mergeCell ref="E63:E64"/>
    <mergeCell ref="F63:F64"/>
    <mergeCell ref="G63:G64"/>
    <mergeCell ref="H63:H64"/>
    <mergeCell ref="I63:I64"/>
    <mergeCell ref="AZ63:AZ64"/>
    <mergeCell ref="E69:E70"/>
    <mergeCell ref="F69:F70"/>
    <mergeCell ref="G69:G70"/>
    <mergeCell ref="H69:H70"/>
    <mergeCell ref="I69:I70"/>
    <mergeCell ref="AZ69:AZ70"/>
    <mergeCell ref="E67:E68"/>
    <mergeCell ref="F67:F68"/>
    <mergeCell ref="G67:G68"/>
    <mergeCell ref="H67:H68"/>
    <mergeCell ref="I67:I68"/>
    <mergeCell ref="AZ67:AZ68"/>
    <mergeCell ref="E57:E58"/>
    <mergeCell ref="F57:F58"/>
    <mergeCell ref="G57:G58"/>
    <mergeCell ref="H57:H58"/>
    <mergeCell ref="I57:I58"/>
    <mergeCell ref="AZ57:AZ58"/>
    <mergeCell ref="E55:E56"/>
    <mergeCell ref="F55:F56"/>
    <mergeCell ref="G55:G56"/>
    <mergeCell ref="H55:H56"/>
    <mergeCell ref="I55:I56"/>
    <mergeCell ref="AZ55:AZ56"/>
    <mergeCell ref="E61:E62"/>
    <mergeCell ref="F61:F62"/>
    <mergeCell ref="G61:G62"/>
    <mergeCell ref="H61:H62"/>
    <mergeCell ref="I61:I62"/>
    <mergeCell ref="AZ61:AZ62"/>
    <mergeCell ref="E59:E60"/>
    <mergeCell ref="F59:F60"/>
    <mergeCell ref="G59:G60"/>
    <mergeCell ref="H59:H60"/>
    <mergeCell ref="I59:I60"/>
    <mergeCell ref="AZ59:AZ60"/>
    <mergeCell ref="E49:E50"/>
    <mergeCell ref="F49:F50"/>
    <mergeCell ref="G49:G50"/>
    <mergeCell ref="H49:H50"/>
    <mergeCell ref="I49:I50"/>
    <mergeCell ref="AZ49:AZ50"/>
    <mergeCell ref="E47:E48"/>
    <mergeCell ref="F47:F48"/>
    <mergeCell ref="G47:G48"/>
    <mergeCell ref="H47:H48"/>
    <mergeCell ref="I47:I48"/>
    <mergeCell ref="AZ47:AZ48"/>
    <mergeCell ref="E53:E54"/>
    <mergeCell ref="F53:F54"/>
    <mergeCell ref="G53:G54"/>
    <mergeCell ref="H53:H54"/>
    <mergeCell ref="I53:I54"/>
    <mergeCell ref="AZ53:AZ54"/>
    <mergeCell ref="E51:E52"/>
    <mergeCell ref="F51:F52"/>
    <mergeCell ref="G51:G52"/>
    <mergeCell ref="H51:H52"/>
    <mergeCell ref="I51:I52"/>
    <mergeCell ref="AZ51:AZ52"/>
    <mergeCell ref="E41:E42"/>
    <mergeCell ref="F41:F42"/>
    <mergeCell ref="G41:G42"/>
    <mergeCell ref="H41:H42"/>
    <mergeCell ref="I41:I42"/>
    <mergeCell ref="AZ41:AZ42"/>
    <mergeCell ref="E39:E40"/>
    <mergeCell ref="F39:F40"/>
    <mergeCell ref="G39:G40"/>
    <mergeCell ref="H39:H40"/>
    <mergeCell ref="I39:I40"/>
    <mergeCell ref="AZ39:AZ40"/>
    <mergeCell ref="H45:H46"/>
    <mergeCell ref="I45:I46"/>
    <mergeCell ref="AZ45:AZ46"/>
    <mergeCell ref="E43:E44"/>
    <mergeCell ref="F43:F44"/>
    <mergeCell ref="G43:G44"/>
    <mergeCell ref="H43:H44"/>
    <mergeCell ref="I43:I44"/>
    <mergeCell ref="AZ43:AZ44"/>
    <mergeCell ref="E45:E46"/>
    <mergeCell ref="F45:F46"/>
    <mergeCell ref="G45:G46"/>
    <mergeCell ref="AZ37:AZ38"/>
    <mergeCell ref="E35:E36"/>
    <mergeCell ref="F35:F36"/>
    <mergeCell ref="G35:G36"/>
    <mergeCell ref="H35:H36"/>
    <mergeCell ref="I35:I36"/>
    <mergeCell ref="AZ35:AZ36"/>
    <mergeCell ref="E37:E38"/>
    <mergeCell ref="F37:F38"/>
    <mergeCell ref="G37:G38"/>
    <mergeCell ref="H37:H38"/>
    <mergeCell ref="I37:I38"/>
    <mergeCell ref="E33:E34"/>
    <mergeCell ref="F33:F34"/>
    <mergeCell ref="G33:G34"/>
    <mergeCell ref="H33:H34"/>
    <mergeCell ref="I33:I34"/>
    <mergeCell ref="AZ33:AZ34"/>
    <mergeCell ref="I27:I28"/>
    <mergeCell ref="AZ27:AZ28"/>
    <mergeCell ref="AZ23:AZ24"/>
    <mergeCell ref="E25:E26"/>
    <mergeCell ref="F25:F26"/>
    <mergeCell ref="G25:G26"/>
    <mergeCell ref="H25:H26"/>
    <mergeCell ref="I25:I26"/>
    <mergeCell ref="AZ25:AZ26"/>
    <mergeCell ref="E23:E24"/>
    <mergeCell ref="F23:F24"/>
    <mergeCell ref="G23:G24"/>
    <mergeCell ref="G29:G30"/>
    <mergeCell ref="H31:H32"/>
    <mergeCell ref="I31:I32"/>
    <mergeCell ref="AZ31:AZ32"/>
    <mergeCell ref="E31:E32"/>
    <mergeCell ref="F31:F32"/>
    <mergeCell ref="G31:G32"/>
    <mergeCell ref="D19:D78"/>
    <mergeCell ref="E19:E20"/>
    <mergeCell ref="F19:F20"/>
    <mergeCell ref="G19:G20"/>
    <mergeCell ref="H19:H20"/>
    <mergeCell ref="I19:I20"/>
    <mergeCell ref="H23:H24"/>
    <mergeCell ref="I23:I24"/>
    <mergeCell ref="E29:E30"/>
    <mergeCell ref="F29:F30"/>
    <mergeCell ref="H29:H30"/>
    <mergeCell ref="I29:I30"/>
    <mergeCell ref="AP16:AX16"/>
    <mergeCell ref="AZ16:AZ18"/>
    <mergeCell ref="G17:H17"/>
    <mergeCell ref="AP17:AP18"/>
    <mergeCell ref="AQ17:AR17"/>
    <mergeCell ref="AS17:AV17"/>
    <mergeCell ref="AW17:AW18"/>
    <mergeCell ref="AX17:AX18"/>
    <mergeCell ref="AZ19:AZ20"/>
    <mergeCell ref="E21:E22"/>
    <mergeCell ref="F21:F22"/>
    <mergeCell ref="G21:G22"/>
    <mergeCell ref="H21:H22"/>
    <mergeCell ref="I21:I22"/>
    <mergeCell ref="AZ21:AZ22"/>
    <mergeCell ref="AZ29:AZ30"/>
    <mergeCell ref="E27:E28"/>
    <mergeCell ref="F27:F28"/>
    <mergeCell ref="G27:G28"/>
    <mergeCell ref="H27:H28"/>
    <mergeCell ref="I2:AO2"/>
    <mergeCell ref="H3:H6"/>
    <mergeCell ref="I3:J3"/>
    <mergeCell ref="I5:I6"/>
    <mergeCell ref="H7:H10"/>
    <mergeCell ref="I7:J7"/>
    <mergeCell ref="I9:I10"/>
    <mergeCell ref="H11:H14"/>
    <mergeCell ref="A1:C1"/>
    <mergeCell ref="A2:C2"/>
    <mergeCell ref="A3:A4"/>
    <mergeCell ref="B3:C3"/>
    <mergeCell ref="B4:C4"/>
    <mergeCell ref="A5:A8"/>
    <mergeCell ref="B5:C5"/>
    <mergeCell ref="B6:C6"/>
    <mergeCell ref="B7:C7"/>
    <mergeCell ref="B8:C8"/>
    <mergeCell ref="I13:I14"/>
    <mergeCell ref="A14:A15"/>
    <mergeCell ref="B14:C15"/>
    <mergeCell ref="D16:D18"/>
    <mergeCell ref="E16:E18"/>
    <mergeCell ref="F16:H16"/>
    <mergeCell ref="I16:I18"/>
    <mergeCell ref="J16:J18"/>
    <mergeCell ref="K16:AO16"/>
    <mergeCell ref="A16:C18"/>
    <mergeCell ref="A19:C20"/>
    <mergeCell ref="A9:C9"/>
    <mergeCell ref="A11:C13"/>
    <mergeCell ref="I11:J11"/>
    <mergeCell ref="D160:D163"/>
    <mergeCell ref="K160:K161"/>
    <mergeCell ref="L160:L161"/>
    <mergeCell ref="M160:M161"/>
    <mergeCell ref="N160:N161"/>
    <mergeCell ref="O160:O161"/>
    <mergeCell ref="P160:P161"/>
    <mergeCell ref="AF160:AF161"/>
    <mergeCell ref="AG160:AG161"/>
    <mergeCell ref="AH160:AH161"/>
    <mergeCell ref="AF162:AF163"/>
    <mergeCell ref="AG162:AG163"/>
    <mergeCell ref="AH162:AH163"/>
    <mergeCell ref="AI162:AI163"/>
    <mergeCell ref="AI160:AI161"/>
    <mergeCell ref="AJ160:AJ161"/>
    <mergeCell ref="AK160:AK161"/>
    <mergeCell ref="AL160:AL161"/>
    <mergeCell ref="AM160:AM161"/>
    <mergeCell ref="AN160:AN161"/>
    <mergeCell ref="AO160:AO161"/>
    <mergeCell ref="AD160:AD161"/>
    <mergeCell ref="AE160:AE161"/>
    <mergeCell ref="Q160:Q161"/>
    <mergeCell ref="R160:R161"/>
    <mergeCell ref="S160:S161"/>
    <mergeCell ref="T160:T161"/>
    <mergeCell ref="U160:U161"/>
    <mergeCell ref="V160:V161"/>
    <mergeCell ref="W160:W161"/>
    <mergeCell ref="X160:X161"/>
    <mergeCell ref="Y160:Y161"/>
    <mergeCell ref="AA162:AA163"/>
    <mergeCell ref="AB162:AB163"/>
    <mergeCell ref="AC162:AC163"/>
    <mergeCell ref="AD162:AD163"/>
    <mergeCell ref="AE162:AE163"/>
    <mergeCell ref="K162:K163"/>
    <mergeCell ref="Y162:Y163"/>
    <mergeCell ref="Z162:Z163"/>
    <mergeCell ref="L180:L181"/>
    <mergeCell ref="M180:M181"/>
    <mergeCell ref="N180:N181"/>
    <mergeCell ref="O180:O181"/>
    <mergeCell ref="P180:P181"/>
    <mergeCell ref="AC166:AC167"/>
    <mergeCell ref="Z180:Z181"/>
    <mergeCell ref="AA180:AA181"/>
    <mergeCell ref="AB180:AB181"/>
    <mergeCell ref="AC180:AC181"/>
    <mergeCell ref="U180:U181"/>
    <mergeCell ref="V180:V181"/>
    <mergeCell ref="W180:W181"/>
    <mergeCell ref="X180:X181"/>
    <mergeCell ref="Y180:Y181"/>
    <mergeCell ref="Z160:Z161"/>
    <mergeCell ref="AA160:AA161"/>
    <mergeCell ref="AB160:AB161"/>
    <mergeCell ref="AC160:AC161"/>
    <mergeCell ref="L162:L163"/>
    <mergeCell ref="M162:M163"/>
    <mergeCell ref="N162:N163"/>
    <mergeCell ref="O162:O163"/>
    <mergeCell ref="P162:P163"/>
    <mergeCell ref="Q162:Q163"/>
    <mergeCell ref="R162:R163"/>
    <mergeCell ref="S162:S163"/>
    <mergeCell ref="T162:T163"/>
    <mergeCell ref="U162:U163"/>
    <mergeCell ref="V162:V163"/>
    <mergeCell ref="W162:W163"/>
    <mergeCell ref="X162:X163"/>
    <mergeCell ref="AB164:AB165"/>
    <mergeCell ref="AC164:AC165"/>
    <mergeCell ref="AA166:AA167"/>
    <mergeCell ref="AB166:AB167"/>
    <mergeCell ref="AD164:AD165"/>
    <mergeCell ref="AE164:AE165"/>
    <mergeCell ref="AF164:AF165"/>
    <mergeCell ref="AG164:AG165"/>
    <mergeCell ref="AH164:AH165"/>
    <mergeCell ref="AI164:AI165"/>
    <mergeCell ref="AJ164:AJ165"/>
    <mergeCell ref="AJ162:AJ163"/>
    <mergeCell ref="AK162:AK163"/>
    <mergeCell ref="AL162:AL163"/>
    <mergeCell ref="AM162:AM163"/>
    <mergeCell ref="AN162:AN163"/>
    <mergeCell ref="AO162:AO163"/>
    <mergeCell ref="K164:K165"/>
    <mergeCell ref="L164:L165"/>
    <mergeCell ref="M164:M165"/>
    <mergeCell ref="N164:N165"/>
    <mergeCell ref="O164:O165"/>
    <mergeCell ref="P164:P165"/>
    <mergeCell ref="Q164:Q165"/>
    <mergeCell ref="R164:R165"/>
    <mergeCell ref="S164:S165"/>
    <mergeCell ref="T164:T165"/>
    <mergeCell ref="U164:U165"/>
    <mergeCell ref="V164:V165"/>
    <mergeCell ref="W164:W165"/>
    <mergeCell ref="X164:X165"/>
    <mergeCell ref="Y164:Y165"/>
    <mergeCell ref="Z164:Z165"/>
    <mergeCell ref="AA164:AA165"/>
    <mergeCell ref="AA168:AA169"/>
    <mergeCell ref="AB168:AB169"/>
    <mergeCell ref="AC168:AC169"/>
    <mergeCell ref="AD166:AD167"/>
    <mergeCell ref="AE166:AE167"/>
    <mergeCell ref="AF166:AF167"/>
    <mergeCell ref="AG166:AG167"/>
    <mergeCell ref="AH166:AH167"/>
    <mergeCell ref="AI166:AI167"/>
    <mergeCell ref="AJ166:AJ167"/>
    <mergeCell ref="AK166:AK167"/>
    <mergeCell ref="AK164:AK165"/>
    <mergeCell ref="AL164:AL165"/>
    <mergeCell ref="AM164:AM165"/>
    <mergeCell ref="AN164:AN165"/>
    <mergeCell ref="AO164:AO165"/>
    <mergeCell ref="K166:K167"/>
    <mergeCell ref="L166:L167"/>
    <mergeCell ref="M166:M167"/>
    <mergeCell ref="N166:N167"/>
    <mergeCell ref="O166:O167"/>
    <mergeCell ref="P166:P167"/>
    <mergeCell ref="Q166:Q167"/>
    <mergeCell ref="R166:R167"/>
    <mergeCell ref="S166:S167"/>
    <mergeCell ref="T166:T167"/>
    <mergeCell ref="U166:U167"/>
    <mergeCell ref="V166:V167"/>
    <mergeCell ref="W166:W167"/>
    <mergeCell ref="X166:X167"/>
    <mergeCell ref="Y166:Y167"/>
    <mergeCell ref="Z166:Z167"/>
    <mergeCell ref="AB170:AB171"/>
    <mergeCell ref="AC170:AC171"/>
    <mergeCell ref="AD170:AD171"/>
    <mergeCell ref="AD168:AD169"/>
    <mergeCell ref="AE168:AE169"/>
    <mergeCell ref="AF168:AF169"/>
    <mergeCell ref="AG168:AG169"/>
    <mergeCell ref="AH168:AH169"/>
    <mergeCell ref="AI168:AI169"/>
    <mergeCell ref="AJ168:AJ169"/>
    <mergeCell ref="AK168:AK169"/>
    <mergeCell ref="AL168:AL169"/>
    <mergeCell ref="AL166:AL167"/>
    <mergeCell ref="AM166:AM167"/>
    <mergeCell ref="AN166:AN167"/>
    <mergeCell ref="AO166:AO167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W168:W169"/>
    <mergeCell ref="X168:X169"/>
    <mergeCell ref="Y168:Y169"/>
    <mergeCell ref="Z168:Z169"/>
    <mergeCell ref="AC172:AC173"/>
    <mergeCell ref="AD172:AD173"/>
    <mergeCell ref="AE172:AE173"/>
    <mergeCell ref="AE170:AE171"/>
    <mergeCell ref="AF170:AF171"/>
    <mergeCell ref="AG170:AG171"/>
    <mergeCell ref="AH170:AH171"/>
    <mergeCell ref="AI170:AI171"/>
    <mergeCell ref="AJ170:AJ171"/>
    <mergeCell ref="AK170:AK171"/>
    <mergeCell ref="AL170:AL171"/>
    <mergeCell ref="AM170:AM171"/>
    <mergeCell ref="AM168:AM169"/>
    <mergeCell ref="AN168:AN169"/>
    <mergeCell ref="AO168:AO169"/>
    <mergeCell ref="K170:K171"/>
    <mergeCell ref="L170:L171"/>
    <mergeCell ref="M170:M171"/>
    <mergeCell ref="N170:N171"/>
    <mergeCell ref="O170:O171"/>
    <mergeCell ref="P170:P171"/>
    <mergeCell ref="Q170:Q171"/>
    <mergeCell ref="R170:R171"/>
    <mergeCell ref="S170:S171"/>
    <mergeCell ref="T170:T171"/>
    <mergeCell ref="U170:U171"/>
    <mergeCell ref="V170:V171"/>
    <mergeCell ref="W170:W171"/>
    <mergeCell ref="X170:X171"/>
    <mergeCell ref="Y170:Y171"/>
    <mergeCell ref="Z170:Z171"/>
    <mergeCell ref="AA170:AA171"/>
    <mergeCell ref="AD174:AD175"/>
    <mergeCell ref="AE174:AE175"/>
    <mergeCell ref="AF174:AF175"/>
    <mergeCell ref="AF172:AF173"/>
    <mergeCell ref="AG172:AG173"/>
    <mergeCell ref="AH172:AH173"/>
    <mergeCell ref="AI172:AI173"/>
    <mergeCell ref="AJ172:AJ173"/>
    <mergeCell ref="AK172:AK173"/>
    <mergeCell ref="AL172:AL173"/>
    <mergeCell ref="AM172:AM173"/>
    <mergeCell ref="AN172:AN173"/>
    <mergeCell ref="AN170:AN171"/>
    <mergeCell ref="AO170:AO171"/>
    <mergeCell ref="K172:K173"/>
    <mergeCell ref="L172:L173"/>
    <mergeCell ref="M172:M173"/>
    <mergeCell ref="N172:N173"/>
    <mergeCell ref="O172:O173"/>
    <mergeCell ref="P172:P173"/>
    <mergeCell ref="Q172:Q173"/>
    <mergeCell ref="R172:R173"/>
    <mergeCell ref="S172:S173"/>
    <mergeCell ref="T172:T173"/>
    <mergeCell ref="U172:U173"/>
    <mergeCell ref="V172:V173"/>
    <mergeCell ref="W172:W173"/>
    <mergeCell ref="X172:X173"/>
    <mergeCell ref="Y172:Y173"/>
    <mergeCell ref="Z172:Z173"/>
    <mergeCell ref="AA172:AA173"/>
    <mergeCell ref="AB172:AB173"/>
    <mergeCell ref="AD176:AD177"/>
    <mergeCell ref="AE176:AE177"/>
    <mergeCell ref="AF176:AF177"/>
    <mergeCell ref="AG174:AG175"/>
    <mergeCell ref="AH174:AH175"/>
    <mergeCell ref="AI174:AI175"/>
    <mergeCell ref="AJ174:AJ175"/>
    <mergeCell ref="AK174:AK175"/>
    <mergeCell ref="AL174:AL175"/>
    <mergeCell ref="AM174:AM175"/>
    <mergeCell ref="AN174:AN175"/>
    <mergeCell ref="AO174:AO175"/>
    <mergeCell ref="AO172:AO173"/>
    <mergeCell ref="K174:K175"/>
    <mergeCell ref="L174:L175"/>
    <mergeCell ref="M174:M175"/>
    <mergeCell ref="N174:N175"/>
    <mergeCell ref="O174:O175"/>
    <mergeCell ref="P174:P175"/>
    <mergeCell ref="Q174:Q175"/>
    <mergeCell ref="R174:R175"/>
    <mergeCell ref="S174:S175"/>
    <mergeCell ref="T174:T175"/>
    <mergeCell ref="U174:U175"/>
    <mergeCell ref="V174:V175"/>
    <mergeCell ref="W174:W175"/>
    <mergeCell ref="X174:X175"/>
    <mergeCell ref="Y174:Y175"/>
    <mergeCell ref="Z174:Z175"/>
    <mergeCell ref="AA174:AA175"/>
    <mergeCell ref="AB174:AB175"/>
    <mergeCell ref="AC174:AC175"/>
    <mergeCell ref="AD178:AD179"/>
    <mergeCell ref="AE178:AE179"/>
    <mergeCell ref="AF178:AF179"/>
    <mergeCell ref="AG178:AG179"/>
    <mergeCell ref="AG176:AG177"/>
    <mergeCell ref="AH176:AH177"/>
    <mergeCell ref="AI176:AI177"/>
    <mergeCell ref="AJ176:AJ177"/>
    <mergeCell ref="AK176:AK177"/>
    <mergeCell ref="AL176:AL177"/>
    <mergeCell ref="AM176:AM177"/>
    <mergeCell ref="AN176:AN177"/>
    <mergeCell ref="AO176:AO177"/>
    <mergeCell ref="K176:K177"/>
    <mergeCell ref="L176:L177"/>
    <mergeCell ref="M176:M177"/>
    <mergeCell ref="N176:N177"/>
    <mergeCell ref="O176:O177"/>
    <mergeCell ref="P176:P177"/>
    <mergeCell ref="Q176:Q177"/>
    <mergeCell ref="R176:R177"/>
    <mergeCell ref="S176:S177"/>
    <mergeCell ref="T176:T177"/>
    <mergeCell ref="U176:U177"/>
    <mergeCell ref="V176:V177"/>
    <mergeCell ref="W176:W177"/>
    <mergeCell ref="X176:X177"/>
    <mergeCell ref="Y176:Y177"/>
    <mergeCell ref="Z176:Z177"/>
    <mergeCell ref="AA176:AA177"/>
    <mergeCell ref="AB176:AB177"/>
    <mergeCell ref="AC176:AC177"/>
    <mergeCell ref="AH178:AH179"/>
    <mergeCell ref="AI178:AI179"/>
    <mergeCell ref="AJ178:AJ179"/>
    <mergeCell ref="AK178:AK179"/>
    <mergeCell ref="AI180:AI181"/>
    <mergeCell ref="AJ180:AJ181"/>
    <mergeCell ref="AK180:AK181"/>
    <mergeCell ref="AL180:AL181"/>
    <mergeCell ref="AM180:AM181"/>
    <mergeCell ref="AL178:AL179"/>
    <mergeCell ref="AM178:AM179"/>
    <mergeCell ref="AN178:AN179"/>
    <mergeCell ref="AO178:AO179"/>
    <mergeCell ref="K178:K179"/>
    <mergeCell ref="L178:L179"/>
    <mergeCell ref="M178:M179"/>
    <mergeCell ref="N178:N179"/>
    <mergeCell ref="O178:O179"/>
    <mergeCell ref="P178:P179"/>
    <mergeCell ref="Q178:Q179"/>
    <mergeCell ref="R178:R179"/>
    <mergeCell ref="S178:S179"/>
    <mergeCell ref="T178:T179"/>
    <mergeCell ref="U178:U179"/>
    <mergeCell ref="V178:V179"/>
    <mergeCell ref="W178:W179"/>
    <mergeCell ref="X178:X179"/>
    <mergeCell ref="Y178:Y179"/>
    <mergeCell ref="Z178:Z179"/>
    <mergeCell ref="AA178:AA179"/>
    <mergeCell ref="AB178:AB179"/>
    <mergeCell ref="AC178:AC179"/>
    <mergeCell ref="AN180:AN181"/>
    <mergeCell ref="AO180:AO181"/>
    <mergeCell ref="K182:K183"/>
    <mergeCell ref="L182:L183"/>
    <mergeCell ref="M182:M183"/>
    <mergeCell ref="N182:N183"/>
    <mergeCell ref="O182:O183"/>
    <mergeCell ref="P182:P183"/>
    <mergeCell ref="Q182:Q183"/>
    <mergeCell ref="R182:R183"/>
    <mergeCell ref="S182:S183"/>
    <mergeCell ref="T182:T183"/>
    <mergeCell ref="U182:U183"/>
    <mergeCell ref="V182:V183"/>
    <mergeCell ref="W182:W183"/>
    <mergeCell ref="X182:X183"/>
    <mergeCell ref="Y182:Y183"/>
    <mergeCell ref="Z182:Z183"/>
    <mergeCell ref="AD180:AD181"/>
    <mergeCell ref="AE180:AE181"/>
    <mergeCell ref="AF180:AF181"/>
    <mergeCell ref="AG180:AG181"/>
    <mergeCell ref="AH180:AH181"/>
    <mergeCell ref="Q180:Q181"/>
    <mergeCell ref="R180:R181"/>
    <mergeCell ref="S180:S181"/>
    <mergeCell ref="T180:T181"/>
    <mergeCell ref="AJ182:AJ183"/>
    <mergeCell ref="AK182:AK183"/>
    <mergeCell ref="AL182:AL183"/>
    <mergeCell ref="AM182:AM183"/>
    <mergeCell ref="AN182:AN183"/>
    <mergeCell ref="K184:K185"/>
    <mergeCell ref="L184:L185"/>
    <mergeCell ref="M184:M185"/>
    <mergeCell ref="N184:N185"/>
    <mergeCell ref="O184:O185"/>
    <mergeCell ref="P184:P185"/>
    <mergeCell ref="Q184:Q185"/>
    <mergeCell ref="R184:R185"/>
    <mergeCell ref="S184:S185"/>
    <mergeCell ref="T184:T185"/>
    <mergeCell ref="U184:U185"/>
    <mergeCell ref="V184:V185"/>
    <mergeCell ref="W184:W185"/>
    <mergeCell ref="X184:X185"/>
    <mergeCell ref="Y184:Y185"/>
    <mergeCell ref="Z184:Z185"/>
    <mergeCell ref="AA184:AA185"/>
    <mergeCell ref="L186:L187"/>
    <mergeCell ref="M186:M187"/>
    <mergeCell ref="N186:N187"/>
    <mergeCell ref="O186:O187"/>
    <mergeCell ref="P186:P187"/>
    <mergeCell ref="Q186:Q187"/>
    <mergeCell ref="R186:R187"/>
    <mergeCell ref="S186:S187"/>
    <mergeCell ref="T186:T187"/>
    <mergeCell ref="U186:U187"/>
    <mergeCell ref="V186:V187"/>
    <mergeCell ref="W186:W187"/>
    <mergeCell ref="X186:X187"/>
    <mergeCell ref="Y186:Y187"/>
    <mergeCell ref="Z186:Z187"/>
    <mergeCell ref="AA186:AA187"/>
    <mergeCell ref="AO182:AO183"/>
    <mergeCell ref="AI182:AI183"/>
    <mergeCell ref="AK184:AK185"/>
    <mergeCell ref="AL184:AL185"/>
    <mergeCell ref="AM184:AM185"/>
    <mergeCell ref="AN184:AN185"/>
    <mergeCell ref="AO184:AO185"/>
    <mergeCell ref="AA182:AA183"/>
    <mergeCell ref="AB182:AB183"/>
    <mergeCell ref="AC182:AC183"/>
    <mergeCell ref="AD182:AD183"/>
    <mergeCell ref="AE182:AE183"/>
    <mergeCell ref="AF182:AF183"/>
    <mergeCell ref="AG182:AG183"/>
    <mergeCell ref="AH182:AH183"/>
    <mergeCell ref="AB184:AB185"/>
    <mergeCell ref="AC184:AC185"/>
    <mergeCell ref="AD184:AD185"/>
    <mergeCell ref="AE184:AE185"/>
    <mergeCell ref="AF184:AF185"/>
    <mergeCell ref="AG184:AG185"/>
    <mergeCell ref="AH184:AH185"/>
    <mergeCell ref="AI184:AI185"/>
    <mergeCell ref="AJ184:AJ185"/>
    <mergeCell ref="AL186:AL187"/>
    <mergeCell ref="AM186:AM187"/>
    <mergeCell ref="AN186:AN187"/>
    <mergeCell ref="AO186:AO187"/>
    <mergeCell ref="K188:K189"/>
    <mergeCell ref="L188:L189"/>
    <mergeCell ref="M188:M189"/>
    <mergeCell ref="N188:N189"/>
    <mergeCell ref="O188:O189"/>
    <mergeCell ref="P188:P189"/>
    <mergeCell ref="Q188:Q189"/>
    <mergeCell ref="R188:R189"/>
    <mergeCell ref="S188:S189"/>
    <mergeCell ref="T188:T189"/>
    <mergeCell ref="U188:U189"/>
    <mergeCell ref="V188:V189"/>
    <mergeCell ref="W188:W189"/>
    <mergeCell ref="X188:X189"/>
    <mergeCell ref="Y188:Y189"/>
    <mergeCell ref="Z188:Z189"/>
    <mergeCell ref="AA188:AA189"/>
    <mergeCell ref="AB188:AB189"/>
    <mergeCell ref="K186:K187"/>
    <mergeCell ref="AC186:AC187"/>
    <mergeCell ref="AD186:AD187"/>
    <mergeCell ref="AE186:AE187"/>
    <mergeCell ref="AF186:AF187"/>
    <mergeCell ref="AG186:AG187"/>
    <mergeCell ref="AH186:AH187"/>
    <mergeCell ref="AI186:AI187"/>
    <mergeCell ref="AJ186:AJ187"/>
    <mergeCell ref="AK186:AK187"/>
    <mergeCell ref="AM188:AM189"/>
    <mergeCell ref="AN188:AN189"/>
    <mergeCell ref="AO188:AO189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W190:W191"/>
    <mergeCell ref="X190:X191"/>
    <mergeCell ref="Y190:Y191"/>
    <mergeCell ref="Z190:Z191"/>
    <mergeCell ref="AA190:AA191"/>
    <mergeCell ref="AB190:AB191"/>
    <mergeCell ref="AC190:AC191"/>
    <mergeCell ref="AB186:AB187"/>
    <mergeCell ref="AD188:AD189"/>
    <mergeCell ref="AE188:AE189"/>
    <mergeCell ref="AF188:AF189"/>
    <mergeCell ref="AG188:AG189"/>
    <mergeCell ref="AH188:AH189"/>
    <mergeCell ref="AI188:AI189"/>
    <mergeCell ref="AJ188:AJ189"/>
    <mergeCell ref="AK188:AK189"/>
    <mergeCell ref="AL188:AL189"/>
    <mergeCell ref="K192:K193"/>
    <mergeCell ref="L192:L193"/>
    <mergeCell ref="M192:M193"/>
    <mergeCell ref="N192:N193"/>
    <mergeCell ref="O192:O193"/>
    <mergeCell ref="P192:P193"/>
    <mergeCell ref="Q192:Q193"/>
    <mergeCell ref="R192:R193"/>
    <mergeCell ref="S192:S193"/>
    <mergeCell ref="T192:T193"/>
    <mergeCell ref="U192:U193"/>
    <mergeCell ref="V192:V193"/>
    <mergeCell ref="W192:W193"/>
    <mergeCell ref="X192:X193"/>
    <mergeCell ref="Y192:Y193"/>
    <mergeCell ref="Z192:Z193"/>
    <mergeCell ref="AA192:AA193"/>
    <mergeCell ref="AC188:AC189"/>
    <mergeCell ref="AA194:AA195"/>
    <mergeCell ref="AB194:AB195"/>
    <mergeCell ref="AC194:AC195"/>
    <mergeCell ref="AD194:AD195"/>
    <mergeCell ref="AE194:AE195"/>
    <mergeCell ref="AF194:AF195"/>
    <mergeCell ref="AF192:AF193"/>
    <mergeCell ref="AG192:AG193"/>
    <mergeCell ref="AH192:AH193"/>
    <mergeCell ref="AI192:AI193"/>
    <mergeCell ref="AJ192:AJ193"/>
    <mergeCell ref="AK192:AK193"/>
    <mergeCell ref="AL192:AL193"/>
    <mergeCell ref="AM192:AM193"/>
    <mergeCell ref="AN192:AN193"/>
    <mergeCell ref="AN190:AN191"/>
    <mergeCell ref="AO190:AO191"/>
    <mergeCell ref="AB192:AB193"/>
    <mergeCell ref="AC192:AC193"/>
    <mergeCell ref="AD192:AD193"/>
    <mergeCell ref="AE192:AE193"/>
    <mergeCell ref="AE190:AE191"/>
    <mergeCell ref="AF190:AF191"/>
    <mergeCell ref="AG190:AG191"/>
    <mergeCell ref="AH190:AH191"/>
    <mergeCell ref="AI190:AI191"/>
    <mergeCell ref="AJ190:AJ191"/>
    <mergeCell ref="AK190:AK191"/>
    <mergeCell ref="AL190:AL191"/>
    <mergeCell ref="AM190:AM191"/>
    <mergeCell ref="AD190:AD191"/>
    <mergeCell ref="K198:K199"/>
    <mergeCell ref="L198:L199"/>
    <mergeCell ref="M198:M199"/>
    <mergeCell ref="N198:N199"/>
    <mergeCell ref="O198:O199"/>
    <mergeCell ref="P198:P199"/>
    <mergeCell ref="AG194:AG195"/>
    <mergeCell ref="AH194:AH195"/>
    <mergeCell ref="AI194:AI195"/>
    <mergeCell ref="AJ194:AJ195"/>
    <mergeCell ref="AK194:AK195"/>
    <mergeCell ref="AL194:AL195"/>
    <mergeCell ref="AM194:AM195"/>
    <mergeCell ref="AN194:AN195"/>
    <mergeCell ref="AO194:AO195"/>
    <mergeCell ref="AO192:AO193"/>
    <mergeCell ref="K194:K195"/>
    <mergeCell ref="L194:L195"/>
    <mergeCell ref="M194:M195"/>
    <mergeCell ref="N194:N195"/>
    <mergeCell ref="O194:O195"/>
    <mergeCell ref="P194:P195"/>
    <mergeCell ref="Q194:Q195"/>
    <mergeCell ref="R194:R195"/>
    <mergeCell ref="S194:S195"/>
    <mergeCell ref="T194:T195"/>
    <mergeCell ref="U194:U195"/>
    <mergeCell ref="V194:V195"/>
    <mergeCell ref="W194:W195"/>
    <mergeCell ref="X194:X195"/>
    <mergeCell ref="Y194:Y195"/>
    <mergeCell ref="Z194:Z195"/>
    <mergeCell ref="K196:K197"/>
    <mergeCell ref="L196:L197"/>
    <mergeCell ref="M196:M197"/>
    <mergeCell ref="N196:N197"/>
    <mergeCell ref="O196:O197"/>
    <mergeCell ref="P196:P197"/>
    <mergeCell ref="Q196:Q197"/>
    <mergeCell ref="R196:R197"/>
    <mergeCell ref="S196:S197"/>
    <mergeCell ref="T196:T197"/>
    <mergeCell ref="U196:U197"/>
    <mergeCell ref="V196:V197"/>
    <mergeCell ref="W196:W197"/>
    <mergeCell ref="X196:X197"/>
    <mergeCell ref="Y196:Y197"/>
    <mergeCell ref="Z196:Z197"/>
    <mergeCell ref="AA196:AA197"/>
    <mergeCell ref="AH196:AH197"/>
    <mergeCell ref="AI196:AI197"/>
    <mergeCell ref="AJ196:AJ197"/>
    <mergeCell ref="AK196:AK197"/>
    <mergeCell ref="AL196:AL197"/>
    <mergeCell ref="AM196:AM197"/>
    <mergeCell ref="AN196:AN197"/>
    <mergeCell ref="AO196:AO197"/>
    <mergeCell ref="AB196:AB197"/>
    <mergeCell ref="AC196:AC197"/>
    <mergeCell ref="AD196:AD197"/>
    <mergeCell ref="AE196:AE197"/>
    <mergeCell ref="AF196:AF197"/>
    <mergeCell ref="AG196:AG197"/>
    <mergeCell ref="AI198:AI199"/>
    <mergeCell ref="AJ198:AJ199"/>
    <mergeCell ref="AK198:AK199"/>
    <mergeCell ref="AL198:AL199"/>
    <mergeCell ref="AM198:AM199"/>
    <mergeCell ref="AN198:AN199"/>
    <mergeCell ref="AO198:AO199"/>
    <mergeCell ref="AC198:AC199"/>
    <mergeCell ref="AD198:AD199"/>
    <mergeCell ref="AE198:AE199"/>
    <mergeCell ref="AF198:AF199"/>
    <mergeCell ref="AG198:AG199"/>
    <mergeCell ref="AH198:AH199"/>
    <mergeCell ref="AB198:AB199"/>
    <mergeCell ref="Z202:Z203"/>
    <mergeCell ref="AA202:AA203"/>
    <mergeCell ref="T200:T201"/>
    <mergeCell ref="U200:U201"/>
    <mergeCell ref="V200:V201"/>
    <mergeCell ref="W200:W201"/>
    <mergeCell ref="X200:X201"/>
    <mergeCell ref="Y200:Y201"/>
    <mergeCell ref="Z200:Z201"/>
    <mergeCell ref="Z198:Z199"/>
    <mergeCell ref="Q198:Q199"/>
    <mergeCell ref="R198:R199"/>
    <mergeCell ref="S198:S199"/>
    <mergeCell ref="T198:T199"/>
    <mergeCell ref="U198:U199"/>
    <mergeCell ref="V198:V199"/>
    <mergeCell ref="W198:W199"/>
    <mergeCell ref="X198:X199"/>
    <mergeCell ref="Y198:Y199"/>
    <mergeCell ref="AA198:AA199"/>
    <mergeCell ref="K200:K201"/>
    <mergeCell ref="L200:L201"/>
    <mergeCell ref="M200:M201"/>
    <mergeCell ref="N200:N201"/>
    <mergeCell ref="O200:O201"/>
    <mergeCell ref="P200:P201"/>
    <mergeCell ref="Q200:Q201"/>
    <mergeCell ref="R200:R201"/>
    <mergeCell ref="S200:S201"/>
    <mergeCell ref="AB202:AB203"/>
    <mergeCell ref="AC202:AC203"/>
    <mergeCell ref="AD202:AD203"/>
    <mergeCell ref="AE202:AE203"/>
    <mergeCell ref="AF202:AF203"/>
    <mergeCell ref="AG202:AG203"/>
    <mergeCell ref="AH202:AH203"/>
    <mergeCell ref="AI202:AI203"/>
    <mergeCell ref="K202:K203"/>
    <mergeCell ref="L202:L203"/>
    <mergeCell ref="M202:M203"/>
    <mergeCell ref="N202:N203"/>
    <mergeCell ref="O202:O203"/>
    <mergeCell ref="P202:P203"/>
    <mergeCell ref="Q202:Q203"/>
    <mergeCell ref="R202:R203"/>
    <mergeCell ref="S202:S203"/>
    <mergeCell ref="T202:T203"/>
    <mergeCell ref="U202:U203"/>
    <mergeCell ref="V202:V203"/>
    <mergeCell ref="W202:W203"/>
    <mergeCell ref="X202:X203"/>
    <mergeCell ref="Y202:Y203"/>
    <mergeCell ref="AJ202:AJ203"/>
    <mergeCell ref="AJ200:AJ201"/>
    <mergeCell ref="AK200:AK201"/>
    <mergeCell ref="AL200:AL201"/>
    <mergeCell ref="AM200:AM201"/>
    <mergeCell ref="AN200:AN201"/>
    <mergeCell ref="AO200:AO201"/>
    <mergeCell ref="AA200:AA201"/>
    <mergeCell ref="AB200:AB201"/>
    <mergeCell ref="AC200:AC201"/>
    <mergeCell ref="AD200:AD201"/>
    <mergeCell ref="AE200:AE201"/>
    <mergeCell ref="AF200:AF201"/>
    <mergeCell ref="AG200:AG201"/>
    <mergeCell ref="AH200:AH201"/>
    <mergeCell ref="AI200:AI201"/>
    <mergeCell ref="AC204:AC205"/>
    <mergeCell ref="AD204:AD205"/>
    <mergeCell ref="AE204:AE205"/>
    <mergeCell ref="AF204:AF205"/>
    <mergeCell ref="AG204:AG205"/>
    <mergeCell ref="AH204:AH205"/>
    <mergeCell ref="AI204:AI205"/>
    <mergeCell ref="AJ204:AJ205"/>
    <mergeCell ref="AK204:AK205"/>
    <mergeCell ref="AK202:AK203"/>
    <mergeCell ref="AL202:AL203"/>
    <mergeCell ref="AM202:AM203"/>
    <mergeCell ref="AN202:AN203"/>
    <mergeCell ref="AO202:AO203"/>
    <mergeCell ref="AB204:AB205"/>
    <mergeCell ref="K204:K205"/>
    <mergeCell ref="L204:L205"/>
    <mergeCell ref="M204:M205"/>
    <mergeCell ref="N204:N205"/>
    <mergeCell ref="O204:O205"/>
    <mergeCell ref="P204:P205"/>
    <mergeCell ref="Q204:Q205"/>
    <mergeCell ref="R204:R205"/>
    <mergeCell ref="S204:S205"/>
    <mergeCell ref="T204:T205"/>
    <mergeCell ref="U204:U205"/>
    <mergeCell ref="V204:V205"/>
    <mergeCell ref="W204:W205"/>
    <mergeCell ref="X204:X205"/>
    <mergeCell ref="Y204:Y205"/>
    <mergeCell ref="Z204:Z205"/>
    <mergeCell ref="AA204:AA205"/>
    <mergeCell ref="AD206:AD207"/>
    <mergeCell ref="AE206:AE207"/>
    <mergeCell ref="AF206:AF207"/>
    <mergeCell ref="AG206:AG207"/>
    <mergeCell ref="AH206:AH207"/>
    <mergeCell ref="AI206:AI207"/>
    <mergeCell ref="AJ206:AJ207"/>
    <mergeCell ref="AK206:AK207"/>
    <mergeCell ref="AL206:AL207"/>
    <mergeCell ref="AL204:AL205"/>
    <mergeCell ref="AM204:AM205"/>
    <mergeCell ref="AN204:AN205"/>
    <mergeCell ref="AO204:AO205"/>
    <mergeCell ref="K206:K207"/>
    <mergeCell ref="L206:L207"/>
    <mergeCell ref="M206:M207"/>
    <mergeCell ref="N206:N207"/>
    <mergeCell ref="O206:O207"/>
    <mergeCell ref="P206:P207"/>
    <mergeCell ref="Q206:Q207"/>
    <mergeCell ref="R206:R207"/>
    <mergeCell ref="S206:S207"/>
    <mergeCell ref="T206:T207"/>
    <mergeCell ref="U206:U207"/>
    <mergeCell ref="V206:V207"/>
    <mergeCell ref="W206:W207"/>
    <mergeCell ref="X206:X207"/>
    <mergeCell ref="Y206:Y207"/>
    <mergeCell ref="Z206:Z207"/>
    <mergeCell ref="AA206:AA207"/>
    <mergeCell ref="AB206:AB207"/>
    <mergeCell ref="AC206:AC207"/>
    <mergeCell ref="AE208:AE209"/>
    <mergeCell ref="AF208:AF209"/>
    <mergeCell ref="AG208:AG209"/>
    <mergeCell ref="AH208:AH209"/>
    <mergeCell ref="AI208:AI209"/>
    <mergeCell ref="AJ208:AJ209"/>
    <mergeCell ref="AK208:AK209"/>
    <mergeCell ref="AL208:AL209"/>
    <mergeCell ref="AM208:AM209"/>
    <mergeCell ref="AM206:AM207"/>
    <mergeCell ref="AN206:AN207"/>
    <mergeCell ref="AO206:AO207"/>
    <mergeCell ref="K208:K209"/>
    <mergeCell ref="L208:L209"/>
    <mergeCell ref="M208:M209"/>
    <mergeCell ref="N208:N209"/>
    <mergeCell ref="O208:O209"/>
    <mergeCell ref="P208:P209"/>
    <mergeCell ref="Q208:Q209"/>
    <mergeCell ref="R208:R209"/>
    <mergeCell ref="S208:S209"/>
    <mergeCell ref="T208:T209"/>
    <mergeCell ref="U208:U209"/>
    <mergeCell ref="V208:V209"/>
    <mergeCell ref="W208:W209"/>
    <mergeCell ref="X208:X209"/>
    <mergeCell ref="Y208:Y209"/>
    <mergeCell ref="Z208:Z209"/>
    <mergeCell ref="AA208:AA209"/>
    <mergeCell ref="AB208:AB209"/>
    <mergeCell ref="AC208:AC209"/>
    <mergeCell ref="AD208:AD209"/>
    <mergeCell ref="AF210:AF211"/>
    <mergeCell ref="AG210:AG211"/>
    <mergeCell ref="AH210:AH211"/>
    <mergeCell ref="AI210:AI211"/>
    <mergeCell ref="AJ210:AJ211"/>
    <mergeCell ref="AK210:AK211"/>
    <mergeCell ref="AL210:AL211"/>
    <mergeCell ref="AM210:AM211"/>
    <mergeCell ref="AN210:AN211"/>
    <mergeCell ref="AN208:AN209"/>
    <mergeCell ref="AO208:AO209"/>
    <mergeCell ref="K210:K211"/>
    <mergeCell ref="L210:L211"/>
    <mergeCell ref="M210:M211"/>
    <mergeCell ref="N210:N211"/>
    <mergeCell ref="O210:O211"/>
    <mergeCell ref="P210:P211"/>
    <mergeCell ref="Q210:Q211"/>
    <mergeCell ref="R210:R211"/>
    <mergeCell ref="S210:S211"/>
    <mergeCell ref="T210:T211"/>
    <mergeCell ref="U210:U211"/>
    <mergeCell ref="V210:V211"/>
    <mergeCell ref="W210:W211"/>
    <mergeCell ref="X210:X211"/>
    <mergeCell ref="Y210:Y211"/>
    <mergeCell ref="Z210:Z211"/>
    <mergeCell ref="AA210:AA211"/>
    <mergeCell ref="AB210:AB211"/>
    <mergeCell ref="AC210:AC211"/>
    <mergeCell ref="AD210:AD211"/>
    <mergeCell ref="AE210:AE211"/>
    <mergeCell ref="AG212:AG213"/>
    <mergeCell ref="AH212:AH213"/>
    <mergeCell ref="AI212:AI213"/>
    <mergeCell ref="AJ212:AJ213"/>
    <mergeCell ref="AK212:AK213"/>
    <mergeCell ref="AL212:AL213"/>
    <mergeCell ref="AM212:AM213"/>
    <mergeCell ref="AN212:AN213"/>
    <mergeCell ref="AO212:AO213"/>
    <mergeCell ref="AO210:AO211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W212:W213"/>
    <mergeCell ref="X212:X213"/>
    <mergeCell ref="Y212:Y213"/>
    <mergeCell ref="Z212:Z213"/>
    <mergeCell ref="AA212:AA213"/>
    <mergeCell ref="AB212:AB213"/>
    <mergeCell ref="AC212:AC213"/>
    <mergeCell ref="AD212:AD213"/>
    <mergeCell ref="AE212:AE213"/>
    <mergeCell ref="AF212:AF213"/>
    <mergeCell ref="AH214:AH215"/>
    <mergeCell ref="AI214:AI215"/>
    <mergeCell ref="AJ214:AJ215"/>
    <mergeCell ref="AK214:AK215"/>
    <mergeCell ref="AL214:AL215"/>
    <mergeCell ref="AM214:AM215"/>
    <mergeCell ref="AN214:AN215"/>
    <mergeCell ref="AO214:AO215"/>
    <mergeCell ref="AB214:AB215"/>
    <mergeCell ref="AC214:AC215"/>
    <mergeCell ref="AD214:AD215"/>
    <mergeCell ref="AE214:AE215"/>
    <mergeCell ref="AF214:AF215"/>
    <mergeCell ref="AG214:AG215"/>
    <mergeCell ref="K214:K215"/>
    <mergeCell ref="L214:L215"/>
    <mergeCell ref="M214:M215"/>
    <mergeCell ref="N214:N215"/>
    <mergeCell ref="O214:O215"/>
    <mergeCell ref="P214:P215"/>
    <mergeCell ref="Q214:Q215"/>
    <mergeCell ref="R214:R215"/>
    <mergeCell ref="S214:S215"/>
    <mergeCell ref="T214:T215"/>
    <mergeCell ref="U214:U215"/>
    <mergeCell ref="V214:V215"/>
    <mergeCell ref="W214:W215"/>
    <mergeCell ref="X214:X215"/>
    <mergeCell ref="Y214:Y215"/>
    <mergeCell ref="Z214:Z215"/>
    <mergeCell ref="AA214:AA215"/>
    <mergeCell ref="AM216:AM217"/>
    <mergeCell ref="AN216:AN217"/>
    <mergeCell ref="AO216:AO217"/>
    <mergeCell ref="Y216:Y217"/>
    <mergeCell ref="Z216:Z217"/>
    <mergeCell ref="AA216:AA217"/>
    <mergeCell ref="AB216:AB217"/>
    <mergeCell ref="AC216:AC217"/>
    <mergeCell ref="AD216:AD217"/>
    <mergeCell ref="AE216:AE217"/>
    <mergeCell ref="AF216:AF217"/>
    <mergeCell ref="AG216:AG217"/>
    <mergeCell ref="P216:P217"/>
    <mergeCell ref="Q216:Q217"/>
    <mergeCell ref="R216:R217"/>
    <mergeCell ref="S216:S217"/>
    <mergeCell ref="T216:T217"/>
    <mergeCell ref="U216:U217"/>
    <mergeCell ref="V216:V217"/>
    <mergeCell ref="W216:W217"/>
    <mergeCell ref="X216:X217"/>
    <mergeCell ref="P218:P219"/>
    <mergeCell ref="Q218:Q219"/>
    <mergeCell ref="R218:R219"/>
    <mergeCell ref="S218:S219"/>
    <mergeCell ref="T218:T219"/>
    <mergeCell ref="U218:U219"/>
    <mergeCell ref="AE220:AE221"/>
    <mergeCell ref="AF220:AF221"/>
    <mergeCell ref="AG220:AG221"/>
    <mergeCell ref="V218:V219"/>
    <mergeCell ref="W218:W219"/>
    <mergeCell ref="X218:X219"/>
    <mergeCell ref="AH216:AH217"/>
    <mergeCell ref="AI216:AI217"/>
    <mergeCell ref="AJ216:AJ217"/>
    <mergeCell ref="AK216:AK217"/>
    <mergeCell ref="AL216:AL217"/>
    <mergeCell ref="AH218:AH219"/>
    <mergeCell ref="AI218:AI219"/>
    <mergeCell ref="AJ218:AJ219"/>
    <mergeCell ref="AK218:AK219"/>
    <mergeCell ref="AL218:AL219"/>
    <mergeCell ref="AM218:AM219"/>
    <mergeCell ref="AN218:AN219"/>
    <mergeCell ref="AO218:AO219"/>
    <mergeCell ref="Y218:Y219"/>
    <mergeCell ref="Z218:Z219"/>
    <mergeCell ref="AA218:AA219"/>
    <mergeCell ref="AB218:AB219"/>
    <mergeCell ref="AC218:AC219"/>
    <mergeCell ref="AD218:AD219"/>
    <mergeCell ref="AE218:AE219"/>
    <mergeCell ref="AF218:AF219"/>
    <mergeCell ref="AG218:AG219"/>
    <mergeCell ref="X220:X221"/>
    <mergeCell ref="Y220:Y221"/>
    <mergeCell ref="Z220:Z221"/>
    <mergeCell ref="AA220:AA221"/>
    <mergeCell ref="AB220:AB221"/>
    <mergeCell ref="AC220:AC221"/>
    <mergeCell ref="AD220:AD221"/>
    <mergeCell ref="AF222:AF223"/>
    <mergeCell ref="AG222:AG223"/>
    <mergeCell ref="AH222:AH223"/>
    <mergeCell ref="AI222:AI223"/>
    <mergeCell ref="AJ222:AJ223"/>
    <mergeCell ref="AK222:AK223"/>
    <mergeCell ref="AL222:AL223"/>
    <mergeCell ref="AM222:AM223"/>
    <mergeCell ref="P220:P221"/>
    <mergeCell ref="Q220:Q221"/>
    <mergeCell ref="R220:R221"/>
    <mergeCell ref="S220:S221"/>
    <mergeCell ref="T220:T221"/>
    <mergeCell ref="U220:U221"/>
    <mergeCell ref="AN222:AN223"/>
    <mergeCell ref="AN220:AN221"/>
    <mergeCell ref="AO220:AO221"/>
    <mergeCell ref="AD222:AD223"/>
    <mergeCell ref="AE222:AE223"/>
    <mergeCell ref="AH220:AH221"/>
    <mergeCell ref="AI220:AI221"/>
    <mergeCell ref="AJ220:AJ221"/>
    <mergeCell ref="AK220:AK221"/>
    <mergeCell ref="AL220:AL221"/>
    <mergeCell ref="AM220:AM221"/>
    <mergeCell ref="V220:V221"/>
    <mergeCell ref="W220:W221"/>
    <mergeCell ref="M222:M223"/>
    <mergeCell ref="N222:N223"/>
    <mergeCell ref="O222:O223"/>
    <mergeCell ref="P222:P223"/>
    <mergeCell ref="Q222:Q223"/>
    <mergeCell ref="R222:R223"/>
    <mergeCell ref="S222:S223"/>
    <mergeCell ref="T222:T223"/>
    <mergeCell ref="U222:U223"/>
    <mergeCell ref="V222:V223"/>
    <mergeCell ref="W222:W223"/>
    <mergeCell ref="X222:X223"/>
    <mergeCell ref="Y222:Y223"/>
    <mergeCell ref="Z222:Z223"/>
    <mergeCell ref="AA222:AA223"/>
    <mergeCell ref="AB222:AB223"/>
    <mergeCell ref="AC222:AC223"/>
    <mergeCell ref="AG224:AG225"/>
    <mergeCell ref="AH224:AH225"/>
    <mergeCell ref="AI224:AI225"/>
    <mergeCell ref="AJ224:AJ225"/>
    <mergeCell ref="AK224:AK225"/>
    <mergeCell ref="AL224:AL225"/>
    <mergeCell ref="AM224:AM225"/>
    <mergeCell ref="AN224:AN225"/>
    <mergeCell ref="AO224:AO225"/>
    <mergeCell ref="AO222:AO223"/>
    <mergeCell ref="K224:K225"/>
    <mergeCell ref="L224:L225"/>
    <mergeCell ref="M224:M225"/>
    <mergeCell ref="N224:N225"/>
    <mergeCell ref="O224:O225"/>
    <mergeCell ref="P224:P225"/>
    <mergeCell ref="Q224:Q225"/>
    <mergeCell ref="R224:R225"/>
    <mergeCell ref="S224:S225"/>
    <mergeCell ref="T224:T225"/>
    <mergeCell ref="U224:U225"/>
    <mergeCell ref="V224:V225"/>
    <mergeCell ref="W224:W225"/>
    <mergeCell ref="X224:X225"/>
    <mergeCell ref="Y224:Y225"/>
    <mergeCell ref="Z224:Z225"/>
    <mergeCell ref="AA224:AA225"/>
    <mergeCell ref="AB224:AB225"/>
    <mergeCell ref="AC224:AC225"/>
    <mergeCell ref="AD224:AD225"/>
    <mergeCell ref="AE224:AE225"/>
    <mergeCell ref="AF224:AF225"/>
    <mergeCell ref="AH226:AH227"/>
    <mergeCell ref="AI226:AI227"/>
    <mergeCell ref="AJ226:AJ227"/>
    <mergeCell ref="AK226:AK227"/>
    <mergeCell ref="AL226:AL227"/>
    <mergeCell ref="AM226:AM227"/>
    <mergeCell ref="AN226:AN227"/>
    <mergeCell ref="AO226:AO227"/>
    <mergeCell ref="K226:K227"/>
    <mergeCell ref="L226:L227"/>
    <mergeCell ref="M226:M227"/>
    <mergeCell ref="N226:N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X226:X227"/>
    <mergeCell ref="Y226:Y227"/>
    <mergeCell ref="Z226:Z227"/>
    <mergeCell ref="AA226:AA227"/>
    <mergeCell ref="AB226:AB227"/>
    <mergeCell ref="AC226:AC227"/>
    <mergeCell ref="AD226:AD227"/>
    <mergeCell ref="AE226:AE227"/>
    <mergeCell ref="AF226:AF227"/>
    <mergeCell ref="AG226:AG227"/>
    <mergeCell ref="X228:X229"/>
    <mergeCell ref="Y228:Y229"/>
    <mergeCell ref="Z228:Z229"/>
    <mergeCell ref="AA228:AA229"/>
    <mergeCell ref="AB228:AB229"/>
    <mergeCell ref="AD230:AD231"/>
    <mergeCell ref="AE230:AE231"/>
    <mergeCell ref="AF230:AF231"/>
    <mergeCell ref="AG230:AG231"/>
    <mergeCell ref="AH230:AH231"/>
    <mergeCell ref="AI230:AI231"/>
    <mergeCell ref="AJ230:AJ231"/>
    <mergeCell ref="AK230:AK231"/>
    <mergeCell ref="P228:P229"/>
    <mergeCell ref="Q228:Q229"/>
    <mergeCell ref="R228:R229"/>
    <mergeCell ref="S228:S229"/>
    <mergeCell ref="AC228:AC229"/>
    <mergeCell ref="AD228:AD229"/>
    <mergeCell ref="AE228:AE229"/>
    <mergeCell ref="AF228:AF229"/>
    <mergeCell ref="AG228:AG229"/>
    <mergeCell ref="AL230:AL231"/>
    <mergeCell ref="AL228:AL229"/>
    <mergeCell ref="AM228:AM229"/>
    <mergeCell ref="AN228:AN229"/>
    <mergeCell ref="AO228:AO229"/>
    <mergeCell ref="K230:K231"/>
    <mergeCell ref="L230:L231"/>
    <mergeCell ref="M230:M231"/>
    <mergeCell ref="N230:N231"/>
    <mergeCell ref="O230:O231"/>
    <mergeCell ref="P230:P231"/>
    <mergeCell ref="Q230:Q231"/>
    <mergeCell ref="R230:R231"/>
    <mergeCell ref="S230:S231"/>
    <mergeCell ref="T230:T231"/>
    <mergeCell ref="U230:U231"/>
    <mergeCell ref="V230:V231"/>
    <mergeCell ref="W230:W231"/>
    <mergeCell ref="X230:X231"/>
    <mergeCell ref="Y230:Y231"/>
    <mergeCell ref="Z230:Z231"/>
    <mergeCell ref="AA230:AA231"/>
    <mergeCell ref="AB230:AB231"/>
    <mergeCell ref="AC230:AC231"/>
    <mergeCell ref="AH228:AH229"/>
    <mergeCell ref="AI228:AI229"/>
    <mergeCell ref="AJ228:AJ229"/>
    <mergeCell ref="AK228:AK229"/>
    <mergeCell ref="T228:T229"/>
    <mergeCell ref="U228:U229"/>
    <mergeCell ref="V228:V229"/>
    <mergeCell ref="W228:W229"/>
    <mergeCell ref="AE232:AE233"/>
    <mergeCell ref="AF232:AF233"/>
    <mergeCell ref="AG232:AG233"/>
    <mergeCell ref="AH232:AH233"/>
    <mergeCell ref="AI232:AI233"/>
    <mergeCell ref="AJ232:AJ233"/>
    <mergeCell ref="AK232:AK233"/>
    <mergeCell ref="AL232:AL233"/>
    <mergeCell ref="AM232:AM233"/>
    <mergeCell ref="AM230:AM231"/>
    <mergeCell ref="AN230:AN231"/>
    <mergeCell ref="AO230:AO231"/>
    <mergeCell ref="K232:K233"/>
    <mergeCell ref="L232:L233"/>
    <mergeCell ref="M232:M233"/>
    <mergeCell ref="N232:N233"/>
    <mergeCell ref="O232:O233"/>
    <mergeCell ref="P232:P233"/>
    <mergeCell ref="Q232:Q233"/>
    <mergeCell ref="R232:R233"/>
    <mergeCell ref="S232:S233"/>
    <mergeCell ref="T232:T233"/>
    <mergeCell ref="U232:U233"/>
    <mergeCell ref="V232:V233"/>
    <mergeCell ref="W232:W233"/>
    <mergeCell ref="X232:X233"/>
    <mergeCell ref="Y232:Y233"/>
    <mergeCell ref="Z232:Z233"/>
    <mergeCell ref="AA232:AA233"/>
    <mergeCell ref="AB232:AB233"/>
    <mergeCell ref="AC232:AC233"/>
    <mergeCell ref="AD232:AD233"/>
    <mergeCell ref="AF234:AF235"/>
    <mergeCell ref="AG234:AG235"/>
    <mergeCell ref="AH234:AH235"/>
    <mergeCell ref="AI234:AI235"/>
    <mergeCell ref="AJ234:AJ235"/>
    <mergeCell ref="AK234:AK235"/>
    <mergeCell ref="AL234:AL235"/>
    <mergeCell ref="AM234:AM235"/>
    <mergeCell ref="AN234:AN235"/>
    <mergeCell ref="AN232:AN233"/>
    <mergeCell ref="AO232:AO233"/>
    <mergeCell ref="K234:K235"/>
    <mergeCell ref="L234:L235"/>
    <mergeCell ref="M234:M235"/>
    <mergeCell ref="N234:N235"/>
    <mergeCell ref="O234:O235"/>
    <mergeCell ref="P234:P235"/>
    <mergeCell ref="Q234:Q235"/>
    <mergeCell ref="R234:R235"/>
    <mergeCell ref="S234:S235"/>
    <mergeCell ref="T234:T235"/>
    <mergeCell ref="U234:U235"/>
    <mergeCell ref="V234:V235"/>
    <mergeCell ref="W234:W235"/>
    <mergeCell ref="X234:X235"/>
    <mergeCell ref="Y234:Y235"/>
    <mergeCell ref="Z234:Z235"/>
    <mergeCell ref="AA234:AA235"/>
    <mergeCell ref="AB234:AB235"/>
    <mergeCell ref="AC234:AC235"/>
    <mergeCell ref="AD234:AD235"/>
    <mergeCell ref="AE234:AE235"/>
    <mergeCell ref="AG236:AG237"/>
    <mergeCell ref="AH236:AH237"/>
    <mergeCell ref="AI236:AI237"/>
    <mergeCell ref="AJ236:AJ237"/>
    <mergeCell ref="AK236:AK237"/>
    <mergeCell ref="AL236:AL237"/>
    <mergeCell ref="AM236:AM237"/>
    <mergeCell ref="AN236:AN237"/>
    <mergeCell ref="AO236:AO237"/>
    <mergeCell ref="AO234:AO235"/>
    <mergeCell ref="K236:K237"/>
    <mergeCell ref="L236:L237"/>
    <mergeCell ref="M236:M237"/>
    <mergeCell ref="N236:N237"/>
    <mergeCell ref="O236:O237"/>
    <mergeCell ref="P236:P237"/>
    <mergeCell ref="Q236:Q237"/>
    <mergeCell ref="R236:R237"/>
    <mergeCell ref="S236:S237"/>
    <mergeCell ref="T236:T237"/>
    <mergeCell ref="U236:U237"/>
    <mergeCell ref="V236:V237"/>
    <mergeCell ref="W236:W237"/>
    <mergeCell ref="X236:X237"/>
    <mergeCell ref="Y236:Y237"/>
    <mergeCell ref="Z236:Z237"/>
    <mergeCell ref="AA236:AA237"/>
    <mergeCell ref="AB236:AB237"/>
    <mergeCell ref="AC236:AC237"/>
    <mergeCell ref="AD236:AD237"/>
    <mergeCell ref="AE236:AE237"/>
    <mergeCell ref="AF236:AF237"/>
    <mergeCell ref="P238:P239"/>
    <mergeCell ref="Q238:Q239"/>
    <mergeCell ref="R238:R239"/>
    <mergeCell ref="S238:S239"/>
    <mergeCell ref="T238:T239"/>
    <mergeCell ref="U238:U239"/>
    <mergeCell ref="V238:V239"/>
    <mergeCell ref="W238:W239"/>
    <mergeCell ref="X238:X239"/>
    <mergeCell ref="Y238:Y239"/>
    <mergeCell ref="Z238:Z239"/>
    <mergeCell ref="AA238:AA239"/>
    <mergeCell ref="P240:P241"/>
    <mergeCell ref="Q240:Q241"/>
    <mergeCell ref="R240:R241"/>
    <mergeCell ref="S240:S241"/>
    <mergeCell ref="T240:T241"/>
    <mergeCell ref="U240:U241"/>
    <mergeCell ref="V240:V241"/>
    <mergeCell ref="W240:W241"/>
    <mergeCell ref="X240:X241"/>
    <mergeCell ref="AH238:AH239"/>
    <mergeCell ref="AI238:AI239"/>
    <mergeCell ref="AJ238:AJ239"/>
    <mergeCell ref="AK238:AK239"/>
    <mergeCell ref="AL238:AL239"/>
    <mergeCell ref="AM238:AM239"/>
    <mergeCell ref="AN238:AN239"/>
    <mergeCell ref="AO238:AO239"/>
    <mergeCell ref="AB238:AB239"/>
    <mergeCell ref="AC238:AC239"/>
    <mergeCell ref="AD238:AD239"/>
    <mergeCell ref="AE238:AE239"/>
    <mergeCell ref="AF238:AF239"/>
    <mergeCell ref="AG238:AG239"/>
    <mergeCell ref="V242:V243"/>
    <mergeCell ref="W242:W243"/>
    <mergeCell ref="X242:X243"/>
    <mergeCell ref="AH240:AH241"/>
    <mergeCell ref="AI240:AI241"/>
    <mergeCell ref="AJ240:AJ241"/>
    <mergeCell ref="AK240:AK241"/>
    <mergeCell ref="AL240:AL241"/>
    <mergeCell ref="AM240:AM241"/>
    <mergeCell ref="AN240:AN241"/>
    <mergeCell ref="AO240:AO241"/>
    <mergeCell ref="Y240:Y241"/>
    <mergeCell ref="Z240:Z241"/>
    <mergeCell ref="AA240:AA241"/>
    <mergeCell ref="AB240:AB241"/>
    <mergeCell ref="AC240:AC241"/>
    <mergeCell ref="AD240:AD241"/>
    <mergeCell ref="AE240:AE241"/>
    <mergeCell ref="AF240:AF241"/>
    <mergeCell ref="AG240:AG241"/>
    <mergeCell ref="M244:M245"/>
    <mergeCell ref="N244:N245"/>
    <mergeCell ref="O244:O245"/>
    <mergeCell ref="P244:P245"/>
    <mergeCell ref="Q244:Q245"/>
    <mergeCell ref="R244:R245"/>
    <mergeCell ref="S244:S245"/>
    <mergeCell ref="T244:T245"/>
    <mergeCell ref="U244:U245"/>
    <mergeCell ref="AH242:AH243"/>
    <mergeCell ref="AI242:AI243"/>
    <mergeCell ref="AJ242:AJ243"/>
    <mergeCell ref="AK242:AK243"/>
    <mergeCell ref="AL242:AL243"/>
    <mergeCell ref="AM242:AM243"/>
    <mergeCell ref="AE244:AE245"/>
    <mergeCell ref="AF244:AF245"/>
    <mergeCell ref="AG244:AG245"/>
    <mergeCell ref="AH244:AH245"/>
    <mergeCell ref="AI244:AI245"/>
    <mergeCell ref="AJ244:AJ245"/>
    <mergeCell ref="AK244:AK245"/>
    <mergeCell ref="AL244:AL245"/>
    <mergeCell ref="AM244:AM245"/>
    <mergeCell ref="V244:V245"/>
    <mergeCell ref="W244:W245"/>
    <mergeCell ref="X244:X245"/>
    <mergeCell ref="Y244:Y245"/>
    <mergeCell ref="Z244:Z245"/>
    <mergeCell ref="AA244:AA245"/>
    <mergeCell ref="AN242:AN243"/>
    <mergeCell ref="AO242:AO243"/>
    <mergeCell ref="Y242:Y243"/>
    <mergeCell ref="Z242:Z243"/>
    <mergeCell ref="AA242:AA243"/>
    <mergeCell ref="AB242:AB243"/>
    <mergeCell ref="AC242:AC243"/>
    <mergeCell ref="AD242:AD243"/>
    <mergeCell ref="AE242:AE243"/>
    <mergeCell ref="AF242:AF243"/>
    <mergeCell ref="AG242:AG243"/>
    <mergeCell ref="P242:P243"/>
    <mergeCell ref="Q242:Q243"/>
    <mergeCell ref="R242:R243"/>
    <mergeCell ref="S242:S243"/>
    <mergeCell ref="T242:T243"/>
    <mergeCell ref="U242:U243"/>
    <mergeCell ref="AB244:AB245"/>
    <mergeCell ref="AC244:AC245"/>
    <mergeCell ref="AD244:AD245"/>
    <mergeCell ref="AF246:AF247"/>
    <mergeCell ref="AG246:AG247"/>
    <mergeCell ref="AH246:AH247"/>
    <mergeCell ref="AI246:AI247"/>
    <mergeCell ref="AJ246:AJ247"/>
    <mergeCell ref="AK246:AK247"/>
    <mergeCell ref="AL246:AL247"/>
    <mergeCell ref="AM246:AM247"/>
    <mergeCell ref="AN246:AN247"/>
    <mergeCell ref="AN244:AN245"/>
    <mergeCell ref="AO244:AO245"/>
    <mergeCell ref="K246:K247"/>
    <mergeCell ref="L246:L247"/>
    <mergeCell ref="M246:M247"/>
    <mergeCell ref="N246:N247"/>
    <mergeCell ref="O246:O247"/>
    <mergeCell ref="P246:P247"/>
    <mergeCell ref="Q246:Q247"/>
    <mergeCell ref="R246:R247"/>
    <mergeCell ref="S246:S247"/>
    <mergeCell ref="T246:T247"/>
    <mergeCell ref="U246:U247"/>
    <mergeCell ref="V246:V247"/>
    <mergeCell ref="W246:W247"/>
    <mergeCell ref="X246:X247"/>
    <mergeCell ref="Y246:Y247"/>
    <mergeCell ref="Z246:Z247"/>
    <mergeCell ref="AA246:AA247"/>
    <mergeCell ref="AB246:AB247"/>
    <mergeCell ref="AC246:AC247"/>
    <mergeCell ref="AD246:AD247"/>
    <mergeCell ref="AE246:AE247"/>
    <mergeCell ref="AG248:AG249"/>
    <mergeCell ref="AH248:AH249"/>
    <mergeCell ref="AI248:AI249"/>
    <mergeCell ref="AJ248:AJ249"/>
    <mergeCell ref="AK248:AK249"/>
    <mergeCell ref="AL248:AL249"/>
    <mergeCell ref="AM248:AM249"/>
    <mergeCell ref="AN248:AN249"/>
    <mergeCell ref="AO248:AO249"/>
    <mergeCell ref="AO246:AO247"/>
    <mergeCell ref="K248:K249"/>
    <mergeCell ref="L248:L249"/>
    <mergeCell ref="M248:M249"/>
    <mergeCell ref="N248:N249"/>
    <mergeCell ref="O248:O249"/>
    <mergeCell ref="P248:P249"/>
    <mergeCell ref="Q248:Q249"/>
    <mergeCell ref="R248:R249"/>
    <mergeCell ref="S248:S249"/>
    <mergeCell ref="T248:T249"/>
    <mergeCell ref="U248:U249"/>
    <mergeCell ref="V248:V249"/>
    <mergeCell ref="W248:W249"/>
    <mergeCell ref="X248:X249"/>
    <mergeCell ref="Y248:Y249"/>
    <mergeCell ref="Z248:Z249"/>
    <mergeCell ref="AA248:AA249"/>
    <mergeCell ref="AB248:AB249"/>
    <mergeCell ref="AC248:AC249"/>
    <mergeCell ref="AD248:AD249"/>
    <mergeCell ref="AE248:AE249"/>
    <mergeCell ref="AF248:AF249"/>
    <mergeCell ref="K250:K251"/>
    <mergeCell ref="L250:L251"/>
    <mergeCell ref="M250:M251"/>
    <mergeCell ref="N250:N251"/>
    <mergeCell ref="O250:O251"/>
    <mergeCell ref="P250:P251"/>
    <mergeCell ref="Q250:Q251"/>
    <mergeCell ref="R250:R251"/>
    <mergeCell ref="S250:S251"/>
    <mergeCell ref="T250:T251"/>
    <mergeCell ref="U250:U251"/>
    <mergeCell ref="V250:V251"/>
    <mergeCell ref="W250:W251"/>
    <mergeCell ref="X250:X251"/>
    <mergeCell ref="Y250:Y251"/>
    <mergeCell ref="Z250:Z251"/>
    <mergeCell ref="AA250:AA251"/>
    <mergeCell ref="AH250:AH251"/>
    <mergeCell ref="AI250:AI251"/>
    <mergeCell ref="AJ250:AJ251"/>
    <mergeCell ref="AK250:AK251"/>
    <mergeCell ref="AL250:AL251"/>
    <mergeCell ref="AM250:AM251"/>
    <mergeCell ref="AN250:AN251"/>
    <mergeCell ref="AO250:AO251"/>
    <mergeCell ref="AB250:AB251"/>
    <mergeCell ref="AC250:AC251"/>
    <mergeCell ref="AD250:AD251"/>
    <mergeCell ref="AE250:AE251"/>
    <mergeCell ref="AF250:AF251"/>
    <mergeCell ref="AG250:AG251"/>
    <mergeCell ref="AH252:AH253"/>
    <mergeCell ref="AI252:AI253"/>
    <mergeCell ref="AJ252:AJ253"/>
    <mergeCell ref="AK252:AK253"/>
    <mergeCell ref="AL252:AL253"/>
    <mergeCell ref="AM252:AM253"/>
    <mergeCell ref="AN252:AN253"/>
    <mergeCell ref="AO252:AO253"/>
    <mergeCell ref="Z252:Z253"/>
    <mergeCell ref="AA252:AA253"/>
    <mergeCell ref="AB252:AB253"/>
    <mergeCell ref="AC252:AC253"/>
    <mergeCell ref="AD252:AD253"/>
    <mergeCell ref="AE252:AE253"/>
    <mergeCell ref="AF252:AF253"/>
    <mergeCell ref="AG252:AG253"/>
    <mergeCell ref="P256:P257"/>
    <mergeCell ref="Q256:Q257"/>
    <mergeCell ref="R256:R257"/>
    <mergeCell ref="S256:S257"/>
    <mergeCell ref="T256:T257"/>
    <mergeCell ref="U256:U257"/>
    <mergeCell ref="AH254:AH255"/>
    <mergeCell ref="AI254:AI255"/>
    <mergeCell ref="AJ254:AJ255"/>
    <mergeCell ref="P252:P253"/>
    <mergeCell ref="Q252:Q253"/>
    <mergeCell ref="R252:R253"/>
    <mergeCell ref="S252:S253"/>
    <mergeCell ref="T252:T253"/>
    <mergeCell ref="U252:U253"/>
    <mergeCell ref="V252:V253"/>
    <mergeCell ref="W252:W253"/>
    <mergeCell ref="X252:X253"/>
    <mergeCell ref="Y252:Y253"/>
    <mergeCell ref="AK254:AK255"/>
    <mergeCell ref="AL254:AL255"/>
    <mergeCell ref="AM254:AM255"/>
    <mergeCell ref="AN254:AN255"/>
    <mergeCell ref="AO254:AO255"/>
    <mergeCell ref="Y254:Y255"/>
    <mergeCell ref="Z254:Z255"/>
    <mergeCell ref="AA254:AA255"/>
    <mergeCell ref="AB254:AB255"/>
    <mergeCell ref="AC254:AC255"/>
    <mergeCell ref="AD254:AD255"/>
    <mergeCell ref="AE254:AE255"/>
    <mergeCell ref="AF254:AF255"/>
    <mergeCell ref="AG254:AG255"/>
    <mergeCell ref="P254:P255"/>
    <mergeCell ref="Q254:Q255"/>
    <mergeCell ref="R254:R255"/>
    <mergeCell ref="S254:S255"/>
    <mergeCell ref="T254:T255"/>
    <mergeCell ref="U254:U255"/>
    <mergeCell ref="V254:V255"/>
    <mergeCell ref="W254:W255"/>
    <mergeCell ref="X254:X255"/>
    <mergeCell ref="AD258:AD259"/>
    <mergeCell ref="AE258:AE259"/>
    <mergeCell ref="AE256:AE257"/>
    <mergeCell ref="AF256:AF257"/>
    <mergeCell ref="AG256:AG257"/>
    <mergeCell ref="AH256:AH257"/>
    <mergeCell ref="AI256:AI257"/>
    <mergeCell ref="AJ256:AJ257"/>
    <mergeCell ref="AK256:AK257"/>
    <mergeCell ref="AL256:AL257"/>
    <mergeCell ref="AM256:AM257"/>
    <mergeCell ref="V256:V257"/>
    <mergeCell ref="W256:W257"/>
    <mergeCell ref="X256:X257"/>
    <mergeCell ref="Y256:Y257"/>
    <mergeCell ref="Z256:Z257"/>
    <mergeCell ref="AA256:AA257"/>
    <mergeCell ref="AB256:AB257"/>
    <mergeCell ref="AC256:AC257"/>
    <mergeCell ref="AD256:AD257"/>
    <mergeCell ref="AE260:AE261"/>
    <mergeCell ref="AF260:AF261"/>
    <mergeCell ref="AF258:AF259"/>
    <mergeCell ref="AG258:AG259"/>
    <mergeCell ref="AH258:AH259"/>
    <mergeCell ref="AI258:AI259"/>
    <mergeCell ref="AJ258:AJ259"/>
    <mergeCell ref="AK258:AK259"/>
    <mergeCell ref="AL258:AL259"/>
    <mergeCell ref="AM258:AM259"/>
    <mergeCell ref="AN258:AN259"/>
    <mergeCell ref="AN256:AN257"/>
    <mergeCell ref="AO256:AO257"/>
    <mergeCell ref="K258:K259"/>
    <mergeCell ref="L258:L259"/>
    <mergeCell ref="M258:M259"/>
    <mergeCell ref="N258:N259"/>
    <mergeCell ref="O258:O259"/>
    <mergeCell ref="P258:P259"/>
    <mergeCell ref="Q258:Q259"/>
    <mergeCell ref="R258:R259"/>
    <mergeCell ref="S258:S259"/>
    <mergeCell ref="T258:T259"/>
    <mergeCell ref="U258:U259"/>
    <mergeCell ref="V258:V259"/>
    <mergeCell ref="W258:W259"/>
    <mergeCell ref="X258:X259"/>
    <mergeCell ref="Y258:Y259"/>
    <mergeCell ref="Z258:Z259"/>
    <mergeCell ref="AA258:AA259"/>
    <mergeCell ref="AB258:AB259"/>
    <mergeCell ref="AC258:AC259"/>
    <mergeCell ref="AF262:AF263"/>
    <mergeCell ref="AG262:AG263"/>
    <mergeCell ref="AG260:AG261"/>
    <mergeCell ref="AH260:AH261"/>
    <mergeCell ref="AI260:AI261"/>
    <mergeCell ref="AJ260:AJ261"/>
    <mergeCell ref="AK260:AK261"/>
    <mergeCell ref="AL260:AL261"/>
    <mergeCell ref="AM260:AM261"/>
    <mergeCell ref="AN260:AN261"/>
    <mergeCell ref="AO260:AO261"/>
    <mergeCell ref="AO258:AO259"/>
    <mergeCell ref="K260:K261"/>
    <mergeCell ref="L260:L261"/>
    <mergeCell ref="M260:M261"/>
    <mergeCell ref="N260:N261"/>
    <mergeCell ref="O260:O261"/>
    <mergeCell ref="P260:P261"/>
    <mergeCell ref="Q260:Q261"/>
    <mergeCell ref="R260:R261"/>
    <mergeCell ref="S260:S261"/>
    <mergeCell ref="T260:T261"/>
    <mergeCell ref="U260:U261"/>
    <mergeCell ref="V260:V261"/>
    <mergeCell ref="W260:W261"/>
    <mergeCell ref="X260:X261"/>
    <mergeCell ref="Y260:Y261"/>
    <mergeCell ref="Z260:Z261"/>
    <mergeCell ref="AA260:AA261"/>
    <mergeCell ref="AB260:AB261"/>
    <mergeCell ref="AC260:AC261"/>
    <mergeCell ref="AD260:AD261"/>
    <mergeCell ref="V264:V265"/>
    <mergeCell ref="W264:W265"/>
    <mergeCell ref="X264:X265"/>
    <mergeCell ref="AH262:AH263"/>
    <mergeCell ref="AI262:AI263"/>
    <mergeCell ref="AJ262:AJ263"/>
    <mergeCell ref="AK262:AK263"/>
    <mergeCell ref="AL262:AL263"/>
    <mergeCell ref="AM262:AM263"/>
    <mergeCell ref="AN262:AN263"/>
    <mergeCell ref="AO262:AO263"/>
    <mergeCell ref="K262:K263"/>
    <mergeCell ref="L262:L263"/>
    <mergeCell ref="M262:M263"/>
    <mergeCell ref="N262:N263"/>
    <mergeCell ref="O262:O263"/>
    <mergeCell ref="P262:P263"/>
    <mergeCell ref="Q262:Q263"/>
    <mergeCell ref="R262:R263"/>
    <mergeCell ref="S262:S263"/>
    <mergeCell ref="T262:T263"/>
    <mergeCell ref="U262:U263"/>
    <mergeCell ref="V262:V263"/>
    <mergeCell ref="W262:W263"/>
    <mergeCell ref="X262:X263"/>
    <mergeCell ref="Y262:Y263"/>
    <mergeCell ref="Z262:Z263"/>
    <mergeCell ref="AA262:AA263"/>
    <mergeCell ref="AB262:AB263"/>
    <mergeCell ref="AC262:AC263"/>
    <mergeCell ref="AD262:AD263"/>
    <mergeCell ref="AE262:AE263"/>
    <mergeCell ref="P266:P267"/>
    <mergeCell ref="Q266:Q267"/>
    <mergeCell ref="R266:R267"/>
    <mergeCell ref="S266:S267"/>
    <mergeCell ref="T266:T267"/>
    <mergeCell ref="U266:U267"/>
    <mergeCell ref="V266:V267"/>
    <mergeCell ref="W266:W267"/>
    <mergeCell ref="X266:X267"/>
    <mergeCell ref="AH264:AH265"/>
    <mergeCell ref="AI264:AI265"/>
    <mergeCell ref="AJ264:AJ265"/>
    <mergeCell ref="AK264:AK265"/>
    <mergeCell ref="AL264:AL265"/>
    <mergeCell ref="AM264:AM265"/>
    <mergeCell ref="AN264:AN265"/>
    <mergeCell ref="AO264:AO265"/>
    <mergeCell ref="Y264:Y265"/>
    <mergeCell ref="Z264:Z265"/>
    <mergeCell ref="AA264:AA265"/>
    <mergeCell ref="AB264:AB265"/>
    <mergeCell ref="AC264:AC265"/>
    <mergeCell ref="AD264:AD265"/>
    <mergeCell ref="AE264:AE265"/>
    <mergeCell ref="AF264:AF265"/>
    <mergeCell ref="AG264:AG265"/>
    <mergeCell ref="P264:P265"/>
    <mergeCell ref="Q264:Q265"/>
    <mergeCell ref="R264:R265"/>
    <mergeCell ref="S264:S265"/>
    <mergeCell ref="T264:T265"/>
    <mergeCell ref="U264:U265"/>
    <mergeCell ref="AH266:AH267"/>
    <mergeCell ref="AI266:AI267"/>
    <mergeCell ref="AJ266:AJ267"/>
    <mergeCell ref="AK266:AK267"/>
    <mergeCell ref="AL266:AL267"/>
    <mergeCell ref="AM266:AM267"/>
    <mergeCell ref="AN266:AN267"/>
    <mergeCell ref="AO266:AO267"/>
    <mergeCell ref="Y266:Y267"/>
    <mergeCell ref="Z266:Z267"/>
    <mergeCell ref="AA266:AA267"/>
    <mergeCell ref="AB266:AB267"/>
    <mergeCell ref="AC266:AC267"/>
    <mergeCell ref="AD266:AD267"/>
    <mergeCell ref="AE266:AE267"/>
    <mergeCell ref="AF266:AF267"/>
    <mergeCell ref="AG266:AG267"/>
    <mergeCell ref="V268:V269"/>
    <mergeCell ref="W268:W269"/>
    <mergeCell ref="X268:X269"/>
    <mergeCell ref="Y268:Y269"/>
    <mergeCell ref="Z268:Z269"/>
    <mergeCell ref="AA268:AA269"/>
    <mergeCell ref="AB268:AB269"/>
    <mergeCell ref="AC268:AC269"/>
    <mergeCell ref="AD268:AD269"/>
    <mergeCell ref="M268:M269"/>
    <mergeCell ref="N268:N269"/>
    <mergeCell ref="O268:O269"/>
    <mergeCell ref="P268:P269"/>
    <mergeCell ref="Q268:Q269"/>
    <mergeCell ref="R268:R269"/>
    <mergeCell ref="S268:S269"/>
    <mergeCell ref="T268:T269"/>
    <mergeCell ref="U268:U269"/>
    <mergeCell ref="AN268:AN269"/>
    <mergeCell ref="AO268:AO269"/>
    <mergeCell ref="K270:K271"/>
    <mergeCell ref="L270:L271"/>
    <mergeCell ref="M270:M271"/>
    <mergeCell ref="N270:N271"/>
    <mergeCell ref="O270:O271"/>
    <mergeCell ref="P270:P271"/>
    <mergeCell ref="Q270:Q271"/>
    <mergeCell ref="R270:R271"/>
    <mergeCell ref="S270:S271"/>
    <mergeCell ref="T270:T271"/>
    <mergeCell ref="U270:U271"/>
    <mergeCell ref="V270:V271"/>
    <mergeCell ref="W270:W271"/>
    <mergeCell ref="X270:X271"/>
    <mergeCell ref="Y270:Y271"/>
    <mergeCell ref="Z270:Z271"/>
    <mergeCell ref="AA270:AA271"/>
    <mergeCell ref="AB270:AB271"/>
    <mergeCell ref="AC270:AC271"/>
    <mergeCell ref="AD270:AD271"/>
    <mergeCell ref="AE270:AE271"/>
    <mergeCell ref="AE268:AE269"/>
    <mergeCell ref="AF268:AF269"/>
    <mergeCell ref="AG268:AG269"/>
    <mergeCell ref="AH268:AH269"/>
    <mergeCell ref="AI268:AI269"/>
    <mergeCell ref="AJ268:AJ269"/>
    <mergeCell ref="AK268:AK269"/>
    <mergeCell ref="AL268:AL269"/>
    <mergeCell ref="AM268:AM269"/>
    <mergeCell ref="AO270:AO271"/>
    <mergeCell ref="K272:K273"/>
    <mergeCell ref="L272:L273"/>
    <mergeCell ref="M272:M273"/>
    <mergeCell ref="N272:N273"/>
    <mergeCell ref="O272:O273"/>
    <mergeCell ref="P272:P273"/>
    <mergeCell ref="Q272:Q273"/>
    <mergeCell ref="R272:R273"/>
    <mergeCell ref="S272:S273"/>
    <mergeCell ref="T272:T273"/>
    <mergeCell ref="U272:U273"/>
    <mergeCell ref="V272:V273"/>
    <mergeCell ref="W272:W273"/>
    <mergeCell ref="X272:X273"/>
    <mergeCell ref="Y272:Y273"/>
    <mergeCell ref="Z272:Z273"/>
    <mergeCell ref="AA272:AA273"/>
    <mergeCell ref="AB272:AB273"/>
    <mergeCell ref="AC272:AC273"/>
    <mergeCell ref="AD272:AD273"/>
    <mergeCell ref="AE272:AE273"/>
    <mergeCell ref="AF272:AF273"/>
    <mergeCell ref="AF270:AF271"/>
    <mergeCell ref="AG270:AG271"/>
    <mergeCell ref="AH270:AH271"/>
    <mergeCell ref="AI270:AI271"/>
    <mergeCell ref="AJ270:AJ271"/>
    <mergeCell ref="AK270:AK271"/>
    <mergeCell ref="AL270:AL271"/>
    <mergeCell ref="AM270:AM271"/>
    <mergeCell ref="AN270:AN271"/>
    <mergeCell ref="Z274:Z275"/>
    <mergeCell ref="AA274:AA275"/>
    <mergeCell ref="AB274:AB275"/>
    <mergeCell ref="AC274:AC275"/>
    <mergeCell ref="AD274:AD275"/>
    <mergeCell ref="AE274:AE275"/>
    <mergeCell ref="AF274:AF275"/>
    <mergeCell ref="AG274:AG275"/>
    <mergeCell ref="AG272:AG273"/>
    <mergeCell ref="AH272:AH273"/>
    <mergeCell ref="AI272:AI273"/>
    <mergeCell ref="AJ272:AJ273"/>
    <mergeCell ref="AK272:AK273"/>
    <mergeCell ref="AL272:AL273"/>
    <mergeCell ref="AM272:AM273"/>
    <mergeCell ref="AN272:AN273"/>
    <mergeCell ref="AO272:AO273"/>
    <mergeCell ref="K276:K277"/>
    <mergeCell ref="L276:L277"/>
    <mergeCell ref="M276:M277"/>
    <mergeCell ref="N276:N277"/>
    <mergeCell ref="O276:O277"/>
    <mergeCell ref="P276:P277"/>
    <mergeCell ref="Q276:Q277"/>
    <mergeCell ref="R276:R277"/>
    <mergeCell ref="S276:S277"/>
    <mergeCell ref="AH274:AH275"/>
    <mergeCell ref="AI274:AI275"/>
    <mergeCell ref="AJ274:AJ275"/>
    <mergeCell ref="AK274:AK275"/>
    <mergeCell ref="AL274:AL275"/>
    <mergeCell ref="AM274:AM275"/>
    <mergeCell ref="AN274:AN275"/>
    <mergeCell ref="AO274:AO275"/>
    <mergeCell ref="K274:K275"/>
    <mergeCell ref="L274:L275"/>
    <mergeCell ref="M274:M275"/>
    <mergeCell ref="N274:N275"/>
    <mergeCell ref="O274:O275"/>
    <mergeCell ref="P274:P275"/>
    <mergeCell ref="Q274:Q275"/>
    <mergeCell ref="R274:R275"/>
    <mergeCell ref="S274:S275"/>
    <mergeCell ref="T274:T275"/>
    <mergeCell ref="U274:U275"/>
    <mergeCell ref="V274:V275"/>
    <mergeCell ref="W274:W275"/>
    <mergeCell ref="X274:X275"/>
    <mergeCell ref="Y274:Y275"/>
    <mergeCell ref="Z278:Z279"/>
    <mergeCell ref="AA278:AA279"/>
    <mergeCell ref="AB278:AB279"/>
    <mergeCell ref="AC278:AC279"/>
    <mergeCell ref="AC276:AC277"/>
    <mergeCell ref="AD276:AD277"/>
    <mergeCell ref="AE276:AE277"/>
    <mergeCell ref="AF276:AF277"/>
    <mergeCell ref="AG276:AG277"/>
    <mergeCell ref="AH276:AH277"/>
    <mergeCell ref="AI276:AI277"/>
    <mergeCell ref="AJ276:AJ277"/>
    <mergeCell ref="AK276:AK277"/>
    <mergeCell ref="T276:T277"/>
    <mergeCell ref="U276:U277"/>
    <mergeCell ref="V276:V277"/>
    <mergeCell ref="W276:W277"/>
    <mergeCell ref="X276:X277"/>
    <mergeCell ref="Y276:Y277"/>
    <mergeCell ref="Z276:Z277"/>
    <mergeCell ref="AA276:AA277"/>
    <mergeCell ref="AB276:AB277"/>
    <mergeCell ref="AM278:AM279"/>
    <mergeCell ref="AN278:AN279"/>
    <mergeCell ref="AO278:AO279"/>
    <mergeCell ref="C160:C163"/>
    <mergeCell ref="AD278:AD279"/>
    <mergeCell ref="AE278:AE279"/>
    <mergeCell ref="AF278:AF279"/>
    <mergeCell ref="AG278:AG279"/>
    <mergeCell ref="AH278:AH279"/>
    <mergeCell ref="AI278:AI279"/>
    <mergeCell ref="AJ278:AJ279"/>
    <mergeCell ref="AK278:AK279"/>
    <mergeCell ref="AL278:AL279"/>
    <mergeCell ref="AL276:AL277"/>
    <mergeCell ref="AM276:AM277"/>
    <mergeCell ref="AN276:AN277"/>
    <mergeCell ref="AO276:AO277"/>
    <mergeCell ref="K278:K279"/>
    <mergeCell ref="L278:L279"/>
    <mergeCell ref="M278:M279"/>
    <mergeCell ref="N278:N279"/>
    <mergeCell ref="O278:O279"/>
    <mergeCell ref="P278:P279"/>
    <mergeCell ref="Q278:Q279"/>
    <mergeCell ref="R278:R279"/>
    <mergeCell ref="S278:S279"/>
    <mergeCell ref="T278:T279"/>
    <mergeCell ref="U278:U279"/>
    <mergeCell ref="V278:V279"/>
    <mergeCell ref="W278:W279"/>
    <mergeCell ref="X278:X279"/>
    <mergeCell ref="Y278:Y279"/>
  </mergeCells>
  <phoneticPr fontId="1"/>
  <conditionalFormatting sqref="CM126:CQ126">
    <cfRule type="cellIs" dxfId="45" priority="476" operator="greaterThan">
      <formula>0</formula>
    </cfRule>
  </conditionalFormatting>
  <conditionalFormatting sqref="BA19:BF19 BA21:BF21 BA23:BF23 BA25:BF25 BA27:BF27 BA29:BF29 BA31:BF31 BA33:BF33 BA35:BF35 BA37:BF37 BA39:BF39 BA41:BF41 BA43:BF43 BA45:BF45 BA47:BF47 BA49:BF49 BA51:BF51 BA53:BF53 BA55:BF55 BA57:BF57 BA59:BF59 BA61:BF61 BA63:BF63 BA65:BF65 BA67:BF67 BA69:BF69 BA71:BF71 BA73:BF73 BA75:BF75 BA77:BF77">
    <cfRule type="containsText" dxfId="44" priority="475" operator="containsText" text="不足しています">
      <formula>NOT(ISERROR(SEARCH("不足しています",BA19)))</formula>
    </cfRule>
  </conditionalFormatting>
  <conditionalFormatting sqref="D1">
    <cfRule type="containsText" dxfId="43" priority="1" stopIfTrue="1" operator="containsText" text="二交代制">
      <formula>NOT(ISERROR(SEARCH("二交代制",D1)))</formula>
    </cfRule>
    <cfRule type="containsText" dxfId="42" priority="473" stopIfTrue="1" operator="containsText" text="三交代制">
      <formula>NOT(ISERROR(SEARCH("三交代制",D1)))</formula>
    </cfRule>
  </conditionalFormatting>
  <conditionalFormatting sqref="BA19:BF19 BA21:BF21 BA23:BF23 BA25:BF25 BA27:BF27 BA29:BF29 BA31:BF31 BA33:BF33 BA35:BF35 BA37:BF37 BA39:BF39 BA41:BF41 BA43:BF43 BA45:BF45 BA47:BF47 BA49:BF49 BA51:BF51 BA53:BF53 BA55:BF55 BA57:BF57 BA59:BF59 BA61:BF61 BA63:BF63 BA65:BF65 BA67:BF67 BA69:BF69 BA71:BF71 BA73:BF73 BA75:BF75 BA77:BF77">
    <cfRule type="containsBlanks" dxfId="41" priority="465">
      <formula>LEN(TRIM(BA19))=0</formula>
    </cfRule>
  </conditionalFormatting>
  <conditionalFormatting sqref="K18:AO18">
    <cfRule type="containsText" dxfId="40" priority="469" stopIfTrue="1" operator="containsText" text="土">
      <formula>NOT(ISERROR(SEARCH("土",K18)))</formula>
    </cfRule>
    <cfRule type="containsText" dxfId="39" priority="470" stopIfTrue="1" operator="containsText" text="日">
      <formula>NOT(ISERROR(SEARCH("日",K18)))</formula>
    </cfRule>
  </conditionalFormatting>
  <conditionalFormatting sqref="K17:AO17">
    <cfRule type="expression" dxfId="38" priority="466" stopIfTrue="1">
      <formula>K$18="土"</formula>
    </cfRule>
    <cfRule type="expression" dxfId="37" priority="467" stopIfTrue="1">
      <formula>K$18="日"</formula>
    </cfRule>
  </conditionalFormatting>
  <conditionalFormatting sqref="CI126:CL126">
    <cfRule type="cellIs" dxfId="36" priority="468" operator="greaterThan">
      <formula>0</formula>
    </cfRule>
  </conditionalFormatting>
  <conditionalFormatting sqref="BD190:CH190">
    <cfRule type="cellIs" dxfId="35" priority="268" operator="greaterThan">
      <formula>0</formula>
    </cfRule>
  </conditionalFormatting>
  <conditionalFormatting sqref="K17:AO18">
    <cfRule type="expression" dxfId="34" priority="477" stopIfTrue="1">
      <formula>BD$190&gt;0</formula>
    </cfRule>
  </conditionalFormatting>
  <conditionalFormatting sqref="K3:AO14">
    <cfRule type="containsBlanks" dxfId="33" priority="10" stopIfTrue="1">
      <formula>LEN(TRIM(K3))=0</formula>
    </cfRule>
    <cfRule type="containsText" dxfId="32" priority="11" stopIfTrue="1" operator="containsText" text="無">
      <formula>NOT(ISERROR(SEARCH("無",K3)))</formula>
    </cfRule>
    <cfRule type="cellIs" dxfId="31" priority="12" stopIfTrue="1" operator="greaterThan">
      <formula>0</formula>
    </cfRule>
    <cfRule type="cellIs" dxfId="30" priority="13" stopIfTrue="1" operator="lessThan">
      <formula>0</formula>
    </cfRule>
  </conditionalFormatting>
  <conditionalFormatting sqref="K19:AX138">
    <cfRule type="expression" dxfId="29" priority="3" stopIfTrue="1">
      <formula>MOD(ROW(),2)=0</formula>
    </cfRule>
  </conditionalFormatting>
  <conditionalFormatting sqref="K19:AO138">
    <cfRule type="containsText" dxfId="28" priority="5" stopIfTrue="1" operator="containsText" text="日">
      <formula>NOT(ISERROR(SEARCH("日",K19)))</formula>
    </cfRule>
    <cfRule type="containsText" dxfId="27" priority="6" stopIfTrue="1" operator="containsText" text="当">
      <formula>NOT(ISERROR(SEARCH("当",K19)))</formula>
    </cfRule>
    <cfRule type="containsText" dxfId="26" priority="7" stopIfTrue="1" operator="containsText" text="明">
      <formula>NOT(ISERROR(SEARCH("明",K19)))</formula>
    </cfRule>
    <cfRule type="containsText" dxfId="25" priority="8" stopIfTrue="1" operator="containsText" text="準">
      <formula>NOT(ISERROR(SEARCH("準",K19)))</formula>
    </cfRule>
    <cfRule type="containsText" dxfId="24" priority="9" stopIfTrue="1" operator="containsText" text="深">
      <formula>NOT(ISERROR(SEARCH("深",K19)))</formula>
    </cfRule>
  </conditionalFormatting>
  <conditionalFormatting sqref="AQ19:AX138">
    <cfRule type="containsText" dxfId="23" priority="4" stopIfTrue="1" operator="containsText" text="不足しています">
      <formula>NOT(ISERROR(SEARCH("不足しています",AQ19)))</formula>
    </cfRule>
  </conditionalFormatting>
  <dataValidations count="1">
    <dataValidation type="list" allowBlank="1" showInputMessage="1" showErrorMessage="1" errorTitle="設定者の方へのメッセージ" error="手動修正が必要な場合は, 勤務予定を「休」, 「日」, 「当」, 「明」,「準」, 「深」のどれかを選択し修正して下さい！" sqref="K19:AO19 K21:AO21 K23:AO23 K25:AO25 K27:AO27 K29:AO29 K31:AO31 K33:AO33 K35:AO35 K37:AO37 K39:AO39 K41:AO41 K43:AO43 K45:AO45 K47:AO47 K49:AO49 K51:AO51 K53:AO53 K55:AO55 K57:AO57 K59:AO59 K61:AO61 K63:AO63 K65:AO65 K67:AO67 K69:AO69 K71:AO71 K73:AO73 K75:AO75 K77:AO77 K79:AO79 K81:AO81 K83:AO83 K85:AO85 K87:AO87 K89:AO89 K91:AO91 K93:AO93 K95:AO95 K97:AO97 K99:AO99 K101:AO101 K103:AO103 K105:AO105 K107:AO107 K109:AO109 K111:AO111 K113:AO113 K115:AO115 K117:AO117 K119:AO119 K121:AO121 K123:AO123 K125:AO125 K127:AO127 K129:AO129 K131:AO131 K133:AO133 K135:AO135 K137:AO137" xr:uid="{B0AA294C-411E-4E46-BF3F-BD75F4A733A0}">
      <formula1>"休, 日 ,当, 明,準, 深"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勤務表画像保存">
                <anchor moveWithCells="1">
                  <from>
                    <xdr:col>0</xdr:col>
                    <xdr:colOff>704850</xdr:colOff>
                    <xdr:row>21</xdr:row>
                    <xdr:rowOff>47625</xdr:rowOff>
                  </from>
                  <to>
                    <xdr:col>2</xdr:col>
                    <xdr:colOff>2152650</xdr:colOff>
                    <xdr:row>36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43DB7-CD7F-4E20-8B83-670B4580378B}">
  <sheetPr codeName="Sheet5"/>
  <dimension ref="A1:CP530"/>
  <sheetViews>
    <sheetView topLeftCell="F1" zoomScale="73" zoomScaleNormal="73" workbookViewId="0">
      <selection activeCell="AJ21" sqref="AJ21"/>
    </sheetView>
  </sheetViews>
  <sheetFormatPr defaultRowHeight="18.75" x14ac:dyDescent="0.4"/>
  <cols>
    <col min="1" max="3" width="35.625" style="54" customWidth="1"/>
    <col min="4" max="4" width="13" style="54" bestFit="1" customWidth="1"/>
    <col min="5" max="5" width="13.625" style="54" customWidth="1"/>
    <col min="6" max="7" width="12.625" style="54" customWidth="1"/>
    <col min="8" max="8" width="23.5" style="54" bestFit="1" customWidth="1"/>
    <col min="9" max="9" width="22.125" style="54" bestFit="1" customWidth="1"/>
    <col min="10" max="10" width="8.875" style="54" bestFit="1" customWidth="1"/>
    <col min="11" max="19" width="3.875" style="54" bestFit="1" customWidth="1"/>
    <col min="20" max="41" width="4.625" style="54" bestFit="1" customWidth="1"/>
    <col min="42" max="43" width="7.375" style="54" bestFit="1" customWidth="1"/>
    <col min="44" max="44" width="24.75" style="54" bestFit="1" customWidth="1"/>
    <col min="45" max="45" width="8.875" style="54" bestFit="1" customWidth="1"/>
    <col min="46" max="46" width="24.75" style="54" bestFit="1" customWidth="1"/>
    <col min="47" max="47" width="8.875" style="54" bestFit="1" customWidth="1"/>
    <col min="48" max="48" width="24.75" style="54" bestFit="1" customWidth="1"/>
    <col min="49" max="49" width="12.625" style="54" bestFit="1" customWidth="1"/>
    <col min="50" max="50" width="29.75" style="54" bestFit="1" customWidth="1"/>
    <col min="51" max="51" width="10.5" style="54" bestFit="1" customWidth="1"/>
    <col min="52" max="52" width="115.625" style="54" customWidth="1"/>
    <col min="53" max="53" width="14.125" style="54" bestFit="1" customWidth="1"/>
    <col min="54" max="54" width="10.375" style="54" bestFit="1" customWidth="1"/>
    <col min="55" max="55" width="6.125" style="54" bestFit="1" customWidth="1"/>
    <col min="56" max="56" width="12.375" style="54" bestFit="1" customWidth="1"/>
    <col min="57" max="64" width="11.375" style="54" bestFit="1" customWidth="1"/>
    <col min="65" max="86" width="12.625" style="54" bestFit="1" customWidth="1"/>
    <col min="87" max="89" width="3" style="54" bestFit="1" customWidth="1"/>
    <col min="90" max="16384" width="9" style="54"/>
  </cols>
  <sheetData>
    <row r="1" spans="1:52" ht="19.5" thickBot="1" x14ac:dyDescent="0.45">
      <c r="A1" s="228" t="s">
        <v>10</v>
      </c>
      <c r="B1" s="229"/>
      <c r="C1" s="229"/>
      <c r="D1" s="138" t="str">
        <f>チーム間調整前総合勤務表!D1</f>
        <v>三交代制</v>
      </c>
      <c r="E1" s="53" t="s">
        <v>161</v>
      </c>
      <c r="F1" s="53"/>
      <c r="G1" s="53"/>
      <c r="H1" s="53"/>
    </row>
    <row r="2" spans="1:52" ht="19.5" thickBot="1" x14ac:dyDescent="0.45">
      <c r="A2" s="244" t="s">
        <v>79</v>
      </c>
      <c r="B2" s="245"/>
      <c r="C2" s="246"/>
      <c r="D2" s="55">
        <f>チーム間調整前総合勤務表!D2</f>
        <v>8</v>
      </c>
      <c r="H2" s="108" t="s">
        <v>94</v>
      </c>
      <c r="I2" s="310" t="s">
        <v>93</v>
      </c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  <c r="Y2" s="310"/>
      <c r="Z2" s="310"/>
      <c r="AA2" s="310"/>
      <c r="AB2" s="310"/>
      <c r="AC2" s="310"/>
      <c r="AD2" s="310"/>
      <c r="AE2" s="310"/>
      <c r="AF2" s="310"/>
      <c r="AG2" s="310"/>
      <c r="AH2" s="310"/>
      <c r="AI2" s="310"/>
      <c r="AJ2" s="310"/>
      <c r="AK2" s="310"/>
      <c r="AL2" s="310"/>
      <c r="AM2" s="310"/>
      <c r="AN2" s="310"/>
      <c r="AO2" s="338"/>
    </row>
    <row r="3" spans="1:52" x14ac:dyDescent="0.4">
      <c r="A3" s="237" t="s">
        <v>11</v>
      </c>
      <c r="B3" s="235" t="s">
        <v>80</v>
      </c>
      <c r="C3" s="236"/>
      <c r="D3" s="57">
        <f>チーム間調整前総合勤務表!D3</f>
        <v>4</v>
      </c>
      <c r="H3" s="339" t="s">
        <v>95</v>
      </c>
      <c r="I3" s="269" t="s">
        <v>6</v>
      </c>
      <c r="J3" s="270"/>
      <c r="K3" s="109">
        <f>SUMPRODUCT((MOD(ROW(K19:K78),2)=1)*(K19:K78="日"))-Aチーム用勤務希望表!$D$2</f>
        <v>-4</v>
      </c>
      <c r="L3" s="109">
        <f>SUMPRODUCT((MOD(ROW(L19:L78),2)=1)*(L19:L78="日"))-Aチーム用勤務希望表!$D$2</f>
        <v>-4</v>
      </c>
      <c r="M3" s="109">
        <f>SUMPRODUCT((MOD(ROW(M19:M78),2)=1)*(M19:M78="日"))-Aチーム用勤務希望表!$D$2</f>
        <v>-4</v>
      </c>
      <c r="N3" s="109">
        <f>SUMPRODUCT((MOD(ROW(N19:N78),2)=1)*(N19:N78="日"))-Aチーム用勤務希望表!$D$2</f>
        <v>-4</v>
      </c>
      <c r="O3" s="109">
        <f>SUMPRODUCT((MOD(ROW(O19:O78),2)=1)*(O19:O78="日"))-Aチーム用勤務希望表!$D$2</f>
        <v>-4</v>
      </c>
      <c r="P3" s="109">
        <f>SUMPRODUCT((MOD(ROW(P19:P78),2)=1)*(P19:P78="日"))-Aチーム用勤務希望表!$D$2</f>
        <v>-4</v>
      </c>
      <c r="Q3" s="109">
        <f>SUMPRODUCT((MOD(ROW(Q19:Q78),2)=1)*(Q19:Q78="日"))-Aチーム用勤務希望表!$D$2</f>
        <v>-4</v>
      </c>
      <c r="R3" s="109">
        <f>SUMPRODUCT((MOD(ROW(R19:R78),2)=1)*(R19:R78="日"))-Aチーム用勤務希望表!$D$2</f>
        <v>-4</v>
      </c>
      <c r="S3" s="109">
        <f>SUMPRODUCT((MOD(ROW(S19:S78),2)=1)*(S19:S78="日"))-Aチーム用勤務希望表!$D$2</f>
        <v>-4</v>
      </c>
      <c r="T3" s="109">
        <f>SUMPRODUCT((MOD(ROW(T19:T78),2)=1)*(T19:T78="日"))-Aチーム用勤務希望表!$D$2</f>
        <v>-4</v>
      </c>
      <c r="U3" s="109">
        <f>SUMPRODUCT((MOD(ROW(U19:U78),2)=1)*(U19:U78="日"))-Aチーム用勤務希望表!$D$2</f>
        <v>-4</v>
      </c>
      <c r="V3" s="109">
        <f>SUMPRODUCT((MOD(ROW(V19:V78),2)=1)*(V19:V78="日"))-Aチーム用勤務希望表!$D$2</f>
        <v>-4</v>
      </c>
      <c r="W3" s="109">
        <f>SUMPRODUCT((MOD(ROW(W19:W78),2)=1)*(W19:W78="日"))-Aチーム用勤務希望表!$D$2</f>
        <v>-4</v>
      </c>
      <c r="X3" s="109">
        <f>SUMPRODUCT((MOD(ROW(X19:X78),2)=1)*(X19:X78="日"))-Aチーム用勤務希望表!$D$2</f>
        <v>-4</v>
      </c>
      <c r="Y3" s="109">
        <f>SUMPRODUCT((MOD(ROW(Y19:Y78),2)=1)*(Y19:Y78="日"))-Aチーム用勤務希望表!$D$2</f>
        <v>-4</v>
      </c>
      <c r="Z3" s="109">
        <f>SUMPRODUCT((MOD(ROW(Z19:Z78),2)=1)*(Z19:Z78="日"))-Aチーム用勤務希望表!$D$2</f>
        <v>-4</v>
      </c>
      <c r="AA3" s="109">
        <f>SUMPRODUCT((MOD(ROW(AA19:AA78),2)=1)*(AA19:AA78="日"))-Aチーム用勤務希望表!$D$2</f>
        <v>-4</v>
      </c>
      <c r="AB3" s="109">
        <f>SUMPRODUCT((MOD(ROW(AB19:AB78),2)=1)*(AB19:AB78="日"))-Aチーム用勤務希望表!$D$2</f>
        <v>-4</v>
      </c>
      <c r="AC3" s="109">
        <f>SUMPRODUCT((MOD(ROW(AC19:AC78),2)=1)*(AC19:AC78="日"))-Aチーム用勤務希望表!$D$2</f>
        <v>-4</v>
      </c>
      <c r="AD3" s="109">
        <f>SUMPRODUCT((MOD(ROW(AD19:AD78),2)=1)*(AD19:AD78="日"))-Aチーム用勤務希望表!$D$2</f>
        <v>-4</v>
      </c>
      <c r="AE3" s="109">
        <f>SUMPRODUCT((MOD(ROW(AE19:AE78),2)=1)*(AE19:AE78="日"))-Aチーム用勤務希望表!$D$2</f>
        <v>-4</v>
      </c>
      <c r="AF3" s="109">
        <f>SUMPRODUCT((MOD(ROW(AF19:AF78),2)=1)*(AF19:AF78="日"))-Aチーム用勤務希望表!$D$2</f>
        <v>-4</v>
      </c>
      <c r="AG3" s="109">
        <f>SUMPRODUCT((MOD(ROW(AG19:AG78),2)=1)*(AG19:AG78="日"))-Aチーム用勤務希望表!$D$2</f>
        <v>-4</v>
      </c>
      <c r="AH3" s="109">
        <f>SUMPRODUCT((MOD(ROW(AH19:AH78),2)=1)*(AH19:AH78="日"))-Aチーム用勤務希望表!$D$2</f>
        <v>-4</v>
      </c>
      <c r="AI3" s="109">
        <f>SUMPRODUCT((MOD(ROW(AI19:AI78),2)=1)*(AI19:AI78="日"))-Aチーム用勤務希望表!$D$2</f>
        <v>-4</v>
      </c>
      <c r="AJ3" s="109">
        <f>SUMPRODUCT((MOD(ROW(AJ19:AJ78),2)=1)*(AJ19:AJ78="日"))-Aチーム用勤務希望表!$D$2</f>
        <v>-4</v>
      </c>
      <c r="AK3" s="109">
        <f>SUMPRODUCT((MOD(ROW(AK19:AK78),2)=1)*(AK19:AK78="日"))-Aチーム用勤務希望表!$D$2</f>
        <v>-4</v>
      </c>
      <c r="AL3" s="109">
        <f>SUMPRODUCT((MOD(ROW(AL19:AL78),2)=1)*(AL19:AL78="日"))-Aチーム用勤務希望表!$D$2</f>
        <v>-4</v>
      </c>
      <c r="AM3" s="109">
        <f>IF(AM$18="×","",SUMPRODUCT((MOD(ROW(AM19:AM78),2)=1)*(AM19:AM78="日"))-Aチーム用勤務希望表!$D$2)</f>
        <v>-4</v>
      </c>
      <c r="AN3" s="109">
        <f>IF(AN$18="×","",SUMPRODUCT((MOD(ROW(AN19:AN78),2)=1)*(AN19:AN78="日"))-Aチーム用勤務希望表!$D$2)</f>
        <v>-4</v>
      </c>
      <c r="AO3" s="110">
        <f>IF(AO$18="×","",SUMPRODUCT((MOD(ROW(AO19:AO78),2)=1)*(AO19:AO78="日"))-Aチーム用勤務希望表!$D$2)</f>
        <v>-4</v>
      </c>
    </row>
    <row r="4" spans="1:52" x14ac:dyDescent="0.4">
      <c r="A4" s="238"/>
      <c r="B4" s="235" t="s">
        <v>98</v>
      </c>
      <c r="C4" s="236"/>
      <c r="D4" s="57">
        <v>1</v>
      </c>
      <c r="H4" s="340"/>
      <c r="I4" s="167" t="s">
        <v>13</v>
      </c>
      <c r="J4" s="169" t="s">
        <v>17</v>
      </c>
      <c r="K4" s="66" t="str">
        <f>IF($D$1="二交代制",SUMPRODUCT((MOD(ROW(K19:K78),2)=1)*(K19:K78="当"))-Aチーム用勤務希望表!$D$3,"無")</f>
        <v>無</v>
      </c>
      <c r="L4" s="66" t="str">
        <f>IF($D$1="二交代制",SUMPRODUCT((MOD(ROW(L19:L78),2)=1)*(L19:L78="当"))-Aチーム用勤務希望表!$D$3,"無")</f>
        <v>無</v>
      </c>
      <c r="M4" s="66" t="str">
        <f>IF($D$1="二交代制",SUMPRODUCT((MOD(ROW(M19:M78),2)=1)*(M19:M78="当"))-Aチーム用勤務希望表!$D$3,"無")</f>
        <v>無</v>
      </c>
      <c r="N4" s="66" t="str">
        <f>IF($D$1="二交代制",SUMPRODUCT((MOD(ROW(N19:N78),2)=1)*(N19:N78="当"))-Aチーム用勤務希望表!$D$3,"無")</f>
        <v>無</v>
      </c>
      <c r="O4" s="66" t="str">
        <f>IF($D$1="二交代制",SUMPRODUCT((MOD(ROW(O19:O78),2)=1)*(O19:O78="当"))-Aチーム用勤務希望表!$D$3,"無")</f>
        <v>無</v>
      </c>
      <c r="P4" s="66" t="str">
        <f>IF($D$1="二交代制",SUMPRODUCT((MOD(ROW(P19:P78),2)=1)*(P19:P78="当"))-Aチーム用勤務希望表!$D$3,"無")</f>
        <v>無</v>
      </c>
      <c r="Q4" s="66" t="str">
        <f>IF($D$1="二交代制",SUMPRODUCT((MOD(ROW(Q19:Q78),2)=1)*(Q19:Q78="当"))-Aチーム用勤務希望表!$D$3,"無")</f>
        <v>無</v>
      </c>
      <c r="R4" s="66" t="str">
        <f>IF($D$1="二交代制",SUMPRODUCT((MOD(ROW(R19:R78),2)=1)*(R19:R78="当"))-Aチーム用勤務希望表!$D$3,"無")</f>
        <v>無</v>
      </c>
      <c r="S4" s="66" t="str">
        <f>IF($D$1="二交代制",SUMPRODUCT((MOD(ROW(S19:S78),2)=1)*(S19:S78="当"))-Aチーム用勤務希望表!$D$3,"無")</f>
        <v>無</v>
      </c>
      <c r="T4" s="66" t="str">
        <f>IF($D$1="二交代制",SUMPRODUCT((MOD(ROW(T19:T78),2)=1)*(T19:T78="当"))-Aチーム用勤務希望表!$D$3,"無")</f>
        <v>無</v>
      </c>
      <c r="U4" s="66" t="str">
        <f>IF($D$1="二交代制",SUMPRODUCT((MOD(ROW(U19:U78),2)=1)*(U19:U78="当"))-Aチーム用勤務希望表!$D$3,"無")</f>
        <v>無</v>
      </c>
      <c r="V4" s="66" t="str">
        <f>IF($D$1="二交代制",SUMPRODUCT((MOD(ROW(V19:V78),2)=1)*(V19:V78="当"))-Aチーム用勤務希望表!$D$3,"無")</f>
        <v>無</v>
      </c>
      <c r="W4" s="66" t="str">
        <f>IF($D$1="二交代制",SUMPRODUCT((MOD(ROW(W19:W78),2)=1)*(W19:W78="当"))-Aチーム用勤務希望表!$D$3,"無")</f>
        <v>無</v>
      </c>
      <c r="X4" s="66" t="str">
        <f>IF($D$1="二交代制",SUMPRODUCT((MOD(ROW(X19:X78),2)=1)*(X19:X78="当"))-Aチーム用勤務希望表!$D$3,"無")</f>
        <v>無</v>
      </c>
      <c r="Y4" s="66" t="str">
        <f>IF($D$1="二交代制",SUMPRODUCT((MOD(ROW(Y19:Y78),2)=1)*(Y19:Y78="当"))-Aチーム用勤務希望表!$D$3,"無")</f>
        <v>無</v>
      </c>
      <c r="Z4" s="66" t="str">
        <f>IF($D$1="二交代制",SUMPRODUCT((MOD(ROW(Z19:Z78),2)=1)*(Z19:Z78="当"))-Aチーム用勤務希望表!$D$3,"無")</f>
        <v>無</v>
      </c>
      <c r="AA4" s="66" t="str">
        <f>IF($D$1="二交代制",SUMPRODUCT((MOD(ROW(AA19:AA78),2)=1)*(AA19:AA78="当"))-Aチーム用勤務希望表!$D$3,"無")</f>
        <v>無</v>
      </c>
      <c r="AB4" s="66" t="str">
        <f>IF($D$1="二交代制",SUMPRODUCT((MOD(ROW(AB19:AB78),2)=1)*(AB19:AB78="当"))-Aチーム用勤務希望表!$D$3,"無")</f>
        <v>無</v>
      </c>
      <c r="AC4" s="66" t="str">
        <f>IF($D$1="二交代制",SUMPRODUCT((MOD(ROW(AC19:AC78),2)=1)*(AC19:AC78="当"))-Aチーム用勤務希望表!$D$3,"無")</f>
        <v>無</v>
      </c>
      <c r="AD4" s="66" t="str">
        <f>IF($D$1="二交代制",SUMPRODUCT((MOD(ROW(AD19:AD78),2)=1)*(AD19:AD78="当"))-Aチーム用勤務希望表!$D$3,"無")</f>
        <v>無</v>
      </c>
      <c r="AE4" s="66" t="str">
        <f>IF($D$1="二交代制",SUMPRODUCT((MOD(ROW(AE19:AE78),2)=1)*(AE19:AE78="当"))-Aチーム用勤務希望表!$D$3,"無")</f>
        <v>無</v>
      </c>
      <c r="AF4" s="66" t="str">
        <f>IF($D$1="二交代制",SUMPRODUCT((MOD(ROW(AF19:AF78),2)=1)*(AF19:AF78="当"))-Aチーム用勤務希望表!$D$3,"無")</f>
        <v>無</v>
      </c>
      <c r="AG4" s="66" t="str">
        <f>IF($D$1="二交代制",SUMPRODUCT((MOD(ROW(AG19:AG78),2)=1)*(AG19:AG78="当"))-Aチーム用勤務希望表!$D$3,"無")</f>
        <v>無</v>
      </c>
      <c r="AH4" s="66" t="str">
        <f>IF($D$1="二交代制",SUMPRODUCT((MOD(ROW(AH19:AH78),2)=1)*(AH19:AH78="当"))-Aチーム用勤務希望表!$D$3,"無")</f>
        <v>無</v>
      </c>
      <c r="AI4" s="66" t="str">
        <f>IF($D$1="二交代制",SUMPRODUCT((MOD(ROW(AI19:AI78),2)=1)*(AI19:AI78="当"))-Aチーム用勤務希望表!$D$3,"無")</f>
        <v>無</v>
      </c>
      <c r="AJ4" s="66" t="str">
        <f>IF($D$1="二交代制",SUMPRODUCT((MOD(ROW(AJ19:AJ78),2)=1)*(AJ19:AJ78="当"))-Aチーム用勤務希望表!$D$3,"無")</f>
        <v>無</v>
      </c>
      <c r="AK4" s="66" t="str">
        <f>IF($D$1="二交代制",SUMPRODUCT((MOD(ROW(AK19:AK78),2)=1)*(AK19:AK78="当"))-Aチーム用勤務希望表!$D$3,"無")</f>
        <v>無</v>
      </c>
      <c r="AL4" s="66" t="str">
        <f>IF($D$1="二交代制",SUMPRODUCT((MOD(ROW(AL19:AL78),2)=1)*(AL19:AL78="当"))-Aチーム用勤務希望表!$D$3,"無")</f>
        <v>無</v>
      </c>
      <c r="AM4" s="66" t="str">
        <f>IF(AM$18="×","",IF($D$1="二交代制",SUMPRODUCT((MOD(ROW(AM19:AM78),2)=1)*(AM19:AM78="当"))-Aチーム用勤務希望表!$D$3,"無"))</f>
        <v>無</v>
      </c>
      <c r="AN4" s="66" t="str">
        <f>IF(AN$18="×","",IF($D$1="二交代制",SUMPRODUCT((MOD(ROW(AN19:AN78),2)=1)*(AN19:AN78="当"))-Aチーム用勤務希望表!$D$3,"無"))</f>
        <v>無</v>
      </c>
      <c r="AO4" s="67" t="str">
        <f>IF(AO$18="×","",IF($D$1="二交代制",SUMPRODUCT((MOD(ROW(AO19:AO78),2)=1)*(AO19:AO78="当"))-Aチーム用勤務希望表!$D$3,"無"))</f>
        <v>無</v>
      </c>
    </row>
    <row r="5" spans="1:52" x14ac:dyDescent="0.4">
      <c r="A5" s="232" t="s">
        <v>12</v>
      </c>
      <c r="B5" s="247" t="s">
        <v>81</v>
      </c>
      <c r="C5" s="248"/>
      <c r="D5" s="58">
        <f>チーム間調整前総合勤務表!D5</f>
        <v>4</v>
      </c>
      <c r="H5" s="340"/>
      <c r="I5" s="230" t="s">
        <v>16</v>
      </c>
      <c r="J5" s="169" t="s">
        <v>7</v>
      </c>
      <c r="K5" s="66">
        <f>IF($D$1="三交代制",SUMPRODUCT((MOD(ROW(K19:K78),2)=1)*(K19:K78="準"))-Aチーム用勤務希望表!$D$5,"無")</f>
        <v>-2</v>
      </c>
      <c r="L5" s="66">
        <f>IF($D$1="三交代制",SUMPRODUCT((MOD(ROW(L19:L78),2)=1)*(L19:L78="準"))-Aチーム用勤務希望表!$D$5,"無")</f>
        <v>-2</v>
      </c>
      <c r="M5" s="66">
        <f>IF($D$1="三交代制",SUMPRODUCT((MOD(ROW(M19:M78),2)=1)*(M19:M78="準"))-Aチーム用勤務希望表!$D$5,"無")</f>
        <v>-2</v>
      </c>
      <c r="N5" s="66">
        <f>IF($D$1="三交代制",SUMPRODUCT((MOD(ROW(N19:N78),2)=1)*(N19:N78="準"))-Aチーム用勤務希望表!$D$5,"無")</f>
        <v>-2</v>
      </c>
      <c r="O5" s="66">
        <f>IF($D$1="三交代制",SUMPRODUCT((MOD(ROW(O19:O78),2)=1)*(O19:O78="準"))-Aチーム用勤務希望表!$D$5,"無")</f>
        <v>-2</v>
      </c>
      <c r="P5" s="66">
        <f>IF($D$1="三交代制",SUMPRODUCT((MOD(ROW(P19:P78),2)=1)*(P19:P78="準"))-Aチーム用勤務希望表!$D$5,"無")</f>
        <v>-2</v>
      </c>
      <c r="Q5" s="66">
        <f>IF($D$1="三交代制",SUMPRODUCT((MOD(ROW(Q19:Q78),2)=1)*(Q19:Q78="準"))-Aチーム用勤務希望表!$D$5,"無")</f>
        <v>-2</v>
      </c>
      <c r="R5" s="66">
        <f>IF($D$1="三交代制",SUMPRODUCT((MOD(ROW(R19:R78),2)=1)*(R19:R78="準"))-Aチーム用勤務希望表!$D$5,"無")</f>
        <v>-2</v>
      </c>
      <c r="S5" s="66">
        <f>IF($D$1="三交代制",SUMPRODUCT((MOD(ROW(S19:S78),2)=1)*(S19:S78="準"))-Aチーム用勤務希望表!$D$5,"無")</f>
        <v>-2</v>
      </c>
      <c r="T5" s="66">
        <f>IF($D$1="三交代制",SUMPRODUCT((MOD(ROW(T19:T78),2)=1)*(T19:T78="準"))-Aチーム用勤務希望表!$D$5,"無")</f>
        <v>-2</v>
      </c>
      <c r="U5" s="66">
        <f>IF($D$1="三交代制",SUMPRODUCT((MOD(ROW(U19:U78),2)=1)*(U19:U78="準"))-Aチーム用勤務希望表!$D$5,"無")</f>
        <v>-2</v>
      </c>
      <c r="V5" s="66">
        <f>IF($D$1="三交代制",SUMPRODUCT((MOD(ROW(V19:V78),2)=1)*(V19:V78="準"))-Aチーム用勤務希望表!$D$5,"無")</f>
        <v>-2</v>
      </c>
      <c r="W5" s="66">
        <f>IF($D$1="三交代制",SUMPRODUCT((MOD(ROW(W19:W78),2)=1)*(W19:W78="準"))-Aチーム用勤務希望表!$D$5,"無")</f>
        <v>-2</v>
      </c>
      <c r="X5" s="66">
        <f>IF($D$1="三交代制",SUMPRODUCT((MOD(ROW(X19:X78),2)=1)*(X19:X78="準"))-Aチーム用勤務希望表!$D$5,"無")</f>
        <v>-2</v>
      </c>
      <c r="Y5" s="66">
        <f>IF($D$1="三交代制",SUMPRODUCT((MOD(ROW(Y19:Y78),2)=1)*(Y19:Y78="準"))-Aチーム用勤務希望表!$D$5,"無")</f>
        <v>-2</v>
      </c>
      <c r="Z5" s="66">
        <f>IF($D$1="三交代制",SUMPRODUCT((MOD(ROW(Z19:Z78),2)=1)*(Z19:Z78="準"))-Aチーム用勤務希望表!$D$5,"無")</f>
        <v>-2</v>
      </c>
      <c r="AA5" s="66">
        <f>IF($D$1="三交代制",SUMPRODUCT((MOD(ROW(AA19:AA78),2)=1)*(AA19:AA78="準"))-Aチーム用勤務希望表!$D$5,"無")</f>
        <v>-2</v>
      </c>
      <c r="AB5" s="66">
        <f>IF($D$1="三交代制",SUMPRODUCT((MOD(ROW(AB19:AB78),2)=1)*(AB19:AB78="準"))-Aチーム用勤務希望表!$D$5,"無")</f>
        <v>-2</v>
      </c>
      <c r="AC5" s="66">
        <f>IF($D$1="三交代制",SUMPRODUCT((MOD(ROW(AC19:AC78),2)=1)*(AC19:AC78="準"))-Aチーム用勤務希望表!$D$5,"無")</f>
        <v>-2</v>
      </c>
      <c r="AD5" s="66">
        <f>IF($D$1="三交代制",SUMPRODUCT((MOD(ROW(AD19:AD78),2)=1)*(AD19:AD78="準"))-Aチーム用勤務希望表!$D$5,"無")</f>
        <v>-2</v>
      </c>
      <c r="AE5" s="66">
        <f>IF($D$1="三交代制",SUMPRODUCT((MOD(ROW(AE19:AE78),2)=1)*(AE19:AE78="準"))-Aチーム用勤務希望表!$D$5,"無")</f>
        <v>-2</v>
      </c>
      <c r="AF5" s="66">
        <f>IF($D$1="三交代制",SUMPRODUCT((MOD(ROW(AF19:AF78),2)=1)*(AF19:AF78="準"))-Aチーム用勤務希望表!$D$5,"無")</f>
        <v>-2</v>
      </c>
      <c r="AG5" s="66">
        <f>IF($D$1="三交代制",SUMPRODUCT((MOD(ROW(AG19:AG78),2)=1)*(AG19:AG78="準"))-Aチーム用勤務希望表!$D$5,"無")</f>
        <v>-2</v>
      </c>
      <c r="AH5" s="66">
        <f>IF($D$1="三交代制",SUMPRODUCT((MOD(ROW(AH19:AH78),2)=1)*(AH19:AH78="準"))-Aチーム用勤務希望表!$D$5,"無")</f>
        <v>-2</v>
      </c>
      <c r="AI5" s="66">
        <f>IF($D$1="三交代制",SUMPRODUCT((MOD(ROW(AI19:AI78),2)=1)*(AI19:AI78="準"))-Aチーム用勤務希望表!$D$5,"無")</f>
        <v>-2</v>
      </c>
      <c r="AJ5" s="66">
        <f>IF($D$1="三交代制",SUMPRODUCT((MOD(ROW(AJ19:AJ78),2)=1)*(AJ19:AJ78="準"))-Aチーム用勤務希望表!$D$5,"無")</f>
        <v>-2</v>
      </c>
      <c r="AK5" s="66">
        <f>IF($D$1="三交代制",SUMPRODUCT((MOD(ROW(AK19:AK78),2)=1)*(AK19:AK78="準"))-Aチーム用勤務希望表!$D$5,"無")</f>
        <v>-2</v>
      </c>
      <c r="AL5" s="66">
        <f>IF($D$1="三交代制",SUMPRODUCT((MOD(ROW(AL19:AL78),2)=1)*(AL19:AL78="準"))-Aチーム用勤務希望表!$D$5,"無")</f>
        <v>-2</v>
      </c>
      <c r="AM5" s="66">
        <f>IF(AM$18="×","",IF($D$1="三交代制",SUMPRODUCT((MOD(ROW(AM19:AM78),2)=1)*(AM19:AM78="準"))-Aチーム用勤務希望表!$D$5,"無"))</f>
        <v>-2</v>
      </c>
      <c r="AN5" s="66">
        <f>IF(AN$18="×","",IF($D$1="三交代制",SUMPRODUCT((MOD(ROW(AN19:AN78),2)=1)*(AN19:AN78="準"))-Aチーム用勤務希望表!$D$5,"無"))</f>
        <v>-2</v>
      </c>
      <c r="AO5" s="67">
        <f>IF(AO$18="×","",IF($D$1="三交代制",SUMPRODUCT((MOD(ROW(AO19:AO78),2)=1)*(AO19:AO78="準"))-Aチーム用勤務希望表!$D$5,"無"))</f>
        <v>-2</v>
      </c>
    </row>
    <row r="6" spans="1:52" ht="19.5" thickBot="1" x14ac:dyDescent="0.45">
      <c r="A6" s="233"/>
      <c r="B6" s="249" t="s">
        <v>82</v>
      </c>
      <c r="C6" s="250"/>
      <c r="D6" s="59">
        <f>チーム間調整前総合勤務表!D6</f>
        <v>4</v>
      </c>
      <c r="H6" s="341"/>
      <c r="I6" s="305"/>
      <c r="J6" s="165" t="s">
        <v>8</v>
      </c>
      <c r="K6" s="163">
        <f>IF($D$1="三交代制",SUMPRODUCT((MOD(ROW(K19:K78),2)=1)*(K19:K78="深"))-Aチーム用勤務希望表!$D$6,"無")</f>
        <v>-2</v>
      </c>
      <c r="L6" s="163">
        <f>IF($D$1="三交代制",SUMPRODUCT((MOD(ROW(L19:L78),2)=1)*(L19:L78="深"))-Aチーム用勤務希望表!$D$6,"無")</f>
        <v>-2</v>
      </c>
      <c r="M6" s="163">
        <f>IF($D$1="三交代制",SUMPRODUCT((MOD(ROW(M19:M78),2)=1)*(M19:M78="深"))-Aチーム用勤務希望表!$D$6,"無")</f>
        <v>-2</v>
      </c>
      <c r="N6" s="163">
        <f>IF($D$1="三交代制",SUMPRODUCT((MOD(ROW(N19:N78),2)=1)*(N19:N78="深"))-Aチーム用勤務希望表!$D$6,"無")</f>
        <v>-2</v>
      </c>
      <c r="O6" s="163">
        <f>IF($D$1="三交代制",SUMPRODUCT((MOD(ROW(O19:O78),2)=1)*(O19:O78="深"))-Aチーム用勤務希望表!$D$6,"無")</f>
        <v>-2</v>
      </c>
      <c r="P6" s="163">
        <f>IF($D$1="三交代制",SUMPRODUCT((MOD(ROW(P19:P78),2)=1)*(P19:P78="深"))-Aチーム用勤務希望表!$D$6,"無")</f>
        <v>-2</v>
      </c>
      <c r="Q6" s="163">
        <f>IF($D$1="三交代制",SUMPRODUCT((MOD(ROW(Q19:Q78),2)=1)*(Q19:Q78="深"))-Aチーム用勤務希望表!$D$6,"無")</f>
        <v>-2</v>
      </c>
      <c r="R6" s="163">
        <f>IF($D$1="三交代制",SUMPRODUCT((MOD(ROW(R19:R78),2)=1)*(R19:R78="深"))-Aチーム用勤務希望表!$D$6,"無")</f>
        <v>-2</v>
      </c>
      <c r="S6" s="163">
        <f>IF($D$1="三交代制",SUMPRODUCT((MOD(ROW(S19:S78),2)=1)*(S19:S78="深"))-Aチーム用勤務希望表!$D$6,"無")</f>
        <v>-2</v>
      </c>
      <c r="T6" s="163">
        <f>IF($D$1="三交代制",SUMPRODUCT((MOD(ROW(T19:T78),2)=1)*(T19:T78="深"))-Aチーム用勤務希望表!$D$6,"無")</f>
        <v>-2</v>
      </c>
      <c r="U6" s="163">
        <f>IF($D$1="三交代制",SUMPRODUCT((MOD(ROW(U19:U78),2)=1)*(U19:U78="深"))-Aチーム用勤務希望表!$D$6,"無")</f>
        <v>-2</v>
      </c>
      <c r="V6" s="163">
        <f>IF($D$1="三交代制",SUMPRODUCT((MOD(ROW(V19:V78),2)=1)*(V19:V78="深"))-Aチーム用勤務希望表!$D$6,"無")</f>
        <v>-2</v>
      </c>
      <c r="W6" s="163">
        <f>IF($D$1="三交代制",SUMPRODUCT((MOD(ROW(W19:W78),2)=1)*(W19:W78="深"))-Aチーム用勤務希望表!$D$6,"無")</f>
        <v>-2</v>
      </c>
      <c r="X6" s="163">
        <f>IF($D$1="三交代制",SUMPRODUCT((MOD(ROW(X19:X78),2)=1)*(X19:X78="深"))-Aチーム用勤務希望表!$D$6,"無")</f>
        <v>-2</v>
      </c>
      <c r="Y6" s="163">
        <f>IF($D$1="三交代制",SUMPRODUCT((MOD(ROW(Y19:Y78),2)=1)*(Y19:Y78="深"))-Aチーム用勤務希望表!$D$6,"無")</f>
        <v>-2</v>
      </c>
      <c r="Z6" s="163">
        <f>IF($D$1="三交代制",SUMPRODUCT((MOD(ROW(Z19:Z78),2)=1)*(Z19:Z78="深"))-Aチーム用勤務希望表!$D$6,"無")</f>
        <v>-2</v>
      </c>
      <c r="AA6" s="163">
        <f>IF($D$1="三交代制",SUMPRODUCT((MOD(ROW(AA19:AA78),2)=1)*(AA19:AA78="深"))-Aチーム用勤務希望表!$D$6,"無")</f>
        <v>-2</v>
      </c>
      <c r="AB6" s="163">
        <f>IF($D$1="三交代制",SUMPRODUCT((MOD(ROW(AB19:AB78),2)=1)*(AB19:AB78="深"))-Aチーム用勤務希望表!$D$6,"無")</f>
        <v>-2</v>
      </c>
      <c r="AC6" s="163">
        <f>IF($D$1="三交代制",SUMPRODUCT((MOD(ROW(AC19:AC78),2)=1)*(AC19:AC78="深"))-Aチーム用勤務希望表!$D$6,"無")</f>
        <v>-2</v>
      </c>
      <c r="AD6" s="163">
        <f>IF($D$1="三交代制",SUMPRODUCT((MOD(ROW(AD19:AD78),2)=1)*(AD19:AD78="深"))-Aチーム用勤務希望表!$D$6,"無")</f>
        <v>-2</v>
      </c>
      <c r="AE6" s="163">
        <f>IF($D$1="三交代制",SUMPRODUCT((MOD(ROW(AE19:AE78),2)=1)*(AE19:AE78="深"))-Aチーム用勤務希望表!$D$6,"無")</f>
        <v>-2</v>
      </c>
      <c r="AF6" s="163">
        <f>IF($D$1="三交代制",SUMPRODUCT((MOD(ROW(AF19:AF78),2)=1)*(AF19:AF78="深"))-Aチーム用勤務希望表!$D$6,"無")</f>
        <v>-2</v>
      </c>
      <c r="AG6" s="163">
        <f>IF($D$1="三交代制",SUMPRODUCT((MOD(ROW(AG19:AG78),2)=1)*(AG19:AG78="深"))-Aチーム用勤務希望表!$D$6,"無")</f>
        <v>-2</v>
      </c>
      <c r="AH6" s="163">
        <f>IF($D$1="三交代制",SUMPRODUCT((MOD(ROW(AH19:AH78),2)=1)*(AH19:AH78="深"))-Aチーム用勤務希望表!$D$6,"無")</f>
        <v>-2</v>
      </c>
      <c r="AI6" s="163">
        <f>IF($D$1="三交代制",SUMPRODUCT((MOD(ROW(AI19:AI78),2)=1)*(AI19:AI78="深"))-Aチーム用勤務希望表!$D$6,"無")</f>
        <v>-2</v>
      </c>
      <c r="AJ6" s="163">
        <f>IF($D$1="三交代制",SUMPRODUCT((MOD(ROW(AJ19:AJ78),2)=1)*(AJ19:AJ78="深"))-Aチーム用勤務希望表!$D$6,"無")</f>
        <v>-2</v>
      </c>
      <c r="AK6" s="163">
        <f>IF($D$1="三交代制",SUMPRODUCT((MOD(ROW(AK19:AK78),2)=1)*(AK19:AK78="深"))-Aチーム用勤務希望表!$D$6,"無")</f>
        <v>-2</v>
      </c>
      <c r="AL6" s="163">
        <f>IF($D$1="三交代制",SUMPRODUCT((MOD(ROW(AL19:AL78),2)=1)*(AL19:AL78="深"))-Aチーム用勤務希望表!$D$6,"無")</f>
        <v>-2</v>
      </c>
      <c r="AM6" s="163">
        <f>IF(AM$18="×","",IF($D$1="三交代制",SUMPRODUCT((MOD(ROW(AM19:AM78),2)=1)*(AM19:AM78="深"))-Aチーム用勤務希望表!$D$6,"無"))</f>
        <v>-2</v>
      </c>
      <c r="AN6" s="163">
        <f>IF(AN$18="×","",IF($D$1="三交代制",SUMPRODUCT((MOD(ROW(AN19:AN78),2)=1)*(AN19:AN78="深"))-Aチーム用勤務希望表!$D$6,"無"))</f>
        <v>-2</v>
      </c>
      <c r="AO6" s="164">
        <f>IF(AO$18="×","",IF($D$1="三交代制",SUMPRODUCT((MOD(ROW(AO19:AO78),2)=1)*(AO19:AO78="深"))-Aチーム用勤務希望表!$D$6,"無"))</f>
        <v>-2</v>
      </c>
    </row>
    <row r="7" spans="1:52" x14ac:dyDescent="0.4">
      <c r="A7" s="233"/>
      <c r="B7" s="247" t="s">
        <v>99</v>
      </c>
      <c r="C7" s="248"/>
      <c r="D7" s="58">
        <v>2</v>
      </c>
      <c r="H7" s="339" t="s">
        <v>96</v>
      </c>
      <c r="I7" s="269" t="s">
        <v>6</v>
      </c>
      <c r="J7" s="270"/>
      <c r="K7" s="109">
        <f>SUMPRODUCT((MOD(ROW(K79:K138),2)=1)*(K79:K138="日"))-Aチーム用勤務希望表!$D$2</f>
        <v>-4</v>
      </c>
      <c r="L7" s="109">
        <f>SUMPRODUCT((MOD(ROW(L79:L138),2)=1)*(L79:L138="日"))-Aチーム用勤務希望表!$D$2</f>
        <v>-4</v>
      </c>
      <c r="M7" s="109">
        <f>SUMPRODUCT((MOD(ROW(M79:M138),2)=1)*(M79:M138="日"))-Aチーム用勤務希望表!$D$2</f>
        <v>-4</v>
      </c>
      <c r="N7" s="109">
        <f>SUMPRODUCT((MOD(ROW(N79:N138),2)=1)*(N79:N138="日"))-Aチーム用勤務希望表!$D$2</f>
        <v>-4</v>
      </c>
      <c r="O7" s="109">
        <f>SUMPRODUCT((MOD(ROW(O79:O138),2)=1)*(O79:O138="日"))-Aチーム用勤務希望表!$D$2</f>
        <v>-4</v>
      </c>
      <c r="P7" s="109">
        <f>SUMPRODUCT((MOD(ROW(P79:P138),2)=1)*(P79:P138="日"))-Aチーム用勤務希望表!$D$2</f>
        <v>-4</v>
      </c>
      <c r="Q7" s="109">
        <f>SUMPRODUCT((MOD(ROW(Q79:Q138),2)=1)*(Q79:Q138="日"))-Aチーム用勤務希望表!$D$2</f>
        <v>-4</v>
      </c>
      <c r="R7" s="109">
        <f>SUMPRODUCT((MOD(ROW(R79:R138),2)=1)*(R79:R138="日"))-Aチーム用勤務希望表!$D$2</f>
        <v>-4</v>
      </c>
      <c r="S7" s="109">
        <f>SUMPRODUCT((MOD(ROW(S79:S138),2)=1)*(S79:S138="日"))-Aチーム用勤務希望表!$D$2</f>
        <v>-4</v>
      </c>
      <c r="T7" s="109">
        <f>SUMPRODUCT((MOD(ROW(T79:T138),2)=1)*(T79:T138="日"))-Aチーム用勤務希望表!$D$2</f>
        <v>-4</v>
      </c>
      <c r="U7" s="109">
        <f>SUMPRODUCT((MOD(ROW(U79:U138),2)=1)*(U79:U138="日"))-Aチーム用勤務希望表!$D$2</f>
        <v>-4</v>
      </c>
      <c r="V7" s="109">
        <f>SUMPRODUCT((MOD(ROW(V79:V138),2)=1)*(V79:V138="日"))-Aチーム用勤務希望表!$D$2</f>
        <v>-4</v>
      </c>
      <c r="W7" s="109">
        <f>SUMPRODUCT((MOD(ROW(W79:W138),2)=1)*(W79:W138="日"))-Aチーム用勤務希望表!$D$2</f>
        <v>-4</v>
      </c>
      <c r="X7" s="109">
        <f>SUMPRODUCT((MOD(ROW(X79:X138),2)=1)*(X79:X138="日"))-Aチーム用勤務希望表!$D$2</f>
        <v>-4</v>
      </c>
      <c r="Y7" s="109">
        <f>SUMPRODUCT((MOD(ROW(Y79:Y138),2)=1)*(Y79:Y138="日"))-Aチーム用勤務希望表!$D$2</f>
        <v>-4</v>
      </c>
      <c r="Z7" s="109">
        <f>SUMPRODUCT((MOD(ROW(Z79:Z138),2)=1)*(Z79:Z138="日"))-Aチーム用勤務希望表!$D$2</f>
        <v>-4</v>
      </c>
      <c r="AA7" s="109">
        <f>SUMPRODUCT((MOD(ROW(AA79:AA138),2)=1)*(AA79:AA138="日"))-Aチーム用勤務希望表!$D$2</f>
        <v>-4</v>
      </c>
      <c r="AB7" s="109">
        <f>SUMPRODUCT((MOD(ROW(AB79:AB138),2)=1)*(AB79:AB138="日"))-Aチーム用勤務希望表!$D$2</f>
        <v>-4</v>
      </c>
      <c r="AC7" s="109">
        <f>SUMPRODUCT((MOD(ROW(AC79:AC138),2)=1)*(AC79:AC138="日"))-Aチーム用勤務希望表!$D$2</f>
        <v>-4</v>
      </c>
      <c r="AD7" s="109">
        <f>SUMPRODUCT((MOD(ROW(AD79:AD138),2)=1)*(AD79:AD138="日"))-Aチーム用勤務希望表!$D$2</f>
        <v>-4</v>
      </c>
      <c r="AE7" s="109">
        <f>SUMPRODUCT((MOD(ROW(AE79:AE138),2)=1)*(AE79:AE138="日"))-Aチーム用勤務希望表!$D$2</f>
        <v>-4</v>
      </c>
      <c r="AF7" s="109">
        <f>SUMPRODUCT((MOD(ROW(AF79:AF138),2)=1)*(AF79:AF138="日"))-Aチーム用勤務希望表!$D$2</f>
        <v>-4</v>
      </c>
      <c r="AG7" s="109">
        <f>SUMPRODUCT((MOD(ROW(AG79:AG138),2)=1)*(AG79:AG138="日"))-Aチーム用勤務希望表!$D$2</f>
        <v>-4</v>
      </c>
      <c r="AH7" s="109">
        <f>SUMPRODUCT((MOD(ROW(AH79:AH138),2)=1)*(AH79:AH138="日"))-Aチーム用勤務希望表!$D$2</f>
        <v>-4</v>
      </c>
      <c r="AI7" s="109">
        <f>SUMPRODUCT((MOD(ROW(AI79:AI138),2)=1)*(AI79:AI138="日"))-Aチーム用勤務希望表!$D$2</f>
        <v>-4</v>
      </c>
      <c r="AJ7" s="109">
        <f>SUMPRODUCT((MOD(ROW(AJ79:AJ138),2)=1)*(AJ79:AJ138="日"))-Aチーム用勤務希望表!$D$2</f>
        <v>-4</v>
      </c>
      <c r="AK7" s="109">
        <f>SUMPRODUCT((MOD(ROW(AK79:AK138),2)=1)*(AK79:AK138="日"))-Aチーム用勤務希望表!$D$2</f>
        <v>-4</v>
      </c>
      <c r="AL7" s="109">
        <f>SUMPRODUCT((MOD(ROW(AL79:AL138),2)=1)*(AL79:AL138="日"))-Aチーム用勤務希望表!$D$2</f>
        <v>-4</v>
      </c>
      <c r="AM7" s="109">
        <f>IF(AM$18="×","",SUMPRODUCT((MOD(ROW(AM79:AM138),2)=1)*(AM79:AM138="日"))-Aチーム用勤務希望表!$D$2)</f>
        <v>-4</v>
      </c>
      <c r="AN7" s="109">
        <f>IF(AN$18="×","",SUMPRODUCT((MOD(ROW(AN79:AN138),2)=1)*(AN79:AN138="日"))-Aチーム用勤務希望表!$D$2)</f>
        <v>-4</v>
      </c>
      <c r="AO7" s="110">
        <f>IF(AO$18="×","",SUMPRODUCT((MOD(ROW(AO79:AO138),2)=1)*(AO79:AO138="日"))-Aチーム用勤務希望表!$D$2)</f>
        <v>-4</v>
      </c>
    </row>
    <row r="8" spans="1:52" x14ac:dyDescent="0.4">
      <c r="A8" s="234"/>
      <c r="B8" s="249" t="s">
        <v>100</v>
      </c>
      <c r="C8" s="250"/>
      <c r="D8" s="59">
        <v>2</v>
      </c>
      <c r="H8" s="340"/>
      <c r="I8" s="167" t="s">
        <v>13</v>
      </c>
      <c r="J8" s="169" t="s">
        <v>17</v>
      </c>
      <c r="K8" s="66" t="str">
        <f>IF($D$1="二交代制",SUMPRODUCT((MOD(ROW(K79:K138),2)=1)*(K79:K138="当"))-Aチーム用勤務希望表!$D$3,"無")</f>
        <v>無</v>
      </c>
      <c r="L8" s="66" t="str">
        <f>IF($D$1="二交代制",SUMPRODUCT((MOD(ROW(L79:L138),2)=1)*(L79:L138="当"))-Aチーム用勤務希望表!$D$3,"無")</f>
        <v>無</v>
      </c>
      <c r="M8" s="66" t="str">
        <f>IF($D$1="二交代制",SUMPRODUCT((MOD(ROW(M79:M138),2)=1)*(M79:M138="当"))-Aチーム用勤務希望表!$D$3,"無")</f>
        <v>無</v>
      </c>
      <c r="N8" s="66" t="str">
        <f>IF($D$1="二交代制",SUMPRODUCT((MOD(ROW(N79:N138),2)=1)*(N79:N138="当"))-Aチーム用勤務希望表!$D$3,"無")</f>
        <v>無</v>
      </c>
      <c r="O8" s="66" t="str">
        <f>IF($D$1="二交代制",SUMPRODUCT((MOD(ROW(O79:O138),2)=1)*(O79:O138="当"))-Aチーム用勤務希望表!$D$3,"無")</f>
        <v>無</v>
      </c>
      <c r="P8" s="66" t="str">
        <f>IF($D$1="二交代制",SUMPRODUCT((MOD(ROW(P79:P138),2)=1)*(P79:P138="当"))-Aチーム用勤務希望表!$D$3,"無")</f>
        <v>無</v>
      </c>
      <c r="Q8" s="66" t="str">
        <f>IF($D$1="二交代制",SUMPRODUCT((MOD(ROW(Q79:Q138),2)=1)*(Q79:Q138="当"))-Aチーム用勤務希望表!$D$3,"無")</f>
        <v>無</v>
      </c>
      <c r="R8" s="66" t="str">
        <f>IF($D$1="二交代制",SUMPRODUCT((MOD(ROW(R79:R138),2)=1)*(R79:R138="当"))-Aチーム用勤務希望表!$D$3,"無")</f>
        <v>無</v>
      </c>
      <c r="S8" s="66" t="str">
        <f>IF($D$1="二交代制",SUMPRODUCT((MOD(ROW(S79:S138),2)=1)*(S79:S138="当"))-Aチーム用勤務希望表!$D$3,"無")</f>
        <v>無</v>
      </c>
      <c r="T8" s="66" t="str">
        <f>IF($D$1="二交代制",SUMPRODUCT((MOD(ROW(T79:T138),2)=1)*(T79:T138="当"))-Aチーム用勤務希望表!$D$3,"無")</f>
        <v>無</v>
      </c>
      <c r="U8" s="66" t="str">
        <f>IF($D$1="二交代制",SUMPRODUCT((MOD(ROW(U79:U138),2)=1)*(U79:U138="当"))-Aチーム用勤務希望表!$D$3,"無")</f>
        <v>無</v>
      </c>
      <c r="V8" s="66" t="str">
        <f>IF($D$1="二交代制",SUMPRODUCT((MOD(ROW(V79:V138),2)=1)*(V79:V138="当"))-Aチーム用勤務希望表!$D$3,"無")</f>
        <v>無</v>
      </c>
      <c r="W8" s="66" t="str">
        <f>IF($D$1="二交代制",SUMPRODUCT((MOD(ROW(W79:W138),2)=1)*(W79:W138="当"))-Aチーム用勤務希望表!$D$3,"無")</f>
        <v>無</v>
      </c>
      <c r="X8" s="66" t="str">
        <f>IF($D$1="二交代制",SUMPRODUCT((MOD(ROW(X79:X138),2)=1)*(X79:X138="当"))-Aチーム用勤務希望表!$D$3,"無")</f>
        <v>無</v>
      </c>
      <c r="Y8" s="66" t="str">
        <f>IF($D$1="二交代制",SUMPRODUCT((MOD(ROW(Y79:Y138),2)=1)*(Y79:Y138="当"))-Aチーム用勤務希望表!$D$3,"無")</f>
        <v>無</v>
      </c>
      <c r="Z8" s="66" t="str">
        <f>IF($D$1="二交代制",SUMPRODUCT((MOD(ROW(Z79:Z138),2)=1)*(Z79:Z138="当"))-Aチーム用勤務希望表!$D$3,"無")</f>
        <v>無</v>
      </c>
      <c r="AA8" s="66" t="str">
        <f>IF($D$1="二交代制",SUMPRODUCT((MOD(ROW(AA79:AA138),2)=1)*(AA79:AA138="当"))-Aチーム用勤務希望表!$D$3,"無")</f>
        <v>無</v>
      </c>
      <c r="AB8" s="66" t="str">
        <f>IF($D$1="二交代制",SUMPRODUCT((MOD(ROW(AB79:AB138),2)=1)*(AB79:AB138="当"))-Aチーム用勤務希望表!$D$3,"無")</f>
        <v>無</v>
      </c>
      <c r="AC8" s="66" t="str">
        <f>IF($D$1="二交代制",SUMPRODUCT((MOD(ROW(AC79:AC138),2)=1)*(AC79:AC138="当"))-Aチーム用勤務希望表!$D$3,"無")</f>
        <v>無</v>
      </c>
      <c r="AD8" s="66" t="str">
        <f>IF($D$1="二交代制",SUMPRODUCT((MOD(ROW(AD79:AD138),2)=1)*(AD79:AD138="当"))-Aチーム用勤務希望表!$D$3,"無")</f>
        <v>無</v>
      </c>
      <c r="AE8" s="66" t="str">
        <f>IF($D$1="二交代制",SUMPRODUCT((MOD(ROW(AE79:AE138),2)=1)*(AE79:AE138="当"))-Aチーム用勤務希望表!$D$3,"無")</f>
        <v>無</v>
      </c>
      <c r="AF8" s="66" t="str">
        <f>IF($D$1="二交代制",SUMPRODUCT((MOD(ROW(AF79:AF138),2)=1)*(AF79:AF138="当"))-Aチーム用勤務希望表!$D$3,"無")</f>
        <v>無</v>
      </c>
      <c r="AG8" s="66" t="str">
        <f>IF($D$1="二交代制",SUMPRODUCT((MOD(ROW(AG79:AG138),2)=1)*(AG79:AG138="当"))-Aチーム用勤務希望表!$D$3,"無")</f>
        <v>無</v>
      </c>
      <c r="AH8" s="66" t="str">
        <f>IF($D$1="二交代制",SUMPRODUCT((MOD(ROW(AH79:AH138),2)=1)*(AH79:AH138="当"))-Aチーム用勤務希望表!$D$3,"無")</f>
        <v>無</v>
      </c>
      <c r="AI8" s="66" t="str">
        <f>IF($D$1="二交代制",SUMPRODUCT((MOD(ROW(AI79:AI138),2)=1)*(AI79:AI138="当"))-Aチーム用勤務希望表!$D$3,"無")</f>
        <v>無</v>
      </c>
      <c r="AJ8" s="66" t="str">
        <f>IF($D$1="二交代制",SUMPRODUCT((MOD(ROW(AJ79:AJ138),2)=1)*(AJ79:AJ138="当"))-Aチーム用勤務希望表!$D$3,"無")</f>
        <v>無</v>
      </c>
      <c r="AK8" s="66" t="str">
        <f>IF($D$1="二交代制",SUMPRODUCT((MOD(ROW(AK79:AK138),2)=1)*(AK79:AK138="当"))-Aチーム用勤務希望表!$D$3,"無")</f>
        <v>無</v>
      </c>
      <c r="AL8" s="66" t="str">
        <f>IF($D$1="二交代制",SUMPRODUCT((MOD(ROW(AL79:AL138),2)=1)*(AL79:AL138="当"))-Aチーム用勤務希望表!$D$3,"無")</f>
        <v>無</v>
      </c>
      <c r="AM8" s="66" t="str">
        <f>IF(AM$18="×","",IF($D$1="二交代制",SUMPRODUCT((MOD(ROW(AM79:AM138),2)=1)*(AM79:AM138="当"))-Aチーム用勤務希望表!$D$3,"無"))</f>
        <v>無</v>
      </c>
      <c r="AN8" s="66" t="str">
        <f>IF(AN$18="×","",IF($D$1="二交代制",SUMPRODUCT((MOD(ROW(AN79:AN138),2)=1)*(AN79:AN138="当"))-Aチーム用勤務希望表!$D$3,"無"))</f>
        <v>無</v>
      </c>
      <c r="AO8" s="67" t="str">
        <f>IF(AO$18="×","",IF($D$1="二交代制",SUMPRODUCT((MOD(ROW(AO79:AO138),2)=1)*(AO79:AO138="当"))-Aチーム用勤務希望表!$D$3,"無"))</f>
        <v>無</v>
      </c>
    </row>
    <row r="9" spans="1:52" ht="18.75" customHeight="1" thickBot="1" x14ac:dyDescent="0.45">
      <c r="A9" s="239" t="s">
        <v>69</v>
      </c>
      <c r="B9" s="240"/>
      <c r="C9" s="241"/>
      <c r="D9" s="60">
        <f>チーム間調整前総合勤務表!D9</f>
        <v>44927</v>
      </c>
      <c r="F9" s="53"/>
      <c r="G9" s="53"/>
      <c r="H9" s="340"/>
      <c r="I9" s="230" t="s">
        <v>16</v>
      </c>
      <c r="J9" s="169" t="s">
        <v>7</v>
      </c>
      <c r="K9" s="66">
        <f>IF($D$1="三交代制",SUMPRODUCT((MOD(ROW(K79:K138),2)=1)*(K79:K138="準"))-Aチーム用勤務希望表!$D$5,"無")</f>
        <v>-2</v>
      </c>
      <c r="L9" s="66">
        <f>IF($D$1="三交代制",SUMPRODUCT((MOD(ROW(L79:L138),2)=1)*(L79:L138="準"))-Aチーム用勤務希望表!$D$5,"無")</f>
        <v>-2</v>
      </c>
      <c r="M9" s="66">
        <f>IF($D$1="三交代制",SUMPRODUCT((MOD(ROW(M79:M138),2)=1)*(M79:M138="準"))-Aチーム用勤務希望表!$D$5,"無")</f>
        <v>-2</v>
      </c>
      <c r="N9" s="66">
        <f>IF($D$1="三交代制",SUMPRODUCT((MOD(ROW(N79:N138),2)=1)*(N79:N138="準"))-Aチーム用勤務希望表!$D$5,"無")</f>
        <v>-2</v>
      </c>
      <c r="O9" s="66">
        <f>IF($D$1="三交代制",SUMPRODUCT((MOD(ROW(O79:O138),2)=1)*(O79:O138="準"))-Aチーム用勤務希望表!$D$5,"無")</f>
        <v>-2</v>
      </c>
      <c r="P9" s="66">
        <f>IF($D$1="三交代制",SUMPRODUCT((MOD(ROW(P79:P138),2)=1)*(P79:P138="準"))-Aチーム用勤務希望表!$D$5,"無")</f>
        <v>-2</v>
      </c>
      <c r="Q9" s="66">
        <f>IF($D$1="三交代制",SUMPRODUCT((MOD(ROW(Q79:Q138),2)=1)*(Q79:Q138="準"))-Aチーム用勤務希望表!$D$5,"無")</f>
        <v>-2</v>
      </c>
      <c r="R9" s="66">
        <f>IF($D$1="三交代制",SUMPRODUCT((MOD(ROW(R79:R138),2)=1)*(R79:R138="準"))-Aチーム用勤務希望表!$D$5,"無")</f>
        <v>-2</v>
      </c>
      <c r="S9" s="66">
        <f>IF($D$1="三交代制",SUMPRODUCT((MOD(ROW(S79:S138),2)=1)*(S79:S138="準"))-Aチーム用勤務希望表!$D$5,"無")</f>
        <v>-2</v>
      </c>
      <c r="T9" s="66">
        <f>IF($D$1="三交代制",SUMPRODUCT((MOD(ROW(T79:T138),2)=1)*(T79:T138="準"))-Aチーム用勤務希望表!$D$5,"無")</f>
        <v>-2</v>
      </c>
      <c r="U9" s="66">
        <f>IF($D$1="三交代制",SUMPRODUCT((MOD(ROW(U79:U138),2)=1)*(U79:U138="準"))-Aチーム用勤務希望表!$D$5,"無")</f>
        <v>-2</v>
      </c>
      <c r="V9" s="66">
        <f>IF($D$1="三交代制",SUMPRODUCT((MOD(ROW(V79:V138),2)=1)*(V79:V138="準"))-Aチーム用勤務希望表!$D$5,"無")</f>
        <v>-2</v>
      </c>
      <c r="W9" s="66">
        <f>IF($D$1="三交代制",SUMPRODUCT((MOD(ROW(W79:W138),2)=1)*(W79:W138="準"))-Aチーム用勤務希望表!$D$5,"無")</f>
        <v>-2</v>
      </c>
      <c r="X9" s="66">
        <f>IF($D$1="三交代制",SUMPRODUCT((MOD(ROW(X79:X138),2)=1)*(X79:X138="準"))-Aチーム用勤務希望表!$D$5,"無")</f>
        <v>-2</v>
      </c>
      <c r="Y9" s="66">
        <f>IF($D$1="三交代制",SUMPRODUCT((MOD(ROW(Y79:Y138),2)=1)*(Y79:Y138="準"))-Aチーム用勤務希望表!$D$5,"無")</f>
        <v>-2</v>
      </c>
      <c r="Z9" s="66">
        <f>IF($D$1="三交代制",SUMPRODUCT((MOD(ROW(Z79:Z138),2)=1)*(Z79:Z138="準"))-Aチーム用勤務希望表!$D$5,"無")</f>
        <v>-2</v>
      </c>
      <c r="AA9" s="66">
        <f>IF($D$1="三交代制",SUMPRODUCT((MOD(ROW(AA79:AA138),2)=1)*(AA79:AA138="準"))-Aチーム用勤務希望表!$D$5,"無")</f>
        <v>-2</v>
      </c>
      <c r="AB9" s="66">
        <f>IF($D$1="三交代制",SUMPRODUCT((MOD(ROW(AB79:AB138),2)=1)*(AB79:AB138="準"))-Aチーム用勤務希望表!$D$5,"無")</f>
        <v>-2</v>
      </c>
      <c r="AC9" s="66">
        <f>IF($D$1="三交代制",SUMPRODUCT((MOD(ROW(AC79:AC138),2)=1)*(AC79:AC138="準"))-Aチーム用勤務希望表!$D$5,"無")</f>
        <v>-2</v>
      </c>
      <c r="AD9" s="66">
        <f>IF($D$1="三交代制",SUMPRODUCT((MOD(ROW(AD79:AD138),2)=1)*(AD79:AD138="準"))-Aチーム用勤務希望表!$D$5,"無")</f>
        <v>-2</v>
      </c>
      <c r="AE9" s="66">
        <f>IF($D$1="三交代制",SUMPRODUCT((MOD(ROW(AE79:AE138),2)=1)*(AE79:AE138="準"))-Aチーム用勤務希望表!$D$5,"無")</f>
        <v>-2</v>
      </c>
      <c r="AF9" s="66">
        <f>IF($D$1="三交代制",SUMPRODUCT((MOD(ROW(AF79:AF138),2)=1)*(AF79:AF138="準"))-Aチーム用勤務希望表!$D$5,"無")</f>
        <v>-2</v>
      </c>
      <c r="AG9" s="66">
        <f>IF($D$1="三交代制",SUMPRODUCT((MOD(ROW(AG79:AG138),2)=1)*(AG79:AG138="準"))-Aチーム用勤務希望表!$D$5,"無")</f>
        <v>-2</v>
      </c>
      <c r="AH9" s="66">
        <f>IF($D$1="三交代制",SUMPRODUCT((MOD(ROW(AH79:AH138),2)=1)*(AH79:AH138="準"))-Aチーム用勤務希望表!$D$5,"無")</f>
        <v>-2</v>
      </c>
      <c r="AI9" s="66">
        <f>IF($D$1="三交代制",SUMPRODUCT((MOD(ROW(AI79:AI138),2)=1)*(AI79:AI138="準"))-Aチーム用勤務希望表!$D$5,"無")</f>
        <v>-2</v>
      </c>
      <c r="AJ9" s="66">
        <f>IF($D$1="三交代制",SUMPRODUCT((MOD(ROW(AJ79:AJ138),2)=1)*(AJ79:AJ138="準"))-Aチーム用勤務希望表!$D$5,"無")</f>
        <v>-2</v>
      </c>
      <c r="AK9" s="66">
        <f>IF($D$1="三交代制",SUMPRODUCT((MOD(ROW(AK79:AK138),2)=1)*(AK79:AK138="準"))-Aチーム用勤務希望表!$D$5,"無")</f>
        <v>-2</v>
      </c>
      <c r="AL9" s="66">
        <f>IF($D$1="三交代制",SUMPRODUCT((MOD(ROW(AL79:AL138),2)=1)*(AL79:AL138="準"))-Aチーム用勤務希望表!$D$5,"無")</f>
        <v>-2</v>
      </c>
      <c r="AM9" s="66">
        <f>IF(AM$18="×","",IF($D$1="三交代制",SUMPRODUCT((MOD(ROW(AM79:AM138),2)=1)*(AM79:AM138="準"))-Aチーム用勤務希望表!$D$5,"無"))</f>
        <v>-2</v>
      </c>
      <c r="AN9" s="66">
        <f>IF(AN$18="×","",IF($D$1="三交代制",SUMPRODUCT((MOD(ROW(AN79:AN138),2)=1)*(AN79:AN138="準"))-Aチーム用勤務希望表!$D$5,"無"))</f>
        <v>-2</v>
      </c>
      <c r="AO9" s="67">
        <f>IF(AO$18="×","",IF($D$1="三交代制",SUMPRODUCT((MOD(ROW(AO79:AO138),2)=1)*(AO79:AO138="準"))-Aチーム用勤務希望表!$D$5,"無"))</f>
        <v>-2</v>
      </c>
    </row>
    <row r="10" spans="1:52" ht="19.5" thickBot="1" x14ac:dyDescent="0.45">
      <c r="A10" s="61"/>
      <c r="B10" s="62"/>
      <c r="C10" s="63"/>
      <c r="D10" s="53"/>
      <c r="H10" s="341"/>
      <c r="I10" s="305"/>
      <c r="J10" s="165" t="s">
        <v>8</v>
      </c>
      <c r="K10" s="163">
        <f>IF($D$1="三交代制",SUMPRODUCT((MOD(ROW(K79:K138),2)=1)*(K79:K138="深"))-Aチーム用勤務希望表!$D$6,"無")</f>
        <v>-2</v>
      </c>
      <c r="L10" s="163">
        <f>IF($D$1="三交代制",SUMPRODUCT((MOD(ROW(L79:L138),2)=1)*(L79:L138="深"))-Aチーム用勤務希望表!$D$6,"無")</f>
        <v>-2</v>
      </c>
      <c r="M10" s="163">
        <f>IF($D$1="三交代制",SUMPRODUCT((MOD(ROW(M79:M138),2)=1)*(M79:M138="深"))-Aチーム用勤務希望表!$D$6,"無")</f>
        <v>-2</v>
      </c>
      <c r="N10" s="163">
        <f>IF($D$1="三交代制",SUMPRODUCT((MOD(ROW(N79:N138),2)=1)*(N79:N138="深"))-Aチーム用勤務希望表!$D$6,"無")</f>
        <v>-2</v>
      </c>
      <c r="O10" s="163">
        <f>IF($D$1="三交代制",SUMPRODUCT((MOD(ROW(O79:O138),2)=1)*(O79:O138="深"))-Aチーム用勤務希望表!$D$6,"無")</f>
        <v>-2</v>
      </c>
      <c r="P10" s="163">
        <f>IF($D$1="三交代制",SUMPRODUCT((MOD(ROW(P79:P138),2)=1)*(P79:P138="深"))-Aチーム用勤務希望表!$D$6,"無")</f>
        <v>-2</v>
      </c>
      <c r="Q10" s="163">
        <f>IF($D$1="三交代制",SUMPRODUCT((MOD(ROW(Q79:Q138),2)=1)*(Q79:Q138="深"))-Aチーム用勤務希望表!$D$6,"無")</f>
        <v>-2</v>
      </c>
      <c r="R10" s="163">
        <f>IF($D$1="三交代制",SUMPRODUCT((MOD(ROW(R79:R138),2)=1)*(R79:R138="深"))-Aチーム用勤務希望表!$D$6,"無")</f>
        <v>-2</v>
      </c>
      <c r="S10" s="163">
        <f>IF($D$1="三交代制",SUMPRODUCT((MOD(ROW(S79:S138),2)=1)*(S79:S138="深"))-Aチーム用勤務希望表!$D$6,"無")</f>
        <v>-2</v>
      </c>
      <c r="T10" s="163">
        <f>IF($D$1="三交代制",SUMPRODUCT((MOD(ROW(T79:T138),2)=1)*(T79:T138="深"))-Aチーム用勤務希望表!$D$6,"無")</f>
        <v>-2</v>
      </c>
      <c r="U10" s="163">
        <f>IF($D$1="三交代制",SUMPRODUCT((MOD(ROW(U79:U138),2)=1)*(U79:U138="深"))-Aチーム用勤務希望表!$D$6,"無")</f>
        <v>-2</v>
      </c>
      <c r="V10" s="163">
        <f>IF($D$1="三交代制",SUMPRODUCT((MOD(ROW(V79:V138),2)=1)*(V79:V138="深"))-Aチーム用勤務希望表!$D$6,"無")</f>
        <v>-2</v>
      </c>
      <c r="W10" s="163">
        <f>IF($D$1="三交代制",SUMPRODUCT((MOD(ROW(W79:W138),2)=1)*(W79:W138="深"))-Aチーム用勤務希望表!$D$6,"無")</f>
        <v>-2</v>
      </c>
      <c r="X10" s="163">
        <f>IF($D$1="三交代制",SUMPRODUCT((MOD(ROW(X79:X138),2)=1)*(X79:X138="深"))-Aチーム用勤務希望表!$D$6,"無")</f>
        <v>-2</v>
      </c>
      <c r="Y10" s="163">
        <f>IF($D$1="三交代制",SUMPRODUCT((MOD(ROW(Y79:Y138),2)=1)*(Y79:Y138="深"))-Aチーム用勤務希望表!$D$6,"無")</f>
        <v>-2</v>
      </c>
      <c r="Z10" s="163">
        <f>IF($D$1="三交代制",SUMPRODUCT((MOD(ROW(Z79:Z138),2)=1)*(Z79:Z138="深"))-Aチーム用勤務希望表!$D$6,"無")</f>
        <v>-2</v>
      </c>
      <c r="AA10" s="163">
        <f>IF($D$1="三交代制",SUMPRODUCT((MOD(ROW(AA79:AA138),2)=1)*(AA79:AA138="深"))-Aチーム用勤務希望表!$D$6,"無")</f>
        <v>-2</v>
      </c>
      <c r="AB10" s="163">
        <f>IF($D$1="三交代制",SUMPRODUCT((MOD(ROW(AB79:AB138),2)=1)*(AB79:AB138="深"))-Aチーム用勤務希望表!$D$6,"無")</f>
        <v>-2</v>
      </c>
      <c r="AC10" s="163">
        <f>IF($D$1="三交代制",SUMPRODUCT((MOD(ROW(AC79:AC138),2)=1)*(AC79:AC138="深"))-Aチーム用勤務希望表!$D$6,"無")</f>
        <v>-2</v>
      </c>
      <c r="AD10" s="163">
        <f>IF($D$1="三交代制",SUMPRODUCT((MOD(ROW(AD79:AD138),2)=1)*(AD79:AD138="深"))-Aチーム用勤務希望表!$D$6,"無")</f>
        <v>-2</v>
      </c>
      <c r="AE10" s="163">
        <f>IF($D$1="三交代制",SUMPRODUCT((MOD(ROW(AE79:AE138),2)=1)*(AE79:AE138="深"))-Aチーム用勤務希望表!$D$6,"無")</f>
        <v>-2</v>
      </c>
      <c r="AF10" s="163">
        <f>IF($D$1="三交代制",SUMPRODUCT((MOD(ROW(AF79:AF138),2)=1)*(AF79:AF138="深"))-Aチーム用勤務希望表!$D$6,"無")</f>
        <v>-2</v>
      </c>
      <c r="AG10" s="163">
        <f>IF($D$1="三交代制",SUMPRODUCT((MOD(ROW(AG79:AG138),2)=1)*(AG79:AG138="深"))-Aチーム用勤務希望表!$D$6,"無")</f>
        <v>-2</v>
      </c>
      <c r="AH10" s="163">
        <f>IF($D$1="三交代制",SUMPRODUCT((MOD(ROW(AH79:AH138),2)=1)*(AH79:AH138="深"))-Aチーム用勤務希望表!$D$6,"無")</f>
        <v>-2</v>
      </c>
      <c r="AI10" s="163">
        <f>IF($D$1="三交代制",SUMPRODUCT((MOD(ROW(AI79:AI138),2)=1)*(AI79:AI138="深"))-Aチーム用勤務希望表!$D$6,"無")</f>
        <v>-2</v>
      </c>
      <c r="AJ10" s="163">
        <f>IF($D$1="三交代制",SUMPRODUCT((MOD(ROW(AJ79:AJ138),2)=1)*(AJ79:AJ138="深"))-Aチーム用勤務希望表!$D$6,"無")</f>
        <v>-2</v>
      </c>
      <c r="AK10" s="163">
        <f>IF($D$1="三交代制",SUMPRODUCT((MOD(ROW(AK79:AK138),2)=1)*(AK79:AK138="深"))-Aチーム用勤務希望表!$D$6,"無")</f>
        <v>-2</v>
      </c>
      <c r="AL10" s="163">
        <f>IF($D$1="三交代制",SUMPRODUCT((MOD(ROW(AL79:AL138),2)=1)*(AL79:AL138="深"))-Aチーム用勤務希望表!$D$6,"無")</f>
        <v>-2</v>
      </c>
      <c r="AM10" s="163">
        <f>IF(AM$18="×","",IF($D$1="三交代制",SUMPRODUCT((MOD(ROW(AM79:AM138),2)=1)*(AM79:AM138="深"))-Aチーム用勤務希望表!$D$6,"無"))</f>
        <v>-2</v>
      </c>
      <c r="AN10" s="163">
        <f>IF(AN$18="×","",IF($D$1="三交代制",SUMPRODUCT((MOD(ROW(AN79:AN138),2)=1)*(AN79:AN138="深"))-Aチーム用勤務希望表!$D$6,"無"))</f>
        <v>-2</v>
      </c>
      <c r="AO10" s="164">
        <f>IF(AO$18="×","",IF($D$1="三交代制",SUMPRODUCT((MOD(ROW(AO79:AO138),2)=1)*(AO79:AO138="深"))-Aチーム用勤務希望表!$D$6,"無"))</f>
        <v>-2</v>
      </c>
    </row>
    <row r="11" spans="1:52" x14ac:dyDescent="0.4">
      <c r="A11" s="441" t="s">
        <v>85</v>
      </c>
      <c r="B11" s="442"/>
      <c r="C11" s="443"/>
      <c r="D11" s="53"/>
      <c r="H11" s="339" t="s">
        <v>97</v>
      </c>
      <c r="I11" s="269" t="s">
        <v>6</v>
      </c>
      <c r="J11" s="270"/>
      <c r="K11" s="109">
        <f>K$3+K$7</f>
        <v>-8</v>
      </c>
      <c r="L11" s="109">
        <f t="shared" ref="L11:AL11" si="0">L$3+L$7</f>
        <v>-8</v>
      </c>
      <c r="M11" s="109">
        <f>M$3+M$7</f>
        <v>-8</v>
      </c>
      <c r="N11" s="109">
        <f t="shared" si="0"/>
        <v>-8</v>
      </c>
      <c r="O11" s="109">
        <f t="shared" si="0"/>
        <v>-8</v>
      </c>
      <c r="P11" s="109">
        <f t="shared" si="0"/>
        <v>-8</v>
      </c>
      <c r="Q11" s="109">
        <f t="shared" si="0"/>
        <v>-8</v>
      </c>
      <c r="R11" s="109">
        <f t="shared" si="0"/>
        <v>-8</v>
      </c>
      <c r="S11" s="109">
        <f t="shared" si="0"/>
        <v>-8</v>
      </c>
      <c r="T11" s="109">
        <f t="shared" si="0"/>
        <v>-8</v>
      </c>
      <c r="U11" s="109">
        <f t="shared" si="0"/>
        <v>-8</v>
      </c>
      <c r="V11" s="109">
        <f t="shared" si="0"/>
        <v>-8</v>
      </c>
      <c r="W11" s="109">
        <f t="shared" si="0"/>
        <v>-8</v>
      </c>
      <c r="X11" s="109">
        <f t="shared" si="0"/>
        <v>-8</v>
      </c>
      <c r="Y11" s="109">
        <f t="shared" si="0"/>
        <v>-8</v>
      </c>
      <c r="Z11" s="109">
        <f t="shared" si="0"/>
        <v>-8</v>
      </c>
      <c r="AA11" s="109">
        <f t="shared" si="0"/>
        <v>-8</v>
      </c>
      <c r="AB11" s="109">
        <f t="shared" si="0"/>
        <v>-8</v>
      </c>
      <c r="AC11" s="109">
        <f t="shared" si="0"/>
        <v>-8</v>
      </c>
      <c r="AD11" s="109">
        <f t="shared" si="0"/>
        <v>-8</v>
      </c>
      <c r="AE11" s="109">
        <f t="shared" si="0"/>
        <v>-8</v>
      </c>
      <c r="AF11" s="109">
        <f t="shared" si="0"/>
        <v>-8</v>
      </c>
      <c r="AG11" s="109">
        <f t="shared" si="0"/>
        <v>-8</v>
      </c>
      <c r="AH11" s="109">
        <f t="shared" si="0"/>
        <v>-8</v>
      </c>
      <c r="AI11" s="109">
        <f t="shared" si="0"/>
        <v>-8</v>
      </c>
      <c r="AJ11" s="109">
        <f t="shared" si="0"/>
        <v>-8</v>
      </c>
      <c r="AK11" s="109">
        <f t="shared" si="0"/>
        <v>-8</v>
      </c>
      <c r="AL11" s="109">
        <f t="shared" si="0"/>
        <v>-8</v>
      </c>
      <c r="AM11" s="109">
        <f t="shared" ref="AM11:AN11" si="1">IF(AM$18&lt;&gt;"×",AM$3+AM$7,"")</f>
        <v>-8</v>
      </c>
      <c r="AN11" s="109">
        <f t="shared" si="1"/>
        <v>-8</v>
      </c>
      <c r="AO11" s="110">
        <f>IF(AO$18&lt;&gt;"×",AO$3+AO$7,"")</f>
        <v>-8</v>
      </c>
      <c r="AP11" s="64"/>
      <c r="AQ11" s="64"/>
      <c r="AR11" s="64"/>
    </row>
    <row r="12" spans="1:52" x14ac:dyDescent="0.4">
      <c r="A12" s="444"/>
      <c r="B12" s="445"/>
      <c r="C12" s="446"/>
      <c r="D12" s="53"/>
      <c r="H12" s="340"/>
      <c r="I12" s="167" t="s">
        <v>13</v>
      </c>
      <c r="J12" s="169" t="s">
        <v>17</v>
      </c>
      <c r="K12" s="66" t="str">
        <f>IF($D$1="二交代制",K$4+K$8,"無")</f>
        <v>無</v>
      </c>
      <c r="L12" s="66" t="str">
        <f t="shared" ref="L12:AL12" si="2">IF($D$1="二交代制",L$4+L$8,"無")</f>
        <v>無</v>
      </c>
      <c r="M12" s="66" t="str">
        <f t="shared" si="2"/>
        <v>無</v>
      </c>
      <c r="N12" s="66" t="str">
        <f t="shared" si="2"/>
        <v>無</v>
      </c>
      <c r="O12" s="66" t="str">
        <f t="shared" si="2"/>
        <v>無</v>
      </c>
      <c r="P12" s="66" t="str">
        <f t="shared" si="2"/>
        <v>無</v>
      </c>
      <c r="Q12" s="66" t="str">
        <f t="shared" si="2"/>
        <v>無</v>
      </c>
      <c r="R12" s="66" t="str">
        <f t="shared" si="2"/>
        <v>無</v>
      </c>
      <c r="S12" s="66" t="str">
        <f t="shared" si="2"/>
        <v>無</v>
      </c>
      <c r="T12" s="66" t="str">
        <f t="shared" si="2"/>
        <v>無</v>
      </c>
      <c r="U12" s="66" t="str">
        <f t="shared" si="2"/>
        <v>無</v>
      </c>
      <c r="V12" s="66" t="str">
        <f t="shared" si="2"/>
        <v>無</v>
      </c>
      <c r="W12" s="66" t="str">
        <f t="shared" si="2"/>
        <v>無</v>
      </c>
      <c r="X12" s="66" t="str">
        <f t="shared" si="2"/>
        <v>無</v>
      </c>
      <c r="Y12" s="66" t="str">
        <f t="shared" si="2"/>
        <v>無</v>
      </c>
      <c r="Z12" s="66" t="str">
        <f t="shared" si="2"/>
        <v>無</v>
      </c>
      <c r="AA12" s="66" t="str">
        <f t="shared" si="2"/>
        <v>無</v>
      </c>
      <c r="AB12" s="66" t="str">
        <f t="shared" si="2"/>
        <v>無</v>
      </c>
      <c r="AC12" s="66" t="str">
        <f t="shared" si="2"/>
        <v>無</v>
      </c>
      <c r="AD12" s="66" t="str">
        <f t="shared" si="2"/>
        <v>無</v>
      </c>
      <c r="AE12" s="66" t="str">
        <f t="shared" si="2"/>
        <v>無</v>
      </c>
      <c r="AF12" s="66" t="str">
        <f t="shared" si="2"/>
        <v>無</v>
      </c>
      <c r="AG12" s="66" t="str">
        <f t="shared" si="2"/>
        <v>無</v>
      </c>
      <c r="AH12" s="66" t="str">
        <f t="shared" si="2"/>
        <v>無</v>
      </c>
      <c r="AI12" s="66" t="str">
        <f t="shared" si="2"/>
        <v>無</v>
      </c>
      <c r="AJ12" s="66" t="str">
        <f t="shared" si="2"/>
        <v>無</v>
      </c>
      <c r="AK12" s="66" t="str">
        <f t="shared" si="2"/>
        <v>無</v>
      </c>
      <c r="AL12" s="66" t="str">
        <f t="shared" si="2"/>
        <v>無</v>
      </c>
      <c r="AM12" s="66" t="str">
        <f t="shared" ref="AM12:AN12" si="3">IF(AM$18&lt;&gt;"×",IF($D$1="二交代制",AM$4+AM$8,"無"),"")</f>
        <v>無</v>
      </c>
      <c r="AN12" s="66" t="str">
        <f t="shared" si="3"/>
        <v>無</v>
      </c>
      <c r="AO12" s="67" t="str">
        <f>IF(AO$18&lt;&gt;"×",IF($D$1="二交代制",AO$4+AO$8,"無"),"")</f>
        <v>無</v>
      </c>
      <c r="AP12" s="64"/>
      <c r="AQ12" s="64"/>
      <c r="AR12" s="64"/>
    </row>
    <row r="13" spans="1:52" ht="19.5" thickBot="1" x14ac:dyDescent="0.45">
      <c r="A13" s="447"/>
      <c r="B13" s="448"/>
      <c r="C13" s="449"/>
      <c r="D13" s="53"/>
      <c r="H13" s="340"/>
      <c r="I13" s="230" t="s">
        <v>16</v>
      </c>
      <c r="J13" s="169" t="s">
        <v>7</v>
      </c>
      <c r="K13" s="66">
        <f>IF($D$1="三交代制",K$5+K$9,"無")</f>
        <v>-4</v>
      </c>
      <c r="L13" s="66">
        <f t="shared" ref="L13:AL13" si="4">IF($D$1="三交代制",L$5+L$9,"無")</f>
        <v>-4</v>
      </c>
      <c r="M13" s="66">
        <f t="shared" si="4"/>
        <v>-4</v>
      </c>
      <c r="N13" s="66">
        <f t="shared" si="4"/>
        <v>-4</v>
      </c>
      <c r="O13" s="66">
        <f t="shared" si="4"/>
        <v>-4</v>
      </c>
      <c r="P13" s="66">
        <f t="shared" si="4"/>
        <v>-4</v>
      </c>
      <c r="Q13" s="66">
        <f t="shared" si="4"/>
        <v>-4</v>
      </c>
      <c r="R13" s="66">
        <f t="shared" si="4"/>
        <v>-4</v>
      </c>
      <c r="S13" s="66">
        <f t="shared" si="4"/>
        <v>-4</v>
      </c>
      <c r="T13" s="66">
        <f t="shared" si="4"/>
        <v>-4</v>
      </c>
      <c r="U13" s="66">
        <f t="shared" si="4"/>
        <v>-4</v>
      </c>
      <c r="V13" s="66">
        <f t="shared" si="4"/>
        <v>-4</v>
      </c>
      <c r="W13" s="66">
        <f t="shared" si="4"/>
        <v>-4</v>
      </c>
      <c r="X13" s="66">
        <f t="shared" si="4"/>
        <v>-4</v>
      </c>
      <c r="Y13" s="66">
        <f t="shared" si="4"/>
        <v>-4</v>
      </c>
      <c r="Z13" s="66">
        <f t="shared" si="4"/>
        <v>-4</v>
      </c>
      <c r="AA13" s="66">
        <f t="shared" si="4"/>
        <v>-4</v>
      </c>
      <c r="AB13" s="66">
        <f t="shared" si="4"/>
        <v>-4</v>
      </c>
      <c r="AC13" s="66">
        <f t="shared" si="4"/>
        <v>-4</v>
      </c>
      <c r="AD13" s="66">
        <f t="shared" si="4"/>
        <v>-4</v>
      </c>
      <c r="AE13" s="66">
        <f t="shared" si="4"/>
        <v>-4</v>
      </c>
      <c r="AF13" s="66">
        <f t="shared" si="4"/>
        <v>-4</v>
      </c>
      <c r="AG13" s="66">
        <f t="shared" si="4"/>
        <v>-4</v>
      </c>
      <c r="AH13" s="66">
        <f t="shared" si="4"/>
        <v>-4</v>
      </c>
      <c r="AI13" s="66">
        <f t="shared" si="4"/>
        <v>-4</v>
      </c>
      <c r="AJ13" s="66">
        <f t="shared" si="4"/>
        <v>-4</v>
      </c>
      <c r="AK13" s="66">
        <f t="shared" si="4"/>
        <v>-4</v>
      </c>
      <c r="AL13" s="66">
        <f t="shared" si="4"/>
        <v>-4</v>
      </c>
      <c r="AM13" s="66">
        <f t="shared" ref="AM13:AN13" si="5">IF(AM$18&lt;&gt;"×",IF($D$1="三交代制",AM$5+AM$9,"無"),"")</f>
        <v>-4</v>
      </c>
      <c r="AN13" s="66">
        <f t="shared" si="5"/>
        <v>-4</v>
      </c>
      <c r="AO13" s="67">
        <f>IF(AO$18&lt;&gt;"×",IF($D$1="三交代制",AO$5+AO$9,"無"),"")</f>
        <v>-4</v>
      </c>
      <c r="AP13" s="64"/>
      <c r="AQ13" s="64"/>
      <c r="AR13" s="64"/>
    </row>
    <row r="14" spans="1:52" ht="19.5" thickBot="1" x14ac:dyDescent="0.45">
      <c r="A14" s="332" t="s">
        <v>105</v>
      </c>
      <c r="B14" s="450" t="s">
        <v>113</v>
      </c>
      <c r="C14" s="451"/>
      <c r="D14" s="53"/>
      <c r="H14" s="341"/>
      <c r="I14" s="231"/>
      <c r="J14" s="171" t="s">
        <v>8</v>
      </c>
      <c r="K14" s="69">
        <f>IF($D$1="三交代制",K$6+K$10,"無")</f>
        <v>-4</v>
      </c>
      <c r="L14" s="69">
        <f t="shared" ref="L14:AL14" si="6">IF($D$1="三交代制",L$6+L$10,"無")</f>
        <v>-4</v>
      </c>
      <c r="M14" s="69">
        <f t="shared" si="6"/>
        <v>-4</v>
      </c>
      <c r="N14" s="69">
        <f t="shared" si="6"/>
        <v>-4</v>
      </c>
      <c r="O14" s="69">
        <f t="shared" si="6"/>
        <v>-4</v>
      </c>
      <c r="P14" s="69">
        <f t="shared" si="6"/>
        <v>-4</v>
      </c>
      <c r="Q14" s="69">
        <f t="shared" si="6"/>
        <v>-4</v>
      </c>
      <c r="R14" s="69">
        <f t="shared" si="6"/>
        <v>-4</v>
      </c>
      <c r="S14" s="69">
        <f t="shared" si="6"/>
        <v>-4</v>
      </c>
      <c r="T14" s="69">
        <f t="shared" si="6"/>
        <v>-4</v>
      </c>
      <c r="U14" s="69">
        <f t="shared" si="6"/>
        <v>-4</v>
      </c>
      <c r="V14" s="69">
        <f t="shared" si="6"/>
        <v>-4</v>
      </c>
      <c r="W14" s="69">
        <f t="shared" si="6"/>
        <v>-4</v>
      </c>
      <c r="X14" s="69">
        <f t="shared" si="6"/>
        <v>-4</v>
      </c>
      <c r="Y14" s="69">
        <f t="shared" si="6"/>
        <v>-4</v>
      </c>
      <c r="Z14" s="69">
        <f t="shared" si="6"/>
        <v>-4</v>
      </c>
      <c r="AA14" s="69">
        <f t="shared" si="6"/>
        <v>-4</v>
      </c>
      <c r="AB14" s="69">
        <f t="shared" si="6"/>
        <v>-4</v>
      </c>
      <c r="AC14" s="69">
        <f t="shared" si="6"/>
        <v>-4</v>
      </c>
      <c r="AD14" s="69">
        <f t="shared" si="6"/>
        <v>-4</v>
      </c>
      <c r="AE14" s="69">
        <f t="shared" si="6"/>
        <v>-4</v>
      </c>
      <c r="AF14" s="69">
        <f t="shared" si="6"/>
        <v>-4</v>
      </c>
      <c r="AG14" s="69">
        <f t="shared" si="6"/>
        <v>-4</v>
      </c>
      <c r="AH14" s="69">
        <f t="shared" si="6"/>
        <v>-4</v>
      </c>
      <c r="AI14" s="69">
        <f t="shared" si="6"/>
        <v>-4</v>
      </c>
      <c r="AJ14" s="69">
        <f t="shared" si="6"/>
        <v>-4</v>
      </c>
      <c r="AK14" s="69">
        <f t="shared" si="6"/>
        <v>-4</v>
      </c>
      <c r="AL14" s="69">
        <f t="shared" si="6"/>
        <v>-4</v>
      </c>
      <c r="AM14" s="69">
        <f t="shared" ref="AM14:AN14" si="7">IF(AM$18&lt;&gt;"×",IF($D$1="三交代制",AM$6+AM$10,"無"),"")</f>
        <v>-4</v>
      </c>
      <c r="AN14" s="69">
        <f t="shared" si="7"/>
        <v>-4</v>
      </c>
      <c r="AO14" s="70">
        <f>IF(AO$18&lt;&gt;"×",IF($D$1="三交代制",AO$6+AO$10,"無"),"")</f>
        <v>-4</v>
      </c>
      <c r="AP14" s="64"/>
      <c r="AQ14" s="64"/>
      <c r="AR14" s="64"/>
    </row>
    <row r="15" spans="1:52" ht="19.5" thickBot="1" x14ac:dyDescent="0.45">
      <c r="A15" s="333"/>
      <c r="B15" s="450" t="s">
        <v>114</v>
      </c>
      <c r="C15" s="451"/>
      <c r="D15" s="53"/>
      <c r="L15" s="56"/>
    </row>
    <row r="16" spans="1:52" ht="18.75" customHeight="1" x14ac:dyDescent="0.4">
      <c r="A16" s="309" t="s">
        <v>87</v>
      </c>
      <c r="B16" s="252"/>
      <c r="C16" s="252"/>
      <c r="D16" s="263" t="s">
        <v>2</v>
      </c>
      <c r="E16" s="206" t="s">
        <v>0</v>
      </c>
      <c r="F16" s="327" t="s">
        <v>66</v>
      </c>
      <c r="G16" s="264"/>
      <c r="H16" s="265"/>
      <c r="I16" s="328" t="s">
        <v>67</v>
      </c>
      <c r="J16" s="212" t="s">
        <v>4</v>
      </c>
      <c r="K16" s="222" t="s">
        <v>75</v>
      </c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  <c r="AI16" s="223"/>
      <c r="AJ16" s="223"/>
      <c r="AK16" s="223"/>
      <c r="AL16" s="223"/>
      <c r="AM16" s="223"/>
      <c r="AN16" s="223"/>
      <c r="AO16" s="224"/>
      <c r="AP16" s="265" t="s">
        <v>164</v>
      </c>
      <c r="AQ16" s="270"/>
      <c r="AR16" s="270"/>
      <c r="AS16" s="270"/>
      <c r="AT16" s="270"/>
      <c r="AU16" s="270"/>
      <c r="AV16" s="270"/>
      <c r="AW16" s="270"/>
      <c r="AX16" s="271"/>
      <c r="AZ16" s="291" t="s">
        <v>65</v>
      </c>
    </row>
    <row r="17" spans="1:58" x14ac:dyDescent="0.4">
      <c r="A17" s="254"/>
      <c r="B17" s="255"/>
      <c r="C17" s="258"/>
      <c r="D17" s="321"/>
      <c r="E17" s="207"/>
      <c r="F17" s="111" t="s">
        <v>21</v>
      </c>
      <c r="G17" s="261" t="s">
        <v>22</v>
      </c>
      <c r="H17" s="262"/>
      <c r="I17" s="329"/>
      <c r="J17" s="213"/>
      <c r="K17" s="72">
        <v>1</v>
      </c>
      <c r="L17" s="72">
        <v>2</v>
      </c>
      <c r="M17" s="72">
        <v>3</v>
      </c>
      <c r="N17" s="72">
        <v>4</v>
      </c>
      <c r="O17" s="72">
        <v>5</v>
      </c>
      <c r="P17" s="72">
        <v>6</v>
      </c>
      <c r="Q17" s="72">
        <v>7</v>
      </c>
      <c r="R17" s="72">
        <v>8</v>
      </c>
      <c r="S17" s="72">
        <v>9</v>
      </c>
      <c r="T17" s="72">
        <v>10</v>
      </c>
      <c r="U17" s="72">
        <v>11</v>
      </c>
      <c r="V17" s="72">
        <v>12</v>
      </c>
      <c r="W17" s="72">
        <v>13</v>
      </c>
      <c r="X17" s="72">
        <v>14</v>
      </c>
      <c r="Y17" s="72">
        <v>15</v>
      </c>
      <c r="Z17" s="72">
        <v>16</v>
      </c>
      <c r="AA17" s="72">
        <v>17</v>
      </c>
      <c r="AB17" s="72">
        <v>18</v>
      </c>
      <c r="AC17" s="72">
        <v>19</v>
      </c>
      <c r="AD17" s="72">
        <v>20</v>
      </c>
      <c r="AE17" s="72">
        <v>21</v>
      </c>
      <c r="AF17" s="72">
        <v>22</v>
      </c>
      <c r="AG17" s="72">
        <v>23</v>
      </c>
      <c r="AH17" s="72">
        <v>24</v>
      </c>
      <c r="AI17" s="72">
        <v>25</v>
      </c>
      <c r="AJ17" s="72">
        <v>26</v>
      </c>
      <c r="AK17" s="72">
        <v>27</v>
      </c>
      <c r="AL17" s="72">
        <v>28</v>
      </c>
      <c r="AM17" s="72">
        <v>29</v>
      </c>
      <c r="AN17" s="72">
        <v>30</v>
      </c>
      <c r="AO17" s="73">
        <v>31</v>
      </c>
      <c r="AP17" s="200" t="s">
        <v>6</v>
      </c>
      <c r="AQ17" s="272" t="s">
        <v>20</v>
      </c>
      <c r="AR17" s="273"/>
      <c r="AS17" s="225" t="s">
        <v>19</v>
      </c>
      <c r="AT17" s="225"/>
      <c r="AU17" s="225"/>
      <c r="AV17" s="225"/>
      <c r="AW17" s="201" t="s">
        <v>62</v>
      </c>
      <c r="AX17" s="267" t="s">
        <v>63</v>
      </c>
      <c r="AZ17" s="325"/>
      <c r="BA17" s="62"/>
      <c r="BB17" s="62"/>
      <c r="BC17" s="62"/>
      <c r="BD17" s="62"/>
      <c r="BE17" s="62"/>
      <c r="BF17" s="62"/>
    </row>
    <row r="18" spans="1:58" ht="19.5" thickBot="1" x14ac:dyDescent="0.45">
      <c r="A18" s="254"/>
      <c r="B18" s="255"/>
      <c r="C18" s="258"/>
      <c r="D18" s="322"/>
      <c r="E18" s="208"/>
      <c r="F18" s="144" t="s">
        <v>17</v>
      </c>
      <c r="G18" s="145" t="s">
        <v>24</v>
      </c>
      <c r="H18" s="146" t="s">
        <v>25</v>
      </c>
      <c r="I18" s="329"/>
      <c r="J18" s="330"/>
      <c r="K18" s="77" t="str">
        <f>TEXT(D9,"aaa")</f>
        <v>日</v>
      </c>
      <c r="L18" s="77" t="str">
        <f>TEXT(D9+1,"aaa")</f>
        <v>月</v>
      </c>
      <c r="M18" s="77" t="str">
        <f>TEXT(D9+2,"aaa")</f>
        <v>火</v>
      </c>
      <c r="N18" s="77" t="str">
        <f>TEXT(D9+3,"aaa")</f>
        <v>水</v>
      </c>
      <c r="O18" s="77" t="str">
        <f>TEXT(D9+4,"aaa")</f>
        <v>木</v>
      </c>
      <c r="P18" s="77" t="str">
        <f>TEXT(D9+5,"aaa")</f>
        <v>金</v>
      </c>
      <c r="Q18" s="77" t="str">
        <f>TEXT(D9+6,"aaa")</f>
        <v>土</v>
      </c>
      <c r="R18" s="77" t="str">
        <f>TEXT(D9+7,"aaa")</f>
        <v>日</v>
      </c>
      <c r="S18" s="77" t="str">
        <f>TEXT(D9+8,"aaa")</f>
        <v>月</v>
      </c>
      <c r="T18" s="77" t="str">
        <f>TEXT(D9+9,"aaa")</f>
        <v>火</v>
      </c>
      <c r="U18" s="77" t="str">
        <f>TEXT(D9+10,"aaa")</f>
        <v>水</v>
      </c>
      <c r="V18" s="77" t="str">
        <f>TEXT(D9+11,"aaa")</f>
        <v>木</v>
      </c>
      <c r="W18" s="77" t="str">
        <f>TEXT(D9+12,"aaa")</f>
        <v>金</v>
      </c>
      <c r="X18" s="77" t="str">
        <f>TEXT(D9+13,"aaa")</f>
        <v>土</v>
      </c>
      <c r="Y18" s="77" t="str">
        <f>TEXT(D9+14,"aaa")</f>
        <v>日</v>
      </c>
      <c r="Z18" s="77" t="str">
        <f>TEXT(D9+15,"aaa")</f>
        <v>月</v>
      </c>
      <c r="AA18" s="77" t="str">
        <f>TEXT(D9+16,"aaa")</f>
        <v>火</v>
      </c>
      <c r="AB18" s="77" t="str">
        <f>TEXT(D9+17,"aaa")</f>
        <v>水</v>
      </c>
      <c r="AC18" s="77" t="str">
        <f>TEXT(D9+18,"aaa")</f>
        <v>木</v>
      </c>
      <c r="AD18" s="77" t="str">
        <f>TEXT(D9+19,"aaa")</f>
        <v>金</v>
      </c>
      <c r="AE18" s="77" t="str">
        <f>TEXT(D9+20,"aaa")</f>
        <v>土</v>
      </c>
      <c r="AF18" s="77" t="str">
        <f>TEXT(D9+21,"aaa")</f>
        <v>日</v>
      </c>
      <c r="AG18" s="77" t="str">
        <f>TEXT(D9+22,"aaa")</f>
        <v>月</v>
      </c>
      <c r="AH18" s="77" t="str">
        <f>TEXT(D9+23,"aaa")</f>
        <v>火</v>
      </c>
      <c r="AI18" s="77" t="str">
        <f>TEXT(D9+24,"aaa")</f>
        <v>水</v>
      </c>
      <c r="AJ18" s="77" t="str">
        <f>TEXT(D9+25,"aaa")</f>
        <v>木</v>
      </c>
      <c r="AK18" s="77" t="str">
        <f>TEXT(D9+26,"aaa")</f>
        <v>金</v>
      </c>
      <c r="AL18" s="77" t="str">
        <f>TEXT(D9+27,"aaa")</f>
        <v>土</v>
      </c>
      <c r="AM18" s="77" t="str">
        <f>IF(VALUE(MID(TEXT(D9+28,"MMDDYY"),3,2))&lt;=3,"×",TEXT(D9+28,"aaa"))</f>
        <v>日</v>
      </c>
      <c r="AN18" s="77" t="str">
        <f>IF(VALUE(MID(TEXT(D9+29,"MMDDYY"),3,2))&lt;=3,"×",TEXT(D9+29,"aaa"))</f>
        <v>月</v>
      </c>
      <c r="AO18" s="78" t="str">
        <f>IF(VALUE(MID(TEXT(D9+30,"MMDDYY"),3,2))&lt;=3,"×",TEXT(D9+30,"aaa"))</f>
        <v>火</v>
      </c>
      <c r="AP18" s="326"/>
      <c r="AQ18" s="79" t="s">
        <v>17</v>
      </c>
      <c r="AR18" s="80" t="s">
        <v>59</v>
      </c>
      <c r="AS18" s="81" t="s">
        <v>15</v>
      </c>
      <c r="AT18" s="80" t="s">
        <v>60</v>
      </c>
      <c r="AU18" s="82" t="s">
        <v>14</v>
      </c>
      <c r="AV18" s="80" t="s">
        <v>61</v>
      </c>
      <c r="AW18" s="266"/>
      <c r="AX18" s="268"/>
      <c r="AZ18" s="325"/>
      <c r="BA18" s="62"/>
      <c r="BB18" s="62"/>
      <c r="BC18" s="62"/>
      <c r="BD18" s="62"/>
      <c r="BE18" s="62"/>
      <c r="BF18" s="62"/>
    </row>
    <row r="19" spans="1:58" ht="18.75" customHeight="1" x14ac:dyDescent="0.4">
      <c r="A19" s="257" t="s">
        <v>173</v>
      </c>
      <c r="B19" s="310"/>
      <c r="C19" s="310"/>
      <c r="D19" s="324" t="s">
        <v>3</v>
      </c>
      <c r="E19" s="324" t="str">
        <f>IF(Aチーム用勤務希望表!E19&lt;&gt;"",Aチーム用勤務希望表!E19,"")</f>
        <v>佐藤</v>
      </c>
      <c r="F19" s="269">
        <f>IF(Aチーム用勤務希望表!F19&lt;&gt;"",Aチーム用勤務希望表!F19,"")</f>
        <v>2</v>
      </c>
      <c r="G19" s="270">
        <f>IF(Aチーム用勤務希望表!G19&lt;&gt;"",Aチーム用勤務希望表!G19,"")</f>
        <v>2</v>
      </c>
      <c r="H19" s="270">
        <f>IF(Aチーム用勤務希望表!H19&lt;&gt;"",Aチーム用勤務希望表!H19,"")</f>
        <v>2</v>
      </c>
      <c r="I19" s="271">
        <f>IF(Aチーム用勤務希望表!I19&lt;&gt;"",Aチーム用勤務希望表!I19,"")</f>
        <v>6</v>
      </c>
      <c r="J19" s="153" t="s">
        <v>74</v>
      </c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128"/>
      <c r="W19" s="128"/>
      <c r="X19" s="184"/>
      <c r="Y19" s="184"/>
      <c r="Z19" s="184"/>
      <c r="AA19" s="184"/>
      <c r="AB19" s="184"/>
      <c r="AC19" s="184"/>
      <c r="AD19" s="184"/>
      <c r="AE19" s="184"/>
      <c r="AF19" s="184"/>
      <c r="AG19" s="184"/>
      <c r="AH19" s="184"/>
      <c r="AI19" s="184"/>
      <c r="AJ19" s="184"/>
      <c r="AK19" s="184"/>
      <c r="AL19" s="187"/>
      <c r="AM19" s="184"/>
      <c r="AN19" s="184"/>
      <c r="AO19" s="185"/>
      <c r="AP19" s="112">
        <f>IF(E19="","",COUNTIF(K19:AO19,"日"))</f>
        <v>0</v>
      </c>
      <c r="AQ19" s="113" t="str">
        <f>IF($D$1="二交代制",IF(E19="","",COUNTIF(K19:AO19,"当")),"")</f>
        <v/>
      </c>
      <c r="AR19" s="113" t="str">
        <f>IF($D$1="二交代制",IF(E19="","",IF(($F19-AQ19)&gt;0,TEXT(($F19-AQ19),"@")&amp;"日, 不足しています",IF(($F19-AQ19)=0,"指定日数に等しいです",IF(($F19-AQ19)&lt;0,TEXT(-($F19-AQ19),"@")&amp;"日, 余っています","")))),"")</f>
        <v/>
      </c>
      <c r="AS19" s="113">
        <f>IF($D$1="三交代制",IF(E19="","",COUNTIF(K19:AO19,"準")),"")</f>
        <v>0</v>
      </c>
      <c r="AT19" s="113" t="str">
        <f>IF($D$1="三交代制",IF(E19="","",IF(($G19-AS19)&gt;0,TEXT(($G19-AS19),"@")&amp;"日, 不足しています",IF(($G19-AS19)=0,"指定日数に等しいです",IF(($G19-AS19)&lt;0,TEXT(-($G19-AS19),"@")&amp;"日, 余っています","")))),"")</f>
        <v>2日, 不足しています</v>
      </c>
      <c r="AU19" s="113">
        <f>IF($D$1="三交代制",IF(E19="","",COUNTIF(K19:AO19,"深")),"")</f>
        <v>0</v>
      </c>
      <c r="AV19" s="113" t="str">
        <f>IF($D$1="三交代制",IF(E19="","",IF(($H19-AU19)&gt;0,TEXT(($H19-AU19),"@")&amp;"日, 不足しています",IF(($H19-AU19)=0,"指定日数に等しいです",IF(($H19-AU19)&lt;0,TEXT(-($H19-AU19),"@")&amp;"日, 余っています","")))),"")</f>
        <v>2日, 不足しています</v>
      </c>
      <c r="AW19" s="113">
        <f>IF(E19="","",COUNTIF(K19:AO19,"休"))</f>
        <v>0</v>
      </c>
      <c r="AX19" s="52" t="str">
        <f>IF(E19="","",IF(($I19-AW19)&gt;0,TEXT(($I19-AW19),"@")&amp;"日, 不足しています",IF(($I19-AW19)=0,"指定日数に等しいです",IF(($I19-AW19)&lt;0,TEXT(-($I19-AW19),"@")&amp;"日, 余っています",""))))</f>
        <v>6日, 不足しています</v>
      </c>
      <c r="AZ19" s="319" t="str">
        <f>IF(AND((COUNTIF(K19:AO19,"日")+COUNTIF(K19:AO19,"当")+COUNTIF(K19:AO19,"明")+COUNTIF(K19:AO19,"準")+COUNTIF(K19:AO19,"深")+COUNTIF(K19:AO19,"休"))&gt;0,$E19=""),"氏名を入力して下さい！勤務希望が入力されているのに, 氏名が入力されていません！",IF(
OR(AND($AM$18="×",AM19&lt;&gt;""),AND($AN$18="×",AN19&lt;&gt;""),AND($AO$18="×",AO19&lt;&gt;"")),TEXT($D$9,"m月")&amp;"に含まれない日の希望欄は空白にして下さい！",IF(
AND($D$1="二交代制", COUNTIF(K19:AO19,"準")&gt;0),"「準」夜勤を消して下さい！", IF(AND($D$1="二交代制", COUNTIF(K19:AO19,"深")&gt;0),"「深」夜勤を消して下さい！",IF(AND($D$1="三交代制", COUNTIF(K19:AO19,"当")&gt;0),"「当」直を消して下さい！",IF(AND($D$1="三交代制", COUNTIF(K19:AO19,"明")&gt;0),"「明」けを消して下さい！",
IF(COUNTIF(K160:AO161,10)&gt;0,"「当直→明け→休み」を2回以上, "&amp;CHAR(10)&amp;"連続させないで下さい！",IF(COUNTIF(K160:AO161,20)&gt;0,"「準, 深夜勤務」は3回以上, "&amp;CHAR(10)&amp;"連続させないようにして下さい！",
IF(COUNTIF(K160:AO161,30)&gt;0,"「当直→明け→休み」"&amp;CHAR(10)&amp;"にして下さい！",IF(COUNTIF(K160:AO161,40)&gt;0,"「日(休)→準→休」「日(休)→準→準→休」,「休→深→休」,"&amp;CHAR(10)&amp;"「休→深→準(深)→休」のどれかにして下さい！",""))))))))))</f>
        <v/>
      </c>
    </row>
    <row r="20" spans="1:58" ht="19.5" thickBot="1" x14ac:dyDescent="0.45">
      <c r="A20" s="313"/>
      <c r="B20" s="314"/>
      <c r="C20" s="314"/>
      <c r="D20" s="321"/>
      <c r="E20" s="321"/>
      <c r="F20" s="230"/>
      <c r="G20" s="315"/>
      <c r="H20" s="315"/>
      <c r="I20" s="317"/>
      <c r="J20" s="154" t="s">
        <v>5</v>
      </c>
      <c r="K20" s="129"/>
      <c r="L20" s="129"/>
      <c r="M20" s="129"/>
      <c r="N20" s="129"/>
      <c r="O20" s="129"/>
      <c r="P20" s="129"/>
      <c r="Q20" s="129"/>
      <c r="R20" s="129"/>
      <c r="S20" s="129"/>
      <c r="T20" s="129"/>
      <c r="U20" s="129"/>
      <c r="V20" s="129"/>
      <c r="W20" s="129"/>
      <c r="X20" s="129"/>
      <c r="Y20" s="129"/>
      <c r="Z20" s="129"/>
      <c r="AA20" s="129"/>
      <c r="AB20" s="129"/>
      <c r="AC20" s="129"/>
      <c r="AD20" s="129"/>
      <c r="AE20" s="129"/>
      <c r="AF20" s="129"/>
      <c r="AG20" s="129"/>
      <c r="AH20" s="129"/>
      <c r="AI20" s="129"/>
      <c r="AJ20" s="129"/>
      <c r="AK20" s="129"/>
      <c r="AL20" s="129"/>
      <c r="AM20" s="129"/>
      <c r="AN20" s="129"/>
      <c r="AO20" s="130"/>
      <c r="AP20" s="88"/>
      <c r="AQ20" s="87"/>
      <c r="AR20" s="87"/>
      <c r="AS20" s="87"/>
      <c r="AT20" s="87"/>
      <c r="AU20" s="87"/>
      <c r="AV20" s="87"/>
      <c r="AW20" s="87"/>
      <c r="AX20" s="55"/>
      <c r="AZ20" s="194"/>
    </row>
    <row r="21" spans="1:58" x14ac:dyDescent="0.4">
      <c r="D21" s="321"/>
      <c r="E21" s="321" t="str">
        <f>IF(Aチーム用勤務希望表!E21&lt;&gt;"",Aチーム用勤務希望表!E21,"")</f>
        <v>鈴木</v>
      </c>
      <c r="F21" s="230">
        <f>IF(Aチーム用勤務希望表!F21&lt;&gt;"",Aチーム用勤務希望表!F21,"")</f>
        <v>2</v>
      </c>
      <c r="G21" s="315">
        <f>IF(Aチーム用勤務希望表!G21&lt;&gt;"",Aチーム用勤務希望表!G21,"")</f>
        <v>2</v>
      </c>
      <c r="H21" s="315">
        <f>IF(Aチーム用勤務希望表!H21&lt;&gt;"",Aチーム用勤務希望表!H21,"")</f>
        <v>2</v>
      </c>
      <c r="I21" s="317">
        <f>IF(Aチーム用勤務希望表!I21&lt;&gt;"",Aチーム用勤務希望表!I21,"")</f>
        <v>6</v>
      </c>
      <c r="J21" s="154" t="s">
        <v>74</v>
      </c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29"/>
      <c r="Y21" s="129"/>
      <c r="Z21" s="186"/>
      <c r="AA21" s="129"/>
      <c r="AB21" s="129"/>
      <c r="AC21" s="129"/>
      <c r="AD21" s="129"/>
      <c r="AE21" s="129"/>
      <c r="AF21" s="129"/>
      <c r="AG21" s="129"/>
      <c r="AH21" s="129"/>
      <c r="AI21" s="129"/>
      <c r="AJ21" s="129"/>
      <c r="AK21" s="129"/>
      <c r="AL21" s="129"/>
      <c r="AM21" s="129"/>
      <c r="AN21" s="129"/>
      <c r="AO21" s="130"/>
      <c r="AP21" s="88">
        <f>IF(E21="","",COUNTIF(K21:AO21,"日"))</f>
        <v>0</v>
      </c>
      <c r="AQ21" s="84" t="str">
        <f>IF($D$1="二交代制",IF(E21="","",COUNTIF(K21:AO21,"当")),"")</f>
        <v/>
      </c>
      <c r="AR21" s="84" t="str">
        <f t="shared" ref="AR21" si="8">IF($D$1="二交代制",IF(E21="","",IF(($F21-AQ21)&gt;0,TEXT(($F21-AQ21),"@")&amp;"日, 不足しています",IF(($F21-AQ21)=0,"指定日数に等しいです",IF(($F21-AQ21)&lt;0,TEXT(-($F21-AQ21),"@")&amp;"日, 余っています","")))),"")</f>
        <v/>
      </c>
      <c r="AS21" s="84">
        <f>IF($D$1="三交代制",IF(E21="","",COUNTIF(K21:AO21,"準")),"")</f>
        <v>0</v>
      </c>
      <c r="AT21" s="87" t="str">
        <f t="shared" ref="AT21" si="9">IF($D$1="三交代制",IF(E21="","",IF(($G21-AS21)&gt;0,TEXT(($G21-AS21),"@")&amp;"日, 不足しています",IF(($G21-AS21)=0,"指定日数に等しいです",IF(($G21-AS21)&lt;0,TEXT(-($G21-AS21),"@")&amp;"日, 余っています","")))),"")</f>
        <v>2日, 不足しています</v>
      </c>
      <c r="AU21" s="84">
        <f>IF($D$1="三交代制",IF(E21="","",COUNTIF(K21:AO21,"深")),"")</f>
        <v>0</v>
      </c>
      <c r="AV21" s="84" t="str">
        <f t="shared" ref="AV21" si="10">IF($D$1="三交代制",IF(E21="","",IF(($H21-AU21)&gt;0,TEXT(($H21-AU21),"@")&amp;"日, 不足しています",IF(($H21-AU21)=0,"指定日数に等しいです",IF(($H21-AU21)&lt;0,TEXT(-($H21-AU21),"@")&amp;"日, 余っています","")))),"")</f>
        <v>2日, 不足しています</v>
      </c>
      <c r="AW21" s="84">
        <f>IF(E21="","",COUNTIF(K21:AO21,"休"))</f>
        <v>0</v>
      </c>
      <c r="AX21" s="85" t="str">
        <f t="shared" ref="AX21" si="11">IF(E21="","",IF(($I21-AW21)&gt;0,TEXT(($I21-AW21),"@")&amp;"日, 不足しています",IF(($I21-AW21)=0,"指定日数に等しいです",IF(($I21-AW21)&lt;0,TEXT(-($I21-AW21),"@")&amp;"日, 余っています",""))))</f>
        <v>6日, 不足しています</v>
      </c>
      <c r="AZ21" s="194" t="str">
        <f t="shared" ref="AZ21" si="12">IF(AND((COUNTIF(K21:AO21,"日")+COUNTIF(K21:AO21,"当")+COUNTIF(K21:AO21,"明")+COUNTIF(K21:AO21,"準")+COUNTIF(K21:AO21,"深")+COUNTIF(K21:AO21,"休"))&gt;0,$E21=""),"氏名を入力して下さい！勤務希望が入力されているのに, 氏名が入力されていません！",IF(
OR(AND($AM$18="×",AM21&lt;&gt;""),AND($AN$18="×",AN21&lt;&gt;""),AND($AO$18="×",AO21&lt;&gt;"")),TEXT($D$9,"m月")&amp;"に含まれない日の希望欄は空白にして下さい！",IF(
AND($D$1="二交代制", COUNTIF(K21:AO21,"準")&gt;0),"「準」夜勤を消して下さい！", IF(AND($D$1="二交代制", COUNTIF(K21:AO21,"深")&gt;0),"「深」夜勤を消して下さい！",IF(AND($D$1="三交代制", COUNTIF(K21:AO21,"当")&gt;0),"「当」直を消して下さい！",IF(AND($D$1="三交代制", COUNTIF(K21:AO21,"明")&gt;0),"「明」けを消して下さい！",
IF(COUNTIF(K162:AO163,10)&gt;0,"「当直→明け→休み」を2回以上, "&amp;CHAR(10)&amp;"連続させないで下さい！",IF(COUNTIF(K162:AO163,20)&gt;0,"「準, 深夜勤務」は3回以上, "&amp;CHAR(10)&amp;"連続させないようにして下さい！",
IF(COUNTIF(K162:AO163,30)&gt;0,"「当直→明け→休み」"&amp;CHAR(10)&amp;"にして下さい！",IF(COUNTIF(K162:AO163,40)&gt;0,"「日(休)→準→休」「日(休)→準→準→休」,「休→深→休」,"&amp;CHAR(10)&amp;"「休→深→準(深)→休」のどれかにして下さい！",""))))))))))</f>
        <v/>
      </c>
    </row>
    <row r="22" spans="1:58" x14ac:dyDescent="0.4">
      <c r="D22" s="321"/>
      <c r="E22" s="321"/>
      <c r="F22" s="230"/>
      <c r="G22" s="315"/>
      <c r="H22" s="315"/>
      <c r="I22" s="317"/>
      <c r="J22" s="154" t="s">
        <v>5</v>
      </c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129"/>
      <c r="W22" s="129"/>
      <c r="X22" s="129"/>
      <c r="Y22" s="129"/>
      <c r="Z22" s="129"/>
      <c r="AA22" s="129"/>
      <c r="AB22" s="129"/>
      <c r="AC22" s="129"/>
      <c r="AD22" s="129"/>
      <c r="AE22" s="129"/>
      <c r="AF22" s="129"/>
      <c r="AG22" s="129"/>
      <c r="AH22" s="129"/>
      <c r="AI22" s="129"/>
      <c r="AJ22" s="129"/>
      <c r="AK22" s="129"/>
      <c r="AL22" s="129"/>
      <c r="AM22" s="129"/>
      <c r="AN22" s="129"/>
      <c r="AO22" s="130"/>
      <c r="AP22" s="88"/>
      <c r="AQ22" s="87"/>
      <c r="AR22" s="87"/>
      <c r="AS22" s="87"/>
      <c r="AT22" s="87"/>
      <c r="AU22" s="87"/>
      <c r="AV22" s="87"/>
      <c r="AW22" s="87"/>
      <c r="AX22" s="55"/>
      <c r="AZ22" s="194"/>
    </row>
    <row r="23" spans="1:58" x14ac:dyDescent="0.4">
      <c r="D23" s="321"/>
      <c r="E23" s="321" t="str">
        <f>IF(Aチーム用勤務希望表!E23&lt;&gt;"",Aチーム用勤務希望表!E23,"")</f>
        <v>高橋</v>
      </c>
      <c r="F23" s="230">
        <f>IF(Aチーム用勤務希望表!F23&lt;&gt;"",Aチーム用勤務希望表!F23,"")</f>
        <v>2</v>
      </c>
      <c r="G23" s="315">
        <f>IF(Aチーム用勤務希望表!G23&lt;&gt;"",Aチーム用勤務希望表!G23,"")</f>
        <v>2</v>
      </c>
      <c r="H23" s="315">
        <f>IF(Aチーム用勤務希望表!H23&lt;&gt;"",Aチーム用勤務希望表!H23,"")</f>
        <v>2</v>
      </c>
      <c r="I23" s="317">
        <f>IF(Aチーム用勤務希望表!I23&lt;&gt;"",Aチーム用勤務希望表!I23,"")</f>
        <v>6</v>
      </c>
      <c r="J23" s="154" t="s">
        <v>74</v>
      </c>
      <c r="K23" s="131"/>
      <c r="L23" s="131"/>
      <c r="M23" s="131"/>
      <c r="N23" s="131"/>
      <c r="O23" s="131"/>
      <c r="P23" s="131"/>
      <c r="Q23" s="131"/>
      <c r="R23" s="131"/>
      <c r="S23" s="131"/>
      <c r="T23" s="131"/>
      <c r="U23" s="131"/>
      <c r="V23" s="131"/>
      <c r="W23" s="131"/>
      <c r="X23" s="129"/>
      <c r="Y23" s="129"/>
      <c r="Z23" s="186"/>
      <c r="AA23" s="129"/>
      <c r="AB23" s="129"/>
      <c r="AC23" s="129"/>
      <c r="AD23" s="129"/>
      <c r="AE23" s="129"/>
      <c r="AF23" s="129"/>
      <c r="AG23" s="129"/>
      <c r="AH23" s="186"/>
      <c r="AI23" s="129"/>
      <c r="AJ23" s="129"/>
      <c r="AK23" s="129"/>
      <c r="AL23" s="129"/>
      <c r="AM23" s="129"/>
      <c r="AN23" s="129"/>
      <c r="AO23" s="130"/>
      <c r="AP23" s="88">
        <f>IF(E23="","",COUNTIF(K23:AO23,"日"))</f>
        <v>0</v>
      </c>
      <c r="AQ23" s="84" t="str">
        <f>IF($D$1="二交代制",IF(E23="","",COUNTIF(K23:AO23,"当")),"")</f>
        <v/>
      </c>
      <c r="AR23" s="84" t="str">
        <f t="shared" ref="AR23" si="13">IF($D$1="二交代制",IF(E23="","",IF(($F23-AQ23)&gt;0,TEXT(($F23-AQ23),"@")&amp;"日, 不足しています",IF(($F23-AQ23)=0,"指定日数に等しいです",IF(($F23-AQ23)&lt;0,TEXT(-($F23-AQ23),"@")&amp;"日, 余っています","")))),"")</f>
        <v/>
      </c>
      <c r="AS23" s="84">
        <f>IF($D$1="三交代制",IF(E23="","",COUNTIF(K23:AO23,"準")),"")</f>
        <v>0</v>
      </c>
      <c r="AT23" s="87" t="str">
        <f t="shared" ref="AT23" si="14">IF($D$1="三交代制",IF(E23="","",IF(($G23-AS23)&gt;0,TEXT(($G23-AS23),"@")&amp;"日, 不足しています",IF(($G23-AS23)=0,"指定日数に等しいです",IF(($G23-AS23)&lt;0,TEXT(-($G23-AS23),"@")&amp;"日, 余っています","")))),"")</f>
        <v>2日, 不足しています</v>
      </c>
      <c r="AU23" s="84">
        <f>IF($D$1="三交代制",IF(E23="","",COUNTIF(K23:AO23,"深")),"")</f>
        <v>0</v>
      </c>
      <c r="AV23" s="84" t="str">
        <f t="shared" ref="AV23" si="15">IF($D$1="三交代制",IF(E23="","",IF(($H23-AU23)&gt;0,TEXT(($H23-AU23),"@")&amp;"日, 不足しています",IF(($H23-AU23)=0,"指定日数に等しいです",IF(($H23-AU23)&lt;0,TEXT(-($H23-AU23),"@")&amp;"日, 余っています","")))),"")</f>
        <v>2日, 不足しています</v>
      </c>
      <c r="AW23" s="84">
        <f>IF(E23="","",COUNTIF(K23:AO23,"休"))</f>
        <v>0</v>
      </c>
      <c r="AX23" s="85" t="str">
        <f t="shared" ref="AX23" si="16">IF(E23="","",IF(($I23-AW23)&gt;0,TEXT(($I23-AW23),"@")&amp;"日, 不足しています",IF(($I23-AW23)=0,"指定日数に等しいです",IF(($I23-AW23)&lt;0,TEXT(-($I23-AW23),"@")&amp;"日, 余っています",""))))</f>
        <v>6日, 不足しています</v>
      </c>
      <c r="AZ23" s="194" t="str">
        <f t="shared" ref="AZ23" si="17">IF(AND((COUNTIF(K23:AO23,"日")+COUNTIF(K23:AO23,"当")+COUNTIF(K23:AO23,"明")+COUNTIF(K23:AO23,"準")+COUNTIF(K23:AO23,"深")+COUNTIF(K23:AO23,"休"))&gt;0,$E23=""),"氏名を入力して下さい！勤務希望が入力されているのに, 氏名が入力されていません！",IF(
OR(AND($AM$18="×",AM23&lt;&gt;""),AND($AN$18="×",AN23&lt;&gt;""),AND($AO$18="×",AO23&lt;&gt;"")),TEXT($D$9,"m月")&amp;"に含まれない日の希望欄は空白にして下さい！",IF(
AND($D$1="二交代制", COUNTIF(K23:AO23,"準")&gt;0),"「準」夜勤を消して下さい！", IF(AND($D$1="二交代制", COUNTIF(K23:AO23,"深")&gt;0),"「深」夜勤を消して下さい！",IF(AND($D$1="三交代制", COUNTIF(K23:AO23,"当")&gt;0),"「当」直を消して下さい！",IF(AND($D$1="三交代制", COUNTIF(K23:AO23,"明")&gt;0),"「明」けを消して下さい！",
IF(COUNTIF(K164:AO165,10)&gt;0,"「当直→明け→休み」を2回以上, "&amp;CHAR(10)&amp;"連続させないで下さい！",IF(COUNTIF(K164:AO165,20)&gt;0,"「準, 深夜勤務」は3回以上, "&amp;CHAR(10)&amp;"連続させないようにして下さい！",
IF(COUNTIF(K164:AO165,30)&gt;0,"「当直→明け→休み」"&amp;CHAR(10)&amp;"にして下さい！",IF(COUNTIF(K164:AO165,40)&gt;0,"「日(休)→準→休」「日(休)→準→準→休」,「休→深→休」,"&amp;CHAR(10)&amp;"「休→深→準(深)→休」のどれかにして下さい！",""))))))))))</f>
        <v/>
      </c>
    </row>
    <row r="24" spans="1:58" x14ac:dyDescent="0.4">
      <c r="D24" s="321"/>
      <c r="E24" s="321"/>
      <c r="F24" s="230"/>
      <c r="G24" s="315"/>
      <c r="H24" s="315"/>
      <c r="I24" s="317"/>
      <c r="J24" s="154" t="s">
        <v>5</v>
      </c>
      <c r="K24" s="129"/>
      <c r="L24" s="129"/>
      <c r="M24" s="129"/>
      <c r="N24" s="129"/>
      <c r="O24" s="129"/>
      <c r="P24" s="129"/>
      <c r="Q24" s="129"/>
      <c r="R24" s="129"/>
      <c r="S24" s="129"/>
      <c r="T24" s="129"/>
      <c r="U24" s="129"/>
      <c r="V24" s="129"/>
      <c r="W24" s="129"/>
      <c r="X24" s="129"/>
      <c r="Y24" s="129"/>
      <c r="Z24" s="129"/>
      <c r="AA24" s="129"/>
      <c r="AB24" s="129"/>
      <c r="AC24" s="129"/>
      <c r="AD24" s="129"/>
      <c r="AE24" s="129"/>
      <c r="AF24" s="129"/>
      <c r="AG24" s="129"/>
      <c r="AH24" s="129"/>
      <c r="AI24" s="129"/>
      <c r="AJ24" s="129"/>
      <c r="AK24" s="129"/>
      <c r="AL24" s="129"/>
      <c r="AM24" s="129"/>
      <c r="AN24" s="129"/>
      <c r="AO24" s="130"/>
      <c r="AP24" s="88"/>
      <c r="AQ24" s="87"/>
      <c r="AR24" s="87"/>
      <c r="AS24" s="87"/>
      <c r="AT24" s="87"/>
      <c r="AU24" s="87"/>
      <c r="AV24" s="87"/>
      <c r="AW24" s="87"/>
      <c r="AX24" s="55"/>
      <c r="AZ24" s="194"/>
    </row>
    <row r="25" spans="1:58" x14ac:dyDescent="0.4">
      <c r="D25" s="321"/>
      <c r="E25" s="321" t="str">
        <f>IF(Aチーム用勤務希望表!E25&lt;&gt;"",Aチーム用勤務希望表!E25,"")</f>
        <v>田中</v>
      </c>
      <c r="F25" s="230">
        <f>IF(Aチーム用勤務希望表!F25&lt;&gt;"",Aチーム用勤務希望表!F25,"")</f>
        <v>2</v>
      </c>
      <c r="G25" s="315">
        <f>IF(Aチーム用勤務希望表!G25&lt;&gt;"",Aチーム用勤務希望表!G25,"")</f>
        <v>2</v>
      </c>
      <c r="H25" s="315">
        <f>IF(Aチーム用勤務希望表!H25&lt;&gt;"",Aチーム用勤務希望表!H25,"")</f>
        <v>2</v>
      </c>
      <c r="I25" s="317">
        <f>IF(Aチーム用勤務希望表!I25&lt;&gt;"",Aチーム用勤務希望表!I25,"")</f>
        <v>7</v>
      </c>
      <c r="J25" s="154" t="s">
        <v>74</v>
      </c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  <c r="W25" s="131"/>
      <c r="X25" s="129"/>
      <c r="Y25" s="186"/>
      <c r="Z25" s="129"/>
      <c r="AA25" s="129"/>
      <c r="AB25" s="129"/>
      <c r="AC25" s="129"/>
      <c r="AD25" s="129"/>
      <c r="AE25" s="186"/>
      <c r="AF25" s="129"/>
      <c r="AG25" s="129"/>
      <c r="AH25" s="129"/>
      <c r="AI25" s="129"/>
      <c r="AJ25" s="129"/>
      <c r="AK25" s="186"/>
      <c r="AL25" s="129"/>
      <c r="AM25" s="186"/>
      <c r="AN25" s="129"/>
      <c r="AO25" s="130"/>
      <c r="AP25" s="88">
        <f>IF(E25="","",COUNTIF(K25:AO25,"日"))</f>
        <v>0</v>
      </c>
      <c r="AQ25" s="84" t="str">
        <f>IF($D$1="二交代制",IF(E25="","",COUNTIF(K25:AO25,"当")),"")</f>
        <v/>
      </c>
      <c r="AR25" s="84" t="str">
        <f t="shared" ref="AR25" si="18">IF($D$1="二交代制",IF(E25="","",IF(($F25-AQ25)&gt;0,TEXT(($F25-AQ25),"@")&amp;"日, 不足しています",IF(($F25-AQ25)=0,"指定日数に等しいです",IF(($F25-AQ25)&lt;0,TEXT(-($F25-AQ25),"@")&amp;"日, 余っています","")))),"")</f>
        <v/>
      </c>
      <c r="AS25" s="84">
        <f>IF($D$1="三交代制",IF(E25="","",COUNTIF(K25:AO25,"準")),"")</f>
        <v>0</v>
      </c>
      <c r="AT25" s="87" t="str">
        <f t="shared" ref="AT25" si="19">IF($D$1="三交代制",IF(E25="","",IF(($G25-AS25)&gt;0,TEXT(($G25-AS25),"@")&amp;"日, 不足しています",IF(($G25-AS25)=0,"指定日数に等しいです",IF(($G25-AS25)&lt;0,TEXT(-($G25-AS25),"@")&amp;"日, 余っています","")))),"")</f>
        <v>2日, 不足しています</v>
      </c>
      <c r="AU25" s="84">
        <f>IF($D$1="三交代制",IF(E25="","",COUNTIF(K25:AO25,"深")),"")</f>
        <v>0</v>
      </c>
      <c r="AV25" s="84" t="str">
        <f t="shared" ref="AV25" si="20">IF($D$1="三交代制",IF(E25="","",IF(($H25-AU25)&gt;0,TEXT(($H25-AU25),"@")&amp;"日, 不足しています",IF(($H25-AU25)=0,"指定日数に等しいです",IF(($H25-AU25)&lt;0,TEXT(-($H25-AU25),"@")&amp;"日, 余っています","")))),"")</f>
        <v>2日, 不足しています</v>
      </c>
      <c r="AW25" s="84">
        <f>IF(E25="","",COUNTIF(K25:AO25,"休"))</f>
        <v>0</v>
      </c>
      <c r="AX25" s="85" t="str">
        <f t="shared" ref="AX25" si="21">IF(E25="","",IF(($I25-AW25)&gt;0,TEXT(($I25-AW25),"@")&amp;"日, 不足しています",IF(($I25-AW25)=0,"指定日数に等しいです",IF(($I25-AW25)&lt;0,TEXT(-($I25-AW25),"@")&amp;"日, 余っています",""))))</f>
        <v>7日, 不足しています</v>
      </c>
      <c r="AZ25" s="194" t="str">
        <f t="shared" ref="AZ25" si="22">IF(AND((COUNTIF(K25:AO25,"日")+COUNTIF(K25:AO25,"当")+COUNTIF(K25:AO25,"明")+COUNTIF(K25:AO25,"準")+COUNTIF(K25:AO25,"深")+COUNTIF(K25:AO25,"休"))&gt;0,$E25=""),"氏名を入力して下さい！勤務希望が入力されているのに, 氏名が入力されていません！",IF(
OR(AND($AM$18="×",AM25&lt;&gt;""),AND($AN$18="×",AN25&lt;&gt;""),AND($AO$18="×",AO25&lt;&gt;"")),TEXT($D$9,"m月")&amp;"に含まれない日の希望欄は空白にして下さい！",IF(
AND($D$1="二交代制", COUNTIF(K25:AO25,"準")&gt;0),"「準」夜勤を消して下さい！", IF(AND($D$1="二交代制", COUNTIF(K25:AO25,"深")&gt;0),"「深」夜勤を消して下さい！",IF(AND($D$1="三交代制", COUNTIF(K25:AO25,"当")&gt;0),"「当」直を消して下さい！",IF(AND($D$1="三交代制", COUNTIF(K25:AO25,"明")&gt;0),"「明」けを消して下さい！",
IF(COUNTIF(K166:AO167,10)&gt;0,"「当直→明け→休み」を2回以上, "&amp;CHAR(10)&amp;"連続させないで下さい！",IF(COUNTIF(K166:AO167,20)&gt;0,"「準, 深夜勤務」は3回以上, "&amp;CHAR(10)&amp;"連続させないようにして下さい！",
IF(COUNTIF(K166:AO167,30)&gt;0,"「当直→明け→休み」"&amp;CHAR(10)&amp;"にして下さい！",IF(COUNTIF(K166:AO167,40)&gt;0,"「日(休)→準→休」「日(休)→準→準→休」,「休→深→休」,"&amp;CHAR(10)&amp;"「休→深→準(深)→休」のどれかにして下さい！",""))))))))))</f>
        <v/>
      </c>
    </row>
    <row r="26" spans="1:58" x14ac:dyDescent="0.4">
      <c r="D26" s="321"/>
      <c r="E26" s="321"/>
      <c r="F26" s="230"/>
      <c r="G26" s="315"/>
      <c r="H26" s="315"/>
      <c r="I26" s="317"/>
      <c r="J26" s="154" t="s">
        <v>5</v>
      </c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129"/>
      <c r="AG26" s="129"/>
      <c r="AH26" s="129"/>
      <c r="AI26" s="129"/>
      <c r="AJ26" s="129"/>
      <c r="AK26" s="129"/>
      <c r="AL26" s="129"/>
      <c r="AM26" s="129"/>
      <c r="AN26" s="129"/>
      <c r="AO26" s="130"/>
      <c r="AP26" s="88"/>
      <c r="AQ26" s="87"/>
      <c r="AR26" s="87"/>
      <c r="AS26" s="87"/>
      <c r="AT26" s="87"/>
      <c r="AU26" s="87"/>
      <c r="AV26" s="87"/>
      <c r="AW26" s="87"/>
      <c r="AX26" s="55"/>
      <c r="AZ26" s="194"/>
    </row>
    <row r="27" spans="1:58" x14ac:dyDescent="0.4">
      <c r="D27" s="321"/>
      <c r="E27" s="321" t="str">
        <f>IF(Aチーム用勤務希望表!E27&lt;&gt;"",Aチーム用勤務希望表!E27,"")</f>
        <v>伊藤</v>
      </c>
      <c r="F27" s="230">
        <f>IF(Aチーム用勤務希望表!F27&lt;&gt;"",Aチーム用勤務希望表!F27,"")</f>
        <v>2</v>
      </c>
      <c r="G27" s="315">
        <f>IF(Aチーム用勤務希望表!G27&lt;&gt;"",Aチーム用勤務希望表!G27,"")</f>
        <v>2</v>
      </c>
      <c r="H27" s="315">
        <f>IF(Aチーム用勤務希望表!H27&lt;&gt;"",Aチーム用勤務希望表!H27,"")</f>
        <v>2</v>
      </c>
      <c r="I27" s="317">
        <f>IF(Aチーム用勤務希望表!I27&lt;&gt;"",Aチーム用勤務希望表!I27,"")</f>
        <v>7</v>
      </c>
      <c r="J27" s="154" t="s">
        <v>74</v>
      </c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31"/>
      <c r="V27" s="131"/>
      <c r="W27" s="131"/>
      <c r="X27" s="129"/>
      <c r="Y27" s="129"/>
      <c r="Z27" s="129"/>
      <c r="AA27" s="129"/>
      <c r="AB27" s="129"/>
      <c r="AC27" s="129"/>
      <c r="AD27" s="129"/>
      <c r="AE27" s="129"/>
      <c r="AF27" s="129"/>
      <c r="AG27" s="129"/>
      <c r="AH27" s="129"/>
      <c r="AI27" s="129"/>
      <c r="AJ27" s="186"/>
      <c r="AK27" s="129"/>
      <c r="AL27" s="129"/>
      <c r="AM27" s="129"/>
      <c r="AN27" s="129"/>
      <c r="AO27" s="130"/>
      <c r="AP27" s="88">
        <f>IF(E27="","",COUNTIF(K27:AO27,"日"))</f>
        <v>0</v>
      </c>
      <c r="AQ27" s="84" t="str">
        <f>IF($D$1="二交代制",IF(E27="","",COUNTIF(K27:AO27,"当")),"")</f>
        <v/>
      </c>
      <c r="AR27" s="84" t="str">
        <f t="shared" ref="AR27" si="23">IF($D$1="二交代制",IF(E27="","",IF(($F27-AQ27)&gt;0,TEXT(($F27-AQ27),"@")&amp;"日, 不足しています",IF(($F27-AQ27)=0,"指定日数に等しいです",IF(($F27-AQ27)&lt;0,TEXT(-($F27-AQ27),"@")&amp;"日, 余っています","")))),"")</f>
        <v/>
      </c>
      <c r="AS27" s="84">
        <f>IF($D$1="三交代制",IF(E27="","",COUNTIF(K27:AO27,"準")),"")</f>
        <v>0</v>
      </c>
      <c r="AT27" s="87" t="str">
        <f t="shared" ref="AT27" si="24">IF($D$1="三交代制",IF(E27="","",IF(($G27-AS27)&gt;0,TEXT(($G27-AS27),"@")&amp;"日, 不足しています",IF(($G27-AS27)=0,"指定日数に等しいです",IF(($G27-AS27)&lt;0,TEXT(-($G27-AS27),"@")&amp;"日, 余っています","")))),"")</f>
        <v>2日, 不足しています</v>
      </c>
      <c r="AU27" s="84">
        <f>IF($D$1="三交代制",IF(E27="","",COUNTIF(K27:AO27,"深")),"")</f>
        <v>0</v>
      </c>
      <c r="AV27" s="84" t="str">
        <f t="shared" ref="AV27" si="25">IF($D$1="三交代制",IF(E27="","",IF(($H27-AU27)&gt;0,TEXT(($H27-AU27),"@")&amp;"日, 不足しています",IF(($H27-AU27)=0,"指定日数に等しいです",IF(($H27-AU27)&lt;0,TEXT(-($H27-AU27),"@")&amp;"日, 余っています","")))),"")</f>
        <v>2日, 不足しています</v>
      </c>
      <c r="AW27" s="84">
        <f>IF(E27="","",COUNTIF(K27:AO27,"休"))</f>
        <v>0</v>
      </c>
      <c r="AX27" s="85" t="str">
        <f t="shared" ref="AX27" si="26">IF(E27="","",IF(($I27-AW27)&gt;0,TEXT(($I27-AW27),"@")&amp;"日, 不足しています",IF(($I27-AW27)=0,"指定日数に等しいです",IF(($I27-AW27)&lt;0,TEXT(-($I27-AW27),"@")&amp;"日, 余っています",""))))</f>
        <v>7日, 不足しています</v>
      </c>
      <c r="AZ27" s="194" t="str">
        <f t="shared" ref="AZ27" si="27">IF(AND((COUNTIF(K27:AO27,"日")+COUNTIF(K27:AO27,"当")+COUNTIF(K27:AO27,"明")+COUNTIF(K27:AO27,"準")+COUNTIF(K27:AO27,"深")+COUNTIF(K27:AO27,"休"))&gt;0,$E27=""),"氏名を入力して下さい！勤務希望が入力されているのに, 氏名が入力されていません！",IF(
OR(AND($AM$18="×",AM27&lt;&gt;""),AND($AN$18="×",AN27&lt;&gt;""),AND($AO$18="×",AO27&lt;&gt;"")),TEXT($D$9,"m月")&amp;"に含まれない日の希望欄は空白にして下さい！",IF(
AND($D$1="二交代制", COUNTIF(K27:AO27,"準")&gt;0),"「準」夜勤を消して下さい！", IF(AND($D$1="二交代制", COUNTIF(K27:AO27,"深")&gt;0),"「深」夜勤を消して下さい！",IF(AND($D$1="三交代制", COUNTIF(K27:AO27,"当")&gt;0),"「当」直を消して下さい！",IF(AND($D$1="三交代制", COUNTIF(K27:AO27,"明")&gt;0),"「明」けを消して下さい！",
IF(COUNTIF(K168:AO169,10)&gt;0,"「当直→明け→休み」を2回以上, "&amp;CHAR(10)&amp;"連続させないで下さい！",IF(COUNTIF(K168:AO169,20)&gt;0,"「準, 深夜勤務」は3回以上, "&amp;CHAR(10)&amp;"連続させないようにして下さい！",
IF(COUNTIF(K168:AO169,30)&gt;0,"「当直→明け→休み」"&amp;CHAR(10)&amp;"にして下さい！",IF(COUNTIF(K168:AO169,40)&gt;0,"「日(休)→準→休」「日(休)→準→準→休」,「休→深→休」,"&amp;CHAR(10)&amp;"「休→深→準(深)→休」のどれかにして下さい！",""))))))))))</f>
        <v/>
      </c>
    </row>
    <row r="28" spans="1:58" x14ac:dyDescent="0.4">
      <c r="D28" s="321"/>
      <c r="E28" s="321"/>
      <c r="F28" s="230"/>
      <c r="G28" s="315"/>
      <c r="H28" s="315"/>
      <c r="I28" s="317"/>
      <c r="J28" s="154" t="s">
        <v>5</v>
      </c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29"/>
      <c r="AF28" s="129"/>
      <c r="AG28" s="129"/>
      <c r="AH28" s="129"/>
      <c r="AI28" s="129"/>
      <c r="AJ28" s="129"/>
      <c r="AK28" s="129"/>
      <c r="AL28" s="129"/>
      <c r="AM28" s="129"/>
      <c r="AN28" s="129"/>
      <c r="AO28" s="130"/>
      <c r="AP28" s="88"/>
      <c r="AQ28" s="87"/>
      <c r="AR28" s="87"/>
      <c r="AS28" s="87"/>
      <c r="AT28" s="87"/>
      <c r="AU28" s="87"/>
      <c r="AV28" s="87"/>
      <c r="AW28" s="87"/>
      <c r="AX28" s="55"/>
      <c r="AZ28" s="194"/>
    </row>
    <row r="29" spans="1:58" x14ac:dyDescent="0.4">
      <c r="D29" s="321"/>
      <c r="E29" s="321" t="str">
        <f>IF(Aチーム用勤務希望表!E29&lt;&gt;"",Aチーム用勤務希望表!E29,"")</f>
        <v>渡辺</v>
      </c>
      <c r="F29" s="230">
        <f>IF(Aチーム用勤務希望表!F29&lt;&gt;"",Aチーム用勤務希望表!F29,"")</f>
        <v>2</v>
      </c>
      <c r="G29" s="315">
        <f>IF(Aチーム用勤務希望表!G29&lt;&gt;"",Aチーム用勤務希望表!G29,"")</f>
        <v>2</v>
      </c>
      <c r="H29" s="315">
        <f>IF(Aチーム用勤務希望表!H29&lt;&gt;"",Aチーム用勤務希望表!H29,"")</f>
        <v>2</v>
      </c>
      <c r="I29" s="317">
        <f>IF(Aチーム用勤務希望表!I29&lt;&gt;"",Aチーム用勤務希望表!I29,"")</f>
        <v>7</v>
      </c>
      <c r="J29" s="154" t="s">
        <v>74</v>
      </c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129"/>
      <c r="Y29" s="129"/>
      <c r="Z29" s="129"/>
      <c r="AA29" s="129"/>
      <c r="AB29" s="129"/>
      <c r="AC29" s="129"/>
      <c r="AD29" s="186"/>
      <c r="AE29" s="129"/>
      <c r="AF29" s="129"/>
      <c r="AG29" s="129"/>
      <c r="AH29" s="129"/>
      <c r="AI29" s="129"/>
      <c r="AJ29" s="129"/>
      <c r="AK29" s="186"/>
      <c r="AL29" s="129"/>
      <c r="AM29" s="129"/>
      <c r="AN29" s="129"/>
      <c r="AO29" s="130"/>
      <c r="AP29" s="88">
        <f>IF(E29="","",COUNTIF(K29:AO29,"日"))</f>
        <v>0</v>
      </c>
      <c r="AQ29" s="84" t="str">
        <f>IF($D$1="二交代制",IF(E29="","",COUNTIF(K29:AO29,"当")),"")</f>
        <v/>
      </c>
      <c r="AR29" s="84" t="str">
        <f t="shared" ref="AR29" si="28">IF($D$1="二交代制",IF(E29="","",IF(($F29-AQ29)&gt;0,TEXT(($F29-AQ29),"@")&amp;"日, 不足しています",IF(($F29-AQ29)=0,"指定日数に等しいです",IF(($F29-AQ29)&lt;0,TEXT(-($F29-AQ29),"@")&amp;"日, 余っています","")))),"")</f>
        <v/>
      </c>
      <c r="AS29" s="84">
        <f>IF($D$1="三交代制",IF(E29="","",COUNTIF(K29:AO29,"準")),"")</f>
        <v>0</v>
      </c>
      <c r="AT29" s="87" t="str">
        <f t="shared" ref="AT29" si="29">IF($D$1="三交代制",IF(E29="","",IF(($G29-AS29)&gt;0,TEXT(($G29-AS29),"@")&amp;"日, 不足しています",IF(($G29-AS29)=0,"指定日数に等しいです",IF(($G29-AS29)&lt;0,TEXT(-($G29-AS29),"@")&amp;"日, 余っています","")))),"")</f>
        <v>2日, 不足しています</v>
      </c>
      <c r="AU29" s="84">
        <f>IF($D$1="三交代制",IF(E29="","",COUNTIF(K29:AO29,"深")),"")</f>
        <v>0</v>
      </c>
      <c r="AV29" s="84" t="str">
        <f t="shared" ref="AV29" si="30">IF($D$1="三交代制",IF(E29="","",IF(($H29-AU29)&gt;0,TEXT(($H29-AU29),"@")&amp;"日, 不足しています",IF(($H29-AU29)=0,"指定日数に等しいです",IF(($H29-AU29)&lt;0,TEXT(-($H29-AU29),"@")&amp;"日, 余っています","")))),"")</f>
        <v>2日, 不足しています</v>
      </c>
      <c r="AW29" s="84">
        <f>IF(E29="","",COUNTIF(K29:AO29,"休"))</f>
        <v>0</v>
      </c>
      <c r="AX29" s="85" t="str">
        <f t="shared" ref="AX29" si="31">IF(E29="","",IF(($I29-AW29)&gt;0,TEXT(($I29-AW29),"@")&amp;"日, 不足しています",IF(($I29-AW29)=0,"指定日数に等しいです",IF(($I29-AW29)&lt;0,TEXT(-($I29-AW29),"@")&amp;"日, 余っています",""))))</f>
        <v>7日, 不足しています</v>
      </c>
      <c r="AZ29" s="194" t="str">
        <f t="shared" ref="AZ29" si="32">IF(AND((COUNTIF(K29:AO29,"日")+COUNTIF(K29:AO29,"当")+COUNTIF(K29:AO29,"明")+COUNTIF(K29:AO29,"準")+COUNTIF(K29:AO29,"深")+COUNTIF(K29:AO29,"休"))&gt;0,$E29=""),"氏名を入力して下さい！勤務希望が入力されているのに, 氏名が入力されていません！",IF(
OR(AND($AM$18="×",AM29&lt;&gt;""),AND($AN$18="×",AN29&lt;&gt;""),AND($AO$18="×",AO29&lt;&gt;"")),TEXT($D$9,"m月")&amp;"に含まれない日の希望欄は空白にして下さい！",IF(
AND($D$1="二交代制", COUNTIF(K29:AO29,"準")&gt;0),"「準」夜勤を消して下さい！", IF(AND($D$1="二交代制", COUNTIF(K29:AO29,"深")&gt;0),"「深」夜勤を消して下さい！",IF(AND($D$1="三交代制", COUNTIF(K29:AO29,"当")&gt;0),"「当」直を消して下さい！",IF(AND($D$1="三交代制", COUNTIF(K29:AO29,"明")&gt;0),"「明」けを消して下さい！",
IF(COUNTIF(K170:AO171,10)&gt;0,"「当直→明け→休み」を2回以上, "&amp;CHAR(10)&amp;"連続させないで下さい！",IF(COUNTIF(K170:AO171,20)&gt;0,"「準, 深夜勤務」は3回以上, "&amp;CHAR(10)&amp;"連続させないようにして下さい！",
IF(COUNTIF(K170:AO171,30)&gt;0,"「当直→明け→休み」"&amp;CHAR(10)&amp;"にして下さい！",IF(COUNTIF(K170:AO171,40)&gt;0,"「日(休)→準→休」「日(休)→準→準→休」,「休→深→休」,"&amp;CHAR(10)&amp;"「休→深→準(深)→休」のどれかにして下さい！",""))))))))))</f>
        <v/>
      </c>
    </row>
    <row r="30" spans="1:58" x14ac:dyDescent="0.4">
      <c r="D30" s="321"/>
      <c r="E30" s="321"/>
      <c r="F30" s="230"/>
      <c r="G30" s="315"/>
      <c r="H30" s="315"/>
      <c r="I30" s="317"/>
      <c r="J30" s="154" t="s">
        <v>5</v>
      </c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/>
      <c r="AF30" s="129"/>
      <c r="AG30" s="129"/>
      <c r="AH30" s="129"/>
      <c r="AI30" s="129"/>
      <c r="AJ30" s="129"/>
      <c r="AK30" s="129"/>
      <c r="AL30" s="129"/>
      <c r="AM30" s="129"/>
      <c r="AN30" s="129"/>
      <c r="AO30" s="130"/>
      <c r="AP30" s="88"/>
      <c r="AQ30" s="87"/>
      <c r="AR30" s="87"/>
      <c r="AS30" s="87"/>
      <c r="AT30" s="87"/>
      <c r="AU30" s="87"/>
      <c r="AV30" s="87"/>
      <c r="AW30" s="87"/>
      <c r="AX30" s="55"/>
      <c r="AZ30" s="194"/>
    </row>
    <row r="31" spans="1:58" x14ac:dyDescent="0.4">
      <c r="D31" s="321"/>
      <c r="E31" s="321" t="str">
        <f>IF(Aチーム用勤務希望表!E31&lt;&gt;"",Aチーム用勤務希望表!E31,"")</f>
        <v>山本</v>
      </c>
      <c r="F31" s="230">
        <f>IF(Aチーム用勤務希望表!F31&lt;&gt;"",Aチーム用勤務希望表!F31,"")</f>
        <v>2</v>
      </c>
      <c r="G31" s="315">
        <f>IF(Aチーム用勤務希望表!G31&lt;&gt;"",Aチーム用勤務希望表!G31,"")</f>
        <v>2</v>
      </c>
      <c r="H31" s="315">
        <f>IF(Aチーム用勤務希望表!H31&lt;&gt;"",Aチーム用勤務希望表!H31,"")</f>
        <v>2</v>
      </c>
      <c r="I31" s="317">
        <f>IF(Aチーム用勤務希望表!I31&lt;&gt;"",Aチーム用勤務希望表!I31,"")</f>
        <v>8</v>
      </c>
      <c r="J31" s="154" t="s">
        <v>74</v>
      </c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29"/>
      <c r="Y31" s="186"/>
      <c r="Z31" s="129"/>
      <c r="AA31" s="129"/>
      <c r="AB31" s="186"/>
      <c r="AC31" s="129"/>
      <c r="AD31" s="186"/>
      <c r="AE31" s="129"/>
      <c r="AF31" s="129"/>
      <c r="AG31" s="129"/>
      <c r="AH31" s="186"/>
      <c r="AI31" s="129"/>
      <c r="AJ31" s="129"/>
      <c r="AK31" s="186"/>
      <c r="AL31" s="129"/>
      <c r="AM31" s="129"/>
      <c r="AN31" s="129"/>
      <c r="AO31" s="130"/>
      <c r="AP31" s="88">
        <f>IF(E31="","",COUNTIF(K31:AO31,"日"))</f>
        <v>0</v>
      </c>
      <c r="AQ31" s="84" t="str">
        <f>IF($D$1="二交代制",IF(E31="","",COUNTIF(K31:AO31,"当")),"")</f>
        <v/>
      </c>
      <c r="AR31" s="84" t="str">
        <f t="shared" ref="AR31" si="33">IF($D$1="二交代制",IF(E31="","",IF(($F31-AQ31)&gt;0,TEXT(($F31-AQ31),"@")&amp;"日, 不足しています",IF(($F31-AQ31)=0,"指定日数に等しいです",IF(($F31-AQ31)&lt;0,TEXT(-($F31-AQ31),"@")&amp;"日, 余っています","")))),"")</f>
        <v/>
      </c>
      <c r="AS31" s="84">
        <f>IF($D$1="三交代制",IF(E31="","",COUNTIF(K31:AO31,"準")),"")</f>
        <v>0</v>
      </c>
      <c r="AT31" s="87" t="str">
        <f t="shared" ref="AT31" si="34">IF($D$1="三交代制",IF(E31="","",IF(($G31-AS31)&gt;0,TEXT(($G31-AS31),"@")&amp;"日, 不足しています",IF(($G31-AS31)=0,"指定日数に等しいです",IF(($G31-AS31)&lt;0,TEXT(-($G31-AS31),"@")&amp;"日, 余っています","")))),"")</f>
        <v>2日, 不足しています</v>
      </c>
      <c r="AU31" s="84">
        <f>IF($D$1="三交代制",IF(E31="","",COUNTIF(K31:AO31,"深")),"")</f>
        <v>0</v>
      </c>
      <c r="AV31" s="84" t="str">
        <f t="shared" ref="AV31" si="35">IF($D$1="三交代制",IF(E31="","",IF(($H31-AU31)&gt;0,TEXT(($H31-AU31),"@")&amp;"日, 不足しています",IF(($H31-AU31)=0,"指定日数に等しいです",IF(($H31-AU31)&lt;0,TEXT(-($H31-AU31),"@")&amp;"日, 余っています","")))),"")</f>
        <v>2日, 不足しています</v>
      </c>
      <c r="AW31" s="84">
        <f>IF(E31="","",COUNTIF(K31:AO31,"休"))</f>
        <v>0</v>
      </c>
      <c r="AX31" s="85" t="str">
        <f t="shared" ref="AX31" si="36">IF(E31="","",IF(($I31-AW31)&gt;0,TEXT(($I31-AW31),"@")&amp;"日, 不足しています",IF(($I31-AW31)=0,"指定日数に等しいです",IF(($I31-AW31)&lt;0,TEXT(-($I31-AW31),"@")&amp;"日, 余っています",""))))</f>
        <v>8日, 不足しています</v>
      </c>
      <c r="AZ31" s="194" t="str">
        <f t="shared" ref="AZ31" si="37">IF(AND((COUNTIF(K31:AO31,"日")+COUNTIF(K31:AO31,"当")+COUNTIF(K31:AO31,"明")+COUNTIF(K31:AO31,"準")+COUNTIF(K31:AO31,"深")+COUNTIF(K31:AO31,"休"))&gt;0,$E31=""),"氏名を入力して下さい！勤務希望が入力されているのに, 氏名が入力されていません！",IF(
OR(AND($AM$18="×",AM31&lt;&gt;""),AND($AN$18="×",AN31&lt;&gt;""),AND($AO$18="×",AO31&lt;&gt;"")),TEXT($D$9,"m月")&amp;"に含まれない日の希望欄は空白にして下さい！",IF(
AND($D$1="二交代制", COUNTIF(K31:AO31,"準")&gt;0),"「準」夜勤を消して下さい！", IF(AND($D$1="二交代制", COUNTIF(K31:AO31,"深")&gt;0),"「深」夜勤を消して下さい！",IF(AND($D$1="三交代制", COUNTIF(K31:AO31,"当")&gt;0),"「当」直を消して下さい！",IF(AND($D$1="三交代制", COUNTIF(K31:AO31,"明")&gt;0),"「明」けを消して下さい！",
IF(COUNTIF(K172:AO173,10)&gt;0,"「当直→明け→休み」を2回以上, "&amp;CHAR(10)&amp;"連続させないで下さい！",IF(COUNTIF(K172:AO173,20)&gt;0,"「準, 深夜勤務」は3回以上, "&amp;CHAR(10)&amp;"連続させないようにして下さい！",
IF(COUNTIF(K172:AO173,30)&gt;0,"「当直→明け→休み」"&amp;CHAR(10)&amp;"にして下さい！",IF(COUNTIF(K172:AO173,40)&gt;0,"「日(休)→準→休」「日(休)→準→準→休」,「休→深→休」,"&amp;CHAR(10)&amp;"「休→深→準(深)→休」のどれかにして下さい！",""))))))))))</f>
        <v/>
      </c>
    </row>
    <row r="32" spans="1:58" x14ac:dyDescent="0.4">
      <c r="D32" s="321"/>
      <c r="E32" s="321"/>
      <c r="F32" s="230"/>
      <c r="G32" s="315"/>
      <c r="H32" s="315"/>
      <c r="I32" s="317"/>
      <c r="J32" s="154" t="s">
        <v>5</v>
      </c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29"/>
      <c r="AF32" s="129"/>
      <c r="AG32" s="129"/>
      <c r="AH32" s="129"/>
      <c r="AI32" s="129"/>
      <c r="AJ32" s="129"/>
      <c r="AK32" s="129"/>
      <c r="AL32" s="129"/>
      <c r="AM32" s="129"/>
      <c r="AN32" s="129"/>
      <c r="AO32" s="130"/>
      <c r="AP32" s="88"/>
      <c r="AQ32" s="87"/>
      <c r="AR32" s="87"/>
      <c r="AS32" s="87"/>
      <c r="AT32" s="87"/>
      <c r="AU32" s="87"/>
      <c r="AV32" s="87"/>
      <c r="AW32" s="87"/>
      <c r="AX32" s="55"/>
      <c r="AZ32" s="194"/>
    </row>
    <row r="33" spans="4:52" x14ac:dyDescent="0.4">
      <c r="D33" s="321"/>
      <c r="E33" s="321" t="str">
        <f>IF(Aチーム用勤務希望表!E33&lt;&gt;"",Aチーム用勤務希望表!E33,"")</f>
        <v>中村</v>
      </c>
      <c r="F33" s="230">
        <f>IF(Aチーム用勤務希望表!F33&lt;&gt;"",Aチーム用勤務希望表!F33,"")</f>
        <v>2</v>
      </c>
      <c r="G33" s="315">
        <f>IF(Aチーム用勤務希望表!G33&lt;&gt;"",Aチーム用勤務希望表!G33,"")</f>
        <v>2</v>
      </c>
      <c r="H33" s="315">
        <f>IF(Aチーム用勤務希望表!H33&lt;&gt;"",Aチーム用勤務希望表!H33,"")</f>
        <v>2</v>
      </c>
      <c r="I33" s="317">
        <f>IF(Aチーム用勤務希望表!I33&lt;&gt;"",Aチーム用勤務希望表!I33,"")</f>
        <v>8</v>
      </c>
      <c r="J33" s="154" t="s">
        <v>74</v>
      </c>
      <c r="K33" s="129"/>
      <c r="L33" s="129"/>
      <c r="M33" s="186"/>
      <c r="N33" s="129"/>
      <c r="O33" s="129"/>
      <c r="P33" s="129"/>
      <c r="Q33" s="129"/>
      <c r="R33" s="129"/>
      <c r="S33" s="186"/>
      <c r="T33" s="129"/>
      <c r="U33" s="129"/>
      <c r="V33" s="129"/>
      <c r="W33" s="129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86"/>
      <c r="AI33" s="129"/>
      <c r="AJ33" s="129"/>
      <c r="AK33" s="129"/>
      <c r="AL33" s="129"/>
      <c r="AM33" s="129"/>
      <c r="AN33" s="129"/>
      <c r="AO33" s="130"/>
      <c r="AP33" s="88">
        <f>IF(E33="","",COUNTIF(K33:AO33,"日"))</f>
        <v>0</v>
      </c>
      <c r="AQ33" s="84" t="str">
        <f>IF($D$1="二交代制",IF(E33="","",COUNTIF(K33:AO33,"当")),"")</f>
        <v/>
      </c>
      <c r="AR33" s="84" t="str">
        <f t="shared" ref="AR33" si="38">IF($D$1="二交代制",IF(E33="","",IF(($F33-AQ33)&gt;0,TEXT(($F33-AQ33),"@")&amp;"日, 不足しています",IF(($F33-AQ33)=0,"指定日数に等しいです",IF(($F33-AQ33)&lt;0,TEXT(-($F33-AQ33),"@")&amp;"日, 余っています","")))),"")</f>
        <v/>
      </c>
      <c r="AS33" s="84">
        <f>IF($D$1="三交代制",IF(E33="","",COUNTIF(K33:AO33,"準")),"")</f>
        <v>0</v>
      </c>
      <c r="AT33" s="87" t="str">
        <f t="shared" ref="AT33" si="39">IF($D$1="三交代制",IF(E33="","",IF(($G33-AS33)&gt;0,TEXT(($G33-AS33),"@")&amp;"日, 不足しています",IF(($G33-AS33)=0,"指定日数に等しいです",IF(($G33-AS33)&lt;0,TEXT(-($G33-AS33),"@")&amp;"日, 余っています","")))),"")</f>
        <v>2日, 不足しています</v>
      </c>
      <c r="AU33" s="84">
        <f>IF($D$1="三交代制",IF(E33="","",COUNTIF(K33:AO33,"深")),"")</f>
        <v>0</v>
      </c>
      <c r="AV33" s="84" t="str">
        <f t="shared" ref="AV33" si="40">IF($D$1="三交代制",IF(E33="","",IF(($H33-AU33)&gt;0,TEXT(($H33-AU33),"@")&amp;"日, 不足しています",IF(($H33-AU33)=0,"指定日数に等しいです",IF(($H33-AU33)&lt;0,TEXT(-($H33-AU33),"@")&amp;"日, 余っています","")))),"")</f>
        <v>2日, 不足しています</v>
      </c>
      <c r="AW33" s="84">
        <f>IF(E33="","",COUNTIF(K33:AO33,"休"))</f>
        <v>0</v>
      </c>
      <c r="AX33" s="85" t="str">
        <f t="shared" ref="AX33" si="41">IF(E33="","",IF(($I33-AW33)&gt;0,TEXT(($I33-AW33),"@")&amp;"日, 不足しています",IF(($I33-AW33)=0,"指定日数に等しいです",IF(($I33-AW33)&lt;0,TEXT(-($I33-AW33),"@")&amp;"日, 余っています",""))))</f>
        <v>8日, 不足しています</v>
      </c>
      <c r="AZ33" s="194" t="str">
        <f t="shared" ref="AZ33" si="42">IF(AND((COUNTIF(K33:AO33,"日")+COUNTIF(K33:AO33,"当")+COUNTIF(K33:AO33,"明")+COUNTIF(K33:AO33,"準")+COUNTIF(K33:AO33,"深")+COUNTIF(K33:AO33,"休"))&gt;0,$E33=""),"氏名を入力して下さい！勤務希望が入力されているのに, 氏名が入力されていません！",IF(
OR(AND($AM$18="×",AM33&lt;&gt;""),AND($AN$18="×",AN33&lt;&gt;""),AND($AO$18="×",AO33&lt;&gt;"")),TEXT($D$9,"m月")&amp;"に含まれない日の希望欄は空白にして下さい！",IF(
AND($D$1="二交代制", COUNTIF(K33:AO33,"準")&gt;0),"「準」夜勤を消して下さい！", IF(AND($D$1="二交代制", COUNTIF(K33:AO33,"深")&gt;0),"「深」夜勤を消して下さい！",IF(AND($D$1="三交代制", COUNTIF(K33:AO33,"当")&gt;0),"「当」直を消して下さい！",IF(AND($D$1="三交代制", COUNTIF(K33:AO33,"明")&gt;0),"「明」けを消して下さい！",
IF(COUNTIF(K174:AO175,10)&gt;0,"「当直→明け→休み」を2回以上, "&amp;CHAR(10)&amp;"連続させないで下さい！",IF(COUNTIF(K174:AO175,20)&gt;0,"「準, 深夜勤務」は3回以上, "&amp;CHAR(10)&amp;"連続させないようにして下さい！",
IF(COUNTIF(K174:AO175,30)&gt;0,"「当直→明け→休み」"&amp;CHAR(10)&amp;"にして下さい！",IF(COUNTIF(K174:AO175,40)&gt;0,"「日(休)→準→休」「日(休)→準→準→休」,「休→深→休」,"&amp;CHAR(10)&amp;"「休→深→準(深)→休」のどれかにして下さい！",""))))))))))</f>
        <v/>
      </c>
    </row>
    <row r="34" spans="4:52" x14ac:dyDescent="0.4">
      <c r="D34" s="321"/>
      <c r="E34" s="321"/>
      <c r="F34" s="230"/>
      <c r="G34" s="315"/>
      <c r="H34" s="315"/>
      <c r="I34" s="317"/>
      <c r="J34" s="154" t="s">
        <v>5</v>
      </c>
      <c r="K34" s="129"/>
      <c r="L34" s="129"/>
      <c r="M34" s="129"/>
      <c r="N34" s="129"/>
      <c r="O34" s="129"/>
      <c r="P34" s="129"/>
      <c r="Q34" s="129"/>
      <c r="R34" s="129"/>
      <c r="S34" s="129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29"/>
      <c r="AF34" s="129"/>
      <c r="AG34" s="129"/>
      <c r="AH34" s="129"/>
      <c r="AI34" s="129"/>
      <c r="AJ34" s="129"/>
      <c r="AK34" s="129"/>
      <c r="AL34" s="129"/>
      <c r="AM34" s="129"/>
      <c r="AN34" s="129"/>
      <c r="AO34" s="130"/>
      <c r="AP34" s="88"/>
      <c r="AQ34" s="87"/>
      <c r="AR34" s="87"/>
      <c r="AS34" s="87"/>
      <c r="AT34" s="87"/>
      <c r="AU34" s="87"/>
      <c r="AV34" s="87"/>
      <c r="AW34" s="87"/>
      <c r="AX34" s="55"/>
      <c r="AZ34" s="194"/>
    </row>
    <row r="35" spans="4:52" x14ac:dyDescent="0.4">
      <c r="D35" s="321"/>
      <c r="E35" s="321" t="str">
        <f>IF(Aチーム用勤務希望表!E35&lt;&gt;"",Aチーム用勤務希望表!E35,"")</f>
        <v>小林</v>
      </c>
      <c r="F35" s="230">
        <f>IF(Aチーム用勤務希望表!F35&lt;&gt;"",Aチーム用勤務希望表!F35,"")</f>
        <v>2</v>
      </c>
      <c r="G35" s="315">
        <f>IF(Aチーム用勤務希望表!G35&lt;&gt;"",Aチーム用勤務希望表!G35,"")</f>
        <v>2</v>
      </c>
      <c r="H35" s="315">
        <f>IF(Aチーム用勤務希望表!H35&lt;&gt;"",Aチーム用勤務希望表!H35,"")</f>
        <v>2</v>
      </c>
      <c r="I35" s="317">
        <f>IF(Aチーム用勤務希望表!I35&lt;&gt;"",Aチーム用勤務希望表!I35,"")</f>
        <v>8</v>
      </c>
      <c r="J35" s="154" t="s">
        <v>74</v>
      </c>
      <c r="K35" s="129"/>
      <c r="L35" s="129"/>
      <c r="M35" s="186"/>
      <c r="N35" s="129"/>
      <c r="O35" s="129"/>
      <c r="P35" s="129"/>
      <c r="Q35" s="129"/>
      <c r="R35" s="129"/>
      <c r="S35" s="129"/>
      <c r="T35" s="129"/>
      <c r="U35" s="129"/>
      <c r="V35" s="129"/>
      <c r="W35" s="186"/>
      <c r="X35" s="131"/>
      <c r="Y35" s="131"/>
      <c r="Z35" s="131"/>
      <c r="AA35" s="131"/>
      <c r="AB35" s="131"/>
      <c r="AC35" s="131"/>
      <c r="AD35" s="131"/>
      <c r="AE35" s="131"/>
      <c r="AF35" s="131"/>
      <c r="AG35" s="131"/>
      <c r="AH35" s="129"/>
      <c r="AI35" s="129"/>
      <c r="AJ35" s="129"/>
      <c r="AK35" s="129"/>
      <c r="AL35" s="129"/>
      <c r="AM35" s="129"/>
      <c r="AN35" s="129"/>
      <c r="AO35" s="130"/>
      <c r="AP35" s="88">
        <f>IF(E35="","",COUNTIF(K35:AO35,"日"))</f>
        <v>0</v>
      </c>
      <c r="AQ35" s="84" t="str">
        <f>IF($D$1="二交代制",IF(E35="","",COUNTIF(K35:AO35,"当")),"")</f>
        <v/>
      </c>
      <c r="AR35" s="84" t="str">
        <f t="shared" ref="AR35" si="43">IF($D$1="二交代制",IF(E35="","",IF(($F35-AQ35)&gt;0,TEXT(($F35-AQ35),"@")&amp;"日, 不足しています",IF(($F35-AQ35)=0,"指定日数に等しいです",IF(($F35-AQ35)&lt;0,TEXT(-($F35-AQ35),"@")&amp;"日, 余っています","")))),"")</f>
        <v/>
      </c>
      <c r="AS35" s="84">
        <f>IF($D$1="三交代制",IF(E35="","",COUNTIF(K35:AO35,"準")),"")</f>
        <v>0</v>
      </c>
      <c r="AT35" s="87" t="str">
        <f t="shared" ref="AT35" si="44">IF($D$1="三交代制",IF(E35="","",IF(($G35-AS35)&gt;0,TEXT(($G35-AS35),"@")&amp;"日, 不足しています",IF(($G35-AS35)=0,"指定日数に等しいです",IF(($G35-AS35)&lt;0,TEXT(-($G35-AS35),"@")&amp;"日, 余っています","")))),"")</f>
        <v>2日, 不足しています</v>
      </c>
      <c r="AU35" s="84">
        <f>IF($D$1="三交代制",IF(E35="","",COUNTIF(K35:AO35,"深")),"")</f>
        <v>0</v>
      </c>
      <c r="AV35" s="84" t="str">
        <f t="shared" ref="AV35" si="45">IF($D$1="三交代制",IF(E35="","",IF(($H35-AU35)&gt;0,TEXT(($H35-AU35),"@")&amp;"日, 不足しています",IF(($H35-AU35)=0,"指定日数に等しいです",IF(($H35-AU35)&lt;0,TEXT(-($H35-AU35),"@")&amp;"日, 余っています","")))),"")</f>
        <v>2日, 不足しています</v>
      </c>
      <c r="AW35" s="84">
        <f>IF(E35="","",COUNTIF(K35:AO35,"休"))</f>
        <v>0</v>
      </c>
      <c r="AX35" s="85" t="str">
        <f t="shared" ref="AX35" si="46">IF(E35="","",IF(($I35-AW35)&gt;0,TEXT(($I35-AW35),"@")&amp;"日, 不足しています",IF(($I35-AW35)=0,"指定日数に等しいです",IF(($I35-AW35)&lt;0,TEXT(-($I35-AW35),"@")&amp;"日, 余っています",""))))</f>
        <v>8日, 不足しています</v>
      </c>
      <c r="AZ35" s="194" t="str">
        <f t="shared" ref="AZ35" si="47">IF(AND((COUNTIF(K35:AO35,"日")+COUNTIF(K35:AO35,"当")+COUNTIF(K35:AO35,"明")+COUNTIF(K35:AO35,"準")+COUNTIF(K35:AO35,"深")+COUNTIF(K35:AO35,"休"))&gt;0,$E35=""),"氏名を入力して下さい！勤務希望が入力されているのに, 氏名が入力されていません！",IF(
OR(AND($AM$18="×",AM35&lt;&gt;""),AND($AN$18="×",AN35&lt;&gt;""),AND($AO$18="×",AO35&lt;&gt;"")),TEXT($D$9,"m月")&amp;"に含まれない日の希望欄は空白にして下さい！",IF(
AND($D$1="二交代制", COUNTIF(K35:AO35,"準")&gt;0),"「準」夜勤を消して下さい！", IF(AND($D$1="二交代制", COUNTIF(K35:AO35,"深")&gt;0),"「深」夜勤を消して下さい！",IF(AND($D$1="三交代制", COUNTIF(K35:AO35,"当")&gt;0),"「当」直を消して下さい！",IF(AND($D$1="三交代制", COUNTIF(K35:AO35,"明")&gt;0),"「明」けを消して下さい！",
IF(COUNTIF(K176:AO177,10)&gt;0,"「当直→明け→休み」を2回以上, "&amp;CHAR(10)&amp;"連続させないで下さい！",IF(COUNTIF(K176:AO177,20)&gt;0,"「準, 深夜勤務」は3回以上, "&amp;CHAR(10)&amp;"連続させないようにして下さい！",
IF(COUNTIF(K176:AO177,30)&gt;0,"「当直→明け→休み」"&amp;CHAR(10)&amp;"にして下さい！",IF(COUNTIF(K176:AO177,40)&gt;0,"「日(休)→準→休」「日(休)→準→準→休」,「休→深→休」,"&amp;CHAR(10)&amp;"「休→深→準(深)→休」のどれかにして下さい！",""))))))))))</f>
        <v/>
      </c>
    </row>
    <row r="36" spans="4:52" x14ac:dyDescent="0.4">
      <c r="D36" s="321"/>
      <c r="E36" s="321"/>
      <c r="F36" s="230"/>
      <c r="G36" s="315"/>
      <c r="H36" s="315"/>
      <c r="I36" s="317"/>
      <c r="J36" s="154" t="s">
        <v>5</v>
      </c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30"/>
      <c r="AP36" s="88"/>
      <c r="AQ36" s="87"/>
      <c r="AR36" s="87"/>
      <c r="AS36" s="87"/>
      <c r="AT36" s="87"/>
      <c r="AU36" s="87"/>
      <c r="AV36" s="87"/>
      <c r="AW36" s="87"/>
      <c r="AX36" s="55"/>
      <c r="AZ36" s="194"/>
    </row>
    <row r="37" spans="4:52" x14ac:dyDescent="0.4">
      <c r="D37" s="321"/>
      <c r="E37" s="321" t="str">
        <f>IF(Aチーム用勤務希望表!E37&lt;&gt;"",Aチーム用勤務希望表!E37,"")</f>
        <v>加藤</v>
      </c>
      <c r="F37" s="230">
        <f>IF(Aチーム用勤務希望表!F37&lt;&gt;"",Aチーム用勤務希望表!F37,"")</f>
        <v>2</v>
      </c>
      <c r="G37" s="315">
        <f>IF(Aチーム用勤務希望表!G37&lt;&gt;"",Aチーム用勤務希望表!G37,"")</f>
        <v>2</v>
      </c>
      <c r="H37" s="315">
        <f>IF(Aチーム用勤務希望表!H37&lt;&gt;"",Aチーム用勤務希望表!H37,"")</f>
        <v>2</v>
      </c>
      <c r="I37" s="317">
        <f>IF(Aチーム用勤務希望表!I37&lt;&gt;"",Aチーム用勤務希望表!I37,"")</f>
        <v>8</v>
      </c>
      <c r="J37" s="154" t="s">
        <v>74</v>
      </c>
      <c r="K37" s="129"/>
      <c r="L37" s="186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29"/>
      <c r="AI37" s="129"/>
      <c r="AJ37" s="129"/>
      <c r="AK37" s="129"/>
      <c r="AL37" s="129"/>
      <c r="AM37" s="129"/>
      <c r="AN37" s="129"/>
      <c r="AO37" s="130"/>
      <c r="AP37" s="88">
        <f>IF(E37="","",COUNTIF(K37:AO37,"日"))</f>
        <v>0</v>
      </c>
      <c r="AQ37" s="84" t="str">
        <f>IF($D$1="二交代制",IF(E37="","",COUNTIF(K37:AO37,"当")),"")</f>
        <v/>
      </c>
      <c r="AR37" s="84" t="str">
        <f t="shared" ref="AR37" si="48">IF($D$1="二交代制",IF(E37="","",IF(($F37-AQ37)&gt;0,TEXT(($F37-AQ37),"@")&amp;"日, 不足しています",IF(($F37-AQ37)=0,"指定日数に等しいです",IF(($F37-AQ37)&lt;0,TEXT(-($F37-AQ37),"@")&amp;"日, 余っています","")))),"")</f>
        <v/>
      </c>
      <c r="AS37" s="84">
        <f>IF($D$1="三交代制",IF(E37="","",COUNTIF(K37:AO37,"準")),"")</f>
        <v>0</v>
      </c>
      <c r="AT37" s="87" t="str">
        <f t="shared" ref="AT37" si="49">IF($D$1="三交代制",IF(E37="","",IF(($G37-AS37)&gt;0,TEXT(($G37-AS37),"@")&amp;"日, 不足しています",IF(($G37-AS37)=0,"指定日数に等しいです",IF(($G37-AS37)&lt;0,TEXT(-($G37-AS37),"@")&amp;"日, 余っています","")))),"")</f>
        <v>2日, 不足しています</v>
      </c>
      <c r="AU37" s="84">
        <f>IF($D$1="三交代制",IF(E37="","",COUNTIF(K37:AO37,"深")),"")</f>
        <v>0</v>
      </c>
      <c r="AV37" s="84" t="str">
        <f t="shared" ref="AV37" si="50">IF($D$1="三交代制",IF(E37="","",IF(($H37-AU37)&gt;0,TEXT(($H37-AU37),"@")&amp;"日, 不足しています",IF(($H37-AU37)=0,"指定日数に等しいです",IF(($H37-AU37)&lt;0,TEXT(-($H37-AU37),"@")&amp;"日, 余っています","")))),"")</f>
        <v>2日, 不足しています</v>
      </c>
      <c r="AW37" s="84">
        <f>IF(E37="","",COUNTIF(K37:AO37,"休"))</f>
        <v>0</v>
      </c>
      <c r="AX37" s="85" t="str">
        <f t="shared" ref="AX37" si="51">IF(E37="","",IF(($I37-AW37)&gt;0,TEXT(($I37-AW37),"@")&amp;"日, 不足しています",IF(($I37-AW37)=0,"指定日数に等しいです",IF(($I37-AW37)&lt;0,TEXT(-($I37-AW37),"@")&amp;"日, 余っています",""))))</f>
        <v>8日, 不足しています</v>
      </c>
      <c r="AZ37" s="194" t="str">
        <f t="shared" ref="AZ37" si="52">IF(AND((COUNTIF(K37:AO37,"日")+COUNTIF(K37:AO37,"当")+COUNTIF(K37:AO37,"明")+COUNTIF(K37:AO37,"準")+COUNTIF(K37:AO37,"深")+COUNTIF(K37:AO37,"休"))&gt;0,$E37=""),"氏名を入力して下さい！勤務希望が入力されているのに, 氏名が入力されていません！",IF(
OR(AND($AM$18="×",AM37&lt;&gt;""),AND($AN$18="×",AN37&lt;&gt;""),AND($AO$18="×",AO37&lt;&gt;"")),TEXT($D$9,"m月")&amp;"に含まれない日の希望欄は空白にして下さい！",IF(
AND($D$1="二交代制", COUNTIF(K37:AO37,"準")&gt;0),"「準」夜勤を消して下さい！", IF(AND($D$1="二交代制", COUNTIF(K37:AO37,"深")&gt;0),"「深」夜勤を消して下さい！",IF(AND($D$1="三交代制", COUNTIF(K37:AO37,"当")&gt;0),"「当」直を消して下さい！",IF(AND($D$1="三交代制", COUNTIF(K37:AO37,"明")&gt;0),"「明」けを消して下さい！",
IF(COUNTIF(K178:AO179,10)&gt;0,"「当直→明け→休み」を2回以上, "&amp;CHAR(10)&amp;"連続させないで下さい！",IF(COUNTIF(K178:AO179,20)&gt;0,"「準, 深夜勤務」は3回以上, "&amp;CHAR(10)&amp;"連続させないようにして下さい！",
IF(COUNTIF(K178:AO179,30)&gt;0,"「当直→明け→休み」"&amp;CHAR(10)&amp;"にして下さい！",IF(COUNTIF(K178:AO179,40)&gt;0,"「日(休)→準→休」「日(休)→準→準→休」,「休→深→休」,"&amp;CHAR(10)&amp;"「休→深→準(深)→休」のどれかにして下さい！",""))))))))))</f>
        <v/>
      </c>
    </row>
    <row r="38" spans="4:52" x14ac:dyDescent="0.4">
      <c r="D38" s="321"/>
      <c r="E38" s="321"/>
      <c r="F38" s="230"/>
      <c r="G38" s="315"/>
      <c r="H38" s="315"/>
      <c r="I38" s="317"/>
      <c r="J38" s="154" t="s">
        <v>5</v>
      </c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30"/>
      <c r="AP38" s="88"/>
      <c r="AQ38" s="87"/>
      <c r="AR38" s="87"/>
      <c r="AS38" s="87"/>
      <c r="AT38" s="87"/>
      <c r="AU38" s="87"/>
      <c r="AV38" s="87"/>
      <c r="AW38" s="87"/>
      <c r="AX38" s="55"/>
      <c r="AZ38" s="194"/>
    </row>
    <row r="39" spans="4:52" x14ac:dyDescent="0.4">
      <c r="D39" s="321"/>
      <c r="E39" s="321" t="str">
        <f>IF(Aチーム用勤務希望表!E39&lt;&gt;"",Aチーム用勤務希望表!E39,"")</f>
        <v>吉田</v>
      </c>
      <c r="F39" s="230">
        <f>IF(Aチーム用勤務希望表!F39&lt;&gt;"",Aチーム用勤務希望表!F39,"")</f>
        <v>2</v>
      </c>
      <c r="G39" s="315">
        <f>IF(Aチーム用勤務希望表!G39&lt;&gt;"",Aチーム用勤務希望表!G39,"")</f>
        <v>2</v>
      </c>
      <c r="H39" s="315">
        <f>IF(Aチーム用勤務希望表!H39&lt;&gt;"",Aチーム用勤務希望表!H39,"")</f>
        <v>2</v>
      </c>
      <c r="I39" s="317">
        <f>IF(Aチーム用勤務希望表!I39&lt;&gt;"",Aチーム用勤務希望表!I39,"")</f>
        <v>6</v>
      </c>
      <c r="J39" s="154" t="s">
        <v>74</v>
      </c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31"/>
      <c r="Y39" s="131"/>
      <c r="Z39" s="131"/>
      <c r="AA39" s="131"/>
      <c r="AB39" s="131"/>
      <c r="AC39" s="131"/>
      <c r="AD39" s="131"/>
      <c r="AE39" s="131"/>
      <c r="AF39" s="131"/>
      <c r="AG39" s="131"/>
      <c r="AH39" s="129"/>
      <c r="AI39" s="129"/>
      <c r="AJ39" s="129"/>
      <c r="AK39" s="129"/>
      <c r="AL39" s="129"/>
      <c r="AM39" s="129"/>
      <c r="AN39" s="129"/>
      <c r="AO39" s="188"/>
      <c r="AP39" s="88">
        <f>IF(E39="","",COUNTIF(K39:AO39,"日"))</f>
        <v>0</v>
      </c>
      <c r="AQ39" s="84" t="str">
        <f>IF($D$1="二交代制",IF(E39="","",COUNTIF(K39:AO39,"当")),"")</f>
        <v/>
      </c>
      <c r="AR39" s="84" t="str">
        <f t="shared" ref="AR39" si="53">IF($D$1="二交代制",IF(E39="","",IF(($F39-AQ39)&gt;0,TEXT(($F39-AQ39),"@")&amp;"日, 不足しています",IF(($F39-AQ39)=0,"指定日数に等しいです",IF(($F39-AQ39)&lt;0,TEXT(-($F39-AQ39),"@")&amp;"日, 余っています","")))),"")</f>
        <v/>
      </c>
      <c r="AS39" s="84">
        <f>IF($D$1="三交代制",IF(E39="","",COUNTIF(K39:AO39,"準")),"")</f>
        <v>0</v>
      </c>
      <c r="AT39" s="87" t="str">
        <f t="shared" ref="AT39" si="54">IF($D$1="三交代制",IF(E39="","",IF(($G39-AS39)&gt;0,TEXT(($G39-AS39),"@")&amp;"日, 不足しています",IF(($G39-AS39)=0,"指定日数に等しいです",IF(($G39-AS39)&lt;0,TEXT(-($G39-AS39),"@")&amp;"日, 余っています","")))),"")</f>
        <v>2日, 不足しています</v>
      </c>
      <c r="AU39" s="84">
        <f>IF($D$1="三交代制",IF(E39="","",COUNTIF(K39:AO39,"深")),"")</f>
        <v>0</v>
      </c>
      <c r="AV39" s="84" t="str">
        <f t="shared" ref="AV39" si="55">IF($D$1="三交代制",IF(E39="","",IF(($H39-AU39)&gt;0,TEXT(($H39-AU39),"@")&amp;"日, 不足しています",IF(($H39-AU39)=0,"指定日数に等しいです",IF(($H39-AU39)&lt;0,TEXT(-($H39-AU39),"@")&amp;"日, 余っています","")))),"")</f>
        <v>2日, 不足しています</v>
      </c>
      <c r="AW39" s="84">
        <f>IF(E39="","",COUNTIF(K39:AO39,"休"))</f>
        <v>0</v>
      </c>
      <c r="AX39" s="85" t="str">
        <f t="shared" ref="AX39" si="56">IF(E39="","",IF(($I39-AW39)&gt;0,TEXT(($I39-AW39),"@")&amp;"日, 不足しています",IF(($I39-AW39)=0,"指定日数に等しいです",IF(($I39-AW39)&lt;0,TEXT(-($I39-AW39),"@")&amp;"日, 余っています",""))))</f>
        <v>6日, 不足しています</v>
      </c>
      <c r="AZ39" s="194" t="str">
        <f t="shared" ref="AZ39" si="57">IF(AND((COUNTIF(K39:AO39,"日")+COUNTIF(K39:AO39,"当")+COUNTIF(K39:AO39,"明")+COUNTIF(K39:AO39,"準")+COUNTIF(K39:AO39,"深")+COUNTIF(K39:AO39,"休"))&gt;0,$E39=""),"氏名を入力して下さい！勤務希望が入力されているのに, 氏名が入力されていません！",IF(
OR(AND($AM$18="×",AM39&lt;&gt;""),AND($AN$18="×",AN39&lt;&gt;""),AND($AO$18="×",AO39&lt;&gt;"")),TEXT($D$9,"m月")&amp;"に含まれない日の希望欄は空白にして下さい！",IF(
AND($D$1="二交代制", COUNTIF(K39:AO39,"準")&gt;0),"「準」夜勤を消して下さい！", IF(AND($D$1="二交代制", COUNTIF(K39:AO39,"深")&gt;0),"「深」夜勤を消して下さい！",IF(AND($D$1="三交代制", COUNTIF(K39:AO39,"当")&gt;0),"「当」直を消して下さい！",IF(AND($D$1="三交代制", COUNTIF(K39:AO39,"明")&gt;0),"「明」けを消して下さい！",
IF(COUNTIF(K180:AO181,10)&gt;0,"「当直→明け→休み」を2回以上, "&amp;CHAR(10)&amp;"連続させないで下さい！",IF(COUNTIF(K180:AO181,20)&gt;0,"「準, 深夜勤務」は3回以上, "&amp;CHAR(10)&amp;"連続させないようにして下さい！",
IF(COUNTIF(K180:AO181,30)&gt;0,"「当直→明け→休み」"&amp;CHAR(10)&amp;"にして下さい！",IF(COUNTIF(K180:AO181,40)&gt;0,"「日(休)→準→休」「日(休)→準→準→休」,「休→深→休」,"&amp;CHAR(10)&amp;"「休→深→準(深)→休」のどれかにして下さい！",""))))))))))</f>
        <v/>
      </c>
    </row>
    <row r="40" spans="4:52" x14ac:dyDescent="0.4">
      <c r="D40" s="321"/>
      <c r="E40" s="321"/>
      <c r="F40" s="230"/>
      <c r="G40" s="315"/>
      <c r="H40" s="315"/>
      <c r="I40" s="317"/>
      <c r="J40" s="154" t="s">
        <v>5</v>
      </c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30"/>
      <c r="AP40" s="88"/>
      <c r="AQ40" s="87"/>
      <c r="AR40" s="87"/>
      <c r="AS40" s="87"/>
      <c r="AT40" s="87"/>
      <c r="AU40" s="87"/>
      <c r="AV40" s="87"/>
      <c r="AW40" s="87"/>
      <c r="AX40" s="55"/>
      <c r="AZ40" s="194"/>
    </row>
    <row r="41" spans="4:52" x14ac:dyDescent="0.4">
      <c r="D41" s="321"/>
      <c r="E41" s="321" t="str">
        <f>IF(Aチーム用勤務希望表!E41&lt;&gt;"",Aチーム用勤務希望表!E41,"")</f>
        <v>山田</v>
      </c>
      <c r="F41" s="230">
        <f>IF(Aチーム用勤務希望表!F41&lt;&gt;"",Aチーム用勤務希望表!F41,"")</f>
        <v>2</v>
      </c>
      <c r="G41" s="315">
        <f>IF(Aチーム用勤務希望表!G41&lt;&gt;"",Aチーム用勤務希望表!G41,"")</f>
        <v>2</v>
      </c>
      <c r="H41" s="315">
        <f>IF(Aチーム用勤務希望表!H41&lt;&gt;"",Aチーム用勤務希望表!H41,"")</f>
        <v>2</v>
      </c>
      <c r="I41" s="317">
        <f>IF(Aチーム用勤務希望表!I41&lt;&gt;"",Aチーム用勤務希望表!I41,"")</f>
        <v>6</v>
      </c>
      <c r="J41" s="154" t="s">
        <v>74</v>
      </c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86"/>
      <c r="W41" s="129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29"/>
      <c r="AI41" s="129"/>
      <c r="AJ41" s="129"/>
      <c r="AK41" s="186"/>
      <c r="AL41" s="129"/>
      <c r="AM41" s="129"/>
      <c r="AN41" s="129"/>
      <c r="AO41" s="130"/>
      <c r="AP41" s="88">
        <f>IF(E41="","",COUNTIF(K41:AO41,"日"))</f>
        <v>0</v>
      </c>
      <c r="AQ41" s="84" t="str">
        <f>IF($D$1="二交代制",IF(E41="","",COUNTIF(K41:AO41,"当")),"")</f>
        <v/>
      </c>
      <c r="AR41" s="84" t="str">
        <f t="shared" ref="AR41" si="58">IF($D$1="二交代制",IF(E41="","",IF(($F41-AQ41)&gt;0,TEXT(($F41-AQ41),"@")&amp;"日, 不足しています",IF(($F41-AQ41)=0,"指定日数に等しいです",IF(($F41-AQ41)&lt;0,TEXT(-($F41-AQ41),"@")&amp;"日, 余っています","")))),"")</f>
        <v/>
      </c>
      <c r="AS41" s="84">
        <f>IF($D$1="三交代制",IF(E41="","",COUNTIF(K41:AO41,"準")),"")</f>
        <v>0</v>
      </c>
      <c r="AT41" s="87" t="str">
        <f t="shared" ref="AT41" si="59">IF($D$1="三交代制",IF(E41="","",IF(($G41-AS41)&gt;0,TEXT(($G41-AS41),"@")&amp;"日, 不足しています",IF(($G41-AS41)=0,"指定日数に等しいです",IF(($G41-AS41)&lt;0,TEXT(-($G41-AS41),"@")&amp;"日, 余っています","")))),"")</f>
        <v>2日, 不足しています</v>
      </c>
      <c r="AU41" s="84">
        <f>IF($D$1="三交代制",IF(E41="","",COUNTIF(K41:AO41,"深")),"")</f>
        <v>0</v>
      </c>
      <c r="AV41" s="84" t="str">
        <f t="shared" ref="AV41" si="60">IF($D$1="三交代制",IF(E41="","",IF(($H41-AU41)&gt;0,TEXT(($H41-AU41),"@")&amp;"日, 不足しています",IF(($H41-AU41)=0,"指定日数に等しいです",IF(($H41-AU41)&lt;0,TEXT(-($H41-AU41),"@")&amp;"日, 余っています","")))),"")</f>
        <v>2日, 不足しています</v>
      </c>
      <c r="AW41" s="84">
        <f>IF(E41="","",COUNTIF(K41:AO41,"休"))</f>
        <v>0</v>
      </c>
      <c r="AX41" s="85" t="str">
        <f t="shared" ref="AX41" si="61">IF(E41="","",IF(($I41-AW41)&gt;0,TEXT(($I41-AW41),"@")&amp;"日, 不足しています",IF(($I41-AW41)=0,"指定日数に等しいです",IF(($I41-AW41)&lt;0,TEXT(-($I41-AW41),"@")&amp;"日, 余っています",""))))</f>
        <v>6日, 不足しています</v>
      </c>
      <c r="AZ41" s="194" t="str">
        <f t="shared" ref="AZ41" si="62">IF(AND((COUNTIF(K41:AO41,"日")+COUNTIF(K41:AO41,"当")+COUNTIF(K41:AO41,"明")+COUNTIF(K41:AO41,"準")+COUNTIF(K41:AO41,"深")+COUNTIF(K41:AO41,"休"))&gt;0,$E41=""),"氏名を入力して下さい！勤務希望が入力されているのに, 氏名が入力されていません！",IF(
OR(AND($AM$18="×",AM41&lt;&gt;""),AND($AN$18="×",AN41&lt;&gt;""),AND($AO$18="×",AO41&lt;&gt;"")),TEXT($D$9,"m月")&amp;"に含まれない日の希望欄は空白にして下さい！",IF(
AND($D$1="二交代制", COUNTIF(K41:AO41,"準")&gt;0),"「準」夜勤を消して下さい！", IF(AND($D$1="二交代制", COUNTIF(K41:AO41,"深")&gt;0),"「深」夜勤を消して下さい！",IF(AND($D$1="三交代制", COUNTIF(K41:AO41,"当")&gt;0),"「当」直を消して下さい！",IF(AND($D$1="三交代制", COUNTIF(K41:AO41,"明")&gt;0),"「明」けを消して下さい！",
IF(COUNTIF(K182:AO183,10)&gt;0,"「当直→明け→休み」を2回以上, "&amp;CHAR(10)&amp;"連続させないで下さい！",IF(COUNTIF(K182:AO183,20)&gt;0,"「準, 深夜勤務」は3回以上, "&amp;CHAR(10)&amp;"連続させないようにして下さい！",
IF(COUNTIF(K182:AO183,30)&gt;0,"「当直→明け→休み」"&amp;CHAR(10)&amp;"にして下さい！",IF(COUNTIF(K182:AO183,40)&gt;0,"「日(休)→準→休」「日(休)→準→準→休」,「休→深→休」,"&amp;CHAR(10)&amp;"「休→深→準(深)→休」のどれかにして下さい！",""))))))))))</f>
        <v/>
      </c>
    </row>
    <row r="42" spans="4:52" x14ac:dyDescent="0.4">
      <c r="D42" s="321"/>
      <c r="E42" s="321"/>
      <c r="F42" s="230"/>
      <c r="G42" s="315"/>
      <c r="H42" s="315"/>
      <c r="I42" s="317"/>
      <c r="J42" s="154" t="s">
        <v>5</v>
      </c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30"/>
      <c r="AP42" s="88"/>
      <c r="AQ42" s="87"/>
      <c r="AR42" s="87"/>
      <c r="AS42" s="87"/>
      <c r="AT42" s="87"/>
      <c r="AU42" s="87"/>
      <c r="AV42" s="87"/>
      <c r="AW42" s="87"/>
      <c r="AX42" s="55"/>
      <c r="AZ42" s="194"/>
    </row>
    <row r="43" spans="4:52" x14ac:dyDescent="0.4">
      <c r="D43" s="321"/>
      <c r="E43" s="321" t="str">
        <f>IF(Aチーム用勤務希望表!E43&lt;&gt;"",Aチーム用勤務希望表!E43,"")</f>
        <v>佐々木</v>
      </c>
      <c r="F43" s="230">
        <f>IF(Aチーム用勤務希望表!F43&lt;&gt;"",Aチーム用勤務希望表!F43,"")</f>
        <v>2</v>
      </c>
      <c r="G43" s="315">
        <f>IF(Aチーム用勤務希望表!G43&lt;&gt;"",Aチーム用勤務希望表!G43,"")</f>
        <v>2</v>
      </c>
      <c r="H43" s="315">
        <f>IF(Aチーム用勤務希望表!H43&lt;&gt;"",Aチーム用勤務希望表!H43,"")</f>
        <v>2</v>
      </c>
      <c r="I43" s="317">
        <f>IF(Aチーム用勤務希望表!I43&lt;&gt;"",Aチーム用勤務希望表!I43,"")</f>
        <v>6</v>
      </c>
      <c r="J43" s="154" t="s">
        <v>74</v>
      </c>
      <c r="K43" s="129"/>
      <c r="L43" s="129"/>
      <c r="M43" s="186"/>
      <c r="N43" s="129"/>
      <c r="O43" s="129"/>
      <c r="P43" s="129"/>
      <c r="Q43" s="186"/>
      <c r="R43" s="129"/>
      <c r="S43" s="129"/>
      <c r="T43" s="186"/>
      <c r="U43" s="129"/>
      <c r="V43" s="186"/>
      <c r="W43" s="129"/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  <c r="AH43" s="129"/>
      <c r="AI43" s="129"/>
      <c r="AJ43" s="129"/>
      <c r="AK43" s="129"/>
      <c r="AL43" s="129"/>
      <c r="AM43" s="129"/>
      <c r="AN43" s="129"/>
      <c r="AO43" s="130"/>
      <c r="AP43" s="88">
        <f>IF(E43="","",COUNTIF(K43:AO43,"日"))</f>
        <v>0</v>
      </c>
      <c r="AQ43" s="84" t="str">
        <f>IF($D$1="二交代制",IF(E43="","",COUNTIF(K43:AO43,"当")),"")</f>
        <v/>
      </c>
      <c r="AR43" s="84" t="str">
        <f t="shared" ref="AR43" si="63">IF($D$1="二交代制",IF(E43="","",IF(($F43-AQ43)&gt;0,TEXT(($F43-AQ43),"@")&amp;"日, 不足しています",IF(($F43-AQ43)=0,"指定日数に等しいです",IF(($F43-AQ43)&lt;0,TEXT(-($F43-AQ43),"@")&amp;"日, 余っています","")))),"")</f>
        <v/>
      </c>
      <c r="AS43" s="84">
        <f>IF($D$1="三交代制",IF(E43="","",COUNTIF(K43:AO43,"準")),"")</f>
        <v>0</v>
      </c>
      <c r="AT43" s="87" t="str">
        <f t="shared" ref="AT43" si="64">IF($D$1="三交代制",IF(E43="","",IF(($G43-AS43)&gt;0,TEXT(($G43-AS43),"@")&amp;"日, 不足しています",IF(($G43-AS43)=0,"指定日数に等しいです",IF(($G43-AS43)&lt;0,TEXT(-($G43-AS43),"@")&amp;"日, 余っています","")))),"")</f>
        <v>2日, 不足しています</v>
      </c>
      <c r="AU43" s="84">
        <f>IF($D$1="三交代制",IF(E43="","",COUNTIF(K43:AO43,"深")),"")</f>
        <v>0</v>
      </c>
      <c r="AV43" s="84" t="str">
        <f t="shared" ref="AV43" si="65">IF($D$1="三交代制",IF(E43="","",IF(($H43-AU43)&gt;0,TEXT(($H43-AU43),"@")&amp;"日, 不足しています",IF(($H43-AU43)=0,"指定日数に等しいです",IF(($H43-AU43)&lt;0,TEXT(-($H43-AU43),"@")&amp;"日, 余っています","")))),"")</f>
        <v>2日, 不足しています</v>
      </c>
      <c r="AW43" s="84">
        <f>IF(E43="","",COUNTIF(K43:AO43,"休"))</f>
        <v>0</v>
      </c>
      <c r="AX43" s="85" t="str">
        <f t="shared" ref="AX43" si="66">IF(E43="","",IF(($I43-AW43)&gt;0,TEXT(($I43-AW43),"@")&amp;"日, 不足しています",IF(($I43-AW43)=0,"指定日数に等しいです",IF(($I43-AW43)&lt;0,TEXT(-($I43-AW43),"@")&amp;"日, 余っています",""))))</f>
        <v>6日, 不足しています</v>
      </c>
      <c r="AZ43" s="194" t="str">
        <f t="shared" ref="AZ43" si="67">IF(AND((COUNTIF(K43:AO43,"日")+COUNTIF(K43:AO43,"当")+COUNTIF(K43:AO43,"明")+COUNTIF(K43:AO43,"準")+COUNTIF(K43:AO43,"深")+COUNTIF(K43:AO43,"休"))&gt;0,$E43=""),"氏名を入力して下さい！勤務希望が入力されているのに, 氏名が入力されていません！",IF(
OR(AND($AM$18="×",AM43&lt;&gt;""),AND($AN$18="×",AN43&lt;&gt;""),AND($AO$18="×",AO43&lt;&gt;"")),TEXT($D$9,"m月")&amp;"に含まれない日の希望欄は空白にして下さい！",IF(
AND($D$1="二交代制", COUNTIF(K43:AO43,"準")&gt;0),"「準」夜勤を消して下さい！", IF(AND($D$1="二交代制", COUNTIF(K43:AO43,"深")&gt;0),"「深」夜勤を消して下さい！",IF(AND($D$1="三交代制", COUNTIF(K43:AO43,"当")&gt;0),"「当」直を消して下さい！",IF(AND($D$1="三交代制", COUNTIF(K43:AO43,"明")&gt;0),"「明」けを消して下さい！",
IF(COUNTIF(K184:AO185,10)&gt;0,"「当直→明け→休み」を2回以上, "&amp;CHAR(10)&amp;"連続させないで下さい！",IF(COUNTIF(K184:AO185,20)&gt;0,"「準, 深夜勤務」は3回以上, "&amp;CHAR(10)&amp;"連続させないようにして下さい！",
IF(COUNTIF(K184:AO185,30)&gt;0,"「当直→明け→休み」"&amp;CHAR(10)&amp;"にして下さい！",IF(COUNTIF(K184:AO185,40)&gt;0,"「日(休)→準→休」「日(休)→準→準→休」,「休→深→休」,"&amp;CHAR(10)&amp;"「休→深→準(深)→休」のどれかにして下さい！",""))))))))))</f>
        <v/>
      </c>
    </row>
    <row r="44" spans="4:52" x14ac:dyDescent="0.4">
      <c r="D44" s="321"/>
      <c r="E44" s="321"/>
      <c r="F44" s="230"/>
      <c r="G44" s="315"/>
      <c r="H44" s="315"/>
      <c r="I44" s="317"/>
      <c r="J44" s="154" t="s">
        <v>5</v>
      </c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30"/>
      <c r="AP44" s="88"/>
      <c r="AQ44" s="87"/>
      <c r="AR44" s="87"/>
      <c r="AS44" s="87"/>
      <c r="AT44" s="87"/>
      <c r="AU44" s="87"/>
      <c r="AV44" s="87"/>
      <c r="AW44" s="87"/>
      <c r="AX44" s="55"/>
      <c r="AZ44" s="194"/>
    </row>
    <row r="45" spans="4:52" x14ac:dyDescent="0.4">
      <c r="D45" s="321"/>
      <c r="E45" s="321" t="str">
        <f>IF(Aチーム用勤務希望表!E45&lt;&gt;"",Aチーム用勤務希望表!E45,"")</f>
        <v>山口</v>
      </c>
      <c r="F45" s="230">
        <f>IF(Aチーム用勤務希望表!F45&lt;&gt;"",Aチーム用勤務希望表!F45,"")</f>
        <v>2</v>
      </c>
      <c r="G45" s="315">
        <f>IF(Aチーム用勤務希望表!G45&lt;&gt;"",Aチーム用勤務希望表!G45,"")</f>
        <v>2</v>
      </c>
      <c r="H45" s="315">
        <f>IF(Aチーム用勤務希望表!H45&lt;&gt;"",Aチーム用勤務希望表!H45,"")</f>
        <v>2</v>
      </c>
      <c r="I45" s="317">
        <f>IF(Aチーム用勤務希望表!I45&lt;&gt;"",Aチーム用勤務希望表!I45,"")</f>
        <v>7</v>
      </c>
      <c r="J45" s="154" t="s">
        <v>74</v>
      </c>
      <c r="K45" s="129"/>
      <c r="L45" s="129"/>
      <c r="M45" s="129"/>
      <c r="N45" s="129"/>
      <c r="O45" s="186"/>
      <c r="P45" s="129"/>
      <c r="Q45" s="129"/>
      <c r="R45" s="129"/>
      <c r="S45" s="129"/>
      <c r="T45" s="186"/>
      <c r="U45" s="129"/>
      <c r="V45" s="129"/>
      <c r="W45" s="129"/>
      <c r="X45" s="131"/>
      <c r="Y45" s="131"/>
      <c r="Z45" s="131"/>
      <c r="AA45" s="131"/>
      <c r="AB45" s="131"/>
      <c r="AC45" s="131"/>
      <c r="AD45" s="131"/>
      <c r="AE45" s="131"/>
      <c r="AF45" s="131"/>
      <c r="AG45" s="131"/>
      <c r="AH45" s="129"/>
      <c r="AI45" s="129"/>
      <c r="AJ45" s="129"/>
      <c r="AK45" s="129"/>
      <c r="AL45" s="129"/>
      <c r="AM45" s="129"/>
      <c r="AN45" s="129"/>
      <c r="AO45" s="130"/>
      <c r="AP45" s="88">
        <f>IF(E45="","",COUNTIF(K45:AO45,"日"))</f>
        <v>0</v>
      </c>
      <c r="AQ45" s="84" t="str">
        <f>IF($D$1="二交代制",IF(E45="","",COUNTIF(K45:AO45,"当")),"")</f>
        <v/>
      </c>
      <c r="AR45" s="84" t="str">
        <f t="shared" ref="AR45" si="68">IF($D$1="二交代制",IF(E45="","",IF(($F45-AQ45)&gt;0,TEXT(($F45-AQ45),"@")&amp;"日, 不足しています",IF(($F45-AQ45)=0,"指定日数に等しいです",IF(($F45-AQ45)&lt;0,TEXT(-($F45-AQ45),"@")&amp;"日, 余っています","")))),"")</f>
        <v/>
      </c>
      <c r="AS45" s="84">
        <f>IF($D$1="三交代制",IF(E45="","",COUNTIF(K45:AO45,"準")),"")</f>
        <v>0</v>
      </c>
      <c r="AT45" s="87" t="str">
        <f t="shared" ref="AT45" si="69">IF($D$1="三交代制",IF(E45="","",IF(($G45-AS45)&gt;0,TEXT(($G45-AS45),"@")&amp;"日, 不足しています",IF(($G45-AS45)=0,"指定日数に等しいです",IF(($G45-AS45)&lt;0,TEXT(-($G45-AS45),"@")&amp;"日, 余っています","")))),"")</f>
        <v>2日, 不足しています</v>
      </c>
      <c r="AU45" s="84">
        <f>IF($D$1="三交代制",IF(E45="","",COUNTIF(K45:AO45,"深")),"")</f>
        <v>0</v>
      </c>
      <c r="AV45" s="84" t="str">
        <f t="shared" ref="AV45" si="70">IF($D$1="三交代制",IF(E45="","",IF(($H45-AU45)&gt;0,TEXT(($H45-AU45),"@")&amp;"日, 不足しています",IF(($H45-AU45)=0,"指定日数に等しいです",IF(($H45-AU45)&lt;0,TEXT(-($H45-AU45),"@")&amp;"日, 余っています","")))),"")</f>
        <v>2日, 不足しています</v>
      </c>
      <c r="AW45" s="84">
        <f>IF(E45="","",COUNTIF(K45:AO45,"休"))</f>
        <v>0</v>
      </c>
      <c r="AX45" s="85" t="str">
        <f t="shared" ref="AX45" si="71">IF(E45="","",IF(($I45-AW45)&gt;0,TEXT(($I45-AW45),"@")&amp;"日, 不足しています",IF(($I45-AW45)=0,"指定日数に等しいです",IF(($I45-AW45)&lt;0,TEXT(-($I45-AW45),"@")&amp;"日, 余っています",""))))</f>
        <v>7日, 不足しています</v>
      </c>
      <c r="AZ45" s="194" t="str">
        <f t="shared" ref="AZ45" si="72">IF(AND((COUNTIF(K45:AO45,"日")+COUNTIF(K45:AO45,"当")+COUNTIF(K45:AO45,"明")+COUNTIF(K45:AO45,"準")+COUNTIF(K45:AO45,"深")+COUNTIF(K45:AO45,"休"))&gt;0,$E45=""),"氏名を入力して下さい！勤務希望が入力されているのに, 氏名が入力されていません！",IF(
OR(AND($AM$18="×",AM45&lt;&gt;""),AND($AN$18="×",AN45&lt;&gt;""),AND($AO$18="×",AO45&lt;&gt;"")),TEXT($D$9,"m月")&amp;"に含まれない日の希望欄は空白にして下さい！",IF(
AND($D$1="二交代制", COUNTIF(K45:AO45,"準")&gt;0),"「準」夜勤を消して下さい！", IF(AND($D$1="二交代制", COUNTIF(K45:AO45,"深")&gt;0),"「深」夜勤を消して下さい！",IF(AND($D$1="三交代制", COUNTIF(K45:AO45,"当")&gt;0),"「当」直を消して下さい！",IF(AND($D$1="三交代制", COUNTIF(K45:AO45,"明")&gt;0),"「明」けを消して下さい！",
IF(COUNTIF(K186:AO187,10)&gt;0,"「当直→明け→休み」を2回以上, "&amp;CHAR(10)&amp;"連続させないで下さい！",IF(COUNTIF(K186:AO187,20)&gt;0,"「準, 深夜勤務」は3回以上, "&amp;CHAR(10)&amp;"連続させないようにして下さい！",
IF(COUNTIF(K186:AO187,30)&gt;0,"「当直→明け→休み」"&amp;CHAR(10)&amp;"にして下さい！",IF(COUNTIF(K186:AO187,40)&gt;0,"「日(休)→準→休」「日(休)→準→準→休」,「休→深→休」,"&amp;CHAR(10)&amp;"「休→深→準(深)→休」のどれかにして下さい！",""))))))))))</f>
        <v/>
      </c>
    </row>
    <row r="46" spans="4:52" x14ac:dyDescent="0.4">
      <c r="D46" s="321"/>
      <c r="E46" s="321"/>
      <c r="F46" s="230"/>
      <c r="G46" s="315"/>
      <c r="H46" s="315"/>
      <c r="I46" s="317"/>
      <c r="J46" s="154" t="s">
        <v>5</v>
      </c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30"/>
      <c r="AP46" s="88"/>
      <c r="AQ46" s="87"/>
      <c r="AR46" s="87"/>
      <c r="AS46" s="87"/>
      <c r="AT46" s="87"/>
      <c r="AU46" s="87"/>
      <c r="AV46" s="87"/>
      <c r="AW46" s="87"/>
      <c r="AX46" s="55"/>
      <c r="AZ46" s="194"/>
    </row>
    <row r="47" spans="4:52" x14ac:dyDescent="0.4">
      <c r="D47" s="321"/>
      <c r="E47" s="321" t="str">
        <f>IF(Aチーム用勤務希望表!E47&lt;&gt;"",Aチーム用勤務希望表!E47,"")</f>
        <v>松本</v>
      </c>
      <c r="F47" s="230">
        <f>IF(Aチーム用勤務希望表!F47&lt;&gt;"",Aチーム用勤務希望表!F47,"")</f>
        <v>2</v>
      </c>
      <c r="G47" s="315">
        <f>IF(Aチーム用勤務希望表!G47&lt;&gt;"",Aチーム用勤務希望表!G47,"")</f>
        <v>2</v>
      </c>
      <c r="H47" s="315">
        <f>IF(Aチーム用勤務希望表!H47&lt;&gt;"",Aチーム用勤務希望表!H47,"")</f>
        <v>2</v>
      </c>
      <c r="I47" s="317">
        <f>IF(Aチーム用勤務希望表!I47&lt;&gt;"",Aチーム用勤務希望表!I47,"")</f>
        <v>7</v>
      </c>
      <c r="J47" s="154" t="s">
        <v>74</v>
      </c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29"/>
      <c r="AI47" s="129"/>
      <c r="AJ47" s="129"/>
      <c r="AK47" s="129"/>
      <c r="AL47" s="129"/>
      <c r="AM47" s="129"/>
      <c r="AN47" s="129"/>
      <c r="AO47" s="130"/>
      <c r="AP47" s="88">
        <f>IF(E47="","",COUNTIF(K47:AO47,"日"))</f>
        <v>0</v>
      </c>
      <c r="AQ47" s="84" t="str">
        <f>IF($D$1="二交代制",IF(E47="","",COUNTIF(K47:AO47,"当")),"")</f>
        <v/>
      </c>
      <c r="AR47" s="84" t="str">
        <f t="shared" ref="AR47" si="73">IF($D$1="二交代制",IF(E47="","",IF(($F47-AQ47)&gt;0,TEXT(($F47-AQ47),"@")&amp;"日, 不足しています",IF(($F47-AQ47)=0,"指定日数に等しいです",IF(($F47-AQ47)&lt;0,TEXT(-($F47-AQ47),"@")&amp;"日, 余っています","")))),"")</f>
        <v/>
      </c>
      <c r="AS47" s="84">
        <f>IF($D$1="三交代制",IF(E47="","",COUNTIF(K47:AO47,"準")),"")</f>
        <v>0</v>
      </c>
      <c r="AT47" s="87" t="str">
        <f t="shared" ref="AT47" si="74">IF($D$1="三交代制",IF(E47="","",IF(($G47-AS47)&gt;0,TEXT(($G47-AS47),"@")&amp;"日, 不足しています",IF(($G47-AS47)=0,"指定日数に等しいです",IF(($G47-AS47)&lt;0,TEXT(-($G47-AS47),"@")&amp;"日, 余っています","")))),"")</f>
        <v>2日, 不足しています</v>
      </c>
      <c r="AU47" s="84">
        <f>IF($D$1="三交代制",IF(E47="","",COUNTIF(K47:AO47,"深")),"")</f>
        <v>0</v>
      </c>
      <c r="AV47" s="84" t="str">
        <f t="shared" ref="AV47" si="75">IF($D$1="三交代制",IF(E47="","",IF(($H47-AU47)&gt;0,TEXT(($H47-AU47),"@")&amp;"日, 不足しています",IF(($H47-AU47)=0,"指定日数に等しいです",IF(($H47-AU47)&lt;0,TEXT(-($H47-AU47),"@")&amp;"日, 余っています","")))),"")</f>
        <v>2日, 不足しています</v>
      </c>
      <c r="AW47" s="84">
        <f>IF(E47="","",COUNTIF(K47:AO47,"休"))</f>
        <v>0</v>
      </c>
      <c r="AX47" s="85" t="str">
        <f t="shared" ref="AX47" si="76">IF(E47="","",IF(($I47-AW47)&gt;0,TEXT(($I47-AW47),"@")&amp;"日, 不足しています",IF(($I47-AW47)=0,"指定日数に等しいです",IF(($I47-AW47)&lt;0,TEXT(-($I47-AW47),"@")&amp;"日, 余っています",""))))</f>
        <v>7日, 不足しています</v>
      </c>
      <c r="AZ47" s="194" t="str">
        <f t="shared" ref="AZ47" si="77">IF(AND((COUNTIF(K47:AO47,"日")+COUNTIF(K47:AO47,"当")+COUNTIF(K47:AO47,"明")+COUNTIF(K47:AO47,"準")+COUNTIF(K47:AO47,"深")+COUNTIF(K47:AO47,"休"))&gt;0,$E47=""),"氏名を入力して下さい！勤務希望が入力されているのに, 氏名が入力されていません！",IF(
OR(AND($AM$18="×",AM47&lt;&gt;""),AND($AN$18="×",AN47&lt;&gt;""),AND($AO$18="×",AO47&lt;&gt;"")),TEXT($D$9,"m月")&amp;"に含まれない日の希望欄は空白にして下さい！",IF(
AND($D$1="二交代制", COUNTIF(K47:AO47,"準")&gt;0),"「準」夜勤を消して下さい！", IF(AND($D$1="二交代制", COUNTIF(K47:AO47,"深")&gt;0),"「深」夜勤を消して下さい！",IF(AND($D$1="三交代制", COUNTIF(K47:AO47,"当")&gt;0),"「当」直を消して下さい！",IF(AND($D$1="三交代制", COUNTIF(K47:AO47,"明")&gt;0),"「明」けを消して下さい！",
IF(COUNTIF(K188:AO189,10)&gt;0,"「当直→明け→休み」を2回以上, "&amp;CHAR(10)&amp;"連続させないで下さい！",IF(COUNTIF(K188:AO189,20)&gt;0,"「準, 深夜勤務」は3回以上, "&amp;CHAR(10)&amp;"連続させないようにして下さい！",
IF(COUNTIF(K188:AO189,30)&gt;0,"「当直→明け→休み」"&amp;CHAR(10)&amp;"にして下さい！",IF(COUNTIF(K188:AO189,40)&gt;0,"「日(休)→準→休」「日(休)→準→準→休」,「休→深→休」,"&amp;CHAR(10)&amp;"「休→深→準(深)→休」のどれかにして下さい！",""))))))))))</f>
        <v/>
      </c>
    </row>
    <row r="48" spans="4:52" x14ac:dyDescent="0.4">
      <c r="D48" s="321"/>
      <c r="E48" s="321"/>
      <c r="F48" s="230"/>
      <c r="G48" s="315"/>
      <c r="H48" s="315"/>
      <c r="I48" s="317"/>
      <c r="J48" s="154" t="s">
        <v>5</v>
      </c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30"/>
      <c r="AP48" s="88"/>
      <c r="AQ48" s="87"/>
      <c r="AR48" s="87"/>
      <c r="AS48" s="87"/>
      <c r="AT48" s="87"/>
      <c r="AU48" s="87"/>
      <c r="AV48" s="87"/>
      <c r="AW48" s="87"/>
      <c r="AX48" s="55"/>
      <c r="AZ48" s="194"/>
    </row>
    <row r="49" spans="4:52" x14ac:dyDescent="0.4">
      <c r="D49" s="321"/>
      <c r="E49" s="321" t="str">
        <f>IF(Aチーム用勤務希望表!E49&lt;&gt;"",Aチーム用勤務希望表!E49,"")</f>
        <v>井上</v>
      </c>
      <c r="F49" s="230">
        <f>IF(Aチーム用勤務希望表!F49&lt;&gt;"",Aチーム用勤務希望表!F49,"")</f>
        <v>2</v>
      </c>
      <c r="G49" s="315">
        <f>IF(Aチーム用勤務希望表!G49&lt;&gt;"",Aチーム用勤務希望表!G49,"")</f>
        <v>2</v>
      </c>
      <c r="H49" s="315">
        <f>IF(Aチーム用勤務希望表!H49&lt;&gt;"",Aチーム用勤務希望表!H49,"")</f>
        <v>2</v>
      </c>
      <c r="I49" s="317">
        <f>IF(Aチーム用勤務希望表!I49&lt;&gt;"",Aチーム用勤務希望表!I49,"")</f>
        <v>7</v>
      </c>
      <c r="J49" s="154" t="s">
        <v>74</v>
      </c>
      <c r="K49" s="129"/>
      <c r="L49" s="129"/>
      <c r="M49" s="186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86"/>
      <c r="AA49" s="129"/>
      <c r="AB49" s="129"/>
      <c r="AC49" s="129"/>
      <c r="AD49" s="129"/>
      <c r="AE49" s="129"/>
      <c r="AF49" s="186"/>
      <c r="AG49" s="129"/>
      <c r="AH49" s="131"/>
      <c r="AI49" s="131"/>
      <c r="AJ49" s="131"/>
      <c r="AK49" s="131"/>
      <c r="AL49" s="131"/>
      <c r="AM49" s="131"/>
      <c r="AN49" s="131"/>
      <c r="AO49" s="179"/>
      <c r="AP49" s="88">
        <f>IF(E49="","",COUNTIF(K49:AO49,"日"))</f>
        <v>0</v>
      </c>
      <c r="AQ49" s="84" t="str">
        <f>IF($D$1="二交代制",IF(E49="","",COUNTIF(K49:AO49,"当")),"")</f>
        <v/>
      </c>
      <c r="AR49" s="84" t="str">
        <f t="shared" ref="AR49" si="78">IF($D$1="二交代制",IF(E49="","",IF(($F49-AQ49)&gt;0,TEXT(($F49-AQ49),"@")&amp;"日, 不足しています",IF(($F49-AQ49)=0,"指定日数に等しいです",IF(($F49-AQ49)&lt;0,TEXT(-($F49-AQ49),"@")&amp;"日, 余っています","")))),"")</f>
        <v/>
      </c>
      <c r="AS49" s="84">
        <f>IF($D$1="三交代制",IF(E49="","",COUNTIF(K49:AO49,"準")),"")</f>
        <v>0</v>
      </c>
      <c r="AT49" s="87" t="str">
        <f t="shared" ref="AT49" si="79">IF($D$1="三交代制",IF(E49="","",IF(($G49-AS49)&gt;0,TEXT(($G49-AS49),"@")&amp;"日, 不足しています",IF(($G49-AS49)=0,"指定日数に等しいです",IF(($G49-AS49)&lt;0,TEXT(-($G49-AS49),"@")&amp;"日, 余っています","")))),"")</f>
        <v>2日, 不足しています</v>
      </c>
      <c r="AU49" s="84">
        <f>IF($D$1="三交代制",IF(E49="","",COUNTIF(K49:AO49,"深")),"")</f>
        <v>0</v>
      </c>
      <c r="AV49" s="84" t="str">
        <f t="shared" ref="AV49" si="80">IF($D$1="三交代制",IF(E49="","",IF(($H49-AU49)&gt;0,TEXT(($H49-AU49),"@")&amp;"日, 不足しています",IF(($H49-AU49)=0,"指定日数に等しいです",IF(($H49-AU49)&lt;0,TEXT(-($H49-AU49),"@")&amp;"日, 余っています","")))),"")</f>
        <v>2日, 不足しています</v>
      </c>
      <c r="AW49" s="84">
        <f>IF(E49="","",COUNTIF(K49:AO49,"休"))</f>
        <v>0</v>
      </c>
      <c r="AX49" s="85" t="str">
        <f t="shared" ref="AX49" si="81">IF(E49="","",IF(($I49-AW49)&gt;0,TEXT(($I49-AW49),"@")&amp;"日, 不足しています",IF(($I49-AW49)=0,"指定日数に等しいです",IF(($I49-AW49)&lt;0,TEXT(-($I49-AW49),"@")&amp;"日, 余っています",""))))</f>
        <v>7日, 不足しています</v>
      </c>
      <c r="AZ49" s="194" t="str">
        <f t="shared" ref="AZ49" si="82">IF(AND((COUNTIF(K49:AO49,"日")+COUNTIF(K49:AO49,"当")+COUNTIF(K49:AO49,"明")+COUNTIF(K49:AO49,"準")+COUNTIF(K49:AO49,"深")+COUNTIF(K49:AO49,"休"))&gt;0,$E49=""),"氏名を入力して下さい！勤務希望が入力されているのに, 氏名が入力されていません！",IF(
OR(AND($AM$18="×",AM49&lt;&gt;""),AND($AN$18="×",AN49&lt;&gt;""),AND($AO$18="×",AO49&lt;&gt;"")),TEXT($D$9,"m月")&amp;"に含まれない日の希望欄は空白にして下さい！",IF(
AND($D$1="二交代制", COUNTIF(K49:AO49,"準")&gt;0),"「準」夜勤を消して下さい！", IF(AND($D$1="二交代制", COUNTIF(K49:AO49,"深")&gt;0),"「深」夜勤を消して下さい！",IF(AND($D$1="三交代制", COUNTIF(K49:AO49,"当")&gt;0),"「当」直を消して下さい！",IF(AND($D$1="三交代制", COUNTIF(K49:AO49,"明")&gt;0),"「明」けを消して下さい！",
IF(COUNTIF(K190:AO191,10)&gt;0,"「当直→明け→休み」を2回以上, "&amp;CHAR(10)&amp;"連続させないで下さい！",IF(COUNTIF(K190:AO191,20)&gt;0,"「準, 深夜勤務」は3回以上, "&amp;CHAR(10)&amp;"連続させないようにして下さい！",
IF(COUNTIF(K190:AO191,30)&gt;0,"「当直→明け→休み」"&amp;CHAR(10)&amp;"にして下さい！",IF(COUNTIF(K190:AO191,40)&gt;0,"「日(休)→準→休」「日(休)→準→準→休」,「休→深→休」,"&amp;CHAR(10)&amp;"「休→深→準(深)→休」のどれかにして下さい！",""))))))))))</f>
        <v/>
      </c>
    </row>
    <row r="50" spans="4:52" x14ac:dyDescent="0.4">
      <c r="D50" s="321"/>
      <c r="E50" s="321"/>
      <c r="F50" s="230"/>
      <c r="G50" s="315"/>
      <c r="H50" s="315"/>
      <c r="I50" s="317"/>
      <c r="J50" s="154" t="s">
        <v>5</v>
      </c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30"/>
      <c r="AP50" s="88"/>
      <c r="AQ50" s="87"/>
      <c r="AR50" s="87"/>
      <c r="AS50" s="87"/>
      <c r="AT50" s="87"/>
      <c r="AU50" s="87"/>
      <c r="AV50" s="87"/>
      <c r="AW50" s="87"/>
      <c r="AX50" s="55"/>
      <c r="AZ50" s="194"/>
    </row>
    <row r="51" spans="4:52" x14ac:dyDescent="0.4">
      <c r="D51" s="321"/>
      <c r="E51" s="321" t="str">
        <f>IF(Aチーム用勤務希望表!E51&lt;&gt;"",Aチーム用勤務希望表!E51,"")</f>
        <v>木村</v>
      </c>
      <c r="F51" s="230">
        <f>IF(Aチーム用勤務希望表!F51&lt;&gt;"",Aチーム用勤務希望表!F51,"")</f>
        <v>2</v>
      </c>
      <c r="G51" s="315">
        <f>IF(Aチーム用勤務希望表!G51&lt;&gt;"",Aチーム用勤務希望表!G51,"")</f>
        <v>2</v>
      </c>
      <c r="H51" s="315">
        <f>IF(Aチーム用勤務希望表!H51&lt;&gt;"",Aチーム用勤務希望表!H51,"")</f>
        <v>2</v>
      </c>
      <c r="I51" s="317">
        <f>IF(Aチーム用勤務希望表!I51&lt;&gt;"",Aチーム用勤務希望表!I51,"")</f>
        <v>8</v>
      </c>
      <c r="J51" s="154" t="s">
        <v>74</v>
      </c>
      <c r="K51" s="129"/>
      <c r="L51" s="129"/>
      <c r="M51" s="129"/>
      <c r="N51" s="129"/>
      <c r="O51" s="129"/>
      <c r="P51" s="129"/>
      <c r="Q51" s="129"/>
      <c r="R51" s="129"/>
      <c r="S51" s="186"/>
      <c r="T51" s="129"/>
      <c r="U51" s="129"/>
      <c r="V51" s="129"/>
      <c r="W51" s="129"/>
      <c r="X51" s="129"/>
      <c r="Y51" s="129"/>
      <c r="Z51" s="129"/>
      <c r="AA51" s="129"/>
      <c r="AB51" s="186"/>
      <c r="AC51" s="129"/>
      <c r="AD51" s="129"/>
      <c r="AE51" s="129"/>
      <c r="AF51" s="129"/>
      <c r="AG51" s="129"/>
      <c r="AH51" s="131"/>
      <c r="AI51" s="131"/>
      <c r="AJ51" s="131"/>
      <c r="AK51" s="131"/>
      <c r="AL51" s="131"/>
      <c r="AM51" s="131"/>
      <c r="AN51" s="131"/>
      <c r="AO51" s="179"/>
      <c r="AP51" s="88">
        <f>IF(E51="","",COUNTIF(K51:AO51,"日"))</f>
        <v>0</v>
      </c>
      <c r="AQ51" s="84" t="str">
        <f>IF($D$1="二交代制",IF(E51="","",COUNTIF(K51:AO51,"当")),"")</f>
        <v/>
      </c>
      <c r="AR51" s="84" t="str">
        <f t="shared" ref="AR51" si="83">IF($D$1="二交代制",IF(E51="","",IF(($F51-AQ51)&gt;0,TEXT(($F51-AQ51),"@")&amp;"日, 不足しています",IF(($F51-AQ51)=0,"指定日数に等しいです",IF(($F51-AQ51)&lt;0,TEXT(-($F51-AQ51),"@")&amp;"日, 余っています","")))),"")</f>
        <v/>
      </c>
      <c r="AS51" s="84">
        <f>IF($D$1="三交代制",IF(E51="","",COUNTIF(K51:AO51,"準")),"")</f>
        <v>0</v>
      </c>
      <c r="AT51" s="87" t="str">
        <f t="shared" ref="AT51" si="84">IF($D$1="三交代制",IF(E51="","",IF(($G51-AS51)&gt;0,TEXT(($G51-AS51),"@")&amp;"日, 不足しています",IF(($G51-AS51)=0,"指定日数に等しいです",IF(($G51-AS51)&lt;0,TEXT(-($G51-AS51),"@")&amp;"日, 余っています","")))),"")</f>
        <v>2日, 不足しています</v>
      </c>
      <c r="AU51" s="84">
        <f>IF($D$1="三交代制",IF(E51="","",COUNTIF(K51:AO51,"深")),"")</f>
        <v>0</v>
      </c>
      <c r="AV51" s="84" t="str">
        <f t="shared" ref="AV51" si="85">IF($D$1="三交代制",IF(E51="","",IF(($H51-AU51)&gt;0,TEXT(($H51-AU51),"@")&amp;"日, 不足しています",IF(($H51-AU51)=0,"指定日数に等しいです",IF(($H51-AU51)&lt;0,TEXT(-($H51-AU51),"@")&amp;"日, 余っています","")))),"")</f>
        <v>2日, 不足しています</v>
      </c>
      <c r="AW51" s="84">
        <f>IF(E51="","",COUNTIF(K51:AO51,"休"))</f>
        <v>0</v>
      </c>
      <c r="AX51" s="85" t="str">
        <f t="shared" ref="AX51" si="86">IF(E51="","",IF(($I51-AW51)&gt;0,TEXT(($I51-AW51),"@")&amp;"日, 不足しています",IF(($I51-AW51)=0,"指定日数に等しいです",IF(($I51-AW51)&lt;0,TEXT(-($I51-AW51),"@")&amp;"日, 余っています",""))))</f>
        <v>8日, 不足しています</v>
      </c>
      <c r="AZ51" s="194" t="str">
        <f t="shared" ref="AZ51" si="87">IF(AND((COUNTIF(K51:AO51,"日")+COUNTIF(K51:AO51,"当")+COUNTIF(K51:AO51,"明")+COUNTIF(K51:AO51,"準")+COUNTIF(K51:AO51,"深")+COUNTIF(K51:AO51,"休"))&gt;0,$E51=""),"氏名を入力して下さい！勤務希望が入力されているのに, 氏名が入力されていません！",IF(
OR(AND($AM$18="×",AM51&lt;&gt;""),AND($AN$18="×",AN51&lt;&gt;""),AND($AO$18="×",AO51&lt;&gt;"")),TEXT($D$9,"m月")&amp;"に含まれない日の希望欄は空白にして下さい！",IF(
AND($D$1="二交代制", COUNTIF(K51:AO51,"準")&gt;0),"「準」夜勤を消して下さい！", IF(AND($D$1="二交代制", COUNTIF(K51:AO51,"深")&gt;0),"「深」夜勤を消して下さい！",IF(AND($D$1="三交代制", COUNTIF(K51:AO51,"当")&gt;0),"「当」直を消して下さい！",IF(AND($D$1="三交代制", COUNTIF(K51:AO51,"明")&gt;0),"「明」けを消して下さい！",
IF(COUNTIF(K192:AO193,10)&gt;0,"「当直→明け→休み」を2回以上, "&amp;CHAR(10)&amp;"連続させないで下さい！",IF(COUNTIF(K192:AO193,20)&gt;0,"「準, 深夜勤務」は3回以上, "&amp;CHAR(10)&amp;"連続させないようにして下さい！",
IF(COUNTIF(K192:AO193,30)&gt;0,"「当直→明け→休み」"&amp;CHAR(10)&amp;"にして下さい！",IF(COUNTIF(K192:AO193,40)&gt;0,"「日(休)→準→休」「日(休)→準→準→休」,「休→深→休」,"&amp;CHAR(10)&amp;"「休→深→準(深)→休」のどれかにして下さい！",""))))))))))</f>
        <v/>
      </c>
    </row>
    <row r="52" spans="4:52" x14ac:dyDescent="0.4">
      <c r="D52" s="321"/>
      <c r="E52" s="321"/>
      <c r="F52" s="230"/>
      <c r="G52" s="315"/>
      <c r="H52" s="315"/>
      <c r="I52" s="317"/>
      <c r="J52" s="154" t="s">
        <v>5</v>
      </c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30"/>
      <c r="AP52" s="88"/>
      <c r="AQ52" s="87"/>
      <c r="AR52" s="87"/>
      <c r="AS52" s="87"/>
      <c r="AT52" s="87"/>
      <c r="AU52" s="87"/>
      <c r="AV52" s="87"/>
      <c r="AW52" s="87"/>
      <c r="AX52" s="55"/>
      <c r="AZ52" s="194"/>
    </row>
    <row r="53" spans="4:52" x14ac:dyDescent="0.4">
      <c r="D53" s="321"/>
      <c r="E53" s="321" t="str">
        <f>IF(Aチーム用勤務希望表!E53&lt;&gt;"",Aチーム用勤務希望表!E53,"")</f>
        <v>林</v>
      </c>
      <c r="F53" s="230">
        <f>IF(Aチーム用勤務希望表!F53&lt;&gt;"",Aチーム用勤務希望表!F53,"")</f>
        <v>2</v>
      </c>
      <c r="G53" s="315">
        <f>IF(Aチーム用勤務希望表!G53&lt;&gt;"",Aチーム用勤務希望表!G53,"")</f>
        <v>2</v>
      </c>
      <c r="H53" s="315">
        <f>IF(Aチーム用勤務希望表!H53&lt;&gt;"",Aチーム用勤務希望表!H53,"")</f>
        <v>2</v>
      </c>
      <c r="I53" s="317">
        <f>IF(Aチーム用勤務希望表!I53&lt;&gt;"",Aチーム用勤務希望表!I53,"")</f>
        <v>8</v>
      </c>
      <c r="J53" s="154" t="s">
        <v>74</v>
      </c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86"/>
      <c r="AA53" s="129"/>
      <c r="AB53" s="129"/>
      <c r="AC53" s="129"/>
      <c r="AD53" s="129"/>
      <c r="AE53" s="129"/>
      <c r="AF53" s="129"/>
      <c r="AG53" s="129"/>
      <c r="AH53" s="131"/>
      <c r="AI53" s="131"/>
      <c r="AJ53" s="131"/>
      <c r="AK53" s="131"/>
      <c r="AL53" s="131"/>
      <c r="AM53" s="131"/>
      <c r="AN53" s="131"/>
      <c r="AO53" s="179"/>
      <c r="AP53" s="88">
        <f>IF(E53="","",COUNTIF(K53:AO53,"日"))</f>
        <v>0</v>
      </c>
      <c r="AQ53" s="84" t="str">
        <f>IF($D$1="二交代制",IF(E53="","",COUNTIF(K53:AO53,"当")),"")</f>
        <v/>
      </c>
      <c r="AR53" s="84" t="str">
        <f t="shared" ref="AR53" si="88">IF($D$1="二交代制",IF(E53="","",IF(($F53-AQ53)&gt;0,TEXT(($F53-AQ53),"@")&amp;"日, 不足しています",IF(($F53-AQ53)=0,"指定日数に等しいです",IF(($F53-AQ53)&lt;0,TEXT(-($F53-AQ53),"@")&amp;"日, 余っています","")))),"")</f>
        <v/>
      </c>
      <c r="AS53" s="84">
        <f>IF($D$1="三交代制",IF(E53="","",COUNTIF(K53:AO53,"準")),"")</f>
        <v>0</v>
      </c>
      <c r="AT53" s="87" t="str">
        <f t="shared" ref="AT53" si="89">IF($D$1="三交代制",IF(E53="","",IF(($G53-AS53)&gt;0,TEXT(($G53-AS53),"@")&amp;"日, 不足しています",IF(($G53-AS53)=0,"指定日数に等しいです",IF(($G53-AS53)&lt;0,TEXT(-($G53-AS53),"@")&amp;"日, 余っています","")))),"")</f>
        <v>2日, 不足しています</v>
      </c>
      <c r="AU53" s="84">
        <f>IF($D$1="三交代制",IF(E53="","",COUNTIF(K53:AO53,"深")),"")</f>
        <v>0</v>
      </c>
      <c r="AV53" s="84" t="str">
        <f t="shared" ref="AV53" si="90">IF($D$1="三交代制",IF(E53="","",IF(($H53-AU53)&gt;0,TEXT(($H53-AU53),"@")&amp;"日, 不足しています",IF(($H53-AU53)=0,"指定日数に等しいです",IF(($H53-AU53)&lt;0,TEXT(-($H53-AU53),"@")&amp;"日, 余っています","")))),"")</f>
        <v>2日, 不足しています</v>
      </c>
      <c r="AW53" s="84">
        <f>IF(E53="","",COUNTIF(K53:AO53,"休"))</f>
        <v>0</v>
      </c>
      <c r="AX53" s="85" t="str">
        <f t="shared" ref="AX53" si="91">IF(E53="","",IF(($I53-AW53)&gt;0,TEXT(($I53-AW53),"@")&amp;"日, 不足しています",IF(($I53-AW53)=0,"指定日数に等しいです",IF(($I53-AW53)&lt;0,TEXT(-($I53-AW53),"@")&amp;"日, 余っています",""))))</f>
        <v>8日, 不足しています</v>
      </c>
      <c r="AZ53" s="194" t="str">
        <f t="shared" ref="AZ53" si="92">IF(AND((COUNTIF(K53:AO53,"日")+COUNTIF(K53:AO53,"当")+COUNTIF(K53:AO53,"明")+COUNTIF(K53:AO53,"準")+COUNTIF(K53:AO53,"深")+COUNTIF(K53:AO53,"休"))&gt;0,$E53=""),"氏名を入力して下さい！勤務希望が入力されているのに, 氏名が入力されていません！",IF(
OR(AND($AM$18="×",AM53&lt;&gt;""),AND($AN$18="×",AN53&lt;&gt;""),AND($AO$18="×",AO53&lt;&gt;"")),TEXT($D$9,"m月")&amp;"に含まれない日の希望欄は空白にして下さい！",IF(
AND($D$1="二交代制", COUNTIF(K53:AO53,"準")&gt;0),"「準」夜勤を消して下さい！", IF(AND($D$1="二交代制", COUNTIF(K53:AO53,"深")&gt;0),"「深」夜勤を消して下さい！",IF(AND($D$1="三交代制", COUNTIF(K53:AO53,"当")&gt;0),"「当」直を消して下さい！",IF(AND($D$1="三交代制", COUNTIF(K53:AO53,"明")&gt;0),"「明」けを消して下さい！",
IF(COUNTIF(K194:AO195,10)&gt;0,"「当直→明け→休み」を2回以上, "&amp;CHAR(10)&amp;"連続させないで下さい！",IF(COUNTIF(K194:AO195,20)&gt;0,"「準, 深夜勤務」は3回以上, "&amp;CHAR(10)&amp;"連続させないようにして下さい！",
IF(COUNTIF(K194:AO195,30)&gt;0,"「当直→明け→休み」"&amp;CHAR(10)&amp;"にして下さい！",IF(COUNTIF(K194:AO195,40)&gt;0,"「日(休)→準→休」「日(休)→準→準→休」,「休→深→休」,"&amp;CHAR(10)&amp;"「休→深→準(深)→休」のどれかにして下さい！",""))))))))))</f>
        <v/>
      </c>
    </row>
    <row r="54" spans="4:52" x14ac:dyDescent="0.4">
      <c r="D54" s="321"/>
      <c r="E54" s="321"/>
      <c r="F54" s="230"/>
      <c r="G54" s="315"/>
      <c r="H54" s="315"/>
      <c r="I54" s="317"/>
      <c r="J54" s="154" t="s">
        <v>5</v>
      </c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30"/>
      <c r="AP54" s="88"/>
      <c r="AQ54" s="87"/>
      <c r="AR54" s="87"/>
      <c r="AS54" s="87"/>
      <c r="AT54" s="87"/>
      <c r="AU54" s="87"/>
      <c r="AV54" s="87"/>
      <c r="AW54" s="87"/>
      <c r="AX54" s="55"/>
      <c r="AZ54" s="194"/>
    </row>
    <row r="55" spans="4:52" x14ac:dyDescent="0.4">
      <c r="D55" s="321"/>
      <c r="E55" s="321" t="str">
        <f>IF(Aチーム用勤務希望表!E55&lt;&gt;"",Aチーム用勤務希望表!E55,"")</f>
        <v>斎藤</v>
      </c>
      <c r="F55" s="230">
        <f>IF(Aチーム用勤務希望表!F55&lt;&gt;"",Aチーム用勤務希望表!F55,"")</f>
        <v>2</v>
      </c>
      <c r="G55" s="315">
        <f>IF(Aチーム用勤務希望表!G55&lt;&gt;"",Aチーム用勤務希望表!G55,"")</f>
        <v>2</v>
      </c>
      <c r="H55" s="315">
        <f>IF(Aチーム用勤務希望表!H55&lt;&gt;"",Aチーム用勤務希望表!H55,"")</f>
        <v>2</v>
      </c>
      <c r="I55" s="317">
        <f>IF(Aチーム用勤務希望表!I55&lt;&gt;"",Aチーム用勤務希望表!I55,"")</f>
        <v>8</v>
      </c>
      <c r="J55" s="154" t="s">
        <v>74</v>
      </c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86"/>
      <c r="AB55" s="129"/>
      <c r="AC55" s="186"/>
      <c r="AD55" s="129"/>
      <c r="AE55" s="129"/>
      <c r="AF55" s="186"/>
      <c r="AG55" s="129"/>
      <c r="AH55" s="131"/>
      <c r="AI55" s="131"/>
      <c r="AJ55" s="131"/>
      <c r="AK55" s="131"/>
      <c r="AL55" s="131"/>
      <c r="AM55" s="131"/>
      <c r="AN55" s="131"/>
      <c r="AO55" s="179"/>
      <c r="AP55" s="88">
        <f>IF(E55="","",COUNTIF(K55:AO55,"日"))</f>
        <v>0</v>
      </c>
      <c r="AQ55" s="84" t="str">
        <f>IF($D$1="二交代制",IF(E55="","",COUNTIF(K55:AO55,"当")),"")</f>
        <v/>
      </c>
      <c r="AR55" s="84" t="str">
        <f t="shared" ref="AR55" si="93">IF($D$1="二交代制",IF(E55="","",IF(($F55-AQ55)&gt;0,TEXT(($F55-AQ55),"@")&amp;"日, 不足しています",IF(($F55-AQ55)=0,"指定日数に等しいです",IF(($F55-AQ55)&lt;0,TEXT(-($F55-AQ55),"@")&amp;"日, 余っています","")))),"")</f>
        <v/>
      </c>
      <c r="AS55" s="84">
        <f>IF($D$1="三交代制",IF(E55="","",COUNTIF(K55:AO55,"準")),"")</f>
        <v>0</v>
      </c>
      <c r="AT55" s="87" t="str">
        <f t="shared" ref="AT55" si="94">IF($D$1="三交代制",IF(E55="","",IF(($G55-AS55)&gt;0,TEXT(($G55-AS55),"@")&amp;"日, 不足しています",IF(($G55-AS55)=0,"指定日数に等しいです",IF(($G55-AS55)&lt;0,TEXT(-($G55-AS55),"@")&amp;"日, 余っています","")))),"")</f>
        <v>2日, 不足しています</v>
      </c>
      <c r="AU55" s="84">
        <f>IF($D$1="三交代制",IF(E55="","",COUNTIF(K55:AO55,"深")),"")</f>
        <v>0</v>
      </c>
      <c r="AV55" s="84" t="str">
        <f t="shared" ref="AV55" si="95">IF($D$1="三交代制",IF(E55="","",IF(($H55-AU55)&gt;0,TEXT(($H55-AU55),"@")&amp;"日, 不足しています",IF(($H55-AU55)=0,"指定日数に等しいです",IF(($H55-AU55)&lt;0,TEXT(-($H55-AU55),"@")&amp;"日, 余っています","")))),"")</f>
        <v>2日, 不足しています</v>
      </c>
      <c r="AW55" s="84">
        <f>IF(E55="","",COUNTIF(K55:AO55,"休"))</f>
        <v>0</v>
      </c>
      <c r="AX55" s="85" t="str">
        <f t="shared" ref="AX55" si="96">IF(E55="","",IF(($I55-AW55)&gt;0,TEXT(($I55-AW55),"@")&amp;"日, 不足しています",IF(($I55-AW55)=0,"指定日数に等しいです",IF(($I55-AW55)&lt;0,TEXT(-($I55-AW55),"@")&amp;"日, 余っています",""))))</f>
        <v>8日, 不足しています</v>
      </c>
      <c r="AZ55" s="194" t="str">
        <f t="shared" ref="AZ55" si="97">IF(AND((COUNTIF(K55:AO55,"日")+COUNTIF(K55:AO55,"当")+COUNTIF(K55:AO55,"明")+COUNTIF(K55:AO55,"準")+COUNTIF(K55:AO55,"深")+COUNTIF(K55:AO55,"休"))&gt;0,$E55=""),"氏名を入力して下さい！勤務希望が入力されているのに, 氏名が入力されていません！",IF(
OR(AND($AM$18="×",AM55&lt;&gt;""),AND($AN$18="×",AN55&lt;&gt;""),AND($AO$18="×",AO55&lt;&gt;"")),TEXT($D$9,"m月")&amp;"に含まれない日の希望欄は空白にして下さい！",IF(
AND($D$1="二交代制", COUNTIF(K55:AO55,"準")&gt;0),"「準」夜勤を消して下さい！", IF(AND($D$1="二交代制", COUNTIF(K55:AO55,"深")&gt;0),"「深」夜勤を消して下さい！",IF(AND($D$1="三交代制", COUNTIF(K55:AO55,"当")&gt;0),"「当」直を消して下さい！",IF(AND($D$1="三交代制", COUNTIF(K55:AO55,"明")&gt;0),"「明」けを消して下さい！",
IF(COUNTIF(K196:AO197,10)&gt;0,"「当直→明け→休み」を2回以上, "&amp;CHAR(10)&amp;"連続させないで下さい！",IF(COUNTIF(K196:AO197,20)&gt;0,"「準, 深夜勤務」は3回以上, "&amp;CHAR(10)&amp;"連続させないようにして下さい！",
IF(COUNTIF(K196:AO197,30)&gt;0,"「当直→明け→休み」"&amp;CHAR(10)&amp;"にして下さい！",IF(COUNTIF(K196:AO197,40)&gt;0,"「日(休)→準→休」「日(休)→準→準→休」,「休→深→休」,"&amp;CHAR(10)&amp;"「休→深→準(深)→休」のどれかにして下さい！",""))))))))))</f>
        <v/>
      </c>
    </row>
    <row r="56" spans="4:52" x14ac:dyDescent="0.4">
      <c r="D56" s="321"/>
      <c r="E56" s="321"/>
      <c r="F56" s="230"/>
      <c r="G56" s="315"/>
      <c r="H56" s="315"/>
      <c r="I56" s="317"/>
      <c r="J56" s="154" t="s">
        <v>5</v>
      </c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30"/>
      <c r="AP56" s="88"/>
      <c r="AQ56" s="87"/>
      <c r="AR56" s="87"/>
      <c r="AS56" s="87"/>
      <c r="AT56" s="87"/>
      <c r="AU56" s="87"/>
      <c r="AV56" s="87"/>
      <c r="AW56" s="87"/>
      <c r="AX56" s="55"/>
      <c r="AZ56" s="194"/>
    </row>
    <row r="57" spans="4:52" x14ac:dyDescent="0.4">
      <c r="D57" s="321"/>
      <c r="E57" s="321" t="str">
        <f>IF(Aチーム用勤務希望表!E57&lt;&gt;"",Aチーム用勤務希望表!E57,"")</f>
        <v>清水</v>
      </c>
      <c r="F57" s="230">
        <f>IF(Aチーム用勤務希望表!F57&lt;&gt;"",Aチーム用勤務希望表!F57,"")</f>
        <v>2</v>
      </c>
      <c r="G57" s="315">
        <f>IF(Aチーム用勤務希望表!G57&lt;&gt;"",Aチーム用勤務希望表!G57,"")</f>
        <v>2</v>
      </c>
      <c r="H57" s="315">
        <f>IF(Aチーム用勤務希望表!H57&lt;&gt;"",Aチーム用勤務希望表!H57,"")</f>
        <v>2</v>
      </c>
      <c r="I57" s="317">
        <f>IF(Aチーム用勤務希望表!I57&lt;&gt;"",Aチーム用勤務希望表!I57,"")</f>
        <v>8</v>
      </c>
      <c r="J57" s="154" t="s">
        <v>74</v>
      </c>
      <c r="K57" s="129"/>
      <c r="L57" s="129"/>
      <c r="M57" s="186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31"/>
      <c r="AI57" s="131"/>
      <c r="AJ57" s="131"/>
      <c r="AK57" s="131"/>
      <c r="AL57" s="131"/>
      <c r="AM57" s="131"/>
      <c r="AN57" s="131"/>
      <c r="AO57" s="179"/>
      <c r="AP57" s="88">
        <f>IF(E57="","",COUNTIF(K57:AO57,"日"))</f>
        <v>0</v>
      </c>
      <c r="AQ57" s="84" t="str">
        <f>IF($D$1="二交代制",IF(E57="","",COUNTIF(K57:AO57,"当")),"")</f>
        <v/>
      </c>
      <c r="AR57" s="84" t="str">
        <f t="shared" ref="AR57" si="98">IF($D$1="二交代制",IF(E57="","",IF(($F57-AQ57)&gt;0,TEXT(($F57-AQ57),"@")&amp;"日, 不足しています",IF(($F57-AQ57)=0,"指定日数に等しいです",IF(($F57-AQ57)&lt;0,TEXT(-($F57-AQ57),"@")&amp;"日, 余っています","")))),"")</f>
        <v/>
      </c>
      <c r="AS57" s="84">
        <f>IF($D$1="三交代制",IF(E57="","",COUNTIF(K57:AO57,"準")),"")</f>
        <v>0</v>
      </c>
      <c r="AT57" s="87" t="str">
        <f t="shared" ref="AT57" si="99">IF($D$1="三交代制",IF(E57="","",IF(($G57-AS57)&gt;0,TEXT(($G57-AS57),"@")&amp;"日, 不足しています",IF(($G57-AS57)=0,"指定日数に等しいです",IF(($G57-AS57)&lt;0,TEXT(-($G57-AS57),"@")&amp;"日, 余っています","")))),"")</f>
        <v>2日, 不足しています</v>
      </c>
      <c r="AU57" s="84">
        <f>IF($D$1="三交代制",IF(E57="","",COUNTIF(K57:AO57,"深")),"")</f>
        <v>0</v>
      </c>
      <c r="AV57" s="84" t="str">
        <f t="shared" ref="AV57" si="100">IF($D$1="三交代制",IF(E57="","",IF(($H57-AU57)&gt;0,TEXT(($H57-AU57),"@")&amp;"日, 不足しています",IF(($H57-AU57)=0,"指定日数に等しいです",IF(($H57-AU57)&lt;0,TEXT(-($H57-AU57),"@")&amp;"日, 余っています","")))),"")</f>
        <v>2日, 不足しています</v>
      </c>
      <c r="AW57" s="84">
        <f>IF(E57="","",COUNTIF(K57:AO57,"休"))</f>
        <v>0</v>
      </c>
      <c r="AX57" s="85" t="str">
        <f t="shared" ref="AX57" si="101">IF(E57="","",IF(($I57-AW57)&gt;0,TEXT(($I57-AW57),"@")&amp;"日, 不足しています",IF(($I57-AW57)=0,"指定日数に等しいです",IF(($I57-AW57)&lt;0,TEXT(-($I57-AW57),"@")&amp;"日, 余っています",""))))</f>
        <v>8日, 不足しています</v>
      </c>
      <c r="AZ57" s="194" t="str">
        <f t="shared" ref="AZ57" si="102">IF(AND((COUNTIF(K57:AO57,"日")+COUNTIF(K57:AO57,"当")+COUNTIF(K57:AO57,"明")+COUNTIF(K57:AO57,"準")+COUNTIF(K57:AO57,"深")+COUNTIF(K57:AO57,"休"))&gt;0,$E57=""),"氏名を入力して下さい！勤務希望が入力されているのに, 氏名が入力されていません！",IF(
OR(AND($AM$18="×",AM57&lt;&gt;""),AND($AN$18="×",AN57&lt;&gt;""),AND($AO$18="×",AO57&lt;&gt;"")),TEXT($D$9,"m月")&amp;"に含まれない日の希望欄は空白にして下さい！",IF(
AND($D$1="二交代制", COUNTIF(K57:AO57,"準")&gt;0),"「準」夜勤を消して下さい！", IF(AND($D$1="二交代制", COUNTIF(K57:AO57,"深")&gt;0),"「深」夜勤を消して下さい！",IF(AND($D$1="三交代制", COUNTIF(K57:AO57,"当")&gt;0),"「当」直を消して下さい！",IF(AND($D$1="三交代制", COUNTIF(K57:AO57,"明")&gt;0),"「明」けを消して下さい！",
IF(COUNTIF(K198:AO199,10)&gt;0,"「当直→明け→休み」を2回以上, "&amp;CHAR(10)&amp;"連続させないで下さい！",IF(COUNTIF(K198:AO199,20)&gt;0,"「準, 深夜勤務」は3回以上, "&amp;CHAR(10)&amp;"連続させないようにして下さい！",
IF(COUNTIF(K198:AO199,30)&gt;0,"「当直→明け→休み」"&amp;CHAR(10)&amp;"にして下さい！",IF(COUNTIF(K198:AO199,40)&gt;0,"「日(休)→準→休」「日(休)→準→準→休」,「休→深→休」,"&amp;CHAR(10)&amp;"「休→深→準(深)→休」のどれかにして下さい！",""))))))))))</f>
        <v/>
      </c>
    </row>
    <row r="58" spans="4:52" x14ac:dyDescent="0.4">
      <c r="D58" s="321"/>
      <c r="E58" s="321"/>
      <c r="F58" s="230"/>
      <c r="G58" s="315"/>
      <c r="H58" s="315"/>
      <c r="I58" s="317"/>
      <c r="J58" s="154" t="s">
        <v>5</v>
      </c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30"/>
      <c r="AP58" s="88"/>
      <c r="AQ58" s="87"/>
      <c r="AR58" s="87"/>
      <c r="AS58" s="87"/>
      <c r="AT58" s="87"/>
      <c r="AU58" s="87"/>
      <c r="AV58" s="87"/>
      <c r="AW58" s="87"/>
      <c r="AX58" s="55"/>
      <c r="AZ58" s="194"/>
    </row>
    <row r="59" spans="4:52" x14ac:dyDescent="0.4">
      <c r="D59" s="321"/>
      <c r="E59" s="321" t="str">
        <f>IF(Aチーム用勤務希望表!E59&lt;&gt;"",Aチーム用勤務希望表!E59,"")</f>
        <v/>
      </c>
      <c r="F59" s="230" t="str">
        <f>IF(Aチーム用勤務希望表!F59&lt;&gt;"",Aチーム用勤務希望表!F59,"")</f>
        <v/>
      </c>
      <c r="G59" s="315" t="str">
        <f>IF(Aチーム用勤務希望表!G59&lt;&gt;"",Aチーム用勤務希望表!G59,"")</f>
        <v/>
      </c>
      <c r="H59" s="315" t="str">
        <f>IF(Aチーム用勤務希望表!H59&lt;&gt;"",Aチーム用勤務希望表!H59,"")</f>
        <v/>
      </c>
      <c r="I59" s="317" t="str">
        <f>IF(Aチーム用勤務希望表!I59&lt;&gt;"",Aチーム用勤務希望表!I59,"")</f>
        <v/>
      </c>
      <c r="J59" s="154" t="s">
        <v>74</v>
      </c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30"/>
      <c r="AP59" s="88" t="str">
        <f>IF(E59="","",COUNTIF(K59:AO59,"日"))</f>
        <v/>
      </c>
      <c r="AQ59" s="84" t="str">
        <f>IF($D$1="二交代制",IF(E59="","",COUNTIF(K59:AO59,"当")),"")</f>
        <v/>
      </c>
      <c r="AR59" s="84" t="str">
        <f t="shared" ref="AR59" si="103">IF($D$1="二交代制",IF(E59="","",IF(($F59-AQ59)&gt;0,TEXT(($F59-AQ59),"@")&amp;"日, 不足しています",IF(($F59-AQ59)=0,"指定日数に等しいです",IF(($F59-AQ59)&lt;0,TEXT(-($F59-AQ59),"@")&amp;"日, 余っています","")))),"")</f>
        <v/>
      </c>
      <c r="AS59" s="84" t="str">
        <f>IF($D$1="三交代制",IF(E59="","",COUNTIF(K59:AO59,"準")),"")</f>
        <v/>
      </c>
      <c r="AT59" s="87" t="str">
        <f t="shared" ref="AT59" si="104">IF($D$1="三交代制",IF(E59="","",IF(($G59-AS59)&gt;0,TEXT(($G59-AS59),"@")&amp;"日, 不足しています",IF(($G59-AS59)=0,"指定日数に等しいです",IF(($G59-AS59)&lt;0,TEXT(-($G59-AS59),"@")&amp;"日, 余っています","")))),"")</f>
        <v/>
      </c>
      <c r="AU59" s="84" t="str">
        <f>IF($D$1="三交代制",IF(E59="","",COUNTIF(K59:AO59,"深")),"")</f>
        <v/>
      </c>
      <c r="AV59" s="84" t="str">
        <f t="shared" ref="AV59" si="105">IF($D$1="三交代制",IF(E59="","",IF(($H59-AU59)&gt;0,TEXT(($H59-AU59),"@")&amp;"日, 不足しています",IF(($H59-AU59)=0,"指定日数に等しいです",IF(($H59-AU59)&lt;0,TEXT(-($H59-AU59),"@")&amp;"日, 余っています","")))),"")</f>
        <v/>
      </c>
      <c r="AW59" s="84" t="str">
        <f>IF(E59="","",COUNTIF(K59:AO59,"休"))</f>
        <v/>
      </c>
      <c r="AX59" s="85" t="str">
        <f t="shared" ref="AX59" si="106">IF(E59="","",IF(($I59-AW59)&gt;0,TEXT(($I59-AW59),"@")&amp;"日, 不足しています",IF(($I59-AW59)=0,"指定日数に等しいです",IF(($I59-AW59)&lt;0,TEXT(-($I59-AW59),"@")&amp;"日, 余っています",""))))</f>
        <v/>
      </c>
      <c r="AZ59" s="194" t="str">
        <f t="shared" ref="AZ59" si="107">IF(AND((COUNTIF(K59:AO59,"日")+COUNTIF(K59:AO59,"当")+COUNTIF(K59:AO59,"明")+COUNTIF(K59:AO59,"準")+COUNTIF(K59:AO59,"深")+COUNTIF(K59:AO59,"休"))&gt;0,$E59=""),"氏名を入力して下さい！勤務希望が入力されているのに, 氏名が入力されていません！",IF(
OR(AND($AM$18="×",AM59&lt;&gt;""),AND($AN$18="×",AN59&lt;&gt;""),AND($AO$18="×",AO59&lt;&gt;"")),TEXT($D$9,"m月")&amp;"に含まれない日の希望欄は空白にして下さい！",IF(
AND($D$1="二交代制", COUNTIF(K59:AO59,"準")&gt;0),"「準」夜勤を消して下さい！", IF(AND($D$1="二交代制", COUNTIF(K59:AO59,"深")&gt;0),"「深」夜勤を消して下さい！",IF(AND($D$1="三交代制", COUNTIF(K59:AO59,"当")&gt;0),"「当」直を消して下さい！",IF(AND($D$1="三交代制", COUNTIF(K59:AO59,"明")&gt;0),"「明」けを消して下さい！",
IF(COUNTIF(K200:AO201,10)&gt;0,"「当直→明け→休み」を2回以上, "&amp;CHAR(10)&amp;"連続させないで下さい！",IF(COUNTIF(K200:AO201,20)&gt;0,"「準, 深夜勤務」は3回以上, "&amp;CHAR(10)&amp;"連続させないようにして下さい！",
IF(COUNTIF(K200:AO201,30)&gt;0,"「当直→明け→休み」"&amp;CHAR(10)&amp;"にして下さい！",IF(COUNTIF(K200:AO201,40)&gt;0,"「日(休)→準→休」「日(休)→準→準→休」,「休→深→休」,"&amp;CHAR(10)&amp;"「休→深→準(深)→休」のどれかにして下さい！",""))))))))))</f>
        <v/>
      </c>
    </row>
    <row r="60" spans="4:52" x14ac:dyDescent="0.4">
      <c r="D60" s="321"/>
      <c r="E60" s="321"/>
      <c r="F60" s="230"/>
      <c r="G60" s="315"/>
      <c r="H60" s="315"/>
      <c r="I60" s="317"/>
      <c r="J60" s="154" t="s">
        <v>5</v>
      </c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30"/>
      <c r="AP60" s="88"/>
      <c r="AQ60" s="87"/>
      <c r="AR60" s="87"/>
      <c r="AS60" s="87"/>
      <c r="AT60" s="87"/>
      <c r="AU60" s="87"/>
      <c r="AV60" s="87"/>
      <c r="AW60" s="87"/>
      <c r="AX60" s="55"/>
      <c r="AZ60" s="194"/>
    </row>
    <row r="61" spans="4:52" x14ac:dyDescent="0.4">
      <c r="D61" s="321"/>
      <c r="E61" s="321" t="str">
        <f>IF(Aチーム用勤務希望表!E61&lt;&gt;"",Aチーム用勤務希望表!E61,"")</f>
        <v/>
      </c>
      <c r="F61" s="230" t="str">
        <f>IF(Aチーム用勤務希望表!F61&lt;&gt;"",Aチーム用勤務希望表!F61,"")</f>
        <v/>
      </c>
      <c r="G61" s="315" t="str">
        <f>IF(Aチーム用勤務希望表!G61&lt;&gt;"",Aチーム用勤務希望表!G61,"")</f>
        <v/>
      </c>
      <c r="H61" s="315" t="str">
        <f>IF(Aチーム用勤務希望表!H61&lt;&gt;"",Aチーム用勤務希望表!H61,"")</f>
        <v/>
      </c>
      <c r="I61" s="317" t="str">
        <f>IF(Aチーム用勤務希望表!I61&lt;&gt;"",Aチーム用勤務希望表!I61,"")</f>
        <v/>
      </c>
      <c r="J61" s="154" t="s">
        <v>74</v>
      </c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30"/>
      <c r="AP61" s="88" t="str">
        <f>IF(E61="","",COUNTIF(K61:AO61,"日"))</f>
        <v/>
      </c>
      <c r="AQ61" s="84" t="str">
        <f>IF($D$1="二交代制",IF(E61="","",COUNTIF(K61:AO61,"当")),"")</f>
        <v/>
      </c>
      <c r="AR61" s="84" t="str">
        <f t="shared" ref="AR61" si="108">IF($D$1="二交代制",IF(E61="","",IF(($F61-AQ61)&gt;0,TEXT(($F61-AQ61),"@")&amp;"日, 不足しています",IF(($F61-AQ61)=0,"指定日数に等しいです",IF(($F61-AQ61)&lt;0,TEXT(-($F61-AQ61),"@")&amp;"日, 余っています","")))),"")</f>
        <v/>
      </c>
      <c r="AS61" s="84" t="str">
        <f>IF($D$1="三交代制",IF(E61="","",COUNTIF(K61:AO61,"準")),"")</f>
        <v/>
      </c>
      <c r="AT61" s="87" t="str">
        <f t="shared" ref="AT61" si="109">IF($D$1="三交代制",IF(E61="","",IF(($G61-AS61)&gt;0,TEXT(($G61-AS61),"@")&amp;"日, 不足しています",IF(($G61-AS61)=0,"指定日数に等しいです",IF(($G61-AS61)&lt;0,TEXT(-($G61-AS61),"@")&amp;"日, 余っています","")))),"")</f>
        <v/>
      </c>
      <c r="AU61" s="84" t="str">
        <f>IF($D$1="三交代制",IF(E61="","",COUNTIF(K61:AO61,"深")),"")</f>
        <v/>
      </c>
      <c r="AV61" s="84" t="str">
        <f t="shared" ref="AV61" si="110">IF($D$1="三交代制",IF(E61="","",IF(($H61-AU61)&gt;0,TEXT(($H61-AU61),"@")&amp;"日, 不足しています",IF(($H61-AU61)=0,"指定日数に等しいです",IF(($H61-AU61)&lt;0,TEXT(-($H61-AU61),"@")&amp;"日, 余っています","")))),"")</f>
        <v/>
      </c>
      <c r="AW61" s="84" t="str">
        <f>IF(E61="","",COUNTIF(K61:AO61,"休"))</f>
        <v/>
      </c>
      <c r="AX61" s="85" t="str">
        <f t="shared" ref="AX61" si="111">IF(E61="","",IF(($I61-AW61)&gt;0,TEXT(($I61-AW61),"@")&amp;"日, 不足しています",IF(($I61-AW61)=0,"指定日数に等しいです",IF(($I61-AW61)&lt;0,TEXT(-($I61-AW61),"@")&amp;"日, 余っています",""))))</f>
        <v/>
      </c>
      <c r="AZ61" s="194" t="str">
        <f t="shared" ref="AZ61" si="112">IF(AND((COUNTIF(K61:AO61,"日")+COUNTIF(K61:AO61,"当")+COUNTIF(K61:AO61,"明")+COUNTIF(K61:AO61,"準")+COUNTIF(K61:AO61,"深")+COUNTIF(K61:AO61,"休"))&gt;0,$E61=""),"氏名を入力して下さい！勤務希望が入力されているのに, 氏名が入力されていません！",IF(
OR(AND($AM$18="×",AM61&lt;&gt;""),AND($AN$18="×",AN61&lt;&gt;""),AND($AO$18="×",AO61&lt;&gt;"")),TEXT($D$9,"m月")&amp;"に含まれない日の希望欄は空白にして下さい！",IF(
AND($D$1="二交代制", COUNTIF(K61:AO61,"準")&gt;0),"「準」夜勤を消して下さい！", IF(AND($D$1="二交代制", COUNTIF(K61:AO61,"深")&gt;0),"「深」夜勤を消して下さい！",IF(AND($D$1="三交代制", COUNTIF(K61:AO61,"当")&gt;0),"「当」直を消して下さい！",IF(AND($D$1="三交代制", COUNTIF(K61:AO61,"明")&gt;0),"「明」けを消して下さい！",
IF(COUNTIF(K202:AO203,10)&gt;0,"「当直→明け→休み」を2回以上, "&amp;CHAR(10)&amp;"連続させないで下さい！",IF(COUNTIF(K202:AO203,20)&gt;0,"「準, 深夜勤務」は3回以上, "&amp;CHAR(10)&amp;"連続させないようにして下さい！",
IF(COUNTIF(K202:AO203,30)&gt;0,"「当直→明け→休み」"&amp;CHAR(10)&amp;"にして下さい！",IF(COUNTIF(K202:AO203,40)&gt;0,"「日(休)→準→休」「日(休)→準→準→休」,「休→深→休」,"&amp;CHAR(10)&amp;"「休→深→準(深)→休」のどれかにして下さい！",""))))))))))</f>
        <v/>
      </c>
    </row>
    <row r="62" spans="4:52" x14ac:dyDescent="0.4">
      <c r="D62" s="321"/>
      <c r="E62" s="321"/>
      <c r="F62" s="230"/>
      <c r="G62" s="315"/>
      <c r="H62" s="315"/>
      <c r="I62" s="317"/>
      <c r="J62" s="154" t="s">
        <v>5</v>
      </c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30"/>
      <c r="AP62" s="88"/>
      <c r="AQ62" s="87"/>
      <c r="AR62" s="87"/>
      <c r="AS62" s="87"/>
      <c r="AT62" s="87"/>
      <c r="AU62" s="87"/>
      <c r="AV62" s="87"/>
      <c r="AW62" s="87"/>
      <c r="AX62" s="55"/>
      <c r="AZ62" s="194"/>
    </row>
    <row r="63" spans="4:52" x14ac:dyDescent="0.4">
      <c r="D63" s="321"/>
      <c r="E63" s="321" t="str">
        <f>IF(Aチーム用勤務希望表!E63&lt;&gt;"",Aチーム用勤務希望表!E63,"")</f>
        <v/>
      </c>
      <c r="F63" s="230" t="str">
        <f>IF(Aチーム用勤務希望表!F63&lt;&gt;"",Aチーム用勤務希望表!F63,"")</f>
        <v/>
      </c>
      <c r="G63" s="315" t="str">
        <f>IF(Aチーム用勤務希望表!G63&lt;&gt;"",Aチーム用勤務希望表!G63,"")</f>
        <v/>
      </c>
      <c r="H63" s="315" t="str">
        <f>IF(Aチーム用勤務希望表!H63&lt;&gt;"",Aチーム用勤務希望表!H63,"")</f>
        <v/>
      </c>
      <c r="I63" s="317" t="str">
        <f>IF(Aチーム用勤務希望表!I63&lt;&gt;"",Aチーム用勤務希望表!I63,"")</f>
        <v/>
      </c>
      <c r="J63" s="154" t="s">
        <v>74</v>
      </c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30"/>
      <c r="AP63" s="88" t="str">
        <f>IF(E63="","",COUNTIF(K63:AO63,"日"))</f>
        <v/>
      </c>
      <c r="AQ63" s="84" t="str">
        <f>IF($D$1="二交代制",IF(E63="","",COUNTIF(K63:AO63,"当")),"")</f>
        <v/>
      </c>
      <c r="AR63" s="84" t="str">
        <f t="shared" ref="AR63" si="113">IF($D$1="二交代制",IF(E63="","",IF(($F63-AQ63)&gt;0,TEXT(($F63-AQ63),"@")&amp;"日, 不足しています",IF(($F63-AQ63)=0,"指定日数に等しいです",IF(($F63-AQ63)&lt;0,TEXT(-($F63-AQ63),"@")&amp;"日, 余っています","")))),"")</f>
        <v/>
      </c>
      <c r="AS63" s="84" t="str">
        <f>IF($D$1="三交代制",IF(E63="","",COUNTIF(K63:AO63,"準")),"")</f>
        <v/>
      </c>
      <c r="AT63" s="87" t="str">
        <f t="shared" ref="AT63" si="114">IF($D$1="三交代制",IF(E63="","",IF(($G63-AS63)&gt;0,TEXT(($G63-AS63),"@")&amp;"日, 不足しています",IF(($G63-AS63)=0,"指定日数に等しいです",IF(($G63-AS63)&lt;0,TEXT(-($G63-AS63),"@")&amp;"日, 余っています","")))),"")</f>
        <v/>
      </c>
      <c r="AU63" s="84" t="str">
        <f>IF($D$1="三交代制",IF(E63="","",COUNTIF(K63:AO63,"深")),"")</f>
        <v/>
      </c>
      <c r="AV63" s="84" t="str">
        <f t="shared" ref="AV63" si="115">IF($D$1="三交代制",IF(E63="","",IF(($H63-AU63)&gt;0,TEXT(($H63-AU63),"@")&amp;"日, 不足しています",IF(($H63-AU63)=0,"指定日数に等しいです",IF(($H63-AU63)&lt;0,TEXT(-($H63-AU63),"@")&amp;"日, 余っています","")))),"")</f>
        <v/>
      </c>
      <c r="AW63" s="84" t="str">
        <f>IF(E63="","",COUNTIF(K63:AO63,"休"))</f>
        <v/>
      </c>
      <c r="AX63" s="85" t="str">
        <f t="shared" ref="AX63" si="116">IF(E63="","",IF(($I63-AW63)&gt;0,TEXT(($I63-AW63),"@")&amp;"日, 不足しています",IF(($I63-AW63)=0,"指定日数に等しいです",IF(($I63-AW63)&lt;0,TEXT(-($I63-AW63),"@")&amp;"日, 余っています",""))))</f>
        <v/>
      </c>
      <c r="AZ63" s="194" t="str">
        <f t="shared" ref="AZ63" si="117">IF(AND((COUNTIF(K63:AO63,"日")+COUNTIF(K63:AO63,"当")+COUNTIF(K63:AO63,"明")+COUNTIF(K63:AO63,"準")+COUNTIF(K63:AO63,"深")+COUNTIF(K63:AO63,"休"))&gt;0,$E63=""),"氏名を入力して下さい！勤務希望が入力されているのに, 氏名が入力されていません！",IF(
OR(AND($AM$18="×",AM63&lt;&gt;""),AND($AN$18="×",AN63&lt;&gt;""),AND($AO$18="×",AO63&lt;&gt;"")),TEXT($D$9,"m月")&amp;"に含まれない日の希望欄は空白にして下さい！",IF(
AND($D$1="二交代制", COUNTIF(K63:AO63,"準")&gt;0),"「準」夜勤を消して下さい！", IF(AND($D$1="二交代制", COUNTIF(K63:AO63,"深")&gt;0),"「深」夜勤を消して下さい！",IF(AND($D$1="三交代制", COUNTIF(K63:AO63,"当")&gt;0),"「当」直を消して下さい！",IF(AND($D$1="三交代制", COUNTIF(K63:AO63,"明")&gt;0),"「明」けを消して下さい！",
IF(COUNTIF(K204:AO205,10)&gt;0,"「当直→明け→休み」を2回以上, "&amp;CHAR(10)&amp;"連続させないで下さい！",IF(COUNTIF(K204:AO205,20)&gt;0,"「準, 深夜勤務」は3回以上, "&amp;CHAR(10)&amp;"連続させないようにして下さい！",
IF(COUNTIF(K204:AO205,30)&gt;0,"「当直→明け→休み」"&amp;CHAR(10)&amp;"にして下さい！",IF(COUNTIF(K204:AO205,40)&gt;0,"「日(休)→準→休」「日(休)→準→準→休」,「休→深→休」,"&amp;CHAR(10)&amp;"「休→深→準(深)→休」のどれかにして下さい！",""))))))))))</f>
        <v/>
      </c>
    </row>
    <row r="64" spans="4:52" x14ac:dyDescent="0.4">
      <c r="D64" s="321"/>
      <c r="E64" s="321"/>
      <c r="F64" s="230"/>
      <c r="G64" s="315"/>
      <c r="H64" s="315"/>
      <c r="I64" s="317"/>
      <c r="J64" s="154" t="s">
        <v>5</v>
      </c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30"/>
      <c r="AP64" s="88"/>
      <c r="AQ64" s="87"/>
      <c r="AR64" s="87"/>
      <c r="AS64" s="87"/>
      <c r="AT64" s="87"/>
      <c r="AU64" s="87"/>
      <c r="AV64" s="87"/>
      <c r="AW64" s="87"/>
      <c r="AX64" s="55"/>
      <c r="AZ64" s="194"/>
    </row>
    <row r="65" spans="4:52" x14ac:dyDescent="0.4">
      <c r="D65" s="321"/>
      <c r="E65" s="321" t="str">
        <f>IF(Aチーム用勤務希望表!E65&lt;&gt;"",Aチーム用勤務希望表!E65,"")</f>
        <v/>
      </c>
      <c r="F65" s="230" t="str">
        <f>IF(Aチーム用勤務希望表!F65&lt;&gt;"",Aチーム用勤務希望表!F65,"")</f>
        <v/>
      </c>
      <c r="G65" s="315" t="str">
        <f>IF(Aチーム用勤務希望表!G65&lt;&gt;"",Aチーム用勤務希望表!G65,"")</f>
        <v/>
      </c>
      <c r="H65" s="315" t="str">
        <f>IF(Aチーム用勤務希望表!H65&lt;&gt;"",Aチーム用勤務希望表!H65,"")</f>
        <v/>
      </c>
      <c r="I65" s="317" t="str">
        <f>IF(Aチーム用勤務希望表!I65&lt;&gt;"",Aチーム用勤務希望表!I65,"")</f>
        <v/>
      </c>
      <c r="J65" s="154" t="s">
        <v>74</v>
      </c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30"/>
      <c r="AP65" s="88" t="str">
        <f>IF(E65="","",COUNTIF(K65:AO65,"日"))</f>
        <v/>
      </c>
      <c r="AQ65" s="84" t="str">
        <f>IF($D$1="二交代制",IF(E65="","",COUNTIF(K65:AO65,"当")),"")</f>
        <v/>
      </c>
      <c r="AR65" s="84" t="str">
        <f t="shared" ref="AR65" si="118">IF($D$1="二交代制",IF(E65="","",IF(($F65-AQ65)&gt;0,TEXT(($F65-AQ65),"@")&amp;"日, 不足しています",IF(($F65-AQ65)=0,"指定日数に等しいです",IF(($F65-AQ65)&lt;0,TEXT(-($F65-AQ65),"@")&amp;"日, 余っています","")))),"")</f>
        <v/>
      </c>
      <c r="AS65" s="84" t="str">
        <f>IF($D$1="三交代制",IF(E65="","",COUNTIF(K65:AO65,"準")),"")</f>
        <v/>
      </c>
      <c r="AT65" s="87" t="str">
        <f t="shared" ref="AT65" si="119">IF($D$1="三交代制",IF(E65="","",IF(($G65-AS65)&gt;0,TEXT(($G65-AS65),"@")&amp;"日, 不足しています",IF(($G65-AS65)=0,"指定日数に等しいです",IF(($G65-AS65)&lt;0,TEXT(-($G65-AS65),"@")&amp;"日, 余っています","")))),"")</f>
        <v/>
      </c>
      <c r="AU65" s="84" t="str">
        <f>IF($D$1="三交代制",IF(E65="","",COUNTIF(K65:AO65,"深")),"")</f>
        <v/>
      </c>
      <c r="AV65" s="84" t="str">
        <f t="shared" ref="AV65" si="120">IF($D$1="三交代制",IF(E65="","",IF(($H65-AU65)&gt;0,TEXT(($H65-AU65),"@")&amp;"日, 不足しています",IF(($H65-AU65)=0,"指定日数に等しいです",IF(($H65-AU65)&lt;0,TEXT(-($H65-AU65),"@")&amp;"日, 余っています","")))),"")</f>
        <v/>
      </c>
      <c r="AW65" s="84" t="str">
        <f>IF(E65="","",COUNTIF(K65:AO65,"休"))</f>
        <v/>
      </c>
      <c r="AX65" s="85" t="str">
        <f t="shared" ref="AX65" si="121">IF(E65="","",IF(($I65-AW65)&gt;0,TEXT(($I65-AW65),"@")&amp;"日, 不足しています",IF(($I65-AW65)=0,"指定日数に等しいです",IF(($I65-AW65)&lt;0,TEXT(-($I65-AW65),"@")&amp;"日, 余っています",""))))</f>
        <v/>
      </c>
      <c r="AZ65" s="194" t="str">
        <f t="shared" ref="AZ65" si="122">IF(AND((COUNTIF(K65:AO65,"日")+COUNTIF(K65:AO65,"当")+COUNTIF(K65:AO65,"明")+COUNTIF(K65:AO65,"準")+COUNTIF(K65:AO65,"深")+COUNTIF(K65:AO65,"休"))&gt;0,$E65=""),"氏名を入力して下さい！勤務希望が入力されているのに, 氏名が入力されていません！",IF(
OR(AND($AM$18="×",AM65&lt;&gt;""),AND($AN$18="×",AN65&lt;&gt;""),AND($AO$18="×",AO65&lt;&gt;"")),TEXT($D$9,"m月")&amp;"に含まれない日の希望欄は空白にして下さい！",IF(
AND($D$1="二交代制", COUNTIF(K65:AO65,"準")&gt;0),"「準」夜勤を消して下さい！", IF(AND($D$1="二交代制", COUNTIF(K65:AO65,"深")&gt;0),"「深」夜勤を消して下さい！",IF(AND($D$1="三交代制", COUNTIF(K65:AO65,"当")&gt;0),"「当」直を消して下さい！",IF(AND($D$1="三交代制", COUNTIF(K65:AO65,"明")&gt;0),"「明」けを消して下さい！",
IF(COUNTIF(K206:AO207,10)&gt;0,"「当直→明け→休み」を2回以上, "&amp;CHAR(10)&amp;"連続させないで下さい！",IF(COUNTIF(K206:AO207,20)&gt;0,"「準, 深夜勤務」は3回以上, "&amp;CHAR(10)&amp;"連続させないようにして下さい！",
IF(COUNTIF(K206:AO207,30)&gt;0,"「当直→明け→休み」"&amp;CHAR(10)&amp;"にして下さい！",IF(COUNTIF(K206:AO207,40)&gt;0,"「日(休)→準→休」「日(休)→準→準→休」,「休→深→休」,"&amp;CHAR(10)&amp;"「休→深→準(深)→休」のどれかにして下さい！",""))))))))))</f>
        <v/>
      </c>
    </row>
    <row r="66" spans="4:52" x14ac:dyDescent="0.4">
      <c r="D66" s="321"/>
      <c r="E66" s="321"/>
      <c r="F66" s="230"/>
      <c r="G66" s="315"/>
      <c r="H66" s="315"/>
      <c r="I66" s="317"/>
      <c r="J66" s="154" t="s">
        <v>5</v>
      </c>
      <c r="K66" s="129"/>
      <c r="L66" s="129"/>
      <c r="M66" s="129"/>
      <c r="N66" s="129"/>
      <c r="O66" s="129"/>
      <c r="P66" s="129"/>
      <c r="Q66" s="129"/>
      <c r="R66" s="129"/>
      <c r="S66" s="129"/>
      <c r="T66" s="129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30"/>
      <c r="AP66" s="88"/>
      <c r="AQ66" s="87"/>
      <c r="AR66" s="87"/>
      <c r="AS66" s="87"/>
      <c r="AT66" s="87"/>
      <c r="AU66" s="87"/>
      <c r="AV66" s="87"/>
      <c r="AW66" s="87"/>
      <c r="AX66" s="55"/>
      <c r="AZ66" s="194"/>
    </row>
    <row r="67" spans="4:52" x14ac:dyDescent="0.4">
      <c r="D67" s="321"/>
      <c r="E67" s="321" t="str">
        <f>IF(Aチーム用勤務希望表!E67&lt;&gt;"",Aチーム用勤務希望表!E67,"")</f>
        <v/>
      </c>
      <c r="F67" s="230" t="str">
        <f>IF(Aチーム用勤務希望表!F67&lt;&gt;"",Aチーム用勤務希望表!F67,"")</f>
        <v/>
      </c>
      <c r="G67" s="315" t="str">
        <f>IF(Aチーム用勤務希望表!G67&lt;&gt;"",Aチーム用勤務希望表!G67,"")</f>
        <v/>
      </c>
      <c r="H67" s="315" t="str">
        <f>IF(Aチーム用勤務希望表!H67&lt;&gt;"",Aチーム用勤務希望表!H67,"")</f>
        <v/>
      </c>
      <c r="I67" s="317" t="str">
        <f>IF(Aチーム用勤務希望表!I67&lt;&gt;"",Aチーム用勤務希望表!I67,"")</f>
        <v/>
      </c>
      <c r="J67" s="154" t="s">
        <v>74</v>
      </c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29"/>
      <c r="AF67" s="129"/>
      <c r="AG67" s="129"/>
      <c r="AH67" s="129"/>
      <c r="AI67" s="129"/>
      <c r="AJ67" s="129"/>
      <c r="AK67" s="129"/>
      <c r="AL67" s="129"/>
      <c r="AM67" s="129"/>
      <c r="AN67" s="129"/>
      <c r="AO67" s="130"/>
      <c r="AP67" s="88" t="str">
        <f>IF(E67="","",COUNTIF(K67:AO67,"日"))</f>
        <v/>
      </c>
      <c r="AQ67" s="84" t="str">
        <f>IF($D$1="二交代制",IF(E67="","",COUNTIF(K67:AO67,"当")),"")</f>
        <v/>
      </c>
      <c r="AR67" s="84" t="str">
        <f t="shared" ref="AR67" si="123">IF($D$1="二交代制",IF(E67="","",IF(($F67-AQ67)&gt;0,TEXT(($F67-AQ67),"@")&amp;"日, 不足しています",IF(($F67-AQ67)=0,"指定日数に等しいです",IF(($F67-AQ67)&lt;0,TEXT(-($F67-AQ67),"@")&amp;"日, 余っています","")))),"")</f>
        <v/>
      </c>
      <c r="AS67" s="84" t="str">
        <f>IF($D$1="三交代制",IF(E67="","",COUNTIF(K67:AO67,"準")),"")</f>
        <v/>
      </c>
      <c r="AT67" s="87" t="str">
        <f t="shared" ref="AT67" si="124">IF($D$1="三交代制",IF(E67="","",IF(($G67-AS67)&gt;0,TEXT(($G67-AS67),"@")&amp;"日, 不足しています",IF(($G67-AS67)=0,"指定日数に等しいです",IF(($G67-AS67)&lt;0,TEXT(-($G67-AS67),"@")&amp;"日, 余っています","")))),"")</f>
        <v/>
      </c>
      <c r="AU67" s="84" t="str">
        <f>IF($D$1="三交代制",IF(E67="","",COUNTIF(K67:AO67,"深")),"")</f>
        <v/>
      </c>
      <c r="AV67" s="84" t="str">
        <f t="shared" ref="AV67" si="125">IF($D$1="三交代制",IF(E67="","",IF(($H67-AU67)&gt;0,TEXT(($H67-AU67),"@")&amp;"日, 不足しています",IF(($H67-AU67)=0,"指定日数に等しいです",IF(($H67-AU67)&lt;0,TEXT(-($H67-AU67),"@")&amp;"日, 余っています","")))),"")</f>
        <v/>
      </c>
      <c r="AW67" s="84" t="str">
        <f>IF(E67="","",COUNTIF(K67:AO67,"休"))</f>
        <v/>
      </c>
      <c r="AX67" s="85" t="str">
        <f t="shared" ref="AX67" si="126">IF(E67="","",IF(($I67-AW67)&gt;0,TEXT(($I67-AW67),"@")&amp;"日, 不足しています",IF(($I67-AW67)=0,"指定日数に等しいです",IF(($I67-AW67)&lt;0,TEXT(-($I67-AW67),"@")&amp;"日, 余っています",""))))</f>
        <v/>
      </c>
      <c r="AZ67" s="194" t="str">
        <f t="shared" ref="AZ67" si="127">IF(AND((COUNTIF(K67:AO67,"日")+COUNTIF(K67:AO67,"当")+COUNTIF(K67:AO67,"明")+COUNTIF(K67:AO67,"準")+COUNTIF(K67:AO67,"深")+COUNTIF(K67:AO67,"休"))&gt;0,$E67=""),"氏名を入力して下さい！勤務希望が入力されているのに, 氏名が入力されていません！",IF(
OR(AND($AM$18="×",AM67&lt;&gt;""),AND($AN$18="×",AN67&lt;&gt;""),AND($AO$18="×",AO67&lt;&gt;"")),TEXT($D$9,"m月")&amp;"に含まれない日の希望欄は空白にして下さい！",IF(
AND($D$1="二交代制", COUNTIF(K67:AO67,"準")&gt;0),"「準」夜勤を消して下さい！", IF(AND($D$1="二交代制", COUNTIF(K67:AO67,"深")&gt;0),"「深」夜勤を消して下さい！",IF(AND($D$1="三交代制", COUNTIF(K67:AO67,"当")&gt;0),"「当」直を消して下さい！",IF(AND($D$1="三交代制", COUNTIF(K67:AO67,"明")&gt;0),"「明」けを消して下さい！",
IF(COUNTIF(K208:AO209,10)&gt;0,"「当直→明け→休み」を2回以上, "&amp;CHAR(10)&amp;"連続させないで下さい！",IF(COUNTIF(K208:AO209,20)&gt;0,"「準, 深夜勤務」は3回以上, "&amp;CHAR(10)&amp;"連続させないようにして下さい！",
IF(COUNTIF(K208:AO209,30)&gt;0,"「当直→明け→休み」"&amp;CHAR(10)&amp;"にして下さい！",IF(COUNTIF(K208:AO209,40)&gt;0,"「日(休)→準→休」「日(休)→準→準→休」,「休→深→休」,"&amp;CHAR(10)&amp;"「休→深→準(深)→休」のどれかにして下さい！",""))))))))))</f>
        <v/>
      </c>
    </row>
    <row r="68" spans="4:52" x14ac:dyDescent="0.4">
      <c r="D68" s="321"/>
      <c r="E68" s="321"/>
      <c r="F68" s="230"/>
      <c r="G68" s="315"/>
      <c r="H68" s="315"/>
      <c r="I68" s="317"/>
      <c r="J68" s="154" t="s">
        <v>5</v>
      </c>
      <c r="K68" s="129"/>
      <c r="L68" s="129"/>
      <c r="M68" s="129"/>
      <c r="N68" s="129"/>
      <c r="O68" s="129"/>
      <c r="P68" s="129"/>
      <c r="Q68" s="129"/>
      <c r="R68" s="129"/>
      <c r="S68" s="129"/>
      <c r="T68" s="129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29"/>
      <c r="AF68" s="129"/>
      <c r="AG68" s="129"/>
      <c r="AH68" s="129"/>
      <c r="AI68" s="129"/>
      <c r="AJ68" s="129"/>
      <c r="AK68" s="129"/>
      <c r="AL68" s="129"/>
      <c r="AM68" s="129"/>
      <c r="AN68" s="129"/>
      <c r="AO68" s="130"/>
      <c r="AP68" s="88"/>
      <c r="AQ68" s="87"/>
      <c r="AR68" s="87"/>
      <c r="AS68" s="87"/>
      <c r="AT68" s="87"/>
      <c r="AU68" s="87"/>
      <c r="AV68" s="87"/>
      <c r="AW68" s="87"/>
      <c r="AX68" s="55"/>
      <c r="AZ68" s="194"/>
    </row>
    <row r="69" spans="4:52" x14ac:dyDescent="0.4">
      <c r="D69" s="321"/>
      <c r="E69" s="321" t="str">
        <f>IF(Aチーム用勤務希望表!E69&lt;&gt;"",Aチーム用勤務希望表!E69,"")</f>
        <v/>
      </c>
      <c r="F69" s="230" t="str">
        <f>IF(Aチーム用勤務希望表!F69&lt;&gt;"",Aチーム用勤務希望表!F69,"")</f>
        <v/>
      </c>
      <c r="G69" s="315" t="str">
        <f>IF(Aチーム用勤務希望表!G69&lt;&gt;"",Aチーム用勤務希望表!G69,"")</f>
        <v/>
      </c>
      <c r="H69" s="315" t="str">
        <f>IF(Aチーム用勤務希望表!H69&lt;&gt;"",Aチーム用勤務希望表!H69,"")</f>
        <v/>
      </c>
      <c r="I69" s="317" t="str">
        <f>IF(Aチーム用勤務希望表!I69&lt;&gt;"",Aチーム用勤務希望表!I69,"")</f>
        <v/>
      </c>
      <c r="J69" s="154" t="s">
        <v>74</v>
      </c>
      <c r="K69" s="129"/>
      <c r="L69" s="129"/>
      <c r="M69" s="129"/>
      <c r="N69" s="129"/>
      <c r="O69" s="129"/>
      <c r="P69" s="129"/>
      <c r="Q69" s="129"/>
      <c r="R69" s="129"/>
      <c r="S69" s="129"/>
      <c r="T69" s="129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30"/>
      <c r="AP69" s="88" t="str">
        <f>IF(E69="","",COUNTIF(K69:AO69,"日"))</f>
        <v/>
      </c>
      <c r="AQ69" s="84" t="str">
        <f>IF($D$1="二交代制",IF(E69="","",COUNTIF(K69:AO69,"当")),"")</f>
        <v/>
      </c>
      <c r="AR69" s="84" t="str">
        <f t="shared" ref="AR69" si="128">IF($D$1="二交代制",IF(E69="","",IF(($F69-AQ69)&gt;0,TEXT(($F69-AQ69),"@")&amp;"日, 不足しています",IF(($F69-AQ69)=0,"指定日数に等しいです",IF(($F69-AQ69)&lt;0,TEXT(-($F69-AQ69),"@")&amp;"日, 余っています","")))),"")</f>
        <v/>
      </c>
      <c r="AS69" s="84" t="str">
        <f>IF($D$1="三交代制",IF(E69="","",COUNTIF(K69:AO69,"準")),"")</f>
        <v/>
      </c>
      <c r="AT69" s="87" t="str">
        <f t="shared" ref="AT69" si="129">IF($D$1="三交代制",IF(E69="","",IF(($G69-AS69)&gt;0,TEXT(($G69-AS69),"@")&amp;"日, 不足しています",IF(($G69-AS69)=0,"指定日数に等しいです",IF(($G69-AS69)&lt;0,TEXT(-($G69-AS69),"@")&amp;"日, 余っています","")))),"")</f>
        <v/>
      </c>
      <c r="AU69" s="84" t="str">
        <f>IF($D$1="三交代制",IF(E69="","",COUNTIF(K69:AO69,"深")),"")</f>
        <v/>
      </c>
      <c r="AV69" s="84" t="str">
        <f t="shared" ref="AV69" si="130">IF($D$1="三交代制",IF(E69="","",IF(($H69-AU69)&gt;0,TEXT(($H69-AU69),"@")&amp;"日, 不足しています",IF(($H69-AU69)=0,"指定日数に等しいです",IF(($H69-AU69)&lt;0,TEXT(-($H69-AU69),"@")&amp;"日, 余っています","")))),"")</f>
        <v/>
      </c>
      <c r="AW69" s="84" t="str">
        <f>IF(E69="","",COUNTIF(K69:AO69,"休"))</f>
        <v/>
      </c>
      <c r="AX69" s="85" t="str">
        <f t="shared" ref="AX69" si="131">IF(E69="","",IF(($I69-AW69)&gt;0,TEXT(($I69-AW69),"@")&amp;"日, 不足しています",IF(($I69-AW69)=0,"指定日数に等しいです",IF(($I69-AW69)&lt;0,TEXT(-($I69-AW69),"@")&amp;"日, 余っています",""))))</f>
        <v/>
      </c>
      <c r="AZ69" s="194" t="str">
        <f t="shared" ref="AZ69" si="132">IF(AND((COUNTIF(K69:AO69,"日")+COUNTIF(K69:AO69,"当")+COUNTIF(K69:AO69,"明")+COUNTIF(K69:AO69,"準")+COUNTIF(K69:AO69,"深")+COUNTIF(K69:AO69,"休"))&gt;0,$E69=""),"氏名を入力して下さい！勤務希望が入力されているのに, 氏名が入力されていません！",IF(
OR(AND($AM$18="×",AM69&lt;&gt;""),AND($AN$18="×",AN69&lt;&gt;""),AND($AO$18="×",AO69&lt;&gt;"")),TEXT($D$9,"m月")&amp;"に含まれない日の希望欄は空白にして下さい！",IF(
AND($D$1="二交代制", COUNTIF(K69:AO69,"準")&gt;0),"「準」夜勤を消して下さい！", IF(AND($D$1="二交代制", COUNTIF(K69:AO69,"深")&gt;0),"「深」夜勤を消して下さい！",IF(AND($D$1="三交代制", COUNTIF(K69:AO69,"当")&gt;0),"「当」直を消して下さい！",IF(AND($D$1="三交代制", COUNTIF(K69:AO69,"明")&gt;0),"「明」けを消して下さい！",
IF(COUNTIF(K210:AO211,10)&gt;0,"「当直→明け→休み」を2回以上, "&amp;CHAR(10)&amp;"連続させないで下さい！",IF(COUNTIF(K210:AO211,20)&gt;0,"「準, 深夜勤務」は3回以上, "&amp;CHAR(10)&amp;"連続させないようにして下さい！",
IF(COUNTIF(K210:AO211,30)&gt;0,"「当直→明け→休み」"&amp;CHAR(10)&amp;"にして下さい！",IF(COUNTIF(K210:AO211,40)&gt;0,"「日(休)→準→休」「日(休)→準→準→休」,「休→深→休」,"&amp;CHAR(10)&amp;"「休→深→準(深)→休」のどれかにして下さい！",""))))))))))</f>
        <v/>
      </c>
    </row>
    <row r="70" spans="4:52" x14ac:dyDescent="0.4">
      <c r="D70" s="321"/>
      <c r="E70" s="321"/>
      <c r="F70" s="230"/>
      <c r="G70" s="315"/>
      <c r="H70" s="315"/>
      <c r="I70" s="317"/>
      <c r="J70" s="154" t="s">
        <v>5</v>
      </c>
      <c r="K70" s="129"/>
      <c r="L70" s="129"/>
      <c r="M70" s="129"/>
      <c r="N70" s="129"/>
      <c r="O70" s="129"/>
      <c r="P70" s="129"/>
      <c r="Q70" s="129"/>
      <c r="R70" s="129"/>
      <c r="S70" s="129"/>
      <c r="T70" s="129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29"/>
      <c r="AF70" s="129"/>
      <c r="AG70" s="129"/>
      <c r="AH70" s="129"/>
      <c r="AI70" s="129"/>
      <c r="AJ70" s="129"/>
      <c r="AK70" s="129"/>
      <c r="AL70" s="129"/>
      <c r="AM70" s="129"/>
      <c r="AN70" s="129"/>
      <c r="AO70" s="130"/>
      <c r="AP70" s="88"/>
      <c r="AQ70" s="87"/>
      <c r="AR70" s="87"/>
      <c r="AS70" s="87"/>
      <c r="AT70" s="87"/>
      <c r="AU70" s="87"/>
      <c r="AV70" s="87"/>
      <c r="AW70" s="87"/>
      <c r="AX70" s="55"/>
      <c r="AZ70" s="194"/>
    </row>
    <row r="71" spans="4:52" x14ac:dyDescent="0.4">
      <c r="D71" s="321"/>
      <c r="E71" s="321" t="str">
        <f>IF(Aチーム用勤務希望表!E71&lt;&gt;"",Aチーム用勤務希望表!E71,"")</f>
        <v/>
      </c>
      <c r="F71" s="230" t="str">
        <f>IF(Aチーム用勤務希望表!F71&lt;&gt;"",Aチーム用勤務希望表!F71,"")</f>
        <v/>
      </c>
      <c r="G71" s="315" t="str">
        <f>IF(Aチーム用勤務希望表!G71&lt;&gt;"",Aチーム用勤務希望表!G71,"")</f>
        <v/>
      </c>
      <c r="H71" s="315" t="str">
        <f>IF(Aチーム用勤務希望表!H71&lt;&gt;"",Aチーム用勤務希望表!H71,"")</f>
        <v/>
      </c>
      <c r="I71" s="317" t="str">
        <f>IF(Aチーム用勤務希望表!I71&lt;&gt;"",Aチーム用勤務希望表!I71,"")</f>
        <v/>
      </c>
      <c r="J71" s="154" t="s">
        <v>74</v>
      </c>
      <c r="K71" s="129"/>
      <c r="L71" s="129"/>
      <c r="M71" s="129"/>
      <c r="N71" s="129"/>
      <c r="O71" s="129"/>
      <c r="P71" s="129"/>
      <c r="Q71" s="129"/>
      <c r="R71" s="129"/>
      <c r="S71" s="129"/>
      <c r="T71" s="129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29"/>
      <c r="AF71" s="129"/>
      <c r="AG71" s="129"/>
      <c r="AH71" s="129"/>
      <c r="AI71" s="129"/>
      <c r="AJ71" s="129"/>
      <c r="AK71" s="129"/>
      <c r="AL71" s="129"/>
      <c r="AM71" s="129"/>
      <c r="AN71" s="129"/>
      <c r="AO71" s="130"/>
      <c r="AP71" s="88" t="str">
        <f>IF(E71="","",COUNTIF(K71:AO71,"日"))</f>
        <v/>
      </c>
      <c r="AQ71" s="84" t="str">
        <f>IF($D$1="二交代制",IF(E71="","",COUNTIF(K71:AO71,"当")),"")</f>
        <v/>
      </c>
      <c r="AR71" s="84" t="str">
        <f t="shared" ref="AR71" si="133">IF($D$1="二交代制",IF(E71="","",IF(($F71-AQ71)&gt;0,TEXT(($F71-AQ71),"@")&amp;"日, 不足しています",IF(($F71-AQ71)=0,"指定日数に等しいです",IF(($F71-AQ71)&lt;0,TEXT(-($F71-AQ71),"@")&amp;"日, 余っています","")))),"")</f>
        <v/>
      </c>
      <c r="AS71" s="84" t="str">
        <f>IF($D$1="三交代制",IF(E71="","",COUNTIF(K71:AO71,"準")),"")</f>
        <v/>
      </c>
      <c r="AT71" s="87" t="str">
        <f t="shared" ref="AT71" si="134">IF($D$1="三交代制",IF(E71="","",IF(($G71-AS71)&gt;0,TEXT(($G71-AS71),"@")&amp;"日, 不足しています",IF(($G71-AS71)=0,"指定日数に等しいです",IF(($G71-AS71)&lt;0,TEXT(-($G71-AS71),"@")&amp;"日, 余っています","")))),"")</f>
        <v/>
      </c>
      <c r="AU71" s="84" t="str">
        <f>IF($D$1="三交代制",IF(E71="","",COUNTIF(K71:AO71,"深")),"")</f>
        <v/>
      </c>
      <c r="AV71" s="84" t="str">
        <f t="shared" ref="AV71" si="135">IF($D$1="三交代制",IF(E71="","",IF(($H71-AU71)&gt;0,TEXT(($H71-AU71),"@")&amp;"日, 不足しています",IF(($H71-AU71)=0,"指定日数に等しいです",IF(($H71-AU71)&lt;0,TEXT(-($H71-AU71),"@")&amp;"日, 余っています","")))),"")</f>
        <v/>
      </c>
      <c r="AW71" s="84" t="str">
        <f>IF(E71="","",COUNTIF(K71:AO71,"休"))</f>
        <v/>
      </c>
      <c r="AX71" s="85" t="str">
        <f t="shared" ref="AX71" si="136">IF(E71="","",IF(($I71-AW71)&gt;0,TEXT(($I71-AW71),"@")&amp;"日, 不足しています",IF(($I71-AW71)=0,"指定日数に等しいです",IF(($I71-AW71)&lt;0,TEXT(-($I71-AW71),"@")&amp;"日, 余っています",""))))</f>
        <v/>
      </c>
      <c r="AZ71" s="194" t="str">
        <f t="shared" ref="AZ71" si="137">IF(AND((COUNTIF(K71:AO71,"日")+COUNTIF(K71:AO71,"当")+COUNTIF(K71:AO71,"明")+COUNTIF(K71:AO71,"準")+COUNTIF(K71:AO71,"深")+COUNTIF(K71:AO71,"休"))&gt;0,$E71=""),"氏名を入力して下さい！勤務希望が入力されているのに, 氏名が入力されていません！",IF(
OR(AND($AM$18="×",AM71&lt;&gt;""),AND($AN$18="×",AN71&lt;&gt;""),AND($AO$18="×",AO71&lt;&gt;"")),TEXT($D$9,"m月")&amp;"に含まれない日の希望欄は空白にして下さい！",IF(
AND($D$1="二交代制", COUNTIF(K71:AO71,"準")&gt;0),"「準」夜勤を消して下さい！", IF(AND($D$1="二交代制", COUNTIF(K71:AO71,"深")&gt;0),"「深」夜勤を消して下さい！",IF(AND($D$1="三交代制", COUNTIF(K71:AO71,"当")&gt;0),"「当」直を消して下さい！",IF(AND($D$1="三交代制", COUNTIF(K71:AO71,"明")&gt;0),"「明」けを消して下さい！",
IF(COUNTIF(K212:AO213,10)&gt;0,"「当直→明け→休み」を2回以上, "&amp;CHAR(10)&amp;"連続させないで下さい！",IF(COUNTIF(K212:AO213,20)&gt;0,"「準, 深夜勤務」は3回以上, "&amp;CHAR(10)&amp;"連続させないようにして下さい！",
IF(COUNTIF(K212:AO213,30)&gt;0,"「当直→明け→休み」"&amp;CHAR(10)&amp;"にして下さい！",IF(COUNTIF(K212:AO213,40)&gt;0,"「日(休)→準→休」「日(休)→準→準→休」,「休→深→休」,"&amp;CHAR(10)&amp;"「休→深→準(深)→休」のどれかにして下さい！",""))))))))))</f>
        <v/>
      </c>
    </row>
    <row r="72" spans="4:52" x14ac:dyDescent="0.4">
      <c r="D72" s="321"/>
      <c r="E72" s="321"/>
      <c r="F72" s="230"/>
      <c r="G72" s="315"/>
      <c r="H72" s="315"/>
      <c r="I72" s="317"/>
      <c r="J72" s="154" t="s">
        <v>5</v>
      </c>
      <c r="K72" s="129"/>
      <c r="L72" s="129"/>
      <c r="M72" s="129"/>
      <c r="N72" s="129"/>
      <c r="O72" s="129"/>
      <c r="P72" s="129"/>
      <c r="Q72" s="129"/>
      <c r="R72" s="129"/>
      <c r="S72" s="129"/>
      <c r="T72" s="129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29"/>
      <c r="AF72" s="129"/>
      <c r="AG72" s="129"/>
      <c r="AH72" s="129"/>
      <c r="AI72" s="129"/>
      <c r="AJ72" s="129"/>
      <c r="AK72" s="129"/>
      <c r="AL72" s="129"/>
      <c r="AM72" s="129"/>
      <c r="AN72" s="129"/>
      <c r="AO72" s="130"/>
      <c r="AP72" s="88"/>
      <c r="AQ72" s="87"/>
      <c r="AR72" s="87"/>
      <c r="AS72" s="87"/>
      <c r="AT72" s="87"/>
      <c r="AU72" s="87"/>
      <c r="AV72" s="87"/>
      <c r="AW72" s="87"/>
      <c r="AX72" s="55"/>
      <c r="AZ72" s="194"/>
    </row>
    <row r="73" spans="4:52" x14ac:dyDescent="0.4">
      <c r="D73" s="321"/>
      <c r="E73" s="321" t="str">
        <f>IF(Aチーム用勤務希望表!E73&lt;&gt;"",Aチーム用勤務希望表!E73,"")</f>
        <v/>
      </c>
      <c r="F73" s="230" t="str">
        <f>IF(Aチーム用勤務希望表!F73&lt;&gt;"",Aチーム用勤務希望表!F73,"")</f>
        <v/>
      </c>
      <c r="G73" s="315" t="str">
        <f>IF(Aチーム用勤務希望表!G73&lt;&gt;"",Aチーム用勤務希望表!G73,"")</f>
        <v/>
      </c>
      <c r="H73" s="315" t="str">
        <f>IF(Aチーム用勤務希望表!H73&lt;&gt;"",Aチーム用勤務希望表!H73,"")</f>
        <v/>
      </c>
      <c r="I73" s="317" t="str">
        <f>IF(Aチーム用勤務希望表!I73&lt;&gt;"",Aチーム用勤務希望表!I73,"")</f>
        <v/>
      </c>
      <c r="J73" s="154" t="s">
        <v>74</v>
      </c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29"/>
      <c r="AK73" s="129"/>
      <c r="AL73" s="129"/>
      <c r="AM73" s="129"/>
      <c r="AN73" s="129"/>
      <c r="AO73" s="130"/>
      <c r="AP73" s="88" t="str">
        <f>IF(E73="","",COUNTIF(K73:AO73,"日"))</f>
        <v/>
      </c>
      <c r="AQ73" s="84" t="str">
        <f>IF($D$1="二交代制",IF(E73="","",COUNTIF(K73:AO73,"当")),"")</f>
        <v/>
      </c>
      <c r="AR73" s="84" t="str">
        <f t="shared" ref="AR73" si="138">IF($D$1="二交代制",IF(E73="","",IF(($F73-AQ73)&gt;0,TEXT(($F73-AQ73),"@")&amp;"日, 不足しています",IF(($F73-AQ73)=0,"指定日数に等しいです",IF(($F73-AQ73)&lt;0,TEXT(-($F73-AQ73),"@")&amp;"日, 余っています","")))),"")</f>
        <v/>
      </c>
      <c r="AS73" s="84" t="str">
        <f>IF($D$1="三交代制",IF(E73="","",COUNTIF(K73:AO73,"準")),"")</f>
        <v/>
      </c>
      <c r="AT73" s="87" t="str">
        <f t="shared" ref="AT73" si="139">IF($D$1="三交代制",IF(E73="","",IF(($G73-AS73)&gt;0,TEXT(($G73-AS73),"@")&amp;"日, 不足しています",IF(($G73-AS73)=0,"指定日数に等しいです",IF(($G73-AS73)&lt;0,TEXT(-($G73-AS73),"@")&amp;"日, 余っています","")))),"")</f>
        <v/>
      </c>
      <c r="AU73" s="84" t="str">
        <f>IF($D$1="三交代制",IF(E73="","",COUNTIF(K73:AO73,"深")),"")</f>
        <v/>
      </c>
      <c r="AV73" s="84" t="str">
        <f t="shared" ref="AV73" si="140">IF($D$1="三交代制",IF(E73="","",IF(($H73-AU73)&gt;0,TEXT(($H73-AU73),"@")&amp;"日, 不足しています",IF(($H73-AU73)=0,"指定日数に等しいです",IF(($H73-AU73)&lt;0,TEXT(-($H73-AU73),"@")&amp;"日, 余っています","")))),"")</f>
        <v/>
      </c>
      <c r="AW73" s="84" t="str">
        <f>IF(E73="","",COUNTIF(K73:AO73,"休"))</f>
        <v/>
      </c>
      <c r="AX73" s="85" t="str">
        <f t="shared" ref="AX73" si="141">IF(E73="","",IF(($I73-AW73)&gt;0,TEXT(($I73-AW73),"@")&amp;"日, 不足しています",IF(($I73-AW73)=0,"指定日数に等しいです",IF(($I73-AW73)&lt;0,TEXT(-($I73-AW73),"@")&amp;"日, 余っています",""))))</f>
        <v/>
      </c>
      <c r="AZ73" s="194" t="str">
        <f t="shared" ref="AZ73" si="142">IF(AND((COUNTIF(K73:AO73,"日")+COUNTIF(K73:AO73,"当")+COUNTIF(K73:AO73,"明")+COUNTIF(K73:AO73,"準")+COUNTIF(K73:AO73,"深")+COUNTIF(K73:AO73,"休"))&gt;0,$E73=""),"氏名を入力して下さい！勤務希望が入力されているのに, 氏名が入力されていません！",IF(
OR(AND($AM$18="×",AM73&lt;&gt;""),AND($AN$18="×",AN73&lt;&gt;""),AND($AO$18="×",AO73&lt;&gt;"")),TEXT($D$9,"m月")&amp;"に含まれない日の希望欄は空白にして下さい！",IF(
AND($D$1="二交代制", COUNTIF(K73:AO73,"準")&gt;0),"「準」夜勤を消して下さい！", IF(AND($D$1="二交代制", COUNTIF(K73:AO73,"深")&gt;0),"「深」夜勤を消して下さい！",IF(AND($D$1="三交代制", COUNTIF(K73:AO73,"当")&gt;0),"「当」直を消して下さい！",IF(AND($D$1="三交代制", COUNTIF(K73:AO73,"明")&gt;0),"「明」けを消して下さい！",
IF(COUNTIF(K214:AO215,10)&gt;0,"「当直→明け→休み」を2回以上, "&amp;CHAR(10)&amp;"連続させないで下さい！",IF(COUNTIF(K214:AO215,20)&gt;0,"「準, 深夜勤務」は3回以上, "&amp;CHAR(10)&amp;"連続させないようにして下さい！",
IF(COUNTIF(K214:AO215,30)&gt;0,"「当直→明け→休み」"&amp;CHAR(10)&amp;"にして下さい！",IF(COUNTIF(K214:AO215,40)&gt;0,"「日(休)→準→休」「日(休)→準→準→休」,「休→深→休」,"&amp;CHAR(10)&amp;"「休→深→準(深)→休」のどれかにして下さい！",""))))))))))</f>
        <v/>
      </c>
    </row>
    <row r="74" spans="4:52" x14ac:dyDescent="0.4">
      <c r="D74" s="321"/>
      <c r="E74" s="321"/>
      <c r="F74" s="230"/>
      <c r="G74" s="315"/>
      <c r="H74" s="315"/>
      <c r="I74" s="317"/>
      <c r="J74" s="154" t="s">
        <v>5</v>
      </c>
      <c r="K74" s="129"/>
      <c r="L74" s="129"/>
      <c r="M74" s="129"/>
      <c r="N74" s="129"/>
      <c r="O74" s="129"/>
      <c r="P74" s="129"/>
      <c r="Q74" s="129"/>
      <c r="R74" s="129"/>
      <c r="S74" s="129"/>
      <c r="T74" s="129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29"/>
      <c r="AF74" s="129"/>
      <c r="AG74" s="129"/>
      <c r="AH74" s="129"/>
      <c r="AI74" s="129"/>
      <c r="AJ74" s="129"/>
      <c r="AK74" s="129"/>
      <c r="AL74" s="129"/>
      <c r="AM74" s="129"/>
      <c r="AN74" s="129"/>
      <c r="AO74" s="130"/>
      <c r="AP74" s="88"/>
      <c r="AQ74" s="87"/>
      <c r="AR74" s="87"/>
      <c r="AS74" s="87"/>
      <c r="AT74" s="87"/>
      <c r="AU74" s="87"/>
      <c r="AV74" s="87"/>
      <c r="AW74" s="87"/>
      <c r="AX74" s="55"/>
      <c r="AZ74" s="194"/>
    </row>
    <row r="75" spans="4:52" x14ac:dyDescent="0.4">
      <c r="D75" s="321"/>
      <c r="E75" s="321" t="str">
        <f>IF(Aチーム用勤務希望表!E75&lt;&gt;"",Aチーム用勤務希望表!E75,"")</f>
        <v/>
      </c>
      <c r="F75" s="230" t="str">
        <f>IF(Aチーム用勤務希望表!F75&lt;&gt;"",Aチーム用勤務希望表!F75,"")</f>
        <v/>
      </c>
      <c r="G75" s="315" t="str">
        <f>IF(Aチーム用勤務希望表!G75&lt;&gt;"",Aチーム用勤務希望表!G75,"")</f>
        <v/>
      </c>
      <c r="H75" s="315" t="str">
        <f>IF(Aチーム用勤務希望表!H75&lt;&gt;"",Aチーム用勤務希望表!H75,"")</f>
        <v/>
      </c>
      <c r="I75" s="317" t="str">
        <f>IF(Aチーム用勤務希望表!I75&lt;&gt;"",Aチーム用勤務希望表!I75,"")</f>
        <v/>
      </c>
      <c r="J75" s="154" t="s">
        <v>74</v>
      </c>
      <c r="K75" s="129"/>
      <c r="L75" s="129"/>
      <c r="M75" s="129"/>
      <c r="N75" s="129"/>
      <c r="O75" s="129"/>
      <c r="P75" s="129"/>
      <c r="Q75" s="129"/>
      <c r="R75" s="129"/>
      <c r="S75" s="129"/>
      <c r="T75" s="129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29"/>
      <c r="AF75" s="129"/>
      <c r="AG75" s="129"/>
      <c r="AH75" s="129"/>
      <c r="AI75" s="129"/>
      <c r="AJ75" s="129"/>
      <c r="AK75" s="129"/>
      <c r="AL75" s="129"/>
      <c r="AM75" s="129"/>
      <c r="AN75" s="129"/>
      <c r="AO75" s="130"/>
      <c r="AP75" s="88" t="str">
        <f>IF(E75="","",COUNTIF(K75:AO75,"日"))</f>
        <v/>
      </c>
      <c r="AQ75" s="84" t="str">
        <f>IF($D$1="二交代制",IF(E75="","",COUNTIF(K75:AO75,"当")),"")</f>
        <v/>
      </c>
      <c r="AR75" s="84" t="str">
        <f t="shared" ref="AR75" si="143">IF($D$1="二交代制",IF(E75="","",IF(($F75-AQ75)&gt;0,TEXT(($F75-AQ75),"@")&amp;"日, 不足しています",IF(($F75-AQ75)=0,"指定日数に等しいです",IF(($F75-AQ75)&lt;0,TEXT(-($F75-AQ75),"@")&amp;"日, 余っています","")))),"")</f>
        <v/>
      </c>
      <c r="AS75" s="84" t="str">
        <f>IF($D$1="三交代制",IF(E75="","",COUNTIF(K75:AO75,"準")),"")</f>
        <v/>
      </c>
      <c r="AT75" s="87" t="str">
        <f t="shared" ref="AT75" si="144">IF($D$1="三交代制",IF(E75="","",IF(($G75-AS75)&gt;0,TEXT(($G75-AS75),"@")&amp;"日, 不足しています",IF(($G75-AS75)=0,"指定日数に等しいです",IF(($G75-AS75)&lt;0,TEXT(-($G75-AS75),"@")&amp;"日, 余っています","")))),"")</f>
        <v/>
      </c>
      <c r="AU75" s="84" t="str">
        <f>IF($D$1="三交代制",IF(E75="","",COUNTIF(K75:AO75,"深")),"")</f>
        <v/>
      </c>
      <c r="AV75" s="84" t="str">
        <f t="shared" ref="AV75" si="145">IF($D$1="三交代制",IF(E75="","",IF(($H75-AU75)&gt;0,TEXT(($H75-AU75),"@")&amp;"日, 不足しています",IF(($H75-AU75)=0,"指定日数に等しいです",IF(($H75-AU75)&lt;0,TEXT(-($H75-AU75),"@")&amp;"日, 余っています","")))),"")</f>
        <v/>
      </c>
      <c r="AW75" s="84" t="str">
        <f>IF(E75="","",COUNTIF(K75:AO75,"休"))</f>
        <v/>
      </c>
      <c r="AX75" s="85" t="str">
        <f t="shared" ref="AX75" si="146">IF(E75="","",IF(($I75-AW75)&gt;0,TEXT(($I75-AW75),"@")&amp;"日, 不足しています",IF(($I75-AW75)=0,"指定日数に等しいです",IF(($I75-AW75)&lt;0,TEXT(-($I75-AW75),"@")&amp;"日, 余っています",""))))</f>
        <v/>
      </c>
      <c r="AZ75" s="194" t="str">
        <f t="shared" ref="AZ75" si="147">IF(AND((COUNTIF(K75:AO75,"日")+COUNTIF(K75:AO75,"当")+COUNTIF(K75:AO75,"明")+COUNTIF(K75:AO75,"準")+COUNTIF(K75:AO75,"深")+COUNTIF(K75:AO75,"休"))&gt;0,$E75=""),"氏名を入力して下さい！勤務希望が入力されているのに, 氏名が入力されていません！",IF(
OR(AND($AM$18="×",AM75&lt;&gt;""),AND($AN$18="×",AN75&lt;&gt;""),AND($AO$18="×",AO75&lt;&gt;"")),TEXT($D$9,"m月")&amp;"に含まれない日の希望欄は空白にして下さい！",IF(
AND($D$1="二交代制", COUNTIF(K75:AO75,"準")&gt;0),"「準」夜勤を消して下さい！", IF(AND($D$1="二交代制", COUNTIF(K75:AO75,"深")&gt;0),"「深」夜勤を消して下さい！",IF(AND($D$1="三交代制", COUNTIF(K75:AO75,"当")&gt;0),"「当」直を消して下さい！",IF(AND($D$1="三交代制", COUNTIF(K75:AO75,"明")&gt;0),"「明」けを消して下さい！",
IF(COUNTIF(K216:AO217,10)&gt;0,"「当直→明け→休み」を2回以上, "&amp;CHAR(10)&amp;"連続させないで下さい！",IF(COUNTIF(K216:AO217,20)&gt;0,"「準, 深夜勤務」は3回以上, "&amp;CHAR(10)&amp;"連続させないようにして下さい！",
IF(COUNTIF(K216:AO217,30)&gt;0,"「当直→明け→休み」"&amp;CHAR(10)&amp;"にして下さい！",IF(COUNTIF(K216:AO217,40)&gt;0,"「日(休)→準→休」「日(休)→準→準→休」,「休→深→休」,"&amp;CHAR(10)&amp;"「休→深→準(深)→休」のどれかにして下さい！",""))))))))))</f>
        <v/>
      </c>
    </row>
    <row r="76" spans="4:52" x14ac:dyDescent="0.4">
      <c r="D76" s="321"/>
      <c r="E76" s="321"/>
      <c r="F76" s="230"/>
      <c r="G76" s="315"/>
      <c r="H76" s="315"/>
      <c r="I76" s="317"/>
      <c r="J76" s="154" t="s">
        <v>5</v>
      </c>
      <c r="K76" s="129"/>
      <c r="L76" s="129"/>
      <c r="M76" s="129"/>
      <c r="N76" s="129"/>
      <c r="O76" s="129"/>
      <c r="P76" s="129"/>
      <c r="Q76" s="129"/>
      <c r="R76" s="129"/>
      <c r="S76" s="129"/>
      <c r="T76" s="129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29"/>
      <c r="AF76" s="129"/>
      <c r="AG76" s="129"/>
      <c r="AH76" s="129"/>
      <c r="AI76" s="129"/>
      <c r="AJ76" s="129"/>
      <c r="AK76" s="129"/>
      <c r="AL76" s="129"/>
      <c r="AM76" s="129"/>
      <c r="AN76" s="129"/>
      <c r="AO76" s="130"/>
      <c r="AP76" s="88"/>
      <c r="AQ76" s="87"/>
      <c r="AR76" s="87"/>
      <c r="AS76" s="87"/>
      <c r="AT76" s="87"/>
      <c r="AU76" s="87"/>
      <c r="AV76" s="87"/>
      <c r="AW76" s="87"/>
      <c r="AX76" s="55"/>
      <c r="AZ76" s="194"/>
    </row>
    <row r="77" spans="4:52" x14ac:dyDescent="0.4">
      <c r="D77" s="321"/>
      <c r="E77" s="321" t="str">
        <f>IF(Aチーム用勤務希望表!E77&lt;&gt;"",Aチーム用勤務希望表!E77,"")</f>
        <v/>
      </c>
      <c r="F77" s="230" t="str">
        <f>IF(Aチーム用勤務希望表!F77&lt;&gt;"",Aチーム用勤務希望表!F77,"")</f>
        <v/>
      </c>
      <c r="G77" s="315" t="str">
        <f>IF(Aチーム用勤務希望表!G77&lt;&gt;"",Aチーム用勤務希望表!G77,"")</f>
        <v/>
      </c>
      <c r="H77" s="315" t="str">
        <f>IF(Aチーム用勤務希望表!H77&lt;&gt;"",Aチーム用勤務希望表!H77,"")</f>
        <v/>
      </c>
      <c r="I77" s="317" t="str">
        <f>IF(Aチーム用勤務希望表!I77&lt;&gt;"",Aチーム用勤務希望表!I77,"")</f>
        <v/>
      </c>
      <c r="J77" s="154" t="s">
        <v>74</v>
      </c>
      <c r="K77" s="129"/>
      <c r="L77" s="129"/>
      <c r="M77" s="129"/>
      <c r="N77" s="129"/>
      <c r="O77" s="129"/>
      <c r="P77" s="129"/>
      <c r="Q77" s="129"/>
      <c r="R77" s="129"/>
      <c r="S77" s="129"/>
      <c r="T77" s="129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29"/>
      <c r="AF77" s="129"/>
      <c r="AG77" s="129"/>
      <c r="AH77" s="129"/>
      <c r="AI77" s="129"/>
      <c r="AJ77" s="129"/>
      <c r="AK77" s="129"/>
      <c r="AL77" s="129"/>
      <c r="AM77" s="129"/>
      <c r="AN77" s="129"/>
      <c r="AO77" s="130"/>
      <c r="AP77" s="88" t="str">
        <f>IF(E77="","",COUNTIF(K77:AO77,"日"))</f>
        <v/>
      </c>
      <c r="AQ77" s="84" t="str">
        <f>IF($D$1="二交代制",IF(E77="","",COUNTIF(K77:AO77,"当")),"")</f>
        <v/>
      </c>
      <c r="AR77" s="84" t="str">
        <f t="shared" ref="AR77" si="148">IF($D$1="二交代制",IF(E77="","",IF(($F77-AQ77)&gt;0,TEXT(($F77-AQ77),"@")&amp;"日, 不足しています",IF(($F77-AQ77)=0,"指定日数に等しいです",IF(($F77-AQ77)&lt;0,TEXT(-($F77-AQ77),"@")&amp;"日, 余っています","")))),"")</f>
        <v/>
      </c>
      <c r="AS77" s="84" t="str">
        <f>IF($D$1="三交代制",IF(E77="","",COUNTIF(K77:AO77,"準")),"")</f>
        <v/>
      </c>
      <c r="AT77" s="87" t="str">
        <f t="shared" ref="AT77" si="149">IF($D$1="三交代制",IF(E77="","",IF(($G77-AS77)&gt;0,TEXT(($G77-AS77),"@")&amp;"日, 不足しています",IF(($G77-AS77)=0,"指定日数に等しいです",IF(($G77-AS77)&lt;0,TEXT(-($G77-AS77),"@")&amp;"日, 余っています","")))),"")</f>
        <v/>
      </c>
      <c r="AU77" s="84" t="str">
        <f>IF($D$1="三交代制",IF(E77="","",COUNTIF(K77:AO77,"深")),"")</f>
        <v/>
      </c>
      <c r="AV77" s="84" t="str">
        <f t="shared" ref="AV77" si="150">IF($D$1="三交代制",IF(E77="","",IF(($H77-AU77)&gt;0,TEXT(($H77-AU77),"@")&amp;"日, 不足しています",IF(($H77-AU77)=0,"指定日数に等しいです",IF(($H77-AU77)&lt;0,TEXT(-($H77-AU77),"@")&amp;"日, 余っています","")))),"")</f>
        <v/>
      </c>
      <c r="AW77" s="84" t="str">
        <f>IF(E77="","",COUNTIF(K77:AO77,"休"))</f>
        <v/>
      </c>
      <c r="AX77" s="85" t="str">
        <f t="shared" ref="AX77" si="151">IF(E77="","",IF(($I77-AW77)&gt;0,TEXT(($I77-AW77),"@")&amp;"日, 不足しています",IF(($I77-AW77)=0,"指定日数に等しいです",IF(($I77-AW77)&lt;0,TEXT(-($I77-AW77),"@")&amp;"日, 余っています",""))))</f>
        <v/>
      </c>
      <c r="AZ77" s="194" t="str">
        <f t="shared" ref="AZ77" si="152">IF(AND((COUNTIF(K77:AO77,"日")+COUNTIF(K77:AO77,"当")+COUNTIF(K77:AO77,"明")+COUNTIF(K77:AO77,"準")+COUNTIF(K77:AO77,"深")+COUNTIF(K77:AO77,"休"))&gt;0,$E77=""),"氏名を入力して下さい！勤務希望が入力されているのに, 氏名が入力されていません！",IF(
OR(AND($AM$18="×",AM77&lt;&gt;""),AND($AN$18="×",AN77&lt;&gt;""),AND($AO$18="×",AO77&lt;&gt;"")),TEXT($D$9,"m月")&amp;"に含まれない日の希望欄は空白にして下さい！",IF(
AND($D$1="二交代制", COUNTIF(K77:AO77,"準")&gt;0),"「準」夜勤を消して下さい！", IF(AND($D$1="二交代制", COUNTIF(K77:AO77,"深")&gt;0),"「深」夜勤を消して下さい！",IF(AND($D$1="三交代制", COUNTIF(K77:AO77,"当")&gt;0),"「当」直を消して下さい！",IF(AND($D$1="三交代制", COUNTIF(K77:AO77,"明")&gt;0),"「明」けを消して下さい！",
IF(COUNTIF(K218:AO219,10)&gt;0,"「当直→明け→休み」を2回以上, "&amp;CHAR(10)&amp;"連続させないで下さい！",IF(COUNTIF(K218:AO219,20)&gt;0,"「準, 深夜勤務」は3回以上, "&amp;CHAR(10)&amp;"連続させないようにして下さい！",
IF(COUNTIF(K218:AO219,30)&gt;0,"「当直→明け→休み」"&amp;CHAR(10)&amp;"にして下さい！",IF(COUNTIF(K218:AO219,40)&gt;0,"「日(休)→準→休」「日(休)→準→準→休」,「休→深→休」,"&amp;CHAR(10)&amp;"「休→深→準(深)→休」のどれかにして下さい！",""))))))))))</f>
        <v/>
      </c>
    </row>
    <row r="78" spans="4:52" ht="19.5" thickBot="1" x14ac:dyDescent="0.45">
      <c r="D78" s="322"/>
      <c r="E78" s="426"/>
      <c r="F78" s="305"/>
      <c r="G78" s="201"/>
      <c r="H78" s="201"/>
      <c r="I78" s="427"/>
      <c r="J78" s="155" t="s">
        <v>5</v>
      </c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V78" s="132"/>
      <c r="W78" s="132"/>
      <c r="X78" s="132"/>
      <c r="Y78" s="132"/>
      <c r="Z78" s="132"/>
      <c r="AA78" s="132"/>
      <c r="AB78" s="132"/>
      <c r="AC78" s="132"/>
      <c r="AD78" s="132"/>
      <c r="AE78" s="132"/>
      <c r="AF78" s="132"/>
      <c r="AG78" s="132"/>
      <c r="AH78" s="132"/>
      <c r="AI78" s="132"/>
      <c r="AJ78" s="132"/>
      <c r="AK78" s="132"/>
      <c r="AL78" s="132"/>
      <c r="AM78" s="132"/>
      <c r="AN78" s="132"/>
      <c r="AO78" s="133"/>
      <c r="AP78" s="90"/>
      <c r="AQ78" s="80"/>
      <c r="AR78" s="80"/>
      <c r="AS78" s="80"/>
      <c r="AT78" s="80"/>
      <c r="AU78" s="80"/>
      <c r="AV78" s="80"/>
      <c r="AW78" s="80"/>
      <c r="AX78" s="68"/>
      <c r="AZ78" s="195"/>
    </row>
    <row r="79" spans="4:52" x14ac:dyDescent="0.4">
      <c r="D79" s="320" t="s">
        <v>72</v>
      </c>
      <c r="E79" s="324" t="str">
        <f>IF(Bチーム用勤務希望表!E19&lt;&gt;"",Bチーム用勤務希望表!E19,"")</f>
        <v>畑中</v>
      </c>
      <c r="F79" s="269">
        <f>IF(Bチーム用勤務希望表!F19&lt;&gt;"",Bチーム用勤務希望表!F19,"")</f>
        <v>2</v>
      </c>
      <c r="G79" s="270">
        <f>IF(Bチーム用勤務希望表!G19&lt;&gt;"",Bチーム用勤務希望表!G19,"")</f>
        <v>2</v>
      </c>
      <c r="H79" s="270">
        <f>IF(Bチーム用勤務希望表!H19&lt;&gt;"",Bチーム用勤務希望表!H19,"")</f>
        <v>2</v>
      </c>
      <c r="I79" s="271">
        <f>IF(Bチーム用勤務希望表!I19&lt;&gt;"",Bチーム用勤務希望表!I19,"")</f>
        <v>6</v>
      </c>
      <c r="J79" s="153" t="s">
        <v>78</v>
      </c>
      <c r="K79" s="184"/>
      <c r="L79" s="184"/>
      <c r="M79" s="184"/>
      <c r="N79" s="184"/>
      <c r="O79" s="187"/>
      <c r="P79" s="184"/>
      <c r="Q79" s="184"/>
      <c r="R79" s="184"/>
      <c r="S79" s="184"/>
      <c r="T79" s="184"/>
      <c r="U79" s="184"/>
      <c r="V79" s="184"/>
      <c r="W79" s="184"/>
      <c r="X79" s="184"/>
      <c r="Y79" s="184"/>
      <c r="Z79" s="184"/>
      <c r="AA79" s="184"/>
      <c r="AB79" s="184"/>
      <c r="AC79" s="184"/>
      <c r="AD79" s="184"/>
      <c r="AE79" s="187"/>
      <c r="AF79" s="184"/>
      <c r="AG79" s="184"/>
      <c r="AH79" s="184"/>
      <c r="AI79" s="184"/>
      <c r="AJ79" s="184"/>
      <c r="AK79" s="184"/>
      <c r="AL79" s="184"/>
      <c r="AM79" s="184"/>
      <c r="AN79" s="184"/>
      <c r="AO79" s="185"/>
      <c r="AP79" s="86">
        <f>IF(E79="","",COUNTIF(K79:AO79,"日"))</f>
        <v>0</v>
      </c>
      <c r="AQ79" s="84" t="str">
        <f>IF($D$1="二交代制",IF(E79="","",COUNTIF(K79:AO79,"当")),"")</f>
        <v/>
      </c>
      <c r="AR79" s="84" t="str">
        <f>IF($D$1="二交代制",IF(E79="","",IF(($F79-AQ79)&gt;0,TEXT(($F79-AQ79),"@")&amp;"日, 不足しています",IF(($F79-AQ79)=0,"指定日数に等しいです",IF(($F79-AQ79)&lt;0,TEXT(-($F79-AQ79),"@")&amp;"日, 余っています","")))),"")</f>
        <v/>
      </c>
      <c r="AS79" s="84">
        <f>IF($D$1="三交代制",IF(E79="","",COUNTIF(K79:AO79,"準")),"")</f>
        <v>0</v>
      </c>
      <c r="AT79" s="84" t="str">
        <f>IF($D$1="三交代制",IF(E79="","",IF(($G79-AS79)&gt;0,TEXT(($G79-AS79),"@")&amp;"日, 不足しています",IF(($G79-AS79)=0,"指定日数に等しいです",IF(($G79-AS79)&lt;0,TEXT(-($G79-AS79),"@")&amp;"日, 余っています","")))),"")</f>
        <v>2日, 不足しています</v>
      </c>
      <c r="AU79" s="84">
        <f>IF($D$1="三交代制",IF(E79="","",COUNTIF(K79:AO79,"深")),"")</f>
        <v>0</v>
      </c>
      <c r="AV79" s="84" t="str">
        <f>IF($D$1="三交代制",IF(E79="","",IF(($H79-AU79)&gt;0,TEXT(($H79-AU79),"@")&amp;"日, 不足しています",IF(($H79-AU79)=0,"指定日数に等しいです",IF(($H79-AU79)&lt;0,TEXT(-($H79-AU79),"@")&amp;"日, 余っています","")))),"")</f>
        <v>2日, 不足しています</v>
      </c>
      <c r="AW79" s="84">
        <f>IF(E79="","",COUNTIF(K79:AO79,"休"))</f>
        <v>0</v>
      </c>
      <c r="AX79" s="85" t="str">
        <f>IF(E79="","",IF(($I79-AW79)&gt;0,TEXT(($I79-AW79),"@")&amp;"日, 不足しています",IF(($I79-AW79)=0,"指定日数に等しいです",IF(($I79-AW79)&lt;0,TEXT(-($I79-AW79),"@")&amp;"日, 余っています",""))))</f>
        <v>6日, 不足しています</v>
      </c>
      <c r="AZ79" s="319" t="str">
        <f t="shared" ref="AZ79" si="153">IF(AND((COUNTIF(K79:AO79,"日")+COUNTIF(K79:AO79,"当")+COUNTIF(K79:AO79,"明")+COUNTIF(K79:AO79,"準")+COUNTIF(K79:AO79,"深")+COUNTIF(K79:AO79,"休"))&gt;0,$E79=""),"氏名を入力して下さい！勤務希望が入力されているのに, 氏名が入力されていません！",IF(
OR(AND($AM$18="×",AM79&lt;&gt;""),AND($AN$18="×",AN79&lt;&gt;""),AND($AO$18="×",AO79&lt;&gt;"")),TEXT($D$9,"m月")&amp;"に含まれない日の希望欄は空白にして下さい！",IF(
AND($D$1="二交代制", COUNTIF(K79:AO79,"準")&gt;0),"「準」夜勤を消して下さい！", IF(AND($D$1="二交代制", COUNTIF(K79:AO79,"深")&gt;0),"「深」夜勤を消して下さい！",IF(AND($D$1="三交代制", COUNTIF(K79:AO79,"当")&gt;0),"「当」直を消して下さい！",IF(AND($D$1="三交代制", COUNTIF(K79:AO79,"明")&gt;0),"「明」けを消して下さい！",
IF(COUNTIF(K220:AO221,10)&gt;0,"「当直→明け→休み」を2回以上, "&amp;CHAR(10)&amp;"連続させないで下さい！",IF(COUNTIF(K220:AO221,20)&gt;0,"「準, 深夜勤務」は3回以上, "&amp;CHAR(10)&amp;"連続させないようにして下さい！",
IF(COUNTIF(K220:AO221,30)&gt;0,"「当直→明け→休み」"&amp;CHAR(10)&amp;"にして下さい！",IF(COUNTIF(K220:AO221,40)&gt;0,"「日(休)→準→休」「日(休)→準→準→休」,「休→深→休」,"&amp;CHAR(10)&amp;"「休→深→準(深)→休」のどれかにして下さい！",""))))))))))</f>
        <v/>
      </c>
    </row>
    <row r="80" spans="4:52" x14ac:dyDescent="0.4">
      <c r="D80" s="321"/>
      <c r="E80" s="321"/>
      <c r="F80" s="230"/>
      <c r="G80" s="315"/>
      <c r="H80" s="315"/>
      <c r="I80" s="317"/>
      <c r="J80" s="154" t="s">
        <v>56</v>
      </c>
      <c r="K80" s="129"/>
      <c r="L80" s="129"/>
      <c r="M80" s="129"/>
      <c r="N80" s="129"/>
      <c r="O80" s="129"/>
      <c r="P80" s="129"/>
      <c r="Q80" s="129"/>
      <c r="R80" s="129"/>
      <c r="S80" s="129"/>
      <c r="T80" s="129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29"/>
      <c r="AF80" s="129"/>
      <c r="AG80" s="129"/>
      <c r="AH80" s="129"/>
      <c r="AI80" s="129"/>
      <c r="AJ80" s="129"/>
      <c r="AK80" s="129"/>
      <c r="AL80" s="129"/>
      <c r="AM80" s="129"/>
      <c r="AN80" s="129"/>
      <c r="AO80" s="130"/>
      <c r="AP80" s="88"/>
      <c r="AQ80" s="87"/>
      <c r="AR80" s="87"/>
      <c r="AS80" s="87"/>
      <c r="AT80" s="87"/>
      <c r="AU80" s="87"/>
      <c r="AV80" s="87"/>
      <c r="AW80" s="87"/>
      <c r="AX80" s="55"/>
      <c r="AZ80" s="194"/>
    </row>
    <row r="81" spans="4:52" x14ac:dyDescent="0.4">
      <c r="D81" s="321"/>
      <c r="E81" s="321" t="str">
        <f>IF(Bチーム用勤務希望表!E21&lt;&gt;"",Bチーム用勤務希望表!E21,"")</f>
        <v>小嶋</v>
      </c>
      <c r="F81" s="230">
        <f>IF(Bチーム用勤務希望表!F21&lt;&gt;"",Bチーム用勤務希望表!F21,"")</f>
        <v>2</v>
      </c>
      <c r="G81" s="315">
        <f>IF(Bチーム用勤務希望表!G21&lt;&gt;"",Bチーム用勤務希望表!G21,"")</f>
        <v>2</v>
      </c>
      <c r="H81" s="315">
        <f>IF(Bチーム用勤務希望表!H21&lt;&gt;"",Bチーム用勤務希望表!H21,"")</f>
        <v>2</v>
      </c>
      <c r="I81" s="317">
        <f>IF(Bチーム用勤務希望表!I21&lt;&gt;"",Bチーム用勤務希望表!I21,"")</f>
        <v>6</v>
      </c>
      <c r="J81" s="154" t="s">
        <v>78</v>
      </c>
      <c r="K81" s="129"/>
      <c r="L81" s="129"/>
      <c r="M81" s="129"/>
      <c r="N81" s="129"/>
      <c r="O81" s="129"/>
      <c r="P81" s="129"/>
      <c r="Q81" s="129"/>
      <c r="R81" s="129"/>
      <c r="S81" s="129"/>
      <c r="T81" s="129"/>
      <c r="U81" s="129"/>
      <c r="V81" s="129"/>
      <c r="W81" s="129"/>
      <c r="X81" s="186"/>
      <c r="Y81" s="129"/>
      <c r="Z81" s="129"/>
      <c r="AA81" s="186"/>
      <c r="AB81" s="129"/>
      <c r="AC81" s="129"/>
      <c r="AD81" s="129"/>
      <c r="AE81" s="129"/>
      <c r="AF81" s="129"/>
      <c r="AG81" s="129"/>
      <c r="AH81" s="129"/>
      <c r="AI81" s="129"/>
      <c r="AJ81" s="129"/>
      <c r="AK81" s="129"/>
      <c r="AL81" s="129"/>
      <c r="AM81" s="129"/>
      <c r="AN81" s="129"/>
      <c r="AO81" s="130"/>
      <c r="AP81" s="88">
        <f>IF(E81="","",COUNTIF(K81:AO81,"日"))</f>
        <v>0</v>
      </c>
      <c r="AQ81" s="84" t="str">
        <f>IF($D$1="二交代制",IF(E81="","",COUNTIF(K81:AO81,"当")),"")</f>
        <v/>
      </c>
      <c r="AR81" s="84" t="str">
        <f t="shared" ref="AR81" si="154">IF($D$1="二交代制",IF(E81="","",IF(($F81-AQ81)&gt;0,TEXT(($F81-AQ81),"@")&amp;"日, 不足しています",IF(($F81-AQ81)=0,"指定日数に等しいです",IF(($F81-AQ81)&lt;0,TEXT(-($F81-AQ81),"@")&amp;"日, 余っています","")))),"")</f>
        <v/>
      </c>
      <c r="AS81" s="84">
        <f>IF($D$1="三交代制",IF(E81="","",COUNTIF(K81:AO81,"準")),"")</f>
        <v>0</v>
      </c>
      <c r="AT81" s="87" t="str">
        <f t="shared" ref="AT81" si="155">IF($D$1="三交代制",IF(E81="","",IF(($G81-AS81)&gt;0,TEXT(($G81-AS81),"@")&amp;"日, 不足しています",IF(($G81-AS81)=0,"指定日数に等しいです",IF(($G81-AS81)&lt;0,TEXT(-($G81-AS81),"@")&amp;"日, 余っています","")))),"")</f>
        <v>2日, 不足しています</v>
      </c>
      <c r="AU81" s="84">
        <f>IF($D$1="三交代制",IF(E81="","",COUNTIF(K81:AO81,"深")),"")</f>
        <v>0</v>
      </c>
      <c r="AV81" s="84" t="str">
        <f t="shared" ref="AV81" si="156">IF($D$1="三交代制",IF(E81="","",IF(($H81-AU81)&gt;0,TEXT(($H81-AU81),"@")&amp;"日, 不足しています",IF(($H81-AU81)=0,"指定日数に等しいです",IF(($H81-AU81)&lt;0,TEXT(-($H81-AU81),"@")&amp;"日, 余っています","")))),"")</f>
        <v>2日, 不足しています</v>
      </c>
      <c r="AW81" s="84">
        <f>IF(E81="","",COUNTIF(K81:AO81,"休"))</f>
        <v>0</v>
      </c>
      <c r="AX81" s="85" t="str">
        <f t="shared" ref="AX81" si="157">IF(E81="","",IF(($I81-AW81)&gt;0,TEXT(($I81-AW81),"@")&amp;"日, 不足しています",IF(($I81-AW81)=0,"指定日数に等しいです",IF(($I81-AW81)&lt;0,TEXT(-($I81-AW81),"@")&amp;"日, 余っています",""))))</f>
        <v>6日, 不足しています</v>
      </c>
      <c r="AZ81" s="194" t="str">
        <f t="shared" ref="AZ81" si="158">IF(AND((COUNTIF(K81:AO81,"日")+COUNTIF(K81:AO81,"当")+COUNTIF(K81:AO81,"明")+COUNTIF(K81:AO81,"準")+COUNTIF(K81:AO81,"深")+COUNTIF(K81:AO81,"休"))&gt;0,$E81=""),"氏名を入力して下さい！勤務希望が入力されているのに, 氏名が入力されていません！",IF(
OR(AND($AM$18="×",AM81&lt;&gt;""),AND($AN$18="×",AN81&lt;&gt;""),AND($AO$18="×",AO81&lt;&gt;"")),TEXT($D$9,"m月")&amp;"に含まれない日の希望欄は空白にして下さい！",IF(
AND($D$1="二交代制", COUNTIF(K81:AO81,"準")&gt;0),"「準」夜勤を消して下さい！", IF(AND($D$1="二交代制", COUNTIF(K81:AO81,"深")&gt;0),"「深」夜勤を消して下さい！",IF(AND($D$1="三交代制", COUNTIF(K81:AO81,"当")&gt;0),"「当」直を消して下さい！",IF(AND($D$1="三交代制", COUNTIF(K81:AO81,"明")&gt;0),"「明」けを消して下さい！",
IF(COUNTIF(K222:AO223,10)&gt;0,"「当直→明け→休み」を2回以上, "&amp;CHAR(10)&amp;"連続させないで下さい！",IF(COUNTIF(K222:AO223,20)&gt;0,"「準, 深夜勤務」は3回以上, "&amp;CHAR(10)&amp;"連続させないようにして下さい！",
IF(COUNTIF(K222:AO223,30)&gt;0,"「当直→明け→休み」"&amp;CHAR(10)&amp;"にして下さい！",IF(COUNTIF(K222:AO223,40)&gt;0,"「日(休)→準→休」「日(休)→準→準→休」,「休→深→休」,"&amp;CHAR(10)&amp;"「休→深→準(深)→休」のどれかにして下さい！",""))))))))))</f>
        <v/>
      </c>
    </row>
    <row r="82" spans="4:52" x14ac:dyDescent="0.4">
      <c r="D82" s="321"/>
      <c r="E82" s="321"/>
      <c r="F82" s="230"/>
      <c r="G82" s="315"/>
      <c r="H82" s="315"/>
      <c r="I82" s="317"/>
      <c r="J82" s="154" t="s">
        <v>56</v>
      </c>
      <c r="K82" s="129"/>
      <c r="L82" s="129"/>
      <c r="M82" s="129"/>
      <c r="N82" s="129"/>
      <c r="O82" s="129"/>
      <c r="P82" s="129"/>
      <c r="Q82" s="129"/>
      <c r="R82" s="129"/>
      <c r="S82" s="129"/>
      <c r="T82" s="129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29"/>
      <c r="AF82" s="129"/>
      <c r="AG82" s="129"/>
      <c r="AH82" s="129"/>
      <c r="AI82" s="129"/>
      <c r="AJ82" s="129"/>
      <c r="AK82" s="129"/>
      <c r="AL82" s="129"/>
      <c r="AM82" s="129"/>
      <c r="AN82" s="129"/>
      <c r="AO82" s="130"/>
      <c r="AP82" s="88"/>
      <c r="AQ82" s="87"/>
      <c r="AR82" s="87"/>
      <c r="AS82" s="87"/>
      <c r="AT82" s="87"/>
      <c r="AU82" s="87"/>
      <c r="AV82" s="87"/>
      <c r="AW82" s="87"/>
      <c r="AX82" s="55"/>
      <c r="AZ82" s="194"/>
    </row>
    <row r="83" spans="4:52" x14ac:dyDescent="0.4">
      <c r="D83" s="321"/>
      <c r="E83" s="321" t="str">
        <f>IF(Bチーム用勤務希望表!E23&lt;&gt;"",Bチーム用勤務希望表!E23,"")</f>
        <v>磯部</v>
      </c>
      <c r="F83" s="230">
        <f>IF(Bチーム用勤務希望表!F23&lt;&gt;"",Bチーム用勤務希望表!F23,"")</f>
        <v>2</v>
      </c>
      <c r="G83" s="315">
        <f>IF(Bチーム用勤務希望表!G23&lt;&gt;"",Bチーム用勤務希望表!G23,"")</f>
        <v>2</v>
      </c>
      <c r="H83" s="315">
        <f>IF(Bチーム用勤務希望表!H23&lt;&gt;"",Bチーム用勤務希望表!H23,"")</f>
        <v>2</v>
      </c>
      <c r="I83" s="317">
        <f>IF(Bチーム用勤務希望表!I23&lt;&gt;"",Bチーム用勤務希望表!I23,"")</f>
        <v>6</v>
      </c>
      <c r="J83" s="154" t="s">
        <v>78</v>
      </c>
      <c r="K83" s="129"/>
      <c r="L83" s="129"/>
      <c r="M83" s="129"/>
      <c r="N83" s="129"/>
      <c r="O83" s="186"/>
      <c r="P83" s="129"/>
      <c r="Q83" s="129"/>
      <c r="R83" s="129"/>
      <c r="S83" s="129"/>
      <c r="T83" s="129"/>
      <c r="U83" s="129"/>
      <c r="V83" s="186"/>
      <c r="W83" s="129"/>
      <c r="X83" s="186"/>
      <c r="Y83" s="129"/>
      <c r="Z83" s="129"/>
      <c r="AA83" s="129"/>
      <c r="AB83" s="129"/>
      <c r="AC83" s="129"/>
      <c r="AD83" s="129"/>
      <c r="AE83" s="129"/>
      <c r="AF83" s="129"/>
      <c r="AG83" s="129"/>
      <c r="AH83" s="129"/>
      <c r="AI83" s="129"/>
      <c r="AJ83" s="129"/>
      <c r="AK83" s="129"/>
      <c r="AL83" s="129"/>
      <c r="AM83" s="129"/>
      <c r="AN83" s="129"/>
      <c r="AO83" s="130"/>
      <c r="AP83" s="88">
        <f>IF(E83="","",COUNTIF(K83:AO83,"日"))</f>
        <v>0</v>
      </c>
      <c r="AQ83" s="84" t="str">
        <f>IF($D$1="二交代制",IF(E83="","",COUNTIF(K83:AO83,"当")),"")</f>
        <v/>
      </c>
      <c r="AR83" s="84" t="str">
        <f t="shared" ref="AR83" si="159">IF($D$1="二交代制",IF(E83="","",IF(($F83-AQ83)&gt;0,TEXT(($F83-AQ83),"@")&amp;"日, 不足しています",IF(($F83-AQ83)=0,"指定日数に等しいです",IF(($F83-AQ83)&lt;0,TEXT(-($F83-AQ83),"@")&amp;"日, 余っています","")))),"")</f>
        <v/>
      </c>
      <c r="AS83" s="84">
        <f>IF($D$1="三交代制",IF(E83="","",COUNTIF(K83:AO83,"準")),"")</f>
        <v>0</v>
      </c>
      <c r="AT83" s="87" t="str">
        <f t="shared" ref="AT83" si="160">IF($D$1="三交代制",IF(E83="","",IF(($G83-AS83)&gt;0,TEXT(($G83-AS83),"@")&amp;"日, 不足しています",IF(($G83-AS83)=0,"指定日数に等しいです",IF(($G83-AS83)&lt;0,TEXT(-($G83-AS83),"@")&amp;"日, 余っています","")))),"")</f>
        <v>2日, 不足しています</v>
      </c>
      <c r="AU83" s="84">
        <f>IF($D$1="三交代制",IF(E83="","",COUNTIF(K83:AO83,"深")),"")</f>
        <v>0</v>
      </c>
      <c r="AV83" s="84" t="str">
        <f t="shared" ref="AV83" si="161">IF($D$1="三交代制",IF(E83="","",IF(($H83-AU83)&gt;0,TEXT(($H83-AU83),"@")&amp;"日, 不足しています",IF(($H83-AU83)=0,"指定日数に等しいです",IF(($H83-AU83)&lt;0,TEXT(-($H83-AU83),"@")&amp;"日, 余っています","")))),"")</f>
        <v>2日, 不足しています</v>
      </c>
      <c r="AW83" s="84">
        <f>IF(E83="","",COUNTIF(K83:AO83,"休"))</f>
        <v>0</v>
      </c>
      <c r="AX83" s="85" t="str">
        <f t="shared" ref="AX83" si="162">IF(E83="","",IF(($I83-AW83)&gt;0,TEXT(($I83-AW83),"@")&amp;"日, 不足しています",IF(($I83-AW83)=0,"指定日数に等しいです",IF(($I83-AW83)&lt;0,TEXT(-($I83-AW83),"@")&amp;"日, 余っています",""))))</f>
        <v>6日, 不足しています</v>
      </c>
      <c r="AZ83" s="194" t="str">
        <f t="shared" ref="AZ83" si="163">IF(AND((COUNTIF(K83:AO83,"日")+COUNTIF(K83:AO83,"当")+COUNTIF(K83:AO83,"明")+COUNTIF(K83:AO83,"準")+COUNTIF(K83:AO83,"深")+COUNTIF(K83:AO83,"休"))&gt;0,$E83=""),"氏名を入力して下さい！勤務希望が入力されているのに, 氏名が入力されていません！",IF(
OR(AND($AM$18="×",AM83&lt;&gt;""),AND($AN$18="×",AN83&lt;&gt;""),AND($AO$18="×",AO83&lt;&gt;"")),TEXT($D$9,"m月")&amp;"に含まれない日の希望欄は空白にして下さい！",IF(
AND($D$1="二交代制", COUNTIF(K83:AO83,"準")&gt;0),"「準」夜勤を消して下さい！", IF(AND($D$1="二交代制", COUNTIF(K83:AO83,"深")&gt;0),"「深」夜勤を消して下さい！",IF(AND($D$1="三交代制", COUNTIF(K83:AO83,"当")&gt;0),"「当」直を消して下さい！",IF(AND($D$1="三交代制", COUNTIF(K83:AO83,"明")&gt;0),"「明」けを消して下さい！",
IF(COUNTIF(K224:AO225,10)&gt;0,"「当直→明け→休み」を2回以上, "&amp;CHAR(10)&amp;"連続させないで下さい！",IF(COUNTIF(K224:AO225,20)&gt;0,"「準, 深夜勤務」は3回以上, "&amp;CHAR(10)&amp;"連続させないようにして下さい！",
IF(COUNTIF(K224:AO225,30)&gt;0,"「当直→明け→休み」"&amp;CHAR(10)&amp;"にして下さい！",IF(COUNTIF(K224:AO225,40)&gt;0,"「日(休)→準→休」「日(休)→準→準→休」,「休→深→休」,"&amp;CHAR(10)&amp;"「休→深→準(深)→休」のどれかにして下さい！",""))))))))))</f>
        <v/>
      </c>
    </row>
    <row r="84" spans="4:52" x14ac:dyDescent="0.4">
      <c r="D84" s="321"/>
      <c r="E84" s="321"/>
      <c r="F84" s="230"/>
      <c r="G84" s="315"/>
      <c r="H84" s="315"/>
      <c r="I84" s="317"/>
      <c r="J84" s="154" t="s">
        <v>56</v>
      </c>
      <c r="K84" s="129"/>
      <c r="L84" s="129"/>
      <c r="M84" s="129"/>
      <c r="N84" s="129"/>
      <c r="O84" s="129"/>
      <c r="P84" s="129"/>
      <c r="Q84" s="129"/>
      <c r="R84" s="129"/>
      <c r="S84" s="129"/>
      <c r="T84" s="129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29"/>
      <c r="AF84" s="129"/>
      <c r="AG84" s="129"/>
      <c r="AH84" s="129"/>
      <c r="AI84" s="129"/>
      <c r="AJ84" s="129"/>
      <c r="AK84" s="129"/>
      <c r="AL84" s="129"/>
      <c r="AM84" s="129"/>
      <c r="AN84" s="129"/>
      <c r="AO84" s="130"/>
      <c r="AP84" s="88"/>
      <c r="AQ84" s="87"/>
      <c r="AR84" s="87"/>
      <c r="AS84" s="87"/>
      <c r="AT84" s="87"/>
      <c r="AU84" s="87"/>
      <c r="AV84" s="87"/>
      <c r="AW84" s="87"/>
      <c r="AX84" s="55"/>
      <c r="AZ84" s="194"/>
    </row>
    <row r="85" spans="4:52" x14ac:dyDescent="0.4">
      <c r="D85" s="321"/>
      <c r="E85" s="321" t="str">
        <f>IF(Bチーム用勤務希望表!E25&lt;&gt;"",Bチーム用勤務希望表!E25,"")</f>
        <v>大井</v>
      </c>
      <c r="F85" s="230">
        <f>IF(Bチーム用勤務希望表!F25&lt;&gt;"",Bチーム用勤務希望表!F25,"")</f>
        <v>2</v>
      </c>
      <c r="G85" s="315">
        <f>IF(Bチーム用勤務希望表!G25&lt;&gt;"",Bチーム用勤務希望表!G25,"")</f>
        <v>2</v>
      </c>
      <c r="H85" s="315">
        <f>IF(Bチーム用勤務希望表!H25&lt;&gt;"",Bチーム用勤務希望表!H25,"")</f>
        <v>2</v>
      </c>
      <c r="I85" s="317">
        <f>IF(Bチーム用勤務希望表!I25&lt;&gt;"",Bチーム用勤務希望表!I25,"")</f>
        <v>7</v>
      </c>
      <c r="J85" s="154" t="s">
        <v>78</v>
      </c>
      <c r="K85" s="129"/>
      <c r="L85" s="129"/>
      <c r="M85" s="129"/>
      <c r="N85" s="129"/>
      <c r="O85" s="129"/>
      <c r="P85" s="129"/>
      <c r="Q85" s="129"/>
      <c r="R85" s="129"/>
      <c r="S85" s="129"/>
      <c r="T85" s="129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29"/>
      <c r="AF85" s="129"/>
      <c r="AG85" s="129"/>
      <c r="AH85" s="129"/>
      <c r="AI85" s="129"/>
      <c r="AJ85" s="129"/>
      <c r="AK85" s="129"/>
      <c r="AL85" s="129"/>
      <c r="AM85" s="186"/>
      <c r="AN85" s="129"/>
      <c r="AO85" s="130"/>
      <c r="AP85" s="88">
        <f>IF(E85="","",COUNTIF(K85:AO85,"日"))</f>
        <v>0</v>
      </c>
      <c r="AQ85" s="84" t="str">
        <f>IF($D$1="二交代制",IF(E85="","",COUNTIF(K85:AO85,"当")),"")</f>
        <v/>
      </c>
      <c r="AR85" s="84" t="str">
        <f t="shared" ref="AR85" si="164">IF($D$1="二交代制",IF(E85="","",IF(($F85-AQ85)&gt;0,TEXT(($F85-AQ85),"@")&amp;"日, 不足しています",IF(($F85-AQ85)=0,"指定日数に等しいです",IF(($F85-AQ85)&lt;0,TEXT(-($F85-AQ85),"@")&amp;"日, 余っています","")))),"")</f>
        <v/>
      </c>
      <c r="AS85" s="84">
        <f>IF($D$1="三交代制",IF(E85="","",COUNTIF(K85:AO85,"準")),"")</f>
        <v>0</v>
      </c>
      <c r="AT85" s="87" t="str">
        <f t="shared" ref="AT85" si="165">IF($D$1="三交代制",IF(E85="","",IF(($G85-AS85)&gt;0,TEXT(($G85-AS85),"@")&amp;"日, 不足しています",IF(($G85-AS85)=0,"指定日数に等しいです",IF(($G85-AS85)&lt;0,TEXT(-($G85-AS85),"@")&amp;"日, 余っています","")))),"")</f>
        <v>2日, 不足しています</v>
      </c>
      <c r="AU85" s="84">
        <f>IF($D$1="三交代制",IF(E85="","",COUNTIF(K85:AO85,"深")),"")</f>
        <v>0</v>
      </c>
      <c r="AV85" s="84" t="str">
        <f t="shared" ref="AV85" si="166">IF($D$1="三交代制",IF(E85="","",IF(($H85-AU85)&gt;0,TEXT(($H85-AU85),"@")&amp;"日, 不足しています",IF(($H85-AU85)=0,"指定日数に等しいです",IF(($H85-AU85)&lt;0,TEXT(-($H85-AU85),"@")&amp;"日, 余っています","")))),"")</f>
        <v>2日, 不足しています</v>
      </c>
      <c r="AW85" s="84">
        <f>IF(E85="","",COUNTIF(K85:AO85,"休"))</f>
        <v>0</v>
      </c>
      <c r="AX85" s="85" t="str">
        <f t="shared" ref="AX85" si="167">IF(E85="","",IF(($I85-AW85)&gt;0,TEXT(($I85-AW85),"@")&amp;"日, 不足しています",IF(($I85-AW85)=0,"指定日数に等しいです",IF(($I85-AW85)&lt;0,TEXT(-($I85-AW85),"@")&amp;"日, 余っています",""))))</f>
        <v>7日, 不足しています</v>
      </c>
      <c r="AZ85" s="194" t="str">
        <f t="shared" ref="AZ85" si="168">IF(AND((COUNTIF(K85:AO85,"日")+COUNTIF(K85:AO85,"当")+COUNTIF(K85:AO85,"明")+COUNTIF(K85:AO85,"準")+COUNTIF(K85:AO85,"深")+COUNTIF(K85:AO85,"休"))&gt;0,$E85=""),"氏名を入力して下さい！勤務希望が入力されているのに, 氏名が入力されていません！",IF(
OR(AND($AM$18="×",AM85&lt;&gt;""),AND($AN$18="×",AN85&lt;&gt;""),AND($AO$18="×",AO85&lt;&gt;"")),TEXT($D$9,"m月")&amp;"に含まれない日の希望欄は空白にして下さい！",IF(
AND($D$1="二交代制", COUNTIF(K85:AO85,"準")&gt;0),"「準」夜勤を消して下さい！", IF(AND($D$1="二交代制", COUNTIF(K85:AO85,"深")&gt;0),"「深」夜勤を消して下さい！",IF(AND($D$1="三交代制", COUNTIF(K85:AO85,"当")&gt;0),"「当」直を消して下さい！",IF(AND($D$1="三交代制", COUNTIF(K85:AO85,"明")&gt;0),"「明」けを消して下さい！",
IF(COUNTIF(K226:AO227,10)&gt;0,"「当直→明け→休み」を2回以上, "&amp;CHAR(10)&amp;"連続させないで下さい！",IF(COUNTIF(K226:AO227,20)&gt;0,"「準, 深夜勤務」は3回以上, "&amp;CHAR(10)&amp;"連続させないようにして下さい！",
IF(COUNTIF(K226:AO227,30)&gt;0,"「当直→明け→休み」"&amp;CHAR(10)&amp;"にして下さい！",IF(COUNTIF(K226:AO227,40)&gt;0,"「日(休)→準→休」「日(休)→準→準→休」,「休→深→休」,"&amp;CHAR(10)&amp;"「休→深→準(深)→休」のどれかにして下さい！",""))))))))))</f>
        <v/>
      </c>
    </row>
    <row r="86" spans="4:52" x14ac:dyDescent="0.4">
      <c r="D86" s="321"/>
      <c r="E86" s="321"/>
      <c r="F86" s="230"/>
      <c r="G86" s="315"/>
      <c r="H86" s="315"/>
      <c r="I86" s="317"/>
      <c r="J86" s="154" t="s">
        <v>56</v>
      </c>
      <c r="K86" s="129"/>
      <c r="L86" s="129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29"/>
      <c r="AF86" s="129"/>
      <c r="AG86" s="129"/>
      <c r="AH86" s="129"/>
      <c r="AI86" s="129"/>
      <c r="AJ86" s="129"/>
      <c r="AK86" s="129"/>
      <c r="AL86" s="129"/>
      <c r="AM86" s="129"/>
      <c r="AN86" s="129"/>
      <c r="AO86" s="130"/>
      <c r="AP86" s="88"/>
      <c r="AQ86" s="87"/>
      <c r="AR86" s="87"/>
      <c r="AS86" s="87"/>
      <c r="AT86" s="87"/>
      <c r="AU86" s="87"/>
      <c r="AV86" s="87"/>
      <c r="AW86" s="87"/>
      <c r="AX86" s="55"/>
      <c r="AZ86" s="194"/>
    </row>
    <row r="87" spans="4:52" x14ac:dyDescent="0.4">
      <c r="D87" s="321"/>
      <c r="E87" s="321" t="str">
        <f>IF(Bチーム用勤務希望表!E27&lt;&gt;"",Bチーム用勤務希望表!E27,"")</f>
        <v>秋田</v>
      </c>
      <c r="F87" s="230">
        <f>IF(Bチーム用勤務希望表!F27&lt;&gt;"",Bチーム用勤務希望表!F27,"")</f>
        <v>2</v>
      </c>
      <c r="G87" s="315">
        <f>IF(Bチーム用勤務希望表!G27&lt;&gt;"",Bチーム用勤務希望表!G27,"")</f>
        <v>2</v>
      </c>
      <c r="H87" s="315">
        <f>IF(Bチーム用勤務希望表!H27&lt;&gt;"",Bチーム用勤務希望表!H27,"")</f>
        <v>2</v>
      </c>
      <c r="I87" s="317">
        <f>IF(Bチーム用勤務希望表!I27&lt;&gt;"",Bチーム用勤務希望表!I27,"")</f>
        <v>7</v>
      </c>
      <c r="J87" s="154" t="s">
        <v>78</v>
      </c>
      <c r="K87" s="186"/>
      <c r="L87" s="129"/>
      <c r="M87" s="129"/>
      <c r="N87" s="129"/>
      <c r="O87" s="129"/>
      <c r="P87" s="129"/>
      <c r="Q87" s="186"/>
      <c r="R87" s="129"/>
      <c r="S87" s="129"/>
      <c r="T87" s="129"/>
      <c r="U87" s="129"/>
      <c r="V87" s="129"/>
      <c r="W87" s="186"/>
      <c r="X87" s="129"/>
      <c r="Y87" s="129"/>
      <c r="Z87" s="129"/>
      <c r="AA87" s="129"/>
      <c r="AB87" s="129"/>
      <c r="AC87" s="129"/>
      <c r="AD87" s="129"/>
      <c r="AE87" s="129"/>
      <c r="AF87" s="129"/>
      <c r="AG87" s="129"/>
      <c r="AH87" s="186"/>
      <c r="AI87" s="129"/>
      <c r="AJ87" s="129"/>
      <c r="AK87" s="129"/>
      <c r="AL87" s="186"/>
      <c r="AM87" s="129"/>
      <c r="AN87" s="129"/>
      <c r="AO87" s="130"/>
      <c r="AP87" s="88">
        <f>IF(E87="","",COUNTIF(K87:AO87,"日"))</f>
        <v>0</v>
      </c>
      <c r="AQ87" s="84" t="str">
        <f>IF($D$1="二交代制",IF(E87="","",COUNTIF(K87:AO87,"当")),"")</f>
        <v/>
      </c>
      <c r="AR87" s="84" t="str">
        <f t="shared" ref="AR87" si="169">IF($D$1="二交代制",IF(E87="","",IF(($F87-AQ87)&gt;0,TEXT(($F87-AQ87),"@")&amp;"日, 不足しています",IF(($F87-AQ87)=0,"指定日数に等しいです",IF(($F87-AQ87)&lt;0,TEXT(-($F87-AQ87),"@")&amp;"日, 余っています","")))),"")</f>
        <v/>
      </c>
      <c r="AS87" s="84">
        <f>IF($D$1="三交代制",IF(E87="","",COUNTIF(K87:AO87,"準")),"")</f>
        <v>0</v>
      </c>
      <c r="AT87" s="87" t="str">
        <f t="shared" ref="AT87" si="170">IF($D$1="三交代制",IF(E87="","",IF(($G87-AS87)&gt;0,TEXT(($G87-AS87),"@")&amp;"日, 不足しています",IF(($G87-AS87)=0,"指定日数に等しいです",IF(($G87-AS87)&lt;0,TEXT(-($G87-AS87),"@")&amp;"日, 余っています","")))),"")</f>
        <v>2日, 不足しています</v>
      </c>
      <c r="AU87" s="84">
        <f>IF($D$1="三交代制",IF(E87="","",COUNTIF(K87:AO87,"深")),"")</f>
        <v>0</v>
      </c>
      <c r="AV87" s="84" t="str">
        <f t="shared" ref="AV87" si="171">IF($D$1="三交代制",IF(E87="","",IF(($H87-AU87)&gt;0,TEXT(($H87-AU87),"@")&amp;"日, 不足しています",IF(($H87-AU87)=0,"指定日数に等しいです",IF(($H87-AU87)&lt;0,TEXT(-($H87-AU87),"@")&amp;"日, 余っています","")))),"")</f>
        <v>2日, 不足しています</v>
      </c>
      <c r="AW87" s="84">
        <f>IF(E87="","",COUNTIF(K87:AO87,"休"))</f>
        <v>0</v>
      </c>
      <c r="AX87" s="85" t="str">
        <f t="shared" ref="AX87" si="172">IF(E87="","",IF(($I87-AW87)&gt;0,TEXT(($I87-AW87),"@")&amp;"日, 不足しています",IF(($I87-AW87)=0,"指定日数に等しいです",IF(($I87-AW87)&lt;0,TEXT(-($I87-AW87),"@")&amp;"日, 余っています",""))))</f>
        <v>7日, 不足しています</v>
      </c>
      <c r="AZ87" s="194" t="str">
        <f t="shared" ref="AZ87" si="173">IF(AND((COUNTIF(K87:AO87,"日")+COUNTIF(K87:AO87,"当")+COUNTIF(K87:AO87,"明")+COUNTIF(K87:AO87,"準")+COUNTIF(K87:AO87,"深")+COUNTIF(K87:AO87,"休"))&gt;0,$E87=""),"氏名を入力して下さい！勤務希望が入力されているのに, 氏名が入力されていません！",IF(
OR(AND($AM$18="×",AM87&lt;&gt;""),AND($AN$18="×",AN87&lt;&gt;""),AND($AO$18="×",AO87&lt;&gt;"")),TEXT($D$9,"m月")&amp;"に含まれない日の希望欄は空白にして下さい！",IF(
AND($D$1="二交代制", COUNTIF(K87:AO87,"準")&gt;0),"「準」夜勤を消して下さい！", IF(AND($D$1="二交代制", COUNTIF(K87:AO87,"深")&gt;0),"「深」夜勤を消して下さい！",IF(AND($D$1="三交代制", COUNTIF(K87:AO87,"当")&gt;0),"「当」直を消して下さい！",IF(AND($D$1="三交代制", COUNTIF(K87:AO87,"明")&gt;0),"「明」けを消して下さい！",
IF(COUNTIF(K228:AO229,10)&gt;0,"「当直→明け→休み」を2回以上, "&amp;CHAR(10)&amp;"連続させないで下さい！",IF(COUNTIF(K228:AO229,20)&gt;0,"「準, 深夜勤務」は3回以上, "&amp;CHAR(10)&amp;"連続させないようにして下さい！",
IF(COUNTIF(K228:AO229,30)&gt;0,"「当直→明け→休み」"&amp;CHAR(10)&amp;"にして下さい！",IF(COUNTIF(K228:AO229,40)&gt;0,"「日(休)→準→休」「日(休)→準→準→休」,「休→深→休」,"&amp;CHAR(10)&amp;"「休→深→準(深)→休」のどれかにして下さい！",""))))))))))</f>
        <v/>
      </c>
    </row>
    <row r="88" spans="4:52" x14ac:dyDescent="0.4">
      <c r="D88" s="321"/>
      <c r="E88" s="321"/>
      <c r="F88" s="230"/>
      <c r="G88" s="315"/>
      <c r="H88" s="315"/>
      <c r="I88" s="317"/>
      <c r="J88" s="154" t="s">
        <v>56</v>
      </c>
      <c r="K88" s="129"/>
      <c r="L88" s="129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29"/>
      <c r="AF88" s="129"/>
      <c r="AG88" s="129"/>
      <c r="AH88" s="129"/>
      <c r="AI88" s="129"/>
      <c r="AJ88" s="129"/>
      <c r="AK88" s="129"/>
      <c r="AL88" s="129"/>
      <c r="AM88" s="129"/>
      <c r="AN88" s="129"/>
      <c r="AO88" s="130"/>
      <c r="AP88" s="88"/>
      <c r="AQ88" s="87"/>
      <c r="AR88" s="87"/>
      <c r="AS88" s="87"/>
      <c r="AT88" s="87"/>
      <c r="AU88" s="87"/>
      <c r="AV88" s="87"/>
      <c r="AW88" s="87"/>
      <c r="AX88" s="55"/>
      <c r="AZ88" s="194"/>
    </row>
    <row r="89" spans="4:52" x14ac:dyDescent="0.4">
      <c r="D89" s="321"/>
      <c r="E89" s="321" t="str">
        <f>IF(Bチーム用勤務希望表!E29&lt;&gt;"",Bチーム用勤務希望表!E29,"")</f>
        <v>芳賀</v>
      </c>
      <c r="F89" s="230">
        <f>IF(Bチーム用勤務希望表!F29&lt;&gt;"",Bチーム用勤務希望表!F29,"")</f>
        <v>2</v>
      </c>
      <c r="G89" s="315">
        <f>IF(Bチーム用勤務希望表!G29&lt;&gt;"",Bチーム用勤務希望表!G29,"")</f>
        <v>2</v>
      </c>
      <c r="H89" s="315">
        <f>IF(Bチーム用勤務希望表!H29&lt;&gt;"",Bチーム用勤務希望表!H29,"")</f>
        <v>2</v>
      </c>
      <c r="I89" s="317">
        <f>IF(Bチーム用勤務希望表!I29&lt;&gt;"",Bチーム用勤務希望表!I29,"")</f>
        <v>7</v>
      </c>
      <c r="J89" s="154" t="s">
        <v>78</v>
      </c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86"/>
      <c r="Y89" s="129"/>
      <c r="Z89" s="129"/>
      <c r="AA89" s="129"/>
      <c r="AB89" s="129"/>
      <c r="AC89" s="129"/>
      <c r="AD89" s="186"/>
      <c r="AE89" s="129"/>
      <c r="AF89" s="129"/>
      <c r="AG89" s="129"/>
      <c r="AH89" s="129"/>
      <c r="AI89" s="129"/>
      <c r="AJ89" s="129"/>
      <c r="AK89" s="186"/>
      <c r="AL89" s="129"/>
      <c r="AM89" s="129"/>
      <c r="AN89" s="129"/>
      <c r="AO89" s="130"/>
      <c r="AP89" s="88">
        <f>IF(E89="","",COUNTIF(K89:AO89,"日"))</f>
        <v>0</v>
      </c>
      <c r="AQ89" s="84" t="str">
        <f>IF($D$1="二交代制",IF(E89="","",COUNTIF(K89:AO89,"当")),"")</f>
        <v/>
      </c>
      <c r="AR89" s="84" t="str">
        <f t="shared" ref="AR89" si="174">IF($D$1="二交代制",IF(E89="","",IF(($F89-AQ89)&gt;0,TEXT(($F89-AQ89),"@")&amp;"日, 不足しています",IF(($F89-AQ89)=0,"指定日数に等しいです",IF(($F89-AQ89)&lt;0,TEXT(-($F89-AQ89),"@")&amp;"日, 余っています","")))),"")</f>
        <v/>
      </c>
      <c r="AS89" s="84">
        <f>IF($D$1="三交代制",IF(E89="","",COUNTIF(K89:AO89,"準")),"")</f>
        <v>0</v>
      </c>
      <c r="AT89" s="87" t="str">
        <f t="shared" ref="AT89" si="175">IF($D$1="三交代制",IF(E89="","",IF(($G89-AS89)&gt;0,TEXT(($G89-AS89),"@")&amp;"日, 不足しています",IF(($G89-AS89)=0,"指定日数に等しいです",IF(($G89-AS89)&lt;0,TEXT(-($G89-AS89),"@")&amp;"日, 余っています","")))),"")</f>
        <v>2日, 不足しています</v>
      </c>
      <c r="AU89" s="84">
        <f>IF($D$1="三交代制",IF(E89="","",COUNTIF(K89:AO89,"深")),"")</f>
        <v>0</v>
      </c>
      <c r="AV89" s="84" t="str">
        <f t="shared" ref="AV89" si="176">IF($D$1="三交代制",IF(E89="","",IF(($H89-AU89)&gt;0,TEXT(($H89-AU89),"@")&amp;"日, 不足しています",IF(($H89-AU89)=0,"指定日数に等しいです",IF(($H89-AU89)&lt;0,TEXT(-($H89-AU89),"@")&amp;"日, 余っています","")))),"")</f>
        <v>2日, 不足しています</v>
      </c>
      <c r="AW89" s="84">
        <f>IF(E89="","",COUNTIF(K89:AO89,"休"))</f>
        <v>0</v>
      </c>
      <c r="AX89" s="85" t="str">
        <f t="shared" ref="AX89" si="177">IF(E89="","",IF(($I89-AW89)&gt;0,TEXT(($I89-AW89),"@")&amp;"日, 不足しています",IF(($I89-AW89)=0,"指定日数に等しいです",IF(($I89-AW89)&lt;0,TEXT(-($I89-AW89),"@")&amp;"日, 余っています",""))))</f>
        <v>7日, 不足しています</v>
      </c>
      <c r="AZ89" s="194" t="str">
        <f t="shared" ref="AZ89" si="178">IF(AND((COUNTIF(K89:AO89,"日")+COUNTIF(K89:AO89,"当")+COUNTIF(K89:AO89,"明")+COUNTIF(K89:AO89,"準")+COUNTIF(K89:AO89,"深")+COUNTIF(K89:AO89,"休"))&gt;0,$E89=""),"氏名を入力して下さい！勤務希望が入力されているのに, 氏名が入力されていません！",IF(
OR(AND($AM$18="×",AM89&lt;&gt;""),AND($AN$18="×",AN89&lt;&gt;""),AND($AO$18="×",AO89&lt;&gt;"")),TEXT($D$9,"m月")&amp;"に含まれない日の希望欄は空白にして下さい！",IF(
AND($D$1="二交代制", COUNTIF(K89:AO89,"準")&gt;0),"「準」夜勤を消して下さい！", IF(AND($D$1="二交代制", COUNTIF(K89:AO89,"深")&gt;0),"「深」夜勤を消して下さい！",IF(AND($D$1="三交代制", COUNTIF(K89:AO89,"当")&gt;0),"「当」直を消して下さい！",IF(AND($D$1="三交代制", COUNTIF(K89:AO89,"明")&gt;0),"「明」けを消して下さい！",
IF(COUNTIF(K230:AO231,10)&gt;0,"「当直→明け→休み」を2回以上, "&amp;CHAR(10)&amp;"連続させないで下さい！",IF(COUNTIF(K230:AO231,20)&gt;0,"「準, 深夜勤務」は3回以上, "&amp;CHAR(10)&amp;"連続させないようにして下さい！",
IF(COUNTIF(K230:AO231,30)&gt;0,"「当直→明け→休み」"&amp;CHAR(10)&amp;"にして下さい！",IF(COUNTIF(K230:AO231,40)&gt;0,"「日(休)→準→休」「日(休)→準→準→休」,「休→深→休」,"&amp;CHAR(10)&amp;"「休→深→準(深)→休」のどれかにして下さい！",""))))))))))</f>
        <v/>
      </c>
    </row>
    <row r="90" spans="4:52" x14ac:dyDescent="0.4">
      <c r="D90" s="321"/>
      <c r="E90" s="321"/>
      <c r="F90" s="230"/>
      <c r="G90" s="315"/>
      <c r="H90" s="315"/>
      <c r="I90" s="317"/>
      <c r="J90" s="154" t="s">
        <v>56</v>
      </c>
      <c r="K90" s="129"/>
      <c r="L90" s="129"/>
      <c r="M90" s="129"/>
      <c r="N90" s="129"/>
      <c r="O90" s="129"/>
      <c r="P90" s="129"/>
      <c r="Q90" s="129"/>
      <c r="R90" s="129"/>
      <c r="S90" s="129"/>
      <c r="T90" s="129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29"/>
      <c r="AF90" s="129"/>
      <c r="AG90" s="129"/>
      <c r="AH90" s="129"/>
      <c r="AI90" s="129"/>
      <c r="AJ90" s="129"/>
      <c r="AK90" s="129"/>
      <c r="AL90" s="129"/>
      <c r="AM90" s="129"/>
      <c r="AN90" s="129"/>
      <c r="AO90" s="130"/>
      <c r="AP90" s="88"/>
      <c r="AQ90" s="87"/>
      <c r="AR90" s="87"/>
      <c r="AS90" s="87"/>
      <c r="AT90" s="87"/>
      <c r="AU90" s="87"/>
      <c r="AV90" s="87"/>
      <c r="AW90" s="87"/>
      <c r="AX90" s="55"/>
      <c r="AZ90" s="194"/>
    </row>
    <row r="91" spans="4:52" x14ac:dyDescent="0.4">
      <c r="D91" s="321"/>
      <c r="E91" s="321" t="str">
        <f>IF(Bチーム用勤務希望表!E31&lt;&gt;"",Bチーム用勤務希望表!E31,"")</f>
        <v>浅見</v>
      </c>
      <c r="F91" s="230">
        <f>IF(Bチーム用勤務希望表!F31&lt;&gt;"",Bチーム用勤務希望表!F31,"")</f>
        <v>2</v>
      </c>
      <c r="G91" s="315">
        <f>IF(Bチーム用勤務希望表!G31&lt;&gt;"",Bチーム用勤務希望表!G31,"")</f>
        <v>2</v>
      </c>
      <c r="H91" s="315">
        <f>IF(Bチーム用勤務希望表!H31&lt;&gt;"",Bチーム用勤務希望表!H31,"")</f>
        <v>2</v>
      </c>
      <c r="I91" s="317">
        <f>IF(Bチーム用勤務希望表!I31&lt;&gt;"",Bチーム用勤務希望表!I31,"")</f>
        <v>8</v>
      </c>
      <c r="J91" s="154" t="s">
        <v>78</v>
      </c>
      <c r="K91" s="129"/>
      <c r="L91" s="186"/>
      <c r="M91" s="129"/>
      <c r="N91" s="186"/>
      <c r="O91" s="129"/>
      <c r="P91" s="129"/>
      <c r="Q91" s="129"/>
      <c r="R91" s="186"/>
      <c r="S91" s="129"/>
      <c r="T91" s="129"/>
      <c r="U91" s="186"/>
      <c r="V91" s="129"/>
      <c r="W91" s="129"/>
      <c r="X91" s="129"/>
      <c r="Y91" s="129"/>
      <c r="Z91" s="129"/>
      <c r="AA91" s="129"/>
      <c r="AB91" s="186"/>
      <c r="AC91" s="129"/>
      <c r="AD91" s="129"/>
      <c r="AE91" s="129"/>
      <c r="AF91" s="186"/>
      <c r="AG91" s="129"/>
      <c r="AH91" s="129"/>
      <c r="AI91" s="129"/>
      <c r="AJ91" s="129"/>
      <c r="AK91" s="186"/>
      <c r="AL91" s="129"/>
      <c r="AM91" s="129"/>
      <c r="AN91" s="129"/>
      <c r="AO91" s="130"/>
      <c r="AP91" s="88">
        <f>IF(E91="","",COUNTIF(K91:AO91,"日"))</f>
        <v>0</v>
      </c>
      <c r="AQ91" s="84" t="str">
        <f>IF($D$1="二交代制",IF(E91="","",COUNTIF(K91:AO91,"当")),"")</f>
        <v/>
      </c>
      <c r="AR91" s="84" t="str">
        <f t="shared" ref="AR91" si="179">IF($D$1="二交代制",IF(E91="","",IF(($F91-AQ91)&gt;0,TEXT(($F91-AQ91),"@")&amp;"日, 不足しています",IF(($F91-AQ91)=0,"指定日数に等しいです",IF(($F91-AQ91)&lt;0,TEXT(-($F91-AQ91),"@")&amp;"日, 余っています","")))),"")</f>
        <v/>
      </c>
      <c r="AS91" s="84">
        <f>IF($D$1="三交代制",IF(E91="","",COUNTIF(K91:AO91,"準")),"")</f>
        <v>0</v>
      </c>
      <c r="AT91" s="87" t="str">
        <f t="shared" ref="AT91" si="180">IF($D$1="三交代制",IF(E91="","",IF(($G91-AS91)&gt;0,TEXT(($G91-AS91),"@")&amp;"日, 不足しています",IF(($G91-AS91)=0,"指定日数に等しいです",IF(($G91-AS91)&lt;0,TEXT(-($G91-AS91),"@")&amp;"日, 余っています","")))),"")</f>
        <v>2日, 不足しています</v>
      </c>
      <c r="AU91" s="84">
        <f>IF($D$1="三交代制",IF(E91="","",COUNTIF(K91:AO91,"深")),"")</f>
        <v>0</v>
      </c>
      <c r="AV91" s="84" t="str">
        <f t="shared" ref="AV91" si="181">IF($D$1="三交代制",IF(E91="","",IF(($H91-AU91)&gt;0,TEXT(($H91-AU91),"@")&amp;"日, 不足しています",IF(($H91-AU91)=0,"指定日数に等しいです",IF(($H91-AU91)&lt;0,TEXT(-($H91-AU91),"@")&amp;"日, 余っています","")))),"")</f>
        <v>2日, 不足しています</v>
      </c>
      <c r="AW91" s="84">
        <f>IF(E91="","",COUNTIF(K91:AO91,"休"))</f>
        <v>0</v>
      </c>
      <c r="AX91" s="85" t="str">
        <f t="shared" ref="AX91" si="182">IF(E91="","",IF(($I91-AW91)&gt;0,TEXT(($I91-AW91),"@")&amp;"日, 不足しています",IF(($I91-AW91)=0,"指定日数に等しいです",IF(($I91-AW91)&lt;0,TEXT(-($I91-AW91),"@")&amp;"日, 余っています",""))))</f>
        <v>8日, 不足しています</v>
      </c>
      <c r="AZ91" s="194" t="str">
        <f t="shared" ref="AZ91" si="183">IF(AND((COUNTIF(K91:AO91,"日")+COUNTIF(K91:AO91,"当")+COUNTIF(K91:AO91,"明")+COUNTIF(K91:AO91,"準")+COUNTIF(K91:AO91,"深")+COUNTIF(K91:AO91,"休"))&gt;0,$E91=""),"氏名を入力して下さい！勤務希望が入力されているのに, 氏名が入力されていません！",IF(
OR(AND($AM$18="×",AM91&lt;&gt;""),AND($AN$18="×",AN91&lt;&gt;""),AND($AO$18="×",AO91&lt;&gt;"")),TEXT($D$9,"m月")&amp;"に含まれない日の希望欄は空白にして下さい！",IF(
AND($D$1="二交代制", COUNTIF(K91:AO91,"準")&gt;0),"「準」夜勤を消して下さい！", IF(AND($D$1="二交代制", COUNTIF(K91:AO91,"深")&gt;0),"「深」夜勤を消して下さい！",IF(AND($D$1="三交代制", COUNTIF(K91:AO91,"当")&gt;0),"「当」直を消して下さい！",IF(AND($D$1="三交代制", COUNTIF(K91:AO91,"明")&gt;0),"「明」けを消して下さい！",
IF(COUNTIF(K232:AO233,10)&gt;0,"「当直→明け→休み」を2回以上, "&amp;CHAR(10)&amp;"連続させないで下さい！",IF(COUNTIF(K232:AO233,20)&gt;0,"「準, 深夜勤務」は3回以上, "&amp;CHAR(10)&amp;"連続させないようにして下さい！",
IF(COUNTIF(K232:AO233,30)&gt;0,"「当直→明け→休み」"&amp;CHAR(10)&amp;"にして下さい！",IF(COUNTIF(K232:AO233,40)&gt;0,"「日(休)→準→休」「日(休)→準→準→休」,「休→深→休」,"&amp;CHAR(10)&amp;"「休→深→準(深)→休」のどれかにして下さい！",""))))))))))</f>
        <v/>
      </c>
    </row>
    <row r="92" spans="4:52" x14ac:dyDescent="0.4">
      <c r="D92" s="321"/>
      <c r="E92" s="321"/>
      <c r="F92" s="230"/>
      <c r="G92" s="315"/>
      <c r="H92" s="315"/>
      <c r="I92" s="317"/>
      <c r="J92" s="154" t="s">
        <v>56</v>
      </c>
      <c r="K92" s="129"/>
      <c r="L92" s="129"/>
      <c r="M92" s="129"/>
      <c r="N92" s="129"/>
      <c r="O92" s="129"/>
      <c r="P92" s="129"/>
      <c r="Q92" s="129"/>
      <c r="R92" s="129"/>
      <c r="S92" s="129"/>
      <c r="T92" s="129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29"/>
      <c r="AF92" s="129"/>
      <c r="AG92" s="129"/>
      <c r="AH92" s="129"/>
      <c r="AI92" s="129"/>
      <c r="AJ92" s="129"/>
      <c r="AK92" s="129"/>
      <c r="AL92" s="129"/>
      <c r="AM92" s="129"/>
      <c r="AN92" s="129"/>
      <c r="AO92" s="130"/>
      <c r="AP92" s="88"/>
      <c r="AQ92" s="87"/>
      <c r="AR92" s="87"/>
      <c r="AS92" s="87"/>
      <c r="AT92" s="87"/>
      <c r="AU92" s="87"/>
      <c r="AV92" s="87"/>
      <c r="AW92" s="87"/>
      <c r="AX92" s="55"/>
      <c r="AZ92" s="194"/>
    </row>
    <row r="93" spans="4:52" x14ac:dyDescent="0.4">
      <c r="D93" s="321"/>
      <c r="E93" s="321" t="str">
        <f>IF(Bチーム用勤務希望表!E33&lt;&gt;"",Bチーム用勤務希望表!E33,"")</f>
        <v>相原</v>
      </c>
      <c r="F93" s="230">
        <f>IF(Bチーム用勤務希望表!F33&lt;&gt;"",Bチーム用勤務希望表!F33,"")</f>
        <v>2</v>
      </c>
      <c r="G93" s="315">
        <f>IF(Bチーム用勤務希望表!G33&lt;&gt;"",Bチーム用勤務希望表!G33,"")</f>
        <v>2</v>
      </c>
      <c r="H93" s="315">
        <f>IF(Bチーム用勤務希望表!H33&lt;&gt;"",Bチーム用勤務希望表!H33,"")</f>
        <v>2</v>
      </c>
      <c r="I93" s="317">
        <f>IF(Bチーム用勤務希望表!I33&lt;&gt;"",Bチーム用勤務希望表!I33,"")</f>
        <v>8</v>
      </c>
      <c r="J93" s="154" t="s">
        <v>78</v>
      </c>
      <c r="K93" s="129"/>
      <c r="L93" s="129"/>
      <c r="M93" s="129"/>
      <c r="N93" s="129"/>
      <c r="O93" s="129"/>
      <c r="P93" s="129"/>
      <c r="Q93" s="129"/>
      <c r="R93" s="129"/>
      <c r="S93" s="186"/>
      <c r="T93" s="129"/>
      <c r="U93" s="186"/>
      <c r="V93" s="186"/>
      <c r="W93" s="129"/>
      <c r="X93" s="129"/>
      <c r="Y93" s="129"/>
      <c r="Z93" s="129"/>
      <c r="AA93" s="129"/>
      <c r="AB93" s="129"/>
      <c r="AC93" s="129"/>
      <c r="AD93" s="129"/>
      <c r="AE93" s="129"/>
      <c r="AF93" s="186"/>
      <c r="AG93" s="129"/>
      <c r="AH93" s="186"/>
      <c r="AI93" s="129"/>
      <c r="AJ93" s="129"/>
      <c r="AK93" s="129"/>
      <c r="AL93" s="186"/>
      <c r="AM93" s="129"/>
      <c r="AN93" s="129"/>
      <c r="AO93" s="130"/>
      <c r="AP93" s="88">
        <f>IF(E93="","",COUNTIF(K93:AO93,"日"))</f>
        <v>0</v>
      </c>
      <c r="AQ93" s="84" t="str">
        <f>IF($D$1="二交代制",IF(E93="","",COUNTIF(K93:AO93,"当")),"")</f>
        <v/>
      </c>
      <c r="AR93" s="84" t="str">
        <f t="shared" ref="AR93" si="184">IF($D$1="二交代制",IF(E93="","",IF(($F93-AQ93)&gt;0,TEXT(($F93-AQ93),"@")&amp;"日, 不足しています",IF(($F93-AQ93)=0,"指定日数に等しいです",IF(($F93-AQ93)&lt;0,TEXT(-($F93-AQ93),"@")&amp;"日, 余っています","")))),"")</f>
        <v/>
      </c>
      <c r="AS93" s="84">
        <f>IF($D$1="三交代制",IF(E93="","",COUNTIF(K93:AO93,"準")),"")</f>
        <v>0</v>
      </c>
      <c r="AT93" s="87" t="str">
        <f t="shared" ref="AT93" si="185">IF($D$1="三交代制",IF(E93="","",IF(($G93-AS93)&gt;0,TEXT(($G93-AS93),"@")&amp;"日, 不足しています",IF(($G93-AS93)=0,"指定日数に等しいです",IF(($G93-AS93)&lt;0,TEXT(-($G93-AS93),"@")&amp;"日, 余っています","")))),"")</f>
        <v>2日, 不足しています</v>
      </c>
      <c r="AU93" s="84">
        <f>IF($D$1="三交代制",IF(E93="","",COUNTIF(K93:AO93,"深")),"")</f>
        <v>0</v>
      </c>
      <c r="AV93" s="84" t="str">
        <f t="shared" ref="AV93" si="186">IF($D$1="三交代制",IF(E93="","",IF(($H93-AU93)&gt;0,TEXT(($H93-AU93),"@")&amp;"日, 不足しています",IF(($H93-AU93)=0,"指定日数に等しいです",IF(($H93-AU93)&lt;0,TEXT(-($H93-AU93),"@")&amp;"日, 余っています","")))),"")</f>
        <v>2日, 不足しています</v>
      </c>
      <c r="AW93" s="84">
        <f>IF(E93="","",COUNTIF(K93:AO93,"休"))</f>
        <v>0</v>
      </c>
      <c r="AX93" s="85" t="str">
        <f t="shared" ref="AX93" si="187">IF(E93="","",IF(($I93-AW93)&gt;0,TEXT(($I93-AW93),"@")&amp;"日, 不足しています",IF(($I93-AW93)=0,"指定日数に等しいです",IF(($I93-AW93)&lt;0,TEXT(-($I93-AW93),"@")&amp;"日, 余っています",""))))</f>
        <v>8日, 不足しています</v>
      </c>
      <c r="AZ93" s="194" t="str">
        <f t="shared" ref="AZ93" si="188">IF(AND((COUNTIF(K93:AO93,"日")+COUNTIF(K93:AO93,"当")+COUNTIF(K93:AO93,"明")+COUNTIF(K93:AO93,"準")+COUNTIF(K93:AO93,"深")+COUNTIF(K93:AO93,"休"))&gt;0,$E93=""),"氏名を入力して下さい！勤務希望が入力されているのに, 氏名が入力されていません！",IF(
OR(AND($AM$18="×",AM93&lt;&gt;""),AND($AN$18="×",AN93&lt;&gt;""),AND($AO$18="×",AO93&lt;&gt;"")),TEXT($D$9,"m月")&amp;"に含まれない日の希望欄は空白にして下さい！",IF(
AND($D$1="二交代制", COUNTIF(K93:AO93,"準")&gt;0),"「準」夜勤を消して下さい！", IF(AND($D$1="二交代制", COUNTIF(K93:AO93,"深")&gt;0),"「深」夜勤を消して下さい！",IF(AND($D$1="三交代制", COUNTIF(K93:AO93,"当")&gt;0),"「当」直を消して下さい！",IF(AND($D$1="三交代制", COUNTIF(K93:AO93,"明")&gt;0),"「明」けを消して下さい！",
IF(COUNTIF(K234:AO235,10)&gt;0,"「当直→明け→休み」を2回以上, "&amp;CHAR(10)&amp;"連続させないで下さい！",IF(COUNTIF(K234:AO235,20)&gt;0,"「準, 深夜勤務」は3回以上, "&amp;CHAR(10)&amp;"連続させないようにして下さい！",
IF(COUNTIF(K234:AO235,30)&gt;0,"「当直→明け→休み」"&amp;CHAR(10)&amp;"にして下さい！",IF(COUNTIF(K234:AO235,40)&gt;0,"「日(休)→準→休」「日(休)→準→準→休」,「休→深→休」,"&amp;CHAR(10)&amp;"「休→深→準(深)→休」のどれかにして下さい！",""))))))))))</f>
        <v/>
      </c>
    </row>
    <row r="94" spans="4:52" x14ac:dyDescent="0.4">
      <c r="D94" s="321"/>
      <c r="E94" s="321"/>
      <c r="F94" s="230"/>
      <c r="G94" s="315"/>
      <c r="H94" s="315"/>
      <c r="I94" s="317"/>
      <c r="J94" s="154" t="s">
        <v>56</v>
      </c>
      <c r="K94" s="129"/>
      <c r="L94" s="129"/>
      <c r="M94" s="129"/>
      <c r="N94" s="129"/>
      <c r="O94" s="129"/>
      <c r="P94" s="129"/>
      <c r="Q94" s="129"/>
      <c r="R94" s="129"/>
      <c r="S94" s="129"/>
      <c r="T94" s="129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29"/>
      <c r="AF94" s="129"/>
      <c r="AG94" s="129"/>
      <c r="AH94" s="129"/>
      <c r="AI94" s="129"/>
      <c r="AJ94" s="129"/>
      <c r="AK94" s="129"/>
      <c r="AL94" s="129"/>
      <c r="AM94" s="129"/>
      <c r="AN94" s="129"/>
      <c r="AO94" s="130"/>
      <c r="AP94" s="88"/>
      <c r="AQ94" s="87"/>
      <c r="AR94" s="87"/>
      <c r="AS94" s="87"/>
      <c r="AT94" s="87"/>
      <c r="AU94" s="87"/>
      <c r="AV94" s="87"/>
      <c r="AW94" s="87"/>
      <c r="AX94" s="55"/>
      <c r="AZ94" s="194"/>
    </row>
    <row r="95" spans="4:52" x14ac:dyDescent="0.4">
      <c r="D95" s="321"/>
      <c r="E95" s="321" t="str">
        <f>IF(Bチーム用勤務希望表!E35&lt;&gt;"",Bチーム用勤務希望表!E35,"")</f>
        <v>坪井</v>
      </c>
      <c r="F95" s="230">
        <f>IF(Bチーム用勤務希望表!F35&lt;&gt;"",Bチーム用勤務希望表!F35,"")</f>
        <v>2</v>
      </c>
      <c r="G95" s="315">
        <f>IF(Bチーム用勤務希望表!G35&lt;&gt;"",Bチーム用勤務希望表!G35,"")</f>
        <v>2</v>
      </c>
      <c r="H95" s="315">
        <f>IF(Bチーム用勤務希望表!H35&lt;&gt;"",Bチーム用勤務希望表!H35,"")</f>
        <v>2</v>
      </c>
      <c r="I95" s="317">
        <f>IF(Bチーム用勤務希望表!I35&lt;&gt;"",Bチーム用勤務希望表!I35,"")</f>
        <v>8</v>
      </c>
      <c r="J95" s="154" t="s">
        <v>78</v>
      </c>
      <c r="K95" s="129"/>
      <c r="L95" s="129"/>
      <c r="M95" s="129"/>
      <c r="N95" s="129"/>
      <c r="O95" s="129"/>
      <c r="P95" s="129"/>
      <c r="Q95" s="129"/>
      <c r="R95" s="129"/>
      <c r="S95" s="129"/>
      <c r="T95" s="129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29"/>
      <c r="AF95" s="129"/>
      <c r="AG95" s="129"/>
      <c r="AH95" s="129"/>
      <c r="AI95" s="129"/>
      <c r="AJ95" s="129"/>
      <c r="AK95" s="129"/>
      <c r="AL95" s="129"/>
      <c r="AM95" s="129"/>
      <c r="AN95" s="129"/>
      <c r="AO95" s="130"/>
      <c r="AP95" s="88">
        <f>IF(E95="","",COUNTIF(K95:AO95,"日"))</f>
        <v>0</v>
      </c>
      <c r="AQ95" s="84" t="str">
        <f>IF($D$1="二交代制",IF(E95="","",COUNTIF(K95:AO95,"当")),"")</f>
        <v/>
      </c>
      <c r="AR95" s="84" t="str">
        <f t="shared" ref="AR95" si="189">IF($D$1="二交代制",IF(E95="","",IF(($F95-AQ95)&gt;0,TEXT(($F95-AQ95),"@")&amp;"日, 不足しています",IF(($F95-AQ95)=0,"指定日数に等しいです",IF(($F95-AQ95)&lt;0,TEXT(-($F95-AQ95),"@")&amp;"日, 余っています","")))),"")</f>
        <v/>
      </c>
      <c r="AS95" s="84">
        <f>IF($D$1="三交代制",IF(E95="","",COUNTIF(K95:AO95,"準")),"")</f>
        <v>0</v>
      </c>
      <c r="AT95" s="87" t="str">
        <f t="shared" ref="AT95" si="190">IF($D$1="三交代制",IF(E95="","",IF(($G95-AS95)&gt;0,TEXT(($G95-AS95),"@")&amp;"日, 不足しています",IF(($G95-AS95)=0,"指定日数に等しいです",IF(($G95-AS95)&lt;0,TEXT(-($G95-AS95),"@")&amp;"日, 余っています","")))),"")</f>
        <v>2日, 不足しています</v>
      </c>
      <c r="AU95" s="84">
        <f>IF($D$1="三交代制",IF(E95="","",COUNTIF(K95:AO95,"深")),"")</f>
        <v>0</v>
      </c>
      <c r="AV95" s="84" t="str">
        <f t="shared" ref="AV95" si="191">IF($D$1="三交代制",IF(E95="","",IF(($H95-AU95)&gt;0,TEXT(($H95-AU95),"@")&amp;"日, 不足しています",IF(($H95-AU95)=0,"指定日数に等しいです",IF(($H95-AU95)&lt;0,TEXT(-($H95-AU95),"@")&amp;"日, 余っています","")))),"")</f>
        <v>2日, 不足しています</v>
      </c>
      <c r="AW95" s="84">
        <f>IF(E95="","",COUNTIF(K95:AO95,"休"))</f>
        <v>0</v>
      </c>
      <c r="AX95" s="85" t="str">
        <f t="shared" ref="AX95" si="192">IF(E95="","",IF(($I95-AW95)&gt;0,TEXT(($I95-AW95),"@")&amp;"日, 不足しています",IF(($I95-AW95)=0,"指定日数に等しいです",IF(($I95-AW95)&lt;0,TEXT(-($I95-AW95),"@")&amp;"日, 余っています",""))))</f>
        <v>8日, 不足しています</v>
      </c>
      <c r="AZ95" s="194" t="str">
        <f t="shared" ref="AZ95" si="193">IF(AND((COUNTIF(K95:AO95,"日")+COUNTIF(K95:AO95,"当")+COUNTIF(K95:AO95,"明")+COUNTIF(K95:AO95,"準")+COUNTIF(K95:AO95,"深")+COUNTIF(K95:AO95,"休"))&gt;0,$E95=""),"氏名を入力して下さい！勤務希望が入力されているのに, 氏名が入力されていません！",IF(
OR(AND($AM$18="×",AM95&lt;&gt;""),AND($AN$18="×",AN95&lt;&gt;""),AND($AO$18="×",AO95&lt;&gt;"")),TEXT($D$9,"m月")&amp;"に含まれない日の希望欄は空白にして下さい！",IF(
AND($D$1="二交代制", COUNTIF(K95:AO95,"準")&gt;0),"「準」夜勤を消して下さい！", IF(AND($D$1="二交代制", COUNTIF(K95:AO95,"深")&gt;0),"「深」夜勤を消して下さい！",IF(AND($D$1="三交代制", COUNTIF(K95:AO95,"当")&gt;0),"「当」直を消して下さい！",IF(AND($D$1="三交代制", COUNTIF(K95:AO95,"明")&gt;0),"「明」けを消して下さい！",
IF(COUNTIF(K236:AO237,10)&gt;0,"「当直→明け→休み」を2回以上, "&amp;CHAR(10)&amp;"連続させないで下さい！",IF(COUNTIF(K236:AO237,20)&gt;0,"「準, 深夜勤務」は3回以上, "&amp;CHAR(10)&amp;"連続させないようにして下さい！",
IF(COUNTIF(K236:AO237,30)&gt;0,"「当直→明け→休み」"&amp;CHAR(10)&amp;"にして下さい！",IF(COUNTIF(K236:AO237,40)&gt;0,"「日(休)→準→休」「日(休)→準→準→休」,「休→深→休」,"&amp;CHAR(10)&amp;"「休→深→準(深)→休」のどれかにして下さい！",""))))))))))</f>
        <v/>
      </c>
    </row>
    <row r="96" spans="4:52" x14ac:dyDescent="0.4">
      <c r="D96" s="321"/>
      <c r="E96" s="321"/>
      <c r="F96" s="230"/>
      <c r="G96" s="315"/>
      <c r="H96" s="315"/>
      <c r="I96" s="317"/>
      <c r="J96" s="154" t="s">
        <v>56</v>
      </c>
      <c r="K96" s="129"/>
      <c r="L96" s="129"/>
      <c r="M96" s="129"/>
      <c r="N96" s="129"/>
      <c r="O96" s="129"/>
      <c r="P96" s="129"/>
      <c r="Q96" s="129"/>
      <c r="R96" s="129"/>
      <c r="S96" s="129"/>
      <c r="T96" s="129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29"/>
      <c r="AF96" s="129"/>
      <c r="AG96" s="129"/>
      <c r="AH96" s="129"/>
      <c r="AI96" s="129"/>
      <c r="AJ96" s="129"/>
      <c r="AK96" s="129"/>
      <c r="AL96" s="129"/>
      <c r="AM96" s="129"/>
      <c r="AN96" s="129"/>
      <c r="AO96" s="130"/>
      <c r="AP96" s="88"/>
      <c r="AQ96" s="87"/>
      <c r="AR96" s="87"/>
      <c r="AS96" s="87"/>
      <c r="AT96" s="87"/>
      <c r="AU96" s="87"/>
      <c r="AV96" s="87"/>
      <c r="AW96" s="87"/>
      <c r="AX96" s="55"/>
      <c r="AZ96" s="194"/>
    </row>
    <row r="97" spans="4:94" x14ac:dyDescent="0.4">
      <c r="D97" s="321"/>
      <c r="E97" s="321" t="str">
        <f>IF(Bチーム用勤務希望表!E37&lt;&gt;"",Bチーム用勤務希望表!E37,"")</f>
        <v>細田</v>
      </c>
      <c r="F97" s="230">
        <f>IF(Bチーム用勤務希望表!F37&lt;&gt;"",Bチーム用勤務希望表!F37,"")</f>
        <v>2</v>
      </c>
      <c r="G97" s="315">
        <f>IF(Bチーム用勤務希望表!G37&lt;&gt;"",Bチーム用勤務希望表!G37,"")</f>
        <v>2</v>
      </c>
      <c r="H97" s="315">
        <f>IF(Bチーム用勤務希望表!H37&lt;&gt;"",Bチーム用勤務希望表!H37,"")</f>
        <v>2</v>
      </c>
      <c r="I97" s="317">
        <f>IF(Bチーム用勤務希望表!I37&lt;&gt;"",Bチーム用勤務希望表!I37,"")</f>
        <v>8</v>
      </c>
      <c r="J97" s="154" t="s">
        <v>78</v>
      </c>
      <c r="K97" s="129"/>
      <c r="L97" s="129"/>
      <c r="M97" s="129"/>
      <c r="N97" s="129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29"/>
      <c r="AD97" s="186"/>
      <c r="AE97" s="129"/>
      <c r="AF97" s="129"/>
      <c r="AG97" s="186"/>
      <c r="AH97" s="129"/>
      <c r="AI97" s="129"/>
      <c r="AJ97" s="129"/>
      <c r="AK97" s="129"/>
      <c r="AL97" s="129"/>
      <c r="AM97" s="129"/>
      <c r="AN97" s="129"/>
      <c r="AO97" s="130"/>
      <c r="AP97" s="88">
        <f>IF(E97="","",COUNTIF(K97:AO97,"日"))</f>
        <v>0</v>
      </c>
      <c r="AQ97" s="84" t="str">
        <f>IF($D$1="二交代制",IF(E97="","",COUNTIF(K97:AO97,"当")),"")</f>
        <v/>
      </c>
      <c r="AR97" s="84" t="str">
        <f t="shared" ref="AR97" si="194">IF($D$1="二交代制",IF(E97="","",IF(($F97-AQ97)&gt;0,TEXT(($F97-AQ97),"@")&amp;"日, 不足しています",IF(($F97-AQ97)=0,"指定日数に等しいです",IF(($F97-AQ97)&lt;0,TEXT(-($F97-AQ97),"@")&amp;"日, 余っています","")))),"")</f>
        <v/>
      </c>
      <c r="AS97" s="84">
        <f>IF($D$1="三交代制",IF(E97="","",COUNTIF(K97:AO97,"準")),"")</f>
        <v>0</v>
      </c>
      <c r="AT97" s="87" t="str">
        <f t="shared" ref="AT97" si="195">IF($D$1="三交代制",IF(E97="","",IF(($G97-AS97)&gt;0,TEXT(($G97-AS97),"@")&amp;"日, 不足しています",IF(($G97-AS97)=0,"指定日数に等しいです",IF(($G97-AS97)&lt;0,TEXT(-($G97-AS97),"@")&amp;"日, 余っています","")))),"")</f>
        <v>2日, 不足しています</v>
      </c>
      <c r="AU97" s="84">
        <f>IF($D$1="三交代制",IF(E97="","",COUNTIF(K97:AO97,"深")),"")</f>
        <v>0</v>
      </c>
      <c r="AV97" s="84" t="str">
        <f t="shared" ref="AV97" si="196">IF($D$1="三交代制",IF(E97="","",IF(($H97-AU97)&gt;0,TEXT(($H97-AU97),"@")&amp;"日, 不足しています",IF(($H97-AU97)=0,"指定日数に等しいです",IF(($H97-AU97)&lt;0,TEXT(-($H97-AU97),"@")&amp;"日, 余っています","")))),"")</f>
        <v>2日, 不足しています</v>
      </c>
      <c r="AW97" s="84">
        <f>IF(E97="","",COUNTIF(K97:AO97,"休"))</f>
        <v>0</v>
      </c>
      <c r="AX97" s="85" t="str">
        <f t="shared" ref="AX97" si="197">IF(E97="","",IF(($I97-AW97)&gt;0,TEXT(($I97-AW97),"@")&amp;"日, 不足しています",IF(($I97-AW97)=0,"指定日数に等しいです",IF(($I97-AW97)&lt;0,TEXT(-($I97-AW97),"@")&amp;"日, 余っています",""))))</f>
        <v>8日, 不足しています</v>
      </c>
      <c r="AZ97" s="194" t="str">
        <f t="shared" ref="AZ97" si="198">IF(AND((COUNTIF(K97:AO97,"日")+COUNTIF(K97:AO97,"当")+COUNTIF(K97:AO97,"明")+COUNTIF(K97:AO97,"準")+COUNTIF(K97:AO97,"深")+COUNTIF(K97:AO97,"休"))&gt;0,$E97=""),"氏名を入力して下さい！勤務希望が入力されているのに, 氏名が入力されていません！",IF(
OR(AND($AM$18="×",AM97&lt;&gt;""),AND($AN$18="×",AN97&lt;&gt;""),AND($AO$18="×",AO97&lt;&gt;"")),TEXT($D$9,"m月")&amp;"に含まれない日の希望欄は空白にして下さい！",IF(
AND($D$1="二交代制", COUNTIF(K97:AO97,"準")&gt;0),"「準」夜勤を消して下さい！", IF(AND($D$1="二交代制", COUNTIF(K97:AO97,"深")&gt;0),"「深」夜勤を消して下さい！",IF(AND($D$1="三交代制", COUNTIF(K97:AO97,"当")&gt;0),"「当」直を消して下さい！",IF(AND($D$1="三交代制", COUNTIF(K97:AO97,"明")&gt;0),"「明」けを消して下さい！",
IF(COUNTIF(K238:AO239,10)&gt;0,"「当直→明け→休み」を2回以上, "&amp;CHAR(10)&amp;"連続させないで下さい！",IF(COUNTIF(K238:AO239,20)&gt;0,"「準, 深夜勤務」は3回以上, "&amp;CHAR(10)&amp;"連続させないようにして下さい！",
IF(COUNTIF(K238:AO239,30)&gt;0,"「当直→明け→休み」"&amp;CHAR(10)&amp;"にして下さい！",IF(COUNTIF(K238:AO239,40)&gt;0,"「日(休)→準→休」「日(休)→準→準→休」,「休→深→休」,"&amp;CHAR(10)&amp;"「休→深→準(深)→休」のどれかにして下さい！",""))))))))))</f>
        <v/>
      </c>
    </row>
    <row r="98" spans="4:94" x14ac:dyDescent="0.4">
      <c r="D98" s="321"/>
      <c r="E98" s="321"/>
      <c r="F98" s="230"/>
      <c r="G98" s="315"/>
      <c r="H98" s="315"/>
      <c r="I98" s="317"/>
      <c r="J98" s="154" t="s">
        <v>56</v>
      </c>
      <c r="K98" s="129"/>
      <c r="L98" s="129"/>
      <c r="M98" s="129"/>
      <c r="N98" s="129"/>
      <c r="O98" s="129"/>
      <c r="P98" s="129"/>
      <c r="Q98" s="129"/>
      <c r="R98" s="129"/>
      <c r="S98" s="129"/>
      <c r="T98" s="129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29"/>
      <c r="AF98" s="129"/>
      <c r="AG98" s="129"/>
      <c r="AH98" s="129"/>
      <c r="AI98" s="129"/>
      <c r="AJ98" s="129"/>
      <c r="AK98" s="129"/>
      <c r="AL98" s="129"/>
      <c r="AM98" s="129"/>
      <c r="AN98" s="129"/>
      <c r="AO98" s="130"/>
      <c r="AP98" s="88"/>
      <c r="AQ98" s="87"/>
      <c r="AR98" s="87"/>
      <c r="AS98" s="87"/>
      <c r="AT98" s="87"/>
      <c r="AU98" s="87"/>
      <c r="AV98" s="87"/>
      <c r="AW98" s="87"/>
      <c r="AX98" s="55"/>
      <c r="AZ98" s="194"/>
      <c r="CI98" s="94"/>
      <c r="CJ98" s="94"/>
      <c r="CK98" s="94"/>
      <c r="CM98" s="94"/>
      <c r="CN98" s="94"/>
    </row>
    <row r="99" spans="4:94" x14ac:dyDescent="0.4">
      <c r="D99" s="321"/>
      <c r="E99" s="321" t="str">
        <f>IF(Bチーム用勤務希望表!E39&lt;&gt;"",Bチーム用勤務希望表!E39,"")</f>
        <v>植木</v>
      </c>
      <c r="F99" s="230">
        <f>IF(Bチーム用勤務希望表!F39&lt;&gt;"",Bチーム用勤務希望表!F39,"")</f>
        <v>2</v>
      </c>
      <c r="G99" s="315">
        <f>IF(Bチーム用勤務希望表!G39&lt;&gt;"",Bチーム用勤務希望表!G39,"")</f>
        <v>2</v>
      </c>
      <c r="H99" s="315">
        <f>IF(Bチーム用勤務希望表!H39&lt;&gt;"",Bチーム用勤務希望表!H39,"")</f>
        <v>2</v>
      </c>
      <c r="I99" s="317">
        <f>IF(Bチーム用勤務希望表!I39&lt;&gt;"",Bチーム用勤務希望表!I39,"")</f>
        <v>6</v>
      </c>
      <c r="J99" s="154" t="s">
        <v>78</v>
      </c>
      <c r="K99" s="129"/>
      <c r="L99" s="129"/>
      <c r="M99" s="129"/>
      <c r="N99" s="129"/>
      <c r="O99" s="186"/>
      <c r="P99" s="129"/>
      <c r="Q99" s="129"/>
      <c r="R99" s="129"/>
      <c r="S99" s="129"/>
      <c r="T99" s="129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29"/>
      <c r="AF99" s="129"/>
      <c r="AG99" s="129"/>
      <c r="AH99" s="129"/>
      <c r="AI99" s="129"/>
      <c r="AJ99" s="129"/>
      <c r="AK99" s="129"/>
      <c r="AL99" s="129"/>
      <c r="AM99" s="129"/>
      <c r="AN99" s="129"/>
      <c r="AO99" s="130"/>
      <c r="AP99" s="88">
        <f>IF(E99="","",COUNTIF(K99:AO99,"日"))</f>
        <v>0</v>
      </c>
      <c r="AQ99" s="84" t="str">
        <f>IF($D$1="二交代制",IF(E99="","",COUNTIF(K99:AO99,"当")),"")</f>
        <v/>
      </c>
      <c r="AR99" s="84" t="str">
        <f t="shared" ref="AR99" si="199">IF($D$1="二交代制",IF(E99="","",IF(($F99-AQ99)&gt;0,TEXT(($F99-AQ99),"@")&amp;"日, 不足しています",IF(($F99-AQ99)=0,"指定日数に等しいです",IF(($F99-AQ99)&lt;0,TEXT(-($F99-AQ99),"@")&amp;"日, 余っています","")))),"")</f>
        <v/>
      </c>
      <c r="AS99" s="84">
        <f>IF($D$1="三交代制",IF(E99="","",COUNTIF(K99:AO99,"準")),"")</f>
        <v>0</v>
      </c>
      <c r="AT99" s="87" t="str">
        <f t="shared" ref="AT99" si="200">IF($D$1="三交代制",IF(E99="","",IF(($G99-AS99)&gt;0,TEXT(($G99-AS99),"@")&amp;"日, 不足しています",IF(($G99-AS99)=0,"指定日数に等しいです",IF(($G99-AS99)&lt;0,TEXT(-($G99-AS99),"@")&amp;"日, 余っています","")))),"")</f>
        <v>2日, 不足しています</v>
      </c>
      <c r="AU99" s="84">
        <f>IF($D$1="三交代制",IF(E99="","",COUNTIF(K99:AO99,"深")),"")</f>
        <v>0</v>
      </c>
      <c r="AV99" s="84" t="str">
        <f t="shared" ref="AV99" si="201">IF($D$1="三交代制",IF(E99="","",IF(($H99-AU99)&gt;0,TEXT(($H99-AU99),"@")&amp;"日, 不足しています",IF(($H99-AU99)=0,"指定日数に等しいです",IF(($H99-AU99)&lt;0,TEXT(-($H99-AU99),"@")&amp;"日, 余っています","")))),"")</f>
        <v>2日, 不足しています</v>
      </c>
      <c r="AW99" s="84">
        <f>IF(E99="","",COUNTIF(K99:AO99,"休"))</f>
        <v>0</v>
      </c>
      <c r="AX99" s="85" t="str">
        <f t="shared" ref="AX99" si="202">IF(E99="","",IF(($I99-AW99)&gt;0,TEXT(($I99-AW99),"@")&amp;"日, 不足しています",IF(($I99-AW99)=0,"指定日数に等しいです",IF(($I99-AW99)&lt;0,TEXT(-($I99-AW99),"@")&amp;"日, 余っています",""))))</f>
        <v>6日, 不足しています</v>
      </c>
      <c r="AZ99" s="194" t="str">
        <f t="shared" ref="AZ99" si="203">IF(AND((COUNTIF(K99:AO99,"日")+COUNTIF(K99:AO99,"当")+COUNTIF(K99:AO99,"明")+COUNTIF(K99:AO99,"準")+COUNTIF(K99:AO99,"深")+COUNTIF(K99:AO99,"休"))&gt;0,$E99=""),"氏名を入力して下さい！勤務希望が入力されているのに, 氏名が入力されていません！",IF(
OR(AND($AM$18="×",AM99&lt;&gt;""),AND($AN$18="×",AN99&lt;&gt;""),AND($AO$18="×",AO99&lt;&gt;"")),TEXT($D$9,"m月")&amp;"に含まれない日の希望欄は空白にして下さい！",IF(
AND($D$1="二交代制", COUNTIF(K99:AO99,"準")&gt;0),"「準」夜勤を消して下さい！", IF(AND($D$1="二交代制", COUNTIF(K99:AO99,"深")&gt;0),"「深」夜勤を消して下さい！",IF(AND($D$1="三交代制", COUNTIF(K99:AO99,"当")&gt;0),"「当」直を消して下さい！",IF(AND($D$1="三交代制", COUNTIF(K99:AO99,"明")&gt;0),"「明」けを消して下さい！",
IF(COUNTIF(K240:AO241,10)&gt;0,"「当直→明け→休み」を2回以上, "&amp;CHAR(10)&amp;"連続させないで下さい！",IF(COUNTIF(K240:AO241,20)&gt;0,"「準, 深夜勤務」は3回以上, "&amp;CHAR(10)&amp;"連続させないようにして下さい！",
IF(COUNTIF(K240:AO241,30)&gt;0,"「当直→明け→休み」"&amp;CHAR(10)&amp;"にして下さい！",IF(COUNTIF(K240:AO241,40)&gt;0,"「日(休)→準→休」「日(休)→準→準→休」,「休→深→休」,"&amp;CHAR(10)&amp;"「休→深→準(深)→休」のどれかにして下さい！",""))))))))))</f>
        <v/>
      </c>
      <c r="CJ99" s="107"/>
      <c r="CM99" s="107"/>
      <c r="CP99" s="107"/>
    </row>
    <row r="100" spans="4:94" x14ac:dyDescent="0.4">
      <c r="D100" s="321"/>
      <c r="E100" s="321"/>
      <c r="F100" s="230"/>
      <c r="G100" s="315"/>
      <c r="H100" s="315"/>
      <c r="I100" s="317"/>
      <c r="J100" s="154" t="s">
        <v>56</v>
      </c>
      <c r="K100" s="129"/>
      <c r="L100" s="129"/>
      <c r="M100" s="129"/>
      <c r="N100" s="129"/>
      <c r="O100" s="129"/>
      <c r="P100" s="129"/>
      <c r="Q100" s="129"/>
      <c r="R100" s="129"/>
      <c r="S100" s="129"/>
      <c r="T100" s="129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29"/>
      <c r="AF100" s="129"/>
      <c r="AG100" s="129"/>
      <c r="AH100" s="129"/>
      <c r="AI100" s="129"/>
      <c r="AJ100" s="129"/>
      <c r="AK100" s="129"/>
      <c r="AL100" s="129"/>
      <c r="AM100" s="129"/>
      <c r="AN100" s="129"/>
      <c r="AO100" s="130"/>
      <c r="AP100" s="88"/>
      <c r="AQ100" s="87"/>
      <c r="AR100" s="87"/>
      <c r="AS100" s="87"/>
      <c r="AT100" s="87"/>
      <c r="AU100" s="87"/>
      <c r="AV100" s="87"/>
      <c r="AW100" s="87"/>
      <c r="AX100" s="55"/>
      <c r="AZ100" s="194"/>
      <c r="CJ100" s="107"/>
      <c r="CM100" s="107"/>
      <c r="CP100" s="107"/>
    </row>
    <row r="101" spans="4:94" x14ac:dyDescent="0.4">
      <c r="D101" s="321"/>
      <c r="E101" s="321" t="str">
        <f>IF(Bチーム用勤務希望表!E41&lt;&gt;"",Bチーム用勤務希望表!E41,"")</f>
        <v>萩原</v>
      </c>
      <c r="F101" s="230">
        <f>IF(Bチーム用勤務希望表!F41&lt;&gt;"",Bチーム用勤務希望表!F41,"")</f>
        <v>2</v>
      </c>
      <c r="G101" s="315">
        <f>IF(Bチーム用勤務希望表!G41&lt;&gt;"",Bチーム用勤務希望表!G41,"")</f>
        <v>2</v>
      </c>
      <c r="H101" s="315">
        <f>IF(Bチーム用勤務希望表!H41&lt;&gt;"",Bチーム用勤務希望表!H41,"")</f>
        <v>2</v>
      </c>
      <c r="I101" s="317">
        <f>IF(Bチーム用勤務希望表!I41&lt;&gt;"",Bチーム用勤務希望表!I41,"")</f>
        <v>6</v>
      </c>
      <c r="J101" s="154" t="s">
        <v>78</v>
      </c>
      <c r="K101" s="129"/>
      <c r="L101" s="129"/>
      <c r="M101" s="129"/>
      <c r="N101" s="129"/>
      <c r="O101" s="129"/>
      <c r="P101" s="129"/>
      <c r="Q101" s="129"/>
      <c r="R101" s="129"/>
      <c r="S101" s="129"/>
      <c r="T101" s="129"/>
      <c r="U101" s="129"/>
      <c r="V101" s="129"/>
      <c r="W101" s="129"/>
      <c r="X101" s="186"/>
      <c r="Y101" s="129"/>
      <c r="Z101" s="129"/>
      <c r="AA101" s="129"/>
      <c r="AB101" s="129"/>
      <c r="AC101" s="129"/>
      <c r="AD101" s="129"/>
      <c r="AE101" s="129"/>
      <c r="AF101" s="129"/>
      <c r="AG101" s="129"/>
      <c r="AH101" s="129"/>
      <c r="AI101" s="129"/>
      <c r="AJ101" s="129"/>
      <c r="AK101" s="129"/>
      <c r="AL101" s="129"/>
      <c r="AM101" s="129"/>
      <c r="AN101" s="129"/>
      <c r="AO101" s="130"/>
      <c r="AP101" s="88">
        <f>IF(E101="","",COUNTIF(K101:AO101,"日"))</f>
        <v>0</v>
      </c>
      <c r="AQ101" s="84" t="str">
        <f>IF($D$1="二交代制",IF(E101="","",COUNTIF(K101:AO101,"当")),"")</f>
        <v/>
      </c>
      <c r="AR101" s="84" t="str">
        <f t="shared" ref="AR101" si="204">IF($D$1="二交代制",IF(E101="","",IF(($F101-AQ101)&gt;0,TEXT(($F101-AQ101),"@")&amp;"日, 不足しています",IF(($F101-AQ101)=0,"指定日数に等しいです",IF(($F101-AQ101)&lt;0,TEXT(-($F101-AQ101),"@")&amp;"日, 余っています","")))),"")</f>
        <v/>
      </c>
      <c r="AS101" s="84">
        <f>IF($D$1="三交代制",IF(E101="","",COUNTIF(K101:AO101,"準")),"")</f>
        <v>0</v>
      </c>
      <c r="AT101" s="87" t="str">
        <f t="shared" ref="AT101" si="205">IF($D$1="三交代制",IF(E101="","",IF(($G101-AS101)&gt;0,TEXT(($G101-AS101),"@")&amp;"日, 不足しています",IF(($G101-AS101)=0,"指定日数に等しいです",IF(($G101-AS101)&lt;0,TEXT(-($G101-AS101),"@")&amp;"日, 余っています","")))),"")</f>
        <v>2日, 不足しています</v>
      </c>
      <c r="AU101" s="84">
        <f>IF($D$1="三交代制",IF(E101="","",COUNTIF(K101:AO101,"深")),"")</f>
        <v>0</v>
      </c>
      <c r="AV101" s="84" t="str">
        <f t="shared" ref="AV101" si="206">IF($D$1="三交代制",IF(E101="","",IF(($H101-AU101)&gt;0,TEXT(($H101-AU101),"@")&amp;"日, 不足しています",IF(($H101-AU101)=0,"指定日数に等しいです",IF(($H101-AU101)&lt;0,TEXT(-($H101-AU101),"@")&amp;"日, 余っています","")))),"")</f>
        <v>2日, 不足しています</v>
      </c>
      <c r="AW101" s="84">
        <f>IF(E101="","",COUNTIF(K101:AO101,"休"))</f>
        <v>0</v>
      </c>
      <c r="AX101" s="85" t="str">
        <f t="shared" ref="AX101" si="207">IF(E101="","",IF(($I101-AW101)&gt;0,TEXT(($I101-AW101),"@")&amp;"日, 不足しています",IF(($I101-AW101)=0,"指定日数に等しいです",IF(($I101-AW101)&lt;0,TEXT(-($I101-AW101),"@")&amp;"日, 余っています",""))))</f>
        <v>6日, 不足しています</v>
      </c>
      <c r="AZ101" s="194" t="str">
        <f t="shared" ref="AZ101" si="208">IF(AND((COUNTIF(K101:AO101,"日")+COUNTIF(K101:AO101,"当")+COUNTIF(K101:AO101,"明")+COUNTIF(K101:AO101,"準")+COUNTIF(K101:AO101,"深")+COUNTIF(K101:AO101,"休"))&gt;0,$E101=""),"氏名を入力して下さい！勤務希望が入力されているのに, 氏名が入力されていません！",IF(
OR(AND($AM$18="×",AM101&lt;&gt;""),AND($AN$18="×",AN101&lt;&gt;""),AND($AO$18="×",AO101&lt;&gt;"")),TEXT($D$9,"m月")&amp;"に含まれない日の希望欄は空白にして下さい！",IF(
AND($D$1="二交代制", COUNTIF(K101:AO101,"準")&gt;0),"「準」夜勤を消して下さい！", IF(AND($D$1="二交代制", COUNTIF(K101:AO101,"深")&gt;0),"「深」夜勤を消して下さい！",IF(AND($D$1="三交代制", COUNTIF(K101:AO101,"当")&gt;0),"「当」直を消して下さい！",IF(AND($D$1="三交代制", COUNTIF(K101:AO101,"明")&gt;0),"「明」けを消して下さい！",
IF(COUNTIF(K242:AO243,10)&gt;0,"「当直→明け→休み」を2回以上, "&amp;CHAR(10)&amp;"連続させないで下さい！",IF(COUNTIF(K242:AO243,20)&gt;0,"「準, 深夜勤務」は3回以上, "&amp;CHAR(10)&amp;"連続させないようにして下さい！",
IF(COUNTIF(K242:AO243,30)&gt;0,"「当直→明け→休み」"&amp;CHAR(10)&amp;"にして下さい！",IF(COUNTIF(K242:AO243,40)&gt;0,"「日(休)→準→休」「日(休)→準→準→休」,「休→深→休」,"&amp;CHAR(10)&amp;"「休→深→準(深)→休」のどれかにして下さい！",""))))))))))</f>
        <v/>
      </c>
      <c r="CJ101" s="107"/>
      <c r="CM101" s="107"/>
      <c r="CP101" s="107"/>
    </row>
    <row r="102" spans="4:94" x14ac:dyDescent="0.4">
      <c r="D102" s="321"/>
      <c r="E102" s="321"/>
      <c r="F102" s="230"/>
      <c r="G102" s="315"/>
      <c r="H102" s="315"/>
      <c r="I102" s="317"/>
      <c r="J102" s="154" t="s">
        <v>56</v>
      </c>
      <c r="K102" s="129"/>
      <c r="L102" s="129"/>
      <c r="M102" s="129"/>
      <c r="N102" s="129"/>
      <c r="O102" s="129"/>
      <c r="P102" s="129"/>
      <c r="Q102" s="129"/>
      <c r="R102" s="129"/>
      <c r="S102" s="129"/>
      <c r="T102" s="129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29"/>
      <c r="AF102" s="129"/>
      <c r="AG102" s="129"/>
      <c r="AH102" s="129"/>
      <c r="AI102" s="129"/>
      <c r="AJ102" s="129"/>
      <c r="AK102" s="129"/>
      <c r="AL102" s="129"/>
      <c r="AM102" s="129"/>
      <c r="AN102" s="129"/>
      <c r="AO102" s="130"/>
      <c r="AP102" s="88"/>
      <c r="AQ102" s="87"/>
      <c r="AR102" s="87"/>
      <c r="AS102" s="87"/>
      <c r="AT102" s="87"/>
      <c r="AU102" s="87"/>
      <c r="AV102" s="87"/>
      <c r="AW102" s="87"/>
      <c r="AX102" s="55"/>
      <c r="AZ102" s="194"/>
      <c r="CJ102" s="107"/>
      <c r="CM102" s="107"/>
      <c r="CP102" s="107"/>
    </row>
    <row r="103" spans="4:94" x14ac:dyDescent="0.4">
      <c r="D103" s="321"/>
      <c r="E103" s="321" t="str">
        <f>IF(Bチーム用勤務希望表!E43&lt;&gt;"",Bチーム用勤務希望表!E43,"")</f>
        <v>大崎</v>
      </c>
      <c r="F103" s="230">
        <f>IF(Bチーム用勤務希望表!F43&lt;&gt;"",Bチーム用勤務希望表!F43,"")</f>
        <v>2</v>
      </c>
      <c r="G103" s="315">
        <f>IF(Bチーム用勤務希望表!G43&lt;&gt;"",Bチーム用勤務希望表!G43,"")</f>
        <v>2</v>
      </c>
      <c r="H103" s="315">
        <f>IF(Bチーム用勤務希望表!H43&lt;&gt;"",Bチーム用勤務希望表!H43,"")</f>
        <v>2</v>
      </c>
      <c r="I103" s="317">
        <f>IF(Bチーム用勤務希望表!I43&lt;&gt;"",Bチーム用勤務希望表!I43,"")</f>
        <v>6</v>
      </c>
      <c r="J103" s="154" t="s">
        <v>78</v>
      </c>
      <c r="K103" s="129"/>
      <c r="L103" s="129"/>
      <c r="M103" s="129"/>
      <c r="N103" s="129"/>
      <c r="O103" s="129"/>
      <c r="P103" s="129"/>
      <c r="Q103" s="186"/>
      <c r="R103" s="129"/>
      <c r="S103" s="129"/>
      <c r="T103" s="186"/>
      <c r="U103" s="129"/>
      <c r="V103" s="129"/>
      <c r="W103" s="129"/>
      <c r="X103" s="129"/>
      <c r="Y103" s="129"/>
      <c r="Z103" s="129"/>
      <c r="AA103" s="186"/>
      <c r="AB103" s="129"/>
      <c r="AC103" s="129"/>
      <c r="AD103" s="129"/>
      <c r="AE103" s="129"/>
      <c r="AF103" s="129"/>
      <c r="AG103" s="129"/>
      <c r="AH103" s="129"/>
      <c r="AI103" s="129"/>
      <c r="AJ103" s="129"/>
      <c r="AK103" s="129"/>
      <c r="AL103" s="129"/>
      <c r="AM103" s="129"/>
      <c r="AN103" s="129"/>
      <c r="AO103" s="130"/>
      <c r="AP103" s="88">
        <f>IF(E103="","",COUNTIF(K103:AO103,"日"))</f>
        <v>0</v>
      </c>
      <c r="AQ103" s="84" t="str">
        <f>IF($D$1="二交代制",IF(E103="","",COUNTIF(K103:AO103,"当")),"")</f>
        <v/>
      </c>
      <c r="AR103" s="84" t="str">
        <f t="shared" ref="AR103" si="209">IF($D$1="二交代制",IF(E103="","",IF(($F103-AQ103)&gt;0,TEXT(($F103-AQ103),"@")&amp;"日, 不足しています",IF(($F103-AQ103)=0,"指定日数に等しいです",IF(($F103-AQ103)&lt;0,TEXT(-($F103-AQ103),"@")&amp;"日, 余っています","")))),"")</f>
        <v/>
      </c>
      <c r="AS103" s="84">
        <f>IF($D$1="三交代制",IF(E103="","",COUNTIF(K103:AO103,"準")),"")</f>
        <v>0</v>
      </c>
      <c r="AT103" s="87" t="str">
        <f t="shared" ref="AT103" si="210">IF($D$1="三交代制",IF(E103="","",IF(($G103-AS103)&gt;0,TEXT(($G103-AS103),"@")&amp;"日, 不足しています",IF(($G103-AS103)=0,"指定日数に等しいです",IF(($G103-AS103)&lt;0,TEXT(-($G103-AS103),"@")&amp;"日, 余っています","")))),"")</f>
        <v>2日, 不足しています</v>
      </c>
      <c r="AU103" s="84">
        <f>IF($D$1="三交代制",IF(E103="","",COUNTIF(K103:AO103,"深")),"")</f>
        <v>0</v>
      </c>
      <c r="AV103" s="84" t="str">
        <f t="shared" ref="AV103" si="211">IF($D$1="三交代制",IF(E103="","",IF(($H103-AU103)&gt;0,TEXT(($H103-AU103),"@")&amp;"日, 不足しています",IF(($H103-AU103)=0,"指定日数に等しいです",IF(($H103-AU103)&lt;0,TEXT(-($H103-AU103),"@")&amp;"日, 余っています","")))),"")</f>
        <v>2日, 不足しています</v>
      </c>
      <c r="AW103" s="84">
        <f>IF(E103="","",COUNTIF(K103:AO103,"休"))</f>
        <v>0</v>
      </c>
      <c r="AX103" s="85" t="str">
        <f t="shared" ref="AX103" si="212">IF(E103="","",IF(($I103-AW103)&gt;0,TEXT(($I103-AW103),"@")&amp;"日, 不足しています",IF(($I103-AW103)=0,"指定日数に等しいです",IF(($I103-AW103)&lt;0,TEXT(-($I103-AW103),"@")&amp;"日, 余っています",""))))</f>
        <v>6日, 不足しています</v>
      </c>
      <c r="AZ103" s="194" t="str">
        <f t="shared" ref="AZ103" si="213">IF(AND((COUNTIF(K103:AO103,"日")+COUNTIF(K103:AO103,"当")+COUNTIF(K103:AO103,"明")+COUNTIF(K103:AO103,"準")+COUNTIF(K103:AO103,"深")+COUNTIF(K103:AO103,"休"))&gt;0,$E103=""),"氏名を入力して下さい！勤務希望が入力されているのに, 氏名が入力されていません！",IF(
OR(AND($AM$18="×",AM103&lt;&gt;""),AND($AN$18="×",AN103&lt;&gt;""),AND($AO$18="×",AO103&lt;&gt;"")),TEXT($D$9,"m月")&amp;"に含まれない日の希望欄は空白にして下さい！",IF(
AND($D$1="二交代制", COUNTIF(K103:AO103,"準")&gt;0),"「準」夜勤を消して下さい！", IF(AND($D$1="二交代制", COUNTIF(K103:AO103,"深")&gt;0),"「深」夜勤を消して下さい！",IF(AND($D$1="三交代制", COUNTIF(K103:AO103,"当")&gt;0),"「当」直を消して下さい！",IF(AND($D$1="三交代制", COUNTIF(K103:AO103,"明")&gt;0),"「明」けを消して下さい！",
IF(COUNTIF(K244:AO245,10)&gt;0,"「当直→明け→休み」を2回以上, "&amp;CHAR(10)&amp;"連続させないで下さい！",IF(COUNTIF(K244:AO245,20)&gt;0,"「準, 深夜勤務」は3回以上, "&amp;CHAR(10)&amp;"連続させないようにして下さい！",
IF(COUNTIF(K244:AO245,30)&gt;0,"「当直→明け→休み」"&amp;CHAR(10)&amp;"にして下さい！",IF(COUNTIF(K244:AO245,40)&gt;0,"「日(休)→準→休」「日(休)→準→準→休」,「休→深→休」,"&amp;CHAR(10)&amp;"「休→深→準(深)→休」のどれかにして下さい！",""))))))))))</f>
        <v/>
      </c>
      <c r="CJ103" s="107"/>
      <c r="CM103" s="107"/>
      <c r="CP103" s="107"/>
    </row>
    <row r="104" spans="4:94" x14ac:dyDescent="0.4">
      <c r="D104" s="321"/>
      <c r="E104" s="321"/>
      <c r="F104" s="230"/>
      <c r="G104" s="315"/>
      <c r="H104" s="315"/>
      <c r="I104" s="317"/>
      <c r="J104" s="154" t="s">
        <v>56</v>
      </c>
      <c r="K104" s="129"/>
      <c r="L104" s="129"/>
      <c r="M104" s="129"/>
      <c r="N104" s="129"/>
      <c r="O104" s="129"/>
      <c r="P104" s="129"/>
      <c r="Q104" s="129"/>
      <c r="R104" s="129"/>
      <c r="S104" s="129"/>
      <c r="T104" s="129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29"/>
      <c r="AF104" s="129"/>
      <c r="AG104" s="129"/>
      <c r="AH104" s="129"/>
      <c r="AI104" s="129"/>
      <c r="AJ104" s="129"/>
      <c r="AK104" s="129"/>
      <c r="AL104" s="129"/>
      <c r="AM104" s="129"/>
      <c r="AN104" s="129"/>
      <c r="AO104" s="130"/>
      <c r="AP104" s="88"/>
      <c r="AQ104" s="87"/>
      <c r="AR104" s="87"/>
      <c r="AS104" s="87"/>
      <c r="AT104" s="87"/>
      <c r="AU104" s="87"/>
      <c r="AV104" s="87"/>
      <c r="AW104" s="87"/>
      <c r="AX104" s="55"/>
      <c r="AZ104" s="194"/>
      <c r="CJ104" s="107"/>
      <c r="CM104" s="107"/>
      <c r="CP104" s="107"/>
    </row>
    <row r="105" spans="4:94" x14ac:dyDescent="0.4">
      <c r="D105" s="321"/>
      <c r="E105" s="321" t="str">
        <f>IF(Bチーム用勤務希望表!E45&lt;&gt;"",Bチーム用勤務希望表!E45,"")</f>
        <v>白川</v>
      </c>
      <c r="F105" s="230">
        <f>IF(Bチーム用勤務希望表!F45&lt;&gt;"",Bチーム用勤務希望表!F45,"")</f>
        <v>2</v>
      </c>
      <c r="G105" s="315">
        <f>IF(Bチーム用勤務希望表!G45&lt;&gt;"",Bチーム用勤務希望表!G45,"")</f>
        <v>2</v>
      </c>
      <c r="H105" s="315">
        <f>IF(Bチーム用勤務希望表!H45&lt;&gt;"",Bチーム用勤務希望表!H45,"")</f>
        <v>2</v>
      </c>
      <c r="I105" s="317">
        <f>IF(Bチーム用勤務希望表!I45&lt;&gt;"",Bチーム用勤務希望表!I45,"")</f>
        <v>7</v>
      </c>
      <c r="J105" s="154" t="s">
        <v>78</v>
      </c>
      <c r="K105" s="129"/>
      <c r="L105" s="129"/>
      <c r="M105" s="129"/>
      <c r="N105" s="186"/>
      <c r="O105" s="129"/>
      <c r="P105" s="129"/>
      <c r="Q105" s="129"/>
      <c r="R105" s="129"/>
      <c r="S105" s="129"/>
      <c r="T105" s="129"/>
      <c r="U105" s="129"/>
      <c r="V105" s="129"/>
      <c r="W105" s="129"/>
      <c r="X105" s="186"/>
      <c r="Y105" s="129"/>
      <c r="Z105" s="129"/>
      <c r="AA105" s="129"/>
      <c r="AB105" s="129"/>
      <c r="AC105" s="129"/>
      <c r="AD105" s="129"/>
      <c r="AE105" s="129"/>
      <c r="AF105" s="129"/>
      <c r="AG105" s="129"/>
      <c r="AH105" s="129"/>
      <c r="AI105" s="186"/>
      <c r="AJ105" s="129"/>
      <c r="AK105" s="129"/>
      <c r="AL105" s="129"/>
      <c r="AM105" s="129"/>
      <c r="AN105" s="129"/>
      <c r="AO105" s="188"/>
      <c r="AP105" s="88">
        <f>IF(E105="","",COUNTIF(K105:AO105,"日"))</f>
        <v>0</v>
      </c>
      <c r="AQ105" s="84" t="str">
        <f>IF($D$1="二交代制",IF(E105="","",COUNTIF(K105:AO105,"当")),"")</f>
        <v/>
      </c>
      <c r="AR105" s="84" t="str">
        <f t="shared" ref="AR105" si="214">IF($D$1="二交代制",IF(E105="","",IF(($F105-AQ105)&gt;0,TEXT(($F105-AQ105),"@")&amp;"日, 不足しています",IF(($F105-AQ105)=0,"指定日数に等しいです",IF(($F105-AQ105)&lt;0,TEXT(-($F105-AQ105),"@")&amp;"日, 余っています","")))),"")</f>
        <v/>
      </c>
      <c r="AS105" s="84">
        <f>IF($D$1="三交代制",IF(E105="","",COUNTIF(K105:AO105,"準")),"")</f>
        <v>0</v>
      </c>
      <c r="AT105" s="87" t="str">
        <f t="shared" ref="AT105" si="215">IF($D$1="三交代制",IF(E105="","",IF(($G105-AS105)&gt;0,TEXT(($G105-AS105),"@")&amp;"日, 不足しています",IF(($G105-AS105)=0,"指定日数に等しいです",IF(($G105-AS105)&lt;0,TEXT(-($G105-AS105),"@")&amp;"日, 余っています","")))),"")</f>
        <v>2日, 不足しています</v>
      </c>
      <c r="AU105" s="84">
        <f>IF($D$1="三交代制",IF(E105="","",COUNTIF(K105:AO105,"深")),"")</f>
        <v>0</v>
      </c>
      <c r="AV105" s="84" t="str">
        <f t="shared" ref="AV105" si="216">IF($D$1="三交代制",IF(E105="","",IF(($H105-AU105)&gt;0,TEXT(($H105-AU105),"@")&amp;"日, 不足しています",IF(($H105-AU105)=0,"指定日数に等しいです",IF(($H105-AU105)&lt;0,TEXT(-($H105-AU105),"@")&amp;"日, 余っています","")))),"")</f>
        <v>2日, 不足しています</v>
      </c>
      <c r="AW105" s="84">
        <f>IF(E105="","",COUNTIF(K105:AO105,"休"))</f>
        <v>0</v>
      </c>
      <c r="AX105" s="85" t="str">
        <f t="shared" ref="AX105" si="217">IF(E105="","",IF(($I105-AW105)&gt;0,TEXT(($I105-AW105),"@")&amp;"日, 不足しています",IF(($I105-AW105)=0,"指定日数に等しいです",IF(($I105-AW105)&lt;0,TEXT(-($I105-AW105),"@")&amp;"日, 余っています",""))))</f>
        <v>7日, 不足しています</v>
      </c>
      <c r="AZ105" s="194" t="str">
        <f t="shared" ref="AZ105" si="218">IF(AND((COUNTIF(K105:AO105,"日")+COUNTIF(K105:AO105,"当")+COUNTIF(K105:AO105,"明")+COUNTIF(K105:AO105,"準")+COUNTIF(K105:AO105,"深")+COUNTIF(K105:AO105,"休"))&gt;0,$E105=""),"氏名を入力して下さい！勤務希望が入力されているのに, 氏名が入力されていません！",IF(
OR(AND($AM$18="×",AM105&lt;&gt;""),AND($AN$18="×",AN105&lt;&gt;""),AND($AO$18="×",AO105&lt;&gt;"")),TEXT($D$9,"m月")&amp;"に含まれない日の希望欄は空白にして下さい！",IF(
AND($D$1="二交代制", COUNTIF(K105:AO105,"準")&gt;0),"「準」夜勤を消して下さい！", IF(AND($D$1="二交代制", COUNTIF(K105:AO105,"深")&gt;0),"「深」夜勤を消して下さい！",IF(AND($D$1="三交代制", COUNTIF(K105:AO105,"当")&gt;0),"「当」直を消して下さい！",IF(AND($D$1="三交代制", COUNTIF(K105:AO105,"明")&gt;0),"「明」けを消して下さい！",
IF(COUNTIF(K246:AO247,10)&gt;0,"「当直→明け→休み」を2回以上, "&amp;CHAR(10)&amp;"連続させないで下さい！",IF(COUNTIF(K246:AO247,20)&gt;0,"「準, 深夜勤務」は3回以上, "&amp;CHAR(10)&amp;"連続させないようにして下さい！",
IF(COUNTIF(K246:AO247,30)&gt;0,"「当直→明け→休み」"&amp;CHAR(10)&amp;"にして下さい！",IF(COUNTIF(K246:AO247,40)&gt;0,"「日(休)→準→休」「日(休)→準→準→休」,「休→深→休」,"&amp;CHAR(10)&amp;"「休→深→準(深)→休」のどれかにして下さい！",""))))))))))</f>
        <v/>
      </c>
      <c r="CJ105" s="107"/>
      <c r="CM105" s="107"/>
      <c r="CP105" s="107"/>
    </row>
    <row r="106" spans="4:94" x14ac:dyDescent="0.4">
      <c r="D106" s="321"/>
      <c r="E106" s="321"/>
      <c r="F106" s="230"/>
      <c r="G106" s="315"/>
      <c r="H106" s="315"/>
      <c r="I106" s="317"/>
      <c r="J106" s="154" t="s">
        <v>56</v>
      </c>
      <c r="K106" s="129"/>
      <c r="L106" s="129"/>
      <c r="M106" s="129"/>
      <c r="N106" s="129"/>
      <c r="O106" s="129"/>
      <c r="P106" s="129"/>
      <c r="Q106" s="129"/>
      <c r="R106" s="129"/>
      <c r="S106" s="129"/>
      <c r="T106" s="129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29"/>
      <c r="AF106" s="129"/>
      <c r="AG106" s="129"/>
      <c r="AH106" s="129"/>
      <c r="AI106" s="129"/>
      <c r="AJ106" s="129"/>
      <c r="AK106" s="129"/>
      <c r="AL106" s="129"/>
      <c r="AM106" s="129"/>
      <c r="AN106" s="129"/>
      <c r="AO106" s="130"/>
      <c r="AP106" s="88"/>
      <c r="AQ106" s="87"/>
      <c r="AR106" s="87"/>
      <c r="AS106" s="87"/>
      <c r="AT106" s="87"/>
      <c r="AU106" s="87"/>
      <c r="AV106" s="87"/>
      <c r="AW106" s="87"/>
      <c r="AX106" s="55"/>
      <c r="AZ106" s="194"/>
      <c r="CJ106" s="107"/>
      <c r="CM106" s="107"/>
      <c r="CP106" s="107"/>
    </row>
    <row r="107" spans="4:94" x14ac:dyDescent="0.4">
      <c r="D107" s="321"/>
      <c r="E107" s="321" t="str">
        <f>IF(Bチーム用勤務希望表!E47&lt;&gt;"",Bチーム用勤務希望表!E47,"")</f>
        <v>皆川</v>
      </c>
      <c r="F107" s="230">
        <f>IF(Bチーム用勤務希望表!F47&lt;&gt;"",Bチーム用勤務希望表!F47,"")</f>
        <v>2</v>
      </c>
      <c r="G107" s="315">
        <f>IF(Bチーム用勤務希望表!G47&lt;&gt;"",Bチーム用勤務希望表!G47,"")</f>
        <v>2</v>
      </c>
      <c r="H107" s="315">
        <f>IF(Bチーム用勤務希望表!H47&lt;&gt;"",Bチーム用勤務希望表!H47,"")</f>
        <v>2</v>
      </c>
      <c r="I107" s="317">
        <f>IF(Bチーム用勤務希望表!I47&lt;&gt;"",Bチーム用勤務希望表!I47,"")</f>
        <v>7</v>
      </c>
      <c r="J107" s="154" t="s">
        <v>78</v>
      </c>
      <c r="K107" s="129"/>
      <c r="L107" s="129"/>
      <c r="M107" s="186"/>
      <c r="N107" s="129"/>
      <c r="O107" s="129"/>
      <c r="P107" s="186"/>
      <c r="Q107" s="129"/>
      <c r="R107" s="129"/>
      <c r="S107" s="129"/>
      <c r="T107" s="129"/>
      <c r="U107" s="129"/>
      <c r="V107" s="129"/>
      <c r="W107" s="186"/>
      <c r="X107" s="129"/>
      <c r="Y107" s="129"/>
      <c r="Z107" s="129"/>
      <c r="AA107" s="129"/>
      <c r="AB107" s="129"/>
      <c r="AC107" s="129"/>
      <c r="AD107" s="129"/>
      <c r="AE107" s="129"/>
      <c r="AF107" s="186"/>
      <c r="AG107" s="129"/>
      <c r="AH107" s="129"/>
      <c r="AI107" s="129"/>
      <c r="AJ107" s="129"/>
      <c r="AK107" s="129"/>
      <c r="AL107" s="186"/>
      <c r="AM107" s="129"/>
      <c r="AN107" s="129"/>
      <c r="AO107" s="130"/>
      <c r="AP107" s="88">
        <f>IF(E107="","",COUNTIF(K107:AO107,"日"))</f>
        <v>0</v>
      </c>
      <c r="AQ107" s="84" t="str">
        <f>IF($D$1="二交代制",IF(E107="","",COUNTIF(K107:AO107,"当")),"")</f>
        <v/>
      </c>
      <c r="AR107" s="84" t="str">
        <f t="shared" ref="AR107" si="219">IF($D$1="二交代制",IF(E107="","",IF(($F107-AQ107)&gt;0,TEXT(($F107-AQ107),"@")&amp;"日, 不足しています",IF(($F107-AQ107)=0,"指定日数に等しいです",IF(($F107-AQ107)&lt;0,TEXT(-($F107-AQ107),"@")&amp;"日, 余っています","")))),"")</f>
        <v/>
      </c>
      <c r="AS107" s="84">
        <f>IF($D$1="三交代制",IF(E107="","",COUNTIF(K107:AO107,"準")),"")</f>
        <v>0</v>
      </c>
      <c r="AT107" s="87" t="str">
        <f t="shared" ref="AT107" si="220">IF($D$1="三交代制",IF(E107="","",IF(($G107-AS107)&gt;0,TEXT(($G107-AS107),"@")&amp;"日, 不足しています",IF(($G107-AS107)=0,"指定日数に等しいです",IF(($G107-AS107)&lt;0,TEXT(-($G107-AS107),"@")&amp;"日, 余っています","")))),"")</f>
        <v>2日, 不足しています</v>
      </c>
      <c r="AU107" s="84">
        <f>IF($D$1="三交代制",IF(E107="","",COUNTIF(K107:AO107,"深")),"")</f>
        <v>0</v>
      </c>
      <c r="AV107" s="84" t="str">
        <f t="shared" ref="AV107" si="221">IF($D$1="三交代制",IF(E107="","",IF(($H107-AU107)&gt;0,TEXT(($H107-AU107),"@")&amp;"日, 不足しています",IF(($H107-AU107)=0,"指定日数に等しいです",IF(($H107-AU107)&lt;0,TEXT(-($H107-AU107),"@")&amp;"日, 余っています","")))),"")</f>
        <v>2日, 不足しています</v>
      </c>
      <c r="AW107" s="84">
        <f>IF(E107="","",COUNTIF(K107:AO107,"休"))</f>
        <v>0</v>
      </c>
      <c r="AX107" s="85" t="str">
        <f t="shared" ref="AX107" si="222">IF(E107="","",IF(($I107-AW107)&gt;0,TEXT(($I107-AW107),"@")&amp;"日, 不足しています",IF(($I107-AW107)=0,"指定日数に等しいです",IF(($I107-AW107)&lt;0,TEXT(-($I107-AW107),"@")&amp;"日, 余っています",""))))</f>
        <v>7日, 不足しています</v>
      </c>
      <c r="AZ107" s="194" t="str">
        <f t="shared" ref="AZ107" si="223">IF(AND((COUNTIF(K107:AO107,"日")+COUNTIF(K107:AO107,"当")+COUNTIF(K107:AO107,"明")+COUNTIF(K107:AO107,"準")+COUNTIF(K107:AO107,"深")+COUNTIF(K107:AO107,"休"))&gt;0,$E107=""),"氏名を入力して下さい！勤務希望が入力されているのに, 氏名が入力されていません！",IF(
OR(AND($AM$18="×",AM107&lt;&gt;""),AND($AN$18="×",AN107&lt;&gt;""),AND($AO$18="×",AO107&lt;&gt;"")),TEXT($D$9,"m月")&amp;"に含まれない日の希望欄は空白にして下さい！",IF(
AND($D$1="二交代制", COUNTIF(K107:AO107,"準")&gt;0),"「準」夜勤を消して下さい！", IF(AND($D$1="二交代制", COUNTIF(K107:AO107,"深")&gt;0),"「深」夜勤を消して下さい！",IF(AND($D$1="三交代制", COUNTIF(K107:AO107,"当")&gt;0),"「当」直を消して下さい！",IF(AND($D$1="三交代制", COUNTIF(K107:AO107,"明")&gt;0),"「明」けを消して下さい！",
IF(COUNTIF(K248:AO249,10)&gt;0,"「当直→明け→休み」を2回以上, "&amp;CHAR(10)&amp;"連続させないで下さい！",IF(COUNTIF(K248:AO249,20)&gt;0,"「準, 深夜勤務」は3回以上, "&amp;CHAR(10)&amp;"連続させないようにして下さい！",
IF(COUNTIF(K248:AO249,30)&gt;0,"「当直→明け→休み」"&amp;CHAR(10)&amp;"にして下さい！",IF(COUNTIF(K248:AO249,40)&gt;0,"「日(休)→準→休」「日(休)→準→準→休」,「休→深→休」,"&amp;CHAR(10)&amp;"「休→深→準(深)→休」のどれかにして下さい！",""))))))))))</f>
        <v/>
      </c>
      <c r="CJ107" s="107"/>
      <c r="CM107" s="107"/>
      <c r="CP107" s="107"/>
    </row>
    <row r="108" spans="4:94" x14ac:dyDescent="0.4">
      <c r="D108" s="321"/>
      <c r="E108" s="321"/>
      <c r="F108" s="230"/>
      <c r="G108" s="315"/>
      <c r="H108" s="315"/>
      <c r="I108" s="317"/>
      <c r="J108" s="154" t="s">
        <v>56</v>
      </c>
      <c r="K108" s="129"/>
      <c r="L108" s="129"/>
      <c r="M108" s="129"/>
      <c r="N108" s="129"/>
      <c r="O108" s="129"/>
      <c r="P108" s="129"/>
      <c r="Q108" s="129"/>
      <c r="R108" s="129"/>
      <c r="S108" s="129"/>
      <c r="T108" s="129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29"/>
      <c r="AF108" s="129"/>
      <c r="AG108" s="129"/>
      <c r="AH108" s="129"/>
      <c r="AI108" s="129"/>
      <c r="AJ108" s="129"/>
      <c r="AK108" s="129"/>
      <c r="AL108" s="129"/>
      <c r="AM108" s="129"/>
      <c r="AN108" s="129"/>
      <c r="AO108" s="130"/>
      <c r="AP108" s="88"/>
      <c r="AQ108" s="87"/>
      <c r="AR108" s="87"/>
      <c r="AS108" s="87"/>
      <c r="AT108" s="87"/>
      <c r="AU108" s="87"/>
      <c r="AV108" s="87"/>
      <c r="AW108" s="87"/>
      <c r="AX108" s="55"/>
      <c r="AZ108" s="194"/>
      <c r="CJ108" s="107"/>
      <c r="CM108" s="107"/>
      <c r="CP108" s="107"/>
    </row>
    <row r="109" spans="4:94" x14ac:dyDescent="0.4">
      <c r="D109" s="321"/>
      <c r="E109" s="321" t="str">
        <f>IF(Bチーム用勤務希望表!E49&lt;&gt;"",Bチーム用勤務希望表!E49,"")</f>
        <v>中本</v>
      </c>
      <c r="F109" s="230">
        <f>IF(Bチーム用勤務希望表!F49&lt;&gt;"",Bチーム用勤務希望表!F49,"")</f>
        <v>2</v>
      </c>
      <c r="G109" s="315">
        <f>IF(Bチーム用勤務希望表!G49&lt;&gt;"",Bチーム用勤務希望表!G49,"")</f>
        <v>2</v>
      </c>
      <c r="H109" s="315">
        <f>IF(Bチーム用勤務希望表!H49&lt;&gt;"",Bチーム用勤務希望表!H49,"")</f>
        <v>2</v>
      </c>
      <c r="I109" s="317">
        <f>IF(Bチーム用勤務希望表!I49&lt;&gt;"",Bチーム用勤務希望表!I49,"")</f>
        <v>7</v>
      </c>
      <c r="J109" s="154" t="s">
        <v>78</v>
      </c>
      <c r="K109" s="129"/>
      <c r="L109" s="129"/>
      <c r="M109" s="129"/>
      <c r="N109" s="129"/>
      <c r="O109" s="129"/>
      <c r="P109" s="186"/>
      <c r="Q109" s="129"/>
      <c r="R109" s="129"/>
      <c r="S109" s="129"/>
      <c r="T109" s="129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29"/>
      <c r="AF109" s="129"/>
      <c r="AG109" s="129"/>
      <c r="AH109" s="129"/>
      <c r="AI109" s="129"/>
      <c r="AJ109" s="129"/>
      <c r="AK109" s="129"/>
      <c r="AL109" s="129"/>
      <c r="AM109" s="129"/>
      <c r="AN109" s="129"/>
      <c r="AO109" s="130"/>
      <c r="AP109" s="88">
        <f>IF(E109="","",COUNTIF(K109:AO109,"日"))</f>
        <v>0</v>
      </c>
      <c r="AQ109" s="84" t="str">
        <f>IF($D$1="二交代制",IF(E109="","",COUNTIF(K109:AO109,"当")),"")</f>
        <v/>
      </c>
      <c r="AR109" s="84" t="str">
        <f t="shared" ref="AR109" si="224">IF($D$1="二交代制",IF(E109="","",IF(($F109-AQ109)&gt;0,TEXT(($F109-AQ109),"@")&amp;"日, 不足しています",IF(($F109-AQ109)=0,"指定日数に等しいです",IF(($F109-AQ109)&lt;0,TEXT(-($F109-AQ109),"@")&amp;"日, 余っています","")))),"")</f>
        <v/>
      </c>
      <c r="AS109" s="84">
        <f>IF($D$1="三交代制",IF(E109="","",COUNTIF(K109:AO109,"準")),"")</f>
        <v>0</v>
      </c>
      <c r="AT109" s="87" t="str">
        <f t="shared" ref="AT109" si="225">IF($D$1="三交代制",IF(E109="","",IF(($G109-AS109)&gt;0,TEXT(($G109-AS109),"@")&amp;"日, 不足しています",IF(($G109-AS109)=0,"指定日数に等しいです",IF(($G109-AS109)&lt;0,TEXT(-($G109-AS109),"@")&amp;"日, 余っています","")))),"")</f>
        <v>2日, 不足しています</v>
      </c>
      <c r="AU109" s="84">
        <f>IF($D$1="三交代制",IF(E109="","",COUNTIF(K109:AO109,"深")),"")</f>
        <v>0</v>
      </c>
      <c r="AV109" s="84" t="str">
        <f t="shared" ref="AV109" si="226">IF($D$1="三交代制",IF(E109="","",IF(($H109-AU109)&gt;0,TEXT(($H109-AU109),"@")&amp;"日, 不足しています",IF(($H109-AU109)=0,"指定日数に等しいです",IF(($H109-AU109)&lt;0,TEXT(-($H109-AU109),"@")&amp;"日, 余っています","")))),"")</f>
        <v>2日, 不足しています</v>
      </c>
      <c r="AW109" s="84">
        <f>IF(E109="","",COUNTIF(K109:AO109,"休"))</f>
        <v>0</v>
      </c>
      <c r="AX109" s="85" t="str">
        <f t="shared" ref="AX109" si="227">IF(E109="","",IF(($I109-AW109)&gt;0,TEXT(($I109-AW109),"@")&amp;"日, 不足しています",IF(($I109-AW109)=0,"指定日数に等しいです",IF(($I109-AW109)&lt;0,TEXT(-($I109-AW109),"@")&amp;"日, 余っています",""))))</f>
        <v>7日, 不足しています</v>
      </c>
      <c r="AZ109" s="194" t="str">
        <f t="shared" ref="AZ109" si="228">IF(AND((COUNTIF(K109:AO109,"日")+COUNTIF(K109:AO109,"当")+COUNTIF(K109:AO109,"明")+COUNTIF(K109:AO109,"準")+COUNTIF(K109:AO109,"深")+COUNTIF(K109:AO109,"休"))&gt;0,$E109=""),"氏名を入力して下さい！勤務希望が入力されているのに, 氏名が入力されていません！",IF(
OR(AND($AM$18="×",AM109&lt;&gt;""),AND($AN$18="×",AN109&lt;&gt;""),AND($AO$18="×",AO109&lt;&gt;"")),TEXT($D$9,"m月")&amp;"に含まれない日の希望欄は空白にして下さい！",IF(
AND($D$1="二交代制", COUNTIF(K109:AO109,"準")&gt;0),"「準」夜勤を消して下さい！", IF(AND($D$1="二交代制", COUNTIF(K109:AO109,"深")&gt;0),"「深」夜勤を消して下さい！",IF(AND($D$1="三交代制", COUNTIF(K109:AO109,"当")&gt;0),"「当」直を消して下さい！",IF(AND($D$1="三交代制", COUNTIF(K109:AO109,"明")&gt;0),"「明」けを消して下さい！",
IF(COUNTIF(K250:AO251,10)&gt;0,"「当直→明け→休み」を2回以上, "&amp;CHAR(10)&amp;"連続させないで下さい！",IF(COUNTIF(K250:AO251,20)&gt;0,"「準, 深夜勤務」は3回以上, "&amp;CHAR(10)&amp;"連続させないようにして下さい！",
IF(COUNTIF(K250:AO251,30)&gt;0,"「当直→明け→休み」"&amp;CHAR(10)&amp;"にして下さい！",IF(COUNTIF(K250:AO251,40)&gt;0,"「日(休)→準→休」「日(休)→準→準→休」,「休→深→休」,"&amp;CHAR(10)&amp;"「休→深→準(深)→休」のどれかにして下さい！",""))))))))))</f>
        <v/>
      </c>
      <c r="CJ109" s="107"/>
      <c r="CM109" s="107"/>
      <c r="CP109" s="107"/>
    </row>
    <row r="110" spans="4:94" x14ac:dyDescent="0.4">
      <c r="D110" s="321"/>
      <c r="E110" s="321"/>
      <c r="F110" s="230"/>
      <c r="G110" s="315"/>
      <c r="H110" s="315"/>
      <c r="I110" s="317"/>
      <c r="J110" s="154" t="s">
        <v>56</v>
      </c>
      <c r="K110" s="129"/>
      <c r="L110" s="129"/>
      <c r="M110" s="129"/>
      <c r="N110" s="129"/>
      <c r="O110" s="129"/>
      <c r="P110" s="129"/>
      <c r="Q110" s="129"/>
      <c r="R110" s="129"/>
      <c r="S110" s="129"/>
      <c r="T110" s="129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29"/>
      <c r="AF110" s="129"/>
      <c r="AG110" s="129"/>
      <c r="AH110" s="129"/>
      <c r="AI110" s="129"/>
      <c r="AJ110" s="129"/>
      <c r="AK110" s="129"/>
      <c r="AL110" s="129"/>
      <c r="AM110" s="129"/>
      <c r="AN110" s="129"/>
      <c r="AO110" s="130"/>
      <c r="AP110" s="88"/>
      <c r="AQ110" s="87"/>
      <c r="AR110" s="87"/>
      <c r="AS110" s="87"/>
      <c r="AT110" s="87"/>
      <c r="AU110" s="87"/>
      <c r="AV110" s="87"/>
      <c r="AW110" s="87"/>
      <c r="AX110" s="55"/>
      <c r="AZ110" s="194"/>
      <c r="CJ110" s="107"/>
      <c r="CM110" s="107"/>
      <c r="CP110" s="107"/>
    </row>
    <row r="111" spans="4:94" x14ac:dyDescent="0.4">
      <c r="D111" s="321"/>
      <c r="E111" s="321" t="str">
        <f>IF(Bチーム用勤務希望表!E51&lt;&gt;"",Bチーム用勤務希望表!E51,"")</f>
        <v>岸田</v>
      </c>
      <c r="F111" s="230">
        <f>IF(Bチーム用勤務希望表!F51&lt;&gt;"",Bチーム用勤務希望表!F51,"")</f>
        <v>2</v>
      </c>
      <c r="G111" s="315">
        <f>IF(Bチーム用勤務希望表!G51&lt;&gt;"",Bチーム用勤務希望表!G51,"")</f>
        <v>2</v>
      </c>
      <c r="H111" s="315">
        <f>IF(Bチーム用勤務希望表!H51&lt;&gt;"",Bチーム用勤務希望表!H51,"")</f>
        <v>2</v>
      </c>
      <c r="I111" s="317">
        <f>IF(Bチーム用勤務希望表!I51&lt;&gt;"",Bチーム用勤務希望表!I51,"")</f>
        <v>8</v>
      </c>
      <c r="J111" s="154" t="s">
        <v>78</v>
      </c>
      <c r="K111" s="129"/>
      <c r="L111" s="129"/>
      <c r="M111" s="129"/>
      <c r="N111" s="129"/>
      <c r="O111" s="129"/>
      <c r="P111" s="186"/>
      <c r="Q111" s="129"/>
      <c r="R111" s="129"/>
      <c r="S111" s="129"/>
      <c r="T111" s="186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29"/>
      <c r="AF111" s="129"/>
      <c r="AG111" s="129"/>
      <c r="AH111" s="129"/>
      <c r="AI111" s="186"/>
      <c r="AJ111" s="129"/>
      <c r="AK111" s="129"/>
      <c r="AL111" s="129"/>
      <c r="AM111" s="129"/>
      <c r="AN111" s="129"/>
      <c r="AO111" s="130"/>
      <c r="AP111" s="88">
        <f>IF(E111="","",COUNTIF(K111:AO111,"日"))</f>
        <v>0</v>
      </c>
      <c r="AQ111" s="84" t="str">
        <f>IF($D$1="二交代制",IF(E111="","",COUNTIF(K111:AO111,"当")),"")</f>
        <v/>
      </c>
      <c r="AR111" s="84" t="str">
        <f t="shared" ref="AR111" si="229">IF($D$1="二交代制",IF(E111="","",IF(($F111-AQ111)&gt;0,TEXT(($F111-AQ111),"@")&amp;"日, 不足しています",IF(($F111-AQ111)=0,"指定日数に等しいです",IF(($F111-AQ111)&lt;0,TEXT(-($F111-AQ111),"@")&amp;"日, 余っています","")))),"")</f>
        <v/>
      </c>
      <c r="AS111" s="84">
        <f>IF($D$1="三交代制",IF(E111="","",COUNTIF(K111:AO111,"準")),"")</f>
        <v>0</v>
      </c>
      <c r="AT111" s="87" t="str">
        <f t="shared" ref="AT111" si="230">IF($D$1="三交代制",IF(E111="","",IF(($G111-AS111)&gt;0,TEXT(($G111-AS111),"@")&amp;"日, 不足しています",IF(($G111-AS111)=0,"指定日数に等しいです",IF(($G111-AS111)&lt;0,TEXT(-($G111-AS111),"@")&amp;"日, 余っています","")))),"")</f>
        <v>2日, 不足しています</v>
      </c>
      <c r="AU111" s="84">
        <f>IF($D$1="三交代制",IF(E111="","",COUNTIF(K111:AO111,"深")),"")</f>
        <v>0</v>
      </c>
      <c r="AV111" s="84" t="str">
        <f t="shared" ref="AV111" si="231">IF($D$1="三交代制",IF(E111="","",IF(($H111-AU111)&gt;0,TEXT(($H111-AU111),"@")&amp;"日, 不足しています",IF(($H111-AU111)=0,"指定日数に等しいです",IF(($H111-AU111)&lt;0,TEXT(-($H111-AU111),"@")&amp;"日, 余っています","")))),"")</f>
        <v>2日, 不足しています</v>
      </c>
      <c r="AW111" s="84">
        <f>IF(E111="","",COUNTIF(K111:AO111,"休"))</f>
        <v>0</v>
      </c>
      <c r="AX111" s="85" t="str">
        <f t="shared" ref="AX111" si="232">IF(E111="","",IF(($I111-AW111)&gt;0,TEXT(($I111-AW111),"@")&amp;"日, 不足しています",IF(($I111-AW111)=0,"指定日数に等しいです",IF(($I111-AW111)&lt;0,TEXT(-($I111-AW111),"@")&amp;"日, 余っています",""))))</f>
        <v>8日, 不足しています</v>
      </c>
      <c r="AZ111" s="194" t="str">
        <f t="shared" ref="AZ111" si="233">IF(AND((COUNTIF(K111:AO111,"日")+COUNTIF(K111:AO111,"当")+COUNTIF(K111:AO111,"明")+COUNTIF(K111:AO111,"準")+COUNTIF(K111:AO111,"深")+COUNTIF(K111:AO111,"休"))&gt;0,$E111=""),"氏名を入力して下さい！勤務希望が入力されているのに, 氏名が入力されていません！",IF(
OR(AND($AM$18="×",AM111&lt;&gt;""),AND($AN$18="×",AN111&lt;&gt;""),AND($AO$18="×",AO111&lt;&gt;"")),TEXT($D$9,"m月")&amp;"に含まれない日の希望欄は空白にして下さい！",IF(
AND($D$1="二交代制", COUNTIF(K111:AO111,"準")&gt;0),"「準」夜勤を消して下さい！", IF(AND($D$1="二交代制", COUNTIF(K111:AO111,"深")&gt;0),"「深」夜勤を消して下さい！",IF(AND($D$1="三交代制", COUNTIF(K111:AO111,"当")&gt;0),"「当」直を消して下さい！",IF(AND($D$1="三交代制", COUNTIF(K111:AO111,"明")&gt;0),"「明」けを消して下さい！",
IF(COUNTIF(K252:AO253,10)&gt;0,"「当直→明け→休み」を2回以上, "&amp;CHAR(10)&amp;"連続させないで下さい！",IF(COUNTIF(K252:AO253,20)&gt;0,"「準, 深夜勤務」は3回以上, "&amp;CHAR(10)&amp;"連続させないようにして下さい！",
IF(COUNTIF(K252:AO253,30)&gt;0,"「当直→明け→休み」"&amp;CHAR(10)&amp;"にして下さい！",IF(COUNTIF(K252:AO253,40)&gt;0,"「日(休)→準→休」「日(休)→準→準→休」,「休→深→休」,"&amp;CHAR(10)&amp;"「休→深→準(深)→休」のどれかにして下さい！",""))))))))))</f>
        <v/>
      </c>
      <c r="CJ111" s="107"/>
      <c r="CM111" s="107"/>
      <c r="CP111" s="107"/>
    </row>
    <row r="112" spans="4:94" x14ac:dyDescent="0.4">
      <c r="D112" s="321"/>
      <c r="E112" s="321"/>
      <c r="F112" s="230"/>
      <c r="G112" s="315"/>
      <c r="H112" s="315"/>
      <c r="I112" s="317"/>
      <c r="J112" s="154" t="s">
        <v>56</v>
      </c>
      <c r="K112" s="129"/>
      <c r="L112" s="129"/>
      <c r="M112" s="129"/>
      <c r="N112" s="129"/>
      <c r="O112" s="129"/>
      <c r="P112" s="129"/>
      <c r="Q112" s="129"/>
      <c r="R112" s="129"/>
      <c r="S112" s="129"/>
      <c r="T112" s="129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29"/>
      <c r="AF112" s="129"/>
      <c r="AG112" s="129"/>
      <c r="AH112" s="129"/>
      <c r="AI112" s="129"/>
      <c r="AJ112" s="129"/>
      <c r="AK112" s="129"/>
      <c r="AL112" s="129"/>
      <c r="AM112" s="129"/>
      <c r="AN112" s="129"/>
      <c r="AO112" s="130"/>
      <c r="AP112" s="88"/>
      <c r="AQ112" s="87"/>
      <c r="AR112" s="87"/>
      <c r="AS112" s="87"/>
      <c r="AT112" s="87"/>
      <c r="AU112" s="87"/>
      <c r="AV112" s="87"/>
      <c r="AW112" s="87"/>
      <c r="AX112" s="55"/>
      <c r="AZ112" s="194"/>
      <c r="CJ112" s="107"/>
      <c r="CM112" s="107"/>
      <c r="CP112" s="107"/>
    </row>
    <row r="113" spans="4:94" x14ac:dyDescent="0.4">
      <c r="D113" s="321"/>
      <c r="E113" s="321" t="str">
        <f>IF(Bチーム用勤務希望表!E53&lt;&gt;"",Bチーム用勤務希望表!E53,"")</f>
        <v>三谷</v>
      </c>
      <c r="F113" s="230">
        <f>IF(Bチーム用勤務希望表!F53&lt;&gt;"",Bチーム用勤務希望表!F53,"")</f>
        <v>2</v>
      </c>
      <c r="G113" s="315">
        <f>IF(Bチーム用勤務希望表!G53&lt;&gt;"",Bチーム用勤務希望表!G53,"")</f>
        <v>2</v>
      </c>
      <c r="H113" s="315">
        <f>IF(Bチーム用勤務希望表!H53&lt;&gt;"",Bチーム用勤務希望表!H53,"")</f>
        <v>2</v>
      </c>
      <c r="I113" s="317">
        <f>IF(Bチーム用勤務希望表!I53&lt;&gt;"",Bチーム用勤務希望表!I53,"")</f>
        <v>8</v>
      </c>
      <c r="J113" s="154" t="s">
        <v>78</v>
      </c>
      <c r="K113" s="129"/>
      <c r="L113" s="129"/>
      <c r="M113" s="129"/>
      <c r="N113" s="129"/>
      <c r="O113" s="129"/>
      <c r="P113" s="186"/>
      <c r="Q113" s="129"/>
      <c r="R113" s="129"/>
      <c r="S113" s="129"/>
      <c r="T113" s="129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29"/>
      <c r="AF113" s="129"/>
      <c r="AG113" s="129"/>
      <c r="AH113" s="129"/>
      <c r="AI113" s="129"/>
      <c r="AJ113" s="129"/>
      <c r="AK113" s="129"/>
      <c r="AL113" s="129"/>
      <c r="AM113" s="129"/>
      <c r="AN113" s="186"/>
      <c r="AO113" s="130"/>
      <c r="AP113" s="88">
        <f>IF(E113="","",COUNTIF(K113:AO113,"日"))</f>
        <v>0</v>
      </c>
      <c r="AQ113" s="84" t="str">
        <f>IF($D$1="二交代制",IF(E113="","",COUNTIF(K113:AO113,"当")),"")</f>
        <v/>
      </c>
      <c r="AR113" s="84" t="str">
        <f t="shared" ref="AR113" si="234">IF($D$1="二交代制",IF(E113="","",IF(($F113-AQ113)&gt;0,TEXT(($F113-AQ113),"@")&amp;"日, 不足しています",IF(($F113-AQ113)=0,"指定日数に等しいです",IF(($F113-AQ113)&lt;0,TEXT(-($F113-AQ113),"@")&amp;"日, 余っています","")))),"")</f>
        <v/>
      </c>
      <c r="AS113" s="84">
        <f>IF($D$1="三交代制",IF(E113="","",COUNTIF(K113:AO113,"準")),"")</f>
        <v>0</v>
      </c>
      <c r="AT113" s="87" t="str">
        <f t="shared" ref="AT113" si="235">IF($D$1="三交代制",IF(E113="","",IF(($G113-AS113)&gt;0,TEXT(($G113-AS113),"@")&amp;"日, 不足しています",IF(($G113-AS113)=0,"指定日数に等しいです",IF(($G113-AS113)&lt;0,TEXT(-($G113-AS113),"@")&amp;"日, 余っています","")))),"")</f>
        <v>2日, 不足しています</v>
      </c>
      <c r="AU113" s="84">
        <f>IF($D$1="三交代制",IF(E113="","",COUNTIF(K113:AO113,"深")),"")</f>
        <v>0</v>
      </c>
      <c r="AV113" s="84" t="str">
        <f t="shared" ref="AV113" si="236">IF($D$1="三交代制",IF(E113="","",IF(($H113-AU113)&gt;0,TEXT(($H113-AU113),"@")&amp;"日, 不足しています",IF(($H113-AU113)=0,"指定日数に等しいです",IF(($H113-AU113)&lt;0,TEXT(-($H113-AU113),"@")&amp;"日, 余っています","")))),"")</f>
        <v>2日, 不足しています</v>
      </c>
      <c r="AW113" s="84">
        <f>IF(E113="","",COUNTIF(K113:AO113,"休"))</f>
        <v>0</v>
      </c>
      <c r="AX113" s="85" t="str">
        <f t="shared" ref="AX113" si="237">IF(E113="","",IF(($I113-AW113)&gt;0,TEXT(($I113-AW113),"@")&amp;"日, 不足しています",IF(($I113-AW113)=0,"指定日数に等しいです",IF(($I113-AW113)&lt;0,TEXT(-($I113-AW113),"@")&amp;"日, 余っています",""))))</f>
        <v>8日, 不足しています</v>
      </c>
      <c r="AZ113" s="194" t="str">
        <f t="shared" ref="AZ113" si="238">IF(AND((COUNTIF(K113:AO113,"日")+COUNTIF(K113:AO113,"当")+COUNTIF(K113:AO113,"明")+COUNTIF(K113:AO113,"準")+COUNTIF(K113:AO113,"深")+COUNTIF(K113:AO113,"休"))&gt;0,$E113=""),"氏名を入力して下さい！勤務希望が入力されているのに, 氏名が入力されていません！",IF(
OR(AND($AM$18="×",AM113&lt;&gt;""),AND($AN$18="×",AN113&lt;&gt;""),AND($AO$18="×",AO113&lt;&gt;"")),TEXT($D$9,"m月")&amp;"に含まれない日の希望欄は空白にして下さい！",IF(
AND($D$1="二交代制", COUNTIF(K113:AO113,"準")&gt;0),"「準」夜勤を消して下さい！", IF(AND($D$1="二交代制", COUNTIF(K113:AO113,"深")&gt;0),"「深」夜勤を消して下さい！",IF(AND($D$1="三交代制", COUNTIF(K113:AO113,"当")&gt;0),"「当」直を消して下さい！",IF(AND($D$1="三交代制", COUNTIF(K113:AO113,"明")&gt;0),"「明」けを消して下さい！",
IF(COUNTIF(K254:AO255,10)&gt;0,"「当直→明け→休み」を2回以上, "&amp;CHAR(10)&amp;"連続させないで下さい！",IF(COUNTIF(K254:AO255,20)&gt;0,"「準, 深夜勤務」は3回以上, "&amp;CHAR(10)&amp;"連続させないようにして下さい！",
IF(COUNTIF(K254:AO255,30)&gt;0,"「当直→明け→休み」"&amp;CHAR(10)&amp;"にして下さい！",IF(COUNTIF(K254:AO255,40)&gt;0,"「日(休)→準→休」「日(休)→準→準→休」,「休→深→休」,"&amp;CHAR(10)&amp;"「休→深→準(深)→休」のどれかにして下さい！",""))))))))))</f>
        <v/>
      </c>
      <c r="CJ113" s="107"/>
      <c r="CM113" s="107"/>
      <c r="CP113" s="107"/>
    </row>
    <row r="114" spans="4:94" x14ac:dyDescent="0.4">
      <c r="D114" s="321"/>
      <c r="E114" s="321"/>
      <c r="F114" s="230"/>
      <c r="G114" s="315"/>
      <c r="H114" s="315"/>
      <c r="I114" s="317"/>
      <c r="J114" s="154" t="s">
        <v>56</v>
      </c>
      <c r="K114" s="129"/>
      <c r="L114" s="129"/>
      <c r="M114" s="129"/>
      <c r="N114" s="129"/>
      <c r="O114" s="129"/>
      <c r="P114" s="129"/>
      <c r="Q114" s="129"/>
      <c r="R114" s="129"/>
      <c r="S114" s="129"/>
      <c r="T114" s="129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29"/>
      <c r="AF114" s="129"/>
      <c r="AG114" s="129"/>
      <c r="AH114" s="129"/>
      <c r="AI114" s="129"/>
      <c r="AJ114" s="129"/>
      <c r="AK114" s="129"/>
      <c r="AL114" s="129"/>
      <c r="AM114" s="129"/>
      <c r="AN114" s="129"/>
      <c r="AO114" s="130"/>
      <c r="AP114" s="88"/>
      <c r="AQ114" s="87"/>
      <c r="AR114" s="87"/>
      <c r="AS114" s="87"/>
      <c r="AT114" s="87"/>
      <c r="AU114" s="87"/>
      <c r="AV114" s="87"/>
      <c r="AW114" s="87"/>
      <c r="AX114" s="55"/>
      <c r="AZ114" s="194"/>
      <c r="CJ114" s="107"/>
      <c r="CM114" s="107"/>
      <c r="CP114" s="107"/>
    </row>
    <row r="115" spans="4:94" x14ac:dyDescent="0.4">
      <c r="D115" s="321"/>
      <c r="E115" s="321" t="str">
        <f>IF(Bチーム用勤務希望表!E55&lt;&gt;"",Bチーム用勤務希望表!E55,"")</f>
        <v>福山</v>
      </c>
      <c r="F115" s="230">
        <f>IF(Bチーム用勤務希望表!F55&lt;&gt;"",Bチーム用勤務希望表!F55,"")</f>
        <v>2</v>
      </c>
      <c r="G115" s="315">
        <f>IF(Bチーム用勤務希望表!G55&lt;&gt;"",Bチーム用勤務希望表!G55,"")</f>
        <v>2</v>
      </c>
      <c r="H115" s="315">
        <f>IF(Bチーム用勤務希望表!H55&lt;&gt;"",Bチーム用勤務希望表!H55,"")</f>
        <v>2</v>
      </c>
      <c r="I115" s="317">
        <f>IF(Bチーム用勤務希望表!I55&lt;&gt;"",Bチーム用勤務希望表!I55,"")</f>
        <v>8</v>
      </c>
      <c r="J115" s="154" t="s">
        <v>78</v>
      </c>
      <c r="K115" s="129"/>
      <c r="L115" s="129"/>
      <c r="M115" s="129"/>
      <c r="N115" s="129"/>
      <c r="O115" s="129"/>
      <c r="P115" s="129"/>
      <c r="Q115" s="129"/>
      <c r="R115" s="129"/>
      <c r="S115" s="129"/>
      <c r="T115" s="129"/>
      <c r="U115" s="129"/>
      <c r="V115" s="129"/>
      <c r="W115" s="129"/>
      <c r="X115" s="129"/>
      <c r="Y115" s="129"/>
      <c r="Z115" s="129"/>
      <c r="AA115" s="186"/>
      <c r="AB115" s="129"/>
      <c r="AC115" s="129"/>
      <c r="AD115" s="129"/>
      <c r="AE115" s="129"/>
      <c r="AF115" s="129"/>
      <c r="AG115" s="129"/>
      <c r="AH115" s="129"/>
      <c r="AI115" s="129"/>
      <c r="AJ115" s="129"/>
      <c r="AK115" s="129"/>
      <c r="AL115" s="129"/>
      <c r="AM115" s="129"/>
      <c r="AN115" s="129"/>
      <c r="AO115" s="130"/>
      <c r="AP115" s="88">
        <f>IF(E115="","",COUNTIF(K115:AO115,"日"))</f>
        <v>0</v>
      </c>
      <c r="AQ115" s="84" t="str">
        <f>IF($D$1="二交代制",IF(E115="","",COUNTIF(K115:AO115,"当")),"")</f>
        <v/>
      </c>
      <c r="AR115" s="84" t="str">
        <f t="shared" ref="AR115" si="239">IF($D$1="二交代制",IF(E115="","",IF(($F115-AQ115)&gt;0,TEXT(($F115-AQ115),"@")&amp;"日, 不足しています",IF(($F115-AQ115)=0,"指定日数に等しいです",IF(($F115-AQ115)&lt;0,TEXT(-($F115-AQ115),"@")&amp;"日, 余っています","")))),"")</f>
        <v/>
      </c>
      <c r="AS115" s="84">
        <f>IF($D$1="三交代制",IF(E115="","",COUNTIF(K115:AO115,"準")),"")</f>
        <v>0</v>
      </c>
      <c r="AT115" s="87" t="str">
        <f t="shared" ref="AT115" si="240">IF($D$1="三交代制",IF(E115="","",IF(($G115-AS115)&gt;0,TEXT(($G115-AS115),"@")&amp;"日, 不足しています",IF(($G115-AS115)=0,"指定日数に等しいです",IF(($G115-AS115)&lt;0,TEXT(-($G115-AS115),"@")&amp;"日, 余っています","")))),"")</f>
        <v>2日, 不足しています</v>
      </c>
      <c r="AU115" s="84">
        <f>IF($D$1="三交代制",IF(E115="","",COUNTIF(K115:AO115,"深")),"")</f>
        <v>0</v>
      </c>
      <c r="AV115" s="84" t="str">
        <f t="shared" ref="AV115" si="241">IF($D$1="三交代制",IF(E115="","",IF(($H115-AU115)&gt;0,TEXT(($H115-AU115),"@")&amp;"日, 不足しています",IF(($H115-AU115)=0,"指定日数に等しいです",IF(($H115-AU115)&lt;0,TEXT(-($H115-AU115),"@")&amp;"日, 余っています","")))),"")</f>
        <v>2日, 不足しています</v>
      </c>
      <c r="AW115" s="84">
        <f>IF(E115="","",COUNTIF(K115:AO115,"休"))</f>
        <v>0</v>
      </c>
      <c r="AX115" s="85" t="str">
        <f t="shared" ref="AX115" si="242">IF(E115="","",IF(($I115-AW115)&gt;0,TEXT(($I115-AW115),"@")&amp;"日, 不足しています",IF(($I115-AW115)=0,"指定日数に等しいです",IF(($I115-AW115)&lt;0,TEXT(-($I115-AW115),"@")&amp;"日, 余っています",""))))</f>
        <v>8日, 不足しています</v>
      </c>
      <c r="AZ115" s="194" t="str">
        <f t="shared" ref="AZ115" si="243">IF(AND((COUNTIF(K115:AO115,"日")+COUNTIF(K115:AO115,"当")+COUNTIF(K115:AO115,"明")+COUNTIF(K115:AO115,"準")+COUNTIF(K115:AO115,"深")+COUNTIF(K115:AO115,"休"))&gt;0,$E115=""),"氏名を入力して下さい！勤務希望が入力されているのに, 氏名が入力されていません！",IF(
OR(AND($AM$18="×",AM115&lt;&gt;""),AND($AN$18="×",AN115&lt;&gt;""),AND($AO$18="×",AO115&lt;&gt;"")),TEXT($D$9,"m月")&amp;"に含まれない日の希望欄は空白にして下さい！",IF(
AND($D$1="二交代制", COUNTIF(K115:AO115,"準")&gt;0),"「準」夜勤を消して下さい！", IF(AND($D$1="二交代制", COUNTIF(K115:AO115,"深")&gt;0),"「深」夜勤を消して下さい！",IF(AND($D$1="三交代制", COUNTIF(K115:AO115,"当")&gt;0),"「当」直を消して下さい！",IF(AND($D$1="三交代制", COUNTIF(K115:AO115,"明")&gt;0),"「明」けを消して下さい！",
IF(COUNTIF(K256:AO257,10)&gt;0,"「当直→明け→休み」を2回以上, "&amp;CHAR(10)&amp;"連続させないで下さい！",IF(COUNTIF(K256:AO257,20)&gt;0,"「準, 深夜勤務」は3回以上, "&amp;CHAR(10)&amp;"連続させないようにして下さい！",
IF(COUNTIF(K256:AO257,30)&gt;0,"「当直→明け→休み」"&amp;CHAR(10)&amp;"にして下さい！",IF(COUNTIF(K256:AO257,40)&gt;0,"「日(休)→準→休」「日(休)→準→準→休」,「休→深→休」,"&amp;CHAR(10)&amp;"「休→深→準(深)→休」のどれかにして下さい！",""))))))))))</f>
        <v/>
      </c>
      <c r="CJ115" s="107"/>
      <c r="CM115" s="107"/>
      <c r="CP115" s="107"/>
    </row>
    <row r="116" spans="4:94" x14ac:dyDescent="0.4">
      <c r="D116" s="321"/>
      <c r="E116" s="321"/>
      <c r="F116" s="230"/>
      <c r="G116" s="315"/>
      <c r="H116" s="315"/>
      <c r="I116" s="317"/>
      <c r="J116" s="154" t="s">
        <v>56</v>
      </c>
      <c r="K116" s="129"/>
      <c r="L116" s="129"/>
      <c r="M116" s="129"/>
      <c r="N116" s="129"/>
      <c r="O116" s="129"/>
      <c r="P116" s="129"/>
      <c r="Q116" s="129"/>
      <c r="R116" s="129"/>
      <c r="S116" s="129"/>
      <c r="T116" s="129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29"/>
      <c r="AF116" s="129"/>
      <c r="AG116" s="129"/>
      <c r="AH116" s="129"/>
      <c r="AI116" s="129"/>
      <c r="AJ116" s="129"/>
      <c r="AK116" s="129"/>
      <c r="AL116" s="129"/>
      <c r="AM116" s="129"/>
      <c r="AN116" s="129"/>
      <c r="AO116" s="130"/>
      <c r="AP116" s="88"/>
      <c r="AQ116" s="87"/>
      <c r="AR116" s="87"/>
      <c r="AS116" s="87"/>
      <c r="AT116" s="87"/>
      <c r="AU116" s="87"/>
      <c r="AV116" s="87"/>
      <c r="AW116" s="87"/>
      <c r="AX116" s="55"/>
      <c r="AZ116" s="194"/>
    </row>
    <row r="117" spans="4:94" x14ac:dyDescent="0.4">
      <c r="D117" s="321"/>
      <c r="E117" s="321" t="str">
        <f>IF(Bチーム用勤務希望表!E57&lt;&gt;"",Bチーム用勤務希望表!E57,"")</f>
        <v>平林</v>
      </c>
      <c r="F117" s="230">
        <f>IF(Bチーム用勤務希望表!F57&lt;&gt;"",Bチーム用勤務希望表!F57,"")</f>
        <v>2</v>
      </c>
      <c r="G117" s="315">
        <f>IF(Bチーム用勤務希望表!G57&lt;&gt;"",Bチーム用勤務希望表!G57,"")</f>
        <v>2</v>
      </c>
      <c r="H117" s="315">
        <f>IF(Bチーム用勤務希望表!H57&lt;&gt;"",Bチーム用勤務希望表!H57,"")</f>
        <v>5</v>
      </c>
      <c r="I117" s="317">
        <f>IF(Bチーム用勤務希望表!I57&lt;&gt;"",Bチーム用勤務希望表!I57,"")</f>
        <v>10</v>
      </c>
      <c r="J117" s="154" t="s">
        <v>78</v>
      </c>
      <c r="K117" s="186"/>
      <c r="L117" s="129"/>
      <c r="M117" s="129"/>
      <c r="N117" s="186"/>
      <c r="O117" s="129"/>
      <c r="P117" s="129"/>
      <c r="Q117" s="129"/>
      <c r="R117" s="186"/>
      <c r="S117" s="129"/>
      <c r="T117" s="129"/>
      <c r="U117" s="129"/>
      <c r="V117" s="129"/>
      <c r="W117" s="186"/>
      <c r="X117" s="129"/>
      <c r="Y117" s="129"/>
      <c r="Z117" s="129"/>
      <c r="AA117" s="129"/>
      <c r="AB117" s="186"/>
      <c r="AC117" s="129"/>
      <c r="AD117" s="129"/>
      <c r="AE117" s="129"/>
      <c r="AF117" s="129"/>
      <c r="AG117" s="129"/>
      <c r="AH117" s="129"/>
      <c r="AI117" s="129"/>
      <c r="AJ117" s="129"/>
      <c r="AK117" s="186"/>
      <c r="AL117" s="129"/>
      <c r="AM117" s="129"/>
      <c r="AN117" s="186"/>
      <c r="AO117" s="130"/>
      <c r="AP117" s="88">
        <f>IF(E117="","",COUNTIF(K117:AO117,"日"))</f>
        <v>0</v>
      </c>
      <c r="AQ117" s="84" t="str">
        <f>IF($D$1="二交代制",IF(E117="","",COUNTIF(K117:AO117,"当")),"")</f>
        <v/>
      </c>
      <c r="AR117" s="84" t="str">
        <f t="shared" ref="AR117" si="244">IF($D$1="二交代制",IF(E117="","",IF(($F117-AQ117)&gt;0,TEXT(($F117-AQ117),"@")&amp;"日, 不足しています",IF(($F117-AQ117)=0,"指定日数に等しいです",IF(($F117-AQ117)&lt;0,TEXT(-($F117-AQ117),"@")&amp;"日, 余っています","")))),"")</f>
        <v/>
      </c>
      <c r="AS117" s="84">
        <f>IF($D$1="三交代制",IF(E117="","",COUNTIF(K117:AO117,"準")),"")</f>
        <v>0</v>
      </c>
      <c r="AT117" s="87" t="str">
        <f t="shared" ref="AT117" si="245">IF($D$1="三交代制",IF(E117="","",IF(($G117-AS117)&gt;0,TEXT(($G117-AS117),"@")&amp;"日, 不足しています",IF(($G117-AS117)=0,"指定日数に等しいです",IF(($G117-AS117)&lt;0,TEXT(-($G117-AS117),"@")&amp;"日, 余っています","")))),"")</f>
        <v>2日, 不足しています</v>
      </c>
      <c r="AU117" s="84">
        <f>IF($D$1="三交代制",IF(E117="","",COUNTIF(K117:AO117,"深")),"")</f>
        <v>0</v>
      </c>
      <c r="AV117" s="84" t="str">
        <f t="shared" ref="AV117" si="246">IF($D$1="三交代制",IF(E117="","",IF(($H117-AU117)&gt;0,TEXT(($H117-AU117),"@")&amp;"日, 不足しています",IF(($H117-AU117)=0,"指定日数に等しいです",IF(($H117-AU117)&lt;0,TEXT(-($H117-AU117),"@")&amp;"日, 余っています","")))),"")</f>
        <v>5日, 不足しています</v>
      </c>
      <c r="AW117" s="84">
        <f>IF(E117="","",COUNTIF(K117:AO117,"休"))</f>
        <v>0</v>
      </c>
      <c r="AX117" s="85" t="str">
        <f t="shared" ref="AX117" si="247">IF(E117="","",IF(($I117-AW117)&gt;0,TEXT(($I117-AW117),"@")&amp;"日, 不足しています",IF(($I117-AW117)=0,"指定日数に等しいです",IF(($I117-AW117)&lt;0,TEXT(-($I117-AW117),"@")&amp;"日, 余っています",""))))</f>
        <v>10日, 不足しています</v>
      </c>
      <c r="AZ117" s="194" t="str">
        <f t="shared" ref="AZ117" si="248">IF(AND((COUNTIF(K117:AO117,"日")+COUNTIF(K117:AO117,"当")+COUNTIF(K117:AO117,"明")+COUNTIF(K117:AO117,"準")+COUNTIF(K117:AO117,"深")+COUNTIF(K117:AO117,"休"))&gt;0,$E117=""),"氏名を入力して下さい！勤務希望が入力されているのに, 氏名が入力されていません！",IF(
OR(AND($AM$18="×",AM117&lt;&gt;""),AND($AN$18="×",AN117&lt;&gt;""),AND($AO$18="×",AO117&lt;&gt;"")),TEXT($D$9,"m月")&amp;"に含まれない日の希望欄は空白にして下さい！",IF(
AND($D$1="二交代制", COUNTIF(K117:AO117,"準")&gt;0),"「準」夜勤を消して下さい！", IF(AND($D$1="二交代制", COUNTIF(K117:AO117,"深")&gt;0),"「深」夜勤を消して下さい！",IF(AND($D$1="三交代制", COUNTIF(K117:AO117,"当")&gt;0),"「当」直を消して下さい！",IF(AND($D$1="三交代制", COUNTIF(K117:AO117,"明")&gt;0),"「明」けを消して下さい！",
IF(COUNTIF(K258:AO259,10)&gt;0,"「当直→明け→休み」を2回以上, "&amp;CHAR(10)&amp;"連続させないで下さい！",IF(COUNTIF(K258:AO259,20)&gt;0,"「準, 深夜勤務」は3回以上, "&amp;CHAR(10)&amp;"連続させないようにして下さい！",
IF(COUNTIF(K258:AO259,30)&gt;0,"「当直→明け→休み」"&amp;CHAR(10)&amp;"にして下さい！",IF(COUNTIF(K258:AO259,40)&gt;0,"「日(休)→準→休」「日(休)→準→準→休」,「休→深→休」,"&amp;CHAR(10)&amp;"「休→深→準(深)→休」のどれかにして下さい！",""))))))))))</f>
        <v/>
      </c>
    </row>
    <row r="118" spans="4:94" x14ac:dyDescent="0.4">
      <c r="D118" s="321"/>
      <c r="E118" s="321"/>
      <c r="F118" s="230"/>
      <c r="G118" s="315"/>
      <c r="H118" s="315"/>
      <c r="I118" s="317"/>
      <c r="J118" s="154" t="s">
        <v>56</v>
      </c>
      <c r="K118" s="129"/>
      <c r="L118" s="129"/>
      <c r="M118" s="129"/>
      <c r="N118" s="129"/>
      <c r="O118" s="129"/>
      <c r="P118" s="129"/>
      <c r="Q118" s="129"/>
      <c r="R118" s="129"/>
      <c r="S118" s="129"/>
      <c r="T118" s="129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29"/>
      <c r="AF118" s="129"/>
      <c r="AG118" s="129"/>
      <c r="AH118" s="129"/>
      <c r="AI118" s="129"/>
      <c r="AJ118" s="129"/>
      <c r="AK118" s="129"/>
      <c r="AL118" s="129"/>
      <c r="AM118" s="129"/>
      <c r="AN118" s="129"/>
      <c r="AO118" s="130"/>
      <c r="AP118" s="88"/>
      <c r="AQ118" s="87"/>
      <c r="AR118" s="87"/>
      <c r="AS118" s="87"/>
      <c r="AT118" s="87"/>
      <c r="AU118" s="87"/>
      <c r="AV118" s="87"/>
      <c r="AW118" s="87"/>
      <c r="AX118" s="55"/>
      <c r="AZ118" s="194"/>
    </row>
    <row r="119" spans="4:94" x14ac:dyDescent="0.4">
      <c r="D119" s="321"/>
      <c r="E119" s="321" t="str">
        <f>IF(Bチーム用勤務希望表!E59&lt;&gt;"",Bチーム用勤務希望表!E59,"")</f>
        <v/>
      </c>
      <c r="F119" s="230" t="str">
        <f>IF(Bチーム用勤務希望表!F59&lt;&gt;"",Bチーム用勤務希望表!F59,"")</f>
        <v/>
      </c>
      <c r="G119" s="315" t="str">
        <f>IF(Bチーム用勤務希望表!G59&lt;&gt;"",Bチーム用勤務希望表!G59,"")</f>
        <v/>
      </c>
      <c r="H119" s="315" t="str">
        <f>IF(Bチーム用勤務希望表!H59&lt;&gt;"",Bチーム用勤務希望表!H59,"")</f>
        <v/>
      </c>
      <c r="I119" s="317" t="str">
        <f>IF(Bチーム用勤務希望表!I59&lt;&gt;"",Bチーム用勤務希望表!I59,"")</f>
        <v/>
      </c>
      <c r="J119" s="154" t="s">
        <v>78</v>
      </c>
      <c r="K119" s="129"/>
      <c r="L119" s="129"/>
      <c r="M119" s="129"/>
      <c r="N119" s="129"/>
      <c r="O119" s="129"/>
      <c r="P119" s="129"/>
      <c r="Q119" s="129"/>
      <c r="R119" s="129"/>
      <c r="S119" s="129"/>
      <c r="T119" s="129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29"/>
      <c r="AF119" s="129"/>
      <c r="AG119" s="129"/>
      <c r="AH119" s="129"/>
      <c r="AI119" s="129"/>
      <c r="AJ119" s="129"/>
      <c r="AK119" s="129"/>
      <c r="AL119" s="129"/>
      <c r="AM119" s="129"/>
      <c r="AN119" s="129"/>
      <c r="AO119" s="130"/>
      <c r="AP119" s="88" t="str">
        <f>IF(E119="","",COUNTIF(K119:AO119,"日"))</f>
        <v/>
      </c>
      <c r="AQ119" s="84" t="str">
        <f>IF($D$1="二交代制",IF(E119="","",COUNTIF(K119:AO119,"当")),"")</f>
        <v/>
      </c>
      <c r="AR119" s="84" t="str">
        <f t="shared" ref="AR119" si="249">IF($D$1="二交代制",IF(E119="","",IF(($F119-AQ119)&gt;0,TEXT(($F119-AQ119),"@")&amp;"日, 不足しています",IF(($F119-AQ119)=0,"指定日数に等しいです",IF(($F119-AQ119)&lt;0,TEXT(-($F119-AQ119),"@")&amp;"日, 余っています","")))),"")</f>
        <v/>
      </c>
      <c r="AS119" s="84" t="str">
        <f>IF($D$1="三交代制",IF(E119="","",COUNTIF(K119:AO119,"準")),"")</f>
        <v/>
      </c>
      <c r="AT119" s="87" t="str">
        <f t="shared" ref="AT119" si="250">IF($D$1="三交代制",IF(E119="","",IF(($G119-AS119)&gt;0,TEXT(($G119-AS119),"@")&amp;"日, 不足しています",IF(($G119-AS119)=0,"指定日数に等しいです",IF(($G119-AS119)&lt;0,TEXT(-($G119-AS119),"@")&amp;"日, 余っています","")))),"")</f>
        <v/>
      </c>
      <c r="AU119" s="84" t="str">
        <f>IF($D$1="三交代制",IF(E119="","",COUNTIF(K119:AO119,"深")),"")</f>
        <v/>
      </c>
      <c r="AV119" s="84" t="str">
        <f t="shared" ref="AV119" si="251">IF($D$1="三交代制",IF(E119="","",IF(($H119-AU119)&gt;0,TEXT(($H119-AU119),"@")&amp;"日, 不足しています",IF(($H119-AU119)=0,"指定日数に等しいです",IF(($H119-AU119)&lt;0,TEXT(-($H119-AU119),"@")&amp;"日, 余っています","")))),"")</f>
        <v/>
      </c>
      <c r="AW119" s="84" t="str">
        <f>IF(E119="","",COUNTIF(K119:AO119,"休"))</f>
        <v/>
      </c>
      <c r="AX119" s="85" t="str">
        <f t="shared" ref="AX119" si="252">IF(E119="","",IF(($I119-AW119)&gt;0,TEXT(($I119-AW119),"@")&amp;"日, 不足しています",IF(($I119-AW119)=0,"指定日数に等しいです",IF(($I119-AW119)&lt;0,TEXT(-($I119-AW119),"@")&amp;"日, 余っています",""))))</f>
        <v/>
      </c>
      <c r="AZ119" s="194" t="str">
        <f t="shared" ref="AZ119" si="253">IF(AND((COUNTIF(K119:AO119,"日")+COUNTIF(K119:AO119,"当")+COUNTIF(K119:AO119,"明")+COUNTIF(K119:AO119,"準")+COUNTIF(K119:AO119,"深")+COUNTIF(K119:AO119,"休"))&gt;0,$E119=""),"氏名を入力して下さい！勤務希望が入力されているのに, 氏名が入力されていません！",IF(
OR(AND($AM$18="×",AM119&lt;&gt;""),AND($AN$18="×",AN119&lt;&gt;""),AND($AO$18="×",AO119&lt;&gt;"")),TEXT($D$9,"m月")&amp;"に含まれない日の希望欄は空白にして下さい！",IF(
AND($D$1="二交代制", COUNTIF(K119:AO119,"準")&gt;0),"「準」夜勤を消して下さい！", IF(AND($D$1="二交代制", COUNTIF(K119:AO119,"深")&gt;0),"「深」夜勤を消して下さい！",IF(AND($D$1="三交代制", COUNTIF(K119:AO119,"当")&gt;0),"「当」直を消して下さい！",IF(AND($D$1="三交代制", COUNTIF(K119:AO119,"明")&gt;0),"「明」けを消して下さい！",
IF(COUNTIF(K260:AO261,10)&gt;0,"「当直→明け→休み」を2回以上, "&amp;CHAR(10)&amp;"連続させないで下さい！",IF(COUNTIF(K260:AO261,20)&gt;0,"「準, 深夜勤務」は3回以上, "&amp;CHAR(10)&amp;"連続させないようにして下さい！",
IF(COUNTIF(K260:AO261,30)&gt;0,"「当直→明け→休み」"&amp;CHAR(10)&amp;"にして下さい！",IF(COUNTIF(K260:AO261,40)&gt;0,"「日(休)→準→休」「日(休)→準→準→休」,「休→深→休」,"&amp;CHAR(10)&amp;"「休→深→準(深)→休」のどれかにして下さい！",""))))))))))</f>
        <v/>
      </c>
    </row>
    <row r="120" spans="4:94" x14ac:dyDescent="0.4">
      <c r="D120" s="321"/>
      <c r="E120" s="321"/>
      <c r="F120" s="230"/>
      <c r="G120" s="315"/>
      <c r="H120" s="315"/>
      <c r="I120" s="317"/>
      <c r="J120" s="154" t="s">
        <v>56</v>
      </c>
      <c r="K120" s="129"/>
      <c r="L120" s="129"/>
      <c r="M120" s="129"/>
      <c r="N120" s="129"/>
      <c r="O120" s="129"/>
      <c r="P120" s="129"/>
      <c r="Q120" s="129"/>
      <c r="R120" s="129"/>
      <c r="S120" s="129"/>
      <c r="T120" s="129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29"/>
      <c r="AF120" s="129"/>
      <c r="AG120" s="129"/>
      <c r="AH120" s="129"/>
      <c r="AI120" s="129"/>
      <c r="AJ120" s="129"/>
      <c r="AK120" s="129"/>
      <c r="AL120" s="129"/>
      <c r="AM120" s="129"/>
      <c r="AN120" s="129"/>
      <c r="AO120" s="130"/>
      <c r="AP120" s="88"/>
      <c r="AQ120" s="87"/>
      <c r="AR120" s="87"/>
      <c r="AS120" s="87"/>
      <c r="AT120" s="87"/>
      <c r="AU120" s="87"/>
      <c r="AV120" s="87"/>
      <c r="AW120" s="87"/>
      <c r="AX120" s="55"/>
      <c r="AZ120" s="194"/>
    </row>
    <row r="121" spans="4:94" x14ac:dyDescent="0.4">
      <c r="D121" s="321"/>
      <c r="E121" s="321" t="str">
        <f>IF(Bチーム用勤務希望表!E61&lt;&gt;"",Bチーム用勤務希望表!E61,"")</f>
        <v/>
      </c>
      <c r="F121" s="230" t="str">
        <f>IF(Bチーム用勤務希望表!F61&lt;&gt;"",Bチーム用勤務希望表!F61,"")</f>
        <v/>
      </c>
      <c r="G121" s="315" t="str">
        <f>IF(Bチーム用勤務希望表!G61&lt;&gt;"",Bチーム用勤務希望表!G61,"")</f>
        <v/>
      </c>
      <c r="H121" s="315" t="str">
        <f>IF(Bチーム用勤務希望表!H61&lt;&gt;"",Bチーム用勤務希望表!H61,"")</f>
        <v/>
      </c>
      <c r="I121" s="317" t="str">
        <f>IF(Bチーム用勤務希望表!I61&lt;&gt;"",Bチーム用勤務希望表!I61,"")</f>
        <v/>
      </c>
      <c r="J121" s="154" t="s">
        <v>78</v>
      </c>
      <c r="K121" s="129"/>
      <c r="L121" s="129"/>
      <c r="M121" s="129"/>
      <c r="N121" s="129"/>
      <c r="O121" s="129"/>
      <c r="P121" s="129"/>
      <c r="Q121" s="129"/>
      <c r="R121" s="129"/>
      <c r="S121" s="129"/>
      <c r="T121" s="129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29"/>
      <c r="AF121" s="129"/>
      <c r="AG121" s="129"/>
      <c r="AH121" s="129"/>
      <c r="AI121" s="129"/>
      <c r="AJ121" s="129"/>
      <c r="AK121" s="129"/>
      <c r="AL121" s="129"/>
      <c r="AM121" s="129"/>
      <c r="AN121" s="129"/>
      <c r="AO121" s="130"/>
      <c r="AP121" s="88" t="str">
        <f>IF(E121="","",COUNTIF(K121:AO121,"日"))</f>
        <v/>
      </c>
      <c r="AQ121" s="84" t="str">
        <f>IF($D$1="二交代制",IF(E121="","",COUNTIF(K121:AO121,"当")),"")</f>
        <v/>
      </c>
      <c r="AR121" s="84" t="str">
        <f t="shared" ref="AR121" si="254">IF($D$1="二交代制",IF(E121="","",IF(($F121-AQ121)&gt;0,TEXT(($F121-AQ121),"@")&amp;"日, 不足しています",IF(($F121-AQ121)=0,"指定日数に等しいです",IF(($F121-AQ121)&lt;0,TEXT(-($F121-AQ121),"@")&amp;"日, 余っています","")))),"")</f>
        <v/>
      </c>
      <c r="AS121" s="84" t="str">
        <f>IF($D$1="三交代制",IF(E121="","",COUNTIF(K121:AO121,"準")),"")</f>
        <v/>
      </c>
      <c r="AT121" s="87" t="str">
        <f t="shared" ref="AT121" si="255">IF($D$1="三交代制",IF(E121="","",IF(($G121-AS121)&gt;0,TEXT(($G121-AS121),"@")&amp;"日, 不足しています",IF(($G121-AS121)=0,"指定日数に等しいです",IF(($G121-AS121)&lt;0,TEXT(-($G121-AS121),"@")&amp;"日, 余っています","")))),"")</f>
        <v/>
      </c>
      <c r="AU121" s="84" t="str">
        <f>IF($D$1="三交代制",IF(E121="","",COUNTIF(K121:AO121,"深")),"")</f>
        <v/>
      </c>
      <c r="AV121" s="84" t="str">
        <f t="shared" ref="AV121" si="256">IF($D$1="三交代制",IF(E121="","",IF(($H121-AU121)&gt;0,TEXT(($H121-AU121),"@")&amp;"日, 不足しています",IF(($H121-AU121)=0,"指定日数に等しいです",IF(($H121-AU121)&lt;0,TEXT(-($H121-AU121),"@")&amp;"日, 余っています","")))),"")</f>
        <v/>
      </c>
      <c r="AW121" s="84" t="str">
        <f>IF(E121="","",COUNTIF(K121:AO121,"休"))</f>
        <v/>
      </c>
      <c r="AX121" s="85" t="str">
        <f t="shared" ref="AX121" si="257">IF(E121="","",IF(($I121-AW121)&gt;0,TEXT(($I121-AW121),"@")&amp;"日, 不足しています",IF(($I121-AW121)=0,"指定日数に等しいです",IF(($I121-AW121)&lt;0,TEXT(-($I121-AW121),"@")&amp;"日, 余っています",""))))</f>
        <v/>
      </c>
      <c r="AZ121" s="194" t="str">
        <f t="shared" ref="AZ121" si="258">IF(AND((COUNTIF(K121:AO121,"日")+COUNTIF(K121:AO121,"当")+COUNTIF(K121:AO121,"明")+COUNTIF(K121:AO121,"準")+COUNTIF(K121:AO121,"深")+COUNTIF(K121:AO121,"休"))&gt;0,$E121=""),"氏名を入力して下さい！勤務希望が入力されているのに, 氏名が入力されていません！",IF(
OR(AND($AM$18="×",AM121&lt;&gt;""),AND($AN$18="×",AN121&lt;&gt;""),AND($AO$18="×",AO121&lt;&gt;"")),TEXT($D$9,"m月")&amp;"に含まれない日の希望欄は空白にして下さい！",IF(
AND($D$1="二交代制", COUNTIF(K121:AO121,"準")&gt;0),"「準」夜勤を消して下さい！", IF(AND($D$1="二交代制", COUNTIF(K121:AO121,"深")&gt;0),"「深」夜勤を消して下さい！",IF(AND($D$1="三交代制", COUNTIF(K121:AO121,"当")&gt;0),"「当」直を消して下さい！",IF(AND($D$1="三交代制", COUNTIF(K121:AO121,"明")&gt;0),"「明」けを消して下さい！",
IF(COUNTIF(K262:AO263,10)&gt;0,"「当直→明け→休み」を2回以上, "&amp;CHAR(10)&amp;"連続させないで下さい！",IF(COUNTIF(K262:AO263,20)&gt;0,"「準, 深夜勤務」は3回以上, "&amp;CHAR(10)&amp;"連続させないようにして下さい！",
IF(COUNTIF(K262:AO263,30)&gt;0,"「当直→明け→休み」"&amp;CHAR(10)&amp;"にして下さい！",IF(COUNTIF(K262:AO263,40)&gt;0,"「日(休)→準→休」「日(休)→準→準→休」,「休→深→休」,"&amp;CHAR(10)&amp;"「休→深→準(深)→休」のどれかにして下さい！",""))))))))))</f>
        <v/>
      </c>
    </row>
    <row r="122" spans="4:94" x14ac:dyDescent="0.4">
      <c r="D122" s="321"/>
      <c r="E122" s="321"/>
      <c r="F122" s="230"/>
      <c r="G122" s="315"/>
      <c r="H122" s="315"/>
      <c r="I122" s="317"/>
      <c r="J122" s="154" t="s">
        <v>56</v>
      </c>
      <c r="K122" s="129"/>
      <c r="L122" s="129"/>
      <c r="M122" s="129"/>
      <c r="N122" s="129"/>
      <c r="O122" s="129"/>
      <c r="P122" s="129"/>
      <c r="Q122" s="129"/>
      <c r="R122" s="129"/>
      <c r="S122" s="129"/>
      <c r="T122" s="129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29"/>
      <c r="AF122" s="129"/>
      <c r="AG122" s="129"/>
      <c r="AH122" s="129"/>
      <c r="AI122" s="129"/>
      <c r="AJ122" s="129"/>
      <c r="AK122" s="129"/>
      <c r="AL122" s="129"/>
      <c r="AM122" s="129"/>
      <c r="AN122" s="129"/>
      <c r="AO122" s="130"/>
      <c r="AP122" s="88"/>
      <c r="AQ122" s="87"/>
      <c r="AR122" s="87"/>
      <c r="AS122" s="87"/>
      <c r="AT122" s="87"/>
      <c r="AU122" s="87"/>
      <c r="AV122" s="87"/>
      <c r="AW122" s="87"/>
      <c r="AX122" s="55"/>
      <c r="AZ122" s="194"/>
    </row>
    <row r="123" spans="4:94" x14ac:dyDescent="0.4">
      <c r="D123" s="321"/>
      <c r="E123" s="321" t="str">
        <f>IF(Bチーム用勤務希望表!E63&lt;&gt;"",Bチーム用勤務希望表!E63,"")</f>
        <v/>
      </c>
      <c r="F123" s="230" t="str">
        <f>IF(Bチーム用勤務希望表!F63&lt;&gt;"",Bチーム用勤務希望表!F63,"")</f>
        <v/>
      </c>
      <c r="G123" s="315" t="str">
        <f>IF(Bチーム用勤務希望表!G63&lt;&gt;"",Bチーム用勤務希望表!G63,"")</f>
        <v/>
      </c>
      <c r="H123" s="315" t="str">
        <f>IF(Bチーム用勤務希望表!H63&lt;&gt;"",Bチーム用勤務希望表!H63,"")</f>
        <v/>
      </c>
      <c r="I123" s="317" t="str">
        <f>IF(Bチーム用勤務希望表!I63&lt;&gt;"",Bチーム用勤務希望表!I63,"")</f>
        <v/>
      </c>
      <c r="J123" s="154" t="s">
        <v>78</v>
      </c>
      <c r="K123" s="129"/>
      <c r="L123" s="129"/>
      <c r="M123" s="129"/>
      <c r="N123" s="129"/>
      <c r="O123" s="129"/>
      <c r="P123" s="129"/>
      <c r="Q123" s="129"/>
      <c r="R123" s="129"/>
      <c r="S123" s="129"/>
      <c r="T123" s="129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29"/>
      <c r="AF123" s="129"/>
      <c r="AG123" s="129"/>
      <c r="AH123" s="129"/>
      <c r="AI123" s="129"/>
      <c r="AJ123" s="129"/>
      <c r="AK123" s="129"/>
      <c r="AL123" s="129"/>
      <c r="AM123" s="129"/>
      <c r="AN123" s="129"/>
      <c r="AO123" s="130"/>
      <c r="AP123" s="88" t="str">
        <f>IF(E123="","",COUNTIF(K123:AO123,"日"))</f>
        <v/>
      </c>
      <c r="AQ123" s="84" t="str">
        <f>IF($D$1="二交代制",IF(E123="","",COUNTIF(K123:AO123,"当")),"")</f>
        <v/>
      </c>
      <c r="AR123" s="84" t="str">
        <f t="shared" ref="AR123" si="259">IF($D$1="二交代制",IF(E123="","",IF(($F123-AQ123)&gt;0,TEXT(($F123-AQ123),"@")&amp;"日, 不足しています",IF(($F123-AQ123)=0,"指定日数に等しいです",IF(($F123-AQ123)&lt;0,TEXT(-($F123-AQ123),"@")&amp;"日, 余っています","")))),"")</f>
        <v/>
      </c>
      <c r="AS123" s="84" t="str">
        <f>IF($D$1="三交代制",IF(E123="","",COUNTIF(K123:AO123,"準")),"")</f>
        <v/>
      </c>
      <c r="AT123" s="87" t="str">
        <f t="shared" ref="AT123" si="260">IF($D$1="三交代制",IF(E123="","",IF(($G123-AS123)&gt;0,TEXT(($G123-AS123),"@")&amp;"日, 不足しています",IF(($G123-AS123)=0,"指定日数に等しいです",IF(($G123-AS123)&lt;0,TEXT(-($G123-AS123),"@")&amp;"日, 余っています","")))),"")</f>
        <v/>
      </c>
      <c r="AU123" s="84" t="str">
        <f>IF($D$1="三交代制",IF(E123="","",COUNTIF(K123:AO123,"深")),"")</f>
        <v/>
      </c>
      <c r="AV123" s="84" t="str">
        <f t="shared" ref="AV123" si="261">IF($D$1="三交代制",IF(E123="","",IF(($H123-AU123)&gt;0,TEXT(($H123-AU123),"@")&amp;"日, 不足しています",IF(($H123-AU123)=0,"指定日数に等しいです",IF(($H123-AU123)&lt;0,TEXT(-($H123-AU123),"@")&amp;"日, 余っています","")))),"")</f>
        <v/>
      </c>
      <c r="AW123" s="84" t="str">
        <f>IF(E123="","",COUNTIF(K123:AO123,"休"))</f>
        <v/>
      </c>
      <c r="AX123" s="85" t="str">
        <f t="shared" ref="AX123" si="262">IF(E123="","",IF(($I123-AW123)&gt;0,TEXT(($I123-AW123),"@")&amp;"日, 不足しています",IF(($I123-AW123)=0,"指定日数に等しいです",IF(($I123-AW123)&lt;0,TEXT(-($I123-AW123),"@")&amp;"日, 余っています",""))))</f>
        <v/>
      </c>
      <c r="AZ123" s="194" t="str">
        <f t="shared" ref="AZ123" si="263">IF(AND((COUNTIF(K123:AO123,"日")+COUNTIF(K123:AO123,"当")+COUNTIF(K123:AO123,"明")+COUNTIF(K123:AO123,"準")+COUNTIF(K123:AO123,"深")+COUNTIF(K123:AO123,"休"))&gt;0,$E123=""),"氏名を入力して下さい！勤務希望が入力されているのに, 氏名が入力されていません！",IF(
OR(AND($AM$18="×",AM123&lt;&gt;""),AND($AN$18="×",AN123&lt;&gt;""),AND($AO$18="×",AO123&lt;&gt;"")),TEXT($D$9,"m月")&amp;"に含まれない日の希望欄は空白にして下さい！",IF(
AND($D$1="二交代制", COUNTIF(K123:AO123,"準")&gt;0),"「準」夜勤を消して下さい！", IF(AND($D$1="二交代制", COUNTIF(K123:AO123,"深")&gt;0),"「深」夜勤を消して下さい！",IF(AND($D$1="三交代制", COUNTIF(K123:AO123,"当")&gt;0),"「当」直を消して下さい！",IF(AND($D$1="三交代制", COUNTIF(K123:AO123,"明")&gt;0),"「明」けを消して下さい！",
IF(COUNTIF(K264:AO265,10)&gt;0,"「当直→明け→休み」を2回以上, "&amp;CHAR(10)&amp;"連続させないで下さい！",IF(COUNTIF(K264:AO265,20)&gt;0,"「準, 深夜勤務」は3回以上, "&amp;CHAR(10)&amp;"連続させないようにして下さい！",
IF(COUNTIF(K264:AO265,30)&gt;0,"「当直→明け→休み」"&amp;CHAR(10)&amp;"にして下さい！",IF(COUNTIF(K264:AO265,40)&gt;0,"「日(休)→準→休」「日(休)→準→準→休」,「休→深→休」,"&amp;CHAR(10)&amp;"「休→深→準(深)→休」のどれかにして下さい！",""))))))))))</f>
        <v/>
      </c>
    </row>
    <row r="124" spans="4:94" x14ac:dyDescent="0.4">
      <c r="D124" s="321"/>
      <c r="E124" s="321"/>
      <c r="F124" s="230"/>
      <c r="G124" s="315"/>
      <c r="H124" s="315"/>
      <c r="I124" s="317"/>
      <c r="J124" s="154" t="s">
        <v>56</v>
      </c>
      <c r="K124" s="129"/>
      <c r="L124" s="129"/>
      <c r="M124" s="129"/>
      <c r="N124" s="129"/>
      <c r="O124" s="129"/>
      <c r="P124" s="129"/>
      <c r="Q124" s="129"/>
      <c r="R124" s="129"/>
      <c r="S124" s="129"/>
      <c r="T124" s="129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29"/>
      <c r="AF124" s="129"/>
      <c r="AG124" s="129"/>
      <c r="AH124" s="129"/>
      <c r="AI124" s="129"/>
      <c r="AJ124" s="129"/>
      <c r="AK124" s="129"/>
      <c r="AL124" s="129"/>
      <c r="AM124" s="129"/>
      <c r="AN124" s="129"/>
      <c r="AO124" s="130"/>
      <c r="AP124" s="88"/>
      <c r="AQ124" s="87"/>
      <c r="AR124" s="87"/>
      <c r="AS124" s="87"/>
      <c r="AT124" s="87"/>
      <c r="AU124" s="87"/>
      <c r="AV124" s="87"/>
      <c r="AW124" s="87"/>
      <c r="AX124" s="55"/>
      <c r="AZ124" s="194"/>
    </row>
    <row r="125" spans="4:94" x14ac:dyDescent="0.4">
      <c r="D125" s="321"/>
      <c r="E125" s="321" t="str">
        <f>IF(Bチーム用勤務希望表!E65&lt;&gt;"",Bチーム用勤務希望表!E65,"")</f>
        <v/>
      </c>
      <c r="F125" s="230" t="str">
        <f>IF(Bチーム用勤務希望表!F65&lt;&gt;"",Bチーム用勤務希望表!F65,"")</f>
        <v/>
      </c>
      <c r="G125" s="315" t="str">
        <f>IF(Bチーム用勤務希望表!G65&lt;&gt;"",Bチーム用勤務希望表!G65,"")</f>
        <v/>
      </c>
      <c r="H125" s="315" t="str">
        <f>IF(Bチーム用勤務希望表!H65&lt;&gt;"",Bチーム用勤務希望表!H65,"")</f>
        <v/>
      </c>
      <c r="I125" s="317" t="str">
        <f>IF(Bチーム用勤務希望表!I65&lt;&gt;"",Bチーム用勤務希望表!I65,"")</f>
        <v/>
      </c>
      <c r="J125" s="154" t="s">
        <v>78</v>
      </c>
      <c r="K125" s="129"/>
      <c r="L125" s="129"/>
      <c r="M125" s="129"/>
      <c r="N125" s="129"/>
      <c r="O125" s="129"/>
      <c r="P125" s="129"/>
      <c r="Q125" s="129"/>
      <c r="R125" s="129"/>
      <c r="S125" s="129"/>
      <c r="T125" s="129"/>
      <c r="U125" s="129"/>
      <c r="V125" s="129"/>
      <c r="W125" s="129"/>
      <c r="X125" s="129"/>
      <c r="Y125" s="129"/>
      <c r="Z125" s="129"/>
      <c r="AA125" s="129"/>
      <c r="AB125" s="129"/>
      <c r="AC125" s="129"/>
      <c r="AD125" s="129"/>
      <c r="AE125" s="129"/>
      <c r="AF125" s="129"/>
      <c r="AG125" s="129"/>
      <c r="AH125" s="129"/>
      <c r="AI125" s="129"/>
      <c r="AJ125" s="129"/>
      <c r="AK125" s="129"/>
      <c r="AL125" s="129"/>
      <c r="AM125" s="129"/>
      <c r="AN125" s="129"/>
      <c r="AO125" s="130"/>
      <c r="AP125" s="88" t="str">
        <f>IF(E125="","",COUNTIF(K125:AO125,"日"))</f>
        <v/>
      </c>
      <c r="AQ125" s="84" t="str">
        <f>IF($D$1="二交代制",IF(E125="","",COUNTIF(K125:AO125,"当")),"")</f>
        <v/>
      </c>
      <c r="AR125" s="84" t="str">
        <f t="shared" ref="AR125" si="264">IF($D$1="二交代制",IF(E125="","",IF(($F125-AQ125)&gt;0,TEXT(($F125-AQ125),"@")&amp;"日, 不足しています",IF(($F125-AQ125)=0,"指定日数に等しいです",IF(($F125-AQ125)&lt;0,TEXT(-($F125-AQ125),"@")&amp;"日, 余っています","")))),"")</f>
        <v/>
      </c>
      <c r="AS125" s="84" t="str">
        <f>IF($D$1="三交代制",IF(E125="","",COUNTIF(K125:AO125,"準")),"")</f>
        <v/>
      </c>
      <c r="AT125" s="87" t="str">
        <f t="shared" ref="AT125" si="265">IF($D$1="三交代制",IF(E125="","",IF(($G125-AS125)&gt;0,TEXT(($G125-AS125),"@")&amp;"日, 不足しています",IF(($G125-AS125)=0,"指定日数に等しいです",IF(($G125-AS125)&lt;0,TEXT(-($G125-AS125),"@")&amp;"日, 余っています","")))),"")</f>
        <v/>
      </c>
      <c r="AU125" s="84" t="str">
        <f>IF($D$1="三交代制",IF(E125="","",COUNTIF(K125:AO125,"深")),"")</f>
        <v/>
      </c>
      <c r="AV125" s="84" t="str">
        <f t="shared" ref="AV125" si="266">IF($D$1="三交代制",IF(E125="","",IF(($H125-AU125)&gt;0,TEXT(($H125-AU125),"@")&amp;"日, 不足しています",IF(($H125-AU125)=0,"指定日数に等しいです",IF(($H125-AU125)&lt;0,TEXT(-($H125-AU125),"@")&amp;"日, 余っています","")))),"")</f>
        <v/>
      </c>
      <c r="AW125" s="84" t="str">
        <f>IF(E125="","",COUNTIF(K125:AO125,"休"))</f>
        <v/>
      </c>
      <c r="AX125" s="85" t="str">
        <f t="shared" ref="AX125" si="267">IF(E125="","",IF(($I125-AW125)&gt;0,TEXT(($I125-AW125),"@")&amp;"日, 不足しています",IF(($I125-AW125)=0,"指定日数に等しいです",IF(($I125-AW125)&lt;0,TEXT(-($I125-AW125),"@")&amp;"日, 余っています",""))))</f>
        <v/>
      </c>
      <c r="AZ125" s="194" t="str">
        <f t="shared" ref="AZ125" si="268">IF(AND((COUNTIF(K125:AO125,"日")+COUNTIF(K125:AO125,"当")+COUNTIF(K125:AO125,"明")+COUNTIF(K125:AO125,"準")+COUNTIF(K125:AO125,"深")+COUNTIF(K125:AO125,"休"))&gt;0,$E125=""),"氏名を入力して下さい！勤務希望が入力されているのに, 氏名が入力されていません！",IF(
OR(AND($AM$18="×",AM125&lt;&gt;""),AND($AN$18="×",AN125&lt;&gt;""),AND($AO$18="×",AO125&lt;&gt;"")),TEXT($D$9,"m月")&amp;"に含まれない日の希望欄は空白にして下さい！",IF(
AND($D$1="二交代制", COUNTIF(K125:AO125,"準")&gt;0),"「準」夜勤を消して下さい！", IF(AND($D$1="二交代制", COUNTIF(K125:AO125,"深")&gt;0),"「深」夜勤を消して下さい！",IF(AND($D$1="三交代制", COUNTIF(K125:AO125,"当")&gt;0),"「当」直を消して下さい！",IF(AND($D$1="三交代制", COUNTIF(K125:AO125,"明")&gt;0),"「明」けを消して下さい！",
IF(COUNTIF(K266:AO267,10)&gt;0,"「当直→明け→休み」を2回以上, "&amp;CHAR(10)&amp;"連続させないで下さい！",IF(COUNTIF(K266:AO267,20)&gt;0,"「準, 深夜勤務」は3回以上, "&amp;CHAR(10)&amp;"連続させないようにして下さい！",
IF(COUNTIF(K266:AO267,30)&gt;0,"「当直→明け→休み」"&amp;CHAR(10)&amp;"にして下さい！",IF(COUNTIF(K266:AO267,40)&gt;0,"「日(休)→準→休」「日(休)→準→準→休」,「休→深→休」,"&amp;CHAR(10)&amp;"「休→深→準(深)→休」のどれかにして下さい！",""))))))))))</f>
        <v/>
      </c>
    </row>
    <row r="126" spans="4:94" x14ac:dyDescent="0.4">
      <c r="D126" s="321"/>
      <c r="E126" s="321"/>
      <c r="F126" s="230"/>
      <c r="G126" s="315"/>
      <c r="H126" s="315"/>
      <c r="I126" s="317"/>
      <c r="J126" s="154" t="s">
        <v>56</v>
      </c>
      <c r="K126" s="129"/>
      <c r="L126" s="129"/>
      <c r="M126" s="129"/>
      <c r="N126" s="129"/>
      <c r="O126" s="129"/>
      <c r="P126" s="129"/>
      <c r="Q126" s="129"/>
      <c r="R126" s="129"/>
      <c r="S126" s="129"/>
      <c r="T126" s="129"/>
      <c r="U126" s="129"/>
      <c r="V126" s="129"/>
      <c r="W126" s="129"/>
      <c r="X126" s="129"/>
      <c r="Y126" s="129"/>
      <c r="Z126" s="129"/>
      <c r="AA126" s="129"/>
      <c r="AB126" s="129"/>
      <c r="AC126" s="129"/>
      <c r="AD126" s="129"/>
      <c r="AE126" s="129"/>
      <c r="AF126" s="129"/>
      <c r="AG126" s="129"/>
      <c r="AH126" s="129"/>
      <c r="AI126" s="129"/>
      <c r="AJ126" s="129"/>
      <c r="AK126" s="129"/>
      <c r="AL126" s="129"/>
      <c r="AM126" s="129"/>
      <c r="AN126" s="129"/>
      <c r="AO126" s="130"/>
      <c r="AP126" s="88"/>
      <c r="AQ126" s="87"/>
      <c r="AR126" s="87"/>
      <c r="AS126" s="87"/>
      <c r="AT126" s="87"/>
      <c r="AU126" s="87"/>
      <c r="AV126" s="87"/>
      <c r="AW126" s="87"/>
      <c r="AX126" s="55"/>
      <c r="AZ126" s="194"/>
    </row>
    <row r="127" spans="4:94" x14ac:dyDescent="0.4">
      <c r="D127" s="321"/>
      <c r="E127" s="321" t="str">
        <f>IF(Bチーム用勤務希望表!E67&lt;&gt;"",Bチーム用勤務希望表!E67,"")</f>
        <v/>
      </c>
      <c r="F127" s="230" t="str">
        <f>IF(Bチーム用勤務希望表!F67&lt;&gt;"",Bチーム用勤務希望表!F67,"")</f>
        <v/>
      </c>
      <c r="G127" s="315" t="str">
        <f>IF(Bチーム用勤務希望表!G67&lt;&gt;"",Bチーム用勤務希望表!G67,"")</f>
        <v/>
      </c>
      <c r="H127" s="315" t="str">
        <f>IF(Bチーム用勤務希望表!H67&lt;&gt;"",Bチーム用勤務希望表!H67,"")</f>
        <v/>
      </c>
      <c r="I127" s="317" t="str">
        <f>IF(Bチーム用勤務希望表!I67&lt;&gt;"",Bチーム用勤務希望表!I67,"")</f>
        <v/>
      </c>
      <c r="J127" s="154" t="s">
        <v>78</v>
      </c>
      <c r="K127" s="129"/>
      <c r="L127" s="129"/>
      <c r="M127" s="129"/>
      <c r="N127" s="129"/>
      <c r="O127" s="129"/>
      <c r="P127" s="129"/>
      <c r="Q127" s="129"/>
      <c r="R127" s="129"/>
      <c r="S127" s="129"/>
      <c r="T127" s="129"/>
      <c r="U127" s="129"/>
      <c r="V127" s="129"/>
      <c r="W127" s="129"/>
      <c r="X127" s="129"/>
      <c r="Y127" s="129"/>
      <c r="Z127" s="129"/>
      <c r="AA127" s="129"/>
      <c r="AB127" s="129"/>
      <c r="AC127" s="129"/>
      <c r="AD127" s="129"/>
      <c r="AE127" s="129"/>
      <c r="AF127" s="129"/>
      <c r="AG127" s="129"/>
      <c r="AH127" s="129"/>
      <c r="AI127" s="129"/>
      <c r="AJ127" s="129"/>
      <c r="AK127" s="129"/>
      <c r="AL127" s="129"/>
      <c r="AM127" s="129"/>
      <c r="AN127" s="129"/>
      <c r="AO127" s="130"/>
      <c r="AP127" s="88" t="str">
        <f>IF(E127="","",COUNTIF(K127:AO127,"日"))</f>
        <v/>
      </c>
      <c r="AQ127" s="84" t="str">
        <f>IF($D$1="二交代制",IF(E127="","",COUNTIF(K127:AO127,"当")),"")</f>
        <v/>
      </c>
      <c r="AR127" s="84" t="str">
        <f t="shared" ref="AR127" si="269">IF($D$1="二交代制",IF(E127="","",IF(($F127-AQ127)&gt;0,TEXT(($F127-AQ127),"@")&amp;"日, 不足しています",IF(($F127-AQ127)=0,"指定日数に等しいです",IF(($F127-AQ127)&lt;0,TEXT(-($F127-AQ127),"@")&amp;"日, 余っています","")))),"")</f>
        <v/>
      </c>
      <c r="AS127" s="84" t="str">
        <f>IF($D$1="三交代制",IF(E127="","",COUNTIF(K127:AO127,"準")),"")</f>
        <v/>
      </c>
      <c r="AT127" s="87" t="str">
        <f t="shared" ref="AT127" si="270">IF($D$1="三交代制",IF(E127="","",IF(($G127-AS127)&gt;0,TEXT(($G127-AS127),"@")&amp;"日, 不足しています",IF(($G127-AS127)=0,"指定日数に等しいです",IF(($G127-AS127)&lt;0,TEXT(-($G127-AS127),"@")&amp;"日, 余っています","")))),"")</f>
        <v/>
      </c>
      <c r="AU127" s="84" t="str">
        <f>IF($D$1="三交代制",IF(E127="","",COUNTIF(K127:AO127,"深")),"")</f>
        <v/>
      </c>
      <c r="AV127" s="84" t="str">
        <f t="shared" ref="AV127" si="271">IF($D$1="三交代制",IF(E127="","",IF(($H127-AU127)&gt;0,TEXT(($H127-AU127),"@")&amp;"日, 不足しています",IF(($H127-AU127)=0,"指定日数に等しいです",IF(($H127-AU127)&lt;0,TEXT(-($H127-AU127),"@")&amp;"日, 余っています","")))),"")</f>
        <v/>
      </c>
      <c r="AW127" s="84" t="str">
        <f>IF(E127="","",COUNTIF(K127:AO127,"休"))</f>
        <v/>
      </c>
      <c r="AX127" s="85" t="str">
        <f t="shared" ref="AX127" si="272">IF(E127="","",IF(($I127-AW127)&gt;0,TEXT(($I127-AW127),"@")&amp;"日, 不足しています",IF(($I127-AW127)=0,"指定日数に等しいです",IF(($I127-AW127)&lt;0,TEXT(-($I127-AW127),"@")&amp;"日, 余っています",""))))</f>
        <v/>
      </c>
      <c r="AZ127" s="194" t="str">
        <f t="shared" ref="AZ127" si="273">IF(AND((COUNTIF(K127:AO127,"日")+COUNTIF(K127:AO127,"当")+COUNTIF(K127:AO127,"明")+COUNTIF(K127:AO127,"準")+COUNTIF(K127:AO127,"深")+COUNTIF(K127:AO127,"休"))&gt;0,$E127=""),"氏名を入力して下さい！勤務希望が入力されているのに, 氏名が入力されていません！",IF(
OR(AND($AM$18="×",AM127&lt;&gt;""),AND($AN$18="×",AN127&lt;&gt;""),AND($AO$18="×",AO127&lt;&gt;"")),TEXT($D$9,"m月")&amp;"に含まれない日の希望欄は空白にして下さい！",IF(
AND($D$1="二交代制", COUNTIF(K127:AO127,"準")&gt;0),"「準」夜勤を消して下さい！", IF(AND($D$1="二交代制", COUNTIF(K127:AO127,"深")&gt;0),"「深」夜勤を消して下さい！",IF(AND($D$1="三交代制", COUNTIF(K127:AO127,"当")&gt;0),"「当」直を消して下さい！",IF(AND($D$1="三交代制", COUNTIF(K127:AO127,"明")&gt;0),"「明」けを消して下さい！",
IF(COUNTIF(K268:AO269,10)&gt;0,"「当直→明け→休み」を2回以上, "&amp;CHAR(10)&amp;"連続させないで下さい！",IF(COUNTIF(K268:AO269,20)&gt;0,"「準, 深夜勤務」は3回以上, "&amp;CHAR(10)&amp;"連続させないようにして下さい！",
IF(COUNTIF(K268:AO269,30)&gt;0,"「当直→明け→休み」"&amp;CHAR(10)&amp;"にして下さい！",IF(COUNTIF(K268:AO269,40)&gt;0,"「日(休)→準→休」「日(休)→準→準→休」,「休→深→休」,"&amp;CHAR(10)&amp;"「休→深→準(深)→休」のどれかにして下さい！",""))))))))))</f>
        <v/>
      </c>
    </row>
    <row r="128" spans="4:94" x14ac:dyDescent="0.4">
      <c r="D128" s="321"/>
      <c r="E128" s="321"/>
      <c r="F128" s="230"/>
      <c r="G128" s="315"/>
      <c r="H128" s="315"/>
      <c r="I128" s="317"/>
      <c r="J128" s="154" t="s">
        <v>56</v>
      </c>
      <c r="K128" s="129"/>
      <c r="L128" s="129"/>
      <c r="M128" s="129"/>
      <c r="N128" s="129"/>
      <c r="O128" s="129"/>
      <c r="P128" s="129"/>
      <c r="Q128" s="129"/>
      <c r="R128" s="129"/>
      <c r="S128" s="129"/>
      <c r="T128" s="129"/>
      <c r="U128" s="129"/>
      <c r="V128" s="129"/>
      <c r="W128" s="129"/>
      <c r="X128" s="129"/>
      <c r="Y128" s="129"/>
      <c r="Z128" s="129"/>
      <c r="AA128" s="129"/>
      <c r="AB128" s="129"/>
      <c r="AC128" s="129"/>
      <c r="AD128" s="129"/>
      <c r="AE128" s="129"/>
      <c r="AF128" s="129"/>
      <c r="AG128" s="129"/>
      <c r="AH128" s="129"/>
      <c r="AI128" s="129"/>
      <c r="AJ128" s="129"/>
      <c r="AK128" s="129"/>
      <c r="AL128" s="129"/>
      <c r="AM128" s="129"/>
      <c r="AN128" s="129"/>
      <c r="AO128" s="130"/>
      <c r="AP128" s="88"/>
      <c r="AQ128" s="87"/>
      <c r="AR128" s="87"/>
      <c r="AS128" s="87"/>
      <c r="AT128" s="87"/>
      <c r="AU128" s="87"/>
      <c r="AV128" s="87"/>
      <c r="AW128" s="87"/>
      <c r="AX128" s="55"/>
      <c r="AZ128" s="194"/>
    </row>
    <row r="129" spans="4:52" x14ac:dyDescent="0.4">
      <c r="D129" s="321"/>
      <c r="E129" s="321" t="str">
        <f>IF(Bチーム用勤務希望表!E69&lt;&gt;"",Bチーム用勤務希望表!E69,"")</f>
        <v/>
      </c>
      <c r="F129" s="230" t="str">
        <f>IF(Bチーム用勤務希望表!F69&lt;&gt;"",Bチーム用勤務希望表!F69,"")</f>
        <v/>
      </c>
      <c r="G129" s="315" t="str">
        <f>IF(Bチーム用勤務希望表!G69&lt;&gt;"",Bチーム用勤務希望表!G69,"")</f>
        <v/>
      </c>
      <c r="H129" s="315" t="str">
        <f>IF(Bチーム用勤務希望表!H69&lt;&gt;"",Bチーム用勤務希望表!H69,"")</f>
        <v/>
      </c>
      <c r="I129" s="317" t="str">
        <f>IF(Bチーム用勤務希望表!I69&lt;&gt;"",Bチーム用勤務希望表!I69,"")</f>
        <v/>
      </c>
      <c r="J129" s="154" t="s">
        <v>78</v>
      </c>
      <c r="K129" s="129"/>
      <c r="L129" s="129"/>
      <c r="M129" s="129"/>
      <c r="N129" s="129"/>
      <c r="O129" s="129"/>
      <c r="P129" s="129"/>
      <c r="Q129" s="129"/>
      <c r="R129" s="129"/>
      <c r="S129" s="129"/>
      <c r="T129" s="129"/>
      <c r="U129" s="129"/>
      <c r="V129" s="129"/>
      <c r="W129" s="129"/>
      <c r="X129" s="129"/>
      <c r="Y129" s="129"/>
      <c r="Z129" s="129"/>
      <c r="AA129" s="129"/>
      <c r="AB129" s="129"/>
      <c r="AC129" s="129"/>
      <c r="AD129" s="129"/>
      <c r="AE129" s="129"/>
      <c r="AF129" s="129"/>
      <c r="AG129" s="129"/>
      <c r="AH129" s="129"/>
      <c r="AI129" s="129"/>
      <c r="AJ129" s="129"/>
      <c r="AK129" s="129"/>
      <c r="AL129" s="129"/>
      <c r="AM129" s="129"/>
      <c r="AN129" s="129"/>
      <c r="AO129" s="130"/>
      <c r="AP129" s="88" t="str">
        <f>IF(E129="","",COUNTIF(K129:AO129,"日"))</f>
        <v/>
      </c>
      <c r="AQ129" s="84" t="str">
        <f>IF($D$1="二交代制",IF(E129="","",COUNTIF(K129:AO129,"当")),"")</f>
        <v/>
      </c>
      <c r="AR129" s="84" t="str">
        <f t="shared" ref="AR129" si="274">IF($D$1="二交代制",IF(E129="","",IF(($F129-AQ129)&gt;0,TEXT(($F129-AQ129),"@")&amp;"日, 不足しています",IF(($F129-AQ129)=0,"指定日数に等しいです",IF(($F129-AQ129)&lt;0,TEXT(-($F129-AQ129),"@")&amp;"日, 余っています","")))),"")</f>
        <v/>
      </c>
      <c r="AS129" s="84" t="str">
        <f>IF($D$1="三交代制",IF(E129="","",COUNTIF(K129:AO129,"準")),"")</f>
        <v/>
      </c>
      <c r="AT129" s="87" t="str">
        <f t="shared" ref="AT129" si="275">IF($D$1="三交代制",IF(E129="","",IF(($G129-AS129)&gt;0,TEXT(($G129-AS129),"@")&amp;"日, 不足しています",IF(($G129-AS129)=0,"指定日数に等しいです",IF(($G129-AS129)&lt;0,TEXT(-($G129-AS129),"@")&amp;"日, 余っています","")))),"")</f>
        <v/>
      </c>
      <c r="AU129" s="84" t="str">
        <f>IF($D$1="三交代制",IF(E129="","",COUNTIF(K129:AO129,"深")),"")</f>
        <v/>
      </c>
      <c r="AV129" s="84" t="str">
        <f t="shared" ref="AV129" si="276">IF($D$1="三交代制",IF(E129="","",IF(($H129-AU129)&gt;0,TEXT(($H129-AU129),"@")&amp;"日, 不足しています",IF(($H129-AU129)=0,"指定日数に等しいです",IF(($H129-AU129)&lt;0,TEXT(-($H129-AU129),"@")&amp;"日, 余っています","")))),"")</f>
        <v/>
      </c>
      <c r="AW129" s="84" t="str">
        <f>IF(E129="","",COUNTIF(K129:AO129,"休"))</f>
        <v/>
      </c>
      <c r="AX129" s="85" t="str">
        <f t="shared" ref="AX129" si="277">IF(E129="","",IF(($I129-AW129)&gt;0,TEXT(($I129-AW129),"@")&amp;"日, 不足しています",IF(($I129-AW129)=0,"指定日数に等しいです",IF(($I129-AW129)&lt;0,TEXT(-($I129-AW129),"@")&amp;"日, 余っています",""))))</f>
        <v/>
      </c>
      <c r="AZ129" s="194" t="str">
        <f t="shared" ref="AZ129" si="278">IF(AND((COUNTIF(K129:AO129,"日")+COUNTIF(K129:AO129,"当")+COUNTIF(K129:AO129,"明")+COUNTIF(K129:AO129,"準")+COUNTIF(K129:AO129,"深")+COUNTIF(K129:AO129,"休"))&gt;0,$E129=""),"氏名を入力して下さい！勤務希望が入力されているのに, 氏名が入力されていません！",IF(
OR(AND($AM$18="×",AM129&lt;&gt;""),AND($AN$18="×",AN129&lt;&gt;""),AND($AO$18="×",AO129&lt;&gt;"")),TEXT($D$9,"m月")&amp;"に含まれない日の希望欄は空白にして下さい！",IF(
AND($D$1="二交代制", COUNTIF(K129:AO129,"準")&gt;0),"「準」夜勤を消して下さい！", IF(AND($D$1="二交代制", COUNTIF(K129:AO129,"深")&gt;0),"「深」夜勤を消して下さい！",IF(AND($D$1="三交代制", COUNTIF(K129:AO129,"当")&gt;0),"「当」直を消して下さい！",IF(AND($D$1="三交代制", COUNTIF(K129:AO129,"明")&gt;0),"「明」けを消して下さい！",
IF(COUNTIF(K270:AO271,10)&gt;0,"「当直→明け→休み」を2回以上, "&amp;CHAR(10)&amp;"連続させないで下さい！",IF(COUNTIF(K270:AO271,20)&gt;0,"「準, 深夜勤務」は3回以上, "&amp;CHAR(10)&amp;"連続させないようにして下さい！",
IF(COUNTIF(K270:AO271,30)&gt;0,"「当直→明け→休み」"&amp;CHAR(10)&amp;"にして下さい！",IF(COUNTIF(K270:AO271,40)&gt;0,"「日(休)→準→休」「日(休)→準→準→休」,「休→深→休」,"&amp;CHAR(10)&amp;"「休→深→準(深)→休」のどれかにして下さい！",""))))))))))</f>
        <v/>
      </c>
    </row>
    <row r="130" spans="4:52" x14ac:dyDescent="0.4">
      <c r="D130" s="321"/>
      <c r="E130" s="321"/>
      <c r="F130" s="230"/>
      <c r="G130" s="315"/>
      <c r="H130" s="315"/>
      <c r="I130" s="317"/>
      <c r="J130" s="154" t="s">
        <v>56</v>
      </c>
      <c r="K130" s="129"/>
      <c r="L130" s="129"/>
      <c r="M130" s="129"/>
      <c r="N130" s="129"/>
      <c r="O130" s="129"/>
      <c r="P130" s="129"/>
      <c r="Q130" s="129"/>
      <c r="R130" s="129"/>
      <c r="S130" s="129"/>
      <c r="T130" s="129"/>
      <c r="U130" s="129"/>
      <c r="V130" s="129"/>
      <c r="W130" s="129"/>
      <c r="X130" s="129"/>
      <c r="Y130" s="129"/>
      <c r="Z130" s="129"/>
      <c r="AA130" s="129"/>
      <c r="AB130" s="129"/>
      <c r="AC130" s="129"/>
      <c r="AD130" s="129"/>
      <c r="AE130" s="129"/>
      <c r="AF130" s="129"/>
      <c r="AG130" s="129"/>
      <c r="AH130" s="129"/>
      <c r="AI130" s="129"/>
      <c r="AJ130" s="129"/>
      <c r="AK130" s="129"/>
      <c r="AL130" s="129"/>
      <c r="AM130" s="129"/>
      <c r="AN130" s="129"/>
      <c r="AO130" s="130"/>
      <c r="AP130" s="88"/>
      <c r="AQ130" s="87"/>
      <c r="AR130" s="87"/>
      <c r="AS130" s="87"/>
      <c r="AT130" s="87"/>
      <c r="AU130" s="87"/>
      <c r="AV130" s="87"/>
      <c r="AW130" s="87"/>
      <c r="AX130" s="55"/>
      <c r="AZ130" s="194"/>
    </row>
    <row r="131" spans="4:52" x14ac:dyDescent="0.4">
      <c r="D131" s="321"/>
      <c r="E131" s="321" t="str">
        <f>IF(Bチーム用勤務希望表!E71&lt;&gt;"",Bチーム用勤務希望表!E71,"")</f>
        <v/>
      </c>
      <c r="F131" s="230" t="str">
        <f>IF(Bチーム用勤務希望表!F71&lt;&gt;"",Bチーム用勤務希望表!F71,"")</f>
        <v/>
      </c>
      <c r="G131" s="315" t="str">
        <f>IF(Bチーム用勤務希望表!G71&lt;&gt;"",Bチーム用勤務希望表!G71,"")</f>
        <v/>
      </c>
      <c r="H131" s="315" t="str">
        <f>IF(Bチーム用勤務希望表!H71&lt;&gt;"",Bチーム用勤務希望表!H71,"")</f>
        <v/>
      </c>
      <c r="I131" s="317" t="str">
        <f>IF(Bチーム用勤務希望表!I71&lt;&gt;"",Bチーム用勤務希望表!I71,"")</f>
        <v/>
      </c>
      <c r="J131" s="154" t="s">
        <v>78</v>
      </c>
      <c r="K131" s="129"/>
      <c r="L131" s="129"/>
      <c r="M131" s="129"/>
      <c r="N131" s="129"/>
      <c r="O131" s="129"/>
      <c r="P131" s="129"/>
      <c r="Q131" s="129"/>
      <c r="R131" s="129"/>
      <c r="S131" s="129"/>
      <c r="T131" s="129"/>
      <c r="U131" s="129"/>
      <c r="V131" s="129"/>
      <c r="W131" s="129"/>
      <c r="X131" s="129"/>
      <c r="Y131" s="129"/>
      <c r="Z131" s="129"/>
      <c r="AA131" s="129"/>
      <c r="AB131" s="129"/>
      <c r="AC131" s="129"/>
      <c r="AD131" s="129"/>
      <c r="AE131" s="129"/>
      <c r="AF131" s="129"/>
      <c r="AG131" s="129"/>
      <c r="AH131" s="129"/>
      <c r="AI131" s="129"/>
      <c r="AJ131" s="129"/>
      <c r="AK131" s="129"/>
      <c r="AL131" s="129"/>
      <c r="AM131" s="129"/>
      <c r="AN131" s="129"/>
      <c r="AO131" s="130"/>
      <c r="AP131" s="88" t="str">
        <f>IF(E131="","",COUNTIF(K131:AO131,"日"))</f>
        <v/>
      </c>
      <c r="AQ131" s="84" t="str">
        <f>IF($D$1="二交代制",IF(E131="","",COUNTIF(K131:AO131,"当")),"")</f>
        <v/>
      </c>
      <c r="AR131" s="84" t="str">
        <f t="shared" ref="AR131" si="279">IF($D$1="二交代制",IF(E131="","",IF(($F131-AQ131)&gt;0,TEXT(($F131-AQ131),"@")&amp;"日, 不足しています",IF(($F131-AQ131)=0,"指定日数に等しいです",IF(($F131-AQ131)&lt;0,TEXT(-($F131-AQ131),"@")&amp;"日, 余っています","")))),"")</f>
        <v/>
      </c>
      <c r="AS131" s="84" t="str">
        <f>IF($D$1="三交代制",IF(E131="","",COUNTIF(K131:AO131,"準")),"")</f>
        <v/>
      </c>
      <c r="AT131" s="87" t="str">
        <f t="shared" ref="AT131" si="280">IF($D$1="三交代制",IF(E131="","",IF(($G131-AS131)&gt;0,TEXT(($G131-AS131),"@")&amp;"日, 不足しています",IF(($G131-AS131)=0,"指定日数に等しいです",IF(($G131-AS131)&lt;0,TEXT(-($G131-AS131),"@")&amp;"日, 余っています","")))),"")</f>
        <v/>
      </c>
      <c r="AU131" s="84" t="str">
        <f>IF($D$1="三交代制",IF(E131="","",COUNTIF(K131:AO131,"深")),"")</f>
        <v/>
      </c>
      <c r="AV131" s="84" t="str">
        <f t="shared" ref="AV131" si="281">IF($D$1="三交代制",IF(E131="","",IF(($H131-AU131)&gt;0,TEXT(($H131-AU131),"@")&amp;"日, 不足しています",IF(($H131-AU131)=0,"指定日数に等しいです",IF(($H131-AU131)&lt;0,TEXT(-($H131-AU131),"@")&amp;"日, 余っています","")))),"")</f>
        <v/>
      </c>
      <c r="AW131" s="84" t="str">
        <f>IF(E131="","",COUNTIF(K131:AO131,"休"))</f>
        <v/>
      </c>
      <c r="AX131" s="85" t="str">
        <f t="shared" ref="AX131" si="282">IF(E131="","",IF(($I131-AW131)&gt;0,TEXT(($I131-AW131),"@")&amp;"日, 不足しています",IF(($I131-AW131)=0,"指定日数に等しいです",IF(($I131-AW131)&lt;0,TEXT(-($I131-AW131),"@")&amp;"日, 余っています",""))))</f>
        <v/>
      </c>
      <c r="AZ131" s="194" t="str">
        <f t="shared" ref="AZ131" si="283">IF(AND((COUNTIF(K131:AO131,"日")+COUNTIF(K131:AO131,"当")+COUNTIF(K131:AO131,"明")+COUNTIF(K131:AO131,"準")+COUNTIF(K131:AO131,"深")+COUNTIF(K131:AO131,"休"))&gt;0,$E131=""),"氏名を入力して下さい！勤務希望が入力されているのに, 氏名が入力されていません！",IF(
OR(AND($AM$18="×",AM131&lt;&gt;""),AND($AN$18="×",AN131&lt;&gt;""),AND($AO$18="×",AO131&lt;&gt;"")),TEXT($D$9,"m月")&amp;"に含まれない日の希望欄は空白にして下さい！",IF(
AND($D$1="二交代制", COUNTIF(K131:AO131,"準")&gt;0),"「準」夜勤を消して下さい！", IF(AND($D$1="二交代制", COUNTIF(K131:AO131,"深")&gt;0),"「深」夜勤を消して下さい！",IF(AND($D$1="三交代制", COUNTIF(K131:AO131,"当")&gt;0),"「当」直を消して下さい！",IF(AND($D$1="三交代制", COUNTIF(K131:AO131,"明")&gt;0),"「明」けを消して下さい！",
IF(COUNTIF(K272:AO273,10)&gt;0,"「当直→明け→休み」を2回以上, "&amp;CHAR(10)&amp;"連続させないで下さい！",IF(COUNTIF(K272:AO273,20)&gt;0,"「準, 深夜勤務」は3回以上, "&amp;CHAR(10)&amp;"連続させないようにして下さい！",
IF(COUNTIF(K272:AO273,30)&gt;0,"「当直→明け→休み」"&amp;CHAR(10)&amp;"にして下さい！",IF(COUNTIF(K272:AO273,40)&gt;0,"「日(休)→準→休」「日(休)→準→準→休」,「休→深→休」,"&amp;CHAR(10)&amp;"「休→深→準(深)→休」のどれかにして下さい！",""))))))))))</f>
        <v/>
      </c>
    </row>
    <row r="132" spans="4:52" x14ac:dyDescent="0.4">
      <c r="D132" s="321"/>
      <c r="E132" s="321"/>
      <c r="F132" s="230"/>
      <c r="G132" s="315"/>
      <c r="H132" s="315"/>
      <c r="I132" s="317"/>
      <c r="J132" s="154" t="s">
        <v>56</v>
      </c>
      <c r="K132" s="129"/>
      <c r="L132" s="129"/>
      <c r="M132" s="129"/>
      <c r="N132" s="129"/>
      <c r="O132" s="129"/>
      <c r="P132" s="129"/>
      <c r="Q132" s="129"/>
      <c r="R132" s="129"/>
      <c r="S132" s="129"/>
      <c r="T132" s="129"/>
      <c r="U132" s="129"/>
      <c r="V132" s="129"/>
      <c r="W132" s="129"/>
      <c r="X132" s="129"/>
      <c r="Y132" s="129"/>
      <c r="Z132" s="129"/>
      <c r="AA132" s="129"/>
      <c r="AB132" s="129"/>
      <c r="AC132" s="129"/>
      <c r="AD132" s="129"/>
      <c r="AE132" s="129"/>
      <c r="AF132" s="129"/>
      <c r="AG132" s="129"/>
      <c r="AH132" s="129"/>
      <c r="AI132" s="129"/>
      <c r="AJ132" s="129"/>
      <c r="AK132" s="129"/>
      <c r="AL132" s="129"/>
      <c r="AM132" s="129"/>
      <c r="AN132" s="129"/>
      <c r="AO132" s="130"/>
      <c r="AP132" s="88"/>
      <c r="AQ132" s="87"/>
      <c r="AR132" s="87"/>
      <c r="AS132" s="87"/>
      <c r="AT132" s="87"/>
      <c r="AU132" s="87"/>
      <c r="AV132" s="87"/>
      <c r="AW132" s="87"/>
      <c r="AX132" s="55"/>
      <c r="AZ132" s="194"/>
    </row>
    <row r="133" spans="4:52" x14ac:dyDescent="0.4">
      <c r="D133" s="321"/>
      <c r="E133" s="321" t="str">
        <f>IF(Bチーム用勤務希望表!E73&lt;&gt;"",Bチーム用勤務希望表!E73,"")</f>
        <v/>
      </c>
      <c r="F133" s="230" t="str">
        <f>IF(Bチーム用勤務希望表!F73&lt;&gt;"",Bチーム用勤務希望表!F73,"")</f>
        <v/>
      </c>
      <c r="G133" s="315" t="str">
        <f>IF(Bチーム用勤務希望表!G73&lt;&gt;"",Bチーム用勤務希望表!G73,"")</f>
        <v/>
      </c>
      <c r="H133" s="315" t="str">
        <f>IF(Bチーム用勤務希望表!H73&lt;&gt;"",Bチーム用勤務希望表!H73,"")</f>
        <v/>
      </c>
      <c r="I133" s="317" t="str">
        <f>IF(Bチーム用勤務希望表!I73&lt;&gt;"",Bチーム用勤務希望表!I73,"")</f>
        <v/>
      </c>
      <c r="J133" s="154" t="s">
        <v>78</v>
      </c>
      <c r="K133" s="129"/>
      <c r="L133" s="129"/>
      <c r="M133" s="129"/>
      <c r="N133" s="129"/>
      <c r="O133" s="129"/>
      <c r="P133" s="129"/>
      <c r="Q133" s="129"/>
      <c r="R133" s="129"/>
      <c r="S133" s="129"/>
      <c r="T133" s="129"/>
      <c r="U133" s="129"/>
      <c r="V133" s="129"/>
      <c r="W133" s="129"/>
      <c r="X133" s="129"/>
      <c r="Y133" s="129"/>
      <c r="Z133" s="129"/>
      <c r="AA133" s="129"/>
      <c r="AB133" s="129"/>
      <c r="AC133" s="129"/>
      <c r="AD133" s="129"/>
      <c r="AE133" s="129"/>
      <c r="AF133" s="129"/>
      <c r="AG133" s="129"/>
      <c r="AH133" s="129"/>
      <c r="AI133" s="129"/>
      <c r="AJ133" s="129"/>
      <c r="AK133" s="129"/>
      <c r="AL133" s="129"/>
      <c r="AM133" s="129"/>
      <c r="AN133" s="129"/>
      <c r="AO133" s="130"/>
      <c r="AP133" s="88" t="str">
        <f>IF(E133="","",COUNTIF(K133:AO133,"日"))</f>
        <v/>
      </c>
      <c r="AQ133" s="84" t="str">
        <f>IF($D$1="二交代制",IF(E133="","",COUNTIF(K133:AO133,"当")),"")</f>
        <v/>
      </c>
      <c r="AR133" s="84" t="str">
        <f t="shared" ref="AR133" si="284">IF($D$1="二交代制",IF(E133="","",IF(($F133-AQ133)&gt;0,TEXT(($F133-AQ133),"@")&amp;"日, 不足しています",IF(($F133-AQ133)=0,"指定日数に等しいです",IF(($F133-AQ133)&lt;0,TEXT(-($F133-AQ133),"@")&amp;"日, 余っています","")))),"")</f>
        <v/>
      </c>
      <c r="AS133" s="84" t="str">
        <f>IF($D$1="三交代制",IF(E133="","",COUNTIF(K133:AO133,"準")),"")</f>
        <v/>
      </c>
      <c r="AT133" s="87" t="str">
        <f t="shared" ref="AT133" si="285">IF($D$1="三交代制",IF(E133="","",IF(($G133-AS133)&gt;0,TEXT(($G133-AS133),"@")&amp;"日, 不足しています",IF(($G133-AS133)=0,"指定日数に等しいです",IF(($G133-AS133)&lt;0,TEXT(-($G133-AS133),"@")&amp;"日, 余っています","")))),"")</f>
        <v/>
      </c>
      <c r="AU133" s="84" t="str">
        <f>IF($D$1="三交代制",IF(E133="","",COUNTIF(K133:AO133,"深")),"")</f>
        <v/>
      </c>
      <c r="AV133" s="84" t="str">
        <f t="shared" ref="AV133" si="286">IF($D$1="三交代制",IF(E133="","",IF(($H133-AU133)&gt;0,TEXT(($H133-AU133),"@")&amp;"日, 不足しています",IF(($H133-AU133)=0,"指定日数に等しいです",IF(($H133-AU133)&lt;0,TEXT(-($H133-AU133),"@")&amp;"日, 余っています","")))),"")</f>
        <v/>
      </c>
      <c r="AW133" s="84" t="str">
        <f>IF(E133="","",COUNTIF(K133:AO133,"休"))</f>
        <v/>
      </c>
      <c r="AX133" s="85" t="str">
        <f t="shared" ref="AX133" si="287">IF(E133="","",IF(($I133-AW133)&gt;0,TEXT(($I133-AW133),"@")&amp;"日, 不足しています",IF(($I133-AW133)=0,"指定日数に等しいです",IF(($I133-AW133)&lt;0,TEXT(-($I133-AW133),"@")&amp;"日, 余っています",""))))</f>
        <v/>
      </c>
      <c r="AZ133" s="194" t="str">
        <f t="shared" ref="AZ133" si="288">IF(AND((COUNTIF(K133:AO133,"日")+COUNTIF(K133:AO133,"当")+COUNTIF(K133:AO133,"明")+COUNTIF(K133:AO133,"準")+COUNTIF(K133:AO133,"深")+COUNTIF(K133:AO133,"休"))&gt;0,$E133=""),"氏名を入力して下さい！勤務希望が入力されているのに, 氏名が入力されていません！",IF(
OR(AND($AM$18="×",AM133&lt;&gt;""),AND($AN$18="×",AN133&lt;&gt;""),AND($AO$18="×",AO133&lt;&gt;"")),TEXT($D$9,"m月")&amp;"に含まれない日の希望欄は空白にして下さい！",IF(
AND($D$1="二交代制", COUNTIF(K133:AO133,"準")&gt;0),"「準」夜勤を消して下さい！", IF(AND($D$1="二交代制", COUNTIF(K133:AO133,"深")&gt;0),"「深」夜勤を消して下さい！",IF(AND($D$1="三交代制", COUNTIF(K133:AO133,"当")&gt;0),"「当」直を消して下さい！",IF(AND($D$1="三交代制", COUNTIF(K133:AO133,"明")&gt;0),"「明」けを消して下さい！",
IF(COUNTIF(K274:AO275,10)&gt;0,"「当直→明け→休み」を2回以上, "&amp;CHAR(10)&amp;"連続させないで下さい！",IF(COUNTIF(K274:AO275,20)&gt;0,"「準, 深夜勤務」は3回以上, "&amp;CHAR(10)&amp;"連続させないようにして下さい！",
IF(COUNTIF(K274:AO275,30)&gt;0,"「当直→明け→休み」"&amp;CHAR(10)&amp;"にして下さい！",IF(COUNTIF(K274:AO275,40)&gt;0,"「日(休)→準→休」「日(休)→準→準→休」,「休→深→休」,"&amp;CHAR(10)&amp;"「休→深→準(深)→休」のどれかにして下さい！",""))))))))))</f>
        <v/>
      </c>
    </row>
    <row r="134" spans="4:52" x14ac:dyDescent="0.4">
      <c r="D134" s="321"/>
      <c r="E134" s="321"/>
      <c r="F134" s="230"/>
      <c r="G134" s="315"/>
      <c r="H134" s="315"/>
      <c r="I134" s="317"/>
      <c r="J134" s="154" t="s">
        <v>56</v>
      </c>
      <c r="K134" s="129"/>
      <c r="L134" s="129"/>
      <c r="M134" s="129"/>
      <c r="N134" s="129"/>
      <c r="O134" s="129"/>
      <c r="P134" s="129"/>
      <c r="Q134" s="129"/>
      <c r="R134" s="129"/>
      <c r="S134" s="129"/>
      <c r="T134" s="129"/>
      <c r="U134" s="129"/>
      <c r="V134" s="129"/>
      <c r="W134" s="129"/>
      <c r="X134" s="129"/>
      <c r="Y134" s="129"/>
      <c r="Z134" s="129"/>
      <c r="AA134" s="129"/>
      <c r="AB134" s="129"/>
      <c r="AC134" s="129"/>
      <c r="AD134" s="129"/>
      <c r="AE134" s="129"/>
      <c r="AF134" s="129"/>
      <c r="AG134" s="129"/>
      <c r="AH134" s="129"/>
      <c r="AI134" s="129"/>
      <c r="AJ134" s="129"/>
      <c r="AK134" s="129"/>
      <c r="AL134" s="129"/>
      <c r="AM134" s="129"/>
      <c r="AN134" s="129"/>
      <c r="AO134" s="130"/>
      <c r="AP134" s="88"/>
      <c r="AQ134" s="87"/>
      <c r="AR134" s="87"/>
      <c r="AS134" s="87"/>
      <c r="AT134" s="87"/>
      <c r="AU134" s="87"/>
      <c r="AV134" s="87"/>
      <c r="AW134" s="87"/>
      <c r="AX134" s="55"/>
      <c r="AZ134" s="194"/>
    </row>
    <row r="135" spans="4:52" x14ac:dyDescent="0.4">
      <c r="D135" s="321"/>
      <c r="E135" s="321" t="str">
        <f>IF(Bチーム用勤務希望表!E75&lt;&gt;"",Bチーム用勤務希望表!E75,"")</f>
        <v/>
      </c>
      <c r="F135" s="230" t="str">
        <f>IF(Bチーム用勤務希望表!F75&lt;&gt;"",Bチーム用勤務希望表!F75,"")</f>
        <v/>
      </c>
      <c r="G135" s="315" t="str">
        <f>IF(Bチーム用勤務希望表!G75&lt;&gt;"",Bチーム用勤務希望表!G75,"")</f>
        <v/>
      </c>
      <c r="H135" s="315" t="str">
        <f>IF(Bチーム用勤務希望表!H75&lt;&gt;"",Bチーム用勤務希望表!H75,"")</f>
        <v/>
      </c>
      <c r="I135" s="317" t="str">
        <f>IF(Bチーム用勤務希望表!I75&lt;&gt;"",Bチーム用勤務希望表!I75,"")</f>
        <v/>
      </c>
      <c r="J135" s="154" t="s">
        <v>78</v>
      </c>
      <c r="K135" s="129"/>
      <c r="L135" s="129"/>
      <c r="M135" s="129"/>
      <c r="N135" s="129"/>
      <c r="O135" s="129"/>
      <c r="P135" s="129"/>
      <c r="Q135" s="129"/>
      <c r="R135" s="129"/>
      <c r="S135" s="129"/>
      <c r="T135" s="129"/>
      <c r="U135" s="129"/>
      <c r="V135" s="129"/>
      <c r="W135" s="129"/>
      <c r="X135" s="129"/>
      <c r="Y135" s="129"/>
      <c r="Z135" s="129"/>
      <c r="AA135" s="129"/>
      <c r="AB135" s="129"/>
      <c r="AC135" s="129"/>
      <c r="AD135" s="129"/>
      <c r="AE135" s="129"/>
      <c r="AF135" s="129"/>
      <c r="AG135" s="129"/>
      <c r="AH135" s="129"/>
      <c r="AI135" s="129"/>
      <c r="AJ135" s="129"/>
      <c r="AK135" s="129"/>
      <c r="AL135" s="129"/>
      <c r="AM135" s="129"/>
      <c r="AN135" s="129"/>
      <c r="AO135" s="130"/>
      <c r="AP135" s="88" t="str">
        <f>IF(E135="","",COUNTIF(K135:AO135,"日"))</f>
        <v/>
      </c>
      <c r="AQ135" s="84" t="str">
        <f>IF($D$1="二交代制",IF(E135="","",COUNTIF(K135:AO135,"当")),"")</f>
        <v/>
      </c>
      <c r="AR135" s="84" t="str">
        <f t="shared" ref="AR135" si="289">IF($D$1="二交代制",IF(E135="","",IF(($F135-AQ135)&gt;0,TEXT(($F135-AQ135),"@")&amp;"日, 不足しています",IF(($F135-AQ135)=0,"指定日数に等しいです",IF(($F135-AQ135)&lt;0,TEXT(-($F135-AQ135),"@")&amp;"日, 余っています","")))),"")</f>
        <v/>
      </c>
      <c r="AS135" s="84" t="str">
        <f>IF($D$1="三交代制",IF(E135="","",COUNTIF(K135:AO135,"準")),"")</f>
        <v/>
      </c>
      <c r="AT135" s="87" t="str">
        <f t="shared" ref="AT135" si="290">IF($D$1="三交代制",IF(E135="","",IF(($G135-AS135)&gt;0,TEXT(($G135-AS135),"@")&amp;"日, 不足しています",IF(($G135-AS135)=0,"指定日数に等しいです",IF(($G135-AS135)&lt;0,TEXT(-($G135-AS135),"@")&amp;"日, 余っています","")))),"")</f>
        <v/>
      </c>
      <c r="AU135" s="84" t="str">
        <f>IF($D$1="三交代制",IF(E135="","",COUNTIF(K135:AO135,"深")),"")</f>
        <v/>
      </c>
      <c r="AV135" s="84" t="str">
        <f t="shared" ref="AV135" si="291">IF($D$1="三交代制",IF(E135="","",IF(($H135-AU135)&gt;0,TEXT(($H135-AU135),"@")&amp;"日, 不足しています",IF(($H135-AU135)=0,"指定日数に等しいです",IF(($H135-AU135)&lt;0,TEXT(-($H135-AU135),"@")&amp;"日, 余っています","")))),"")</f>
        <v/>
      </c>
      <c r="AW135" s="84" t="str">
        <f>IF(E135="","",COUNTIF(K135:AO135,"休"))</f>
        <v/>
      </c>
      <c r="AX135" s="85" t="str">
        <f t="shared" ref="AX135" si="292">IF(E135="","",IF(($I135-AW135)&gt;0,TEXT(($I135-AW135),"@")&amp;"日, 不足しています",IF(($I135-AW135)=0,"指定日数に等しいです",IF(($I135-AW135)&lt;0,TEXT(-($I135-AW135),"@")&amp;"日, 余っています",""))))</f>
        <v/>
      </c>
      <c r="AZ135" s="194" t="str">
        <f t="shared" ref="AZ135" si="293">IF(AND((COUNTIF(K135:AO135,"日")+COUNTIF(K135:AO135,"当")+COUNTIF(K135:AO135,"明")+COUNTIF(K135:AO135,"準")+COUNTIF(K135:AO135,"深")+COUNTIF(K135:AO135,"休"))&gt;0,$E135=""),"氏名を入力して下さい！勤務希望が入力されているのに, 氏名が入力されていません！",IF(
OR(AND($AM$18="×",AM135&lt;&gt;""),AND($AN$18="×",AN135&lt;&gt;""),AND($AO$18="×",AO135&lt;&gt;"")),TEXT($D$9,"m月")&amp;"に含まれない日の希望欄は空白にして下さい！",IF(
AND($D$1="二交代制", COUNTIF(K135:AO135,"準")&gt;0),"「準」夜勤を消して下さい！", IF(AND($D$1="二交代制", COUNTIF(K135:AO135,"深")&gt;0),"「深」夜勤を消して下さい！",IF(AND($D$1="三交代制", COUNTIF(K135:AO135,"当")&gt;0),"「当」直を消して下さい！",IF(AND($D$1="三交代制", COUNTIF(K135:AO135,"明")&gt;0),"「明」けを消して下さい！",
IF(COUNTIF(K276:AO277,10)&gt;0,"「当直→明け→休み」を2回以上, "&amp;CHAR(10)&amp;"連続させないで下さい！",IF(COUNTIF(K276:AO277,20)&gt;0,"「準, 深夜勤務」は3回以上, "&amp;CHAR(10)&amp;"連続させないようにして下さい！",
IF(COUNTIF(K276:AO277,30)&gt;0,"「当直→明け→休み」"&amp;CHAR(10)&amp;"にして下さい！",IF(COUNTIF(K276:AO277,40)&gt;0,"「日(休)→準→休」「日(休)→準→準→休」,「休→深→休」,"&amp;CHAR(10)&amp;"「休→深→準(深)→休」のどれかにして下さい！",""))))))))))</f>
        <v/>
      </c>
    </row>
    <row r="136" spans="4:52" x14ac:dyDescent="0.4">
      <c r="D136" s="321"/>
      <c r="E136" s="321"/>
      <c r="F136" s="230"/>
      <c r="G136" s="315"/>
      <c r="H136" s="315"/>
      <c r="I136" s="317"/>
      <c r="J136" s="154" t="s">
        <v>56</v>
      </c>
      <c r="K136" s="129"/>
      <c r="L136" s="129"/>
      <c r="M136" s="129"/>
      <c r="N136" s="129"/>
      <c r="O136" s="129"/>
      <c r="P136" s="129"/>
      <c r="Q136" s="129"/>
      <c r="R136" s="129"/>
      <c r="S136" s="129"/>
      <c r="T136" s="129"/>
      <c r="U136" s="129"/>
      <c r="V136" s="129"/>
      <c r="W136" s="129"/>
      <c r="X136" s="129"/>
      <c r="Y136" s="129"/>
      <c r="Z136" s="129"/>
      <c r="AA136" s="129"/>
      <c r="AB136" s="129"/>
      <c r="AC136" s="129"/>
      <c r="AD136" s="129"/>
      <c r="AE136" s="129"/>
      <c r="AF136" s="129"/>
      <c r="AG136" s="129"/>
      <c r="AH136" s="129"/>
      <c r="AI136" s="129"/>
      <c r="AJ136" s="129"/>
      <c r="AK136" s="129"/>
      <c r="AL136" s="129"/>
      <c r="AM136" s="129"/>
      <c r="AN136" s="129"/>
      <c r="AO136" s="130"/>
      <c r="AP136" s="88"/>
      <c r="AQ136" s="87"/>
      <c r="AR136" s="87"/>
      <c r="AS136" s="87"/>
      <c r="AT136" s="87"/>
      <c r="AU136" s="87"/>
      <c r="AV136" s="87"/>
      <c r="AW136" s="87"/>
      <c r="AX136" s="55"/>
      <c r="AZ136" s="194"/>
    </row>
    <row r="137" spans="4:52" x14ac:dyDescent="0.4">
      <c r="D137" s="321"/>
      <c r="E137" s="321" t="str">
        <f>IF(Bチーム用勤務希望表!E77&lt;&gt;"",Bチーム用勤務希望表!E77,"")</f>
        <v/>
      </c>
      <c r="F137" s="230" t="str">
        <f>IF(Bチーム用勤務希望表!F77&lt;&gt;"",Bチーム用勤務希望表!F77,"")</f>
        <v/>
      </c>
      <c r="G137" s="315" t="str">
        <f>IF(Bチーム用勤務希望表!G77&lt;&gt;"",Bチーム用勤務希望表!G77,"")</f>
        <v/>
      </c>
      <c r="H137" s="315" t="str">
        <f>IF(Bチーム用勤務希望表!H77&lt;&gt;"",Bチーム用勤務希望表!H77,"")</f>
        <v/>
      </c>
      <c r="I137" s="317" t="str">
        <f>IF(Bチーム用勤務希望表!I77&lt;&gt;"",Bチーム用勤務希望表!I77,"")</f>
        <v/>
      </c>
      <c r="J137" s="154" t="s">
        <v>78</v>
      </c>
      <c r="K137" s="129"/>
      <c r="L137" s="129"/>
      <c r="M137" s="129"/>
      <c r="N137" s="129"/>
      <c r="O137" s="129"/>
      <c r="P137" s="129"/>
      <c r="Q137" s="129"/>
      <c r="R137" s="129"/>
      <c r="S137" s="129"/>
      <c r="T137" s="129"/>
      <c r="U137" s="129"/>
      <c r="V137" s="129"/>
      <c r="W137" s="129"/>
      <c r="X137" s="129"/>
      <c r="Y137" s="129"/>
      <c r="Z137" s="129"/>
      <c r="AA137" s="129"/>
      <c r="AB137" s="129"/>
      <c r="AC137" s="129"/>
      <c r="AD137" s="129"/>
      <c r="AE137" s="129"/>
      <c r="AF137" s="129"/>
      <c r="AG137" s="129"/>
      <c r="AH137" s="129"/>
      <c r="AI137" s="129"/>
      <c r="AJ137" s="129"/>
      <c r="AK137" s="129"/>
      <c r="AL137" s="129"/>
      <c r="AM137" s="129"/>
      <c r="AN137" s="129"/>
      <c r="AO137" s="130"/>
      <c r="AP137" s="88" t="str">
        <f>IF(E137="","",COUNTIF(K137:AO137,"日"))</f>
        <v/>
      </c>
      <c r="AQ137" s="84" t="str">
        <f>IF($D$1="二交代制",IF(E137="","",COUNTIF(K137:AO137,"当")),"")</f>
        <v/>
      </c>
      <c r="AR137" s="84" t="str">
        <f t="shared" ref="AR137" si="294">IF($D$1="二交代制",IF(E137="","",IF(($F137-AQ137)&gt;0,TEXT(($F137-AQ137),"@")&amp;"日, 不足しています",IF(($F137-AQ137)=0,"指定日数に等しいです",IF(($F137-AQ137)&lt;0,TEXT(-($F137-AQ137),"@")&amp;"日, 余っています","")))),"")</f>
        <v/>
      </c>
      <c r="AS137" s="84" t="str">
        <f>IF($D$1="三交代制",IF(E137="","",COUNTIF(K137:AO137,"準")),"")</f>
        <v/>
      </c>
      <c r="AT137" s="87" t="str">
        <f t="shared" ref="AT137" si="295">IF($D$1="三交代制",IF(E137="","",IF(($G137-AS137)&gt;0,TEXT(($G137-AS137),"@")&amp;"日, 不足しています",IF(($G137-AS137)=0,"指定日数に等しいです",IF(($G137-AS137)&lt;0,TEXT(-($G137-AS137),"@")&amp;"日, 余っています","")))),"")</f>
        <v/>
      </c>
      <c r="AU137" s="84" t="str">
        <f>IF($D$1="三交代制",IF(E137="","",COUNTIF(K137:AO137,"深")),"")</f>
        <v/>
      </c>
      <c r="AV137" s="84" t="str">
        <f t="shared" ref="AV137" si="296">IF($D$1="三交代制",IF(E137="","",IF(($H137-AU137)&gt;0,TEXT(($H137-AU137),"@")&amp;"日, 不足しています",IF(($H137-AU137)=0,"指定日数に等しいです",IF(($H137-AU137)&lt;0,TEXT(-($H137-AU137),"@")&amp;"日, 余っています","")))),"")</f>
        <v/>
      </c>
      <c r="AW137" s="84" t="str">
        <f>IF(E137="","",COUNTIF(K137:AO137,"休"))</f>
        <v/>
      </c>
      <c r="AX137" s="85" t="str">
        <f t="shared" ref="AX137" si="297">IF(E137="","",IF(($I137-AW137)&gt;0,TEXT(($I137-AW137),"@")&amp;"日, 不足しています",IF(($I137-AW137)=0,"指定日数に等しいです",IF(($I137-AW137)&lt;0,TEXT(-($I137-AW137),"@")&amp;"日, 余っています",""))))</f>
        <v/>
      </c>
      <c r="AZ137" s="194" t="str">
        <f t="shared" ref="AZ137" si="298">IF(AND((COUNTIF(K137:AO137,"日")+COUNTIF(K137:AO137,"当")+COUNTIF(K137:AO137,"明")+COUNTIF(K137:AO137,"準")+COUNTIF(K137:AO137,"深")+COUNTIF(K137:AO137,"休"))&gt;0,$E137=""),"氏名を入力して下さい！勤務希望が入力されているのに, 氏名が入力されていません！",IF(
OR(AND($AM$18="×",AM137&lt;&gt;""),AND($AN$18="×",AN137&lt;&gt;""),AND($AO$18="×",AO137&lt;&gt;"")),TEXT($D$9,"m月")&amp;"に含まれない日の希望欄は空白にして下さい！",IF(
AND($D$1="二交代制", COUNTIF(K137:AO137,"準")&gt;0),"「準」夜勤を消して下さい！", IF(AND($D$1="二交代制", COUNTIF(K137:AO137,"深")&gt;0),"「深」夜勤を消して下さい！",IF(AND($D$1="三交代制", COUNTIF(K137:AO137,"当")&gt;0),"「当」直を消して下さい！",IF(AND($D$1="三交代制", COUNTIF(K137:AO137,"明")&gt;0),"「明」けを消して下さい！",
IF(COUNTIF(K278:AO279,10)&gt;0,"「当直→明け→休み」を2回以上, "&amp;CHAR(10)&amp;"連続させないで下さい！",IF(COUNTIF(K278:AO279,20)&gt;0,"「準, 深夜勤務」は3回以上, "&amp;CHAR(10)&amp;"連続させないようにして下さい！",
IF(COUNTIF(K278:AO279,30)&gt;0,"「当直→明け→休み」"&amp;CHAR(10)&amp;"にして下さい！",IF(COUNTIF(K278:AO279,40)&gt;0,"「日(休)→準→休」「日(休)→準→準→休」,「休→深→休」,"&amp;CHAR(10)&amp;"「休→深→準(深)→休」のどれかにして下さい！",""))))))))))</f>
        <v/>
      </c>
    </row>
    <row r="138" spans="4:52" ht="19.5" thickBot="1" x14ac:dyDescent="0.45">
      <c r="D138" s="322"/>
      <c r="E138" s="322"/>
      <c r="F138" s="231"/>
      <c r="G138" s="316"/>
      <c r="H138" s="316"/>
      <c r="I138" s="318"/>
      <c r="J138" s="155" t="s">
        <v>56</v>
      </c>
      <c r="K138" s="132"/>
      <c r="L138" s="132"/>
      <c r="M138" s="132"/>
      <c r="N138" s="132"/>
      <c r="O138" s="132"/>
      <c r="P138" s="132"/>
      <c r="Q138" s="132"/>
      <c r="R138" s="132"/>
      <c r="S138" s="132"/>
      <c r="T138" s="132"/>
      <c r="U138" s="132"/>
      <c r="V138" s="132"/>
      <c r="W138" s="132"/>
      <c r="X138" s="132"/>
      <c r="Y138" s="132"/>
      <c r="Z138" s="132"/>
      <c r="AA138" s="132"/>
      <c r="AB138" s="132"/>
      <c r="AC138" s="132"/>
      <c r="AD138" s="132"/>
      <c r="AE138" s="132"/>
      <c r="AF138" s="132"/>
      <c r="AG138" s="132"/>
      <c r="AH138" s="132"/>
      <c r="AI138" s="132"/>
      <c r="AJ138" s="132"/>
      <c r="AK138" s="132"/>
      <c r="AL138" s="132"/>
      <c r="AM138" s="132"/>
      <c r="AN138" s="132"/>
      <c r="AO138" s="133"/>
      <c r="AP138" s="90"/>
      <c r="AQ138" s="80"/>
      <c r="AR138" s="80"/>
      <c r="AS138" s="80"/>
      <c r="AT138" s="80"/>
      <c r="AU138" s="80"/>
      <c r="AV138" s="80"/>
      <c r="AW138" s="80"/>
      <c r="AX138" s="68"/>
      <c r="AZ138" s="195"/>
    </row>
    <row r="159" spans="3:53" x14ac:dyDescent="0.4">
      <c r="I159" s="87" t="s">
        <v>92</v>
      </c>
      <c r="J159" s="198" t="s">
        <v>107</v>
      </c>
      <c r="K159" s="199"/>
      <c r="L159" s="199"/>
      <c r="M159" s="199"/>
      <c r="N159" s="199"/>
      <c r="O159" s="199"/>
      <c r="P159" s="199"/>
      <c r="Q159" s="199"/>
      <c r="R159" s="199"/>
      <c r="S159" s="199"/>
      <c r="T159" s="199"/>
      <c r="U159" s="199"/>
      <c r="V159" s="199"/>
      <c r="W159" s="199"/>
      <c r="X159" s="199"/>
      <c r="Y159" s="199"/>
      <c r="Z159" s="199"/>
      <c r="AA159" s="199"/>
      <c r="AB159" s="199"/>
      <c r="AC159" s="199"/>
      <c r="AD159" s="199"/>
      <c r="AE159" s="199"/>
      <c r="AF159" s="199"/>
      <c r="AG159" s="199"/>
      <c r="AH159" s="199"/>
      <c r="AI159" s="199"/>
      <c r="AJ159" s="199"/>
      <c r="AK159" s="199"/>
      <c r="AL159" s="199"/>
      <c r="AM159" s="199"/>
      <c r="AN159" s="199"/>
      <c r="AO159" s="200"/>
      <c r="AP159" s="100"/>
      <c r="AQ159" s="100"/>
      <c r="AZ159" s="142" t="s">
        <v>169</v>
      </c>
      <c r="BA159" s="87" t="s">
        <v>77</v>
      </c>
    </row>
    <row r="160" spans="3:53" x14ac:dyDescent="0.4">
      <c r="C160" s="306" t="s">
        <v>31</v>
      </c>
      <c r="D160" s="306" t="s">
        <v>28</v>
      </c>
      <c r="E160" s="98" t="s">
        <v>30</v>
      </c>
      <c r="F160" s="98"/>
      <c r="G160" s="98"/>
      <c r="H160" s="54" t="s">
        <v>88</v>
      </c>
      <c r="I160" s="342" t="s">
        <v>3</v>
      </c>
      <c r="J160" s="201" t="str">
        <f>E19</f>
        <v>佐藤</v>
      </c>
      <c r="K160" s="193">
        <f>IF(AND($D$1="二交代制",K$17&gt;=1,K$17&lt;=28,K19="当",L19="明",M19="休",N19="当"),10,IF(AND($D$1="三交代制",K$17&gt;=2,K$17&lt;=30,OR(K19="準",K19="深"),OR(L19="準",L19="深"),OR(M19="準",M19="深")),20,IF(AND($D$1="二交代制",OR(K19="当",K19="明"),NOT(OR(AND(K19="当",OR(L19="明",K$17=31,L$18="×"),OR(M19="休",K$17=30,K$17=31,M$18="×")),AND(K19="明",OR(J19="当",K$17=1),OR(L19="休",K$17=31,L$18="×"))))),30,IF(AND($D$1="三交代制",J19&lt;&gt;"準",J19&lt;&gt;"深",OR(K19="準",K19="深"),(NOT(OR(AND(K19="準",OR(J19="日",J19="休",K$17=1,AND(L19&lt;&gt;"準",L19&lt;&gt;"深",J19="")),OR(L19="休",AND(L19="準",OR(M19="休",K$17=30,M$18="×")),K$17=31,L$18="×",L19="")),AND(K19="深",OR(J19="休",K$17=1,AND(L19&lt;&gt;"準",L19&lt;&gt;"深",J19="")),OR(L19="休",AND(OR(L19="準",L19="深"),OR(M19="休",K$17=30,M$18="×")),K$17=31,L$18="×",L19="")))))),40,0))))</f>
        <v>0</v>
      </c>
      <c r="L160" s="193">
        <f t="shared" ref="L160:AO160" si="299">IF(AND($D$1="二交代制",L$17&gt;=1,L$17&lt;=28,L19="当",M19="明",N19="休",O19="当"),10,IF(AND($D$1="三交代制",L$17&gt;=2,L$17&lt;=30,OR(L19="準",L19="深"),OR(M19="準",M19="深"),OR(N19="準",N19="深")),20,IF(AND($D$1="二交代制",OR(L19="当",L19="明"),NOT(OR(AND(L19="当",OR(M19="明",L$17=31,M$18="×"),OR(N19="休",L$17=30,L$17=31,N$18="×")),AND(L19="明",OR(K19="当",L$17=1),OR(M19="休",L$17=31,M$18="×"))))),30,IF(AND($D$1="三交代制",K19&lt;&gt;"準",K19&lt;&gt;"深",OR(L19="準",L19="深"),(NOT(OR(AND(L19="準",OR(K19="日",K19="休",L$17=1,AND(M19&lt;&gt;"準",M19&lt;&gt;"深",K19="")),OR(M19="休",AND(M19="準",OR(N19="休",L$17=30,N$18="×")),L$17=31,M$18="×",M19="")),AND(L19="深",OR(K19="休",L$17=1,AND(M19&lt;&gt;"準",M19&lt;&gt;"深",K19="")),OR(M19="休",AND(OR(M19="準",M19="深"),OR(N19="休",L$17=30,N$18="×")),L$17=31,M$18="×",M19="")))))),40,0))))</f>
        <v>0</v>
      </c>
      <c r="M160" s="193">
        <f t="shared" si="299"/>
        <v>0</v>
      </c>
      <c r="N160" s="193">
        <f t="shared" si="299"/>
        <v>0</v>
      </c>
      <c r="O160" s="193">
        <f t="shared" si="299"/>
        <v>0</v>
      </c>
      <c r="P160" s="193">
        <f t="shared" si="299"/>
        <v>0</v>
      </c>
      <c r="Q160" s="193">
        <f t="shared" si="299"/>
        <v>0</v>
      </c>
      <c r="R160" s="193">
        <f t="shared" si="299"/>
        <v>0</v>
      </c>
      <c r="S160" s="193">
        <f t="shared" si="299"/>
        <v>0</v>
      </c>
      <c r="T160" s="193">
        <f t="shared" si="299"/>
        <v>0</v>
      </c>
      <c r="U160" s="193">
        <f t="shared" si="299"/>
        <v>0</v>
      </c>
      <c r="V160" s="193">
        <f t="shared" si="299"/>
        <v>0</v>
      </c>
      <c r="W160" s="193">
        <f t="shared" si="299"/>
        <v>0</v>
      </c>
      <c r="X160" s="193">
        <f t="shared" si="299"/>
        <v>0</v>
      </c>
      <c r="Y160" s="193">
        <f t="shared" si="299"/>
        <v>0</v>
      </c>
      <c r="Z160" s="193">
        <f t="shared" si="299"/>
        <v>0</v>
      </c>
      <c r="AA160" s="193">
        <f t="shared" si="299"/>
        <v>0</v>
      </c>
      <c r="AB160" s="193">
        <f t="shared" si="299"/>
        <v>0</v>
      </c>
      <c r="AC160" s="193">
        <f t="shared" si="299"/>
        <v>0</v>
      </c>
      <c r="AD160" s="193">
        <f t="shared" si="299"/>
        <v>0</v>
      </c>
      <c r="AE160" s="193">
        <f t="shared" si="299"/>
        <v>0</v>
      </c>
      <c r="AF160" s="193">
        <f t="shared" si="299"/>
        <v>0</v>
      </c>
      <c r="AG160" s="193">
        <f t="shared" si="299"/>
        <v>0</v>
      </c>
      <c r="AH160" s="193">
        <f t="shared" si="299"/>
        <v>0</v>
      </c>
      <c r="AI160" s="193">
        <f t="shared" si="299"/>
        <v>0</v>
      </c>
      <c r="AJ160" s="193">
        <f t="shared" si="299"/>
        <v>0</v>
      </c>
      <c r="AK160" s="193">
        <f t="shared" si="299"/>
        <v>0</v>
      </c>
      <c r="AL160" s="193">
        <f t="shared" si="299"/>
        <v>0</v>
      </c>
      <c r="AM160" s="193">
        <f t="shared" si="299"/>
        <v>0</v>
      </c>
      <c r="AN160" s="193">
        <f t="shared" si="299"/>
        <v>0</v>
      </c>
      <c r="AO160" s="193">
        <f t="shared" si="299"/>
        <v>0</v>
      </c>
      <c r="AP160" s="100"/>
      <c r="AQ160" s="100"/>
      <c r="AZ160" s="142" t="s">
        <v>167</v>
      </c>
      <c r="BA160" s="87" t="str">
        <f>Aチーム用勤務希望表!BA160</f>
        <v>2022年</v>
      </c>
    </row>
    <row r="161" spans="3:86" x14ac:dyDescent="0.4">
      <c r="C161" s="307"/>
      <c r="D161" s="307"/>
      <c r="E161" s="98" t="s">
        <v>29</v>
      </c>
      <c r="F161" s="98"/>
      <c r="G161" s="98"/>
      <c r="H161" s="54" t="s">
        <v>89</v>
      </c>
      <c r="I161" s="307"/>
      <c r="J161" s="202"/>
      <c r="K161" s="193"/>
      <c r="L161" s="193"/>
      <c r="M161" s="193"/>
      <c r="N161" s="193"/>
      <c r="O161" s="193"/>
      <c r="P161" s="193"/>
      <c r="Q161" s="193"/>
      <c r="R161" s="193"/>
      <c r="S161" s="193"/>
      <c r="T161" s="193"/>
      <c r="U161" s="193"/>
      <c r="V161" s="193"/>
      <c r="W161" s="193"/>
      <c r="X161" s="193"/>
      <c r="Y161" s="193"/>
      <c r="Z161" s="193"/>
      <c r="AA161" s="193"/>
      <c r="AB161" s="193"/>
      <c r="AC161" s="193"/>
      <c r="AD161" s="193"/>
      <c r="AE161" s="193"/>
      <c r="AF161" s="193"/>
      <c r="AG161" s="193"/>
      <c r="AH161" s="193"/>
      <c r="AI161" s="193"/>
      <c r="AJ161" s="193"/>
      <c r="AK161" s="193"/>
      <c r="AL161" s="193"/>
      <c r="AM161" s="193"/>
      <c r="AN161" s="193"/>
      <c r="AO161" s="193"/>
      <c r="AP161" s="100"/>
      <c r="AQ161" s="100"/>
      <c r="AZ161" s="142" t="s">
        <v>110</v>
      </c>
      <c r="BA161" s="296" t="s">
        <v>76</v>
      </c>
      <c r="BB161" s="288"/>
      <c r="BC161" s="288"/>
      <c r="BD161" s="289"/>
      <c r="BE161" s="289"/>
      <c r="BF161" s="289"/>
      <c r="BG161" s="289"/>
      <c r="BH161" s="289"/>
      <c r="BI161" s="289"/>
      <c r="BJ161" s="289"/>
      <c r="BK161" s="289"/>
      <c r="BL161" s="289"/>
      <c r="BM161" s="289"/>
      <c r="BN161" s="289"/>
      <c r="BO161" s="289"/>
      <c r="BP161" s="289"/>
      <c r="BQ161" s="289"/>
      <c r="BR161" s="289"/>
      <c r="BS161" s="289"/>
      <c r="BT161" s="289"/>
      <c r="BU161" s="289"/>
      <c r="BV161" s="289"/>
      <c r="BW161" s="289"/>
      <c r="BX161" s="289"/>
      <c r="BY161" s="289"/>
      <c r="BZ161" s="289"/>
      <c r="CA161" s="289"/>
      <c r="CB161" s="289"/>
      <c r="CC161" s="289"/>
      <c r="CD161" s="289"/>
      <c r="CE161" s="289"/>
      <c r="CF161" s="289"/>
      <c r="CG161" s="289"/>
      <c r="CH161" s="290"/>
    </row>
    <row r="162" spans="3:86" x14ac:dyDescent="0.4">
      <c r="C162" s="307"/>
      <c r="D162" s="307"/>
      <c r="E162" s="98" t="s">
        <v>32</v>
      </c>
      <c r="F162" s="98"/>
      <c r="G162" s="98"/>
      <c r="H162" s="54" t="s">
        <v>90</v>
      </c>
      <c r="I162" s="307"/>
      <c r="J162" s="201" t="str">
        <f t="shared" ref="J162" si="300">E21</f>
        <v>鈴木</v>
      </c>
      <c r="K162" s="193">
        <f t="shared" ref="K162" si="301">IF(AND($D$1="二交代制",K$17&gt;=1,K$17&lt;=28,K21="当",L21="明",M21="休",N21="当"),10,IF(AND($D$1="三交代制",K$17&gt;=2,K$17&lt;=30,OR(K21="準",K21="深"),OR(L21="準",L21="深"),OR(M21="準",M21="深")),20,IF(AND($D$1="二交代制",OR(K21="当",K21="明"),NOT(OR(AND(K21="当",OR(L21="明",K$17=31,L$18="×"),OR(M21="休",K$17=30,K$17=31,M$18="×")),AND(K21="明",OR(J21="当",K$17=1),OR(L21="休",K$17=31,L$18="×"))))),30,IF(AND($D$1="三交代制",J21&lt;&gt;"準",J21&lt;&gt;"深",OR(K21="準",K21="深"),(NOT(OR(AND(K21="準",OR(J21="日",J21="休",K$17=1,AND(L21&lt;&gt;"準",L21&lt;&gt;"深",J21="")),OR(L21="休",AND(L21="準",OR(M21="休",K$17=30,M$18="×")),K$17=31,L$18="×",L21="")),AND(K21="深",OR(J21="休",K$17=1,AND(L21&lt;&gt;"準",L21&lt;&gt;"深",J21="")),OR(L21="休",AND(OR(L21="準",L21="深"),OR(M21="休",K$17=30,M$18="×")),K$17=31,L$18="×",L21="")))))),40,0))))</f>
        <v>0</v>
      </c>
      <c r="L162" s="193">
        <f t="shared" ref="L162" si="302">IF(AND($D$1="二交代制",L$17&gt;=1,L$17&lt;=28,L21="当",M21="明",N21="休",O21="当"),10,IF(AND($D$1="三交代制",L$17&gt;=2,L$17&lt;=30,OR(L21="準",L21="深"),OR(M21="準",M21="深"),OR(N21="準",N21="深")),20,IF(AND($D$1="二交代制",OR(L21="当",L21="明"),NOT(OR(AND(L21="当",OR(M21="明",L$17=31,M$18="×"),OR(N21="休",L$17=30,L$17=31,N$18="×")),AND(L21="明",OR(K21="当",L$17=1),OR(M21="休",L$17=31,M$18="×"))))),30,IF(AND($D$1="三交代制",K21&lt;&gt;"準",K21&lt;&gt;"深",OR(L21="準",L21="深"),(NOT(OR(AND(L21="準",OR(K21="日",K21="休",L$17=1,AND(M21&lt;&gt;"準",M21&lt;&gt;"深",K21="")),OR(M21="休",AND(M21="準",OR(N21="休",L$17=30,N$18="×")),L$17=31,M$18="×",M21="")),AND(L21="深",OR(K21="休",L$17=1,AND(M21&lt;&gt;"準",M21&lt;&gt;"深",K21="")),OR(M21="休",AND(OR(M21="準",M21="深"),OR(N21="休",L$17=30,N$18="×")),L$17=31,M$18="×",M21="")))))),40,0))))</f>
        <v>0</v>
      </c>
      <c r="M162" s="193">
        <f t="shared" ref="M162" si="303">IF(AND($D$1="二交代制",M$17&gt;=1,M$17&lt;=28,M21="当",N21="明",O21="休",P21="当"),10,IF(AND($D$1="三交代制",M$17&gt;=2,M$17&lt;=30,OR(M21="準",M21="深"),OR(N21="準",N21="深"),OR(O21="準",O21="深")),20,IF(AND($D$1="二交代制",OR(M21="当",M21="明"),NOT(OR(AND(M21="当",OR(N21="明",M$17=31,N$18="×"),OR(O21="休",M$17=30,M$17=31,O$18="×")),AND(M21="明",OR(L21="当",M$17=1),OR(N21="休",M$17=31,N$18="×"))))),30,IF(AND($D$1="三交代制",L21&lt;&gt;"準",L21&lt;&gt;"深",OR(M21="準",M21="深"),(NOT(OR(AND(M21="準",OR(L21="日",L21="休",M$17=1,AND(N21&lt;&gt;"準",N21&lt;&gt;"深",L21="")),OR(N21="休",AND(N21="準",OR(O21="休",M$17=30,O$18="×")),M$17=31,N$18="×",N21="")),AND(M21="深",OR(L21="休",M$17=1,AND(N21&lt;&gt;"準",N21&lt;&gt;"深",L21="")),OR(N21="休",AND(OR(N21="準",N21="深"),OR(O21="休",M$17=30,O$18="×")),M$17=31,N$18="×",N21="")))))),40,0))))</f>
        <v>0</v>
      </c>
      <c r="N162" s="193">
        <f t="shared" ref="N162" si="304">IF(AND($D$1="二交代制",N$17&gt;=1,N$17&lt;=28,N21="当",O21="明",P21="休",Q21="当"),10,IF(AND($D$1="三交代制",N$17&gt;=2,N$17&lt;=30,OR(N21="準",N21="深"),OR(O21="準",O21="深"),OR(P21="準",P21="深")),20,IF(AND($D$1="二交代制",OR(N21="当",N21="明"),NOT(OR(AND(N21="当",OR(O21="明",N$17=31,O$18="×"),OR(P21="休",N$17=30,N$17=31,P$18="×")),AND(N21="明",OR(M21="当",N$17=1),OR(O21="休",N$17=31,O$18="×"))))),30,IF(AND($D$1="三交代制",M21&lt;&gt;"準",M21&lt;&gt;"深",OR(N21="準",N21="深"),(NOT(OR(AND(N21="準",OR(M21="日",M21="休",N$17=1,AND(O21&lt;&gt;"準",O21&lt;&gt;"深",M21="")),OR(O21="休",AND(O21="準",OR(P21="休",N$17=30,P$18="×")),N$17=31,O$18="×",O21="")),AND(N21="深",OR(M21="休",N$17=1,AND(O21&lt;&gt;"準",O21&lt;&gt;"深",M21="")),OR(O21="休",AND(OR(O21="準",O21="深"),OR(P21="休",N$17=30,P$18="×")),N$17=31,O$18="×",O21="")))))),40,0))))</f>
        <v>0</v>
      </c>
      <c r="O162" s="193">
        <f t="shared" ref="O162" si="305">IF(AND($D$1="二交代制",O$17&gt;=1,O$17&lt;=28,O21="当",P21="明",Q21="休",R21="当"),10,IF(AND($D$1="三交代制",O$17&gt;=2,O$17&lt;=30,OR(O21="準",O21="深"),OR(P21="準",P21="深"),OR(Q21="準",Q21="深")),20,IF(AND($D$1="二交代制",OR(O21="当",O21="明"),NOT(OR(AND(O21="当",OR(P21="明",O$17=31,P$18="×"),OR(Q21="休",O$17=30,O$17=31,Q$18="×")),AND(O21="明",OR(N21="当",O$17=1),OR(P21="休",O$17=31,P$18="×"))))),30,IF(AND($D$1="三交代制",N21&lt;&gt;"準",N21&lt;&gt;"深",OR(O21="準",O21="深"),(NOT(OR(AND(O21="準",OR(N21="日",N21="休",O$17=1,AND(P21&lt;&gt;"準",P21&lt;&gt;"深",N21="")),OR(P21="休",AND(P21="準",OR(Q21="休",O$17=30,Q$18="×")),O$17=31,P$18="×",P21="")),AND(O21="深",OR(N21="休",O$17=1,AND(P21&lt;&gt;"準",P21&lt;&gt;"深",N21="")),OR(P21="休",AND(OR(P21="準",P21="深"),OR(Q21="休",O$17=30,Q$18="×")),O$17=31,P$18="×",P21="")))))),40,0))))</f>
        <v>0</v>
      </c>
      <c r="P162" s="193">
        <f t="shared" ref="P162" si="306">IF(AND($D$1="二交代制",P$17&gt;=1,P$17&lt;=28,P21="当",Q21="明",R21="休",S21="当"),10,IF(AND($D$1="三交代制",P$17&gt;=2,P$17&lt;=30,OR(P21="準",P21="深"),OR(Q21="準",Q21="深"),OR(R21="準",R21="深")),20,IF(AND($D$1="二交代制",OR(P21="当",P21="明"),NOT(OR(AND(P21="当",OR(Q21="明",P$17=31,Q$18="×"),OR(R21="休",P$17=30,P$17=31,R$18="×")),AND(P21="明",OR(O21="当",P$17=1),OR(Q21="休",P$17=31,Q$18="×"))))),30,IF(AND($D$1="三交代制",O21&lt;&gt;"準",O21&lt;&gt;"深",OR(P21="準",P21="深"),(NOT(OR(AND(P21="準",OR(O21="日",O21="休",P$17=1,AND(Q21&lt;&gt;"準",Q21&lt;&gt;"深",O21="")),OR(Q21="休",AND(Q21="準",OR(R21="休",P$17=30,R$18="×")),P$17=31,Q$18="×",Q21="")),AND(P21="深",OR(O21="休",P$17=1,AND(Q21&lt;&gt;"準",Q21&lt;&gt;"深",O21="")),OR(Q21="休",AND(OR(Q21="準",Q21="深"),OR(R21="休",P$17=30,R$18="×")),P$17=31,Q$18="×",Q21="")))))),40,0))))</f>
        <v>0</v>
      </c>
      <c r="Q162" s="193">
        <f t="shared" ref="Q162" si="307">IF(AND($D$1="二交代制",Q$17&gt;=1,Q$17&lt;=28,Q21="当",R21="明",S21="休",T21="当"),10,IF(AND($D$1="三交代制",Q$17&gt;=2,Q$17&lt;=30,OR(Q21="準",Q21="深"),OR(R21="準",R21="深"),OR(S21="準",S21="深")),20,IF(AND($D$1="二交代制",OR(Q21="当",Q21="明"),NOT(OR(AND(Q21="当",OR(R21="明",Q$17=31,R$18="×"),OR(S21="休",Q$17=30,Q$17=31,S$18="×")),AND(Q21="明",OR(P21="当",Q$17=1),OR(R21="休",Q$17=31,R$18="×"))))),30,IF(AND($D$1="三交代制",P21&lt;&gt;"準",P21&lt;&gt;"深",OR(Q21="準",Q21="深"),(NOT(OR(AND(Q21="準",OR(P21="日",P21="休",Q$17=1,AND(R21&lt;&gt;"準",R21&lt;&gt;"深",P21="")),OR(R21="休",AND(R21="準",OR(S21="休",Q$17=30,S$18="×")),Q$17=31,R$18="×",R21="")),AND(Q21="深",OR(P21="休",Q$17=1,AND(R21&lt;&gt;"準",R21&lt;&gt;"深",P21="")),OR(R21="休",AND(OR(R21="準",R21="深"),OR(S21="休",Q$17=30,S$18="×")),Q$17=31,R$18="×",R21="")))))),40,0))))</f>
        <v>0</v>
      </c>
      <c r="R162" s="193">
        <f t="shared" ref="R162" si="308">IF(AND($D$1="二交代制",R$17&gt;=1,R$17&lt;=28,R21="当",S21="明",T21="休",U21="当"),10,IF(AND($D$1="三交代制",R$17&gt;=2,R$17&lt;=30,OR(R21="準",R21="深"),OR(S21="準",S21="深"),OR(T21="準",T21="深")),20,IF(AND($D$1="二交代制",OR(R21="当",R21="明"),NOT(OR(AND(R21="当",OR(S21="明",R$17=31,S$18="×"),OR(T21="休",R$17=30,R$17=31,T$18="×")),AND(R21="明",OR(Q21="当",R$17=1),OR(S21="休",R$17=31,S$18="×"))))),30,IF(AND($D$1="三交代制",Q21&lt;&gt;"準",Q21&lt;&gt;"深",OR(R21="準",R21="深"),(NOT(OR(AND(R21="準",OR(Q21="日",Q21="休",R$17=1,AND(S21&lt;&gt;"準",S21&lt;&gt;"深",Q21="")),OR(S21="休",AND(S21="準",OR(T21="休",R$17=30,T$18="×")),R$17=31,S$18="×",S21="")),AND(R21="深",OR(Q21="休",R$17=1,AND(S21&lt;&gt;"準",S21&lt;&gt;"深",Q21="")),OR(S21="休",AND(OR(S21="準",S21="深"),OR(T21="休",R$17=30,T$18="×")),R$17=31,S$18="×",S21="")))))),40,0))))</f>
        <v>0</v>
      </c>
      <c r="S162" s="193">
        <f t="shared" ref="S162" si="309">IF(AND($D$1="二交代制",S$17&gt;=1,S$17&lt;=28,S21="当",T21="明",U21="休",V21="当"),10,IF(AND($D$1="三交代制",S$17&gt;=2,S$17&lt;=30,OR(S21="準",S21="深"),OR(T21="準",T21="深"),OR(U21="準",U21="深")),20,IF(AND($D$1="二交代制",OR(S21="当",S21="明"),NOT(OR(AND(S21="当",OR(T21="明",S$17=31,T$18="×"),OR(U21="休",S$17=30,S$17=31,U$18="×")),AND(S21="明",OR(R21="当",S$17=1),OR(T21="休",S$17=31,T$18="×"))))),30,IF(AND($D$1="三交代制",R21&lt;&gt;"準",R21&lt;&gt;"深",OR(S21="準",S21="深"),(NOT(OR(AND(S21="準",OR(R21="日",R21="休",S$17=1,AND(T21&lt;&gt;"準",T21&lt;&gt;"深",R21="")),OR(T21="休",AND(T21="準",OR(U21="休",S$17=30,U$18="×")),S$17=31,T$18="×",T21="")),AND(S21="深",OR(R21="休",S$17=1,AND(T21&lt;&gt;"準",T21&lt;&gt;"深",R21="")),OR(T21="休",AND(OR(T21="準",T21="深"),OR(U21="休",S$17=30,U$18="×")),S$17=31,T$18="×",T21="")))))),40,0))))</f>
        <v>0</v>
      </c>
      <c r="T162" s="193">
        <f t="shared" ref="T162" si="310">IF(AND($D$1="二交代制",T$17&gt;=1,T$17&lt;=28,T21="当",U21="明",V21="休",W21="当"),10,IF(AND($D$1="三交代制",T$17&gt;=2,T$17&lt;=30,OR(T21="準",T21="深"),OR(U21="準",U21="深"),OR(V21="準",V21="深")),20,IF(AND($D$1="二交代制",OR(T21="当",T21="明"),NOT(OR(AND(T21="当",OR(U21="明",T$17=31,U$18="×"),OR(V21="休",T$17=30,T$17=31,V$18="×")),AND(T21="明",OR(S21="当",T$17=1),OR(U21="休",T$17=31,U$18="×"))))),30,IF(AND($D$1="三交代制",S21&lt;&gt;"準",S21&lt;&gt;"深",OR(T21="準",T21="深"),(NOT(OR(AND(T21="準",OR(S21="日",S21="休",T$17=1,AND(U21&lt;&gt;"準",U21&lt;&gt;"深",S21="")),OR(U21="休",AND(U21="準",OR(V21="休",T$17=30,V$18="×")),T$17=31,U$18="×",U21="")),AND(T21="深",OR(S21="休",T$17=1,AND(U21&lt;&gt;"準",U21&lt;&gt;"深",S21="")),OR(U21="休",AND(OR(U21="準",U21="深"),OR(V21="休",T$17=30,V$18="×")),T$17=31,U$18="×",U21="")))))),40,0))))</f>
        <v>0</v>
      </c>
      <c r="U162" s="193">
        <f t="shared" ref="U162" si="311">IF(AND($D$1="二交代制",U$17&gt;=1,U$17&lt;=28,U21="当",V21="明",W21="休",X21="当"),10,IF(AND($D$1="三交代制",U$17&gt;=2,U$17&lt;=30,OR(U21="準",U21="深"),OR(V21="準",V21="深"),OR(W21="準",W21="深")),20,IF(AND($D$1="二交代制",OR(U21="当",U21="明"),NOT(OR(AND(U21="当",OR(V21="明",U$17=31,V$18="×"),OR(W21="休",U$17=30,U$17=31,W$18="×")),AND(U21="明",OR(T21="当",U$17=1),OR(V21="休",U$17=31,V$18="×"))))),30,IF(AND($D$1="三交代制",T21&lt;&gt;"準",T21&lt;&gt;"深",OR(U21="準",U21="深"),(NOT(OR(AND(U21="準",OR(T21="日",T21="休",U$17=1,AND(V21&lt;&gt;"準",V21&lt;&gt;"深",T21="")),OR(V21="休",AND(V21="準",OR(W21="休",U$17=30,W$18="×")),U$17=31,V$18="×",V21="")),AND(U21="深",OR(T21="休",U$17=1,AND(V21&lt;&gt;"準",V21&lt;&gt;"深",T21="")),OR(V21="休",AND(OR(V21="準",V21="深"),OR(W21="休",U$17=30,W$18="×")),U$17=31,V$18="×",V21="")))))),40,0))))</f>
        <v>0</v>
      </c>
      <c r="V162" s="193">
        <f t="shared" ref="V162" si="312">IF(AND($D$1="二交代制",V$17&gt;=1,V$17&lt;=28,V21="当",W21="明",X21="休",Y21="当"),10,IF(AND($D$1="三交代制",V$17&gt;=2,V$17&lt;=30,OR(V21="準",V21="深"),OR(W21="準",W21="深"),OR(X21="準",X21="深")),20,IF(AND($D$1="二交代制",OR(V21="当",V21="明"),NOT(OR(AND(V21="当",OR(W21="明",V$17=31,W$18="×"),OR(X21="休",V$17=30,V$17=31,X$18="×")),AND(V21="明",OR(U21="当",V$17=1),OR(W21="休",V$17=31,W$18="×"))))),30,IF(AND($D$1="三交代制",U21&lt;&gt;"準",U21&lt;&gt;"深",OR(V21="準",V21="深"),(NOT(OR(AND(V21="準",OR(U21="日",U21="休",V$17=1,AND(W21&lt;&gt;"準",W21&lt;&gt;"深",U21="")),OR(W21="休",AND(W21="準",OR(X21="休",V$17=30,X$18="×")),V$17=31,W$18="×",W21="")),AND(V21="深",OR(U21="休",V$17=1,AND(W21&lt;&gt;"準",W21&lt;&gt;"深",U21="")),OR(W21="休",AND(OR(W21="準",W21="深"),OR(X21="休",V$17=30,X$18="×")),V$17=31,W$18="×",W21="")))))),40,0))))</f>
        <v>0</v>
      </c>
      <c r="W162" s="193">
        <f t="shared" ref="W162" si="313">IF(AND($D$1="二交代制",W$17&gt;=1,W$17&lt;=28,W21="当",X21="明",Y21="休",Z21="当"),10,IF(AND($D$1="三交代制",W$17&gt;=2,W$17&lt;=30,OR(W21="準",W21="深"),OR(X21="準",X21="深"),OR(Y21="準",Y21="深")),20,IF(AND($D$1="二交代制",OR(W21="当",W21="明"),NOT(OR(AND(W21="当",OR(X21="明",W$17=31,X$18="×"),OR(Y21="休",W$17=30,W$17=31,Y$18="×")),AND(W21="明",OR(V21="当",W$17=1),OR(X21="休",W$17=31,X$18="×"))))),30,IF(AND($D$1="三交代制",V21&lt;&gt;"準",V21&lt;&gt;"深",OR(W21="準",W21="深"),(NOT(OR(AND(W21="準",OR(V21="日",V21="休",W$17=1,AND(X21&lt;&gt;"準",X21&lt;&gt;"深",V21="")),OR(X21="休",AND(X21="準",OR(Y21="休",W$17=30,Y$18="×")),W$17=31,X$18="×",X21="")),AND(W21="深",OR(V21="休",W$17=1,AND(X21&lt;&gt;"準",X21&lt;&gt;"深",V21="")),OR(X21="休",AND(OR(X21="準",X21="深"),OR(Y21="休",W$17=30,Y$18="×")),W$17=31,X$18="×",X21="")))))),40,0))))</f>
        <v>0</v>
      </c>
      <c r="X162" s="193">
        <f t="shared" ref="X162" si="314">IF(AND($D$1="二交代制",X$17&gt;=1,X$17&lt;=28,X21="当",Y21="明",Z21="休",AA21="当"),10,IF(AND($D$1="三交代制",X$17&gt;=2,X$17&lt;=30,OR(X21="準",X21="深"),OR(Y21="準",Y21="深"),OR(Z21="準",Z21="深")),20,IF(AND($D$1="二交代制",OR(X21="当",X21="明"),NOT(OR(AND(X21="当",OR(Y21="明",X$17=31,Y$18="×"),OR(Z21="休",X$17=30,X$17=31,Z$18="×")),AND(X21="明",OR(W21="当",X$17=1),OR(Y21="休",X$17=31,Y$18="×"))))),30,IF(AND($D$1="三交代制",W21&lt;&gt;"準",W21&lt;&gt;"深",OR(X21="準",X21="深"),(NOT(OR(AND(X21="準",OR(W21="日",W21="休",X$17=1,AND(Y21&lt;&gt;"準",Y21&lt;&gt;"深",W21="")),OR(Y21="休",AND(Y21="準",OR(Z21="休",X$17=30,Z$18="×")),X$17=31,Y$18="×",Y21="")),AND(X21="深",OR(W21="休",X$17=1,AND(Y21&lt;&gt;"準",Y21&lt;&gt;"深",W21="")),OR(Y21="休",AND(OR(Y21="準",Y21="深"),OR(Z21="休",X$17=30,Z$18="×")),X$17=31,Y$18="×",Y21="")))))),40,0))))</f>
        <v>0</v>
      </c>
      <c r="Y162" s="193">
        <f t="shared" ref="Y162" si="315">IF(AND($D$1="二交代制",Y$17&gt;=1,Y$17&lt;=28,Y21="当",Z21="明",AA21="休",AB21="当"),10,IF(AND($D$1="三交代制",Y$17&gt;=2,Y$17&lt;=30,OR(Y21="準",Y21="深"),OR(Z21="準",Z21="深"),OR(AA21="準",AA21="深")),20,IF(AND($D$1="二交代制",OR(Y21="当",Y21="明"),NOT(OR(AND(Y21="当",OR(Z21="明",Y$17=31,Z$18="×"),OR(AA21="休",Y$17=30,Y$17=31,AA$18="×")),AND(Y21="明",OR(X21="当",Y$17=1),OR(Z21="休",Y$17=31,Z$18="×"))))),30,IF(AND($D$1="三交代制",X21&lt;&gt;"準",X21&lt;&gt;"深",OR(Y21="準",Y21="深"),(NOT(OR(AND(Y21="準",OR(X21="日",X21="休",Y$17=1,AND(Z21&lt;&gt;"準",Z21&lt;&gt;"深",X21="")),OR(Z21="休",AND(Z21="準",OR(AA21="休",Y$17=30,AA$18="×")),Y$17=31,Z$18="×",Z21="")),AND(Y21="深",OR(X21="休",Y$17=1,AND(Z21&lt;&gt;"準",Z21&lt;&gt;"深",X21="")),OR(Z21="休",AND(OR(Z21="準",Z21="深"),OR(AA21="休",Y$17=30,AA$18="×")),Y$17=31,Z$18="×",Z21="")))))),40,0))))</f>
        <v>0</v>
      </c>
      <c r="Z162" s="193">
        <f t="shared" ref="Z162" si="316">IF(AND($D$1="二交代制",Z$17&gt;=1,Z$17&lt;=28,Z21="当",AA21="明",AB21="休",AC21="当"),10,IF(AND($D$1="三交代制",Z$17&gt;=2,Z$17&lt;=30,OR(Z21="準",Z21="深"),OR(AA21="準",AA21="深"),OR(AB21="準",AB21="深")),20,IF(AND($D$1="二交代制",OR(Z21="当",Z21="明"),NOT(OR(AND(Z21="当",OR(AA21="明",Z$17=31,AA$18="×"),OR(AB21="休",Z$17=30,Z$17=31,AB$18="×")),AND(Z21="明",OR(Y21="当",Z$17=1),OR(AA21="休",Z$17=31,AA$18="×"))))),30,IF(AND($D$1="三交代制",Y21&lt;&gt;"準",Y21&lt;&gt;"深",OR(Z21="準",Z21="深"),(NOT(OR(AND(Z21="準",OR(Y21="日",Y21="休",Z$17=1,AND(AA21&lt;&gt;"準",AA21&lt;&gt;"深",Y21="")),OR(AA21="休",AND(AA21="準",OR(AB21="休",Z$17=30,AB$18="×")),Z$17=31,AA$18="×",AA21="")),AND(Z21="深",OR(Y21="休",Z$17=1,AND(AA21&lt;&gt;"準",AA21&lt;&gt;"深",Y21="")),OR(AA21="休",AND(OR(AA21="準",AA21="深"),OR(AB21="休",Z$17=30,AB$18="×")),Z$17=31,AA$18="×",AA21="")))))),40,0))))</f>
        <v>0</v>
      </c>
      <c r="AA162" s="193">
        <f t="shared" ref="AA162" si="317">IF(AND($D$1="二交代制",AA$17&gt;=1,AA$17&lt;=28,AA21="当",AB21="明",AC21="休",AD21="当"),10,IF(AND($D$1="三交代制",AA$17&gt;=2,AA$17&lt;=30,OR(AA21="準",AA21="深"),OR(AB21="準",AB21="深"),OR(AC21="準",AC21="深")),20,IF(AND($D$1="二交代制",OR(AA21="当",AA21="明"),NOT(OR(AND(AA21="当",OR(AB21="明",AA$17=31,AB$18="×"),OR(AC21="休",AA$17=30,AA$17=31,AC$18="×")),AND(AA21="明",OR(Z21="当",AA$17=1),OR(AB21="休",AA$17=31,AB$18="×"))))),30,IF(AND($D$1="三交代制",Z21&lt;&gt;"準",Z21&lt;&gt;"深",OR(AA21="準",AA21="深"),(NOT(OR(AND(AA21="準",OR(Z21="日",Z21="休",AA$17=1,AND(AB21&lt;&gt;"準",AB21&lt;&gt;"深",Z21="")),OR(AB21="休",AND(AB21="準",OR(AC21="休",AA$17=30,AC$18="×")),AA$17=31,AB$18="×",AB21="")),AND(AA21="深",OR(Z21="休",AA$17=1,AND(AB21&lt;&gt;"準",AB21&lt;&gt;"深",Z21="")),OR(AB21="休",AND(OR(AB21="準",AB21="深"),OR(AC21="休",AA$17=30,AC$18="×")),AA$17=31,AB$18="×",AB21="")))))),40,0))))</f>
        <v>0</v>
      </c>
      <c r="AB162" s="193">
        <f t="shared" ref="AB162" si="318">IF(AND($D$1="二交代制",AB$17&gt;=1,AB$17&lt;=28,AB21="当",AC21="明",AD21="休",AE21="当"),10,IF(AND($D$1="三交代制",AB$17&gt;=2,AB$17&lt;=30,OR(AB21="準",AB21="深"),OR(AC21="準",AC21="深"),OR(AD21="準",AD21="深")),20,IF(AND($D$1="二交代制",OR(AB21="当",AB21="明"),NOT(OR(AND(AB21="当",OR(AC21="明",AB$17=31,AC$18="×"),OR(AD21="休",AB$17=30,AB$17=31,AD$18="×")),AND(AB21="明",OR(AA21="当",AB$17=1),OR(AC21="休",AB$17=31,AC$18="×"))))),30,IF(AND($D$1="三交代制",AA21&lt;&gt;"準",AA21&lt;&gt;"深",OR(AB21="準",AB21="深"),(NOT(OR(AND(AB21="準",OR(AA21="日",AA21="休",AB$17=1,AND(AC21&lt;&gt;"準",AC21&lt;&gt;"深",AA21="")),OR(AC21="休",AND(AC21="準",OR(AD21="休",AB$17=30,AD$18="×")),AB$17=31,AC$18="×",AC21="")),AND(AB21="深",OR(AA21="休",AB$17=1,AND(AC21&lt;&gt;"準",AC21&lt;&gt;"深",AA21="")),OR(AC21="休",AND(OR(AC21="準",AC21="深"),OR(AD21="休",AB$17=30,AD$18="×")),AB$17=31,AC$18="×",AC21="")))))),40,0))))</f>
        <v>0</v>
      </c>
      <c r="AC162" s="193">
        <f t="shared" ref="AC162" si="319">IF(AND($D$1="二交代制",AC$17&gt;=1,AC$17&lt;=28,AC21="当",AD21="明",AE21="休",AF21="当"),10,IF(AND($D$1="三交代制",AC$17&gt;=2,AC$17&lt;=30,OR(AC21="準",AC21="深"),OR(AD21="準",AD21="深"),OR(AE21="準",AE21="深")),20,IF(AND($D$1="二交代制",OR(AC21="当",AC21="明"),NOT(OR(AND(AC21="当",OR(AD21="明",AC$17=31,AD$18="×"),OR(AE21="休",AC$17=30,AC$17=31,AE$18="×")),AND(AC21="明",OR(AB21="当",AC$17=1),OR(AD21="休",AC$17=31,AD$18="×"))))),30,IF(AND($D$1="三交代制",AB21&lt;&gt;"準",AB21&lt;&gt;"深",OR(AC21="準",AC21="深"),(NOT(OR(AND(AC21="準",OR(AB21="日",AB21="休",AC$17=1,AND(AD21&lt;&gt;"準",AD21&lt;&gt;"深",AB21="")),OR(AD21="休",AND(AD21="準",OR(AE21="休",AC$17=30,AE$18="×")),AC$17=31,AD$18="×",AD21="")),AND(AC21="深",OR(AB21="休",AC$17=1,AND(AD21&lt;&gt;"準",AD21&lt;&gt;"深",AB21="")),OR(AD21="休",AND(OR(AD21="準",AD21="深"),OR(AE21="休",AC$17=30,AE$18="×")),AC$17=31,AD$18="×",AD21="")))))),40,0))))</f>
        <v>0</v>
      </c>
      <c r="AD162" s="193">
        <f t="shared" ref="AD162" si="320">IF(AND($D$1="二交代制",AD$17&gt;=1,AD$17&lt;=28,AD21="当",AE21="明",AF21="休",AG21="当"),10,IF(AND($D$1="三交代制",AD$17&gt;=2,AD$17&lt;=30,OR(AD21="準",AD21="深"),OR(AE21="準",AE21="深"),OR(AF21="準",AF21="深")),20,IF(AND($D$1="二交代制",OR(AD21="当",AD21="明"),NOT(OR(AND(AD21="当",OR(AE21="明",AD$17=31,AE$18="×"),OR(AF21="休",AD$17=30,AD$17=31,AF$18="×")),AND(AD21="明",OR(AC21="当",AD$17=1),OR(AE21="休",AD$17=31,AE$18="×"))))),30,IF(AND($D$1="三交代制",AC21&lt;&gt;"準",AC21&lt;&gt;"深",OR(AD21="準",AD21="深"),(NOT(OR(AND(AD21="準",OR(AC21="日",AC21="休",AD$17=1,AND(AE21&lt;&gt;"準",AE21&lt;&gt;"深",AC21="")),OR(AE21="休",AND(AE21="準",OR(AF21="休",AD$17=30,AF$18="×")),AD$17=31,AE$18="×",AE21="")),AND(AD21="深",OR(AC21="休",AD$17=1,AND(AE21&lt;&gt;"準",AE21&lt;&gt;"深",AC21="")),OR(AE21="休",AND(OR(AE21="準",AE21="深"),OR(AF21="休",AD$17=30,AF$18="×")),AD$17=31,AE$18="×",AE21="")))))),40,0))))</f>
        <v>0</v>
      </c>
      <c r="AE162" s="193">
        <f t="shared" ref="AE162" si="321">IF(AND($D$1="二交代制",AE$17&gt;=1,AE$17&lt;=28,AE21="当",AF21="明",AG21="休",AH21="当"),10,IF(AND($D$1="三交代制",AE$17&gt;=2,AE$17&lt;=30,OR(AE21="準",AE21="深"),OR(AF21="準",AF21="深"),OR(AG21="準",AG21="深")),20,IF(AND($D$1="二交代制",OR(AE21="当",AE21="明"),NOT(OR(AND(AE21="当",OR(AF21="明",AE$17=31,AF$18="×"),OR(AG21="休",AE$17=30,AE$17=31,AG$18="×")),AND(AE21="明",OR(AD21="当",AE$17=1),OR(AF21="休",AE$17=31,AF$18="×"))))),30,IF(AND($D$1="三交代制",AD21&lt;&gt;"準",AD21&lt;&gt;"深",OR(AE21="準",AE21="深"),(NOT(OR(AND(AE21="準",OR(AD21="日",AD21="休",AE$17=1,AND(AF21&lt;&gt;"準",AF21&lt;&gt;"深",AD21="")),OR(AF21="休",AND(AF21="準",OR(AG21="休",AE$17=30,AG$18="×")),AE$17=31,AF$18="×",AF21="")),AND(AE21="深",OR(AD21="休",AE$17=1,AND(AF21&lt;&gt;"準",AF21&lt;&gt;"深",AD21="")),OR(AF21="休",AND(OR(AF21="準",AF21="深"),OR(AG21="休",AE$17=30,AG$18="×")),AE$17=31,AF$18="×",AF21="")))))),40,0))))</f>
        <v>0</v>
      </c>
      <c r="AF162" s="193">
        <f t="shared" ref="AF162" si="322">IF(AND($D$1="二交代制",AF$17&gt;=1,AF$17&lt;=28,AF21="当",AG21="明",AH21="休",AI21="当"),10,IF(AND($D$1="三交代制",AF$17&gt;=2,AF$17&lt;=30,OR(AF21="準",AF21="深"),OR(AG21="準",AG21="深"),OR(AH21="準",AH21="深")),20,IF(AND($D$1="二交代制",OR(AF21="当",AF21="明"),NOT(OR(AND(AF21="当",OR(AG21="明",AF$17=31,AG$18="×"),OR(AH21="休",AF$17=30,AF$17=31,AH$18="×")),AND(AF21="明",OR(AE21="当",AF$17=1),OR(AG21="休",AF$17=31,AG$18="×"))))),30,IF(AND($D$1="三交代制",AE21&lt;&gt;"準",AE21&lt;&gt;"深",OR(AF21="準",AF21="深"),(NOT(OR(AND(AF21="準",OR(AE21="日",AE21="休",AF$17=1,AND(AG21&lt;&gt;"準",AG21&lt;&gt;"深",AE21="")),OR(AG21="休",AND(AG21="準",OR(AH21="休",AF$17=30,AH$18="×")),AF$17=31,AG$18="×",AG21="")),AND(AF21="深",OR(AE21="休",AF$17=1,AND(AG21&lt;&gt;"準",AG21&lt;&gt;"深",AE21="")),OR(AG21="休",AND(OR(AG21="準",AG21="深"),OR(AH21="休",AF$17=30,AH$18="×")),AF$17=31,AG$18="×",AG21="")))))),40,0))))</f>
        <v>0</v>
      </c>
      <c r="AG162" s="193">
        <f t="shared" ref="AG162" si="323">IF(AND($D$1="二交代制",AG$17&gt;=1,AG$17&lt;=28,AG21="当",AH21="明",AI21="休",AJ21="当"),10,IF(AND($D$1="三交代制",AG$17&gt;=2,AG$17&lt;=30,OR(AG21="準",AG21="深"),OR(AH21="準",AH21="深"),OR(AI21="準",AI21="深")),20,IF(AND($D$1="二交代制",OR(AG21="当",AG21="明"),NOT(OR(AND(AG21="当",OR(AH21="明",AG$17=31,AH$18="×"),OR(AI21="休",AG$17=30,AG$17=31,AI$18="×")),AND(AG21="明",OR(AF21="当",AG$17=1),OR(AH21="休",AG$17=31,AH$18="×"))))),30,IF(AND($D$1="三交代制",AF21&lt;&gt;"準",AF21&lt;&gt;"深",OR(AG21="準",AG21="深"),(NOT(OR(AND(AG21="準",OR(AF21="日",AF21="休",AG$17=1,AND(AH21&lt;&gt;"準",AH21&lt;&gt;"深",AF21="")),OR(AH21="休",AND(AH21="準",OR(AI21="休",AG$17=30,AI$18="×")),AG$17=31,AH$18="×",AH21="")),AND(AG21="深",OR(AF21="休",AG$17=1,AND(AH21&lt;&gt;"準",AH21&lt;&gt;"深",AF21="")),OR(AH21="休",AND(OR(AH21="準",AH21="深"),OR(AI21="休",AG$17=30,AI$18="×")),AG$17=31,AH$18="×",AH21="")))))),40,0))))</f>
        <v>0</v>
      </c>
      <c r="AH162" s="193">
        <f t="shared" ref="AH162" si="324">IF(AND($D$1="二交代制",AH$17&gt;=1,AH$17&lt;=28,AH21="当",AI21="明",AJ21="休",AK21="当"),10,IF(AND($D$1="三交代制",AH$17&gt;=2,AH$17&lt;=30,OR(AH21="準",AH21="深"),OR(AI21="準",AI21="深"),OR(AJ21="準",AJ21="深")),20,IF(AND($D$1="二交代制",OR(AH21="当",AH21="明"),NOT(OR(AND(AH21="当",OR(AI21="明",AH$17=31,AI$18="×"),OR(AJ21="休",AH$17=30,AH$17=31,AJ$18="×")),AND(AH21="明",OR(AG21="当",AH$17=1),OR(AI21="休",AH$17=31,AI$18="×"))))),30,IF(AND($D$1="三交代制",AG21&lt;&gt;"準",AG21&lt;&gt;"深",OR(AH21="準",AH21="深"),(NOT(OR(AND(AH21="準",OR(AG21="日",AG21="休",AH$17=1,AND(AI21&lt;&gt;"準",AI21&lt;&gt;"深",AG21="")),OR(AI21="休",AND(AI21="準",OR(AJ21="休",AH$17=30,AJ$18="×")),AH$17=31,AI$18="×",AI21="")),AND(AH21="深",OR(AG21="休",AH$17=1,AND(AI21&lt;&gt;"準",AI21&lt;&gt;"深",AG21="")),OR(AI21="休",AND(OR(AI21="準",AI21="深"),OR(AJ21="休",AH$17=30,AJ$18="×")),AH$17=31,AI$18="×",AI21="")))))),40,0))))</f>
        <v>0</v>
      </c>
      <c r="AI162" s="193">
        <f t="shared" ref="AI162" si="325">IF(AND($D$1="二交代制",AI$17&gt;=1,AI$17&lt;=28,AI21="当",AJ21="明",AK21="休",AL21="当"),10,IF(AND($D$1="三交代制",AI$17&gt;=2,AI$17&lt;=30,OR(AI21="準",AI21="深"),OR(AJ21="準",AJ21="深"),OR(AK21="準",AK21="深")),20,IF(AND($D$1="二交代制",OR(AI21="当",AI21="明"),NOT(OR(AND(AI21="当",OR(AJ21="明",AI$17=31,AJ$18="×"),OR(AK21="休",AI$17=30,AI$17=31,AK$18="×")),AND(AI21="明",OR(AH21="当",AI$17=1),OR(AJ21="休",AI$17=31,AJ$18="×"))))),30,IF(AND($D$1="三交代制",AH21&lt;&gt;"準",AH21&lt;&gt;"深",OR(AI21="準",AI21="深"),(NOT(OR(AND(AI21="準",OR(AH21="日",AH21="休",AI$17=1,AND(AJ21&lt;&gt;"準",AJ21&lt;&gt;"深",AH21="")),OR(AJ21="休",AND(AJ21="準",OR(AK21="休",AI$17=30,AK$18="×")),AI$17=31,AJ$18="×",AJ21="")),AND(AI21="深",OR(AH21="休",AI$17=1,AND(AJ21&lt;&gt;"準",AJ21&lt;&gt;"深",AH21="")),OR(AJ21="休",AND(OR(AJ21="準",AJ21="深"),OR(AK21="休",AI$17=30,AK$18="×")),AI$17=31,AJ$18="×",AJ21="")))))),40,0))))</f>
        <v>0</v>
      </c>
      <c r="AJ162" s="193">
        <f t="shared" ref="AJ162" si="326">IF(AND($D$1="二交代制",AJ$17&gt;=1,AJ$17&lt;=28,AJ21="当",AK21="明",AL21="休",AM21="当"),10,IF(AND($D$1="三交代制",AJ$17&gt;=2,AJ$17&lt;=30,OR(AJ21="準",AJ21="深"),OR(AK21="準",AK21="深"),OR(AL21="準",AL21="深")),20,IF(AND($D$1="二交代制",OR(AJ21="当",AJ21="明"),NOT(OR(AND(AJ21="当",OR(AK21="明",AJ$17=31,AK$18="×"),OR(AL21="休",AJ$17=30,AJ$17=31,AL$18="×")),AND(AJ21="明",OR(AI21="当",AJ$17=1),OR(AK21="休",AJ$17=31,AK$18="×"))))),30,IF(AND($D$1="三交代制",AI21&lt;&gt;"準",AI21&lt;&gt;"深",OR(AJ21="準",AJ21="深"),(NOT(OR(AND(AJ21="準",OR(AI21="日",AI21="休",AJ$17=1,AND(AK21&lt;&gt;"準",AK21&lt;&gt;"深",AI21="")),OR(AK21="休",AND(AK21="準",OR(AL21="休",AJ$17=30,AL$18="×")),AJ$17=31,AK$18="×",AK21="")),AND(AJ21="深",OR(AI21="休",AJ$17=1,AND(AK21&lt;&gt;"準",AK21&lt;&gt;"深",AI21="")),OR(AK21="休",AND(OR(AK21="準",AK21="深"),OR(AL21="休",AJ$17=30,AL$18="×")),AJ$17=31,AK$18="×",AK21="")))))),40,0))))</f>
        <v>0</v>
      </c>
      <c r="AK162" s="193">
        <f t="shared" ref="AK162" si="327">IF(AND($D$1="二交代制",AK$17&gt;=1,AK$17&lt;=28,AK21="当",AL21="明",AM21="休",AN21="当"),10,IF(AND($D$1="三交代制",AK$17&gt;=2,AK$17&lt;=30,OR(AK21="準",AK21="深"),OR(AL21="準",AL21="深"),OR(AM21="準",AM21="深")),20,IF(AND($D$1="二交代制",OR(AK21="当",AK21="明"),NOT(OR(AND(AK21="当",OR(AL21="明",AK$17=31,AL$18="×"),OR(AM21="休",AK$17=30,AK$17=31,AM$18="×")),AND(AK21="明",OR(AJ21="当",AK$17=1),OR(AL21="休",AK$17=31,AL$18="×"))))),30,IF(AND($D$1="三交代制",AJ21&lt;&gt;"準",AJ21&lt;&gt;"深",OR(AK21="準",AK21="深"),(NOT(OR(AND(AK21="準",OR(AJ21="日",AJ21="休",AK$17=1,AND(AL21&lt;&gt;"準",AL21&lt;&gt;"深",AJ21="")),OR(AL21="休",AND(AL21="準",OR(AM21="休",AK$17=30,AM$18="×")),AK$17=31,AL$18="×",AL21="")),AND(AK21="深",OR(AJ21="休",AK$17=1,AND(AL21&lt;&gt;"準",AL21&lt;&gt;"深",AJ21="")),OR(AL21="休",AND(OR(AL21="準",AL21="深"),OR(AM21="休",AK$17=30,AM$18="×")),AK$17=31,AL$18="×",AL21="")))))),40,0))))</f>
        <v>0</v>
      </c>
      <c r="AL162" s="193">
        <f t="shared" ref="AL162" si="328">IF(AND($D$1="二交代制",AL$17&gt;=1,AL$17&lt;=28,AL21="当",AM21="明",AN21="休",AO21="当"),10,IF(AND($D$1="三交代制",AL$17&gt;=2,AL$17&lt;=30,OR(AL21="準",AL21="深"),OR(AM21="準",AM21="深"),OR(AN21="準",AN21="深")),20,IF(AND($D$1="二交代制",OR(AL21="当",AL21="明"),NOT(OR(AND(AL21="当",OR(AM21="明",AL$17=31,AM$18="×"),OR(AN21="休",AL$17=30,AL$17=31,AN$18="×")),AND(AL21="明",OR(AK21="当",AL$17=1),OR(AM21="休",AL$17=31,AM$18="×"))))),30,IF(AND($D$1="三交代制",AK21&lt;&gt;"準",AK21&lt;&gt;"深",OR(AL21="準",AL21="深"),(NOT(OR(AND(AL21="準",OR(AK21="日",AK21="休",AL$17=1,AND(AM21&lt;&gt;"準",AM21&lt;&gt;"深",AK21="")),OR(AM21="休",AND(AM21="準",OR(AN21="休",AL$17=30,AN$18="×")),AL$17=31,AM$18="×",AM21="")),AND(AL21="深",OR(AK21="休",AL$17=1,AND(AM21&lt;&gt;"準",AM21&lt;&gt;"深",AK21="")),OR(AM21="休",AND(OR(AM21="準",AM21="深"),OR(AN21="休",AL$17=30,AN$18="×")),AL$17=31,AM$18="×",AM21="")))))),40,0))))</f>
        <v>0</v>
      </c>
      <c r="AM162" s="193">
        <f t="shared" ref="AM162" si="329">IF(AND($D$1="二交代制",AM$17&gt;=1,AM$17&lt;=28,AM21="当",AN21="明",AO21="休",AP21="当"),10,IF(AND($D$1="三交代制",AM$17&gt;=2,AM$17&lt;=30,OR(AM21="準",AM21="深"),OR(AN21="準",AN21="深"),OR(AO21="準",AO21="深")),20,IF(AND($D$1="二交代制",OR(AM21="当",AM21="明"),NOT(OR(AND(AM21="当",OR(AN21="明",AM$17=31,AN$18="×"),OR(AO21="休",AM$17=30,AM$17=31,AO$18="×")),AND(AM21="明",OR(AL21="当",AM$17=1),OR(AN21="休",AM$17=31,AN$18="×"))))),30,IF(AND($D$1="三交代制",AL21&lt;&gt;"準",AL21&lt;&gt;"深",OR(AM21="準",AM21="深"),(NOT(OR(AND(AM21="準",OR(AL21="日",AL21="休",AM$17=1,AND(AN21&lt;&gt;"準",AN21&lt;&gt;"深",AL21="")),OR(AN21="休",AND(AN21="準",OR(AO21="休",AM$17=30,AO$18="×")),AM$17=31,AN$18="×",AN21="")),AND(AM21="深",OR(AL21="休",AM$17=1,AND(AN21&lt;&gt;"準",AN21&lt;&gt;"深",AL21="")),OR(AN21="休",AND(OR(AN21="準",AN21="深"),OR(AO21="休",AM$17=30,AO$18="×")),AM$17=31,AN$18="×",AN21="")))))),40,0))))</f>
        <v>0</v>
      </c>
      <c r="AN162" s="193">
        <f t="shared" ref="AN162" si="330">IF(AND($D$1="二交代制",AN$17&gt;=1,AN$17&lt;=28,AN21="当",AO21="明",AP21="休",AQ21="当"),10,IF(AND($D$1="三交代制",AN$17&gt;=2,AN$17&lt;=30,OR(AN21="準",AN21="深"),OR(AO21="準",AO21="深"),OR(AP21="準",AP21="深")),20,IF(AND($D$1="二交代制",OR(AN21="当",AN21="明"),NOT(OR(AND(AN21="当",OR(AO21="明",AN$17=31,AO$18="×"),OR(AP21="休",AN$17=30,AN$17=31,AP$18="×")),AND(AN21="明",OR(AM21="当",AN$17=1),OR(AO21="休",AN$17=31,AO$18="×"))))),30,IF(AND($D$1="三交代制",AM21&lt;&gt;"準",AM21&lt;&gt;"深",OR(AN21="準",AN21="深"),(NOT(OR(AND(AN21="準",OR(AM21="日",AM21="休",AN$17=1,AND(AO21&lt;&gt;"準",AO21&lt;&gt;"深",AM21="")),OR(AO21="休",AND(AO21="準",OR(AP21="休",AN$17=30,AP$18="×")),AN$17=31,AO$18="×",AO21="")),AND(AN21="深",OR(AM21="休",AN$17=1,AND(AO21&lt;&gt;"準",AO21&lt;&gt;"深",AM21="")),OR(AO21="休",AND(OR(AO21="準",AO21="深"),OR(AP21="休",AN$17=30,AP$18="×")),AN$17=31,AO$18="×",AO21="")))))),40,0))))</f>
        <v>0</v>
      </c>
      <c r="AO162" s="193">
        <f t="shared" ref="AO162" si="331">IF(AND($D$1="二交代制",AO$17&gt;=1,AO$17&lt;=28,AO21="当",AP21="明",AQ21="休",AR21="当"),10,IF(AND($D$1="三交代制",AO$17&gt;=2,AO$17&lt;=30,OR(AO21="準",AO21="深"),OR(AP21="準",AP21="深"),OR(AQ21="準",AQ21="深")),20,IF(AND($D$1="二交代制",OR(AO21="当",AO21="明"),NOT(OR(AND(AO21="当",OR(AP21="明",AO$17=31,AP$18="×"),OR(AQ21="休",AO$17=30,AO$17=31,AQ$18="×")),AND(AO21="明",OR(AN21="当",AO$17=1),OR(AP21="休",AO$17=31,AP$18="×"))))),30,IF(AND($D$1="三交代制",AN21&lt;&gt;"準",AN21&lt;&gt;"深",OR(AO21="準",AO21="深"),(NOT(OR(AND(AO21="準",OR(AN21="日",AN21="休",AO$17=1,AND(AP21&lt;&gt;"準",AP21&lt;&gt;"深",AN21="")),OR(AP21="休",AND(AP21="準",OR(AQ21="休",AO$17=30,AQ$18="×")),AO$17=31,AP$18="×",AP21="")),AND(AO21="深",OR(AN21="休",AO$17=1,AND(AP21&lt;&gt;"準",AP21&lt;&gt;"深",AN21="")),OR(AP21="休",AND(OR(AP21="準",AP21="深"),OR(AQ21="休",AO$17=30,AQ$18="×")),AO$17=31,AP$18="×",AP21="")))))),40,0))))</f>
        <v>0</v>
      </c>
      <c r="AP162" s="100"/>
      <c r="AQ162" s="100"/>
      <c r="BA162" s="87" t="str">
        <f>IF(Aチーム用勤務希望表!BA162&lt;&gt;"",Aチーム用勤務希望表!BA162,"")</f>
        <v>名称</v>
      </c>
      <c r="BB162" s="87" t="str">
        <f>IF(Aチーム用勤務希望表!BB162&lt;&gt;"",Aチーム用勤務希望表!BB162,"")</f>
        <v>日付</v>
      </c>
      <c r="BC162" s="87" t="str">
        <f>IF(Aチーム用勤務希望表!BC162&lt;&gt;"",Aチーム用勤務希望表!BC162,"")</f>
        <v>備考</v>
      </c>
      <c r="BD162" s="101">
        <f>IF(K$18&lt;&gt;"×",$D$9,"×")</f>
        <v>44927</v>
      </c>
      <c r="BE162" s="101">
        <f>IF(L$18&lt;&gt;"×",$D$9+1,"×")</f>
        <v>44928</v>
      </c>
      <c r="BF162" s="101">
        <f>IF(M$18&lt;&gt;"×",$D$9+2,"×")</f>
        <v>44929</v>
      </c>
      <c r="BG162" s="101">
        <f>IF(N$18&lt;&gt;"×",$D$9+3,"×")</f>
        <v>44930</v>
      </c>
      <c r="BH162" s="101">
        <f>IF(O$18&lt;&gt;"×",$D$9+4,"×")</f>
        <v>44931</v>
      </c>
      <c r="BI162" s="101">
        <f>IF(P$18&lt;&gt;"×",$D$9+5,"×")</f>
        <v>44932</v>
      </c>
      <c r="BJ162" s="101">
        <f>IF(Q$18&lt;&gt;"×",$D$9+6,"×")</f>
        <v>44933</v>
      </c>
      <c r="BK162" s="101">
        <f>IF(R$18&lt;&gt;"×",$D$9+7,"×")</f>
        <v>44934</v>
      </c>
      <c r="BL162" s="101">
        <f>IF(S$18&lt;&gt;"×",$D$9+8,"×")</f>
        <v>44935</v>
      </c>
      <c r="BM162" s="101">
        <f>IF(T$18&lt;&gt;"×",$D$9+9,"×")</f>
        <v>44936</v>
      </c>
      <c r="BN162" s="101">
        <f>IF(U$18&lt;&gt;"×",$D$9+10,"×")</f>
        <v>44937</v>
      </c>
      <c r="BO162" s="101">
        <f>IF(V$18&lt;&gt;"×",$D$9+11,"×")</f>
        <v>44938</v>
      </c>
      <c r="BP162" s="101">
        <f>IF(W$18&lt;&gt;"×",$D$9+12,"×")</f>
        <v>44939</v>
      </c>
      <c r="BQ162" s="101">
        <f>IF(X$18&lt;&gt;"×",$D$9+13,"×")</f>
        <v>44940</v>
      </c>
      <c r="BR162" s="101">
        <f>IF(Y$18&lt;&gt;"×",$D$9+14,"×")</f>
        <v>44941</v>
      </c>
      <c r="BS162" s="101">
        <f>IF(Z$18&lt;&gt;"×",$D$9+15,"×")</f>
        <v>44942</v>
      </c>
      <c r="BT162" s="101">
        <f>IF(AA$18&lt;&gt;"×",$D$9+16,"×")</f>
        <v>44943</v>
      </c>
      <c r="BU162" s="101">
        <f>IF(AB$18&lt;&gt;"×",$D$9+17,"×")</f>
        <v>44944</v>
      </c>
      <c r="BV162" s="101">
        <f>IF(AC$18&lt;&gt;"×",$D$9+18,"×")</f>
        <v>44945</v>
      </c>
      <c r="BW162" s="101">
        <f>IF(AD$18&lt;&gt;"×",$D$9+19,"×")</f>
        <v>44946</v>
      </c>
      <c r="BX162" s="101">
        <f>IF(AE$18&lt;&gt;"×",$D$9+20,"×")</f>
        <v>44947</v>
      </c>
      <c r="BY162" s="101">
        <f>IF(AF$18&lt;&gt;"×",$D$9+21,"×")</f>
        <v>44948</v>
      </c>
      <c r="BZ162" s="101">
        <f>IF(AG$18&lt;&gt;"×",$D$9+22,"×")</f>
        <v>44949</v>
      </c>
      <c r="CA162" s="101">
        <f>IF(AH$18&lt;&gt;"×",$D$9+23,"×")</f>
        <v>44950</v>
      </c>
      <c r="CB162" s="101">
        <f>IF(AI$18&lt;&gt;"×",$D$9+24,"×")</f>
        <v>44951</v>
      </c>
      <c r="CC162" s="101">
        <f>IF(AJ$18&lt;&gt;"×",$D$9+25,"×")</f>
        <v>44952</v>
      </c>
      <c r="CD162" s="101">
        <f>IF(AK$18&lt;&gt;"×",$D$9+26,"×")</f>
        <v>44953</v>
      </c>
      <c r="CE162" s="101">
        <f>IF(AL$18&lt;&gt;"×",$D$9+27,"×")</f>
        <v>44954</v>
      </c>
      <c r="CF162" s="101">
        <f>IF(AM$18&lt;&gt;"×",$D$9+28,"×")</f>
        <v>44955</v>
      </c>
      <c r="CG162" s="101">
        <f>IF(AN$18&lt;&gt;"×",$D$9+29,"×")</f>
        <v>44956</v>
      </c>
      <c r="CH162" s="101">
        <f>IF(AO$18&lt;&gt;"×",$D$9+30,"×")</f>
        <v>44957</v>
      </c>
    </row>
    <row r="163" spans="3:86" x14ac:dyDescent="0.4">
      <c r="C163" s="308"/>
      <c r="D163" s="308"/>
      <c r="E163" s="114" t="s">
        <v>33</v>
      </c>
      <c r="F163" s="114"/>
      <c r="G163" s="114"/>
      <c r="H163" s="54" t="s">
        <v>91</v>
      </c>
      <c r="I163" s="307"/>
      <c r="J163" s="202"/>
      <c r="K163" s="193"/>
      <c r="L163" s="193"/>
      <c r="M163" s="193"/>
      <c r="N163" s="193"/>
      <c r="O163" s="193"/>
      <c r="P163" s="193"/>
      <c r="Q163" s="193"/>
      <c r="R163" s="193"/>
      <c r="S163" s="193"/>
      <c r="T163" s="193"/>
      <c r="U163" s="193"/>
      <c r="V163" s="193"/>
      <c r="W163" s="193"/>
      <c r="X163" s="193"/>
      <c r="Y163" s="193"/>
      <c r="Z163" s="193"/>
      <c r="AA163" s="193"/>
      <c r="AB163" s="193"/>
      <c r="AC163" s="193"/>
      <c r="AD163" s="193"/>
      <c r="AE163" s="193"/>
      <c r="AF163" s="193"/>
      <c r="AG163" s="193"/>
      <c r="AH163" s="193"/>
      <c r="AI163" s="193"/>
      <c r="AJ163" s="193"/>
      <c r="AK163" s="193"/>
      <c r="AL163" s="193"/>
      <c r="AM163" s="193"/>
      <c r="AN163" s="193"/>
      <c r="AO163" s="193"/>
      <c r="AP163" s="100"/>
      <c r="AQ163" s="100"/>
      <c r="BA163" s="87" t="str">
        <f>IF(Aチーム用勤務希望表!BA163&lt;&gt;"",Aチーム用勤務希望表!BA163,"")</f>
        <v>元日</v>
      </c>
      <c r="BB163" s="140">
        <f>IF(Aチーム用勤務希望表!BB163&lt;&gt;"",Aチーム用勤務希望表!BB163,"")</f>
        <v>44562</v>
      </c>
      <c r="BC163" s="87" t="str">
        <f>IF(Aチーム用勤務希望表!BC163&lt;&gt;"",Aチーム用勤務希望表!BC163,"")</f>
        <v/>
      </c>
      <c r="BD163" s="98">
        <f t="shared" ref="BD163:BS178" si="332">IF($BA163="",0,IF(BD$162=$BB163,1,0))</f>
        <v>0</v>
      </c>
      <c r="BE163" s="98">
        <f t="shared" si="332"/>
        <v>0</v>
      </c>
      <c r="BF163" s="98">
        <f t="shared" si="332"/>
        <v>0</v>
      </c>
      <c r="BG163" s="98">
        <f t="shared" si="332"/>
        <v>0</v>
      </c>
      <c r="BH163" s="98">
        <f t="shared" si="332"/>
        <v>0</v>
      </c>
      <c r="BI163" s="98">
        <f t="shared" si="332"/>
        <v>0</v>
      </c>
      <c r="BJ163" s="98">
        <f t="shared" si="332"/>
        <v>0</v>
      </c>
      <c r="BK163" s="98">
        <f t="shared" si="332"/>
        <v>0</v>
      </c>
      <c r="BL163" s="98">
        <f t="shared" si="332"/>
        <v>0</v>
      </c>
      <c r="BM163" s="98">
        <f t="shared" si="332"/>
        <v>0</v>
      </c>
      <c r="BN163" s="98">
        <f t="shared" si="332"/>
        <v>0</v>
      </c>
      <c r="BO163" s="98">
        <f t="shared" si="332"/>
        <v>0</v>
      </c>
      <c r="BP163" s="98">
        <f t="shared" si="332"/>
        <v>0</v>
      </c>
      <c r="BQ163" s="98">
        <f t="shared" si="332"/>
        <v>0</v>
      </c>
      <c r="BR163" s="98">
        <f t="shared" si="332"/>
        <v>0</v>
      </c>
      <c r="BS163" s="98">
        <f t="shared" si="332"/>
        <v>0</v>
      </c>
      <c r="BT163" s="98">
        <f t="shared" ref="BT163:CH178" si="333">IF($BA163="",0,IF(BT$162=$BB163,1,0))</f>
        <v>0</v>
      </c>
      <c r="BU163" s="98">
        <f t="shared" si="333"/>
        <v>0</v>
      </c>
      <c r="BV163" s="98">
        <f t="shared" si="333"/>
        <v>0</v>
      </c>
      <c r="BW163" s="98">
        <f t="shared" si="333"/>
        <v>0</v>
      </c>
      <c r="BX163" s="98">
        <f t="shared" si="333"/>
        <v>0</v>
      </c>
      <c r="BY163" s="98">
        <f t="shared" si="333"/>
        <v>0</v>
      </c>
      <c r="BZ163" s="98">
        <f t="shared" si="333"/>
        <v>0</v>
      </c>
      <c r="CA163" s="98">
        <f t="shared" si="333"/>
        <v>0</v>
      </c>
      <c r="CB163" s="98">
        <f t="shared" si="333"/>
        <v>0</v>
      </c>
      <c r="CC163" s="98">
        <f t="shared" si="333"/>
        <v>0</v>
      </c>
      <c r="CD163" s="98">
        <f t="shared" si="333"/>
        <v>0</v>
      </c>
      <c r="CE163" s="98">
        <f t="shared" si="333"/>
        <v>0</v>
      </c>
      <c r="CF163" s="98">
        <f t="shared" si="333"/>
        <v>0</v>
      </c>
      <c r="CG163" s="98">
        <f t="shared" si="333"/>
        <v>0</v>
      </c>
      <c r="CH163" s="98">
        <f t="shared" si="333"/>
        <v>0</v>
      </c>
    </row>
    <row r="164" spans="3:86" x14ac:dyDescent="0.4">
      <c r="I164" s="307"/>
      <c r="J164" s="201" t="str">
        <f t="shared" ref="J164" si="334">E23</f>
        <v>高橋</v>
      </c>
      <c r="K164" s="193">
        <f t="shared" ref="K164" si="335">IF(AND($D$1="二交代制",K$17&gt;=1,K$17&lt;=28,K23="当",L23="明",M23="休",N23="当"),10,IF(AND($D$1="三交代制",K$17&gt;=2,K$17&lt;=30,OR(K23="準",K23="深"),OR(L23="準",L23="深"),OR(M23="準",M23="深")),20,IF(AND($D$1="二交代制",OR(K23="当",K23="明"),NOT(OR(AND(K23="当",OR(L23="明",K$17=31,L$18="×"),OR(M23="休",K$17=30,K$17=31,M$18="×")),AND(K23="明",OR(J23="当",K$17=1),OR(L23="休",K$17=31,L$18="×"))))),30,IF(AND($D$1="三交代制",J23&lt;&gt;"準",J23&lt;&gt;"深",OR(K23="準",K23="深"),(NOT(OR(AND(K23="準",OR(J23="日",J23="休",K$17=1,AND(L23&lt;&gt;"準",L23&lt;&gt;"深",J23="")),OR(L23="休",AND(L23="準",OR(M23="休",K$17=30,M$18="×")),K$17=31,L$18="×",L23="")),AND(K23="深",OR(J23="休",K$17=1,AND(L23&lt;&gt;"準",L23&lt;&gt;"深",J23="")),OR(L23="休",AND(OR(L23="準",L23="深"),OR(M23="休",K$17=30,M$18="×")),K$17=31,L$18="×",L23="")))))),40,0))))</f>
        <v>0</v>
      </c>
      <c r="L164" s="193">
        <f t="shared" ref="L164" si="336">IF(AND($D$1="二交代制",L$17&gt;=1,L$17&lt;=28,L23="当",M23="明",N23="休",O23="当"),10,IF(AND($D$1="三交代制",L$17&gt;=2,L$17&lt;=30,OR(L23="準",L23="深"),OR(M23="準",M23="深"),OR(N23="準",N23="深")),20,IF(AND($D$1="二交代制",OR(L23="当",L23="明"),NOT(OR(AND(L23="当",OR(M23="明",L$17=31,M$18="×"),OR(N23="休",L$17=30,L$17=31,N$18="×")),AND(L23="明",OR(K23="当",L$17=1),OR(M23="休",L$17=31,M$18="×"))))),30,IF(AND($D$1="三交代制",K23&lt;&gt;"準",K23&lt;&gt;"深",OR(L23="準",L23="深"),(NOT(OR(AND(L23="準",OR(K23="日",K23="休",L$17=1,AND(M23&lt;&gt;"準",M23&lt;&gt;"深",K23="")),OR(M23="休",AND(M23="準",OR(N23="休",L$17=30,N$18="×")),L$17=31,M$18="×",M23="")),AND(L23="深",OR(K23="休",L$17=1,AND(M23&lt;&gt;"準",M23&lt;&gt;"深",K23="")),OR(M23="休",AND(OR(M23="準",M23="深"),OR(N23="休",L$17=30,N$18="×")),L$17=31,M$18="×",M23="")))))),40,0))))</f>
        <v>0</v>
      </c>
      <c r="M164" s="193">
        <f t="shared" ref="M164" si="337">IF(AND($D$1="二交代制",M$17&gt;=1,M$17&lt;=28,M23="当",N23="明",O23="休",P23="当"),10,IF(AND($D$1="三交代制",M$17&gt;=2,M$17&lt;=30,OR(M23="準",M23="深"),OR(N23="準",N23="深"),OR(O23="準",O23="深")),20,IF(AND($D$1="二交代制",OR(M23="当",M23="明"),NOT(OR(AND(M23="当",OR(N23="明",M$17=31,N$18="×"),OR(O23="休",M$17=30,M$17=31,O$18="×")),AND(M23="明",OR(L23="当",M$17=1),OR(N23="休",M$17=31,N$18="×"))))),30,IF(AND($D$1="三交代制",L23&lt;&gt;"準",L23&lt;&gt;"深",OR(M23="準",M23="深"),(NOT(OR(AND(M23="準",OR(L23="日",L23="休",M$17=1,AND(N23&lt;&gt;"準",N23&lt;&gt;"深",L23="")),OR(N23="休",AND(N23="準",OR(O23="休",M$17=30,O$18="×")),M$17=31,N$18="×",N23="")),AND(M23="深",OR(L23="休",M$17=1,AND(N23&lt;&gt;"準",N23&lt;&gt;"深",L23="")),OR(N23="休",AND(OR(N23="準",N23="深"),OR(O23="休",M$17=30,O$18="×")),M$17=31,N$18="×",N23="")))))),40,0))))</f>
        <v>0</v>
      </c>
      <c r="N164" s="193">
        <f t="shared" ref="N164" si="338">IF(AND($D$1="二交代制",N$17&gt;=1,N$17&lt;=28,N23="当",O23="明",P23="休",Q23="当"),10,IF(AND($D$1="三交代制",N$17&gt;=2,N$17&lt;=30,OR(N23="準",N23="深"),OR(O23="準",O23="深"),OR(P23="準",P23="深")),20,IF(AND($D$1="二交代制",OR(N23="当",N23="明"),NOT(OR(AND(N23="当",OR(O23="明",N$17=31,O$18="×"),OR(P23="休",N$17=30,N$17=31,P$18="×")),AND(N23="明",OR(M23="当",N$17=1),OR(O23="休",N$17=31,O$18="×"))))),30,IF(AND($D$1="三交代制",M23&lt;&gt;"準",M23&lt;&gt;"深",OR(N23="準",N23="深"),(NOT(OR(AND(N23="準",OR(M23="日",M23="休",N$17=1,AND(O23&lt;&gt;"準",O23&lt;&gt;"深",M23="")),OR(O23="休",AND(O23="準",OR(P23="休",N$17=30,P$18="×")),N$17=31,O$18="×",O23="")),AND(N23="深",OR(M23="休",N$17=1,AND(O23&lt;&gt;"準",O23&lt;&gt;"深",M23="")),OR(O23="休",AND(OR(O23="準",O23="深"),OR(P23="休",N$17=30,P$18="×")),N$17=31,O$18="×",O23="")))))),40,0))))</f>
        <v>0</v>
      </c>
      <c r="O164" s="193">
        <f t="shared" ref="O164" si="339">IF(AND($D$1="二交代制",O$17&gt;=1,O$17&lt;=28,O23="当",P23="明",Q23="休",R23="当"),10,IF(AND($D$1="三交代制",O$17&gt;=2,O$17&lt;=30,OR(O23="準",O23="深"),OR(P23="準",P23="深"),OR(Q23="準",Q23="深")),20,IF(AND($D$1="二交代制",OR(O23="当",O23="明"),NOT(OR(AND(O23="当",OR(P23="明",O$17=31,P$18="×"),OR(Q23="休",O$17=30,O$17=31,Q$18="×")),AND(O23="明",OR(N23="当",O$17=1),OR(P23="休",O$17=31,P$18="×"))))),30,IF(AND($D$1="三交代制",N23&lt;&gt;"準",N23&lt;&gt;"深",OR(O23="準",O23="深"),(NOT(OR(AND(O23="準",OR(N23="日",N23="休",O$17=1,AND(P23&lt;&gt;"準",P23&lt;&gt;"深",N23="")),OR(P23="休",AND(P23="準",OR(Q23="休",O$17=30,Q$18="×")),O$17=31,P$18="×",P23="")),AND(O23="深",OR(N23="休",O$17=1,AND(P23&lt;&gt;"準",P23&lt;&gt;"深",N23="")),OR(P23="休",AND(OR(P23="準",P23="深"),OR(Q23="休",O$17=30,Q$18="×")),O$17=31,P$18="×",P23="")))))),40,0))))</f>
        <v>0</v>
      </c>
      <c r="P164" s="193">
        <f t="shared" ref="P164" si="340">IF(AND($D$1="二交代制",P$17&gt;=1,P$17&lt;=28,P23="当",Q23="明",R23="休",S23="当"),10,IF(AND($D$1="三交代制",P$17&gt;=2,P$17&lt;=30,OR(P23="準",P23="深"),OR(Q23="準",Q23="深"),OR(R23="準",R23="深")),20,IF(AND($D$1="二交代制",OR(P23="当",P23="明"),NOT(OR(AND(P23="当",OR(Q23="明",P$17=31,Q$18="×"),OR(R23="休",P$17=30,P$17=31,R$18="×")),AND(P23="明",OR(O23="当",P$17=1),OR(Q23="休",P$17=31,Q$18="×"))))),30,IF(AND($D$1="三交代制",O23&lt;&gt;"準",O23&lt;&gt;"深",OR(P23="準",P23="深"),(NOT(OR(AND(P23="準",OR(O23="日",O23="休",P$17=1,AND(Q23&lt;&gt;"準",Q23&lt;&gt;"深",O23="")),OR(Q23="休",AND(Q23="準",OR(R23="休",P$17=30,R$18="×")),P$17=31,Q$18="×",Q23="")),AND(P23="深",OR(O23="休",P$17=1,AND(Q23&lt;&gt;"準",Q23&lt;&gt;"深",O23="")),OR(Q23="休",AND(OR(Q23="準",Q23="深"),OR(R23="休",P$17=30,R$18="×")),P$17=31,Q$18="×",Q23="")))))),40,0))))</f>
        <v>0</v>
      </c>
      <c r="Q164" s="193">
        <f t="shared" ref="Q164" si="341">IF(AND($D$1="二交代制",Q$17&gt;=1,Q$17&lt;=28,Q23="当",R23="明",S23="休",T23="当"),10,IF(AND($D$1="三交代制",Q$17&gt;=2,Q$17&lt;=30,OR(Q23="準",Q23="深"),OR(R23="準",R23="深"),OR(S23="準",S23="深")),20,IF(AND($D$1="二交代制",OR(Q23="当",Q23="明"),NOT(OR(AND(Q23="当",OR(R23="明",Q$17=31,R$18="×"),OR(S23="休",Q$17=30,Q$17=31,S$18="×")),AND(Q23="明",OR(P23="当",Q$17=1),OR(R23="休",Q$17=31,R$18="×"))))),30,IF(AND($D$1="三交代制",P23&lt;&gt;"準",P23&lt;&gt;"深",OR(Q23="準",Q23="深"),(NOT(OR(AND(Q23="準",OR(P23="日",P23="休",Q$17=1,AND(R23&lt;&gt;"準",R23&lt;&gt;"深",P23="")),OR(R23="休",AND(R23="準",OR(S23="休",Q$17=30,S$18="×")),Q$17=31,R$18="×",R23="")),AND(Q23="深",OR(P23="休",Q$17=1,AND(R23&lt;&gt;"準",R23&lt;&gt;"深",P23="")),OR(R23="休",AND(OR(R23="準",R23="深"),OR(S23="休",Q$17=30,S$18="×")),Q$17=31,R$18="×",R23="")))))),40,0))))</f>
        <v>0</v>
      </c>
      <c r="R164" s="193">
        <f t="shared" ref="R164" si="342">IF(AND($D$1="二交代制",R$17&gt;=1,R$17&lt;=28,R23="当",S23="明",T23="休",U23="当"),10,IF(AND($D$1="三交代制",R$17&gt;=2,R$17&lt;=30,OR(R23="準",R23="深"),OR(S23="準",S23="深"),OR(T23="準",T23="深")),20,IF(AND($D$1="二交代制",OR(R23="当",R23="明"),NOT(OR(AND(R23="当",OR(S23="明",R$17=31,S$18="×"),OR(T23="休",R$17=30,R$17=31,T$18="×")),AND(R23="明",OR(Q23="当",R$17=1),OR(S23="休",R$17=31,S$18="×"))))),30,IF(AND($D$1="三交代制",Q23&lt;&gt;"準",Q23&lt;&gt;"深",OR(R23="準",R23="深"),(NOT(OR(AND(R23="準",OR(Q23="日",Q23="休",R$17=1,AND(S23&lt;&gt;"準",S23&lt;&gt;"深",Q23="")),OR(S23="休",AND(S23="準",OR(T23="休",R$17=30,T$18="×")),R$17=31,S$18="×",S23="")),AND(R23="深",OR(Q23="休",R$17=1,AND(S23&lt;&gt;"準",S23&lt;&gt;"深",Q23="")),OR(S23="休",AND(OR(S23="準",S23="深"),OR(T23="休",R$17=30,T$18="×")),R$17=31,S$18="×",S23="")))))),40,0))))</f>
        <v>0</v>
      </c>
      <c r="S164" s="193">
        <f t="shared" ref="S164" si="343">IF(AND($D$1="二交代制",S$17&gt;=1,S$17&lt;=28,S23="当",T23="明",U23="休",V23="当"),10,IF(AND($D$1="三交代制",S$17&gt;=2,S$17&lt;=30,OR(S23="準",S23="深"),OR(T23="準",T23="深"),OR(U23="準",U23="深")),20,IF(AND($D$1="二交代制",OR(S23="当",S23="明"),NOT(OR(AND(S23="当",OR(T23="明",S$17=31,T$18="×"),OR(U23="休",S$17=30,S$17=31,U$18="×")),AND(S23="明",OR(R23="当",S$17=1),OR(T23="休",S$17=31,T$18="×"))))),30,IF(AND($D$1="三交代制",R23&lt;&gt;"準",R23&lt;&gt;"深",OR(S23="準",S23="深"),(NOT(OR(AND(S23="準",OR(R23="日",R23="休",S$17=1,AND(T23&lt;&gt;"準",T23&lt;&gt;"深",R23="")),OR(T23="休",AND(T23="準",OR(U23="休",S$17=30,U$18="×")),S$17=31,T$18="×",T23="")),AND(S23="深",OR(R23="休",S$17=1,AND(T23&lt;&gt;"準",T23&lt;&gt;"深",R23="")),OR(T23="休",AND(OR(T23="準",T23="深"),OR(U23="休",S$17=30,U$18="×")),S$17=31,T$18="×",T23="")))))),40,0))))</f>
        <v>0</v>
      </c>
      <c r="T164" s="193">
        <f t="shared" ref="T164" si="344">IF(AND($D$1="二交代制",T$17&gt;=1,T$17&lt;=28,T23="当",U23="明",V23="休",W23="当"),10,IF(AND($D$1="三交代制",T$17&gt;=2,T$17&lt;=30,OR(T23="準",T23="深"),OR(U23="準",U23="深"),OR(V23="準",V23="深")),20,IF(AND($D$1="二交代制",OR(T23="当",T23="明"),NOT(OR(AND(T23="当",OR(U23="明",T$17=31,U$18="×"),OR(V23="休",T$17=30,T$17=31,V$18="×")),AND(T23="明",OR(S23="当",T$17=1),OR(U23="休",T$17=31,U$18="×"))))),30,IF(AND($D$1="三交代制",S23&lt;&gt;"準",S23&lt;&gt;"深",OR(T23="準",T23="深"),(NOT(OR(AND(T23="準",OR(S23="日",S23="休",T$17=1,AND(U23&lt;&gt;"準",U23&lt;&gt;"深",S23="")),OR(U23="休",AND(U23="準",OR(V23="休",T$17=30,V$18="×")),T$17=31,U$18="×",U23="")),AND(T23="深",OR(S23="休",T$17=1,AND(U23&lt;&gt;"準",U23&lt;&gt;"深",S23="")),OR(U23="休",AND(OR(U23="準",U23="深"),OR(V23="休",T$17=30,V$18="×")),T$17=31,U$18="×",U23="")))))),40,0))))</f>
        <v>0</v>
      </c>
      <c r="U164" s="193">
        <f t="shared" ref="U164" si="345">IF(AND($D$1="二交代制",U$17&gt;=1,U$17&lt;=28,U23="当",V23="明",W23="休",X23="当"),10,IF(AND($D$1="三交代制",U$17&gt;=2,U$17&lt;=30,OR(U23="準",U23="深"),OR(V23="準",V23="深"),OR(W23="準",W23="深")),20,IF(AND($D$1="二交代制",OR(U23="当",U23="明"),NOT(OR(AND(U23="当",OR(V23="明",U$17=31,V$18="×"),OR(W23="休",U$17=30,U$17=31,W$18="×")),AND(U23="明",OR(T23="当",U$17=1),OR(V23="休",U$17=31,V$18="×"))))),30,IF(AND($D$1="三交代制",T23&lt;&gt;"準",T23&lt;&gt;"深",OR(U23="準",U23="深"),(NOT(OR(AND(U23="準",OR(T23="日",T23="休",U$17=1,AND(V23&lt;&gt;"準",V23&lt;&gt;"深",T23="")),OR(V23="休",AND(V23="準",OR(W23="休",U$17=30,W$18="×")),U$17=31,V$18="×",V23="")),AND(U23="深",OR(T23="休",U$17=1,AND(V23&lt;&gt;"準",V23&lt;&gt;"深",T23="")),OR(V23="休",AND(OR(V23="準",V23="深"),OR(W23="休",U$17=30,W$18="×")),U$17=31,V$18="×",V23="")))))),40,0))))</f>
        <v>0</v>
      </c>
      <c r="V164" s="193">
        <f t="shared" ref="V164" si="346">IF(AND($D$1="二交代制",V$17&gt;=1,V$17&lt;=28,V23="当",W23="明",X23="休",Y23="当"),10,IF(AND($D$1="三交代制",V$17&gt;=2,V$17&lt;=30,OR(V23="準",V23="深"),OR(W23="準",W23="深"),OR(X23="準",X23="深")),20,IF(AND($D$1="二交代制",OR(V23="当",V23="明"),NOT(OR(AND(V23="当",OR(W23="明",V$17=31,W$18="×"),OR(X23="休",V$17=30,V$17=31,X$18="×")),AND(V23="明",OR(U23="当",V$17=1),OR(W23="休",V$17=31,W$18="×"))))),30,IF(AND($D$1="三交代制",U23&lt;&gt;"準",U23&lt;&gt;"深",OR(V23="準",V23="深"),(NOT(OR(AND(V23="準",OR(U23="日",U23="休",V$17=1,AND(W23&lt;&gt;"準",W23&lt;&gt;"深",U23="")),OR(W23="休",AND(W23="準",OR(X23="休",V$17=30,X$18="×")),V$17=31,W$18="×",W23="")),AND(V23="深",OR(U23="休",V$17=1,AND(W23&lt;&gt;"準",W23&lt;&gt;"深",U23="")),OR(W23="休",AND(OR(W23="準",W23="深"),OR(X23="休",V$17=30,X$18="×")),V$17=31,W$18="×",W23="")))))),40,0))))</f>
        <v>0</v>
      </c>
      <c r="W164" s="193">
        <f t="shared" ref="W164" si="347">IF(AND($D$1="二交代制",W$17&gt;=1,W$17&lt;=28,W23="当",X23="明",Y23="休",Z23="当"),10,IF(AND($D$1="三交代制",W$17&gt;=2,W$17&lt;=30,OR(W23="準",W23="深"),OR(X23="準",X23="深"),OR(Y23="準",Y23="深")),20,IF(AND($D$1="二交代制",OR(W23="当",W23="明"),NOT(OR(AND(W23="当",OR(X23="明",W$17=31,X$18="×"),OR(Y23="休",W$17=30,W$17=31,Y$18="×")),AND(W23="明",OR(V23="当",W$17=1),OR(X23="休",W$17=31,X$18="×"))))),30,IF(AND($D$1="三交代制",V23&lt;&gt;"準",V23&lt;&gt;"深",OR(W23="準",W23="深"),(NOT(OR(AND(W23="準",OR(V23="日",V23="休",W$17=1,AND(X23&lt;&gt;"準",X23&lt;&gt;"深",V23="")),OR(X23="休",AND(X23="準",OR(Y23="休",W$17=30,Y$18="×")),W$17=31,X$18="×",X23="")),AND(W23="深",OR(V23="休",W$17=1,AND(X23&lt;&gt;"準",X23&lt;&gt;"深",V23="")),OR(X23="休",AND(OR(X23="準",X23="深"),OR(Y23="休",W$17=30,Y$18="×")),W$17=31,X$18="×",X23="")))))),40,0))))</f>
        <v>0</v>
      </c>
      <c r="X164" s="193">
        <f t="shared" ref="X164" si="348">IF(AND($D$1="二交代制",X$17&gt;=1,X$17&lt;=28,X23="当",Y23="明",Z23="休",AA23="当"),10,IF(AND($D$1="三交代制",X$17&gt;=2,X$17&lt;=30,OR(X23="準",X23="深"),OR(Y23="準",Y23="深"),OR(Z23="準",Z23="深")),20,IF(AND($D$1="二交代制",OR(X23="当",X23="明"),NOT(OR(AND(X23="当",OR(Y23="明",X$17=31,Y$18="×"),OR(Z23="休",X$17=30,X$17=31,Z$18="×")),AND(X23="明",OR(W23="当",X$17=1),OR(Y23="休",X$17=31,Y$18="×"))))),30,IF(AND($D$1="三交代制",W23&lt;&gt;"準",W23&lt;&gt;"深",OR(X23="準",X23="深"),(NOT(OR(AND(X23="準",OR(W23="日",W23="休",X$17=1,AND(Y23&lt;&gt;"準",Y23&lt;&gt;"深",W23="")),OR(Y23="休",AND(Y23="準",OR(Z23="休",X$17=30,Z$18="×")),X$17=31,Y$18="×",Y23="")),AND(X23="深",OR(W23="休",X$17=1,AND(Y23&lt;&gt;"準",Y23&lt;&gt;"深",W23="")),OR(Y23="休",AND(OR(Y23="準",Y23="深"),OR(Z23="休",X$17=30,Z$18="×")),X$17=31,Y$18="×",Y23="")))))),40,0))))</f>
        <v>0</v>
      </c>
      <c r="Y164" s="193">
        <f t="shared" ref="Y164" si="349">IF(AND($D$1="二交代制",Y$17&gt;=1,Y$17&lt;=28,Y23="当",Z23="明",AA23="休",AB23="当"),10,IF(AND($D$1="三交代制",Y$17&gt;=2,Y$17&lt;=30,OR(Y23="準",Y23="深"),OR(Z23="準",Z23="深"),OR(AA23="準",AA23="深")),20,IF(AND($D$1="二交代制",OR(Y23="当",Y23="明"),NOT(OR(AND(Y23="当",OR(Z23="明",Y$17=31,Z$18="×"),OR(AA23="休",Y$17=30,Y$17=31,AA$18="×")),AND(Y23="明",OR(X23="当",Y$17=1),OR(Z23="休",Y$17=31,Z$18="×"))))),30,IF(AND($D$1="三交代制",X23&lt;&gt;"準",X23&lt;&gt;"深",OR(Y23="準",Y23="深"),(NOT(OR(AND(Y23="準",OR(X23="日",X23="休",Y$17=1,AND(Z23&lt;&gt;"準",Z23&lt;&gt;"深",X23="")),OR(Z23="休",AND(Z23="準",OR(AA23="休",Y$17=30,AA$18="×")),Y$17=31,Z$18="×",Z23="")),AND(Y23="深",OR(X23="休",Y$17=1,AND(Z23&lt;&gt;"準",Z23&lt;&gt;"深",X23="")),OR(Z23="休",AND(OR(Z23="準",Z23="深"),OR(AA23="休",Y$17=30,AA$18="×")),Y$17=31,Z$18="×",Z23="")))))),40,0))))</f>
        <v>0</v>
      </c>
      <c r="Z164" s="193">
        <f t="shared" ref="Z164" si="350">IF(AND($D$1="二交代制",Z$17&gt;=1,Z$17&lt;=28,Z23="当",AA23="明",AB23="休",AC23="当"),10,IF(AND($D$1="三交代制",Z$17&gt;=2,Z$17&lt;=30,OR(Z23="準",Z23="深"),OR(AA23="準",AA23="深"),OR(AB23="準",AB23="深")),20,IF(AND($D$1="二交代制",OR(Z23="当",Z23="明"),NOT(OR(AND(Z23="当",OR(AA23="明",Z$17=31,AA$18="×"),OR(AB23="休",Z$17=30,Z$17=31,AB$18="×")),AND(Z23="明",OR(Y23="当",Z$17=1),OR(AA23="休",Z$17=31,AA$18="×"))))),30,IF(AND($D$1="三交代制",Y23&lt;&gt;"準",Y23&lt;&gt;"深",OR(Z23="準",Z23="深"),(NOT(OR(AND(Z23="準",OR(Y23="日",Y23="休",Z$17=1,AND(AA23&lt;&gt;"準",AA23&lt;&gt;"深",Y23="")),OR(AA23="休",AND(AA23="準",OR(AB23="休",Z$17=30,AB$18="×")),Z$17=31,AA$18="×",AA23="")),AND(Z23="深",OR(Y23="休",Z$17=1,AND(AA23&lt;&gt;"準",AA23&lt;&gt;"深",Y23="")),OR(AA23="休",AND(OR(AA23="準",AA23="深"),OR(AB23="休",Z$17=30,AB$18="×")),Z$17=31,AA$18="×",AA23="")))))),40,0))))</f>
        <v>0</v>
      </c>
      <c r="AA164" s="193">
        <f t="shared" ref="AA164" si="351">IF(AND($D$1="二交代制",AA$17&gt;=1,AA$17&lt;=28,AA23="当",AB23="明",AC23="休",AD23="当"),10,IF(AND($D$1="三交代制",AA$17&gt;=2,AA$17&lt;=30,OR(AA23="準",AA23="深"),OR(AB23="準",AB23="深"),OR(AC23="準",AC23="深")),20,IF(AND($D$1="二交代制",OR(AA23="当",AA23="明"),NOT(OR(AND(AA23="当",OR(AB23="明",AA$17=31,AB$18="×"),OR(AC23="休",AA$17=30,AA$17=31,AC$18="×")),AND(AA23="明",OR(Z23="当",AA$17=1),OR(AB23="休",AA$17=31,AB$18="×"))))),30,IF(AND($D$1="三交代制",Z23&lt;&gt;"準",Z23&lt;&gt;"深",OR(AA23="準",AA23="深"),(NOT(OR(AND(AA23="準",OR(Z23="日",Z23="休",AA$17=1,AND(AB23&lt;&gt;"準",AB23&lt;&gt;"深",Z23="")),OR(AB23="休",AND(AB23="準",OR(AC23="休",AA$17=30,AC$18="×")),AA$17=31,AB$18="×",AB23="")),AND(AA23="深",OR(Z23="休",AA$17=1,AND(AB23&lt;&gt;"準",AB23&lt;&gt;"深",Z23="")),OR(AB23="休",AND(OR(AB23="準",AB23="深"),OR(AC23="休",AA$17=30,AC$18="×")),AA$17=31,AB$18="×",AB23="")))))),40,0))))</f>
        <v>0</v>
      </c>
      <c r="AB164" s="193">
        <f t="shared" ref="AB164" si="352">IF(AND($D$1="二交代制",AB$17&gt;=1,AB$17&lt;=28,AB23="当",AC23="明",AD23="休",AE23="当"),10,IF(AND($D$1="三交代制",AB$17&gt;=2,AB$17&lt;=30,OR(AB23="準",AB23="深"),OR(AC23="準",AC23="深"),OR(AD23="準",AD23="深")),20,IF(AND($D$1="二交代制",OR(AB23="当",AB23="明"),NOT(OR(AND(AB23="当",OR(AC23="明",AB$17=31,AC$18="×"),OR(AD23="休",AB$17=30,AB$17=31,AD$18="×")),AND(AB23="明",OR(AA23="当",AB$17=1),OR(AC23="休",AB$17=31,AC$18="×"))))),30,IF(AND($D$1="三交代制",AA23&lt;&gt;"準",AA23&lt;&gt;"深",OR(AB23="準",AB23="深"),(NOT(OR(AND(AB23="準",OR(AA23="日",AA23="休",AB$17=1,AND(AC23&lt;&gt;"準",AC23&lt;&gt;"深",AA23="")),OR(AC23="休",AND(AC23="準",OR(AD23="休",AB$17=30,AD$18="×")),AB$17=31,AC$18="×",AC23="")),AND(AB23="深",OR(AA23="休",AB$17=1,AND(AC23&lt;&gt;"準",AC23&lt;&gt;"深",AA23="")),OR(AC23="休",AND(OR(AC23="準",AC23="深"),OR(AD23="休",AB$17=30,AD$18="×")),AB$17=31,AC$18="×",AC23="")))))),40,0))))</f>
        <v>0</v>
      </c>
      <c r="AC164" s="193">
        <f t="shared" ref="AC164" si="353">IF(AND($D$1="二交代制",AC$17&gt;=1,AC$17&lt;=28,AC23="当",AD23="明",AE23="休",AF23="当"),10,IF(AND($D$1="三交代制",AC$17&gt;=2,AC$17&lt;=30,OR(AC23="準",AC23="深"),OR(AD23="準",AD23="深"),OR(AE23="準",AE23="深")),20,IF(AND($D$1="二交代制",OR(AC23="当",AC23="明"),NOT(OR(AND(AC23="当",OR(AD23="明",AC$17=31,AD$18="×"),OR(AE23="休",AC$17=30,AC$17=31,AE$18="×")),AND(AC23="明",OR(AB23="当",AC$17=1),OR(AD23="休",AC$17=31,AD$18="×"))))),30,IF(AND($D$1="三交代制",AB23&lt;&gt;"準",AB23&lt;&gt;"深",OR(AC23="準",AC23="深"),(NOT(OR(AND(AC23="準",OR(AB23="日",AB23="休",AC$17=1,AND(AD23&lt;&gt;"準",AD23&lt;&gt;"深",AB23="")),OR(AD23="休",AND(AD23="準",OR(AE23="休",AC$17=30,AE$18="×")),AC$17=31,AD$18="×",AD23="")),AND(AC23="深",OR(AB23="休",AC$17=1,AND(AD23&lt;&gt;"準",AD23&lt;&gt;"深",AB23="")),OR(AD23="休",AND(OR(AD23="準",AD23="深"),OR(AE23="休",AC$17=30,AE$18="×")),AC$17=31,AD$18="×",AD23="")))))),40,0))))</f>
        <v>0</v>
      </c>
      <c r="AD164" s="193">
        <f t="shared" ref="AD164" si="354">IF(AND($D$1="二交代制",AD$17&gt;=1,AD$17&lt;=28,AD23="当",AE23="明",AF23="休",AG23="当"),10,IF(AND($D$1="三交代制",AD$17&gt;=2,AD$17&lt;=30,OR(AD23="準",AD23="深"),OR(AE23="準",AE23="深"),OR(AF23="準",AF23="深")),20,IF(AND($D$1="二交代制",OR(AD23="当",AD23="明"),NOT(OR(AND(AD23="当",OR(AE23="明",AD$17=31,AE$18="×"),OR(AF23="休",AD$17=30,AD$17=31,AF$18="×")),AND(AD23="明",OR(AC23="当",AD$17=1),OR(AE23="休",AD$17=31,AE$18="×"))))),30,IF(AND($D$1="三交代制",AC23&lt;&gt;"準",AC23&lt;&gt;"深",OR(AD23="準",AD23="深"),(NOT(OR(AND(AD23="準",OR(AC23="日",AC23="休",AD$17=1,AND(AE23&lt;&gt;"準",AE23&lt;&gt;"深",AC23="")),OR(AE23="休",AND(AE23="準",OR(AF23="休",AD$17=30,AF$18="×")),AD$17=31,AE$18="×",AE23="")),AND(AD23="深",OR(AC23="休",AD$17=1,AND(AE23&lt;&gt;"準",AE23&lt;&gt;"深",AC23="")),OR(AE23="休",AND(OR(AE23="準",AE23="深"),OR(AF23="休",AD$17=30,AF$18="×")),AD$17=31,AE$18="×",AE23="")))))),40,0))))</f>
        <v>0</v>
      </c>
      <c r="AE164" s="193">
        <f t="shared" ref="AE164" si="355">IF(AND($D$1="二交代制",AE$17&gt;=1,AE$17&lt;=28,AE23="当",AF23="明",AG23="休",AH23="当"),10,IF(AND($D$1="三交代制",AE$17&gt;=2,AE$17&lt;=30,OR(AE23="準",AE23="深"),OR(AF23="準",AF23="深"),OR(AG23="準",AG23="深")),20,IF(AND($D$1="二交代制",OR(AE23="当",AE23="明"),NOT(OR(AND(AE23="当",OR(AF23="明",AE$17=31,AF$18="×"),OR(AG23="休",AE$17=30,AE$17=31,AG$18="×")),AND(AE23="明",OR(AD23="当",AE$17=1),OR(AF23="休",AE$17=31,AF$18="×"))))),30,IF(AND($D$1="三交代制",AD23&lt;&gt;"準",AD23&lt;&gt;"深",OR(AE23="準",AE23="深"),(NOT(OR(AND(AE23="準",OR(AD23="日",AD23="休",AE$17=1,AND(AF23&lt;&gt;"準",AF23&lt;&gt;"深",AD23="")),OR(AF23="休",AND(AF23="準",OR(AG23="休",AE$17=30,AG$18="×")),AE$17=31,AF$18="×",AF23="")),AND(AE23="深",OR(AD23="休",AE$17=1,AND(AF23&lt;&gt;"準",AF23&lt;&gt;"深",AD23="")),OR(AF23="休",AND(OR(AF23="準",AF23="深"),OR(AG23="休",AE$17=30,AG$18="×")),AE$17=31,AF$18="×",AF23="")))))),40,0))))</f>
        <v>0</v>
      </c>
      <c r="AF164" s="193">
        <f t="shared" ref="AF164" si="356">IF(AND($D$1="二交代制",AF$17&gt;=1,AF$17&lt;=28,AF23="当",AG23="明",AH23="休",AI23="当"),10,IF(AND($D$1="三交代制",AF$17&gt;=2,AF$17&lt;=30,OR(AF23="準",AF23="深"),OR(AG23="準",AG23="深"),OR(AH23="準",AH23="深")),20,IF(AND($D$1="二交代制",OR(AF23="当",AF23="明"),NOT(OR(AND(AF23="当",OR(AG23="明",AF$17=31,AG$18="×"),OR(AH23="休",AF$17=30,AF$17=31,AH$18="×")),AND(AF23="明",OR(AE23="当",AF$17=1),OR(AG23="休",AF$17=31,AG$18="×"))))),30,IF(AND($D$1="三交代制",AE23&lt;&gt;"準",AE23&lt;&gt;"深",OR(AF23="準",AF23="深"),(NOT(OR(AND(AF23="準",OR(AE23="日",AE23="休",AF$17=1,AND(AG23&lt;&gt;"準",AG23&lt;&gt;"深",AE23="")),OR(AG23="休",AND(AG23="準",OR(AH23="休",AF$17=30,AH$18="×")),AF$17=31,AG$18="×",AG23="")),AND(AF23="深",OR(AE23="休",AF$17=1,AND(AG23&lt;&gt;"準",AG23&lt;&gt;"深",AE23="")),OR(AG23="休",AND(OR(AG23="準",AG23="深"),OR(AH23="休",AF$17=30,AH$18="×")),AF$17=31,AG$18="×",AG23="")))))),40,0))))</f>
        <v>0</v>
      </c>
      <c r="AG164" s="193">
        <f t="shared" ref="AG164" si="357">IF(AND($D$1="二交代制",AG$17&gt;=1,AG$17&lt;=28,AG23="当",AH23="明",AI23="休",AJ23="当"),10,IF(AND($D$1="三交代制",AG$17&gt;=2,AG$17&lt;=30,OR(AG23="準",AG23="深"),OR(AH23="準",AH23="深"),OR(AI23="準",AI23="深")),20,IF(AND($D$1="二交代制",OR(AG23="当",AG23="明"),NOT(OR(AND(AG23="当",OR(AH23="明",AG$17=31,AH$18="×"),OR(AI23="休",AG$17=30,AG$17=31,AI$18="×")),AND(AG23="明",OR(AF23="当",AG$17=1),OR(AH23="休",AG$17=31,AH$18="×"))))),30,IF(AND($D$1="三交代制",AF23&lt;&gt;"準",AF23&lt;&gt;"深",OR(AG23="準",AG23="深"),(NOT(OR(AND(AG23="準",OR(AF23="日",AF23="休",AG$17=1,AND(AH23&lt;&gt;"準",AH23&lt;&gt;"深",AF23="")),OR(AH23="休",AND(AH23="準",OR(AI23="休",AG$17=30,AI$18="×")),AG$17=31,AH$18="×",AH23="")),AND(AG23="深",OR(AF23="休",AG$17=1,AND(AH23&lt;&gt;"準",AH23&lt;&gt;"深",AF23="")),OR(AH23="休",AND(OR(AH23="準",AH23="深"),OR(AI23="休",AG$17=30,AI$18="×")),AG$17=31,AH$18="×",AH23="")))))),40,0))))</f>
        <v>0</v>
      </c>
      <c r="AH164" s="193">
        <f t="shared" ref="AH164" si="358">IF(AND($D$1="二交代制",AH$17&gt;=1,AH$17&lt;=28,AH23="当",AI23="明",AJ23="休",AK23="当"),10,IF(AND($D$1="三交代制",AH$17&gt;=2,AH$17&lt;=30,OR(AH23="準",AH23="深"),OR(AI23="準",AI23="深"),OR(AJ23="準",AJ23="深")),20,IF(AND($D$1="二交代制",OR(AH23="当",AH23="明"),NOT(OR(AND(AH23="当",OR(AI23="明",AH$17=31,AI$18="×"),OR(AJ23="休",AH$17=30,AH$17=31,AJ$18="×")),AND(AH23="明",OR(AG23="当",AH$17=1),OR(AI23="休",AH$17=31,AI$18="×"))))),30,IF(AND($D$1="三交代制",AG23&lt;&gt;"準",AG23&lt;&gt;"深",OR(AH23="準",AH23="深"),(NOT(OR(AND(AH23="準",OR(AG23="日",AG23="休",AH$17=1,AND(AI23&lt;&gt;"準",AI23&lt;&gt;"深",AG23="")),OR(AI23="休",AND(AI23="準",OR(AJ23="休",AH$17=30,AJ$18="×")),AH$17=31,AI$18="×",AI23="")),AND(AH23="深",OR(AG23="休",AH$17=1,AND(AI23&lt;&gt;"準",AI23&lt;&gt;"深",AG23="")),OR(AI23="休",AND(OR(AI23="準",AI23="深"),OR(AJ23="休",AH$17=30,AJ$18="×")),AH$17=31,AI$18="×",AI23="")))))),40,0))))</f>
        <v>0</v>
      </c>
      <c r="AI164" s="193">
        <f t="shared" ref="AI164" si="359">IF(AND($D$1="二交代制",AI$17&gt;=1,AI$17&lt;=28,AI23="当",AJ23="明",AK23="休",AL23="当"),10,IF(AND($D$1="三交代制",AI$17&gt;=2,AI$17&lt;=30,OR(AI23="準",AI23="深"),OR(AJ23="準",AJ23="深"),OR(AK23="準",AK23="深")),20,IF(AND($D$1="二交代制",OR(AI23="当",AI23="明"),NOT(OR(AND(AI23="当",OR(AJ23="明",AI$17=31,AJ$18="×"),OR(AK23="休",AI$17=30,AI$17=31,AK$18="×")),AND(AI23="明",OR(AH23="当",AI$17=1),OR(AJ23="休",AI$17=31,AJ$18="×"))))),30,IF(AND($D$1="三交代制",AH23&lt;&gt;"準",AH23&lt;&gt;"深",OR(AI23="準",AI23="深"),(NOT(OR(AND(AI23="準",OR(AH23="日",AH23="休",AI$17=1,AND(AJ23&lt;&gt;"準",AJ23&lt;&gt;"深",AH23="")),OR(AJ23="休",AND(AJ23="準",OR(AK23="休",AI$17=30,AK$18="×")),AI$17=31,AJ$18="×",AJ23="")),AND(AI23="深",OR(AH23="休",AI$17=1,AND(AJ23&lt;&gt;"準",AJ23&lt;&gt;"深",AH23="")),OR(AJ23="休",AND(OR(AJ23="準",AJ23="深"),OR(AK23="休",AI$17=30,AK$18="×")),AI$17=31,AJ$18="×",AJ23="")))))),40,0))))</f>
        <v>0</v>
      </c>
      <c r="AJ164" s="193">
        <f t="shared" ref="AJ164" si="360">IF(AND($D$1="二交代制",AJ$17&gt;=1,AJ$17&lt;=28,AJ23="当",AK23="明",AL23="休",AM23="当"),10,IF(AND($D$1="三交代制",AJ$17&gt;=2,AJ$17&lt;=30,OR(AJ23="準",AJ23="深"),OR(AK23="準",AK23="深"),OR(AL23="準",AL23="深")),20,IF(AND($D$1="二交代制",OR(AJ23="当",AJ23="明"),NOT(OR(AND(AJ23="当",OR(AK23="明",AJ$17=31,AK$18="×"),OR(AL23="休",AJ$17=30,AJ$17=31,AL$18="×")),AND(AJ23="明",OR(AI23="当",AJ$17=1),OR(AK23="休",AJ$17=31,AK$18="×"))))),30,IF(AND($D$1="三交代制",AI23&lt;&gt;"準",AI23&lt;&gt;"深",OR(AJ23="準",AJ23="深"),(NOT(OR(AND(AJ23="準",OR(AI23="日",AI23="休",AJ$17=1,AND(AK23&lt;&gt;"準",AK23&lt;&gt;"深",AI23="")),OR(AK23="休",AND(AK23="準",OR(AL23="休",AJ$17=30,AL$18="×")),AJ$17=31,AK$18="×",AK23="")),AND(AJ23="深",OR(AI23="休",AJ$17=1,AND(AK23&lt;&gt;"準",AK23&lt;&gt;"深",AI23="")),OR(AK23="休",AND(OR(AK23="準",AK23="深"),OR(AL23="休",AJ$17=30,AL$18="×")),AJ$17=31,AK$18="×",AK23="")))))),40,0))))</f>
        <v>0</v>
      </c>
      <c r="AK164" s="193">
        <f t="shared" ref="AK164" si="361">IF(AND($D$1="二交代制",AK$17&gt;=1,AK$17&lt;=28,AK23="当",AL23="明",AM23="休",AN23="当"),10,IF(AND($D$1="三交代制",AK$17&gt;=2,AK$17&lt;=30,OR(AK23="準",AK23="深"),OR(AL23="準",AL23="深"),OR(AM23="準",AM23="深")),20,IF(AND($D$1="二交代制",OR(AK23="当",AK23="明"),NOT(OR(AND(AK23="当",OR(AL23="明",AK$17=31,AL$18="×"),OR(AM23="休",AK$17=30,AK$17=31,AM$18="×")),AND(AK23="明",OR(AJ23="当",AK$17=1),OR(AL23="休",AK$17=31,AL$18="×"))))),30,IF(AND($D$1="三交代制",AJ23&lt;&gt;"準",AJ23&lt;&gt;"深",OR(AK23="準",AK23="深"),(NOT(OR(AND(AK23="準",OR(AJ23="日",AJ23="休",AK$17=1,AND(AL23&lt;&gt;"準",AL23&lt;&gt;"深",AJ23="")),OR(AL23="休",AND(AL23="準",OR(AM23="休",AK$17=30,AM$18="×")),AK$17=31,AL$18="×",AL23="")),AND(AK23="深",OR(AJ23="休",AK$17=1,AND(AL23&lt;&gt;"準",AL23&lt;&gt;"深",AJ23="")),OR(AL23="休",AND(OR(AL23="準",AL23="深"),OR(AM23="休",AK$17=30,AM$18="×")),AK$17=31,AL$18="×",AL23="")))))),40,0))))</f>
        <v>0</v>
      </c>
      <c r="AL164" s="193">
        <f t="shared" ref="AL164" si="362">IF(AND($D$1="二交代制",AL$17&gt;=1,AL$17&lt;=28,AL23="当",AM23="明",AN23="休",AO23="当"),10,IF(AND($D$1="三交代制",AL$17&gt;=2,AL$17&lt;=30,OR(AL23="準",AL23="深"),OR(AM23="準",AM23="深"),OR(AN23="準",AN23="深")),20,IF(AND($D$1="二交代制",OR(AL23="当",AL23="明"),NOT(OR(AND(AL23="当",OR(AM23="明",AL$17=31,AM$18="×"),OR(AN23="休",AL$17=30,AL$17=31,AN$18="×")),AND(AL23="明",OR(AK23="当",AL$17=1),OR(AM23="休",AL$17=31,AM$18="×"))))),30,IF(AND($D$1="三交代制",AK23&lt;&gt;"準",AK23&lt;&gt;"深",OR(AL23="準",AL23="深"),(NOT(OR(AND(AL23="準",OR(AK23="日",AK23="休",AL$17=1,AND(AM23&lt;&gt;"準",AM23&lt;&gt;"深",AK23="")),OR(AM23="休",AND(AM23="準",OR(AN23="休",AL$17=30,AN$18="×")),AL$17=31,AM$18="×",AM23="")),AND(AL23="深",OR(AK23="休",AL$17=1,AND(AM23&lt;&gt;"準",AM23&lt;&gt;"深",AK23="")),OR(AM23="休",AND(OR(AM23="準",AM23="深"),OR(AN23="休",AL$17=30,AN$18="×")),AL$17=31,AM$18="×",AM23="")))))),40,0))))</f>
        <v>0</v>
      </c>
      <c r="AM164" s="193">
        <f t="shared" ref="AM164" si="363">IF(AND($D$1="二交代制",AM$17&gt;=1,AM$17&lt;=28,AM23="当",AN23="明",AO23="休",AP23="当"),10,IF(AND($D$1="三交代制",AM$17&gt;=2,AM$17&lt;=30,OR(AM23="準",AM23="深"),OR(AN23="準",AN23="深"),OR(AO23="準",AO23="深")),20,IF(AND($D$1="二交代制",OR(AM23="当",AM23="明"),NOT(OR(AND(AM23="当",OR(AN23="明",AM$17=31,AN$18="×"),OR(AO23="休",AM$17=30,AM$17=31,AO$18="×")),AND(AM23="明",OR(AL23="当",AM$17=1),OR(AN23="休",AM$17=31,AN$18="×"))))),30,IF(AND($D$1="三交代制",AL23&lt;&gt;"準",AL23&lt;&gt;"深",OR(AM23="準",AM23="深"),(NOT(OR(AND(AM23="準",OR(AL23="日",AL23="休",AM$17=1,AND(AN23&lt;&gt;"準",AN23&lt;&gt;"深",AL23="")),OR(AN23="休",AND(AN23="準",OR(AO23="休",AM$17=30,AO$18="×")),AM$17=31,AN$18="×",AN23="")),AND(AM23="深",OR(AL23="休",AM$17=1,AND(AN23&lt;&gt;"準",AN23&lt;&gt;"深",AL23="")),OR(AN23="休",AND(OR(AN23="準",AN23="深"),OR(AO23="休",AM$17=30,AO$18="×")),AM$17=31,AN$18="×",AN23="")))))),40,0))))</f>
        <v>0</v>
      </c>
      <c r="AN164" s="193">
        <f t="shared" ref="AN164" si="364">IF(AND($D$1="二交代制",AN$17&gt;=1,AN$17&lt;=28,AN23="当",AO23="明",AP23="休",AQ23="当"),10,IF(AND($D$1="三交代制",AN$17&gt;=2,AN$17&lt;=30,OR(AN23="準",AN23="深"),OR(AO23="準",AO23="深"),OR(AP23="準",AP23="深")),20,IF(AND($D$1="二交代制",OR(AN23="当",AN23="明"),NOT(OR(AND(AN23="当",OR(AO23="明",AN$17=31,AO$18="×"),OR(AP23="休",AN$17=30,AN$17=31,AP$18="×")),AND(AN23="明",OR(AM23="当",AN$17=1),OR(AO23="休",AN$17=31,AO$18="×"))))),30,IF(AND($D$1="三交代制",AM23&lt;&gt;"準",AM23&lt;&gt;"深",OR(AN23="準",AN23="深"),(NOT(OR(AND(AN23="準",OR(AM23="日",AM23="休",AN$17=1,AND(AO23&lt;&gt;"準",AO23&lt;&gt;"深",AM23="")),OR(AO23="休",AND(AO23="準",OR(AP23="休",AN$17=30,AP$18="×")),AN$17=31,AO$18="×",AO23="")),AND(AN23="深",OR(AM23="休",AN$17=1,AND(AO23&lt;&gt;"準",AO23&lt;&gt;"深",AM23="")),OR(AO23="休",AND(OR(AO23="準",AO23="深"),OR(AP23="休",AN$17=30,AP$18="×")),AN$17=31,AO$18="×",AO23="")))))),40,0))))</f>
        <v>0</v>
      </c>
      <c r="AO164" s="193">
        <f t="shared" ref="AO164" si="365">IF(AND($D$1="二交代制",AO$17&gt;=1,AO$17&lt;=28,AO23="当",AP23="明",AQ23="休",AR23="当"),10,IF(AND($D$1="三交代制",AO$17&gt;=2,AO$17&lt;=30,OR(AO23="準",AO23="深"),OR(AP23="準",AP23="深"),OR(AQ23="準",AQ23="深")),20,IF(AND($D$1="二交代制",OR(AO23="当",AO23="明"),NOT(OR(AND(AO23="当",OR(AP23="明",AO$17=31,AP$18="×"),OR(AQ23="休",AO$17=30,AO$17=31,AQ$18="×")),AND(AO23="明",OR(AN23="当",AO$17=1),OR(AP23="休",AO$17=31,AP$18="×"))))),30,IF(AND($D$1="三交代制",AN23&lt;&gt;"準",AN23&lt;&gt;"深",OR(AO23="準",AO23="深"),(NOT(OR(AND(AO23="準",OR(AN23="日",AN23="休",AO$17=1,AND(AP23&lt;&gt;"準",AP23&lt;&gt;"深",AN23="")),OR(AP23="休",AND(AP23="準",OR(AQ23="休",AO$17=30,AQ$18="×")),AO$17=31,AP$18="×",AP23="")),AND(AO23="深",OR(AN23="休",AO$17=1,AND(AP23&lt;&gt;"準",AP23&lt;&gt;"深",AN23="")),OR(AP23="休",AND(OR(AP23="準",AP23="深"),OR(AQ23="休",AO$17=30,AQ$18="×")),AO$17=31,AP$18="×",AP23="")))))),40,0))))</f>
        <v>0</v>
      </c>
      <c r="AP164" s="100"/>
      <c r="AQ164" s="100"/>
      <c r="BA164" s="87" t="str">
        <f>IF(Aチーム用勤務希望表!BA164&lt;&gt;"",Aチーム用勤務希望表!BA164,"")</f>
        <v>成人の日</v>
      </c>
      <c r="BB164" s="140">
        <f>IF(Aチーム用勤務希望表!BB164&lt;&gt;"",Aチーム用勤務希望表!BB164,"")</f>
        <v>44571</v>
      </c>
      <c r="BC164" s="87" t="str">
        <f>IF(Aチーム用勤務希望表!BC164&lt;&gt;"",Aチーム用勤務希望表!BC164,"")</f>
        <v/>
      </c>
      <c r="BD164" s="98">
        <f t="shared" si="332"/>
        <v>0</v>
      </c>
      <c r="BE164" s="98">
        <f t="shared" si="332"/>
        <v>0</v>
      </c>
      <c r="BF164" s="98">
        <f t="shared" si="332"/>
        <v>0</v>
      </c>
      <c r="BG164" s="98">
        <f t="shared" si="332"/>
        <v>0</v>
      </c>
      <c r="BH164" s="98">
        <f t="shared" si="332"/>
        <v>0</v>
      </c>
      <c r="BI164" s="98">
        <f t="shared" si="332"/>
        <v>0</v>
      </c>
      <c r="BJ164" s="98">
        <f t="shared" si="332"/>
        <v>0</v>
      </c>
      <c r="BK164" s="98">
        <f t="shared" si="332"/>
        <v>0</v>
      </c>
      <c r="BL164" s="98">
        <f t="shared" si="332"/>
        <v>0</v>
      </c>
      <c r="BM164" s="98">
        <f t="shared" si="332"/>
        <v>0</v>
      </c>
      <c r="BN164" s="98">
        <f t="shared" si="332"/>
        <v>0</v>
      </c>
      <c r="BO164" s="98">
        <f t="shared" si="332"/>
        <v>0</v>
      </c>
      <c r="BP164" s="98">
        <f t="shared" si="332"/>
        <v>0</v>
      </c>
      <c r="BQ164" s="98">
        <f t="shared" si="332"/>
        <v>0</v>
      </c>
      <c r="BR164" s="98">
        <f t="shared" si="332"/>
        <v>0</v>
      </c>
      <c r="BS164" s="98">
        <f t="shared" si="332"/>
        <v>0</v>
      </c>
      <c r="BT164" s="98">
        <f t="shared" si="333"/>
        <v>0</v>
      </c>
      <c r="BU164" s="98">
        <f t="shared" si="333"/>
        <v>0</v>
      </c>
      <c r="BV164" s="98">
        <f t="shared" si="333"/>
        <v>0</v>
      </c>
      <c r="BW164" s="98">
        <f t="shared" si="333"/>
        <v>0</v>
      </c>
      <c r="BX164" s="98">
        <f t="shared" si="333"/>
        <v>0</v>
      </c>
      <c r="BY164" s="98">
        <f t="shared" si="333"/>
        <v>0</v>
      </c>
      <c r="BZ164" s="98">
        <f t="shared" si="333"/>
        <v>0</v>
      </c>
      <c r="CA164" s="98">
        <f t="shared" si="333"/>
        <v>0</v>
      </c>
      <c r="CB164" s="98">
        <f t="shared" si="333"/>
        <v>0</v>
      </c>
      <c r="CC164" s="98">
        <f t="shared" si="333"/>
        <v>0</v>
      </c>
      <c r="CD164" s="98">
        <f t="shared" si="333"/>
        <v>0</v>
      </c>
      <c r="CE164" s="98">
        <f t="shared" si="333"/>
        <v>0</v>
      </c>
      <c r="CF164" s="98">
        <f t="shared" si="333"/>
        <v>0</v>
      </c>
      <c r="CG164" s="98">
        <f t="shared" si="333"/>
        <v>0</v>
      </c>
      <c r="CH164" s="98">
        <f t="shared" si="333"/>
        <v>0</v>
      </c>
    </row>
    <row r="165" spans="3:86" x14ac:dyDescent="0.4">
      <c r="I165" s="307"/>
      <c r="J165" s="202"/>
      <c r="K165" s="193"/>
      <c r="L165" s="193"/>
      <c r="M165" s="193"/>
      <c r="N165" s="193"/>
      <c r="O165" s="193"/>
      <c r="P165" s="193"/>
      <c r="Q165" s="193"/>
      <c r="R165" s="193"/>
      <c r="S165" s="193"/>
      <c r="T165" s="193"/>
      <c r="U165" s="193"/>
      <c r="V165" s="193"/>
      <c r="W165" s="193"/>
      <c r="X165" s="193"/>
      <c r="Y165" s="193"/>
      <c r="Z165" s="193"/>
      <c r="AA165" s="193"/>
      <c r="AB165" s="193"/>
      <c r="AC165" s="193"/>
      <c r="AD165" s="193"/>
      <c r="AE165" s="193"/>
      <c r="AF165" s="193"/>
      <c r="AG165" s="193"/>
      <c r="AH165" s="193"/>
      <c r="AI165" s="193"/>
      <c r="AJ165" s="193"/>
      <c r="AK165" s="193"/>
      <c r="AL165" s="193"/>
      <c r="AM165" s="193"/>
      <c r="AN165" s="193"/>
      <c r="AO165" s="193"/>
      <c r="AP165" s="100"/>
      <c r="AQ165" s="100"/>
      <c r="BA165" s="87" t="str">
        <f>IF(Aチーム用勤務希望表!BA165&lt;&gt;"",Aチーム用勤務希望表!BA165,"")</f>
        <v>建国記念の日</v>
      </c>
      <c r="BB165" s="140">
        <f>IF(Aチーム用勤務希望表!BB165&lt;&gt;"",Aチーム用勤務希望表!BB165,"")</f>
        <v>44603</v>
      </c>
      <c r="BC165" s="87" t="str">
        <f>IF(Aチーム用勤務希望表!BC165&lt;&gt;"",Aチーム用勤務希望表!BC165,"")</f>
        <v/>
      </c>
      <c r="BD165" s="98">
        <f t="shared" si="332"/>
        <v>0</v>
      </c>
      <c r="BE165" s="98">
        <f t="shared" si="332"/>
        <v>0</v>
      </c>
      <c r="BF165" s="98">
        <f t="shared" si="332"/>
        <v>0</v>
      </c>
      <c r="BG165" s="98">
        <f t="shared" si="332"/>
        <v>0</v>
      </c>
      <c r="BH165" s="98">
        <f t="shared" si="332"/>
        <v>0</v>
      </c>
      <c r="BI165" s="98">
        <f t="shared" si="332"/>
        <v>0</v>
      </c>
      <c r="BJ165" s="98">
        <f t="shared" si="332"/>
        <v>0</v>
      </c>
      <c r="BK165" s="98">
        <f t="shared" si="332"/>
        <v>0</v>
      </c>
      <c r="BL165" s="98">
        <f t="shared" si="332"/>
        <v>0</v>
      </c>
      <c r="BM165" s="98">
        <f t="shared" si="332"/>
        <v>0</v>
      </c>
      <c r="BN165" s="98">
        <f t="shared" si="332"/>
        <v>0</v>
      </c>
      <c r="BO165" s="98">
        <f t="shared" si="332"/>
        <v>0</v>
      </c>
      <c r="BP165" s="98">
        <f t="shared" si="332"/>
        <v>0</v>
      </c>
      <c r="BQ165" s="98">
        <f t="shared" si="332"/>
        <v>0</v>
      </c>
      <c r="BR165" s="98">
        <f t="shared" si="332"/>
        <v>0</v>
      </c>
      <c r="BS165" s="98">
        <f t="shared" si="332"/>
        <v>0</v>
      </c>
      <c r="BT165" s="98">
        <f t="shared" si="333"/>
        <v>0</v>
      </c>
      <c r="BU165" s="98">
        <f t="shared" si="333"/>
        <v>0</v>
      </c>
      <c r="BV165" s="98">
        <f t="shared" si="333"/>
        <v>0</v>
      </c>
      <c r="BW165" s="98">
        <f t="shared" si="333"/>
        <v>0</v>
      </c>
      <c r="BX165" s="98">
        <f t="shared" si="333"/>
        <v>0</v>
      </c>
      <c r="BY165" s="98">
        <f t="shared" si="333"/>
        <v>0</v>
      </c>
      <c r="BZ165" s="98">
        <f t="shared" si="333"/>
        <v>0</v>
      </c>
      <c r="CA165" s="98">
        <f t="shared" si="333"/>
        <v>0</v>
      </c>
      <c r="CB165" s="98">
        <f t="shared" si="333"/>
        <v>0</v>
      </c>
      <c r="CC165" s="98">
        <f t="shared" si="333"/>
        <v>0</v>
      </c>
      <c r="CD165" s="98">
        <f t="shared" si="333"/>
        <v>0</v>
      </c>
      <c r="CE165" s="98">
        <f t="shared" si="333"/>
        <v>0</v>
      </c>
      <c r="CF165" s="98">
        <f t="shared" si="333"/>
        <v>0</v>
      </c>
      <c r="CG165" s="98">
        <f t="shared" si="333"/>
        <v>0</v>
      </c>
      <c r="CH165" s="98">
        <f t="shared" si="333"/>
        <v>0</v>
      </c>
    </row>
    <row r="166" spans="3:86" x14ac:dyDescent="0.4">
      <c r="D166" s="98" t="s">
        <v>37</v>
      </c>
      <c r="E166" s="98"/>
      <c r="F166" s="98"/>
      <c r="G166" s="98"/>
      <c r="I166" s="307"/>
      <c r="J166" s="201" t="str">
        <f t="shared" ref="J166" si="366">E25</f>
        <v>田中</v>
      </c>
      <c r="K166" s="193">
        <f t="shared" ref="K166" si="367">IF(AND($D$1="二交代制",K$17&gt;=1,K$17&lt;=28,K25="当",L25="明",M25="休",N25="当"),10,IF(AND($D$1="三交代制",K$17&gt;=2,K$17&lt;=30,OR(K25="準",K25="深"),OR(L25="準",L25="深"),OR(M25="準",M25="深")),20,IF(AND($D$1="二交代制",OR(K25="当",K25="明"),NOT(OR(AND(K25="当",OR(L25="明",K$17=31,L$18="×"),OR(M25="休",K$17=30,K$17=31,M$18="×")),AND(K25="明",OR(J25="当",K$17=1),OR(L25="休",K$17=31,L$18="×"))))),30,IF(AND($D$1="三交代制",J25&lt;&gt;"準",J25&lt;&gt;"深",OR(K25="準",K25="深"),(NOT(OR(AND(K25="準",OR(J25="日",J25="休",K$17=1,AND(L25&lt;&gt;"準",L25&lt;&gt;"深",J25="")),OR(L25="休",AND(L25="準",OR(M25="休",K$17=30,M$18="×")),K$17=31,L$18="×",L25="")),AND(K25="深",OR(J25="休",K$17=1,AND(L25&lt;&gt;"準",L25&lt;&gt;"深",J25="")),OR(L25="休",AND(OR(L25="準",L25="深"),OR(M25="休",K$17=30,M$18="×")),K$17=31,L$18="×",L25="")))))),40,0))))</f>
        <v>0</v>
      </c>
      <c r="L166" s="193">
        <f t="shared" ref="L166" si="368">IF(AND($D$1="二交代制",L$17&gt;=1,L$17&lt;=28,L25="当",M25="明",N25="休",O25="当"),10,IF(AND($D$1="三交代制",L$17&gt;=2,L$17&lt;=30,OR(L25="準",L25="深"),OR(M25="準",M25="深"),OR(N25="準",N25="深")),20,IF(AND($D$1="二交代制",OR(L25="当",L25="明"),NOT(OR(AND(L25="当",OR(M25="明",L$17=31,M$18="×"),OR(N25="休",L$17=30,L$17=31,N$18="×")),AND(L25="明",OR(K25="当",L$17=1),OR(M25="休",L$17=31,M$18="×"))))),30,IF(AND($D$1="三交代制",K25&lt;&gt;"準",K25&lt;&gt;"深",OR(L25="準",L25="深"),(NOT(OR(AND(L25="準",OR(K25="日",K25="休",L$17=1,AND(M25&lt;&gt;"準",M25&lt;&gt;"深",K25="")),OR(M25="休",AND(M25="準",OR(N25="休",L$17=30,N$18="×")),L$17=31,M$18="×",M25="")),AND(L25="深",OR(K25="休",L$17=1,AND(M25&lt;&gt;"準",M25&lt;&gt;"深",K25="")),OR(M25="休",AND(OR(M25="準",M25="深"),OR(N25="休",L$17=30,N$18="×")),L$17=31,M$18="×",M25="")))))),40,0))))</f>
        <v>0</v>
      </c>
      <c r="M166" s="193">
        <f t="shared" ref="M166" si="369">IF(AND($D$1="二交代制",M$17&gt;=1,M$17&lt;=28,M25="当",N25="明",O25="休",P25="当"),10,IF(AND($D$1="三交代制",M$17&gt;=2,M$17&lt;=30,OR(M25="準",M25="深"),OR(N25="準",N25="深"),OR(O25="準",O25="深")),20,IF(AND($D$1="二交代制",OR(M25="当",M25="明"),NOT(OR(AND(M25="当",OR(N25="明",M$17=31,N$18="×"),OR(O25="休",M$17=30,M$17=31,O$18="×")),AND(M25="明",OR(L25="当",M$17=1),OR(N25="休",M$17=31,N$18="×"))))),30,IF(AND($D$1="三交代制",L25&lt;&gt;"準",L25&lt;&gt;"深",OR(M25="準",M25="深"),(NOT(OR(AND(M25="準",OR(L25="日",L25="休",M$17=1,AND(N25&lt;&gt;"準",N25&lt;&gt;"深",L25="")),OR(N25="休",AND(N25="準",OR(O25="休",M$17=30,O$18="×")),M$17=31,N$18="×",N25="")),AND(M25="深",OR(L25="休",M$17=1,AND(N25&lt;&gt;"準",N25&lt;&gt;"深",L25="")),OR(N25="休",AND(OR(N25="準",N25="深"),OR(O25="休",M$17=30,O$18="×")),M$17=31,N$18="×",N25="")))))),40,0))))</f>
        <v>0</v>
      </c>
      <c r="N166" s="193">
        <f t="shared" ref="N166" si="370">IF(AND($D$1="二交代制",N$17&gt;=1,N$17&lt;=28,N25="当",O25="明",P25="休",Q25="当"),10,IF(AND($D$1="三交代制",N$17&gt;=2,N$17&lt;=30,OR(N25="準",N25="深"),OR(O25="準",O25="深"),OR(P25="準",P25="深")),20,IF(AND($D$1="二交代制",OR(N25="当",N25="明"),NOT(OR(AND(N25="当",OR(O25="明",N$17=31,O$18="×"),OR(P25="休",N$17=30,N$17=31,P$18="×")),AND(N25="明",OR(M25="当",N$17=1),OR(O25="休",N$17=31,O$18="×"))))),30,IF(AND($D$1="三交代制",M25&lt;&gt;"準",M25&lt;&gt;"深",OR(N25="準",N25="深"),(NOT(OR(AND(N25="準",OR(M25="日",M25="休",N$17=1,AND(O25&lt;&gt;"準",O25&lt;&gt;"深",M25="")),OR(O25="休",AND(O25="準",OR(P25="休",N$17=30,P$18="×")),N$17=31,O$18="×",O25="")),AND(N25="深",OR(M25="休",N$17=1,AND(O25&lt;&gt;"準",O25&lt;&gt;"深",M25="")),OR(O25="休",AND(OR(O25="準",O25="深"),OR(P25="休",N$17=30,P$18="×")),N$17=31,O$18="×",O25="")))))),40,0))))</f>
        <v>0</v>
      </c>
      <c r="O166" s="193">
        <f t="shared" ref="O166" si="371">IF(AND($D$1="二交代制",O$17&gt;=1,O$17&lt;=28,O25="当",P25="明",Q25="休",R25="当"),10,IF(AND($D$1="三交代制",O$17&gt;=2,O$17&lt;=30,OR(O25="準",O25="深"),OR(P25="準",P25="深"),OR(Q25="準",Q25="深")),20,IF(AND($D$1="二交代制",OR(O25="当",O25="明"),NOT(OR(AND(O25="当",OR(P25="明",O$17=31,P$18="×"),OR(Q25="休",O$17=30,O$17=31,Q$18="×")),AND(O25="明",OR(N25="当",O$17=1),OR(P25="休",O$17=31,P$18="×"))))),30,IF(AND($D$1="三交代制",N25&lt;&gt;"準",N25&lt;&gt;"深",OR(O25="準",O25="深"),(NOT(OR(AND(O25="準",OR(N25="日",N25="休",O$17=1,AND(P25&lt;&gt;"準",P25&lt;&gt;"深",N25="")),OR(P25="休",AND(P25="準",OR(Q25="休",O$17=30,Q$18="×")),O$17=31,P$18="×",P25="")),AND(O25="深",OR(N25="休",O$17=1,AND(P25&lt;&gt;"準",P25&lt;&gt;"深",N25="")),OR(P25="休",AND(OR(P25="準",P25="深"),OR(Q25="休",O$17=30,Q$18="×")),O$17=31,P$18="×",P25="")))))),40,0))))</f>
        <v>0</v>
      </c>
      <c r="P166" s="193">
        <f t="shared" ref="P166" si="372">IF(AND($D$1="二交代制",P$17&gt;=1,P$17&lt;=28,P25="当",Q25="明",R25="休",S25="当"),10,IF(AND($D$1="三交代制",P$17&gt;=2,P$17&lt;=30,OR(P25="準",P25="深"),OR(Q25="準",Q25="深"),OR(R25="準",R25="深")),20,IF(AND($D$1="二交代制",OR(P25="当",P25="明"),NOT(OR(AND(P25="当",OR(Q25="明",P$17=31,Q$18="×"),OR(R25="休",P$17=30,P$17=31,R$18="×")),AND(P25="明",OR(O25="当",P$17=1),OR(Q25="休",P$17=31,Q$18="×"))))),30,IF(AND($D$1="三交代制",O25&lt;&gt;"準",O25&lt;&gt;"深",OR(P25="準",P25="深"),(NOT(OR(AND(P25="準",OR(O25="日",O25="休",P$17=1,AND(Q25&lt;&gt;"準",Q25&lt;&gt;"深",O25="")),OR(Q25="休",AND(Q25="準",OR(R25="休",P$17=30,R$18="×")),P$17=31,Q$18="×",Q25="")),AND(P25="深",OR(O25="休",P$17=1,AND(Q25&lt;&gt;"準",Q25&lt;&gt;"深",O25="")),OR(Q25="休",AND(OR(Q25="準",Q25="深"),OR(R25="休",P$17=30,R$18="×")),P$17=31,Q$18="×",Q25="")))))),40,0))))</f>
        <v>0</v>
      </c>
      <c r="Q166" s="193">
        <f t="shared" ref="Q166" si="373">IF(AND($D$1="二交代制",Q$17&gt;=1,Q$17&lt;=28,Q25="当",R25="明",S25="休",T25="当"),10,IF(AND($D$1="三交代制",Q$17&gt;=2,Q$17&lt;=30,OR(Q25="準",Q25="深"),OR(R25="準",R25="深"),OR(S25="準",S25="深")),20,IF(AND($D$1="二交代制",OR(Q25="当",Q25="明"),NOT(OR(AND(Q25="当",OR(R25="明",Q$17=31,R$18="×"),OR(S25="休",Q$17=30,Q$17=31,S$18="×")),AND(Q25="明",OR(P25="当",Q$17=1),OR(R25="休",Q$17=31,R$18="×"))))),30,IF(AND($D$1="三交代制",P25&lt;&gt;"準",P25&lt;&gt;"深",OR(Q25="準",Q25="深"),(NOT(OR(AND(Q25="準",OR(P25="日",P25="休",Q$17=1,AND(R25&lt;&gt;"準",R25&lt;&gt;"深",P25="")),OR(R25="休",AND(R25="準",OR(S25="休",Q$17=30,S$18="×")),Q$17=31,R$18="×",R25="")),AND(Q25="深",OR(P25="休",Q$17=1,AND(R25&lt;&gt;"準",R25&lt;&gt;"深",P25="")),OR(R25="休",AND(OR(R25="準",R25="深"),OR(S25="休",Q$17=30,S$18="×")),Q$17=31,R$18="×",R25="")))))),40,0))))</f>
        <v>0</v>
      </c>
      <c r="R166" s="193">
        <f t="shared" ref="R166" si="374">IF(AND($D$1="二交代制",R$17&gt;=1,R$17&lt;=28,R25="当",S25="明",T25="休",U25="当"),10,IF(AND($D$1="三交代制",R$17&gt;=2,R$17&lt;=30,OR(R25="準",R25="深"),OR(S25="準",S25="深"),OR(T25="準",T25="深")),20,IF(AND($D$1="二交代制",OR(R25="当",R25="明"),NOT(OR(AND(R25="当",OR(S25="明",R$17=31,S$18="×"),OR(T25="休",R$17=30,R$17=31,T$18="×")),AND(R25="明",OR(Q25="当",R$17=1),OR(S25="休",R$17=31,S$18="×"))))),30,IF(AND($D$1="三交代制",Q25&lt;&gt;"準",Q25&lt;&gt;"深",OR(R25="準",R25="深"),(NOT(OR(AND(R25="準",OR(Q25="日",Q25="休",R$17=1,AND(S25&lt;&gt;"準",S25&lt;&gt;"深",Q25="")),OR(S25="休",AND(S25="準",OR(T25="休",R$17=30,T$18="×")),R$17=31,S$18="×",S25="")),AND(R25="深",OR(Q25="休",R$17=1,AND(S25&lt;&gt;"準",S25&lt;&gt;"深",Q25="")),OR(S25="休",AND(OR(S25="準",S25="深"),OR(T25="休",R$17=30,T$18="×")),R$17=31,S$18="×",S25="")))))),40,0))))</f>
        <v>0</v>
      </c>
      <c r="S166" s="193">
        <f t="shared" ref="S166" si="375">IF(AND($D$1="二交代制",S$17&gt;=1,S$17&lt;=28,S25="当",T25="明",U25="休",V25="当"),10,IF(AND($D$1="三交代制",S$17&gt;=2,S$17&lt;=30,OR(S25="準",S25="深"),OR(T25="準",T25="深"),OR(U25="準",U25="深")),20,IF(AND($D$1="二交代制",OR(S25="当",S25="明"),NOT(OR(AND(S25="当",OR(T25="明",S$17=31,T$18="×"),OR(U25="休",S$17=30,S$17=31,U$18="×")),AND(S25="明",OR(R25="当",S$17=1),OR(T25="休",S$17=31,T$18="×"))))),30,IF(AND($D$1="三交代制",R25&lt;&gt;"準",R25&lt;&gt;"深",OR(S25="準",S25="深"),(NOT(OR(AND(S25="準",OR(R25="日",R25="休",S$17=1,AND(T25&lt;&gt;"準",T25&lt;&gt;"深",R25="")),OR(T25="休",AND(T25="準",OR(U25="休",S$17=30,U$18="×")),S$17=31,T$18="×",T25="")),AND(S25="深",OR(R25="休",S$17=1,AND(T25&lt;&gt;"準",T25&lt;&gt;"深",R25="")),OR(T25="休",AND(OR(T25="準",T25="深"),OR(U25="休",S$17=30,U$18="×")),S$17=31,T$18="×",T25="")))))),40,0))))</f>
        <v>0</v>
      </c>
      <c r="T166" s="193">
        <f t="shared" ref="T166" si="376">IF(AND($D$1="二交代制",T$17&gt;=1,T$17&lt;=28,T25="当",U25="明",V25="休",W25="当"),10,IF(AND($D$1="三交代制",T$17&gt;=2,T$17&lt;=30,OR(T25="準",T25="深"),OR(U25="準",U25="深"),OR(V25="準",V25="深")),20,IF(AND($D$1="二交代制",OR(T25="当",T25="明"),NOT(OR(AND(T25="当",OR(U25="明",T$17=31,U$18="×"),OR(V25="休",T$17=30,T$17=31,V$18="×")),AND(T25="明",OR(S25="当",T$17=1),OR(U25="休",T$17=31,U$18="×"))))),30,IF(AND($D$1="三交代制",S25&lt;&gt;"準",S25&lt;&gt;"深",OR(T25="準",T25="深"),(NOT(OR(AND(T25="準",OR(S25="日",S25="休",T$17=1,AND(U25&lt;&gt;"準",U25&lt;&gt;"深",S25="")),OR(U25="休",AND(U25="準",OR(V25="休",T$17=30,V$18="×")),T$17=31,U$18="×",U25="")),AND(T25="深",OR(S25="休",T$17=1,AND(U25&lt;&gt;"準",U25&lt;&gt;"深",S25="")),OR(U25="休",AND(OR(U25="準",U25="深"),OR(V25="休",T$17=30,V$18="×")),T$17=31,U$18="×",U25="")))))),40,0))))</f>
        <v>0</v>
      </c>
      <c r="U166" s="193">
        <f t="shared" ref="U166" si="377">IF(AND($D$1="二交代制",U$17&gt;=1,U$17&lt;=28,U25="当",V25="明",W25="休",X25="当"),10,IF(AND($D$1="三交代制",U$17&gt;=2,U$17&lt;=30,OR(U25="準",U25="深"),OR(V25="準",V25="深"),OR(W25="準",W25="深")),20,IF(AND($D$1="二交代制",OR(U25="当",U25="明"),NOT(OR(AND(U25="当",OR(V25="明",U$17=31,V$18="×"),OR(W25="休",U$17=30,U$17=31,W$18="×")),AND(U25="明",OR(T25="当",U$17=1),OR(V25="休",U$17=31,V$18="×"))))),30,IF(AND($D$1="三交代制",T25&lt;&gt;"準",T25&lt;&gt;"深",OR(U25="準",U25="深"),(NOT(OR(AND(U25="準",OR(T25="日",T25="休",U$17=1,AND(V25&lt;&gt;"準",V25&lt;&gt;"深",T25="")),OR(V25="休",AND(V25="準",OR(W25="休",U$17=30,W$18="×")),U$17=31,V$18="×",V25="")),AND(U25="深",OR(T25="休",U$17=1,AND(V25&lt;&gt;"準",V25&lt;&gt;"深",T25="")),OR(V25="休",AND(OR(V25="準",V25="深"),OR(W25="休",U$17=30,W$18="×")),U$17=31,V$18="×",V25="")))))),40,0))))</f>
        <v>0</v>
      </c>
      <c r="V166" s="193">
        <f t="shared" ref="V166" si="378">IF(AND($D$1="二交代制",V$17&gt;=1,V$17&lt;=28,V25="当",W25="明",X25="休",Y25="当"),10,IF(AND($D$1="三交代制",V$17&gt;=2,V$17&lt;=30,OR(V25="準",V25="深"),OR(W25="準",W25="深"),OR(X25="準",X25="深")),20,IF(AND($D$1="二交代制",OR(V25="当",V25="明"),NOT(OR(AND(V25="当",OR(W25="明",V$17=31,W$18="×"),OR(X25="休",V$17=30,V$17=31,X$18="×")),AND(V25="明",OR(U25="当",V$17=1),OR(W25="休",V$17=31,W$18="×"))))),30,IF(AND($D$1="三交代制",U25&lt;&gt;"準",U25&lt;&gt;"深",OR(V25="準",V25="深"),(NOT(OR(AND(V25="準",OR(U25="日",U25="休",V$17=1,AND(W25&lt;&gt;"準",W25&lt;&gt;"深",U25="")),OR(W25="休",AND(W25="準",OR(X25="休",V$17=30,X$18="×")),V$17=31,W$18="×",W25="")),AND(V25="深",OR(U25="休",V$17=1,AND(W25&lt;&gt;"準",W25&lt;&gt;"深",U25="")),OR(W25="休",AND(OR(W25="準",W25="深"),OR(X25="休",V$17=30,X$18="×")),V$17=31,W$18="×",W25="")))))),40,0))))</f>
        <v>0</v>
      </c>
      <c r="W166" s="193">
        <f t="shared" ref="W166" si="379">IF(AND($D$1="二交代制",W$17&gt;=1,W$17&lt;=28,W25="当",X25="明",Y25="休",Z25="当"),10,IF(AND($D$1="三交代制",W$17&gt;=2,W$17&lt;=30,OR(W25="準",W25="深"),OR(X25="準",X25="深"),OR(Y25="準",Y25="深")),20,IF(AND($D$1="二交代制",OR(W25="当",W25="明"),NOT(OR(AND(W25="当",OR(X25="明",W$17=31,X$18="×"),OR(Y25="休",W$17=30,W$17=31,Y$18="×")),AND(W25="明",OR(V25="当",W$17=1),OR(X25="休",W$17=31,X$18="×"))))),30,IF(AND($D$1="三交代制",V25&lt;&gt;"準",V25&lt;&gt;"深",OR(W25="準",W25="深"),(NOT(OR(AND(W25="準",OR(V25="日",V25="休",W$17=1,AND(X25&lt;&gt;"準",X25&lt;&gt;"深",V25="")),OR(X25="休",AND(X25="準",OR(Y25="休",W$17=30,Y$18="×")),W$17=31,X$18="×",X25="")),AND(W25="深",OR(V25="休",W$17=1,AND(X25&lt;&gt;"準",X25&lt;&gt;"深",V25="")),OR(X25="休",AND(OR(X25="準",X25="深"),OR(Y25="休",W$17=30,Y$18="×")),W$17=31,X$18="×",X25="")))))),40,0))))</f>
        <v>0</v>
      </c>
      <c r="X166" s="193">
        <f t="shared" ref="X166" si="380">IF(AND($D$1="二交代制",X$17&gt;=1,X$17&lt;=28,X25="当",Y25="明",Z25="休",AA25="当"),10,IF(AND($D$1="三交代制",X$17&gt;=2,X$17&lt;=30,OR(X25="準",X25="深"),OR(Y25="準",Y25="深"),OR(Z25="準",Z25="深")),20,IF(AND($D$1="二交代制",OR(X25="当",X25="明"),NOT(OR(AND(X25="当",OR(Y25="明",X$17=31,Y$18="×"),OR(Z25="休",X$17=30,X$17=31,Z$18="×")),AND(X25="明",OR(W25="当",X$17=1),OR(Y25="休",X$17=31,Y$18="×"))))),30,IF(AND($D$1="三交代制",W25&lt;&gt;"準",W25&lt;&gt;"深",OR(X25="準",X25="深"),(NOT(OR(AND(X25="準",OR(W25="日",W25="休",X$17=1,AND(Y25&lt;&gt;"準",Y25&lt;&gt;"深",W25="")),OR(Y25="休",AND(Y25="準",OR(Z25="休",X$17=30,Z$18="×")),X$17=31,Y$18="×",Y25="")),AND(X25="深",OR(W25="休",X$17=1,AND(Y25&lt;&gt;"準",Y25&lt;&gt;"深",W25="")),OR(Y25="休",AND(OR(Y25="準",Y25="深"),OR(Z25="休",X$17=30,Z$18="×")),X$17=31,Y$18="×",Y25="")))))),40,0))))</f>
        <v>0</v>
      </c>
      <c r="Y166" s="193">
        <f t="shared" ref="Y166" si="381">IF(AND($D$1="二交代制",Y$17&gt;=1,Y$17&lt;=28,Y25="当",Z25="明",AA25="休",AB25="当"),10,IF(AND($D$1="三交代制",Y$17&gt;=2,Y$17&lt;=30,OR(Y25="準",Y25="深"),OR(Z25="準",Z25="深"),OR(AA25="準",AA25="深")),20,IF(AND($D$1="二交代制",OR(Y25="当",Y25="明"),NOT(OR(AND(Y25="当",OR(Z25="明",Y$17=31,Z$18="×"),OR(AA25="休",Y$17=30,Y$17=31,AA$18="×")),AND(Y25="明",OR(X25="当",Y$17=1),OR(Z25="休",Y$17=31,Z$18="×"))))),30,IF(AND($D$1="三交代制",X25&lt;&gt;"準",X25&lt;&gt;"深",OR(Y25="準",Y25="深"),(NOT(OR(AND(Y25="準",OR(X25="日",X25="休",Y$17=1,AND(Z25&lt;&gt;"準",Z25&lt;&gt;"深",X25="")),OR(Z25="休",AND(Z25="準",OR(AA25="休",Y$17=30,AA$18="×")),Y$17=31,Z$18="×",Z25="")),AND(Y25="深",OR(X25="休",Y$17=1,AND(Z25&lt;&gt;"準",Z25&lt;&gt;"深",X25="")),OR(Z25="休",AND(OR(Z25="準",Z25="深"),OR(AA25="休",Y$17=30,AA$18="×")),Y$17=31,Z$18="×",Z25="")))))),40,0))))</f>
        <v>0</v>
      </c>
      <c r="Z166" s="193">
        <f t="shared" ref="Z166" si="382">IF(AND($D$1="二交代制",Z$17&gt;=1,Z$17&lt;=28,Z25="当",AA25="明",AB25="休",AC25="当"),10,IF(AND($D$1="三交代制",Z$17&gt;=2,Z$17&lt;=30,OR(Z25="準",Z25="深"),OR(AA25="準",AA25="深"),OR(AB25="準",AB25="深")),20,IF(AND($D$1="二交代制",OR(Z25="当",Z25="明"),NOT(OR(AND(Z25="当",OR(AA25="明",Z$17=31,AA$18="×"),OR(AB25="休",Z$17=30,Z$17=31,AB$18="×")),AND(Z25="明",OR(Y25="当",Z$17=1),OR(AA25="休",Z$17=31,AA$18="×"))))),30,IF(AND($D$1="三交代制",Y25&lt;&gt;"準",Y25&lt;&gt;"深",OR(Z25="準",Z25="深"),(NOT(OR(AND(Z25="準",OR(Y25="日",Y25="休",Z$17=1,AND(AA25&lt;&gt;"準",AA25&lt;&gt;"深",Y25="")),OR(AA25="休",AND(AA25="準",OR(AB25="休",Z$17=30,AB$18="×")),Z$17=31,AA$18="×",AA25="")),AND(Z25="深",OR(Y25="休",Z$17=1,AND(AA25&lt;&gt;"準",AA25&lt;&gt;"深",Y25="")),OR(AA25="休",AND(OR(AA25="準",AA25="深"),OR(AB25="休",Z$17=30,AB$18="×")),Z$17=31,AA$18="×",AA25="")))))),40,0))))</f>
        <v>0</v>
      </c>
      <c r="AA166" s="193">
        <f t="shared" ref="AA166" si="383">IF(AND($D$1="二交代制",AA$17&gt;=1,AA$17&lt;=28,AA25="当",AB25="明",AC25="休",AD25="当"),10,IF(AND($D$1="三交代制",AA$17&gt;=2,AA$17&lt;=30,OR(AA25="準",AA25="深"),OR(AB25="準",AB25="深"),OR(AC25="準",AC25="深")),20,IF(AND($D$1="二交代制",OR(AA25="当",AA25="明"),NOT(OR(AND(AA25="当",OR(AB25="明",AA$17=31,AB$18="×"),OR(AC25="休",AA$17=30,AA$17=31,AC$18="×")),AND(AA25="明",OR(Z25="当",AA$17=1),OR(AB25="休",AA$17=31,AB$18="×"))))),30,IF(AND($D$1="三交代制",Z25&lt;&gt;"準",Z25&lt;&gt;"深",OR(AA25="準",AA25="深"),(NOT(OR(AND(AA25="準",OR(Z25="日",Z25="休",AA$17=1,AND(AB25&lt;&gt;"準",AB25&lt;&gt;"深",Z25="")),OR(AB25="休",AND(AB25="準",OR(AC25="休",AA$17=30,AC$18="×")),AA$17=31,AB$18="×",AB25="")),AND(AA25="深",OR(Z25="休",AA$17=1,AND(AB25&lt;&gt;"準",AB25&lt;&gt;"深",Z25="")),OR(AB25="休",AND(OR(AB25="準",AB25="深"),OR(AC25="休",AA$17=30,AC$18="×")),AA$17=31,AB$18="×",AB25="")))))),40,0))))</f>
        <v>0</v>
      </c>
      <c r="AB166" s="193">
        <f t="shared" ref="AB166" si="384">IF(AND($D$1="二交代制",AB$17&gt;=1,AB$17&lt;=28,AB25="当",AC25="明",AD25="休",AE25="当"),10,IF(AND($D$1="三交代制",AB$17&gt;=2,AB$17&lt;=30,OR(AB25="準",AB25="深"),OR(AC25="準",AC25="深"),OR(AD25="準",AD25="深")),20,IF(AND($D$1="二交代制",OR(AB25="当",AB25="明"),NOT(OR(AND(AB25="当",OR(AC25="明",AB$17=31,AC$18="×"),OR(AD25="休",AB$17=30,AB$17=31,AD$18="×")),AND(AB25="明",OR(AA25="当",AB$17=1),OR(AC25="休",AB$17=31,AC$18="×"))))),30,IF(AND($D$1="三交代制",AA25&lt;&gt;"準",AA25&lt;&gt;"深",OR(AB25="準",AB25="深"),(NOT(OR(AND(AB25="準",OR(AA25="日",AA25="休",AB$17=1,AND(AC25&lt;&gt;"準",AC25&lt;&gt;"深",AA25="")),OR(AC25="休",AND(AC25="準",OR(AD25="休",AB$17=30,AD$18="×")),AB$17=31,AC$18="×",AC25="")),AND(AB25="深",OR(AA25="休",AB$17=1,AND(AC25&lt;&gt;"準",AC25&lt;&gt;"深",AA25="")),OR(AC25="休",AND(OR(AC25="準",AC25="深"),OR(AD25="休",AB$17=30,AD$18="×")),AB$17=31,AC$18="×",AC25="")))))),40,0))))</f>
        <v>0</v>
      </c>
      <c r="AC166" s="193">
        <f t="shared" ref="AC166" si="385">IF(AND($D$1="二交代制",AC$17&gt;=1,AC$17&lt;=28,AC25="当",AD25="明",AE25="休",AF25="当"),10,IF(AND($D$1="三交代制",AC$17&gt;=2,AC$17&lt;=30,OR(AC25="準",AC25="深"),OR(AD25="準",AD25="深"),OR(AE25="準",AE25="深")),20,IF(AND($D$1="二交代制",OR(AC25="当",AC25="明"),NOT(OR(AND(AC25="当",OR(AD25="明",AC$17=31,AD$18="×"),OR(AE25="休",AC$17=30,AC$17=31,AE$18="×")),AND(AC25="明",OR(AB25="当",AC$17=1),OR(AD25="休",AC$17=31,AD$18="×"))))),30,IF(AND($D$1="三交代制",AB25&lt;&gt;"準",AB25&lt;&gt;"深",OR(AC25="準",AC25="深"),(NOT(OR(AND(AC25="準",OR(AB25="日",AB25="休",AC$17=1,AND(AD25&lt;&gt;"準",AD25&lt;&gt;"深",AB25="")),OR(AD25="休",AND(AD25="準",OR(AE25="休",AC$17=30,AE$18="×")),AC$17=31,AD$18="×",AD25="")),AND(AC25="深",OR(AB25="休",AC$17=1,AND(AD25&lt;&gt;"準",AD25&lt;&gt;"深",AB25="")),OR(AD25="休",AND(OR(AD25="準",AD25="深"),OR(AE25="休",AC$17=30,AE$18="×")),AC$17=31,AD$18="×",AD25="")))))),40,0))))</f>
        <v>0</v>
      </c>
      <c r="AD166" s="193">
        <f t="shared" ref="AD166" si="386">IF(AND($D$1="二交代制",AD$17&gt;=1,AD$17&lt;=28,AD25="当",AE25="明",AF25="休",AG25="当"),10,IF(AND($D$1="三交代制",AD$17&gt;=2,AD$17&lt;=30,OR(AD25="準",AD25="深"),OR(AE25="準",AE25="深"),OR(AF25="準",AF25="深")),20,IF(AND($D$1="二交代制",OR(AD25="当",AD25="明"),NOT(OR(AND(AD25="当",OR(AE25="明",AD$17=31,AE$18="×"),OR(AF25="休",AD$17=30,AD$17=31,AF$18="×")),AND(AD25="明",OR(AC25="当",AD$17=1),OR(AE25="休",AD$17=31,AE$18="×"))))),30,IF(AND($D$1="三交代制",AC25&lt;&gt;"準",AC25&lt;&gt;"深",OR(AD25="準",AD25="深"),(NOT(OR(AND(AD25="準",OR(AC25="日",AC25="休",AD$17=1,AND(AE25&lt;&gt;"準",AE25&lt;&gt;"深",AC25="")),OR(AE25="休",AND(AE25="準",OR(AF25="休",AD$17=30,AF$18="×")),AD$17=31,AE$18="×",AE25="")),AND(AD25="深",OR(AC25="休",AD$17=1,AND(AE25&lt;&gt;"準",AE25&lt;&gt;"深",AC25="")),OR(AE25="休",AND(OR(AE25="準",AE25="深"),OR(AF25="休",AD$17=30,AF$18="×")),AD$17=31,AE$18="×",AE25="")))))),40,0))))</f>
        <v>0</v>
      </c>
      <c r="AE166" s="193">
        <f t="shared" ref="AE166" si="387">IF(AND($D$1="二交代制",AE$17&gt;=1,AE$17&lt;=28,AE25="当",AF25="明",AG25="休",AH25="当"),10,IF(AND($D$1="三交代制",AE$17&gt;=2,AE$17&lt;=30,OR(AE25="準",AE25="深"),OR(AF25="準",AF25="深"),OR(AG25="準",AG25="深")),20,IF(AND($D$1="二交代制",OR(AE25="当",AE25="明"),NOT(OR(AND(AE25="当",OR(AF25="明",AE$17=31,AF$18="×"),OR(AG25="休",AE$17=30,AE$17=31,AG$18="×")),AND(AE25="明",OR(AD25="当",AE$17=1),OR(AF25="休",AE$17=31,AF$18="×"))))),30,IF(AND($D$1="三交代制",AD25&lt;&gt;"準",AD25&lt;&gt;"深",OR(AE25="準",AE25="深"),(NOT(OR(AND(AE25="準",OR(AD25="日",AD25="休",AE$17=1,AND(AF25&lt;&gt;"準",AF25&lt;&gt;"深",AD25="")),OR(AF25="休",AND(AF25="準",OR(AG25="休",AE$17=30,AG$18="×")),AE$17=31,AF$18="×",AF25="")),AND(AE25="深",OR(AD25="休",AE$17=1,AND(AF25&lt;&gt;"準",AF25&lt;&gt;"深",AD25="")),OR(AF25="休",AND(OR(AF25="準",AF25="深"),OR(AG25="休",AE$17=30,AG$18="×")),AE$17=31,AF$18="×",AF25="")))))),40,0))))</f>
        <v>0</v>
      </c>
      <c r="AF166" s="193">
        <f t="shared" ref="AF166" si="388">IF(AND($D$1="二交代制",AF$17&gt;=1,AF$17&lt;=28,AF25="当",AG25="明",AH25="休",AI25="当"),10,IF(AND($D$1="三交代制",AF$17&gt;=2,AF$17&lt;=30,OR(AF25="準",AF25="深"),OR(AG25="準",AG25="深"),OR(AH25="準",AH25="深")),20,IF(AND($D$1="二交代制",OR(AF25="当",AF25="明"),NOT(OR(AND(AF25="当",OR(AG25="明",AF$17=31,AG$18="×"),OR(AH25="休",AF$17=30,AF$17=31,AH$18="×")),AND(AF25="明",OR(AE25="当",AF$17=1),OR(AG25="休",AF$17=31,AG$18="×"))))),30,IF(AND($D$1="三交代制",AE25&lt;&gt;"準",AE25&lt;&gt;"深",OR(AF25="準",AF25="深"),(NOT(OR(AND(AF25="準",OR(AE25="日",AE25="休",AF$17=1,AND(AG25&lt;&gt;"準",AG25&lt;&gt;"深",AE25="")),OR(AG25="休",AND(AG25="準",OR(AH25="休",AF$17=30,AH$18="×")),AF$17=31,AG$18="×",AG25="")),AND(AF25="深",OR(AE25="休",AF$17=1,AND(AG25&lt;&gt;"準",AG25&lt;&gt;"深",AE25="")),OR(AG25="休",AND(OR(AG25="準",AG25="深"),OR(AH25="休",AF$17=30,AH$18="×")),AF$17=31,AG$18="×",AG25="")))))),40,0))))</f>
        <v>0</v>
      </c>
      <c r="AG166" s="193">
        <f t="shared" ref="AG166" si="389">IF(AND($D$1="二交代制",AG$17&gt;=1,AG$17&lt;=28,AG25="当",AH25="明",AI25="休",AJ25="当"),10,IF(AND($D$1="三交代制",AG$17&gt;=2,AG$17&lt;=30,OR(AG25="準",AG25="深"),OR(AH25="準",AH25="深"),OR(AI25="準",AI25="深")),20,IF(AND($D$1="二交代制",OR(AG25="当",AG25="明"),NOT(OR(AND(AG25="当",OR(AH25="明",AG$17=31,AH$18="×"),OR(AI25="休",AG$17=30,AG$17=31,AI$18="×")),AND(AG25="明",OR(AF25="当",AG$17=1),OR(AH25="休",AG$17=31,AH$18="×"))))),30,IF(AND($D$1="三交代制",AF25&lt;&gt;"準",AF25&lt;&gt;"深",OR(AG25="準",AG25="深"),(NOT(OR(AND(AG25="準",OR(AF25="日",AF25="休",AG$17=1,AND(AH25&lt;&gt;"準",AH25&lt;&gt;"深",AF25="")),OR(AH25="休",AND(AH25="準",OR(AI25="休",AG$17=30,AI$18="×")),AG$17=31,AH$18="×",AH25="")),AND(AG25="深",OR(AF25="休",AG$17=1,AND(AH25&lt;&gt;"準",AH25&lt;&gt;"深",AF25="")),OR(AH25="休",AND(OR(AH25="準",AH25="深"),OR(AI25="休",AG$17=30,AI$18="×")),AG$17=31,AH$18="×",AH25="")))))),40,0))))</f>
        <v>0</v>
      </c>
      <c r="AH166" s="193">
        <f t="shared" ref="AH166" si="390">IF(AND($D$1="二交代制",AH$17&gt;=1,AH$17&lt;=28,AH25="当",AI25="明",AJ25="休",AK25="当"),10,IF(AND($D$1="三交代制",AH$17&gt;=2,AH$17&lt;=30,OR(AH25="準",AH25="深"),OR(AI25="準",AI25="深"),OR(AJ25="準",AJ25="深")),20,IF(AND($D$1="二交代制",OR(AH25="当",AH25="明"),NOT(OR(AND(AH25="当",OR(AI25="明",AH$17=31,AI$18="×"),OR(AJ25="休",AH$17=30,AH$17=31,AJ$18="×")),AND(AH25="明",OR(AG25="当",AH$17=1),OR(AI25="休",AH$17=31,AI$18="×"))))),30,IF(AND($D$1="三交代制",AG25&lt;&gt;"準",AG25&lt;&gt;"深",OR(AH25="準",AH25="深"),(NOT(OR(AND(AH25="準",OR(AG25="日",AG25="休",AH$17=1,AND(AI25&lt;&gt;"準",AI25&lt;&gt;"深",AG25="")),OR(AI25="休",AND(AI25="準",OR(AJ25="休",AH$17=30,AJ$18="×")),AH$17=31,AI$18="×",AI25="")),AND(AH25="深",OR(AG25="休",AH$17=1,AND(AI25&lt;&gt;"準",AI25&lt;&gt;"深",AG25="")),OR(AI25="休",AND(OR(AI25="準",AI25="深"),OR(AJ25="休",AH$17=30,AJ$18="×")),AH$17=31,AI$18="×",AI25="")))))),40,0))))</f>
        <v>0</v>
      </c>
      <c r="AI166" s="193">
        <f t="shared" ref="AI166" si="391">IF(AND($D$1="二交代制",AI$17&gt;=1,AI$17&lt;=28,AI25="当",AJ25="明",AK25="休",AL25="当"),10,IF(AND($D$1="三交代制",AI$17&gt;=2,AI$17&lt;=30,OR(AI25="準",AI25="深"),OR(AJ25="準",AJ25="深"),OR(AK25="準",AK25="深")),20,IF(AND($D$1="二交代制",OR(AI25="当",AI25="明"),NOT(OR(AND(AI25="当",OR(AJ25="明",AI$17=31,AJ$18="×"),OR(AK25="休",AI$17=30,AI$17=31,AK$18="×")),AND(AI25="明",OR(AH25="当",AI$17=1),OR(AJ25="休",AI$17=31,AJ$18="×"))))),30,IF(AND($D$1="三交代制",AH25&lt;&gt;"準",AH25&lt;&gt;"深",OR(AI25="準",AI25="深"),(NOT(OR(AND(AI25="準",OR(AH25="日",AH25="休",AI$17=1,AND(AJ25&lt;&gt;"準",AJ25&lt;&gt;"深",AH25="")),OR(AJ25="休",AND(AJ25="準",OR(AK25="休",AI$17=30,AK$18="×")),AI$17=31,AJ$18="×",AJ25="")),AND(AI25="深",OR(AH25="休",AI$17=1,AND(AJ25&lt;&gt;"準",AJ25&lt;&gt;"深",AH25="")),OR(AJ25="休",AND(OR(AJ25="準",AJ25="深"),OR(AK25="休",AI$17=30,AK$18="×")),AI$17=31,AJ$18="×",AJ25="")))))),40,0))))</f>
        <v>0</v>
      </c>
      <c r="AJ166" s="193">
        <f t="shared" ref="AJ166" si="392">IF(AND($D$1="二交代制",AJ$17&gt;=1,AJ$17&lt;=28,AJ25="当",AK25="明",AL25="休",AM25="当"),10,IF(AND($D$1="三交代制",AJ$17&gt;=2,AJ$17&lt;=30,OR(AJ25="準",AJ25="深"),OR(AK25="準",AK25="深"),OR(AL25="準",AL25="深")),20,IF(AND($D$1="二交代制",OR(AJ25="当",AJ25="明"),NOT(OR(AND(AJ25="当",OR(AK25="明",AJ$17=31,AK$18="×"),OR(AL25="休",AJ$17=30,AJ$17=31,AL$18="×")),AND(AJ25="明",OR(AI25="当",AJ$17=1),OR(AK25="休",AJ$17=31,AK$18="×"))))),30,IF(AND($D$1="三交代制",AI25&lt;&gt;"準",AI25&lt;&gt;"深",OR(AJ25="準",AJ25="深"),(NOT(OR(AND(AJ25="準",OR(AI25="日",AI25="休",AJ$17=1,AND(AK25&lt;&gt;"準",AK25&lt;&gt;"深",AI25="")),OR(AK25="休",AND(AK25="準",OR(AL25="休",AJ$17=30,AL$18="×")),AJ$17=31,AK$18="×",AK25="")),AND(AJ25="深",OR(AI25="休",AJ$17=1,AND(AK25&lt;&gt;"準",AK25&lt;&gt;"深",AI25="")),OR(AK25="休",AND(OR(AK25="準",AK25="深"),OR(AL25="休",AJ$17=30,AL$18="×")),AJ$17=31,AK$18="×",AK25="")))))),40,0))))</f>
        <v>0</v>
      </c>
      <c r="AK166" s="193">
        <f t="shared" ref="AK166" si="393">IF(AND($D$1="二交代制",AK$17&gt;=1,AK$17&lt;=28,AK25="当",AL25="明",AM25="休",AN25="当"),10,IF(AND($D$1="三交代制",AK$17&gt;=2,AK$17&lt;=30,OR(AK25="準",AK25="深"),OR(AL25="準",AL25="深"),OR(AM25="準",AM25="深")),20,IF(AND($D$1="二交代制",OR(AK25="当",AK25="明"),NOT(OR(AND(AK25="当",OR(AL25="明",AK$17=31,AL$18="×"),OR(AM25="休",AK$17=30,AK$17=31,AM$18="×")),AND(AK25="明",OR(AJ25="当",AK$17=1),OR(AL25="休",AK$17=31,AL$18="×"))))),30,IF(AND($D$1="三交代制",AJ25&lt;&gt;"準",AJ25&lt;&gt;"深",OR(AK25="準",AK25="深"),(NOT(OR(AND(AK25="準",OR(AJ25="日",AJ25="休",AK$17=1,AND(AL25&lt;&gt;"準",AL25&lt;&gt;"深",AJ25="")),OR(AL25="休",AND(AL25="準",OR(AM25="休",AK$17=30,AM$18="×")),AK$17=31,AL$18="×",AL25="")),AND(AK25="深",OR(AJ25="休",AK$17=1,AND(AL25&lt;&gt;"準",AL25&lt;&gt;"深",AJ25="")),OR(AL25="休",AND(OR(AL25="準",AL25="深"),OR(AM25="休",AK$17=30,AM$18="×")),AK$17=31,AL$18="×",AL25="")))))),40,0))))</f>
        <v>0</v>
      </c>
      <c r="AL166" s="193">
        <f t="shared" ref="AL166" si="394">IF(AND($D$1="二交代制",AL$17&gt;=1,AL$17&lt;=28,AL25="当",AM25="明",AN25="休",AO25="当"),10,IF(AND($D$1="三交代制",AL$17&gt;=2,AL$17&lt;=30,OR(AL25="準",AL25="深"),OR(AM25="準",AM25="深"),OR(AN25="準",AN25="深")),20,IF(AND($D$1="二交代制",OR(AL25="当",AL25="明"),NOT(OR(AND(AL25="当",OR(AM25="明",AL$17=31,AM$18="×"),OR(AN25="休",AL$17=30,AL$17=31,AN$18="×")),AND(AL25="明",OR(AK25="当",AL$17=1),OR(AM25="休",AL$17=31,AM$18="×"))))),30,IF(AND($D$1="三交代制",AK25&lt;&gt;"準",AK25&lt;&gt;"深",OR(AL25="準",AL25="深"),(NOT(OR(AND(AL25="準",OR(AK25="日",AK25="休",AL$17=1,AND(AM25&lt;&gt;"準",AM25&lt;&gt;"深",AK25="")),OR(AM25="休",AND(AM25="準",OR(AN25="休",AL$17=30,AN$18="×")),AL$17=31,AM$18="×",AM25="")),AND(AL25="深",OR(AK25="休",AL$17=1,AND(AM25&lt;&gt;"準",AM25&lt;&gt;"深",AK25="")),OR(AM25="休",AND(OR(AM25="準",AM25="深"),OR(AN25="休",AL$17=30,AN$18="×")),AL$17=31,AM$18="×",AM25="")))))),40,0))))</f>
        <v>0</v>
      </c>
      <c r="AM166" s="193">
        <f t="shared" ref="AM166" si="395">IF(AND($D$1="二交代制",AM$17&gt;=1,AM$17&lt;=28,AM25="当",AN25="明",AO25="休",AP25="当"),10,IF(AND($D$1="三交代制",AM$17&gt;=2,AM$17&lt;=30,OR(AM25="準",AM25="深"),OR(AN25="準",AN25="深"),OR(AO25="準",AO25="深")),20,IF(AND($D$1="二交代制",OR(AM25="当",AM25="明"),NOT(OR(AND(AM25="当",OR(AN25="明",AM$17=31,AN$18="×"),OR(AO25="休",AM$17=30,AM$17=31,AO$18="×")),AND(AM25="明",OR(AL25="当",AM$17=1),OR(AN25="休",AM$17=31,AN$18="×"))))),30,IF(AND($D$1="三交代制",AL25&lt;&gt;"準",AL25&lt;&gt;"深",OR(AM25="準",AM25="深"),(NOT(OR(AND(AM25="準",OR(AL25="日",AL25="休",AM$17=1,AND(AN25&lt;&gt;"準",AN25&lt;&gt;"深",AL25="")),OR(AN25="休",AND(AN25="準",OR(AO25="休",AM$17=30,AO$18="×")),AM$17=31,AN$18="×",AN25="")),AND(AM25="深",OR(AL25="休",AM$17=1,AND(AN25&lt;&gt;"準",AN25&lt;&gt;"深",AL25="")),OR(AN25="休",AND(OR(AN25="準",AN25="深"),OR(AO25="休",AM$17=30,AO$18="×")),AM$17=31,AN$18="×",AN25="")))))),40,0))))</f>
        <v>0</v>
      </c>
      <c r="AN166" s="193">
        <f t="shared" ref="AN166" si="396">IF(AND($D$1="二交代制",AN$17&gt;=1,AN$17&lt;=28,AN25="当",AO25="明",AP25="休",AQ25="当"),10,IF(AND($D$1="三交代制",AN$17&gt;=2,AN$17&lt;=30,OR(AN25="準",AN25="深"),OR(AO25="準",AO25="深"),OR(AP25="準",AP25="深")),20,IF(AND($D$1="二交代制",OR(AN25="当",AN25="明"),NOT(OR(AND(AN25="当",OR(AO25="明",AN$17=31,AO$18="×"),OR(AP25="休",AN$17=30,AN$17=31,AP$18="×")),AND(AN25="明",OR(AM25="当",AN$17=1),OR(AO25="休",AN$17=31,AO$18="×"))))),30,IF(AND($D$1="三交代制",AM25&lt;&gt;"準",AM25&lt;&gt;"深",OR(AN25="準",AN25="深"),(NOT(OR(AND(AN25="準",OR(AM25="日",AM25="休",AN$17=1,AND(AO25&lt;&gt;"準",AO25&lt;&gt;"深",AM25="")),OR(AO25="休",AND(AO25="準",OR(AP25="休",AN$17=30,AP$18="×")),AN$17=31,AO$18="×",AO25="")),AND(AN25="深",OR(AM25="休",AN$17=1,AND(AO25&lt;&gt;"準",AO25&lt;&gt;"深",AM25="")),OR(AO25="休",AND(OR(AO25="準",AO25="深"),OR(AP25="休",AN$17=30,AP$18="×")),AN$17=31,AO$18="×",AO25="")))))),40,0))))</f>
        <v>0</v>
      </c>
      <c r="AO166" s="193">
        <f t="shared" ref="AO166" si="397">IF(AND($D$1="二交代制",AO$17&gt;=1,AO$17&lt;=28,AO25="当",AP25="明",AQ25="休",AR25="当"),10,IF(AND($D$1="三交代制",AO$17&gt;=2,AO$17&lt;=30,OR(AO25="準",AO25="深"),OR(AP25="準",AP25="深"),OR(AQ25="準",AQ25="深")),20,IF(AND($D$1="二交代制",OR(AO25="当",AO25="明"),NOT(OR(AND(AO25="当",OR(AP25="明",AO$17=31,AP$18="×"),OR(AQ25="休",AO$17=30,AO$17=31,AQ$18="×")),AND(AO25="明",OR(AN25="当",AO$17=1),OR(AP25="休",AO$17=31,AP$18="×"))))),30,IF(AND($D$1="三交代制",AN25&lt;&gt;"準",AN25&lt;&gt;"深",OR(AO25="準",AO25="深"),(NOT(OR(AND(AO25="準",OR(AN25="日",AN25="休",AO$17=1,AND(AP25&lt;&gt;"準",AP25&lt;&gt;"深",AN25="")),OR(AP25="休",AND(AP25="準",OR(AQ25="休",AO$17=30,AQ$18="×")),AO$17=31,AP$18="×",AP25="")),AND(AO25="深",OR(AN25="休",AO$17=1,AND(AP25&lt;&gt;"準",AP25&lt;&gt;"深",AN25="")),OR(AP25="休",AND(OR(AP25="準",AP25="深"),OR(AQ25="休",AO$17=30,AQ$18="×")),AO$17=31,AP$18="×",AP25="")))))),40,0))))</f>
        <v>0</v>
      </c>
      <c r="AP166" s="100"/>
      <c r="AQ166" s="100"/>
      <c r="BA166" s="87" t="str">
        <f>IF(Aチーム用勤務希望表!BA166&lt;&gt;"",Aチーム用勤務希望表!BA166,"")</f>
        <v>天皇誕生日</v>
      </c>
      <c r="BB166" s="140">
        <f>IF(Aチーム用勤務希望表!BB166&lt;&gt;"",Aチーム用勤務希望表!BB166,"")</f>
        <v>44615</v>
      </c>
      <c r="BC166" s="87" t="str">
        <f>IF(Aチーム用勤務希望表!BC166&lt;&gt;"",Aチーム用勤務希望表!BC166,"")</f>
        <v/>
      </c>
      <c r="BD166" s="98">
        <f t="shared" si="332"/>
        <v>0</v>
      </c>
      <c r="BE166" s="98">
        <f t="shared" si="332"/>
        <v>0</v>
      </c>
      <c r="BF166" s="98">
        <f t="shared" si="332"/>
        <v>0</v>
      </c>
      <c r="BG166" s="98">
        <f t="shared" si="332"/>
        <v>0</v>
      </c>
      <c r="BH166" s="98">
        <f t="shared" si="332"/>
        <v>0</v>
      </c>
      <c r="BI166" s="98">
        <f t="shared" si="332"/>
        <v>0</v>
      </c>
      <c r="BJ166" s="98">
        <f t="shared" si="332"/>
        <v>0</v>
      </c>
      <c r="BK166" s="98">
        <f t="shared" si="332"/>
        <v>0</v>
      </c>
      <c r="BL166" s="98">
        <f t="shared" si="332"/>
        <v>0</v>
      </c>
      <c r="BM166" s="98">
        <f t="shared" si="332"/>
        <v>0</v>
      </c>
      <c r="BN166" s="98">
        <f t="shared" si="332"/>
        <v>0</v>
      </c>
      <c r="BO166" s="98">
        <f t="shared" si="332"/>
        <v>0</v>
      </c>
      <c r="BP166" s="98">
        <f t="shared" si="332"/>
        <v>0</v>
      </c>
      <c r="BQ166" s="98">
        <f t="shared" si="332"/>
        <v>0</v>
      </c>
      <c r="BR166" s="98">
        <f t="shared" si="332"/>
        <v>0</v>
      </c>
      <c r="BS166" s="98">
        <f t="shared" si="332"/>
        <v>0</v>
      </c>
      <c r="BT166" s="98">
        <f t="shared" si="333"/>
        <v>0</v>
      </c>
      <c r="BU166" s="98">
        <f t="shared" si="333"/>
        <v>0</v>
      </c>
      <c r="BV166" s="98">
        <f t="shared" si="333"/>
        <v>0</v>
      </c>
      <c r="BW166" s="98">
        <f t="shared" si="333"/>
        <v>0</v>
      </c>
      <c r="BX166" s="98">
        <f t="shared" si="333"/>
        <v>0</v>
      </c>
      <c r="BY166" s="98">
        <f t="shared" si="333"/>
        <v>0</v>
      </c>
      <c r="BZ166" s="98">
        <f t="shared" si="333"/>
        <v>0</v>
      </c>
      <c r="CA166" s="98">
        <f t="shared" si="333"/>
        <v>0</v>
      </c>
      <c r="CB166" s="98">
        <f t="shared" si="333"/>
        <v>0</v>
      </c>
      <c r="CC166" s="98">
        <f t="shared" si="333"/>
        <v>0</v>
      </c>
      <c r="CD166" s="98">
        <f t="shared" si="333"/>
        <v>0</v>
      </c>
      <c r="CE166" s="98">
        <f t="shared" si="333"/>
        <v>0</v>
      </c>
      <c r="CF166" s="98">
        <f t="shared" si="333"/>
        <v>0</v>
      </c>
      <c r="CG166" s="98">
        <f t="shared" si="333"/>
        <v>0</v>
      </c>
      <c r="CH166" s="98">
        <f t="shared" si="333"/>
        <v>0</v>
      </c>
    </row>
    <row r="167" spans="3:86" x14ac:dyDescent="0.4">
      <c r="D167" s="98" t="s">
        <v>36</v>
      </c>
      <c r="E167" s="98" t="s">
        <v>34</v>
      </c>
      <c r="F167" s="98" t="s">
        <v>36</v>
      </c>
      <c r="G167" s="99"/>
      <c r="I167" s="307"/>
      <c r="J167" s="202"/>
      <c r="K167" s="193"/>
      <c r="L167" s="193"/>
      <c r="M167" s="193"/>
      <c r="N167" s="193"/>
      <c r="O167" s="193"/>
      <c r="P167" s="193"/>
      <c r="Q167" s="193"/>
      <c r="R167" s="193"/>
      <c r="S167" s="193"/>
      <c r="T167" s="193"/>
      <c r="U167" s="193"/>
      <c r="V167" s="193"/>
      <c r="W167" s="193"/>
      <c r="X167" s="193"/>
      <c r="Y167" s="193"/>
      <c r="Z167" s="193"/>
      <c r="AA167" s="193"/>
      <c r="AB167" s="193"/>
      <c r="AC167" s="193"/>
      <c r="AD167" s="193"/>
      <c r="AE167" s="193"/>
      <c r="AF167" s="193"/>
      <c r="AG167" s="193"/>
      <c r="AH167" s="193"/>
      <c r="AI167" s="193"/>
      <c r="AJ167" s="193"/>
      <c r="AK167" s="193"/>
      <c r="AL167" s="193"/>
      <c r="AM167" s="193"/>
      <c r="AN167" s="193"/>
      <c r="AO167" s="193"/>
      <c r="AP167" s="100"/>
      <c r="AQ167" s="100"/>
      <c r="BA167" s="87" t="str">
        <f>IF(Aチーム用勤務希望表!BA167&lt;&gt;"",Aチーム用勤務希望表!BA167,"")</f>
        <v>春分の日</v>
      </c>
      <c r="BB167" s="140">
        <f>IF(Aチーム用勤務希望表!BB167&lt;&gt;"",Aチーム用勤務希望表!BB167,"")</f>
        <v>44641</v>
      </c>
      <c r="BC167" s="87" t="str">
        <f>IF(Aチーム用勤務希望表!BC167&lt;&gt;"",Aチーム用勤務希望表!BC167,"")</f>
        <v/>
      </c>
      <c r="BD167" s="98">
        <f t="shared" si="332"/>
        <v>0</v>
      </c>
      <c r="BE167" s="98">
        <f t="shared" si="332"/>
        <v>0</v>
      </c>
      <c r="BF167" s="98">
        <f t="shared" si="332"/>
        <v>0</v>
      </c>
      <c r="BG167" s="98">
        <f t="shared" si="332"/>
        <v>0</v>
      </c>
      <c r="BH167" s="98">
        <f t="shared" si="332"/>
        <v>0</v>
      </c>
      <c r="BI167" s="98">
        <f t="shared" si="332"/>
        <v>0</v>
      </c>
      <c r="BJ167" s="98">
        <f t="shared" si="332"/>
        <v>0</v>
      </c>
      <c r="BK167" s="98">
        <f t="shared" si="332"/>
        <v>0</v>
      </c>
      <c r="BL167" s="98">
        <f t="shared" si="332"/>
        <v>0</v>
      </c>
      <c r="BM167" s="98">
        <f t="shared" si="332"/>
        <v>0</v>
      </c>
      <c r="BN167" s="98">
        <f t="shared" si="332"/>
        <v>0</v>
      </c>
      <c r="BO167" s="98">
        <f t="shared" si="332"/>
        <v>0</v>
      </c>
      <c r="BP167" s="98">
        <f t="shared" si="332"/>
        <v>0</v>
      </c>
      <c r="BQ167" s="98">
        <f t="shared" si="332"/>
        <v>0</v>
      </c>
      <c r="BR167" s="98">
        <f t="shared" si="332"/>
        <v>0</v>
      </c>
      <c r="BS167" s="98">
        <f t="shared" si="332"/>
        <v>0</v>
      </c>
      <c r="BT167" s="98">
        <f t="shared" si="333"/>
        <v>0</v>
      </c>
      <c r="BU167" s="98">
        <f t="shared" si="333"/>
        <v>0</v>
      </c>
      <c r="BV167" s="98">
        <f t="shared" si="333"/>
        <v>0</v>
      </c>
      <c r="BW167" s="98">
        <f t="shared" si="333"/>
        <v>0</v>
      </c>
      <c r="BX167" s="98">
        <f t="shared" si="333"/>
        <v>0</v>
      </c>
      <c r="BY167" s="98">
        <f t="shared" si="333"/>
        <v>0</v>
      </c>
      <c r="BZ167" s="98">
        <f t="shared" si="333"/>
        <v>0</v>
      </c>
      <c r="CA167" s="98">
        <f t="shared" si="333"/>
        <v>0</v>
      </c>
      <c r="CB167" s="98">
        <f t="shared" si="333"/>
        <v>0</v>
      </c>
      <c r="CC167" s="98">
        <f t="shared" si="333"/>
        <v>0</v>
      </c>
      <c r="CD167" s="98">
        <f t="shared" si="333"/>
        <v>0</v>
      </c>
      <c r="CE167" s="98">
        <f t="shared" si="333"/>
        <v>0</v>
      </c>
      <c r="CF167" s="98">
        <f t="shared" si="333"/>
        <v>0</v>
      </c>
      <c r="CG167" s="98">
        <f t="shared" si="333"/>
        <v>0</v>
      </c>
      <c r="CH167" s="98">
        <f t="shared" si="333"/>
        <v>0</v>
      </c>
    </row>
    <row r="168" spans="3:86" x14ac:dyDescent="0.4">
      <c r="D168" s="98" t="s">
        <v>38</v>
      </c>
      <c r="E168" s="98" t="s">
        <v>34</v>
      </c>
      <c r="F168" s="98" t="s">
        <v>36</v>
      </c>
      <c r="G168" s="99"/>
      <c r="I168" s="307"/>
      <c r="J168" s="201" t="str">
        <f t="shared" ref="J168" si="398">E27</f>
        <v>伊藤</v>
      </c>
      <c r="K168" s="193">
        <f t="shared" ref="K168" si="399">IF(AND($D$1="二交代制",K$17&gt;=1,K$17&lt;=28,K27="当",L27="明",M27="休",N27="当"),10,IF(AND($D$1="三交代制",K$17&gt;=2,K$17&lt;=30,OR(K27="準",K27="深"),OR(L27="準",L27="深"),OR(M27="準",M27="深")),20,IF(AND($D$1="二交代制",OR(K27="当",K27="明"),NOT(OR(AND(K27="当",OR(L27="明",K$17=31,L$18="×"),OR(M27="休",K$17=30,K$17=31,M$18="×")),AND(K27="明",OR(J27="当",K$17=1),OR(L27="休",K$17=31,L$18="×"))))),30,IF(AND($D$1="三交代制",J27&lt;&gt;"準",J27&lt;&gt;"深",OR(K27="準",K27="深"),(NOT(OR(AND(K27="準",OR(J27="日",J27="休",K$17=1,AND(L27&lt;&gt;"準",L27&lt;&gt;"深",J27="")),OR(L27="休",AND(L27="準",OR(M27="休",K$17=30,M$18="×")),K$17=31,L$18="×",L27="")),AND(K27="深",OR(J27="休",K$17=1,AND(L27&lt;&gt;"準",L27&lt;&gt;"深",J27="")),OR(L27="休",AND(OR(L27="準",L27="深"),OR(M27="休",K$17=30,M$18="×")),K$17=31,L$18="×",L27="")))))),40,0))))</f>
        <v>0</v>
      </c>
      <c r="L168" s="193">
        <f t="shared" ref="L168" si="400">IF(AND($D$1="二交代制",L$17&gt;=1,L$17&lt;=28,L27="当",M27="明",N27="休",O27="当"),10,IF(AND($D$1="三交代制",L$17&gt;=2,L$17&lt;=30,OR(L27="準",L27="深"),OR(M27="準",M27="深"),OR(N27="準",N27="深")),20,IF(AND($D$1="二交代制",OR(L27="当",L27="明"),NOT(OR(AND(L27="当",OR(M27="明",L$17=31,M$18="×"),OR(N27="休",L$17=30,L$17=31,N$18="×")),AND(L27="明",OR(K27="当",L$17=1),OR(M27="休",L$17=31,M$18="×"))))),30,IF(AND($D$1="三交代制",K27&lt;&gt;"準",K27&lt;&gt;"深",OR(L27="準",L27="深"),(NOT(OR(AND(L27="準",OR(K27="日",K27="休",L$17=1,AND(M27&lt;&gt;"準",M27&lt;&gt;"深",K27="")),OR(M27="休",AND(M27="準",OR(N27="休",L$17=30,N$18="×")),L$17=31,M$18="×",M27="")),AND(L27="深",OR(K27="休",L$17=1,AND(M27&lt;&gt;"準",M27&lt;&gt;"深",K27="")),OR(M27="休",AND(OR(M27="準",M27="深"),OR(N27="休",L$17=30,N$18="×")),L$17=31,M$18="×",M27="")))))),40,0))))</f>
        <v>0</v>
      </c>
      <c r="M168" s="193">
        <f t="shared" ref="M168" si="401">IF(AND($D$1="二交代制",M$17&gt;=1,M$17&lt;=28,M27="当",N27="明",O27="休",P27="当"),10,IF(AND($D$1="三交代制",M$17&gt;=2,M$17&lt;=30,OR(M27="準",M27="深"),OR(N27="準",N27="深"),OR(O27="準",O27="深")),20,IF(AND($D$1="二交代制",OR(M27="当",M27="明"),NOT(OR(AND(M27="当",OR(N27="明",M$17=31,N$18="×"),OR(O27="休",M$17=30,M$17=31,O$18="×")),AND(M27="明",OR(L27="当",M$17=1),OR(N27="休",M$17=31,N$18="×"))))),30,IF(AND($D$1="三交代制",L27&lt;&gt;"準",L27&lt;&gt;"深",OR(M27="準",M27="深"),(NOT(OR(AND(M27="準",OR(L27="日",L27="休",M$17=1,AND(N27&lt;&gt;"準",N27&lt;&gt;"深",L27="")),OR(N27="休",AND(N27="準",OR(O27="休",M$17=30,O$18="×")),M$17=31,N$18="×",N27="")),AND(M27="深",OR(L27="休",M$17=1,AND(N27&lt;&gt;"準",N27&lt;&gt;"深",L27="")),OR(N27="休",AND(OR(N27="準",N27="深"),OR(O27="休",M$17=30,O$18="×")),M$17=31,N$18="×",N27="")))))),40,0))))</f>
        <v>0</v>
      </c>
      <c r="N168" s="193">
        <f t="shared" ref="N168" si="402">IF(AND($D$1="二交代制",N$17&gt;=1,N$17&lt;=28,N27="当",O27="明",P27="休",Q27="当"),10,IF(AND($D$1="三交代制",N$17&gt;=2,N$17&lt;=30,OR(N27="準",N27="深"),OR(O27="準",O27="深"),OR(P27="準",P27="深")),20,IF(AND($D$1="二交代制",OR(N27="当",N27="明"),NOT(OR(AND(N27="当",OR(O27="明",N$17=31,O$18="×"),OR(P27="休",N$17=30,N$17=31,P$18="×")),AND(N27="明",OR(M27="当",N$17=1),OR(O27="休",N$17=31,O$18="×"))))),30,IF(AND($D$1="三交代制",M27&lt;&gt;"準",M27&lt;&gt;"深",OR(N27="準",N27="深"),(NOT(OR(AND(N27="準",OR(M27="日",M27="休",N$17=1,AND(O27&lt;&gt;"準",O27&lt;&gt;"深",M27="")),OR(O27="休",AND(O27="準",OR(P27="休",N$17=30,P$18="×")),N$17=31,O$18="×",O27="")),AND(N27="深",OR(M27="休",N$17=1,AND(O27&lt;&gt;"準",O27&lt;&gt;"深",M27="")),OR(O27="休",AND(OR(O27="準",O27="深"),OR(P27="休",N$17=30,P$18="×")),N$17=31,O$18="×",O27="")))))),40,0))))</f>
        <v>0</v>
      </c>
      <c r="O168" s="193">
        <f t="shared" ref="O168" si="403">IF(AND($D$1="二交代制",O$17&gt;=1,O$17&lt;=28,O27="当",P27="明",Q27="休",R27="当"),10,IF(AND($D$1="三交代制",O$17&gt;=2,O$17&lt;=30,OR(O27="準",O27="深"),OR(P27="準",P27="深"),OR(Q27="準",Q27="深")),20,IF(AND($D$1="二交代制",OR(O27="当",O27="明"),NOT(OR(AND(O27="当",OR(P27="明",O$17=31,P$18="×"),OR(Q27="休",O$17=30,O$17=31,Q$18="×")),AND(O27="明",OR(N27="当",O$17=1),OR(P27="休",O$17=31,P$18="×"))))),30,IF(AND($D$1="三交代制",N27&lt;&gt;"準",N27&lt;&gt;"深",OR(O27="準",O27="深"),(NOT(OR(AND(O27="準",OR(N27="日",N27="休",O$17=1,AND(P27&lt;&gt;"準",P27&lt;&gt;"深",N27="")),OR(P27="休",AND(P27="準",OR(Q27="休",O$17=30,Q$18="×")),O$17=31,P$18="×",P27="")),AND(O27="深",OR(N27="休",O$17=1,AND(P27&lt;&gt;"準",P27&lt;&gt;"深",N27="")),OR(P27="休",AND(OR(P27="準",P27="深"),OR(Q27="休",O$17=30,Q$18="×")),O$17=31,P$18="×",P27="")))))),40,0))))</f>
        <v>0</v>
      </c>
      <c r="P168" s="193">
        <f t="shared" ref="P168" si="404">IF(AND($D$1="二交代制",P$17&gt;=1,P$17&lt;=28,P27="当",Q27="明",R27="休",S27="当"),10,IF(AND($D$1="三交代制",P$17&gt;=2,P$17&lt;=30,OR(P27="準",P27="深"),OR(Q27="準",Q27="深"),OR(R27="準",R27="深")),20,IF(AND($D$1="二交代制",OR(P27="当",P27="明"),NOT(OR(AND(P27="当",OR(Q27="明",P$17=31,Q$18="×"),OR(R27="休",P$17=30,P$17=31,R$18="×")),AND(P27="明",OR(O27="当",P$17=1),OR(Q27="休",P$17=31,Q$18="×"))))),30,IF(AND($D$1="三交代制",O27&lt;&gt;"準",O27&lt;&gt;"深",OR(P27="準",P27="深"),(NOT(OR(AND(P27="準",OR(O27="日",O27="休",P$17=1,AND(Q27&lt;&gt;"準",Q27&lt;&gt;"深",O27="")),OR(Q27="休",AND(Q27="準",OR(R27="休",P$17=30,R$18="×")),P$17=31,Q$18="×",Q27="")),AND(P27="深",OR(O27="休",P$17=1,AND(Q27&lt;&gt;"準",Q27&lt;&gt;"深",O27="")),OR(Q27="休",AND(OR(Q27="準",Q27="深"),OR(R27="休",P$17=30,R$18="×")),P$17=31,Q$18="×",Q27="")))))),40,0))))</f>
        <v>0</v>
      </c>
      <c r="Q168" s="193">
        <f t="shared" ref="Q168" si="405">IF(AND($D$1="二交代制",Q$17&gt;=1,Q$17&lt;=28,Q27="当",R27="明",S27="休",T27="当"),10,IF(AND($D$1="三交代制",Q$17&gt;=2,Q$17&lt;=30,OR(Q27="準",Q27="深"),OR(R27="準",R27="深"),OR(S27="準",S27="深")),20,IF(AND($D$1="二交代制",OR(Q27="当",Q27="明"),NOT(OR(AND(Q27="当",OR(R27="明",Q$17=31,R$18="×"),OR(S27="休",Q$17=30,Q$17=31,S$18="×")),AND(Q27="明",OR(P27="当",Q$17=1),OR(R27="休",Q$17=31,R$18="×"))))),30,IF(AND($D$1="三交代制",P27&lt;&gt;"準",P27&lt;&gt;"深",OR(Q27="準",Q27="深"),(NOT(OR(AND(Q27="準",OR(P27="日",P27="休",Q$17=1,AND(R27&lt;&gt;"準",R27&lt;&gt;"深",P27="")),OR(R27="休",AND(R27="準",OR(S27="休",Q$17=30,S$18="×")),Q$17=31,R$18="×",R27="")),AND(Q27="深",OR(P27="休",Q$17=1,AND(R27&lt;&gt;"準",R27&lt;&gt;"深",P27="")),OR(R27="休",AND(OR(R27="準",R27="深"),OR(S27="休",Q$17=30,S$18="×")),Q$17=31,R$18="×",R27="")))))),40,0))))</f>
        <v>0</v>
      </c>
      <c r="R168" s="193">
        <f t="shared" ref="R168" si="406">IF(AND($D$1="二交代制",R$17&gt;=1,R$17&lt;=28,R27="当",S27="明",T27="休",U27="当"),10,IF(AND($D$1="三交代制",R$17&gt;=2,R$17&lt;=30,OR(R27="準",R27="深"),OR(S27="準",S27="深"),OR(T27="準",T27="深")),20,IF(AND($D$1="二交代制",OR(R27="当",R27="明"),NOT(OR(AND(R27="当",OR(S27="明",R$17=31,S$18="×"),OR(T27="休",R$17=30,R$17=31,T$18="×")),AND(R27="明",OR(Q27="当",R$17=1),OR(S27="休",R$17=31,S$18="×"))))),30,IF(AND($D$1="三交代制",Q27&lt;&gt;"準",Q27&lt;&gt;"深",OR(R27="準",R27="深"),(NOT(OR(AND(R27="準",OR(Q27="日",Q27="休",R$17=1,AND(S27&lt;&gt;"準",S27&lt;&gt;"深",Q27="")),OR(S27="休",AND(S27="準",OR(T27="休",R$17=30,T$18="×")),R$17=31,S$18="×",S27="")),AND(R27="深",OR(Q27="休",R$17=1,AND(S27&lt;&gt;"準",S27&lt;&gt;"深",Q27="")),OR(S27="休",AND(OR(S27="準",S27="深"),OR(T27="休",R$17=30,T$18="×")),R$17=31,S$18="×",S27="")))))),40,0))))</f>
        <v>0</v>
      </c>
      <c r="S168" s="193">
        <f t="shared" ref="S168" si="407">IF(AND($D$1="二交代制",S$17&gt;=1,S$17&lt;=28,S27="当",T27="明",U27="休",V27="当"),10,IF(AND($D$1="三交代制",S$17&gt;=2,S$17&lt;=30,OR(S27="準",S27="深"),OR(T27="準",T27="深"),OR(U27="準",U27="深")),20,IF(AND($D$1="二交代制",OR(S27="当",S27="明"),NOT(OR(AND(S27="当",OR(T27="明",S$17=31,T$18="×"),OR(U27="休",S$17=30,S$17=31,U$18="×")),AND(S27="明",OR(R27="当",S$17=1),OR(T27="休",S$17=31,T$18="×"))))),30,IF(AND($D$1="三交代制",R27&lt;&gt;"準",R27&lt;&gt;"深",OR(S27="準",S27="深"),(NOT(OR(AND(S27="準",OR(R27="日",R27="休",S$17=1,AND(T27&lt;&gt;"準",T27&lt;&gt;"深",R27="")),OR(T27="休",AND(T27="準",OR(U27="休",S$17=30,U$18="×")),S$17=31,T$18="×",T27="")),AND(S27="深",OR(R27="休",S$17=1,AND(T27&lt;&gt;"準",T27&lt;&gt;"深",R27="")),OR(T27="休",AND(OR(T27="準",T27="深"),OR(U27="休",S$17=30,U$18="×")),S$17=31,T$18="×",T27="")))))),40,0))))</f>
        <v>0</v>
      </c>
      <c r="T168" s="193">
        <f t="shared" ref="T168" si="408">IF(AND($D$1="二交代制",T$17&gt;=1,T$17&lt;=28,T27="当",U27="明",V27="休",W27="当"),10,IF(AND($D$1="三交代制",T$17&gt;=2,T$17&lt;=30,OR(T27="準",T27="深"),OR(U27="準",U27="深"),OR(V27="準",V27="深")),20,IF(AND($D$1="二交代制",OR(T27="当",T27="明"),NOT(OR(AND(T27="当",OR(U27="明",T$17=31,U$18="×"),OR(V27="休",T$17=30,T$17=31,V$18="×")),AND(T27="明",OR(S27="当",T$17=1),OR(U27="休",T$17=31,U$18="×"))))),30,IF(AND($D$1="三交代制",S27&lt;&gt;"準",S27&lt;&gt;"深",OR(T27="準",T27="深"),(NOT(OR(AND(T27="準",OR(S27="日",S27="休",T$17=1,AND(U27&lt;&gt;"準",U27&lt;&gt;"深",S27="")),OR(U27="休",AND(U27="準",OR(V27="休",T$17=30,V$18="×")),T$17=31,U$18="×",U27="")),AND(T27="深",OR(S27="休",T$17=1,AND(U27&lt;&gt;"準",U27&lt;&gt;"深",S27="")),OR(U27="休",AND(OR(U27="準",U27="深"),OR(V27="休",T$17=30,V$18="×")),T$17=31,U$18="×",U27="")))))),40,0))))</f>
        <v>0</v>
      </c>
      <c r="U168" s="193">
        <f t="shared" ref="U168" si="409">IF(AND($D$1="二交代制",U$17&gt;=1,U$17&lt;=28,U27="当",V27="明",W27="休",X27="当"),10,IF(AND($D$1="三交代制",U$17&gt;=2,U$17&lt;=30,OR(U27="準",U27="深"),OR(V27="準",V27="深"),OR(W27="準",W27="深")),20,IF(AND($D$1="二交代制",OR(U27="当",U27="明"),NOT(OR(AND(U27="当",OR(V27="明",U$17=31,V$18="×"),OR(W27="休",U$17=30,U$17=31,W$18="×")),AND(U27="明",OR(T27="当",U$17=1),OR(V27="休",U$17=31,V$18="×"))))),30,IF(AND($D$1="三交代制",T27&lt;&gt;"準",T27&lt;&gt;"深",OR(U27="準",U27="深"),(NOT(OR(AND(U27="準",OR(T27="日",T27="休",U$17=1,AND(V27&lt;&gt;"準",V27&lt;&gt;"深",T27="")),OR(V27="休",AND(V27="準",OR(W27="休",U$17=30,W$18="×")),U$17=31,V$18="×",V27="")),AND(U27="深",OR(T27="休",U$17=1,AND(V27&lt;&gt;"準",V27&lt;&gt;"深",T27="")),OR(V27="休",AND(OR(V27="準",V27="深"),OR(W27="休",U$17=30,W$18="×")),U$17=31,V$18="×",V27="")))))),40,0))))</f>
        <v>0</v>
      </c>
      <c r="V168" s="193">
        <f t="shared" ref="V168" si="410">IF(AND($D$1="二交代制",V$17&gt;=1,V$17&lt;=28,V27="当",W27="明",X27="休",Y27="当"),10,IF(AND($D$1="三交代制",V$17&gt;=2,V$17&lt;=30,OR(V27="準",V27="深"),OR(W27="準",W27="深"),OR(X27="準",X27="深")),20,IF(AND($D$1="二交代制",OR(V27="当",V27="明"),NOT(OR(AND(V27="当",OR(W27="明",V$17=31,W$18="×"),OR(X27="休",V$17=30,V$17=31,X$18="×")),AND(V27="明",OR(U27="当",V$17=1),OR(W27="休",V$17=31,W$18="×"))))),30,IF(AND($D$1="三交代制",U27&lt;&gt;"準",U27&lt;&gt;"深",OR(V27="準",V27="深"),(NOT(OR(AND(V27="準",OR(U27="日",U27="休",V$17=1,AND(W27&lt;&gt;"準",W27&lt;&gt;"深",U27="")),OR(W27="休",AND(W27="準",OR(X27="休",V$17=30,X$18="×")),V$17=31,W$18="×",W27="")),AND(V27="深",OR(U27="休",V$17=1,AND(W27&lt;&gt;"準",W27&lt;&gt;"深",U27="")),OR(W27="休",AND(OR(W27="準",W27="深"),OR(X27="休",V$17=30,X$18="×")),V$17=31,W$18="×",W27="")))))),40,0))))</f>
        <v>0</v>
      </c>
      <c r="W168" s="193">
        <f t="shared" ref="W168" si="411">IF(AND($D$1="二交代制",W$17&gt;=1,W$17&lt;=28,W27="当",X27="明",Y27="休",Z27="当"),10,IF(AND($D$1="三交代制",W$17&gt;=2,W$17&lt;=30,OR(W27="準",W27="深"),OR(X27="準",X27="深"),OR(Y27="準",Y27="深")),20,IF(AND($D$1="二交代制",OR(W27="当",W27="明"),NOT(OR(AND(W27="当",OR(X27="明",W$17=31,X$18="×"),OR(Y27="休",W$17=30,W$17=31,Y$18="×")),AND(W27="明",OR(V27="当",W$17=1),OR(X27="休",W$17=31,X$18="×"))))),30,IF(AND($D$1="三交代制",V27&lt;&gt;"準",V27&lt;&gt;"深",OR(W27="準",W27="深"),(NOT(OR(AND(W27="準",OR(V27="日",V27="休",W$17=1,AND(X27&lt;&gt;"準",X27&lt;&gt;"深",V27="")),OR(X27="休",AND(X27="準",OR(Y27="休",W$17=30,Y$18="×")),W$17=31,X$18="×",X27="")),AND(W27="深",OR(V27="休",W$17=1,AND(X27&lt;&gt;"準",X27&lt;&gt;"深",V27="")),OR(X27="休",AND(OR(X27="準",X27="深"),OR(Y27="休",W$17=30,Y$18="×")),W$17=31,X$18="×",X27="")))))),40,0))))</f>
        <v>0</v>
      </c>
      <c r="X168" s="193">
        <f t="shared" ref="X168" si="412">IF(AND($D$1="二交代制",X$17&gt;=1,X$17&lt;=28,X27="当",Y27="明",Z27="休",AA27="当"),10,IF(AND($D$1="三交代制",X$17&gt;=2,X$17&lt;=30,OR(X27="準",X27="深"),OR(Y27="準",Y27="深"),OR(Z27="準",Z27="深")),20,IF(AND($D$1="二交代制",OR(X27="当",X27="明"),NOT(OR(AND(X27="当",OR(Y27="明",X$17=31,Y$18="×"),OR(Z27="休",X$17=30,X$17=31,Z$18="×")),AND(X27="明",OR(W27="当",X$17=1),OR(Y27="休",X$17=31,Y$18="×"))))),30,IF(AND($D$1="三交代制",W27&lt;&gt;"準",W27&lt;&gt;"深",OR(X27="準",X27="深"),(NOT(OR(AND(X27="準",OR(W27="日",W27="休",X$17=1,AND(Y27&lt;&gt;"準",Y27&lt;&gt;"深",W27="")),OR(Y27="休",AND(Y27="準",OR(Z27="休",X$17=30,Z$18="×")),X$17=31,Y$18="×",Y27="")),AND(X27="深",OR(W27="休",X$17=1,AND(Y27&lt;&gt;"準",Y27&lt;&gt;"深",W27="")),OR(Y27="休",AND(OR(Y27="準",Y27="深"),OR(Z27="休",X$17=30,Z$18="×")),X$17=31,Y$18="×",Y27="")))))),40,0))))</f>
        <v>0</v>
      </c>
      <c r="Y168" s="193">
        <f t="shared" ref="Y168" si="413">IF(AND($D$1="二交代制",Y$17&gt;=1,Y$17&lt;=28,Y27="当",Z27="明",AA27="休",AB27="当"),10,IF(AND($D$1="三交代制",Y$17&gt;=2,Y$17&lt;=30,OR(Y27="準",Y27="深"),OR(Z27="準",Z27="深"),OR(AA27="準",AA27="深")),20,IF(AND($D$1="二交代制",OR(Y27="当",Y27="明"),NOT(OR(AND(Y27="当",OR(Z27="明",Y$17=31,Z$18="×"),OR(AA27="休",Y$17=30,Y$17=31,AA$18="×")),AND(Y27="明",OR(X27="当",Y$17=1),OR(Z27="休",Y$17=31,Z$18="×"))))),30,IF(AND($D$1="三交代制",X27&lt;&gt;"準",X27&lt;&gt;"深",OR(Y27="準",Y27="深"),(NOT(OR(AND(Y27="準",OR(X27="日",X27="休",Y$17=1,AND(Z27&lt;&gt;"準",Z27&lt;&gt;"深",X27="")),OR(Z27="休",AND(Z27="準",OR(AA27="休",Y$17=30,AA$18="×")),Y$17=31,Z$18="×",Z27="")),AND(Y27="深",OR(X27="休",Y$17=1,AND(Z27&lt;&gt;"準",Z27&lt;&gt;"深",X27="")),OR(Z27="休",AND(OR(Z27="準",Z27="深"),OR(AA27="休",Y$17=30,AA$18="×")),Y$17=31,Z$18="×",Z27="")))))),40,0))))</f>
        <v>0</v>
      </c>
      <c r="Z168" s="193">
        <f t="shared" ref="Z168" si="414">IF(AND($D$1="二交代制",Z$17&gt;=1,Z$17&lt;=28,Z27="当",AA27="明",AB27="休",AC27="当"),10,IF(AND($D$1="三交代制",Z$17&gt;=2,Z$17&lt;=30,OR(Z27="準",Z27="深"),OR(AA27="準",AA27="深"),OR(AB27="準",AB27="深")),20,IF(AND($D$1="二交代制",OR(Z27="当",Z27="明"),NOT(OR(AND(Z27="当",OR(AA27="明",Z$17=31,AA$18="×"),OR(AB27="休",Z$17=30,Z$17=31,AB$18="×")),AND(Z27="明",OR(Y27="当",Z$17=1),OR(AA27="休",Z$17=31,AA$18="×"))))),30,IF(AND($D$1="三交代制",Y27&lt;&gt;"準",Y27&lt;&gt;"深",OR(Z27="準",Z27="深"),(NOT(OR(AND(Z27="準",OR(Y27="日",Y27="休",Z$17=1,AND(AA27&lt;&gt;"準",AA27&lt;&gt;"深",Y27="")),OR(AA27="休",AND(AA27="準",OR(AB27="休",Z$17=30,AB$18="×")),Z$17=31,AA$18="×",AA27="")),AND(Z27="深",OR(Y27="休",Z$17=1,AND(AA27&lt;&gt;"準",AA27&lt;&gt;"深",Y27="")),OR(AA27="休",AND(OR(AA27="準",AA27="深"),OR(AB27="休",Z$17=30,AB$18="×")),Z$17=31,AA$18="×",AA27="")))))),40,0))))</f>
        <v>0</v>
      </c>
      <c r="AA168" s="193">
        <f t="shared" ref="AA168" si="415">IF(AND($D$1="二交代制",AA$17&gt;=1,AA$17&lt;=28,AA27="当",AB27="明",AC27="休",AD27="当"),10,IF(AND($D$1="三交代制",AA$17&gt;=2,AA$17&lt;=30,OR(AA27="準",AA27="深"),OR(AB27="準",AB27="深"),OR(AC27="準",AC27="深")),20,IF(AND($D$1="二交代制",OR(AA27="当",AA27="明"),NOT(OR(AND(AA27="当",OR(AB27="明",AA$17=31,AB$18="×"),OR(AC27="休",AA$17=30,AA$17=31,AC$18="×")),AND(AA27="明",OR(Z27="当",AA$17=1),OR(AB27="休",AA$17=31,AB$18="×"))))),30,IF(AND($D$1="三交代制",Z27&lt;&gt;"準",Z27&lt;&gt;"深",OR(AA27="準",AA27="深"),(NOT(OR(AND(AA27="準",OR(Z27="日",Z27="休",AA$17=1,AND(AB27&lt;&gt;"準",AB27&lt;&gt;"深",Z27="")),OR(AB27="休",AND(AB27="準",OR(AC27="休",AA$17=30,AC$18="×")),AA$17=31,AB$18="×",AB27="")),AND(AA27="深",OR(Z27="休",AA$17=1,AND(AB27&lt;&gt;"準",AB27&lt;&gt;"深",Z27="")),OR(AB27="休",AND(OR(AB27="準",AB27="深"),OR(AC27="休",AA$17=30,AC$18="×")),AA$17=31,AB$18="×",AB27="")))))),40,0))))</f>
        <v>0</v>
      </c>
      <c r="AB168" s="193">
        <f t="shared" ref="AB168" si="416">IF(AND($D$1="二交代制",AB$17&gt;=1,AB$17&lt;=28,AB27="当",AC27="明",AD27="休",AE27="当"),10,IF(AND($D$1="三交代制",AB$17&gt;=2,AB$17&lt;=30,OR(AB27="準",AB27="深"),OR(AC27="準",AC27="深"),OR(AD27="準",AD27="深")),20,IF(AND($D$1="二交代制",OR(AB27="当",AB27="明"),NOT(OR(AND(AB27="当",OR(AC27="明",AB$17=31,AC$18="×"),OR(AD27="休",AB$17=30,AB$17=31,AD$18="×")),AND(AB27="明",OR(AA27="当",AB$17=1),OR(AC27="休",AB$17=31,AC$18="×"))))),30,IF(AND($D$1="三交代制",AA27&lt;&gt;"準",AA27&lt;&gt;"深",OR(AB27="準",AB27="深"),(NOT(OR(AND(AB27="準",OR(AA27="日",AA27="休",AB$17=1,AND(AC27&lt;&gt;"準",AC27&lt;&gt;"深",AA27="")),OR(AC27="休",AND(AC27="準",OR(AD27="休",AB$17=30,AD$18="×")),AB$17=31,AC$18="×",AC27="")),AND(AB27="深",OR(AA27="休",AB$17=1,AND(AC27&lt;&gt;"準",AC27&lt;&gt;"深",AA27="")),OR(AC27="休",AND(OR(AC27="準",AC27="深"),OR(AD27="休",AB$17=30,AD$18="×")),AB$17=31,AC$18="×",AC27="")))))),40,0))))</f>
        <v>0</v>
      </c>
      <c r="AC168" s="193">
        <f t="shared" ref="AC168" si="417">IF(AND($D$1="二交代制",AC$17&gt;=1,AC$17&lt;=28,AC27="当",AD27="明",AE27="休",AF27="当"),10,IF(AND($D$1="三交代制",AC$17&gt;=2,AC$17&lt;=30,OR(AC27="準",AC27="深"),OR(AD27="準",AD27="深"),OR(AE27="準",AE27="深")),20,IF(AND($D$1="二交代制",OR(AC27="当",AC27="明"),NOT(OR(AND(AC27="当",OR(AD27="明",AC$17=31,AD$18="×"),OR(AE27="休",AC$17=30,AC$17=31,AE$18="×")),AND(AC27="明",OR(AB27="当",AC$17=1),OR(AD27="休",AC$17=31,AD$18="×"))))),30,IF(AND($D$1="三交代制",AB27&lt;&gt;"準",AB27&lt;&gt;"深",OR(AC27="準",AC27="深"),(NOT(OR(AND(AC27="準",OR(AB27="日",AB27="休",AC$17=1,AND(AD27&lt;&gt;"準",AD27&lt;&gt;"深",AB27="")),OR(AD27="休",AND(AD27="準",OR(AE27="休",AC$17=30,AE$18="×")),AC$17=31,AD$18="×",AD27="")),AND(AC27="深",OR(AB27="休",AC$17=1,AND(AD27&lt;&gt;"準",AD27&lt;&gt;"深",AB27="")),OR(AD27="休",AND(OR(AD27="準",AD27="深"),OR(AE27="休",AC$17=30,AE$18="×")),AC$17=31,AD$18="×",AD27="")))))),40,0))))</f>
        <v>0</v>
      </c>
      <c r="AD168" s="193">
        <f t="shared" ref="AD168" si="418">IF(AND($D$1="二交代制",AD$17&gt;=1,AD$17&lt;=28,AD27="当",AE27="明",AF27="休",AG27="当"),10,IF(AND($D$1="三交代制",AD$17&gt;=2,AD$17&lt;=30,OR(AD27="準",AD27="深"),OR(AE27="準",AE27="深"),OR(AF27="準",AF27="深")),20,IF(AND($D$1="二交代制",OR(AD27="当",AD27="明"),NOT(OR(AND(AD27="当",OR(AE27="明",AD$17=31,AE$18="×"),OR(AF27="休",AD$17=30,AD$17=31,AF$18="×")),AND(AD27="明",OR(AC27="当",AD$17=1),OR(AE27="休",AD$17=31,AE$18="×"))))),30,IF(AND($D$1="三交代制",AC27&lt;&gt;"準",AC27&lt;&gt;"深",OR(AD27="準",AD27="深"),(NOT(OR(AND(AD27="準",OR(AC27="日",AC27="休",AD$17=1,AND(AE27&lt;&gt;"準",AE27&lt;&gt;"深",AC27="")),OR(AE27="休",AND(AE27="準",OR(AF27="休",AD$17=30,AF$18="×")),AD$17=31,AE$18="×",AE27="")),AND(AD27="深",OR(AC27="休",AD$17=1,AND(AE27&lt;&gt;"準",AE27&lt;&gt;"深",AC27="")),OR(AE27="休",AND(OR(AE27="準",AE27="深"),OR(AF27="休",AD$17=30,AF$18="×")),AD$17=31,AE$18="×",AE27="")))))),40,0))))</f>
        <v>0</v>
      </c>
      <c r="AE168" s="193">
        <f t="shared" ref="AE168" si="419">IF(AND($D$1="二交代制",AE$17&gt;=1,AE$17&lt;=28,AE27="当",AF27="明",AG27="休",AH27="当"),10,IF(AND($D$1="三交代制",AE$17&gt;=2,AE$17&lt;=30,OR(AE27="準",AE27="深"),OR(AF27="準",AF27="深"),OR(AG27="準",AG27="深")),20,IF(AND($D$1="二交代制",OR(AE27="当",AE27="明"),NOT(OR(AND(AE27="当",OR(AF27="明",AE$17=31,AF$18="×"),OR(AG27="休",AE$17=30,AE$17=31,AG$18="×")),AND(AE27="明",OR(AD27="当",AE$17=1),OR(AF27="休",AE$17=31,AF$18="×"))))),30,IF(AND($D$1="三交代制",AD27&lt;&gt;"準",AD27&lt;&gt;"深",OR(AE27="準",AE27="深"),(NOT(OR(AND(AE27="準",OR(AD27="日",AD27="休",AE$17=1,AND(AF27&lt;&gt;"準",AF27&lt;&gt;"深",AD27="")),OR(AF27="休",AND(AF27="準",OR(AG27="休",AE$17=30,AG$18="×")),AE$17=31,AF$18="×",AF27="")),AND(AE27="深",OR(AD27="休",AE$17=1,AND(AF27&lt;&gt;"準",AF27&lt;&gt;"深",AD27="")),OR(AF27="休",AND(OR(AF27="準",AF27="深"),OR(AG27="休",AE$17=30,AG$18="×")),AE$17=31,AF$18="×",AF27="")))))),40,0))))</f>
        <v>0</v>
      </c>
      <c r="AF168" s="193">
        <f t="shared" ref="AF168" si="420">IF(AND($D$1="二交代制",AF$17&gt;=1,AF$17&lt;=28,AF27="当",AG27="明",AH27="休",AI27="当"),10,IF(AND($D$1="三交代制",AF$17&gt;=2,AF$17&lt;=30,OR(AF27="準",AF27="深"),OR(AG27="準",AG27="深"),OR(AH27="準",AH27="深")),20,IF(AND($D$1="二交代制",OR(AF27="当",AF27="明"),NOT(OR(AND(AF27="当",OR(AG27="明",AF$17=31,AG$18="×"),OR(AH27="休",AF$17=30,AF$17=31,AH$18="×")),AND(AF27="明",OR(AE27="当",AF$17=1),OR(AG27="休",AF$17=31,AG$18="×"))))),30,IF(AND($D$1="三交代制",AE27&lt;&gt;"準",AE27&lt;&gt;"深",OR(AF27="準",AF27="深"),(NOT(OR(AND(AF27="準",OR(AE27="日",AE27="休",AF$17=1,AND(AG27&lt;&gt;"準",AG27&lt;&gt;"深",AE27="")),OR(AG27="休",AND(AG27="準",OR(AH27="休",AF$17=30,AH$18="×")),AF$17=31,AG$18="×",AG27="")),AND(AF27="深",OR(AE27="休",AF$17=1,AND(AG27&lt;&gt;"準",AG27&lt;&gt;"深",AE27="")),OR(AG27="休",AND(OR(AG27="準",AG27="深"),OR(AH27="休",AF$17=30,AH$18="×")),AF$17=31,AG$18="×",AG27="")))))),40,0))))</f>
        <v>0</v>
      </c>
      <c r="AG168" s="193">
        <f t="shared" ref="AG168" si="421">IF(AND($D$1="二交代制",AG$17&gt;=1,AG$17&lt;=28,AG27="当",AH27="明",AI27="休",AJ27="当"),10,IF(AND($D$1="三交代制",AG$17&gt;=2,AG$17&lt;=30,OR(AG27="準",AG27="深"),OR(AH27="準",AH27="深"),OR(AI27="準",AI27="深")),20,IF(AND($D$1="二交代制",OR(AG27="当",AG27="明"),NOT(OR(AND(AG27="当",OR(AH27="明",AG$17=31,AH$18="×"),OR(AI27="休",AG$17=30,AG$17=31,AI$18="×")),AND(AG27="明",OR(AF27="当",AG$17=1),OR(AH27="休",AG$17=31,AH$18="×"))))),30,IF(AND($D$1="三交代制",AF27&lt;&gt;"準",AF27&lt;&gt;"深",OR(AG27="準",AG27="深"),(NOT(OR(AND(AG27="準",OR(AF27="日",AF27="休",AG$17=1,AND(AH27&lt;&gt;"準",AH27&lt;&gt;"深",AF27="")),OR(AH27="休",AND(AH27="準",OR(AI27="休",AG$17=30,AI$18="×")),AG$17=31,AH$18="×",AH27="")),AND(AG27="深",OR(AF27="休",AG$17=1,AND(AH27&lt;&gt;"準",AH27&lt;&gt;"深",AF27="")),OR(AH27="休",AND(OR(AH27="準",AH27="深"),OR(AI27="休",AG$17=30,AI$18="×")),AG$17=31,AH$18="×",AH27="")))))),40,0))))</f>
        <v>0</v>
      </c>
      <c r="AH168" s="193">
        <f t="shared" ref="AH168" si="422">IF(AND($D$1="二交代制",AH$17&gt;=1,AH$17&lt;=28,AH27="当",AI27="明",AJ27="休",AK27="当"),10,IF(AND($D$1="三交代制",AH$17&gt;=2,AH$17&lt;=30,OR(AH27="準",AH27="深"),OR(AI27="準",AI27="深"),OR(AJ27="準",AJ27="深")),20,IF(AND($D$1="二交代制",OR(AH27="当",AH27="明"),NOT(OR(AND(AH27="当",OR(AI27="明",AH$17=31,AI$18="×"),OR(AJ27="休",AH$17=30,AH$17=31,AJ$18="×")),AND(AH27="明",OR(AG27="当",AH$17=1),OR(AI27="休",AH$17=31,AI$18="×"))))),30,IF(AND($D$1="三交代制",AG27&lt;&gt;"準",AG27&lt;&gt;"深",OR(AH27="準",AH27="深"),(NOT(OR(AND(AH27="準",OR(AG27="日",AG27="休",AH$17=1,AND(AI27&lt;&gt;"準",AI27&lt;&gt;"深",AG27="")),OR(AI27="休",AND(AI27="準",OR(AJ27="休",AH$17=30,AJ$18="×")),AH$17=31,AI$18="×",AI27="")),AND(AH27="深",OR(AG27="休",AH$17=1,AND(AI27&lt;&gt;"準",AI27&lt;&gt;"深",AG27="")),OR(AI27="休",AND(OR(AI27="準",AI27="深"),OR(AJ27="休",AH$17=30,AJ$18="×")),AH$17=31,AI$18="×",AI27="")))))),40,0))))</f>
        <v>0</v>
      </c>
      <c r="AI168" s="193">
        <f t="shared" ref="AI168" si="423">IF(AND($D$1="二交代制",AI$17&gt;=1,AI$17&lt;=28,AI27="当",AJ27="明",AK27="休",AL27="当"),10,IF(AND($D$1="三交代制",AI$17&gt;=2,AI$17&lt;=30,OR(AI27="準",AI27="深"),OR(AJ27="準",AJ27="深"),OR(AK27="準",AK27="深")),20,IF(AND($D$1="二交代制",OR(AI27="当",AI27="明"),NOT(OR(AND(AI27="当",OR(AJ27="明",AI$17=31,AJ$18="×"),OR(AK27="休",AI$17=30,AI$17=31,AK$18="×")),AND(AI27="明",OR(AH27="当",AI$17=1),OR(AJ27="休",AI$17=31,AJ$18="×"))))),30,IF(AND($D$1="三交代制",AH27&lt;&gt;"準",AH27&lt;&gt;"深",OR(AI27="準",AI27="深"),(NOT(OR(AND(AI27="準",OR(AH27="日",AH27="休",AI$17=1,AND(AJ27&lt;&gt;"準",AJ27&lt;&gt;"深",AH27="")),OR(AJ27="休",AND(AJ27="準",OR(AK27="休",AI$17=30,AK$18="×")),AI$17=31,AJ$18="×",AJ27="")),AND(AI27="深",OR(AH27="休",AI$17=1,AND(AJ27&lt;&gt;"準",AJ27&lt;&gt;"深",AH27="")),OR(AJ27="休",AND(OR(AJ27="準",AJ27="深"),OR(AK27="休",AI$17=30,AK$18="×")),AI$17=31,AJ$18="×",AJ27="")))))),40,0))))</f>
        <v>0</v>
      </c>
      <c r="AJ168" s="193">
        <f t="shared" ref="AJ168" si="424">IF(AND($D$1="二交代制",AJ$17&gt;=1,AJ$17&lt;=28,AJ27="当",AK27="明",AL27="休",AM27="当"),10,IF(AND($D$1="三交代制",AJ$17&gt;=2,AJ$17&lt;=30,OR(AJ27="準",AJ27="深"),OR(AK27="準",AK27="深"),OR(AL27="準",AL27="深")),20,IF(AND($D$1="二交代制",OR(AJ27="当",AJ27="明"),NOT(OR(AND(AJ27="当",OR(AK27="明",AJ$17=31,AK$18="×"),OR(AL27="休",AJ$17=30,AJ$17=31,AL$18="×")),AND(AJ27="明",OR(AI27="当",AJ$17=1),OR(AK27="休",AJ$17=31,AK$18="×"))))),30,IF(AND($D$1="三交代制",AI27&lt;&gt;"準",AI27&lt;&gt;"深",OR(AJ27="準",AJ27="深"),(NOT(OR(AND(AJ27="準",OR(AI27="日",AI27="休",AJ$17=1,AND(AK27&lt;&gt;"準",AK27&lt;&gt;"深",AI27="")),OR(AK27="休",AND(AK27="準",OR(AL27="休",AJ$17=30,AL$18="×")),AJ$17=31,AK$18="×",AK27="")),AND(AJ27="深",OR(AI27="休",AJ$17=1,AND(AK27&lt;&gt;"準",AK27&lt;&gt;"深",AI27="")),OR(AK27="休",AND(OR(AK27="準",AK27="深"),OR(AL27="休",AJ$17=30,AL$18="×")),AJ$17=31,AK$18="×",AK27="")))))),40,0))))</f>
        <v>0</v>
      </c>
      <c r="AK168" s="193">
        <f t="shared" ref="AK168" si="425">IF(AND($D$1="二交代制",AK$17&gt;=1,AK$17&lt;=28,AK27="当",AL27="明",AM27="休",AN27="当"),10,IF(AND($D$1="三交代制",AK$17&gt;=2,AK$17&lt;=30,OR(AK27="準",AK27="深"),OR(AL27="準",AL27="深"),OR(AM27="準",AM27="深")),20,IF(AND($D$1="二交代制",OR(AK27="当",AK27="明"),NOT(OR(AND(AK27="当",OR(AL27="明",AK$17=31,AL$18="×"),OR(AM27="休",AK$17=30,AK$17=31,AM$18="×")),AND(AK27="明",OR(AJ27="当",AK$17=1),OR(AL27="休",AK$17=31,AL$18="×"))))),30,IF(AND($D$1="三交代制",AJ27&lt;&gt;"準",AJ27&lt;&gt;"深",OR(AK27="準",AK27="深"),(NOT(OR(AND(AK27="準",OR(AJ27="日",AJ27="休",AK$17=1,AND(AL27&lt;&gt;"準",AL27&lt;&gt;"深",AJ27="")),OR(AL27="休",AND(AL27="準",OR(AM27="休",AK$17=30,AM$18="×")),AK$17=31,AL$18="×",AL27="")),AND(AK27="深",OR(AJ27="休",AK$17=1,AND(AL27&lt;&gt;"準",AL27&lt;&gt;"深",AJ27="")),OR(AL27="休",AND(OR(AL27="準",AL27="深"),OR(AM27="休",AK$17=30,AM$18="×")),AK$17=31,AL$18="×",AL27="")))))),40,0))))</f>
        <v>0</v>
      </c>
      <c r="AL168" s="193">
        <f t="shared" ref="AL168" si="426">IF(AND($D$1="二交代制",AL$17&gt;=1,AL$17&lt;=28,AL27="当",AM27="明",AN27="休",AO27="当"),10,IF(AND($D$1="三交代制",AL$17&gt;=2,AL$17&lt;=30,OR(AL27="準",AL27="深"),OR(AM27="準",AM27="深"),OR(AN27="準",AN27="深")),20,IF(AND($D$1="二交代制",OR(AL27="当",AL27="明"),NOT(OR(AND(AL27="当",OR(AM27="明",AL$17=31,AM$18="×"),OR(AN27="休",AL$17=30,AL$17=31,AN$18="×")),AND(AL27="明",OR(AK27="当",AL$17=1),OR(AM27="休",AL$17=31,AM$18="×"))))),30,IF(AND($D$1="三交代制",AK27&lt;&gt;"準",AK27&lt;&gt;"深",OR(AL27="準",AL27="深"),(NOT(OR(AND(AL27="準",OR(AK27="日",AK27="休",AL$17=1,AND(AM27&lt;&gt;"準",AM27&lt;&gt;"深",AK27="")),OR(AM27="休",AND(AM27="準",OR(AN27="休",AL$17=30,AN$18="×")),AL$17=31,AM$18="×",AM27="")),AND(AL27="深",OR(AK27="休",AL$17=1,AND(AM27&lt;&gt;"準",AM27&lt;&gt;"深",AK27="")),OR(AM27="休",AND(OR(AM27="準",AM27="深"),OR(AN27="休",AL$17=30,AN$18="×")),AL$17=31,AM$18="×",AM27="")))))),40,0))))</f>
        <v>0</v>
      </c>
      <c r="AM168" s="193">
        <f t="shared" ref="AM168" si="427">IF(AND($D$1="二交代制",AM$17&gt;=1,AM$17&lt;=28,AM27="当",AN27="明",AO27="休",AP27="当"),10,IF(AND($D$1="三交代制",AM$17&gt;=2,AM$17&lt;=30,OR(AM27="準",AM27="深"),OR(AN27="準",AN27="深"),OR(AO27="準",AO27="深")),20,IF(AND($D$1="二交代制",OR(AM27="当",AM27="明"),NOT(OR(AND(AM27="当",OR(AN27="明",AM$17=31,AN$18="×"),OR(AO27="休",AM$17=30,AM$17=31,AO$18="×")),AND(AM27="明",OR(AL27="当",AM$17=1),OR(AN27="休",AM$17=31,AN$18="×"))))),30,IF(AND($D$1="三交代制",AL27&lt;&gt;"準",AL27&lt;&gt;"深",OR(AM27="準",AM27="深"),(NOT(OR(AND(AM27="準",OR(AL27="日",AL27="休",AM$17=1,AND(AN27&lt;&gt;"準",AN27&lt;&gt;"深",AL27="")),OR(AN27="休",AND(AN27="準",OR(AO27="休",AM$17=30,AO$18="×")),AM$17=31,AN$18="×",AN27="")),AND(AM27="深",OR(AL27="休",AM$17=1,AND(AN27&lt;&gt;"準",AN27&lt;&gt;"深",AL27="")),OR(AN27="休",AND(OR(AN27="準",AN27="深"),OR(AO27="休",AM$17=30,AO$18="×")),AM$17=31,AN$18="×",AN27="")))))),40,0))))</f>
        <v>0</v>
      </c>
      <c r="AN168" s="193">
        <f t="shared" ref="AN168" si="428">IF(AND($D$1="二交代制",AN$17&gt;=1,AN$17&lt;=28,AN27="当",AO27="明",AP27="休",AQ27="当"),10,IF(AND($D$1="三交代制",AN$17&gt;=2,AN$17&lt;=30,OR(AN27="準",AN27="深"),OR(AO27="準",AO27="深"),OR(AP27="準",AP27="深")),20,IF(AND($D$1="二交代制",OR(AN27="当",AN27="明"),NOT(OR(AND(AN27="当",OR(AO27="明",AN$17=31,AO$18="×"),OR(AP27="休",AN$17=30,AN$17=31,AP$18="×")),AND(AN27="明",OR(AM27="当",AN$17=1),OR(AO27="休",AN$17=31,AO$18="×"))))),30,IF(AND($D$1="三交代制",AM27&lt;&gt;"準",AM27&lt;&gt;"深",OR(AN27="準",AN27="深"),(NOT(OR(AND(AN27="準",OR(AM27="日",AM27="休",AN$17=1,AND(AO27&lt;&gt;"準",AO27&lt;&gt;"深",AM27="")),OR(AO27="休",AND(AO27="準",OR(AP27="休",AN$17=30,AP$18="×")),AN$17=31,AO$18="×",AO27="")),AND(AN27="深",OR(AM27="休",AN$17=1,AND(AO27&lt;&gt;"準",AO27&lt;&gt;"深",AM27="")),OR(AO27="休",AND(OR(AO27="準",AO27="深"),OR(AP27="休",AN$17=30,AP$18="×")),AN$17=31,AO$18="×",AO27="")))))),40,0))))</f>
        <v>0</v>
      </c>
      <c r="AO168" s="193">
        <f t="shared" ref="AO168" si="429">IF(AND($D$1="二交代制",AO$17&gt;=1,AO$17&lt;=28,AO27="当",AP27="明",AQ27="休",AR27="当"),10,IF(AND($D$1="三交代制",AO$17&gt;=2,AO$17&lt;=30,OR(AO27="準",AO27="深"),OR(AP27="準",AP27="深"),OR(AQ27="準",AQ27="深")),20,IF(AND($D$1="二交代制",OR(AO27="当",AO27="明"),NOT(OR(AND(AO27="当",OR(AP27="明",AO$17=31,AP$18="×"),OR(AQ27="休",AO$17=30,AO$17=31,AQ$18="×")),AND(AO27="明",OR(AN27="当",AO$17=1),OR(AP27="休",AO$17=31,AP$18="×"))))),30,IF(AND($D$1="三交代制",AN27&lt;&gt;"準",AN27&lt;&gt;"深",OR(AO27="準",AO27="深"),(NOT(OR(AND(AO27="準",OR(AN27="日",AN27="休",AO$17=1,AND(AP27&lt;&gt;"準",AP27&lt;&gt;"深",AN27="")),OR(AP27="休",AND(AP27="準",OR(AQ27="休",AO$17=30,AQ$18="×")),AO$17=31,AP$18="×",AP27="")),AND(AO27="深",OR(AN27="休",AO$17=1,AND(AP27&lt;&gt;"準",AP27&lt;&gt;"深",AN27="")),OR(AP27="休",AND(OR(AP27="準",AP27="深"),OR(AQ27="休",AO$17=30,AQ$18="×")),AO$17=31,AP$18="×",AP27="")))))),40,0))))</f>
        <v>0</v>
      </c>
      <c r="AP168" s="100"/>
      <c r="AQ168" s="100"/>
      <c r="BA168" s="87" t="str">
        <f>IF(Aチーム用勤務希望表!BA168&lt;&gt;"",Aチーム用勤務希望表!BA168,"")</f>
        <v>昭和の日</v>
      </c>
      <c r="BB168" s="140">
        <f>IF(Aチーム用勤務希望表!BB168&lt;&gt;"",Aチーム用勤務希望表!BB168,"")</f>
        <v>44680</v>
      </c>
      <c r="BC168" s="87" t="str">
        <f>IF(Aチーム用勤務希望表!BC168&lt;&gt;"",Aチーム用勤務希望表!BC168,"")</f>
        <v/>
      </c>
      <c r="BD168" s="98">
        <f t="shared" si="332"/>
        <v>0</v>
      </c>
      <c r="BE168" s="98">
        <f t="shared" si="332"/>
        <v>0</v>
      </c>
      <c r="BF168" s="98">
        <f t="shared" si="332"/>
        <v>0</v>
      </c>
      <c r="BG168" s="98">
        <f t="shared" si="332"/>
        <v>0</v>
      </c>
      <c r="BH168" s="98">
        <f t="shared" si="332"/>
        <v>0</v>
      </c>
      <c r="BI168" s="98">
        <f t="shared" si="332"/>
        <v>0</v>
      </c>
      <c r="BJ168" s="98">
        <f t="shared" si="332"/>
        <v>0</v>
      </c>
      <c r="BK168" s="98">
        <f t="shared" si="332"/>
        <v>0</v>
      </c>
      <c r="BL168" s="98">
        <f t="shared" si="332"/>
        <v>0</v>
      </c>
      <c r="BM168" s="98">
        <f t="shared" si="332"/>
        <v>0</v>
      </c>
      <c r="BN168" s="98">
        <f t="shared" si="332"/>
        <v>0</v>
      </c>
      <c r="BO168" s="98">
        <f t="shared" si="332"/>
        <v>0</v>
      </c>
      <c r="BP168" s="98">
        <f t="shared" si="332"/>
        <v>0</v>
      </c>
      <c r="BQ168" s="98">
        <f t="shared" si="332"/>
        <v>0</v>
      </c>
      <c r="BR168" s="98">
        <f t="shared" si="332"/>
        <v>0</v>
      </c>
      <c r="BS168" s="98">
        <f t="shared" si="332"/>
        <v>0</v>
      </c>
      <c r="BT168" s="98">
        <f t="shared" si="333"/>
        <v>0</v>
      </c>
      <c r="BU168" s="98">
        <f t="shared" si="333"/>
        <v>0</v>
      </c>
      <c r="BV168" s="98">
        <f t="shared" si="333"/>
        <v>0</v>
      </c>
      <c r="BW168" s="98">
        <f t="shared" si="333"/>
        <v>0</v>
      </c>
      <c r="BX168" s="98">
        <f t="shared" si="333"/>
        <v>0</v>
      </c>
      <c r="BY168" s="98">
        <f t="shared" si="333"/>
        <v>0</v>
      </c>
      <c r="BZ168" s="98">
        <f t="shared" si="333"/>
        <v>0</v>
      </c>
      <c r="CA168" s="98">
        <f t="shared" si="333"/>
        <v>0</v>
      </c>
      <c r="CB168" s="98">
        <f t="shared" si="333"/>
        <v>0</v>
      </c>
      <c r="CC168" s="98">
        <f t="shared" si="333"/>
        <v>0</v>
      </c>
      <c r="CD168" s="98">
        <f t="shared" si="333"/>
        <v>0</v>
      </c>
      <c r="CE168" s="98">
        <f t="shared" si="333"/>
        <v>0</v>
      </c>
      <c r="CF168" s="98">
        <f t="shared" si="333"/>
        <v>0</v>
      </c>
      <c r="CG168" s="98">
        <f t="shared" si="333"/>
        <v>0</v>
      </c>
      <c r="CH168" s="98">
        <f t="shared" si="333"/>
        <v>0</v>
      </c>
    </row>
    <row r="169" spans="3:86" x14ac:dyDescent="0.4">
      <c r="D169" s="98" t="s">
        <v>36</v>
      </c>
      <c r="E169" s="98" t="s">
        <v>34</v>
      </c>
      <c r="F169" s="98" t="s">
        <v>34</v>
      </c>
      <c r="G169" s="98" t="s">
        <v>36</v>
      </c>
      <c r="I169" s="307"/>
      <c r="J169" s="202"/>
      <c r="K169" s="193"/>
      <c r="L169" s="193"/>
      <c r="M169" s="193"/>
      <c r="N169" s="193"/>
      <c r="O169" s="193"/>
      <c r="P169" s="193"/>
      <c r="Q169" s="193"/>
      <c r="R169" s="193"/>
      <c r="S169" s="193"/>
      <c r="T169" s="193"/>
      <c r="U169" s="193"/>
      <c r="V169" s="193"/>
      <c r="W169" s="193"/>
      <c r="X169" s="193"/>
      <c r="Y169" s="193"/>
      <c r="Z169" s="193"/>
      <c r="AA169" s="193"/>
      <c r="AB169" s="193"/>
      <c r="AC169" s="193"/>
      <c r="AD169" s="193"/>
      <c r="AE169" s="193"/>
      <c r="AF169" s="193"/>
      <c r="AG169" s="193"/>
      <c r="AH169" s="193"/>
      <c r="AI169" s="193"/>
      <c r="AJ169" s="193"/>
      <c r="AK169" s="193"/>
      <c r="AL169" s="193"/>
      <c r="AM169" s="193"/>
      <c r="AN169" s="193"/>
      <c r="AO169" s="193"/>
      <c r="AP169" s="100"/>
      <c r="AQ169" s="100"/>
      <c r="BA169" s="87" t="str">
        <f>IF(Aチーム用勤務希望表!BA169&lt;&gt;"",Aチーム用勤務希望表!BA169,"")</f>
        <v>憲法記念日</v>
      </c>
      <c r="BB169" s="140">
        <f>IF(Aチーム用勤務希望表!BB169&lt;&gt;"",Aチーム用勤務希望表!BB169,"")</f>
        <v>44684</v>
      </c>
      <c r="BC169" s="87" t="str">
        <f>IF(Aチーム用勤務希望表!BC169&lt;&gt;"",Aチーム用勤務希望表!BC169,"")</f>
        <v/>
      </c>
      <c r="BD169" s="98">
        <f t="shared" si="332"/>
        <v>0</v>
      </c>
      <c r="BE169" s="98">
        <f t="shared" si="332"/>
        <v>0</v>
      </c>
      <c r="BF169" s="98">
        <f t="shared" si="332"/>
        <v>0</v>
      </c>
      <c r="BG169" s="98">
        <f t="shared" si="332"/>
        <v>0</v>
      </c>
      <c r="BH169" s="98">
        <f t="shared" si="332"/>
        <v>0</v>
      </c>
      <c r="BI169" s="98">
        <f t="shared" si="332"/>
        <v>0</v>
      </c>
      <c r="BJ169" s="98">
        <f t="shared" si="332"/>
        <v>0</v>
      </c>
      <c r="BK169" s="98">
        <f t="shared" si="332"/>
        <v>0</v>
      </c>
      <c r="BL169" s="98">
        <f t="shared" si="332"/>
        <v>0</v>
      </c>
      <c r="BM169" s="98">
        <f t="shared" si="332"/>
        <v>0</v>
      </c>
      <c r="BN169" s="98">
        <f t="shared" si="332"/>
        <v>0</v>
      </c>
      <c r="BO169" s="98">
        <f t="shared" si="332"/>
        <v>0</v>
      </c>
      <c r="BP169" s="98">
        <f t="shared" si="332"/>
        <v>0</v>
      </c>
      <c r="BQ169" s="98">
        <f t="shared" si="332"/>
        <v>0</v>
      </c>
      <c r="BR169" s="98">
        <f t="shared" si="332"/>
        <v>0</v>
      </c>
      <c r="BS169" s="98">
        <f t="shared" si="332"/>
        <v>0</v>
      </c>
      <c r="BT169" s="98">
        <f t="shared" si="333"/>
        <v>0</v>
      </c>
      <c r="BU169" s="98">
        <f t="shared" si="333"/>
        <v>0</v>
      </c>
      <c r="BV169" s="98">
        <f t="shared" si="333"/>
        <v>0</v>
      </c>
      <c r="BW169" s="98">
        <f t="shared" si="333"/>
        <v>0</v>
      </c>
      <c r="BX169" s="98">
        <f t="shared" si="333"/>
        <v>0</v>
      </c>
      <c r="BY169" s="98">
        <f t="shared" si="333"/>
        <v>0</v>
      </c>
      <c r="BZ169" s="98">
        <f t="shared" si="333"/>
        <v>0</v>
      </c>
      <c r="CA169" s="98">
        <f t="shared" si="333"/>
        <v>0</v>
      </c>
      <c r="CB169" s="98">
        <f t="shared" si="333"/>
        <v>0</v>
      </c>
      <c r="CC169" s="98">
        <f t="shared" si="333"/>
        <v>0</v>
      </c>
      <c r="CD169" s="98">
        <f t="shared" si="333"/>
        <v>0</v>
      </c>
      <c r="CE169" s="98">
        <f t="shared" si="333"/>
        <v>0</v>
      </c>
      <c r="CF169" s="98">
        <f t="shared" si="333"/>
        <v>0</v>
      </c>
      <c r="CG169" s="98">
        <f t="shared" si="333"/>
        <v>0</v>
      </c>
      <c r="CH169" s="98">
        <f t="shared" si="333"/>
        <v>0</v>
      </c>
    </row>
    <row r="170" spans="3:86" x14ac:dyDescent="0.4">
      <c r="D170" s="98" t="s">
        <v>38</v>
      </c>
      <c r="E170" s="98" t="s">
        <v>34</v>
      </c>
      <c r="F170" s="98" t="s">
        <v>34</v>
      </c>
      <c r="G170" s="98" t="s">
        <v>36</v>
      </c>
      <c r="I170" s="307"/>
      <c r="J170" s="201" t="str">
        <f t="shared" ref="J170" si="430">E29</f>
        <v>渡辺</v>
      </c>
      <c r="K170" s="193">
        <f t="shared" ref="K170" si="431">IF(AND($D$1="二交代制",K$17&gt;=1,K$17&lt;=28,K29="当",L29="明",M29="休",N29="当"),10,IF(AND($D$1="三交代制",K$17&gt;=2,K$17&lt;=30,OR(K29="準",K29="深"),OR(L29="準",L29="深"),OR(M29="準",M29="深")),20,IF(AND($D$1="二交代制",OR(K29="当",K29="明"),NOT(OR(AND(K29="当",OR(L29="明",K$17=31,L$18="×"),OR(M29="休",K$17=30,K$17=31,M$18="×")),AND(K29="明",OR(J29="当",K$17=1),OR(L29="休",K$17=31,L$18="×"))))),30,IF(AND($D$1="三交代制",J29&lt;&gt;"準",J29&lt;&gt;"深",OR(K29="準",K29="深"),(NOT(OR(AND(K29="準",OR(J29="日",J29="休",K$17=1,AND(L29&lt;&gt;"準",L29&lt;&gt;"深",J29="")),OR(L29="休",AND(L29="準",OR(M29="休",K$17=30,M$18="×")),K$17=31,L$18="×",L29="")),AND(K29="深",OR(J29="休",K$17=1,AND(L29&lt;&gt;"準",L29&lt;&gt;"深",J29="")),OR(L29="休",AND(OR(L29="準",L29="深"),OR(M29="休",K$17=30,M$18="×")),K$17=31,L$18="×",L29="")))))),40,0))))</f>
        <v>0</v>
      </c>
      <c r="L170" s="193">
        <f t="shared" ref="L170" si="432">IF(AND($D$1="二交代制",L$17&gt;=1,L$17&lt;=28,L29="当",M29="明",N29="休",O29="当"),10,IF(AND($D$1="三交代制",L$17&gt;=2,L$17&lt;=30,OR(L29="準",L29="深"),OR(M29="準",M29="深"),OR(N29="準",N29="深")),20,IF(AND($D$1="二交代制",OR(L29="当",L29="明"),NOT(OR(AND(L29="当",OR(M29="明",L$17=31,M$18="×"),OR(N29="休",L$17=30,L$17=31,N$18="×")),AND(L29="明",OR(K29="当",L$17=1),OR(M29="休",L$17=31,M$18="×"))))),30,IF(AND($D$1="三交代制",K29&lt;&gt;"準",K29&lt;&gt;"深",OR(L29="準",L29="深"),(NOT(OR(AND(L29="準",OR(K29="日",K29="休",L$17=1,AND(M29&lt;&gt;"準",M29&lt;&gt;"深",K29="")),OR(M29="休",AND(M29="準",OR(N29="休",L$17=30,N$18="×")),L$17=31,M$18="×",M29="")),AND(L29="深",OR(K29="休",L$17=1,AND(M29&lt;&gt;"準",M29&lt;&gt;"深",K29="")),OR(M29="休",AND(OR(M29="準",M29="深"),OR(N29="休",L$17=30,N$18="×")),L$17=31,M$18="×",M29="")))))),40,0))))</f>
        <v>0</v>
      </c>
      <c r="M170" s="193">
        <f t="shared" ref="M170" si="433">IF(AND($D$1="二交代制",M$17&gt;=1,M$17&lt;=28,M29="当",N29="明",O29="休",P29="当"),10,IF(AND($D$1="三交代制",M$17&gt;=2,M$17&lt;=30,OR(M29="準",M29="深"),OR(N29="準",N29="深"),OR(O29="準",O29="深")),20,IF(AND($D$1="二交代制",OR(M29="当",M29="明"),NOT(OR(AND(M29="当",OR(N29="明",M$17=31,N$18="×"),OR(O29="休",M$17=30,M$17=31,O$18="×")),AND(M29="明",OR(L29="当",M$17=1),OR(N29="休",M$17=31,N$18="×"))))),30,IF(AND($D$1="三交代制",L29&lt;&gt;"準",L29&lt;&gt;"深",OR(M29="準",M29="深"),(NOT(OR(AND(M29="準",OR(L29="日",L29="休",M$17=1,AND(N29&lt;&gt;"準",N29&lt;&gt;"深",L29="")),OR(N29="休",AND(N29="準",OR(O29="休",M$17=30,O$18="×")),M$17=31,N$18="×",N29="")),AND(M29="深",OR(L29="休",M$17=1,AND(N29&lt;&gt;"準",N29&lt;&gt;"深",L29="")),OR(N29="休",AND(OR(N29="準",N29="深"),OR(O29="休",M$17=30,O$18="×")),M$17=31,N$18="×",N29="")))))),40,0))))</f>
        <v>0</v>
      </c>
      <c r="N170" s="193">
        <f t="shared" ref="N170" si="434">IF(AND($D$1="二交代制",N$17&gt;=1,N$17&lt;=28,N29="当",O29="明",P29="休",Q29="当"),10,IF(AND($D$1="三交代制",N$17&gt;=2,N$17&lt;=30,OR(N29="準",N29="深"),OR(O29="準",O29="深"),OR(P29="準",P29="深")),20,IF(AND($D$1="二交代制",OR(N29="当",N29="明"),NOT(OR(AND(N29="当",OR(O29="明",N$17=31,O$18="×"),OR(P29="休",N$17=30,N$17=31,P$18="×")),AND(N29="明",OR(M29="当",N$17=1),OR(O29="休",N$17=31,O$18="×"))))),30,IF(AND($D$1="三交代制",M29&lt;&gt;"準",M29&lt;&gt;"深",OR(N29="準",N29="深"),(NOT(OR(AND(N29="準",OR(M29="日",M29="休",N$17=1,AND(O29&lt;&gt;"準",O29&lt;&gt;"深",M29="")),OR(O29="休",AND(O29="準",OR(P29="休",N$17=30,P$18="×")),N$17=31,O$18="×",O29="")),AND(N29="深",OR(M29="休",N$17=1,AND(O29&lt;&gt;"準",O29&lt;&gt;"深",M29="")),OR(O29="休",AND(OR(O29="準",O29="深"),OR(P29="休",N$17=30,P$18="×")),N$17=31,O$18="×",O29="")))))),40,0))))</f>
        <v>0</v>
      </c>
      <c r="O170" s="193">
        <f t="shared" ref="O170" si="435">IF(AND($D$1="二交代制",O$17&gt;=1,O$17&lt;=28,O29="当",P29="明",Q29="休",R29="当"),10,IF(AND($D$1="三交代制",O$17&gt;=2,O$17&lt;=30,OR(O29="準",O29="深"),OR(P29="準",P29="深"),OR(Q29="準",Q29="深")),20,IF(AND($D$1="二交代制",OR(O29="当",O29="明"),NOT(OR(AND(O29="当",OR(P29="明",O$17=31,P$18="×"),OR(Q29="休",O$17=30,O$17=31,Q$18="×")),AND(O29="明",OR(N29="当",O$17=1),OR(P29="休",O$17=31,P$18="×"))))),30,IF(AND($D$1="三交代制",N29&lt;&gt;"準",N29&lt;&gt;"深",OR(O29="準",O29="深"),(NOT(OR(AND(O29="準",OR(N29="日",N29="休",O$17=1,AND(P29&lt;&gt;"準",P29&lt;&gt;"深",N29="")),OR(P29="休",AND(P29="準",OR(Q29="休",O$17=30,Q$18="×")),O$17=31,P$18="×",P29="")),AND(O29="深",OR(N29="休",O$17=1,AND(P29&lt;&gt;"準",P29&lt;&gt;"深",N29="")),OR(P29="休",AND(OR(P29="準",P29="深"),OR(Q29="休",O$17=30,Q$18="×")),O$17=31,P$18="×",P29="")))))),40,0))))</f>
        <v>0</v>
      </c>
      <c r="P170" s="193">
        <f t="shared" ref="P170" si="436">IF(AND($D$1="二交代制",P$17&gt;=1,P$17&lt;=28,P29="当",Q29="明",R29="休",S29="当"),10,IF(AND($D$1="三交代制",P$17&gt;=2,P$17&lt;=30,OR(P29="準",P29="深"),OR(Q29="準",Q29="深"),OR(R29="準",R29="深")),20,IF(AND($D$1="二交代制",OR(P29="当",P29="明"),NOT(OR(AND(P29="当",OR(Q29="明",P$17=31,Q$18="×"),OR(R29="休",P$17=30,P$17=31,R$18="×")),AND(P29="明",OR(O29="当",P$17=1),OR(Q29="休",P$17=31,Q$18="×"))))),30,IF(AND($D$1="三交代制",O29&lt;&gt;"準",O29&lt;&gt;"深",OR(P29="準",P29="深"),(NOT(OR(AND(P29="準",OR(O29="日",O29="休",P$17=1,AND(Q29&lt;&gt;"準",Q29&lt;&gt;"深",O29="")),OR(Q29="休",AND(Q29="準",OR(R29="休",P$17=30,R$18="×")),P$17=31,Q$18="×",Q29="")),AND(P29="深",OR(O29="休",P$17=1,AND(Q29&lt;&gt;"準",Q29&lt;&gt;"深",O29="")),OR(Q29="休",AND(OR(Q29="準",Q29="深"),OR(R29="休",P$17=30,R$18="×")),P$17=31,Q$18="×",Q29="")))))),40,0))))</f>
        <v>0</v>
      </c>
      <c r="Q170" s="193">
        <f t="shared" ref="Q170" si="437">IF(AND($D$1="二交代制",Q$17&gt;=1,Q$17&lt;=28,Q29="当",R29="明",S29="休",T29="当"),10,IF(AND($D$1="三交代制",Q$17&gt;=2,Q$17&lt;=30,OR(Q29="準",Q29="深"),OR(R29="準",R29="深"),OR(S29="準",S29="深")),20,IF(AND($D$1="二交代制",OR(Q29="当",Q29="明"),NOT(OR(AND(Q29="当",OR(R29="明",Q$17=31,R$18="×"),OR(S29="休",Q$17=30,Q$17=31,S$18="×")),AND(Q29="明",OR(P29="当",Q$17=1),OR(R29="休",Q$17=31,R$18="×"))))),30,IF(AND($D$1="三交代制",P29&lt;&gt;"準",P29&lt;&gt;"深",OR(Q29="準",Q29="深"),(NOT(OR(AND(Q29="準",OR(P29="日",P29="休",Q$17=1,AND(R29&lt;&gt;"準",R29&lt;&gt;"深",P29="")),OR(R29="休",AND(R29="準",OR(S29="休",Q$17=30,S$18="×")),Q$17=31,R$18="×",R29="")),AND(Q29="深",OR(P29="休",Q$17=1,AND(R29&lt;&gt;"準",R29&lt;&gt;"深",P29="")),OR(R29="休",AND(OR(R29="準",R29="深"),OR(S29="休",Q$17=30,S$18="×")),Q$17=31,R$18="×",R29="")))))),40,0))))</f>
        <v>0</v>
      </c>
      <c r="R170" s="193">
        <f t="shared" ref="R170" si="438">IF(AND($D$1="二交代制",R$17&gt;=1,R$17&lt;=28,R29="当",S29="明",T29="休",U29="当"),10,IF(AND($D$1="三交代制",R$17&gt;=2,R$17&lt;=30,OR(R29="準",R29="深"),OR(S29="準",S29="深"),OR(T29="準",T29="深")),20,IF(AND($D$1="二交代制",OR(R29="当",R29="明"),NOT(OR(AND(R29="当",OR(S29="明",R$17=31,S$18="×"),OR(T29="休",R$17=30,R$17=31,T$18="×")),AND(R29="明",OR(Q29="当",R$17=1),OR(S29="休",R$17=31,S$18="×"))))),30,IF(AND($D$1="三交代制",Q29&lt;&gt;"準",Q29&lt;&gt;"深",OR(R29="準",R29="深"),(NOT(OR(AND(R29="準",OR(Q29="日",Q29="休",R$17=1,AND(S29&lt;&gt;"準",S29&lt;&gt;"深",Q29="")),OR(S29="休",AND(S29="準",OR(T29="休",R$17=30,T$18="×")),R$17=31,S$18="×",S29="")),AND(R29="深",OR(Q29="休",R$17=1,AND(S29&lt;&gt;"準",S29&lt;&gt;"深",Q29="")),OR(S29="休",AND(OR(S29="準",S29="深"),OR(T29="休",R$17=30,T$18="×")),R$17=31,S$18="×",S29="")))))),40,0))))</f>
        <v>0</v>
      </c>
      <c r="S170" s="193">
        <f t="shared" ref="S170" si="439">IF(AND($D$1="二交代制",S$17&gt;=1,S$17&lt;=28,S29="当",T29="明",U29="休",V29="当"),10,IF(AND($D$1="三交代制",S$17&gt;=2,S$17&lt;=30,OR(S29="準",S29="深"),OR(T29="準",T29="深"),OR(U29="準",U29="深")),20,IF(AND($D$1="二交代制",OR(S29="当",S29="明"),NOT(OR(AND(S29="当",OR(T29="明",S$17=31,T$18="×"),OR(U29="休",S$17=30,S$17=31,U$18="×")),AND(S29="明",OR(R29="当",S$17=1),OR(T29="休",S$17=31,T$18="×"))))),30,IF(AND($D$1="三交代制",R29&lt;&gt;"準",R29&lt;&gt;"深",OR(S29="準",S29="深"),(NOT(OR(AND(S29="準",OR(R29="日",R29="休",S$17=1,AND(T29&lt;&gt;"準",T29&lt;&gt;"深",R29="")),OR(T29="休",AND(T29="準",OR(U29="休",S$17=30,U$18="×")),S$17=31,T$18="×",T29="")),AND(S29="深",OR(R29="休",S$17=1,AND(T29&lt;&gt;"準",T29&lt;&gt;"深",R29="")),OR(T29="休",AND(OR(T29="準",T29="深"),OR(U29="休",S$17=30,U$18="×")),S$17=31,T$18="×",T29="")))))),40,0))))</f>
        <v>0</v>
      </c>
      <c r="T170" s="193">
        <f t="shared" ref="T170" si="440">IF(AND($D$1="二交代制",T$17&gt;=1,T$17&lt;=28,T29="当",U29="明",V29="休",W29="当"),10,IF(AND($D$1="三交代制",T$17&gt;=2,T$17&lt;=30,OR(T29="準",T29="深"),OR(U29="準",U29="深"),OR(V29="準",V29="深")),20,IF(AND($D$1="二交代制",OR(T29="当",T29="明"),NOT(OR(AND(T29="当",OR(U29="明",T$17=31,U$18="×"),OR(V29="休",T$17=30,T$17=31,V$18="×")),AND(T29="明",OR(S29="当",T$17=1),OR(U29="休",T$17=31,U$18="×"))))),30,IF(AND($D$1="三交代制",S29&lt;&gt;"準",S29&lt;&gt;"深",OR(T29="準",T29="深"),(NOT(OR(AND(T29="準",OR(S29="日",S29="休",T$17=1,AND(U29&lt;&gt;"準",U29&lt;&gt;"深",S29="")),OR(U29="休",AND(U29="準",OR(V29="休",T$17=30,V$18="×")),T$17=31,U$18="×",U29="")),AND(T29="深",OR(S29="休",T$17=1,AND(U29&lt;&gt;"準",U29&lt;&gt;"深",S29="")),OR(U29="休",AND(OR(U29="準",U29="深"),OR(V29="休",T$17=30,V$18="×")),T$17=31,U$18="×",U29="")))))),40,0))))</f>
        <v>0</v>
      </c>
      <c r="U170" s="193">
        <f t="shared" ref="U170" si="441">IF(AND($D$1="二交代制",U$17&gt;=1,U$17&lt;=28,U29="当",V29="明",W29="休",X29="当"),10,IF(AND($D$1="三交代制",U$17&gt;=2,U$17&lt;=30,OR(U29="準",U29="深"),OR(V29="準",V29="深"),OR(W29="準",W29="深")),20,IF(AND($D$1="二交代制",OR(U29="当",U29="明"),NOT(OR(AND(U29="当",OR(V29="明",U$17=31,V$18="×"),OR(W29="休",U$17=30,U$17=31,W$18="×")),AND(U29="明",OR(T29="当",U$17=1),OR(V29="休",U$17=31,V$18="×"))))),30,IF(AND($D$1="三交代制",T29&lt;&gt;"準",T29&lt;&gt;"深",OR(U29="準",U29="深"),(NOT(OR(AND(U29="準",OR(T29="日",T29="休",U$17=1,AND(V29&lt;&gt;"準",V29&lt;&gt;"深",T29="")),OR(V29="休",AND(V29="準",OR(W29="休",U$17=30,W$18="×")),U$17=31,V$18="×",V29="")),AND(U29="深",OR(T29="休",U$17=1,AND(V29&lt;&gt;"準",V29&lt;&gt;"深",T29="")),OR(V29="休",AND(OR(V29="準",V29="深"),OR(W29="休",U$17=30,W$18="×")),U$17=31,V$18="×",V29="")))))),40,0))))</f>
        <v>0</v>
      </c>
      <c r="V170" s="193">
        <f t="shared" ref="V170" si="442">IF(AND($D$1="二交代制",V$17&gt;=1,V$17&lt;=28,V29="当",W29="明",X29="休",Y29="当"),10,IF(AND($D$1="三交代制",V$17&gt;=2,V$17&lt;=30,OR(V29="準",V29="深"),OR(W29="準",W29="深"),OR(X29="準",X29="深")),20,IF(AND($D$1="二交代制",OR(V29="当",V29="明"),NOT(OR(AND(V29="当",OR(W29="明",V$17=31,W$18="×"),OR(X29="休",V$17=30,V$17=31,X$18="×")),AND(V29="明",OR(U29="当",V$17=1),OR(W29="休",V$17=31,W$18="×"))))),30,IF(AND($D$1="三交代制",U29&lt;&gt;"準",U29&lt;&gt;"深",OR(V29="準",V29="深"),(NOT(OR(AND(V29="準",OR(U29="日",U29="休",V$17=1,AND(W29&lt;&gt;"準",W29&lt;&gt;"深",U29="")),OR(W29="休",AND(W29="準",OR(X29="休",V$17=30,X$18="×")),V$17=31,W$18="×",W29="")),AND(V29="深",OR(U29="休",V$17=1,AND(W29&lt;&gt;"準",W29&lt;&gt;"深",U29="")),OR(W29="休",AND(OR(W29="準",W29="深"),OR(X29="休",V$17=30,X$18="×")),V$17=31,W$18="×",W29="")))))),40,0))))</f>
        <v>0</v>
      </c>
      <c r="W170" s="193">
        <f t="shared" ref="W170" si="443">IF(AND($D$1="二交代制",W$17&gt;=1,W$17&lt;=28,W29="当",X29="明",Y29="休",Z29="当"),10,IF(AND($D$1="三交代制",W$17&gt;=2,W$17&lt;=30,OR(W29="準",W29="深"),OR(X29="準",X29="深"),OR(Y29="準",Y29="深")),20,IF(AND($D$1="二交代制",OR(W29="当",W29="明"),NOT(OR(AND(W29="当",OR(X29="明",W$17=31,X$18="×"),OR(Y29="休",W$17=30,W$17=31,Y$18="×")),AND(W29="明",OR(V29="当",W$17=1),OR(X29="休",W$17=31,X$18="×"))))),30,IF(AND($D$1="三交代制",V29&lt;&gt;"準",V29&lt;&gt;"深",OR(W29="準",W29="深"),(NOT(OR(AND(W29="準",OR(V29="日",V29="休",W$17=1,AND(X29&lt;&gt;"準",X29&lt;&gt;"深",V29="")),OR(X29="休",AND(X29="準",OR(Y29="休",W$17=30,Y$18="×")),W$17=31,X$18="×",X29="")),AND(W29="深",OR(V29="休",W$17=1,AND(X29&lt;&gt;"準",X29&lt;&gt;"深",V29="")),OR(X29="休",AND(OR(X29="準",X29="深"),OR(Y29="休",W$17=30,Y$18="×")),W$17=31,X$18="×",X29="")))))),40,0))))</f>
        <v>0</v>
      </c>
      <c r="X170" s="193">
        <f t="shared" ref="X170" si="444">IF(AND($D$1="二交代制",X$17&gt;=1,X$17&lt;=28,X29="当",Y29="明",Z29="休",AA29="当"),10,IF(AND($D$1="三交代制",X$17&gt;=2,X$17&lt;=30,OR(X29="準",X29="深"),OR(Y29="準",Y29="深"),OR(Z29="準",Z29="深")),20,IF(AND($D$1="二交代制",OR(X29="当",X29="明"),NOT(OR(AND(X29="当",OR(Y29="明",X$17=31,Y$18="×"),OR(Z29="休",X$17=30,X$17=31,Z$18="×")),AND(X29="明",OR(W29="当",X$17=1),OR(Y29="休",X$17=31,Y$18="×"))))),30,IF(AND($D$1="三交代制",W29&lt;&gt;"準",W29&lt;&gt;"深",OR(X29="準",X29="深"),(NOT(OR(AND(X29="準",OR(W29="日",W29="休",X$17=1,AND(Y29&lt;&gt;"準",Y29&lt;&gt;"深",W29="")),OR(Y29="休",AND(Y29="準",OR(Z29="休",X$17=30,Z$18="×")),X$17=31,Y$18="×",Y29="")),AND(X29="深",OR(W29="休",X$17=1,AND(Y29&lt;&gt;"準",Y29&lt;&gt;"深",W29="")),OR(Y29="休",AND(OR(Y29="準",Y29="深"),OR(Z29="休",X$17=30,Z$18="×")),X$17=31,Y$18="×",Y29="")))))),40,0))))</f>
        <v>0</v>
      </c>
      <c r="Y170" s="193">
        <f t="shared" ref="Y170" si="445">IF(AND($D$1="二交代制",Y$17&gt;=1,Y$17&lt;=28,Y29="当",Z29="明",AA29="休",AB29="当"),10,IF(AND($D$1="三交代制",Y$17&gt;=2,Y$17&lt;=30,OR(Y29="準",Y29="深"),OR(Z29="準",Z29="深"),OR(AA29="準",AA29="深")),20,IF(AND($D$1="二交代制",OR(Y29="当",Y29="明"),NOT(OR(AND(Y29="当",OR(Z29="明",Y$17=31,Z$18="×"),OR(AA29="休",Y$17=30,Y$17=31,AA$18="×")),AND(Y29="明",OR(X29="当",Y$17=1),OR(Z29="休",Y$17=31,Z$18="×"))))),30,IF(AND($D$1="三交代制",X29&lt;&gt;"準",X29&lt;&gt;"深",OR(Y29="準",Y29="深"),(NOT(OR(AND(Y29="準",OR(X29="日",X29="休",Y$17=1,AND(Z29&lt;&gt;"準",Z29&lt;&gt;"深",X29="")),OR(Z29="休",AND(Z29="準",OR(AA29="休",Y$17=30,AA$18="×")),Y$17=31,Z$18="×",Z29="")),AND(Y29="深",OR(X29="休",Y$17=1,AND(Z29&lt;&gt;"準",Z29&lt;&gt;"深",X29="")),OR(Z29="休",AND(OR(Z29="準",Z29="深"),OR(AA29="休",Y$17=30,AA$18="×")),Y$17=31,Z$18="×",Z29="")))))),40,0))))</f>
        <v>0</v>
      </c>
      <c r="Z170" s="193">
        <f t="shared" ref="Z170" si="446">IF(AND($D$1="二交代制",Z$17&gt;=1,Z$17&lt;=28,Z29="当",AA29="明",AB29="休",AC29="当"),10,IF(AND($D$1="三交代制",Z$17&gt;=2,Z$17&lt;=30,OR(Z29="準",Z29="深"),OR(AA29="準",AA29="深"),OR(AB29="準",AB29="深")),20,IF(AND($D$1="二交代制",OR(Z29="当",Z29="明"),NOT(OR(AND(Z29="当",OR(AA29="明",Z$17=31,AA$18="×"),OR(AB29="休",Z$17=30,Z$17=31,AB$18="×")),AND(Z29="明",OR(Y29="当",Z$17=1),OR(AA29="休",Z$17=31,AA$18="×"))))),30,IF(AND($D$1="三交代制",Y29&lt;&gt;"準",Y29&lt;&gt;"深",OR(Z29="準",Z29="深"),(NOT(OR(AND(Z29="準",OR(Y29="日",Y29="休",Z$17=1,AND(AA29&lt;&gt;"準",AA29&lt;&gt;"深",Y29="")),OR(AA29="休",AND(AA29="準",OR(AB29="休",Z$17=30,AB$18="×")),Z$17=31,AA$18="×",AA29="")),AND(Z29="深",OR(Y29="休",Z$17=1,AND(AA29&lt;&gt;"準",AA29&lt;&gt;"深",Y29="")),OR(AA29="休",AND(OR(AA29="準",AA29="深"),OR(AB29="休",Z$17=30,AB$18="×")),Z$17=31,AA$18="×",AA29="")))))),40,0))))</f>
        <v>0</v>
      </c>
      <c r="AA170" s="193">
        <f t="shared" ref="AA170" si="447">IF(AND($D$1="二交代制",AA$17&gt;=1,AA$17&lt;=28,AA29="当",AB29="明",AC29="休",AD29="当"),10,IF(AND($D$1="三交代制",AA$17&gt;=2,AA$17&lt;=30,OR(AA29="準",AA29="深"),OR(AB29="準",AB29="深"),OR(AC29="準",AC29="深")),20,IF(AND($D$1="二交代制",OR(AA29="当",AA29="明"),NOT(OR(AND(AA29="当",OR(AB29="明",AA$17=31,AB$18="×"),OR(AC29="休",AA$17=30,AA$17=31,AC$18="×")),AND(AA29="明",OR(Z29="当",AA$17=1),OR(AB29="休",AA$17=31,AB$18="×"))))),30,IF(AND($D$1="三交代制",Z29&lt;&gt;"準",Z29&lt;&gt;"深",OR(AA29="準",AA29="深"),(NOT(OR(AND(AA29="準",OR(Z29="日",Z29="休",AA$17=1,AND(AB29&lt;&gt;"準",AB29&lt;&gt;"深",Z29="")),OR(AB29="休",AND(AB29="準",OR(AC29="休",AA$17=30,AC$18="×")),AA$17=31,AB$18="×",AB29="")),AND(AA29="深",OR(Z29="休",AA$17=1,AND(AB29&lt;&gt;"準",AB29&lt;&gt;"深",Z29="")),OR(AB29="休",AND(OR(AB29="準",AB29="深"),OR(AC29="休",AA$17=30,AC$18="×")),AA$17=31,AB$18="×",AB29="")))))),40,0))))</f>
        <v>0</v>
      </c>
      <c r="AB170" s="193">
        <f t="shared" ref="AB170" si="448">IF(AND($D$1="二交代制",AB$17&gt;=1,AB$17&lt;=28,AB29="当",AC29="明",AD29="休",AE29="当"),10,IF(AND($D$1="三交代制",AB$17&gt;=2,AB$17&lt;=30,OR(AB29="準",AB29="深"),OR(AC29="準",AC29="深"),OR(AD29="準",AD29="深")),20,IF(AND($D$1="二交代制",OR(AB29="当",AB29="明"),NOT(OR(AND(AB29="当",OR(AC29="明",AB$17=31,AC$18="×"),OR(AD29="休",AB$17=30,AB$17=31,AD$18="×")),AND(AB29="明",OR(AA29="当",AB$17=1),OR(AC29="休",AB$17=31,AC$18="×"))))),30,IF(AND($D$1="三交代制",AA29&lt;&gt;"準",AA29&lt;&gt;"深",OR(AB29="準",AB29="深"),(NOT(OR(AND(AB29="準",OR(AA29="日",AA29="休",AB$17=1,AND(AC29&lt;&gt;"準",AC29&lt;&gt;"深",AA29="")),OR(AC29="休",AND(AC29="準",OR(AD29="休",AB$17=30,AD$18="×")),AB$17=31,AC$18="×",AC29="")),AND(AB29="深",OR(AA29="休",AB$17=1,AND(AC29&lt;&gt;"準",AC29&lt;&gt;"深",AA29="")),OR(AC29="休",AND(OR(AC29="準",AC29="深"),OR(AD29="休",AB$17=30,AD$18="×")),AB$17=31,AC$18="×",AC29="")))))),40,0))))</f>
        <v>0</v>
      </c>
      <c r="AC170" s="193">
        <f t="shared" ref="AC170" si="449">IF(AND($D$1="二交代制",AC$17&gt;=1,AC$17&lt;=28,AC29="当",AD29="明",AE29="休",AF29="当"),10,IF(AND($D$1="三交代制",AC$17&gt;=2,AC$17&lt;=30,OR(AC29="準",AC29="深"),OR(AD29="準",AD29="深"),OR(AE29="準",AE29="深")),20,IF(AND($D$1="二交代制",OR(AC29="当",AC29="明"),NOT(OR(AND(AC29="当",OR(AD29="明",AC$17=31,AD$18="×"),OR(AE29="休",AC$17=30,AC$17=31,AE$18="×")),AND(AC29="明",OR(AB29="当",AC$17=1),OR(AD29="休",AC$17=31,AD$18="×"))))),30,IF(AND($D$1="三交代制",AB29&lt;&gt;"準",AB29&lt;&gt;"深",OR(AC29="準",AC29="深"),(NOT(OR(AND(AC29="準",OR(AB29="日",AB29="休",AC$17=1,AND(AD29&lt;&gt;"準",AD29&lt;&gt;"深",AB29="")),OR(AD29="休",AND(AD29="準",OR(AE29="休",AC$17=30,AE$18="×")),AC$17=31,AD$18="×",AD29="")),AND(AC29="深",OR(AB29="休",AC$17=1,AND(AD29&lt;&gt;"準",AD29&lt;&gt;"深",AB29="")),OR(AD29="休",AND(OR(AD29="準",AD29="深"),OR(AE29="休",AC$17=30,AE$18="×")),AC$17=31,AD$18="×",AD29="")))))),40,0))))</f>
        <v>0</v>
      </c>
      <c r="AD170" s="193">
        <f t="shared" ref="AD170" si="450">IF(AND($D$1="二交代制",AD$17&gt;=1,AD$17&lt;=28,AD29="当",AE29="明",AF29="休",AG29="当"),10,IF(AND($D$1="三交代制",AD$17&gt;=2,AD$17&lt;=30,OR(AD29="準",AD29="深"),OR(AE29="準",AE29="深"),OR(AF29="準",AF29="深")),20,IF(AND($D$1="二交代制",OR(AD29="当",AD29="明"),NOT(OR(AND(AD29="当",OR(AE29="明",AD$17=31,AE$18="×"),OR(AF29="休",AD$17=30,AD$17=31,AF$18="×")),AND(AD29="明",OR(AC29="当",AD$17=1),OR(AE29="休",AD$17=31,AE$18="×"))))),30,IF(AND($D$1="三交代制",AC29&lt;&gt;"準",AC29&lt;&gt;"深",OR(AD29="準",AD29="深"),(NOT(OR(AND(AD29="準",OR(AC29="日",AC29="休",AD$17=1,AND(AE29&lt;&gt;"準",AE29&lt;&gt;"深",AC29="")),OR(AE29="休",AND(AE29="準",OR(AF29="休",AD$17=30,AF$18="×")),AD$17=31,AE$18="×",AE29="")),AND(AD29="深",OR(AC29="休",AD$17=1,AND(AE29&lt;&gt;"準",AE29&lt;&gt;"深",AC29="")),OR(AE29="休",AND(OR(AE29="準",AE29="深"),OR(AF29="休",AD$17=30,AF$18="×")),AD$17=31,AE$18="×",AE29="")))))),40,0))))</f>
        <v>0</v>
      </c>
      <c r="AE170" s="193">
        <f t="shared" ref="AE170" si="451">IF(AND($D$1="二交代制",AE$17&gt;=1,AE$17&lt;=28,AE29="当",AF29="明",AG29="休",AH29="当"),10,IF(AND($D$1="三交代制",AE$17&gt;=2,AE$17&lt;=30,OR(AE29="準",AE29="深"),OR(AF29="準",AF29="深"),OR(AG29="準",AG29="深")),20,IF(AND($D$1="二交代制",OR(AE29="当",AE29="明"),NOT(OR(AND(AE29="当",OR(AF29="明",AE$17=31,AF$18="×"),OR(AG29="休",AE$17=30,AE$17=31,AG$18="×")),AND(AE29="明",OR(AD29="当",AE$17=1),OR(AF29="休",AE$17=31,AF$18="×"))))),30,IF(AND($D$1="三交代制",AD29&lt;&gt;"準",AD29&lt;&gt;"深",OR(AE29="準",AE29="深"),(NOT(OR(AND(AE29="準",OR(AD29="日",AD29="休",AE$17=1,AND(AF29&lt;&gt;"準",AF29&lt;&gt;"深",AD29="")),OR(AF29="休",AND(AF29="準",OR(AG29="休",AE$17=30,AG$18="×")),AE$17=31,AF$18="×",AF29="")),AND(AE29="深",OR(AD29="休",AE$17=1,AND(AF29&lt;&gt;"準",AF29&lt;&gt;"深",AD29="")),OR(AF29="休",AND(OR(AF29="準",AF29="深"),OR(AG29="休",AE$17=30,AG$18="×")),AE$17=31,AF$18="×",AF29="")))))),40,0))))</f>
        <v>0</v>
      </c>
      <c r="AF170" s="193">
        <f t="shared" ref="AF170" si="452">IF(AND($D$1="二交代制",AF$17&gt;=1,AF$17&lt;=28,AF29="当",AG29="明",AH29="休",AI29="当"),10,IF(AND($D$1="三交代制",AF$17&gt;=2,AF$17&lt;=30,OR(AF29="準",AF29="深"),OR(AG29="準",AG29="深"),OR(AH29="準",AH29="深")),20,IF(AND($D$1="二交代制",OR(AF29="当",AF29="明"),NOT(OR(AND(AF29="当",OR(AG29="明",AF$17=31,AG$18="×"),OR(AH29="休",AF$17=30,AF$17=31,AH$18="×")),AND(AF29="明",OR(AE29="当",AF$17=1),OR(AG29="休",AF$17=31,AG$18="×"))))),30,IF(AND($D$1="三交代制",AE29&lt;&gt;"準",AE29&lt;&gt;"深",OR(AF29="準",AF29="深"),(NOT(OR(AND(AF29="準",OR(AE29="日",AE29="休",AF$17=1,AND(AG29&lt;&gt;"準",AG29&lt;&gt;"深",AE29="")),OR(AG29="休",AND(AG29="準",OR(AH29="休",AF$17=30,AH$18="×")),AF$17=31,AG$18="×",AG29="")),AND(AF29="深",OR(AE29="休",AF$17=1,AND(AG29&lt;&gt;"準",AG29&lt;&gt;"深",AE29="")),OR(AG29="休",AND(OR(AG29="準",AG29="深"),OR(AH29="休",AF$17=30,AH$18="×")),AF$17=31,AG$18="×",AG29="")))))),40,0))))</f>
        <v>0</v>
      </c>
      <c r="AG170" s="193">
        <f t="shared" ref="AG170" si="453">IF(AND($D$1="二交代制",AG$17&gt;=1,AG$17&lt;=28,AG29="当",AH29="明",AI29="休",AJ29="当"),10,IF(AND($D$1="三交代制",AG$17&gt;=2,AG$17&lt;=30,OR(AG29="準",AG29="深"),OR(AH29="準",AH29="深"),OR(AI29="準",AI29="深")),20,IF(AND($D$1="二交代制",OR(AG29="当",AG29="明"),NOT(OR(AND(AG29="当",OR(AH29="明",AG$17=31,AH$18="×"),OR(AI29="休",AG$17=30,AG$17=31,AI$18="×")),AND(AG29="明",OR(AF29="当",AG$17=1),OR(AH29="休",AG$17=31,AH$18="×"))))),30,IF(AND($D$1="三交代制",AF29&lt;&gt;"準",AF29&lt;&gt;"深",OR(AG29="準",AG29="深"),(NOT(OR(AND(AG29="準",OR(AF29="日",AF29="休",AG$17=1,AND(AH29&lt;&gt;"準",AH29&lt;&gt;"深",AF29="")),OR(AH29="休",AND(AH29="準",OR(AI29="休",AG$17=30,AI$18="×")),AG$17=31,AH$18="×",AH29="")),AND(AG29="深",OR(AF29="休",AG$17=1,AND(AH29&lt;&gt;"準",AH29&lt;&gt;"深",AF29="")),OR(AH29="休",AND(OR(AH29="準",AH29="深"),OR(AI29="休",AG$17=30,AI$18="×")),AG$17=31,AH$18="×",AH29="")))))),40,0))))</f>
        <v>0</v>
      </c>
      <c r="AH170" s="193">
        <f t="shared" ref="AH170" si="454">IF(AND($D$1="二交代制",AH$17&gt;=1,AH$17&lt;=28,AH29="当",AI29="明",AJ29="休",AK29="当"),10,IF(AND($D$1="三交代制",AH$17&gt;=2,AH$17&lt;=30,OR(AH29="準",AH29="深"),OR(AI29="準",AI29="深"),OR(AJ29="準",AJ29="深")),20,IF(AND($D$1="二交代制",OR(AH29="当",AH29="明"),NOT(OR(AND(AH29="当",OR(AI29="明",AH$17=31,AI$18="×"),OR(AJ29="休",AH$17=30,AH$17=31,AJ$18="×")),AND(AH29="明",OR(AG29="当",AH$17=1),OR(AI29="休",AH$17=31,AI$18="×"))))),30,IF(AND($D$1="三交代制",AG29&lt;&gt;"準",AG29&lt;&gt;"深",OR(AH29="準",AH29="深"),(NOT(OR(AND(AH29="準",OR(AG29="日",AG29="休",AH$17=1,AND(AI29&lt;&gt;"準",AI29&lt;&gt;"深",AG29="")),OR(AI29="休",AND(AI29="準",OR(AJ29="休",AH$17=30,AJ$18="×")),AH$17=31,AI$18="×",AI29="")),AND(AH29="深",OR(AG29="休",AH$17=1,AND(AI29&lt;&gt;"準",AI29&lt;&gt;"深",AG29="")),OR(AI29="休",AND(OR(AI29="準",AI29="深"),OR(AJ29="休",AH$17=30,AJ$18="×")),AH$17=31,AI$18="×",AI29="")))))),40,0))))</f>
        <v>0</v>
      </c>
      <c r="AI170" s="193">
        <f t="shared" ref="AI170" si="455">IF(AND($D$1="二交代制",AI$17&gt;=1,AI$17&lt;=28,AI29="当",AJ29="明",AK29="休",AL29="当"),10,IF(AND($D$1="三交代制",AI$17&gt;=2,AI$17&lt;=30,OR(AI29="準",AI29="深"),OR(AJ29="準",AJ29="深"),OR(AK29="準",AK29="深")),20,IF(AND($D$1="二交代制",OR(AI29="当",AI29="明"),NOT(OR(AND(AI29="当",OR(AJ29="明",AI$17=31,AJ$18="×"),OR(AK29="休",AI$17=30,AI$17=31,AK$18="×")),AND(AI29="明",OR(AH29="当",AI$17=1),OR(AJ29="休",AI$17=31,AJ$18="×"))))),30,IF(AND($D$1="三交代制",AH29&lt;&gt;"準",AH29&lt;&gt;"深",OR(AI29="準",AI29="深"),(NOT(OR(AND(AI29="準",OR(AH29="日",AH29="休",AI$17=1,AND(AJ29&lt;&gt;"準",AJ29&lt;&gt;"深",AH29="")),OR(AJ29="休",AND(AJ29="準",OR(AK29="休",AI$17=30,AK$18="×")),AI$17=31,AJ$18="×",AJ29="")),AND(AI29="深",OR(AH29="休",AI$17=1,AND(AJ29&lt;&gt;"準",AJ29&lt;&gt;"深",AH29="")),OR(AJ29="休",AND(OR(AJ29="準",AJ29="深"),OR(AK29="休",AI$17=30,AK$18="×")),AI$17=31,AJ$18="×",AJ29="")))))),40,0))))</f>
        <v>0</v>
      </c>
      <c r="AJ170" s="193">
        <f t="shared" ref="AJ170" si="456">IF(AND($D$1="二交代制",AJ$17&gt;=1,AJ$17&lt;=28,AJ29="当",AK29="明",AL29="休",AM29="当"),10,IF(AND($D$1="三交代制",AJ$17&gt;=2,AJ$17&lt;=30,OR(AJ29="準",AJ29="深"),OR(AK29="準",AK29="深"),OR(AL29="準",AL29="深")),20,IF(AND($D$1="二交代制",OR(AJ29="当",AJ29="明"),NOT(OR(AND(AJ29="当",OR(AK29="明",AJ$17=31,AK$18="×"),OR(AL29="休",AJ$17=30,AJ$17=31,AL$18="×")),AND(AJ29="明",OR(AI29="当",AJ$17=1),OR(AK29="休",AJ$17=31,AK$18="×"))))),30,IF(AND($D$1="三交代制",AI29&lt;&gt;"準",AI29&lt;&gt;"深",OR(AJ29="準",AJ29="深"),(NOT(OR(AND(AJ29="準",OR(AI29="日",AI29="休",AJ$17=1,AND(AK29&lt;&gt;"準",AK29&lt;&gt;"深",AI29="")),OR(AK29="休",AND(AK29="準",OR(AL29="休",AJ$17=30,AL$18="×")),AJ$17=31,AK$18="×",AK29="")),AND(AJ29="深",OR(AI29="休",AJ$17=1,AND(AK29&lt;&gt;"準",AK29&lt;&gt;"深",AI29="")),OR(AK29="休",AND(OR(AK29="準",AK29="深"),OR(AL29="休",AJ$17=30,AL$18="×")),AJ$17=31,AK$18="×",AK29="")))))),40,0))))</f>
        <v>0</v>
      </c>
      <c r="AK170" s="193">
        <f t="shared" ref="AK170" si="457">IF(AND($D$1="二交代制",AK$17&gt;=1,AK$17&lt;=28,AK29="当",AL29="明",AM29="休",AN29="当"),10,IF(AND($D$1="三交代制",AK$17&gt;=2,AK$17&lt;=30,OR(AK29="準",AK29="深"),OR(AL29="準",AL29="深"),OR(AM29="準",AM29="深")),20,IF(AND($D$1="二交代制",OR(AK29="当",AK29="明"),NOT(OR(AND(AK29="当",OR(AL29="明",AK$17=31,AL$18="×"),OR(AM29="休",AK$17=30,AK$17=31,AM$18="×")),AND(AK29="明",OR(AJ29="当",AK$17=1),OR(AL29="休",AK$17=31,AL$18="×"))))),30,IF(AND($D$1="三交代制",AJ29&lt;&gt;"準",AJ29&lt;&gt;"深",OR(AK29="準",AK29="深"),(NOT(OR(AND(AK29="準",OR(AJ29="日",AJ29="休",AK$17=1,AND(AL29&lt;&gt;"準",AL29&lt;&gt;"深",AJ29="")),OR(AL29="休",AND(AL29="準",OR(AM29="休",AK$17=30,AM$18="×")),AK$17=31,AL$18="×",AL29="")),AND(AK29="深",OR(AJ29="休",AK$17=1,AND(AL29&lt;&gt;"準",AL29&lt;&gt;"深",AJ29="")),OR(AL29="休",AND(OR(AL29="準",AL29="深"),OR(AM29="休",AK$17=30,AM$18="×")),AK$17=31,AL$18="×",AL29="")))))),40,0))))</f>
        <v>0</v>
      </c>
      <c r="AL170" s="193">
        <f t="shared" ref="AL170" si="458">IF(AND($D$1="二交代制",AL$17&gt;=1,AL$17&lt;=28,AL29="当",AM29="明",AN29="休",AO29="当"),10,IF(AND($D$1="三交代制",AL$17&gt;=2,AL$17&lt;=30,OR(AL29="準",AL29="深"),OR(AM29="準",AM29="深"),OR(AN29="準",AN29="深")),20,IF(AND($D$1="二交代制",OR(AL29="当",AL29="明"),NOT(OR(AND(AL29="当",OR(AM29="明",AL$17=31,AM$18="×"),OR(AN29="休",AL$17=30,AL$17=31,AN$18="×")),AND(AL29="明",OR(AK29="当",AL$17=1),OR(AM29="休",AL$17=31,AM$18="×"))))),30,IF(AND($D$1="三交代制",AK29&lt;&gt;"準",AK29&lt;&gt;"深",OR(AL29="準",AL29="深"),(NOT(OR(AND(AL29="準",OR(AK29="日",AK29="休",AL$17=1,AND(AM29&lt;&gt;"準",AM29&lt;&gt;"深",AK29="")),OR(AM29="休",AND(AM29="準",OR(AN29="休",AL$17=30,AN$18="×")),AL$17=31,AM$18="×",AM29="")),AND(AL29="深",OR(AK29="休",AL$17=1,AND(AM29&lt;&gt;"準",AM29&lt;&gt;"深",AK29="")),OR(AM29="休",AND(OR(AM29="準",AM29="深"),OR(AN29="休",AL$17=30,AN$18="×")),AL$17=31,AM$18="×",AM29="")))))),40,0))))</f>
        <v>0</v>
      </c>
      <c r="AM170" s="193">
        <f t="shared" ref="AM170" si="459">IF(AND($D$1="二交代制",AM$17&gt;=1,AM$17&lt;=28,AM29="当",AN29="明",AO29="休",AP29="当"),10,IF(AND($D$1="三交代制",AM$17&gt;=2,AM$17&lt;=30,OR(AM29="準",AM29="深"),OR(AN29="準",AN29="深"),OR(AO29="準",AO29="深")),20,IF(AND($D$1="二交代制",OR(AM29="当",AM29="明"),NOT(OR(AND(AM29="当",OR(AN29="明",AM$17=31,AN$18="×"),OR(AO29="休",AM$17=30,AM$17=31,AO$18="×")),AND(AM29="明",OR(AL29="当",AM$17=1),OR(AN29="休",AM$17=31,AN$18="×"))))),30,IF(AND($D$1="三交代制",AL29&lt;&gt;"準",AL29&lt;&gt;"深",OR(AM29="準",AM29="深"),(NOT(OR(AND(AM29="準",OR(AL29="日",AL29="休",AM$17=1,AND(AN29&lt;&gt;"準",AN29&lt;&gt;"深",AL29="")),OR(AN29="休",AND(AN29="準",OR(AO29="休",AM$17=30,AO$18="×")),AM$17=31,AN$18="×",AN29="")),AND(AM29="深",OR(AL29="休",AM$17=1,AND(AN29&lt;&gt;"準",AN29&lt;&gt;"深",AL29="")),OR(AN29="休",AND(OR(AN29="準",AN29="深"),OR(AO29="休",AM$17=30,AO$18="×")),AM$17=31,AN$18="×",AN29="")))))),40,0))))</f>
        <v>0</v>
      </c>
      <c r="AN170" s="193">
        <f t="shared" ref="AN170" si="460">IF(AND($D$1="二交代制",AN$17&gt;=1,AN$17&lt;=28,AN29="当",AO29="明",AP29="休",AQ29="当"),10,IF(AND($D$1="三交代制",AN$17&gt;=2,AN$17&lt;=30,OR(AN29="準",AN29="深"),OR(AO29="準",AO29="深"),OR(AP29="準",AP29="深")),20,IF(AND($D$1="二交代制",OR(AN29="当",AN29="明"),NOT(OR(AND(AN29="当",OR(AO29="明",AN$17=31,AO$18="×"),OR(AP29="休",AN$17=30,AN$17=31,AP$18="×")),AND(AN29="明",OR(AM29="当",AN$17=1),OR(AO29="休",AN$17=31,AO$18="×"))))),30,IF(AND($D$1="三交代制",AM29&lt;&gt;"準",AM29&lt;&gt;"深",OR(AN29="準",AN29="深"),(NOT(OR(AND(AN29="準",OR(AM29="日",AM29="休",AN$17=1,AND(AO29&lt;&gt;"準",AO29&lt;&gt;"深",AM29="")),OR(AO29="休",AND(AO29="準",OR(AP29="休",AN$17=30,AP$18="×")),AN$17=31,AO$18="×",AO29="")),AND(AN29="深",OR(AM29="休",AN$17=1,AND(AO29&lt;&gt;"準",AO29&lt;&gt;"深",AM29="")),OR(AO29="休",AND(OR(AO29="準",AO29="深"),OR(AP29="休",AN$17=30,AP$18="×")),AN$17=31,AO$18="×",AO29="")))))),40,0))))</f>
        <v>0</v>
      </c>
      <c r="AO170" s="193">
        <f t="shared" ref="AO170" si="461">IF(AND($D$1="二交代制",AO$17&gt;=1,AO$17&lt;=28,AO29="当",AP29="明",AQ29="休",AR29="当"),10,IF(AND($D$1="三交代制",AO$17&gt;=2,AO$17&lt;=30,OR(AO29="準",AO29="深"),OR(AP29="準",AP29="深"),OR(AQ29="準",AQ29="深")),20,IF(AND($D$1="二交代制",OR(AO29="当",AO29="明"),NOT(OR(AND(AO29="当",OR(AP29="明",AO$17=31,AP$18="×"),OR(AQ29="休",AO$17=30,AO$17=31,AQ$18="×")),AND(AO29="明",OR(AN29="当",AO$17=1),OR(AP29="休",AO$17=31,AP$18="×"))))),30,IF(AND($D$1="三交代制",AN29&lt;&gt;"準",AN29&lt;&gt;"深",OR(AO29="準",AO29="深"),(NOT(OR(AND(AO29="準",OR(AN29="日",AN29="休",AO$17=1,AND(AP29&lt;&gt;"準",AP29&lt;&gt;"深",AN29="")),OR(AP29="休",AND(AP29="準",OR(AQ29="休",AO$17=30,AQ$18="×")),AO$17=31,AP$18="×",AP29="")),AND(AO29="深",OR(AN29="休",AO$17=1,AND(AP29&lt;&gt;"準",AP29&lt;&gt;"深",AN29="")),OR(AP29="休",AND(OR(AP29="準",AP29="深"),OR(AQ29="休",AO$17=30,AQ$18="×")),AO$17=31,AP$18="×",AP29="")))))),40,0))))</f>
        <v>0</v>
      </c>
      <c r="AP170" s="100"/>
      <c r="AQ170" s="100"/>
      <c r="BA170" s="87" t="str">
        <f>IF(Aチーム用勤務希望表!BA170&lt;&gt;"",Aチーム用勤務希望表!BA170,"")</f>
        <v>みどりの日</v>
      </c>
      <c r="BB170" s="140">
        <f>IF(Aチーム用勤務希望表!BB170&lt;&gt;"",Aチーム用勤務希望表!BB170,"")</f>
        <v>44685</v>
      </c>
      <c r="BC170" s="87" t="str">
        <f>IF(Aチーム用勤務希望表!BC170&lt;&gt;"",Aチーム用勤務希望表!BC170,"")</f>
        <v/>
      </c>
      <c r="BD170" s="98">
        <f t="shared" si="332"/>
        <v>0</v>
      </c>
      <c r="BE170" s="98">
        <f t="shared" si="332"/>
        <v>0</v>
      </c>
      <c r="BF170" s="98">
        <f t="shared" si="332"/>
        <v>0</v>
      </c>
      <c r="BG170" s="98">
        <f t="shared" si="332"/>
        <v>0</v>
      </c>
      <c r="BH170" s="98">
        <f t="shared" si="332"/>
        <v>0</v>
      </c>
      <c r="BI170" s="98">
        <f t="shared" si="332"/>
        <v>0</v>
      </c>
      <c r="BJ170" s="98">
        <f t="shared" si="332"/>
        <v>0</v>
      </c>
      <c r="BK170" s="98">
        <f t="shared" si="332"/>
        <v>0</v>
      </c>
      <c r="BL170" s="98">
        <f t="shared" si="332"/>
        <v>0</v>
      </c>
      <c r="BM170" s="98">
        <f t="shared" si="332"/>
        <v>0</v>
      </c>
      <c r="BN170" s="98">
        <f t="shared" si="332"/>
        <v>0</v>
      </c>
      <c r="BO170" s="98">
        <f t="shared" si="332"/>
        <v>0</v>
      </c>
      <c r="BP170" s="98">
        <f t="shared" si="332"/>
        <v>0</v>
      </c>
      <c r="BQ170" s="98">
        <f t="shared" si="332"/>
        <v>0</v>
      </c>
      <c r="BR170" s="98">
        <f t="shared" si="332"/>
        <v>0</v>
      </c>
      <c r="BS170" s="98">
        <f t="shared" si="332"/>
        <v>0</v>
      </c>
      <c r="BT170" s="98">
        <f t="shared" si="333"/>
        <v>0</v>
      </c>
      <c r="BU170" s="98">
        <f t="shared" si="333"/>
        <v>0</v>
      </c>
      <c r="BV170" s="98">
        <f t="shared" si="333"/>
        <v>0</v>
      </c>
      <c r="BW170" s="98">
        <f t="shared" si="333"/>
        <v>0</v>
      </c>
      <c r="BX170" s="98">
        <f t="shared" si="333"/>
        <v>0</v>
      </c>
      <c r="BY170" s="98">
        <f t="shared" si="333"/>
        <v>0</v>
      </c>
      <c r="BZ170" s="98">
        <f t="shared" si="333"/>
        <v>0</v>
      </c>
      <c r="CA170" s="98">
        <f t="shared" si="333"/>
        <v>0</v>
      </c>
      <c r="CB170" s="98">
        <f t="shared" si="333"/>
        <v>0</v>
      </c>
      <c r="CC170" s="98">
        <f t="shared" si="333"/>
        <v>0</v>
      </c>
      <c r="CD170" s="98">
        <f t="shared" si="333"/>
        <v>0</v>
      </c>
      <c r="CE170" s="98">
        <f t="shared" si="333"/>
        <v>0</v>
      </c>
      <c r="CF170" s="98">
        <f t="shared" si="333"/>
        <v>0</v>
      </c>
      <c r="CG170" s="98">
        <f t="shared" si="333"/>
        <v>0</v>
      </c>
      <c r="CH170" s="98">
        <f t="shared" si="333"/>
        <v>0</v>
      </c>
    </row>
    <row r="171" spans="3:86" x14ac:dyDescent="0.4">
      <c r="D171" s="98" t="s">
        <v>36</v>
      </c>
      <c r="E171" s="98" t="s">
        <v>35</v>
      </c>
      <c r="F171" s="98" t="s">
        <v>36</v>
      </c>
      <c r="G171" s="99"/>
      <c r="I171" s="307"/>
      <c r="J171" s="202"/>
      <c r="K171" s="193"/>
      <c r="L171" s="193"/>
      <c r="M171" s="193"/>
      <c r="N171" s="193"/>
      <c r="O171" s="193"/>
      <c r="P171" s="193"/>
      <c r="Q171" s="193"/>
      <c r="R171" s="193"/>
      <c r="S171" s="193"/>
      <c r="T171" s="193"/>
      <c r="U171" s="193"/>
      <c r="V171" s="193"/>
      <c r="W171" s="193"/>
      <c r="X171" s="193"/>
      <c r="Y171" s="193"/>
      <c r="Z171" s="193"/>
      <c r="AA171" s="193"/>
      <c r="AB171" s="193"/>
      <c r="AC171" s="193"/>
      <c r="AD171" s="193"/>
      <c r="AE171" s="193"/>
      <c r="AF171" s="193"/>
      <c r="AG171" s="193"/>
      <c r="AH171" s="193"/>
      <c r="AI171" s="193"/>
      <c r="AJ171" s="193"/>
      <c r="AK171" s="193"/>
      <c r="AL171" s="193"/>
      <c r="AM171" s="193"/>
      <c r="AN171" s="193"/>
      <c r="AO171" s="193"/>
      <c r="AP171" s="100"/>
      <c r="AQ171" s="100"/>
      <c r="BA171" s="87" t="str">
        <f>IF(Aチーム用勤務希望表!BA171&lt;&gt;"",Aチーム用勤務希望表!BA171,"")</f>
        <v>こどもの日</v>
      </c>
      <c r="BB171" s="140">
        <f>IF(Aチーム用勤務希望表!BB171&lt;&gt;"",Aチーム用勤務希望表!BB171,"")</f>
        <v>44686</v>
      </c>
      <c r="BC171" s="87" t="str">
        <f>IF(Aチーム用勤務希望表!BC171&lt;&gt;"",Aチーム用勤務希望表!BC171,"")</f>
        <v/>
      </c>
      <c r="BD171" s="98">
        <f t="shared" si="332"/>
        <v>0</v>
      </c>
      <c r="BE171" s="98">
        <f t="shared" si="332"/>
        <v>0</v>
      </c>
      <c r="BF171" s="98">
        <f t="shared" si="332"/>
        <v>0</v>
      </c>
      <c r="BG171" s="98">
        <f t="shared" si="332"/>
        <v>0</v>
      </c>
      <c r="BH171" s="98">
        <f t="shared" si="332"/>
        <v>0</v>
      </c>
      <c r="BI171" s="98">
        <f t="shared" si="332"/>
        <v>0</v>
      </c>
      <c r="BJ171" s="98">
        <f t="shared" si="332"/>
        <v>0</v>
      </c>
      <c r="BK171" s="98">
        <f t="shared" si="332"/>
        <v>0</v>
      </c>
      <c r="BL171" s="98">
        <f t="shared" si="332"/>
        <v>0</v>
      </c>
      <c r="BM171" s="98">
        <f t="shared" si="332"/>
        <v>0</v>
      </c>
      <c r="BN171" s="98">
        <f t="shared" si="332"/>
        <v>0</v>
      </c>
      <c r="BO171" s="98">
        <f t="shared" si="332"/>
        <v>0</v>
      </c>
      <c r="BP171" s="98">
        <f t="shared" si="332"/>
        <v>0</v>
      </c>
      <c r="BQ171" s="98">
        <f t="shared" si="332"/>
        <v>0</v>
      </c>
      <c r="BR171" s="98">
        <f t="shared" si="332"/>
        <v>0</v>
      </c>
      <c r="BS171" s="98">
        <f t="shared" si="332"/>
        <v>0</v>
      </c>
      <c r="BT171" s="98">
        <f t="shared" si="333"/>
        <v>0</v>
      </c>
      <c r="BU171" s="98">
        <f t="shared" si="333"/>
        <v>0</v>
      </c>
      <c r="BV171" s="98">
        <f t="shared" si="333"/>
        <v>0</v>
      </c>
      <c r="BW171" s="98">
        <f t="shared" si="333"/>
        <v>0</v>
      </c>
      <c r="BX171" s="98">
        <f t="shared" si="333"/>
        <v>0</v>
      </c>
      <c r="BY171" s="98">
        <f t="shared" si="333"/>
        <v>0</v>
      </c>
      <c r="BZ171" s="98">
        <f t="shared" si="333"/>
        <v>0</v>
      </c>
      <c r="CA171" s="98">
        <f t="shared" si="333"/>
        <v>0</v>
      </c>
      <c r="CB171" s="98">
        <f t="shared" si="333"/>
        <v>0</v>
      </c>
      <c r="CC171" s="98">
        <f t="shared" si="333"/>
        <v>0</v>
      </c>
      <c r="CD171" s="98">
        <f t="shared" si="333"/>
        <v>0</v>
      </c>
      <c r="CE171" s="98">
        <f t="shared" si="333"/>
        <v>0</v>
      </c>
      <c r="CF171" s="98">
        <f t="shared" si="333"/>
        <v>0</v>
      </c>
      <c r="CG171" s="98">
        <f t="shared" si="333"/>
        <v>0</v>
      </c>
      <c r="CH171" s="98">
        <f t="shared" si="333"/>
        <v>0</v>
      </c>
    </row>
    <row r="172" spans="3:86" x14ac:dyDescent="0.4">
      <c r="D172" s="98" t="s">
        <v>36</v>
      </c>
      <c r="E172" s="98" t="s">
        <v>35</v>
      </c>
      <c r="F172" s="98" t="s">
        <v>34</v>
      </c>
      <c r="G172" s="98" t="s">
        <v>36</v>
      </c>
      <c r="I172" s="307"/>
      <c r="J172" s="201" t="str">
        <f t="shared" ref="J172" si="462">E31</f>
        <v>山本</v>
      </c>
      <c r="K172" s="193">
        <f t="shared" ref="K172" si="463">IF(AND($D$1="二交代制",K$17&gt;=1,K$17&lt;=28,K31="当",L31="明",M31="休",N31="当"),10,IF(AND($D$1="三交代制",K$17&gt;=2,K$17&lt;=30,OR(K31="準",K31="深"),OR(L31="準",L31="深"),OR(M31="準",M31="深")),20,IF(AND($D$1="二交代制",OR(K31="当",K31="明"),NOT(OR(AND(K31="当",OR(L31="明",K$17=31,L$18="×"),OR(M31="休",K$17=30,K$17=31,M$18="×")),AND(K31="明",OR(J31="当",K$17=1),OR(L31="休",K$17=31,L$18="×"))))),30,IF(AND($D$1="三交代制",J31&lt;&gt;"準",J31&lt;&gt;"深",OR(K31="準",K31="深"),(NOT(OR(AND(K31="準",OR(J31="日",J31="休",K$17=1,AND(L31&lt;&gt;"準",L31&lt;&gt;"深",J31="")),OR(L31="休",AND(L31="準",OR(M31="休",K$17=30,M$18="×")),K$17=31,L$18="×",L31="")),AND(K31="深",OR(J31="休",K$17=1,AND(L31&lt;&gt;"準",L31&lt;&gt;"深",J31="")),OR(L31="休",AND(OR(L31="準",L31="深"),OR(M31="休",K$17=30,M$18="×")),K$17=31,L$18="×",L31="")))))),40,0))))</f>
        <v>0</v>
      </c>
      <c r="L172" s="193">
        <f t="shared" ref="L172" si="464">IF(AND($D$1="二交代制",L$17&gt;=1,L$17&lt;=28,L31="当",M31="明",N31="休",O31="当"),10,IF(AND($D$1="三交代制",L$17&gt;=2,L$17&lt;=30,OR(L31="準",L31="深"),OR(M31="準",M31="深"),OR(N31="準",N31="深")),20,IF(AND($D$1="二交代制",OR(L31="当",L31="明"),NOT(OR(AND(L31="当",OR(M31="明",L$17=31,M$18="×"),OR(N31="休",L$17=30,L$17=31,N$18="×")),AND(L31="明",OR(K31="当",L$17=1),OR(M31="休",L$17=31,M$18="×"))))),30,IF(AND($D$1="三交代制",K31&lt;&gt;"準",K31&lt;&gt;"深",OR(L31="準",L31="深"),(NOT(OR(AND(L31="準",OR(K31="日",K31="休",L$17=1,AND(M31&lt;&gt;"準",M31&lt;&gt;"深",K31="")),OR(M31="休",AND(M31="準",OR(N31="休",L$17=30,N$18="×")),L$17=31,M$18="×",M31="")),AND(L31="深",OR(K31="休",L$17=1,AND(M31&lt;&gt;"準",M31&lt;&gt;"深",K31="")),OR(M31="休",AND(OR(M31="準",M31="深"),OR(N31="休",L$17=30,N$18="×")),L$17=31,M$18="×",M31="")))))),40,0))))</f>
        <v>0</v>
      </c>
      <c r="M172" s="193">
        <f t="shared" ref="M172" si="465">IF(AND($D$1="二交代制",M$17&gt;=1,M$17&lt;=28,M31="当",N31="明",O31="休",P31="当"),10,IF(AND($D$1="三交代制",M$17&gt;=2,M$17&lt;=30,OR(M31="準",M31="深"),OR(N31="準",N31="深"),OR(O31="準",O31="深")),20,IF(AND($D$1="二交代制",OR(M31="当",M31="明"),NOT(OR(AND(M31="当",OR(N31="明",M$17=31,N$18="×"),OR(O31="休",M$17=30,M$17=31,O$18="×")),AND(M31="明",OR(L31="当",M$17=1),OR(N31="休",M$17=31,N$18="×"))))),30,IF(AND($D$1="三交代制",L31&lt;&gt;"準",L31&lt;&gt;"深",OR(M31="準",M31="深"),(NOT(OR(AND(M31="準",OR(L31="日",L31="休",M$17=1,AND(N31&lt;&gt;"準",N31&lt;&gt;"深",L31="")),OR(N31="休",AND(N31="準",OR(O31="休",M$17=30,O$18="×")),M$17=31,N$18="×",N31="")),AND(M31="深",OR(L31="休",M$17=1,AND(N31&lt;&gt;"準",N31&lt;&gt;"深",L31="")),OR(N31="休",AND(OR(N31="準",N31="深"),OR(O31="休",M$17=30,O$18="×")),M$17=31,N$18="×",N31="")))))),40,0))))</f>
        <v>0</v>
      </c>
      <c r="N172" s="193">
        <f t="shared" ref="N172" si="466">IF(AND($D$1="二交代制",N$17&gt;=1,N$17&lt;=28,N31="当",O31="明",P31="休",Q31="当"),10,IF(AND($D$1="三交代制",N$17&gt;=2,N$17&lt;=30,OR(N31="準",N31="深"),OR(O31="準",O31="深"),OR(P31="準",P31="深")),20,IF(AND($D$1="二交代制",OR(N31="当",N31="明"),NOT(OR(AND(N31="当",OR(O31="明",N$17=31,O$18="×"),OR(P31="休",N$17=30,N$17=31,P$18="×")),AND(N31="明",OR(M31="当",N$17=1),OR(O31="休",N$17=31,O$18="×"))))),30,IF(AND($D$1="三交代制",M31&lt;&gt;"準",M31&lt;&gt;"深",OR(N31="準",N31="深"),(NOT(OR(AND(N31="準",OR(M31="日",M31="休",N$17=1,AND(O31&lt;&gt;"準",O31&lt;&gt;"深",M31="")),OR(O31="休",AND(O31="準",OR(P31="休",N$17=30,P$18="×")),N$17=31,O$18="×",O31="")),AND(N31="深",OR(M31="休",N$17=1,AND(O31&lt;&gt;"準",O31&lt;&gt;"深",M31="")),OR(O31="休",AND(OR(O31="準",O31="深"),OR(P31="休",N$17=30,P$18="×")),N$17=31,O$18="×",O31="")))))),40,0))))</f>
        <v>0</v>
      </c>
      <c r="O172" s="193">
        <f t="shared" ref="O172" si="467">IF(AND($D$1="二交代制",O$17&gt;=1,O$17&lt;=28,O31="当",P31="明",Q31="休",R31="当"),10,IF(AND($D$1="三交代制",O$17&gt;=2,O$17&lt;=30,OR(O31="準",O31="深"),OR(P31="準",P31="深"),OR(Q31="準",Q31="深")),20,IF(AND($D$1="二交代制",OR(O31="当",O31="明"),NOT(OR(AND(O31="当",OR(P31="明",O$17=31,P$18="×"),OR(Q31="休",O$17=30,O$17=31,Q$18="×")),AND(O31="明",OR(N31="当",O$17=1),OR(P31="休",O$17=31,P$18="×"))))),30,IF(AND($D$1="三交代制",N31&lt;&gt;"準",N31&lt;&gt;"深",OR(O31="準",O31="深"),(NOT(OR(AND(O31="準",OR(N31="日",N31="休",O$17=1,AND(P31&lt;&gt;"準",P31&lt;&gt;"深",N31="")),OR(P31="休",AND(P31="準",OR(Q31="休",O$17=30,Q$18="×")),O$17=31,P$18="×",P31="")),AND(O31="深",OR(N31="休",O$17=1,AND(P31&lt;&gt;"準",P31&lt;&gt;"深",N31="")),OR(P31="休",AND(OR(P31="準",P31="深"),OR(Q31="休",O$17=30,Q$18="×")),O$17=31,P$18="×",P31="")))))),40,0))))</f>
        <v>0</v>
      </c>
      <c r="P172" s="193">
        <f t="shared" ref="P172" si="468">IF(AND($D$1="二交代制",P$17&gt;=1,P$17&lt;=28,P31="当",Q31="明",R31="休",S31="当"),10,IF(AND($D$1="三交代制",P$17&gt;=2,P$17&lt;=30,OR(P31="準",P31="深"),OR(Q31="準",Q31="深"),OR(R31="準",R31="深")),20,IF(AND($D$1="二交代制",OR(P31="当",P31="明"),NOT(OR(AND(P31="当",OR(Q31="明",P$17=31,Q$18="×"),OR(R31="休",P$17=30,P$17=31,R$18="×")),AND(P31="明",OR(O31="当",P$17=1),OR(Q31="休",P$17=31,Q$18="×"))))),30,IF(AND($D$1="三交代制",O31&lt;&gt;"準",O31&lt;&gt;"深",OR(P31="準",P31="深"),(NOT(OR(AND(P31="準",OR(O31="日",O31="休",P$17=1,AND(Q31&lt;&gt;"準",Q31&lt;&gt;"深",O31="")),OR(Q31="休",AND(Q31="準",OR(R31="休",P$17=30,R$18="×")),P$17=31,Q$18="×",Q31="")),AND(P31="深",OR(O31="休",P$17=1,AND(Q31&lt;&gt;"準",Q31&lt;&gt;"深",O31="")),OR(Q31="休",AND(OR(Q31="準",Q31="深"),OR(R31="休",P$17=30,R$18="×")),P$17=31,Q$18="×",Q31="")))))),40,0))))</f>
        <v>0</v>
      </c>
      <c r="Q172" s="193">
        <f t="shared" ref="Q172" si="469">IF(AND($D$1="二交代制",Q$17&gt;=1,Q$17&lt;=28,Q31="当",R31="明",S31="休",T31="当"),10,IF(AND($D$1="三交代制",Q$17&gt;=2,Q$17&lt;=30,OR(Q31="準",Q31="深"),OR(R31="準",R31="深"),OR(S31="準",S31="深")),20,IF(AND($D$1="二交代制",OR(Q31="当",Q31="明"),NOT(OR(AND(Q31="当",OR(R31="明",Q$17=31,R$18="×"),OR(S31="休",Q$17=30,Q$17=31,S$18="×")),AND(Q31="明",OR(P31="当",Q$17=1),OR(R31="休",Q$17=31,R$18="×"))))),30,IF(AND($D$1="三交代制",P31&lt;&gt;"準",P31&lt;&gt;"深",OR(Q31="準",Q31="深"),(NOT(OR(AND(Q31="準",OR(P31="日",P31="休",Q$17=1,AND(R31&lt;&gt;"準",R31&lt;&gt;"深",P31="")),OR(R31="休",AND(R31="準",OR(S31="休",Q$17=30,S$18="×")),Q$17=31,R$18="×",R31="")),AND(Q31="深",OR(P31="休",Q$17=1,AND(R31&lt;&gt;"準",R31&lt;&gt;"深",P31="")),OR(R31="休",AND(OR(R31="準",R31="深"),OR(S31="休",Q$17=30,S$18="×")),Q$17=31,R$18="×",R31="")))))),40,0))))</f>
        <v>0</v>
      </c>
      <c r="R172" s="193">
        <f t="shared" ref="R172" si="470">IF(AND($D$1="二交代制",R$17&gt;=1,R$17&lt;=28,R31="当",S31="明",T31="休",U31="当"),10,IF(AND($D$1="三交代制",R$17&gt;=2,R$17&lt;=30,OR(R31="準",R31="深"),OR(S31="準",S31="深"),OR(T31="準",T31="深")),20,IF(AND($D$1="二交代制",OR(R31="当",R31="明"),NOT(OR(AND(R31="当",OR(S31="明",R$17=31,S$18="×"),OR(T31="休",R$17=30,R$17=31,T$18="×")),AND(R31="明",OR(Q31="当",R$17=1),OR(S31="休",R$17=31,S$18="×"))))),30,IF(AND($D$1="三交代制",Q31&lt;&gt;"準",Q31&lt;&gt;"深",OR(R31="準",R31="深"),(NOT(OR(AND(R31="準",OR(Q31="日",Q31="休",R$17=1,AND(S31&lt;&gt;"準",S31&lt;&gt;"深",Q31="")),OR(S31="休",AND(S31="準",OR(T31="休",R$17=30,T$18="×")),R$17=31,S$18="×",S31="")),AND(R31="深",OR(Q31="休",R$17=1,AND(S31&lt;&gt;"準",S31&lt;&gt;"深",Q31="")),OR(S31="休",AND(OR(S31="準",S31="深"),OR(T31="休",R$17=30,T$18="×")),R$17=31,S$18="×",S31="")))))),40,0))))</f>
        <v>0</v>
      </c>
      <c r="S172" s="193">
        <f t="shared" ref="S172" si="471">IF(AND($D$1="二交代制",S$17&gt;=1,S$17&lt;=28,S31="当",T31="明",U31="休",V31="当"),10,IF(AND($D$1="三交代制",S$17&gt;=2,S$17&lt;=30,OR(S31="準",S31="深"),OR(T31="準",T31="深"),OR(U31="準",U31="深")),20,IF(AND($D$1="二交代制",OR(S31="当",S31="明"),NOT(OR(AND(S31="当",OR(T31="明",S$17=31,T$18="×"),OR(U31="休",S$17=30,S$17=31,U$18="×")),AND(S31="明",OR(R31="当",S$17=1),OR(T31="休",S$17=31,T$18="×"))))),30,IF(AND($D$1="三交代制",R31&lt;&gt;"準",R31&lt;&gt;"深",OR(S31="準",S31="深"),(NOT(OR(AND(S31="準",OR(R31="日",R31="休",S$17=1,AND(T31&lt;&gt;"準",T31&lt;&gt;"深",R31="")),OR(T31="休",AND(T31="準",OR(U31="休",S$17=30,U$18="×")),S$17=31,T$18="×",T31="")),AND(S31="深",OR(R31="休",S$17=1,AND(T31&lt;&gt;"準",T31&lt;&gt;"深",R31="")),OR(T31="休",AND(OR(T31="準",T31="深"),OR(U31="休",S$17=30,U$18="×")),S$17=31,T$18="×",T31="")))))),40,0))))</f>
        <v>0</v>
      </c>
      <c r="T172" s="193">
        <f t="shared" ref="T172" si="472">IF(AND($D$1="二交代制",T$17&gt;=1,T$17&lt;=28,T31="当",U31="明",V31="休",W31="当"),10,IF(AND($D$1="三交代制",T$17&gt;=2,T$17&lt;=30,OR(T31="準",T31="深"),OR(U31="準",U31="深"),OR(V31="準",V31="深")),20,IF(AND($D$1="二交代制",OR(T31="当",T31="明"),NOT(OR(AND(T31="当",OR(U31="明",T$17=31,U$18="×"),OR(V31="休",T$17=30,T$17=31,V$18="×")),AND(T31="明",OR(S31="当",T$17=1),OR(U31="休",T$17=31,U$18="×"))))),30,IF(AND($D$1="三交代制",S31&lt;&gt;"準",S31&lt;&gt;"深",OR(T31="準",T31="深"),(NOT(OR(AND(T31="準",OR(S31="日",S31="休",T$17=1,AND(U31&lt;&gt;"準",U31&lt;&gt;"深",S31="")),OR(U31="休",AND(U31="準",OR(V31="休",T$17=30,V$18="×")),T$17=31,U$18="×",U31="")),AND(T31="深",OR(S31="休",T$17=1,AND(U31&lt;&gt;"準",U31&lt;&gt;"深",S31="")),OR(U31="休",AND(OR(U31="準",U31="深"),OR(V31="休",T$17=30,V$18="×")),T$17=31,U$18="×",U31="")))))),40,0))))</f>
        <v>0</v>
      </c>
      <c r="U172" s="193">
        <f t="shared" ref="U172" si="473">IF(AND($D$1="二交代制",U$17&gt;=1,U$17&lt;=28,U31="当",V31="明",W31="休",X31="当"),10,IF(AND($D$1="三交代制",U$17&gt;=2,U$17&lt;=30,OR(U31="準",U31="深"),OR(V31="準",V31="深"),OR(W31="準",W31="深")),20,IF(AND($D$1="二交代制",OR(U31="当",U31="明"),NOT(OR(AND(U31="当",OR(V31="明",U$17=31,V$18="×"),OR(W31="休",U$17=30,U$17=31,W$18="×")),AND(U31="明",OR(T31="当",U$17=1),OR(V31="休",U$17=31,V$18="×"))))),30,IF(AND($D$1="三交代制",T31&lt;&gt;"準",T31&lt;&gt;"深",OR(U31="準",U31="深"),(NOT(OR(AND(U31="準",OR(T31="日",T31="休",U$17=1,AND(V31&lt;&gt;"準",V31&lt;&gt;"深",T31="")),OR(V31="休",AND(V31="準",OR(W31="休",U$17=30,W$18="×")),U$17=31,V$18="×",V31="")),AND(U31="深",OR(T31="休",U$17=1,AND(V31&lt;&gt;"準",V31&lt;&gt;"深",T31="")),OR(V31="休",AND(OR(V31="準",V31="深"),OR(W31="休",U$17=30,W$18="×")),U$17=31,V$18="×",V31="")))))),40,0))))</f>
        <v>0</v>
      </c>
      <c r="V172" s="193">
        <f t="shared" ref="V172" si="474">IF(AND($D$1="二交代制",V$17&gt;=1,V$17&lt;=28,V31="当",W31="明",X31="休",Y31="当"),10,IF(AND($D$1="三交代制",V$17&gt;=2,V$17&lt;=30,OR(V31="準",V31="深"),OR(W31="準",W31="深"),OR(X31="準",X31="深")),20,IF(AND($D$1="二交代制",OR(V31="当",V31="明"),NOT(OR(AND(V31="当",OR(W31="明",V$17=31,W$18="×"),OR(X31="休",V$17=30,V$17=31,X$18="×")),AND(V31="明",OR(U31="当",V$17=1),OR(W31="休",V$17=31,W$18="×"))))),30,IF(AND($D$1="三交代制",U31&lt;&gt;"準",U31&lt;&gt;"深",OR(V31="準",V31="深"),(NOT(OR(AND(V31="準",OR(U31="日",U31="休",V$17=1,AND(W31&lt;&gt;"準",W31&lt;&gt;"深",U31="")),OR(W31="休",AND(W31="準",OR(X31="休",V$17=30,X$18="×")),V$17=31,W$18="×",W31="")),AND(V31="深",OR(U31="休",V$17=1,AND(W31&lt;&gt;"準",W31&lt;&gt;"深",U31="")),OR(W31="休",AND(OR(W31="準",W31="深"),OR(X31="休",V$17=30,X$18="×")),V$17=31,W$18="×",W31="")))))),40,0))))</f>
        <v>0</v>
      </c>
      <c r="W172" s="193">
        <f t="shared" ref="W172" si="475">IF(AND($D$1="二交代制",W$17&gt;=1,W$17&lt;=28,W31="当",X31="明",Y31="休",Z31="当"),10,IF(AND($D$1="三交代制",W$17&gt;=2,W$17&lt;=30,OR(W31="準",W31="深"),OR(X31="準",X31="深"),OR(Y31="準",Y31="深")),20,IF(AND($D$1="二交代制",OR(W31="当",W31="明"),NOT(OR(AND(W31="当",OR(X31="明",W$17=31,X$18="×"),OR(Y31="休",W$17=30,W$17=31,Y$18="×")),AND(W31="明",OR(V31="当",W$17=1),OR(X31="休",W$17=31,X$18="×"))))),30,IF(AND($D$1="三交代制",V31&lt;&gt;"準",V31&lt;&gt;"深",OR(W31="準",W31="深"),(NOT(OR(AND(W31="準",OR(V31="日",V31="休",W$17=1,AND(X31&lt;&gt;"準",X31&lt;&gt;"深",V31="")),OR(X31="休",AND(X31="準",OR(Y31="休",W$17=30,Y$18="×")),W$17=31,X$18="×",X31="")),AND(W31="深",OR(V31="休",W$17=1,AND(X31&lt;&gt;"準",X31&lt;&gt;"深",V31="")),OR(X31="休",AND(OR(X31="準",X31="深"),OR(Y31="休",W$17=30,Y$18="×")),W$17=31,X$18="×",X31="")))))),40,0))))</f>
        <v>0</v>
      </c>
      <c r="X172" s="193">
        <f t="shared" ref="X172" si="476">IF(AND($D$1="二交代制",X$17&gt;=1,X$17&lt;=28,X31="当",Y31="明",Z31="休",AA31="当"),10,IF(AND($D$1="三交代制",X$17&gt;=2,X$17&lt;=30,OR(X31="準",X31="深"),OR(Y31="準",Y31="深"),OR(Z31="準",Z31="深")),20,IF(AND($D$1="二交代制",OR(X31="当",X31="明"),NOT(OR(AND(X31="当",OR(Y31="明",X$17=31,Y$18="×"),OR(Z31="休",X$17=30,X$17=31,Z$18="×")),AND(X31="明",OR(W31="当",X$17=1),OR(Y31="休",X$17=31,Y$18="×"))))),30,IF(AND($D$1="三交代制",W31&lt;&gt;"準",W31&lt;&gt;"深",OR(X31="準",X31="深"),(NOT(OR(AND(X31="準",OR(W31="日",W31="休",X$17=1,AND(Y31&lt;&gt;"準",Y31&lt;&gt;"深",W31="")),OR(Y31="休",AND(Y31="準",OR(Z31="休",X$17=30,Z$18="×")),X$17=31,Y$18="×",Y31="")),AND(X31="深",OR(W31="休",X$17=1,AND(Y31&lt;&gt;"準",Y31&lt;&gt;"深",W31="")),OR(Y31="休",AND(OR(Y31="準",Y31="深"),OR(Z31="休",X$17=30,Z$18="×")),X$17=31,Y$18="×",Y31="")))))),40,0))))</f>
        <v>0</v>
      </c>
      <c r="Y172" s="193">
        <f t="shared" ref="Y172" si="477">IF(AND($D$1="二交代制",Y$17&gt;=1,Y$17&lt;=28,Y31="当",Z31="明",AA31="休",AB31="当"),10,IF(AND($D$1="三交代制",Y$17&gt;=2,Y$17&lt;=30,OR(Y31="準",Y31="深"),OR(Z31="準",Z31="深"),OR(AA31="準",AA31="深")),20,IF(AND($D$1="二交代制",OR(Y31="当",Y31="明"),NOT(OR(AND(Y31="当",OR(Z31="明",Y$17=31,Z$18="×"),OR(AA31="休",Y$17=30,Y$17=31,AA$18="×")),AND(Y31="明",OR(X31="当",Y$17=1),OR(Z31="休",Y$17=31,Z$18="×"))))),30,IF(AND($D$1="三交代制",X31&lt;&gt;"準",X31&lt;&gt;"深",OR(Y31="準",Y31="深"),(NOT(OR(AND(Y31="準",OR(X31="日",X31="休",Y$17=1,AND(Z31&lt;&gt;"準",Z31&lt;&gt;"深",X31="")),OR(Z31="休",AND(Z31="準",OR(AA31="休",Y$17=30,AA$18="×")),Y$17=31,Z$18="×",Z31="")),AND(Y31="深",OR(X31="休",Y$17=1,AND(Z31&lt;&gt;"準",Z31&lt;&gt;"深",X31="")),OR(Z31="休",AND(OR(Z31="準",Z31="深"),OR(AA31="休",Y$17=30,AA$18="×")),Y$17=31,Z$18="×",Z31="")))))),40,0))))</f>
        <v>0</v>
      </c>
      <c r="Z172" s="193">
        <f t="shared" ref="Z172" si="478">IF(AND($D$1="二交代制",Z$17&gt;=1,Z$17&lt;=28,Z31="当",AA31="明",AB31="休",AC31="当"),10,IF(AND($D$1="三交代制",Z$17&gt;=2,Z$17&lt;=30,OR(Z31="準",Z31="深"),OR(AA31="準",AA31="深"),OR(AB31="準",AB31="深")),20,IF(AND($D$1="二交代制",OR(Z31="当",Z31="明"),NOT(OR(AND(Z31="当",OR(AA31="明",Z$17=31,AA$18="×"),OR(AB31="休",Z$17=30,Z$17=31,AB$18="×")),AND(Z31="明",OR(Y31="当",Z$17=1),OR(AA31="休",Z$17=31,AA$18="×"))))),30,IF(AND($D$1="三交代制",Y31&lt;&gt;"準",Y31&lt;&gt;"深",OR(Z31="準",Z31="深"),(NOT(OR(AND(Z31="準",OR(Y31="日",Y31="休",Z$17=1,AND(AA31&lt;&gt;"準",AA31&lt;&gt;"深",Y31="")),OR(AA31="休",AND(AA31="準",OR(AB31="休",Z$17=30,AB$18="×")),Z$17=31,AA$18="×",AA31="")),AND(Z31="深",OR(Y31="休",Z$17=1,AND(AA31&lt;&gt;"準",AA31&lt;&gt;"深",Y31="")),OR(AA31="休",AND(OR(AA31="準",AA31="深"),OR(AB31="休",Z$17=30,AB$18="×")),Z$17=31,AA$18="×",AA31="")))))),40,0))))</f>
        <v>0</v>
      </c>
      <c r="AA172" s="193">
        <f t="shared" ref="AA172" si="479">IF(AND($D$1="二交代制",AA$17&gt;=1,AA$17&lt;=28,AA31="当",AB31="明",AC31="休",AD31="当"),10,IF(AND($D$1="三交代制",AA$17&gt;=2,AA$17&lt;=30,OR(AA31="準",AA31="深"),OR(AB31="準",AB31="深"),OR(AC31="準",AC31="深")),20,IF(AND($D$1="二交代制",OR(AA31="当",AA31="明"),NOT(OR(AND(AA31="当",OR(AB31="明",AA$17=31,AB$18="×"),OR(AC31="休",AA$17=30,AA$17=31,AC$18="×")),AND(AA31="明",OR(Z31="当",AA$17=1),OR(AB31="休",AA$17=31,AB$18="×"))))),30,IF(AND($D$1="三交代制",Z31&lt;&gt;"準",Z31&lt;&gt;"深",OR(AA31="準",AA31="深"),(NOT(OR(AND(AA31="準",OR(Z31="日",Z31="休",AA$17=1,AND(AB31&lt;&gt;"準",AB31&lt;&gt;"深",Z31="")),OR(AB31="休",AND(AB31="準",OR(AC31="休",AA$17=30,AC$18="×")),AA$17=31,AB$18="×",AB31="")),AND(AA31="深",OR(Z31="休",AA$17=1,AND(AB31&lt;&gt;"準",AB31&lt;&gt;"深",Z31="")),OR(AB31="休",AND(OR(AB31="準",AB31="深"),OR(AC31="休",AA$17=30,AC$18="×")),AA$17=31,AB$18="×",AB31="")))))),40,0))))</f>
        <v>0</v>
      </c>
      <c r="AB172" s="193">
        <f t="shared" ref="AB172" si="480">IF(AND($D$1="二交代制",AB$17&gt;=1,AB$17&lt;=28,AB31="当",AC31="明",AD31="休",AE31="当"),10,IF(AND($D$1="三交代制",AB$17&gt;=2,AB$17&lt;=30,OR(AB31="準",AB31="深"),OR(AC31="準",AC31="深"),OR(AD31="準",AD31="深")),20,IF(AND($D$1="二交代制",OR(AB31="当",AB31="明"),NOT(OR(AND(AB31="当",OR(AC31="明",AB$17=31,AC$18="×"),OR(AD31="休",AB$17=30,AB$17=31,AD$18="×")),AND(AB31="明",OR(AA31="当",AB$17=1),OR(AC31="休",AB$17=31,AC$18="×"))))),30,IF(AND($D$1="三交代制",AA31&lt;&gt;"準",AA31&lt;&gt;"深",OR(AB31="準",AB31="深"),(NOT(OR(AND(AB31="準",OR(AA31="日",AA31="休",AB$17=1,AND(AC31&lt;&gt;"準",AC31&lt;&gt;"深",AA31="")),OR(AC31="休",AND(AC31="準",OR(AD31="休",AB$17=30,AD$18="×")),AB$17=31,AC$18="×",AC31="")),AND(AB31="深",OR(AA31="休",AB$17=1,AND(AC31&lt;&gt;"準",AC31&lt;&gt;"深",AA31="")),OR(AC31="休",AND(OR(AC31="準",AC31="深"),OR(AD31="休",AB$17=30,AD$18="×")),AB$17=31,AC$18="×",AC31="")))))),40,0))))</f>
        <v>0</v>
      </c>
      <c r="AC172" s="193">
        <f t="shared" ref="AC172" si="481">IF(AND($D$1="二交代制",AC$17&gt;=1,AC$17&lt;=28,AC31="当",AD31="明",AE31="休",AF31="当"),10,IF(AND($D$1="三交代制",AC$17&gt;=2,AC$17&lt;=30,OR(AC31="準",AC31="深"),OR(AD31="準",AD31="深"),OR(AE31="準",AE31="深")),20,IF(AND($D$1="二交代制",OR(AC31="当",AC31="明"),NOT(OR(AND(AC31="当",OR(AD31="明",AC$17=31,AD$18="×"),OR(AE31="休",AC$17=30,AC$17=31,AE$18="×")),AND(AC31="明",OR(AB31="当",AC$17=1),OR(AD31="休",AC$17=31,AD$18="×"))))),30,IF(AND($D$1="三交代制",AB31&lt;&gt;"準",AB31&lt;&gt;"深",OR(AC31="準",AC31="深"),(NOT(OR(AND(AC31="準",OR(AB31="日",AB31="休",AC$17=1,AND(AD31&lt;&gt;"準",AD31&lt;&gt;"深",AB31="")),OR(AD31="休",AND(AD31="準",OR(AE31="休",AC$17=30,AE$18="×")),AC$17=31,AD$18="×",AD31="")),AND(AC31="深",OR(AB31="休",AC$17=1,AND(AD31&lt;&gt;"準",AD31&lt;&gt;"深",AB31="")),OR(AD31="休",AND(OR(AD31="準",AD31="深"),OR(AE31="休",AC$17=30,AE$18="×")),AC$17=31,AD$18="×",AD31="")))))),40,0))))</f>
        <v>0</v>
      </c>
      <c r="AD172" s="193">
        <f t="shared" ref="AD172" si="482">IF(AND($D$1="二交代制",AD$17&gt;=1,AD$17&lt;=28,AD31="当",AE31="明",AF31="休",AG31="当"),10,IF(AND($D$1="三交代制",AD$17&gt;=2,AD$17&lt;=30,OR(AD31="準",AD31="深"),OR(AE31="準",AE31="深"),OR(AF31="準",AF31="深")),20,IF(AND($D$1="二交代制",OR(AD31="当",AD31="明"),NOT(OR(AND(AD31="当",OR(AE31="明",AD$17=31,AE$18="×"),OR(AF31="休",AD$17=30,AD$17=31,AF$18="×")),AND(AD31="明",OR(AC31="当",AD$17=1),OR(AE31="休",AD$17=31,AE$18="×"))))),30,IF(AND($D$1="三交代制",AC31&lt;&gt;"準",AC31&lt;&gt;"深",OR(AD31="準",AD31="深"),(NOT(OR(AND(AD31="準",OR(AC31="日",AC31="休",AD$17=1,AND(AE31&lt;&gt;"準",AE31&lt;&gt;"深",AC31="")),OR(AE31="休",AND(AE31="準",OR(AF31="休",AD$17=30,AF$18="×")),AD$17=31,AE$18="×",AE31="")),AND(AD31="深",OR(AC31="休",AD$17=1,AND(AE31&lt;&gt;"準",AE31&lt;&gt;"深",AC31="")),OR(AE31="休",AND(OR(AE31="準",AE31="深"),OR(AF31="休",AD$17=30,AF$18="×")),AD$17=31,AE$18="×",AE31="")))))),40,0))))</f>
        <v>0</v>
      </c>
      <c r="AE172" s="193">
        <f t="shared" ref="AE172" si="483">IF(AND($D$1="二交代制",AE$17&gt;=1,AE$17&lt;=28,AE31="当",AF31="明",AG31="休",AH31="当"),10,IF(AND($D$1="三交代制",AE$17&gt;=2,AE$17&lt;=30,OR(AE31="準",AE31="深"),OR(AF31="準",AF31="深"),OR(AG31="準",AG31="深")),20,IF(AND($D$1="二交代制",OR(AE31="当",AE31="明"),NOT(OR(AND(AE31="当",OR(AF31="明",AE$17=31,AF$18="×"),OR(AG31="休",AE$17=30,AE$17=31,AG$18="×")),AND(AE31="明",OR(AD31="当",AE$17=1),OR(AF31="休",AE$17=31,AF$18="×"))))),30,IF(AND($D$1="三交代制",AD31&lt;&gt;"準",AD31&lt;&gt;"深",OR(AE31="準",AE31="深"),(NOT(OR(AND(AE31="準",OR(AD31="日",AD31="休",AE$17=1,AND(AF31&lt;&gt;"準",AF31&lt;&gt;"深",AD31="")),OR(AF31="休",AND(AF31="準",OR(AG31="休",AE$17=30,AG$18="×")),AE$17=31,AF$18="×",AF31="")),AND(AE31="深",OR(AD31="休",AE$17=1,AND(AF31&lt;&gt;"準",AF31&lt;&gt;"深",AD31="")),OR(AF31="休",AND(OR(AF31="準",AF31="深"),OR(AG31="休",AE$17=30,AG$18="×")),AE$17=31,AF$18="×",AF31="")))))),40,0))))</f>
        <v>0</v>
      </c>
      <c r="AF172" s="193">
        <f t="shared" ref="AF172" si="484">IF(AND($D$1="二交代制",AF$17&gt;=1,AF$17&lt;=28,AF31="当",AG31="明",AH31="休",AI31="当"),10,IF(AND($D$1="三交代制",AF$17&gt;=2,AF$17&lt;=30,OR(AF31="準",AF31="深"),OR(AG31="準",AG31="深"),OR(AH31="準",AH31="深")),20,IF(AND($D$1="二交代制",OR(AF31="当",AF31="明"),NOT(OR(AND(AF31="当",OR(AG31="明",AF$17=31,AG$18="×"),OR(AH31="休",AF$17=30,AF$17=31,AH$18="×")),AND(AF31="明",OR(AE31="当",AF$17=1),OR(AG31="休",AF$17=31,AG$18="×"))))),30,IF(AND($D$1="三交代制",AE31&lt;&gt;"準",AE31&lt;&gt;"深",OR(AF31="準",AF31="深"),(NOT(OR(AND(AF31="準",OR(AE31="日",AE31="休",AF$17=1,AND(AG31&lt;&gt;"準",AG31&lt;&gt;"深",AE31="")),OR(AG31="休",AND(AG31="準",OR(AH31="休",AF$17=30,AH$18="×")),AF$17=31,AG$18="×",AG31="")),AND(AF31="深",OR(AE31="休",AF$17=1,AND(AG31&lt;&gt;"準",AG31&lt;&gt;"深",AE31="")),OR(AG31="休",AND(OR(AG31="準",AG31="深"),OR(AH31="休",AF$17=30,AH$18="×")),AF$17=31,AG$18="×",AG31="")))))),40,0))))</f>
        <v>0</v>
      </c>
      <c r="AG172" s="193">
        <f t="shared" ref="AG172" si="485">IF(AND($D$1="二交代制",AG$17&gt;=1,AG$17&lt;=28,AG31="当",AH31="明",AI31="休",AJ31="当"),10,IF(AND($D$1="三交代制",AG$17&gt;=2,AG$17&lt;=30,OR(AG31="準",AG31="深"),OR(AH31="準",AH31="深"),OR(AI31="準",AI31="深")),20,IF(AND($D$1="二交代制",OR(AG31="当",AG31="明"),NOT(OR(AND(AG31="当",OR(AH31="明",AG$17=31,AH$18="×"),OR(AI31="休",AG$17=30,AG$17=31,AI$18="×")),AND(AG31="明",OR(AF31="当",AG$17=1),OR(AH31="休",AG$17=31,AH$18="×"))))),30,IF(AND($D$1="三交代制",AF31&lt;&gt;"準",AF31&lt;&gt;"深",OR(AG31="準",AG31="深"),(NOT(OR(AND(AG31="準",OR(AF31="日",AF31="休",AG$17=1,AND(AH31&lt;&gt;"準",AH31&lt;&gt;"深",AF31="")),OR(AH31="休",AND(AH31="準",OR(AI31="休",AG$17=30,AI$18="×")),AG$17=31,AH$18="×",AH31="")),AND(AG31="深",OR(AF31="休",AG$17=1,AND(AH31&lt;&gt;"準",AH31&lt;&gt;"深",AF31="")),OR(AH31="休",AND(OR(AH31="準",AH31="深"),OR(AI31="休",AG$17=30,AI$18="×")),AG$17=31,AH$18="×",AH31="")))))),40,0))))</f>
        <v>0</v>
      </c>
      <c r="AH172" s="193">
        <f t="shared" ref="AH172" si="486">IF(AND($D$1="二交代制",AH$17&gt;=1,AH$17&lt;=28,AH31="当",AI31="明",AJ31="休",AK31="当"),10,IF(AND($D$1="三交代制",AH$17&gt;=2,AH$17&lt;=30,OR(AH31="準",AH31="深"),OR(AI31="準",AI31="深"),OR(AJ31="準",AJ31="深")),20,IF(AND($D$1="二交代制",OR(AH31="当",AH31="明"),NOT(OR(AND(AH31="当",OR(AI31="明",AH$17=31,AI$18="×"),OR(AJ31="休",AH$17=30,AH$17=31,AJ$18="×")),AND(AH31="明",OR(AG31="当",AH$17=1),OR(AI31="休",AH$17=31,AI$18="×"))))),30,IF(AND($D$1="三交代制",AG31&lt;&gt;"準",AG31&lt;&gt;"深",OR(AH31="準",AH31="深"),(NOT(OR(AND(AH31="準",OR(AG31="日",AG31="休",AH$17=1,AND(AI31&lt;&gt;"準",AI31&lt;&gt;"深",AG31="")),OR(AI31="休",AND(AI31="準",OR(AJ31="休",AH$17=30,AJ$18="×")),AH$17=31,AI$18="×",AI31="")),AND(AH31="深",OR(AG31="休",AH$17=1,AND(AI31&lt;&gt;"準",AI31&lt;&gt;"深",AG31="")),OR(AI31="休",AND(OR(AI31="準",AI31="深"),OR(AJ31="休",AH$17=30,AJ$18="×")),AH$17=31,AI$18="×",AI31="")))))),40,0))))</f>
        <v>0</v>
      </c>
      <c r="AI172" s="193">
        <f t="shared" ref="AI172" si="487">IF(AND($D$1="二交代制",AI$17&gt;=1,AI$17&lt;=28,AI31="当",AJ31="明",AK31="休",AL31="当"),10,IF(AND($D$1="三交代制",AI$17&gt;=2,AI$17&lt;=30,OR(AI31="準",AI31="深"),OR(AJ31="準",AJ31="深"),OR(AK31="準",AK31="深")),20,IF(AND($D$1="二交代制",OR(AI31="当",AI31="明"),NOT(OR(AND(AI31="当",OR(AJ31="明",AI$17=31,AJ$18="×"),OR(AK31="休",AI$17=30,AI$17=31,AK$18="×")),AND(AI31="明",OR(AH31="当",AI$17=1),OR(AJ31="休",AI$17=31,AJ$18="×"))))),30,IF(AND($D$1="三交代制",AH31&lt;&gt;"準",AH31&lt;&gt;"深",OR(AI31="準",AI31="深"),(NOT(OR(AND(AI31="準",OR(AH31="日",AH31="休",AI$17=1,AND(AJ31&lt;&gt;"準",AJ31&lt;&gt;"深",AH31="")),OR(AJ31="休",AND(AJ31="準",OR(AK31="休",AI$17=30,AK$18="×")),AI$17=31,AJ$18="×",AJ31="")),AND(AI31="深",OR(AH31="休",AI$17=1,AND(AJ31&lt;&gt;"準",AJ31&lt;&gt;"深",AH31="")),OR(AJ31="休",AND(OR(AJ31="準",AJ31="深"),OR(AK31="休",AI$17=30,AK$18="×")),AI$17=31,AJ$18="×",AJ31="")))))),40,0))))</f>
        <v>0</v>
      </c>
      <c r="AJ172" s="193">
        <f t="shared" ref="AJ172" si="488">IF(AND($D$1="二交代制",AJ$17&gt;=1,AJ$17&lt;=28,AJ31="当",AK31="明",AL31="休",AM31="当"),10,IF(AND($D$1="三交代制",AJ$17&gt;=2,AJ$17&lt;=30,OR(AJ31="準",AJ31="深"),OR(AK31="準",AK31="深"),OR(AL31="準",AL31="深")),20,IF(AND($D$1="二交代制",OR(AJ31="当",AJ31="明"),NOT(OR(AND(AJ31="当",OR(AK31="明",AJ$17=31,AK$18="×"),OR(AL31="休",AJ$17=30,AJ$17=31,AL$18="×")),AND(AJ31="明",OR(AI31="当",AJ$17=1),OR(AK31="休",AJ$17=31,AK$18="×"))))),30,IF(AND($D$1="三交代制",AI31&lt;&gt;"準",AI31&lt;&gt;"深",OR(AJ31="準",AJ31="深"),(NOT(OR(AND(AJ31="準",OR(AI31="日",AI31="休",AJ$17=1,AND(AK31&lt;&gt;"準",AK31&lt;&gt;"深",AI31="")),OR(AK31="休",AND(AK31="準",OR(AL31="休",AJ$17=30,AL$18="×")),AJ$17=31,AK$18="×",AK31="")),AND(AJ31="深",OR(AI31="休",AJ$17=1,AND(AK31&lt;&gt;"準",AK31&lt;&gt;"深",AI31="")),OR(AK31="休",AND(OR(AK31="準",AK31="深"),OR(AL31="休",AJ$17=30,AL$18="×")),AJ$17=31,AK$18="×",AK31="")))))),40,0))))</f>
        <v>0</v>
      </c>
      <c r="AK172" s="193">
        <f t="shared" ref="AK172" si="489">IF(AND($D$1="二交代制",AK$17&gt;=1,AK$17&lt;=28,AK31="当",AL31="明",AM31="休",AN31="当"),10,IF(AND($D$1="三交代制",AK$17&gt;=2,AK$17&lt;=30,OR(AK31="準",AK31="深"),OR(AL31="準",AL31="深"),OR(AM31="準",AM31="深")),20,IF(AND($D$1="二交代制",OR(AK31="当",AK31="明"),NOT(OR(AND(AK31="当",OR(AL31="明",AK$17=31,AL$18="×"),OR(AM31="休",AK$17=30,AK$17=31,AM$18="×")),AND(AK31="明",OR(AJ31="当",AK$17=1),OR(AL31="休",AK$17=31,AL$18="×"))))),30,IF(AND($D$1="三交代制",AJ31&lt;&gt;"準",AJ31&lt;&gt;"深",OR(AK31="準",AK31="深"),(NOT(OR(AND(AK31="準",OR(AJ31="日",AJ31="休",AK$17=1,AND(AL31&lt;&gt;"準",AL31&lt;&gt;"深",AJ31="")),OR(AL31="休",AND(AL31="準",OR(AM31="休",AK$17=30,AM$18="×")),AK$17=31,AL$18="×",AL31="")),AND(AK31="深",OR(AJ31="休",AK$17=1,AND(AL31&lt;&gt;"準",AL31&lt;&gt;"深",AJ31="")),OR(AL31="休",AND(OR(AL31="準",AL31="深"),OR(AM31="休",AK$17=30,AM$18="×")),AK$17=31,AL$18="×",AL31="")))))),40,0))))</f>
        <v>0</v>
      </c>
      <c r="AL172" s="193">
        <f t="shared" ref="AL172" si="490">IF(AND($D$1="二交代制",AL$17&gt;=1,AL$17&lt;=28,AL31="当",AM31="明",AN31="休",AO31="当"),10,IF(AND($D$1="三交代制",AL$17&gt;=2,AL$17&lt;=30,OR(AL31="準",AL31="深"),OR(AM31="準",AM31="深"),OR(AN31="準",AN31="深")),20,IF(AND($D$1="二交代制",OR(AL31="当",AL31="明"),NOT(OR(AND(AL31="当",OR(AM31="明",AL$17=31,AM$18="×"),OR(AN31="休",AL$17=30,AL$17=31,AN$18="×")),AND(AL31="明",OR(AK31="当",AL$17=1),OR(AM31="休",AL$17=31,AM$18="×"))))),30,IF(AND($D$1="三交代制",AK31&lt;&gt;"準",AK31&lt;&gt;"深",OR(AL31="準",AL31="深"),(NOT(OR(AND(AL31="準",OR(AK31="日",AK31="休",AL$17=1,AND(AM31&lt;&gt;"準",AM31&lt;&gt;"深",AK31="")),OR(AM31="休",AND(AM31="準",OR(AN31="休",AL$17=30,AN$18="×")),AL$17=31,AM$18="×",AM31="")),AND(AL31="深",OR(AK31="休",AL$17=1,AND(AM31&lt;&gt;"準",AM31&lt;&gt;"深",AK31="")),OR(AM31="休",AND(OR(AM31="準",AM31="深"),OR(AN31="休",AL$17=30,AN$18="×")),AL$17=31,AM$18="×",AM31="")))))),40,0))))</f>
        <v>0</v>
      </c>
      <c r="AM172" s="193">
        <f t="shared" ref="AM172" si="491">IF(AND($D$1="二交代制",AM$17&gt;=1,AM$17&lt;=28,AM31="当",AN31="明",AO31="休",AP31="当"),10,IF(AND($D$1="三交代制",AM$17&gt;=2,AM$17&lt;=30,OR(AM31="準",AM31="深"),OR(AN31="準",AN31="深"),OR(AO31="準",AO31="深")),20,IF(AND($D$1="二交代制",OR(AM31="当",AM31="明"),NOT(OR(AND(AM31="当",OR(AN31="明",AM$17=31,AN$18="×"),OR(AO31="休",AM$17=30,AM$17=31,AO$18="×")),AND(AM31="明",OR(AL31="当",AM$17=1),OR(AN31="休",AM$17=31,AN$18="×"))))),30,IF(AND($D$1="三交代制",AL31&lt;&gt;"準",AL31&lt;&gt;"深",OR(AM31="準",AM31="深"),(NOT(OR(AND(AM31="準",OR(AL31="日",AL31="休",AM$17=1,AND(AN31&lt;&gt;"準",AN31&lt;&gt;"深",AL31="")),OR(AN31="休",AND(AN31="準",OR(AO31="休",AM$17=30,AO$18="×")),AM$17=31,AN$18="×",AN31="")),AND(AM31="深",OR(AL31="休",AM$17=1,AND(AN31&lt;&gt;"準",AN31&lt;&gt;"深",AL31="")),OR(AN31="休",AND(OR(AN31="準",AN31="深"),OR(AO31="休",AM$17=30,AO$18="×")),AM$17=31,AN$18="×",AN31="")))))),40,0))))</f>
        <v>0</v>
      </c>
      <c r="AN172" s="193">
        <f t="shared" ref="AN172" si="492">IF(AND($D$1="二交代制",AN$17&gt;=1,AN$17&lt;=28,AN31="当",AO31="明",AP31="休",AQ31="当"),10,IF(AND($D$1="三交代制",AN$17&gt;=2,AN$17&lt;=30,OR(AN31="準",AN31="深"),OR(AO31="準",AO31="深"),OR(AP31="準",AP31="深")),20,IF(AND($D$1="二交代制",OR(AN31="当",AN31="明"),NOT(OR(AND(AN31="当",OR(AO31="明",AN$17=31,AO$18="×"),OR(AP31="休",AN$17=30,AN$17=31,AP$18="×")),AND(AN31="明",OR(AM31="当",AN$17=1),OR(AO31="休",AN$17=31,AO$18="×"))))),30,IF(AND($D$1="三交代制",AM31&lt;&gt;"準",AM31&lt;&gt;"深",OR(AN31="準",AN31="深"),(NOT(OR(AND(AN31="準",OR(AM31="日",AM31="休",AN$17=1,AND(AO31&lt;&gt;"準",AO31&lt;&gt;"深",AM31="")),OR(AO31="休",AND(AO31="準",OR(AP31="休",AN$17=30,AP$18="×")),AN$17=31,AO$18="×",AO31="")),AND(AN31="深",OR(AM31="休",AN$17=1,AND(AO31&lt;&gt;"準",AO31&lt;&gt;"深",AM31="")),OR(AO31="休",AND(OR(AO31="準",AO31="深"),OR(AP31="休",AN$17=30,AP$18="×")),AN$17=31,AO$18="×",AO31="")))))),40,0))))</f>
        <v>0</v>
      </c>
      <c r="AO172" s="193">
        <f t="shared" ref="AO172" si="493">IF(AND($D$1="二交代制",AO$17&gt;=1,AO$17&lt;=28,AO31="当",AP31="明",AQ31="休",AR31="当"),10,IF(AND($D$1="三交代制",AO$17&gt;=2,AO$17&lt;=30,OR(AO31="準",AO31="深"),OR(AP31="準",AP31="深"),OR(AQ31="準",AQ31="深")),20,IF(AND($D$1="二交代制",OR(AO31="当",AO31="明"),NOT(OR(AND(AO31="当",OR(AP31="明",AO$17=31,AP$18="×"),OR(AQ31="休",AO$17=30,AO$17=31,AQ$18="×")),AND(AO31="明",OR(AN31="当",AO$17=1),OR(AP31="休",AO$17=31,AP$18="×"))))),30,IF(AND($D$1="三交代制",AN31&lt;&gt;"準",AN31&lt;&gt;"深",OR(AO31="準",AO31="深"),(NOT(OR(AND(AO31="準",OR(AN31="日",AN31="休",AO$17=1,AND(AP31&lt;&gt;"準",AP31&lt;&gt;"深",AN31="")),OR(AP31="休",AND(AP31="準",OR(AQ31="休",AO$17=30,AQ$18="×")),AO$17=31,AP$18="×",AP31="")),AND(AO31="深",OR(AN31="休",AO$17=1,AND(AP31&lt;&gt;"準",AP31&lt;&gt;"深",AN31="")),OR(AP31="休",AND(OR(AP31="準",AP31="深"),OR(AQ31="休",AO$17=30,AQ$18="×")),AO$17=31,AP$18="×",AP31="")))))),40,0))))</f>
        <v>0</v>
      </c>
      <c r="AP172" s="100"/>
      <c r="AQ172" s="100"/>
      <c r="BA172" s="87" t="str">
        <f>IF(Aチーム用勤務希望表!BA172&lt;&gt;"",Aチーム用勤務希望表!BA172,"")</f>
        <v>海の日</v>
      </c>
      <c r="BB172" s="140">
        <f>IF(Aチーム用勤務希望表!BB172&lt;&gt;"",Aチーム用勤務希望表!BB172,"")</f>
        <v>44760</v>
      </c>
      <c r="BC172" s="87" t="str">
        <f>IF(Aチーム用勤務希望表!BC172&lt;&gt;"",Aチーム用勤務希望表!BC172,"")</f>
        <v/>
      </c>
      <c r="BD172" s="98">
        <f t="shared" si="332"/>
        <v>0</v>
      </c>
      <c r="BE172" s="98">
        <f t="shared" si="332"/>
        <v>0</v>
      </c>
      <c r="BF172" s="98">
        <f t="shared" si="332"/>
        <v>0</v>
      </c>
      <c r="BG172" s="98">
        <f t="shared" si="332"/>
        <v>0</v>
      </c>
      <c r="BH172" s="98">
        <f t="shared" si="332"/>
        <v>0</v>
      </c>
      <c r="BI172" s="98">
        <f t="shared" si="332"/>
        <v>0</v>
      </c>
      <c r="BJ172" s="98">
        <f t="shared" si="332"/>
        <v>0</v>
      </c>
      <c r="BK172" s="98">
        <f t="shared" si="332"/>
        <v>0</v>
      </c>
      <c r="BL172" s="98">
        <f t="shared" si="332"/>
        <v>0</v>
      </c>
      <c r="BM172" s="98">
        <f t="shared" si="332"/>
        <v>0</v>
      </c>
      <c r="BN172" s="98">
        <f t="shared" si="332"/>
        <v>0</v>
      </c>
      <c r="BO172" s="98">
        <f t="shared" si="332"/>
        <v>0</v>
      </c>
      <c r="BP172" s="98">
        <f t="shared" si="332"/>
        <v>0</v>
      </c>
      <c r="BQ172" s="98">
        <f t="shared" si="332"/>
        <v>0</v>
      </c>
      <c r="BR172" s="98">
        <f t="shared" si="332"/>
        <v>0</v>
      </c>
      <c r="BS172" s="98">
        <f t="shared" si="332"/>
        <v>0</v>
      </c>
      <c r="BT172" s="98">
        <f t="shared" si="333"/>
        <v>0</v>
      </c>
      <c r="BU172" s="98">
        <f t="shared" si="333"/>
        <v>0</v>
      </c>
      <c r="BV172" s="98">
        <f t="shared" si="333"/>
        <v>0</v>
      </c>
      <c r="BW172" s="98">
        <f t="shared" si="333"/>
        <v>0</v>
      </c>
      <c r="BX172" s="98">
        <f t="shared" si="333"/>
        <v>0</v>
      </c>
      <c r="BY172" s="98">
        <f t="shared" si="333"/>
        <v>0</v>
      </c>
      <c r="BZ172" s="98">
        <f t="shared" si="333"/>
        <v>0</v>
      </c>
      <c r="CA172" s="98">
        <f t="shared" si="333"/>
        <v>0</v>
      </c>
      <c r="CB172" s="98">
        <f t="shared" si="333"/>
        <v>0</v>
      </c>
      <c r="CC172" s="98">
        <f t="shared" si="333"/>
        <v>0</v>
      </c>
      <c r="CD172" s="98">
        <f t="shared" si="333"/>
        <v>0</v>
      </c>
      <c r="CE172" s="98">
        <f t="shared" si="333"/>
        <v>0</v>
      </c>
      <c r="CF172" s="98">
        <f t="shared" si="333"/>
        <v>0</v>
      </c>
      <c r="CG172" s="98">
        <f t="shared" si="333"/>
        <v>0</v>
      </c>
      <c r="CH172" s="98">
        <f t="shared" si="333"/>
        <v>0</v>
      </c>
    </row>
    <row r="173" spans="3:86" x14ac:dyDescent="0.4">
      <c r="D173" s="98" t="s">
        <v>36</v>
      </c>
      <c r="E173" s="98" t="s">
        <v>35</v>
      </c>
      <c r="F173" s="98" t="s">
        <v>35</v>
      </c>
      <c r="G173" s="98" t="s">
        <v>36</v>
      </c>
      <c r="I173" s="307"/>
      <c r="J173" s="202"/>
      <c r="K173" s="193"/>
      <c r="L173" s="193"/>
      <c r="M173" s="193"/>
      <c r="N173" s="193"/>
      <c r="O173" s="193"/>
      <c r="P173" s="193"/>
      <c r="Q173" s="193"/>
      <c r="R173" s="193"/>
      <c r="S173" s="193"/>
      <c r="T173" s="193"/>
      <c r="U173" s="193"/>
      <c r="V173" s="193"/>
      <c r="W173" s="193"/>
      <c r="X173" s="193"/>
      <c r="Y173" s="193"/>
      <c r="Z173" s="193"/>
      <c r="AA173" s="193"/>
      <c r="AB173" s="193"/>
      <c r="AC173" s="193"/>
      <c r="AD173" s="193"/>
      <c r="AE173" s="193"/>
      <c r="AF173" s="193"/>
      <c r="AG173" s="193"/>
      <c r="AH173" s="193"/>
      <c r="AI173" s="193"/>
      <c r="AJ173" s="193"/>
      <c r="AK173" s="193"/>
      <c r="AL173" s="193"/>
      <c r="AM173" s="193"/>
      <c r="AN173" s="193"/>
      <c r="AO173" s="193"/>
      <c r="AP173" s="100"/>
      <c r="AQ173" s="100"/>
      <c r="BA173" s="87" t="str">
        <f>IF(Aチーム用勤務希望表!BA173&lt;&gt;"",Aチーム用勤務希望表!BA173,"")</f>
        <v>山の日</v>
      </c>
      <c r="BB173" s="140">
        <f>IF(Aチーム用勤務希望表!BB173&lt;&gt;"",Aチーム用勤務希望表!BB173,"")</f>
        <v>44784</v>
      </c>
      <c r="BC173" s="87" t="str">
        <f>IF(Aチーム用勤務希望表!BC173&lt;&gt;"",Aチーム用勤務希望表!BC173,"")</f>
        <v/>
      </c>
      <c r="BD173" s="98">
        <f t="shared" si="332"/>
        <v>0</v>
      </c>
      <c r="BE173" s="98">
        <f t="shared" si="332"/>
        <v>0</v>
      </c>
      <c r="BF173" s="98">
        <f t="shared" si="332"/>
        <v>0</v>
      </c>
      <c r="BG173" s="98">
        <f t="shared" si="332"/>
        <v>0</v>
      </c>
      <c r="BH173" s="98">
        <f t="shared" si="332"/>
        <v>0</v>
      </c>
      <c r="BI173" s="98">
        <f t="shared" si="332"/>
        <v>0</v>
      </c>
      <c r="BJ173" s="98">
        <f t="shared" si="332"/>
        <v>0</v>
      </c>
      <c r="BK173" s="98">
        <f t="shared" si="332"/>
        <v>0</v>
      </c>
      <c r="BL173" s="98">
        <f t="shared" si="332"/>
        <v>0</v>
      </c>
      <c r="BM173" s="98">
        <f t="shared" si="332"/>
        <v>0</v>
      </c>
      <c r="BN173" s="98">
        <f t="shared" si="332"/>
        <v>0</v>
      </c>
      <c r="BO173" s="98">
        <f t="shared" si="332"/>
        <v>0</v>
      </c>
      <c r="BP173" s="98">
        <f t="shared" si="332"/>
        <v>0</v>
      </c>
      <c r="BQ173" s="98">
        <f t="shared" si="332"/>
        <v>0</v>
      </c>
      <c r="BR173" s="98">
        <f t="shared" si="332"/>
        <v>0</v>
      </c>
      <c r="BS173" s="98">
        <f t="shared" si="332"/>
        <v>0</v>
      </c>
      <c r="BT173" s="98">
        <f t="shared" si="333"/>
        <v>0</v>
      </c>
      <c r="BU173" s="98">
        <f t="shared" si="333"/>
        <v>0</v>
      </c>
      <c r="BV173" s="98">
        <f t="shared" si="333"/>
        <v>0</v>
      </c>
      <c r="BW173" s="98">
        <f t="shared" si="333"/>
        <v>0</v>
      </c>
      <c r="BX173" s="98">
        <f t="shared" si="333"/>
        <v>0</v>
      </c>
      <c r="BY173" s="98">
        <f t="shared" si="333"/>
        <v>0</v>
      </c>
      <c r="BZ173" s="98">
        <f t="shared" si="333"/>
        <v>0</v>
      </c>
      <c r="CA173" s="98">
        <f t="shared" si="333"/>
        <v>0</v>
      </c>
      <c r="CB173" s="98">
        <f t="shared" si="333"/>
        <v>0</v>
      </c>
      <c r="CC173" s="98">
        <f t="shared" si="333"/>
        <v>0</v>
      </c>
      <c r="CD173" s="98">
        <f t="shared" si="333"/>
        <v>0</v>
      </c>
      <c r="CE173" s="98">
        <f t="shared" si="333"/>
        <v>0</v>
      </c>
      <c r="CF173" s="98">
        <f t="shared" si="333"/>
        <v>0</v>
      </c>
      <c r="CG173" s="98">
        <f t="shared" si="333"/>
        <v>0</v>
      </c>
      <c r="CH173" s="98">
        <f t="shared" si="333"/>
        <v>0</v>
      </c>
    </row>
    <row r="174" spans="3:86" x14ac:dyDescent="0.4">
      <c r="I174" s="307"/>
      <c r="J174" s="201" t="str">
        <f t="shared" ref="J174" si="494">E33</f>
        <v>中村</v>
      </c>
      <c r="K174" s="193">
        <f t="shared" ref="K174" si="495">IF(AND($D$1="二交代制",K$17&gt;=1,K$17&lt;=28,K33="当",L33="明",M33="休",N33="当"),10,IF(AND($D$1="三交代制",K$17&gt;=2,K$17&lt;=30,OR(K33="準",K33="深"),OR(L33="準",L33="深"),OR(M33="準",M33="深")),20,IF(AND($D$1="二交代制",OR(K33="当",K33="明"),NOT(OR(AND(K33="当",OR(L33="明",K$17=31,L$18="×"),OR(M33="休",K$17=30,K$17=31,M$18="×")),AND(K33="明",OR(J33="当",K$17=1),OR(L33="休",K$17=31,L$18="×"))))),30,IF(AND($D$1="三交代制",J33&lt;&gt;"準",J33&lt;&gt;"深",OR(K33="準",K33="深"),(NOT(OR(AND(K33="準",OR(J33="日",J33="休",K$17=1,AND(L33&lt;&gt;"準",L33&lt;&gt;"深",J33="")),OR(L33="休",AND(L33="準",OR(M33="休",K$17=30,M$18="×")),K$17=31,L$18="×",L33="")),AND(K33="深",OR(J33="休",K$17=1,AND(L33&lt;&gt;"準",L33&lt;&gt;"深",J33="")),OR(L33="休",AND(OR(L33="準",L33="深"),OR(M33="休",K$17=30,M$18="×")),K$17=31,L$18="×",L33="")))))),40,0))))</f>
        <v>0</v>
      </c>
      <c r="L174" s="193">
        <f t="shared" ref="L174" si="496">IF(AND($D$1="二交代制",L$17&gt;=1,L$17&lt;=28,L33="当",M33="明",N33="休",O33="当"),10,IF(AND($D$1="三交代制",L$17&gt;=2,L$17&lt;=30,OR(L33="準",L33="深"),OR(M33="準",M33="深"),OR(N33="準",N33="深")),20,IF(AND($D$1="二交代制",OR(L33="当",L33="明"),NOT(OR(AND(L33="当",OR(M33="明",L$17=31,M$18="×"),OR(N33="休",L$17=30,L$17=31,N$18="×")),AND(L33="明",OR(K33="当",L$17=1),OR(M33="休",L$17=31,M$18="×"))))),30,IF(AND($D$1="三交代制",K33&lt;&gt;"準",K33&lt;&gt;"深",OR(L33="準",L33="深"),(NOT(OR(AND(L33="準",OR(K33="日",K33="休",L$17=1,AND(M33&lt;&gt;"準",M33&lt;&gt;"深",K33="")),OR(M33="休",AND(M33="準",OR(N33="休",L$17=30,N$18="×")),L$17=31,M$18="×",M33="")),AND(L33="深",OR(K33="休",L$17=1,AND(M33&lt;&gt;"準",M33&lt;&gt;"深",K33="")),OR(M33="休",AND(OR(M33="準",M33="深"),OR(N33="休",L$17=30,N$18="×")),L$17=31,M$18="×",M33="")))))),40,0))))</f>
        <v>0</v>
      </c>
      <c r="M174" s="193">
        <f t="shared" ref="M174" si="497">IF(AND($D$1="二交代制",M$17&gt;=1,M$17&lt;=28,M33="当",N33="明",O33="休",P33="当"),10,IF(AND($D$1="三交代制",M$17&gt;=2,M$17&lt;=30,OR(M33="準",M33="深"),OR(N33="準",N33="深"),OR(O33="準",O33="深")),20,IF(AND($D$1="二交代制",OR(M33="当",M33="明"),NOT(OR(AND(M33="当",OR(N33="明",M$17=31,N$18="×"),OR(O33="休",M$17=30,M$17=31,O$18="×")),AND(M33="明",OR(L33="当",M$17=1),OR(N33="休",M$17=31,N$18="×"))))),30,IF(AND($D$1="三交代制",L33&lt;&gt;"準",L33&lt;&gt;"深",OR(M33="準",M33="深"),(NOT(OR(AND(M33="準",OR(L33="日",L33="休",M$17=1,AND(N33&lt;&gt;"準",N33&lt;&gt;"深",L33="")),OR(N33="休",AND(N33="準",OR(O33="休",M$17=30,O$18="×")),M$17=31,N$18="×",N33="")),AND(M33="深",OR(L33="休",M$17=1,AND(N33&lt;&gt;"準",N33&lt;&gt;"深",L33="")),OR(N33="休",AND(OR(N33="準",N33="深"),OR(O33="休",M$17=30,O$18="×")),M$17=31,N$18="×",N33="")))))),40,0))))</f>
        <v>0</v>
      </c>
      <c r="N174" s="193">
        <f t="shared" ref="N174" si="498">IF(AND($D$1="二交代制",N$17&gt;=1,N$17&lt;=28,N33="当",O33="明",P33="休",Q33="当"),10,IF(AND($D$1="三交代制",N$17&gt;=2,N$17&lt;=30,OR(N33="準",N33="深"),OR(O33="準",O33="深"),OR(P33="準",P33="深")),20,IF(AND($D$1="二交代制",OR(N33="当",N33="明"),NOT(OR(AND(N33="当",OR(O33="明",N$17=31,O$18="×"),OR(P33="休",N$17=30,N$17=31,P$18="×")),AND(N33="明",OR(M33="当",N$17=1),OR(O33="休",N$17=31,O$18="×"))))),30,IF(AND($D$1="三交代制",M33&lt;&gt;"準",M33&lt;&gt;"深",OR(N33="準",N33="深"),(NOT(OR(AND(N33="準",OR(M33="日",M33="休",N$17=1,AND(O33&lt;&gt;"準",O33&lt;&gt;"深",M33="")),OR(O33="休",AND(O33="準",OR(P33="休",N$17=30,P$18="×")),N$17=31,O$18="×",O33="")),AND(N33="深",OR(M33="休",N$17=1,AND(O33&lt;&gt;"準",O33&lt;&gt;"深",M33="")),OR(O33="休",AND(OR(O33="準",O33="深"),OR(P33="休",N$17=30,P$18="×")),N$17=31,O$18="×",O33="")))))),40,0))))</f>
        <v>0</v>
      </c>
      <c r="O174" s="193">
        <f t="shared" ref="O174" si="499">IF(AND($D$1="二交代制",O$17&gt;=1,O$17&lt;=28,O33="当",P33="明",Q33="休",R33="当"),10,IF(AND($D$1="三交代制",O$17&gt;=2,O$17&lt;=30,OR(O33="準",O33="深"),OR(P33="準",P33="深"),OR(Q33="準",Q33="深")),20,IF(AND($D$1="二交代制",OR(O33="当",O33="明"),NOT(OR(AND(O33="当",OR(P33="明",O$17=31,P$18="×"),OR(Q33="休",O$17=30,O$17=31,Q$18="×")),AND(O33="明",OR(N33="当",O$17=1),OR(P33="休",O$17=31,P$18="×"))))),30,IF(AND($D$1="三交代制",N33&lt;&gt;"準",N33&lt;&gt;"深",OR(O33="準",O33="深"),(NOT(OR(AND(O33="準",OR(N33="日",N33="休",O$17=1,AND(P33&lt;&gt;"準",P33&lt;&gt;"深",N33="")),OR(P33="休",AND(P33="準",OR(Q33="休",O$17=30,Q$18="×")),O$17=31,P$18="×",P33="")),AND(O33="深",OR(N33="休",O$17=1,AND(P33&lt;&gt;"準",P33&lt;&gt;"深",N33="")),OR(P33="休",AND(OR(P33="準",P33="深"),OR(Q33="休",O$17=30,Q$18="×")),O$17=31,P$18="×",P33="")))))),40,0))))</f>
        <v>0</v>
      </c>
      <c r="P174" s="193">
        <f t="shared" ref="P174" si="500">IF(AND($D$1="二交代制",P$17&gt;=1,P$17&lt;=28,P33="当",Q33="明",R33="休",S33="当"),10,IF(AND($D$1="三交代制",P$17&gt;=2,P$17&lt;=30,OR(P33="準",P33="深"),OR(Q33="準",Q33="深"),OR(R33="準",R33="深")),20,IF(AND($D$1="二交代制",OR(P33="当",P33="明"),NOT(OR(AND(P33="当",OR(Q33="明",P$17=31,Q$18="×"),OR(R33="休",P$17=30,P$17=31,R$18="×")),AND(P33="明",OR(O33="当",P$17=1),OR(Q33="休",P$17=31,Q$18="×"))))),30,IF(AND($D$1="三交代制",O33&lt;&gt;"準",O33&lt;&gt;"深",OR(P33="準",P33="深"),(NOT(OR(AND(P33="準",OR(O33="日",O33="休",P$17=1,AND(Q33&lt;&gt;"準",Q33&lt;&gt;"深",O33="")),OR(Q33="休",AND(Q33="準",OR(R33="休",P$17=30,R$18="×")),P$17=31,Q$18="×",Q33="")),AND(P33="深",OR(O33="休",P$17=1,AND(Q33&lt;&gt;"準",Q33&lt;&gt;"深",O33="")),OR(Q33="休",AND(OR(Q33="準",Q33="深"),OR(R33="休",P$17=30,R$18="×")),P$17=31,Q$18="×",Q33="")))))),40,0))))</f>
        <v>0</v>
      </c>
      <c r="Q174" s="193">
        <f t="shared" ref="Q174" si="501">IF(AND($D$1="二交代制",Q$17&gt;=1,Q$17&lt;=28,Q33="当",R33="明",S33="休",T33="当"),10,IF(AND($D$1="三交代制",Q$17&gt;=2,Q$17&lt;=30,OR(Q33="準",Q33="深"),OR(R33="準",R33="深"),OR(S33="準",S33="深")),20,IF(AND($D$1="二交代制",OR(Q33="当",Q33="明"),NOT(OR(AND(Q33="当",OR(R33="明",Q$17=31,R$18="×"),OR(S33="休",Q$17=30,Q$17=31,S$18="×")),AND(Q33="明",OR(P33="当",Q$17=1),OR(R33="休",Q$17=31,R$18="×"))))),30,IF(AND($D$1="三交代制",P33&lt;&gt;"準",P33&lt;&gt;"深",OR(Q33="準",Q33="深"),(NOT(OR(AND(Q33="準",OR(P33="日",P33="休",Q$17=1,AND(R33&lt;&gt;"準",R33&lt;&gt;"深",P33="")),OR(R33="休",AND(R33="準",OR(S33="休",Q$17=30,S$18="×")),Q$17=31,R$18="×",R33="")),AND(Q33="深",OR(P33="休",Q$17=1,AND(R33&lt;&gt;"準",R33&lt;&gt;"深",P33="")),OR(R33="休",AND(OR(R33="準",R33="深"),OR(S33="休",Q$17=30,S$18="×")),Q$17=31,R$18="×",R33="")))))),40,0))))</f>
        <v>0</v>
      </c>
      <c r="R174" s="193">
        <f t="shared" ref="R174" si="502">IF(AND($D$1="二交代制",R$17&gt;=1,R$17&lt;=28,R33="当",S33="明",T33="休",U33="当"),10,IF(AND($D$1="三交代制",R$17&gt;=2,R$17&lt;=30,OR(R33="準",R33="深"),OR(S33="準",S33="深"),OR(T33="準",T33="深")),20,IF(AND($D$1="二交代制",OR(R33="当",R33="明"),NOT(OR(AND(R33="当",OR(S33="明",R$17=31,S$18="×"),OR(T33="休",R$17=30,R$17=31,T$18="×")),AND(R33="明",OR(Q33="当",R$17=1),OR(S33="休",R$17=31,S$18="×"))))),30,IF(AND($D$1="三交代制",Q33&lt;&gt;"準",Q33&lt;&gt;"深",OR(R33="準",R33="深"),(NOT(OR(AND(R33="準",OR(Q33="日",Q33="休",R$17=1,AND(S33&lt;&gt;"準",S33&lt;&gt;"深",Q33="")),OR(S33="休",AND(S33="準",OR(T33="休",R$17=30,T$18="×")),R$17=31,S$18="×",S33="")),AND(R33="深",OR(Q33="休",R$17=1,AND(S33&lt;&gt;"準",S33&lt;&gt;"深",Q33="")),OR(S33="休",AND(OR(S33="準",S33="深"),OR(T33="休",R$17=30,T$18="×")),R$17=31,S$18="×",S33="")))))),40,0))))</f>
        <v>0</v>
      </c>
      <c r="S174" s="193">
        <f t="shared" ref="S174" si="503">IF(AND($D$1="二交代制",S$17&gt;=1,S$17&lt;=28,S33="当",T33="明",U33="休",V33="当"),10,IF(AND($D$1="三交代制",S$17&gt;=2,S$17&lt;=30,OR(S33="準",S33="深"),OR(T33="準",T33="深"),OR(U33="準",U33="深")),20,IF(AND($D$1="二交代制",OR(S33="当",S33="明"),NOT(OR(AND(S33="当",OR(T33="明",S$17=31,T$18="×"),OR(U33="休",S$17=30,S$17=31,U$18="×")),AND(S33="明",OR(R33="当",S$17=1),OR(T33="休",S$17=31,T$18="×"))))),30,IF(AND($D$1="三交代制",R33&lt;&gt;"準",R33&lt;&gt;"深",OR(S33="準",S33="深"),(NOT(OR(AND(S33="準",OR(R33="日",R33="休",S$17=1,AND(T33&lt;&gt;"準",T33&lt;&gt;"深",R33="")),OR(T33="休",AND(T33="準",OR(U33="休",S$17=30,U$18="×")),S$17=31,T$18="×",T33="")),AND(S33="深",OR(R33="休",S$17=1,AND(T33&lt;&gt;"準",T33&lt;&gt;"深",R33="")),OR(T33="休",AND(OR(T33="準",T33="深"),OR(U33="休",S$17=30,U$18="×")),S$17=31,T$18="×",T33="")))))),40,0))))</f>
        <v>0</v>
      </c>
      <c r="T174" s="193">
        <f t="shared" ref="T174" si="504">IF(AND($D$1="二交代制",T$17&gt;=1,T$17&lt;=28,T33="当",U33="明",V33="休",W33="当"),10,IF(AND($D$1="三交代制",T$17&gt;=2,T$17&lt;=30,OR(T33="準",T33="深"),OR(U33="準",U33="深"),OR(V33="準",V33="深")),20,IF(AND($D$1="二交代制",OR(T33="当",T33="明"),NOT(OR(AND(T33="当",OR(U33="明",T$17=31,U$18="×"),OR(V33="休",T$17=30,T$17=31,V$18="×")),AND(T33="明",OR(S33="当",T$17=1),OR(U33="休",T$17=31,U$18="×"))))),30,IF(AND($D$1="三交代制",S33&lt;&gt;"準",S33&lt;&gt;"深",OR(T33="準",T33="深"),(NOT(OR(AND(T33="準",OR(S33="日",S33="休",T$17=1,AND(U33&lt;&gt;"準",U33&lt;&gt;"深",S33="")),OR(U33="休",AND(U33="準",OR(V33="休",T$17=30,V$18="×")),T$17=31,U$18="×",U33="")),AND(T33="深",OR(S33="休",T$17=1,AND(U33&lt;&gt;"準",U33&lt;&gt;"深",S33="")),OR(U33="休",AND(OR(U33="準",U33="深"),OR(V33="休",T$17=30,V$18="×")),T$17=31,U$18="×",U33="")))))),40,0))))</f>
        <v>0</v>
      </c>
      <c r="U174" s="193">
        <f t="shared" ref="U174" si="505">IF(AND($D$1="二交代制",U$17&gt;=1,U$17&lt;=28,U33="当",V33="明",W33="休",X33="当"),10,IF(AND($D$1="三交代制",U$17&gt;=2,U$17&lt;=30,OR(U33="準",U33="深"),OR(V33="準",V33="深"),OR(W33="準",W33="深")),20,IF(AND($D$1="二交代制",OR(U33="当",U33="明"),NOT(OR(AND(U33="当",OR(V33="明",U$17=31,V$18="×"),OR(W33="休",U$17=30,U$17=31,W$18="×")),AND(U33="明",OR(T33="当",U$17=1),OR(V33="休",U$17=31,V$18="×"))))),30,IF(AND($D$1="三交代制",T33&lt;&gt;"準",T33&lt;&gt;"深",OR(U33="準",U33="深"),(NOT(OR(AND(U33="準",OR(T33="日",T33="休",U$17=1,AND(V33&lt;&gt;"準",V33&lt;&gt;"深",T33="")),OR(V33="休",AND(V33="準",OR(W33="休",U$17=30,W$18="×")),U$17=31,V$18="×",V33="")),AND(U33="深",OR(T33="休",U$17=1,AND(V33&lt;&gt;"準",V33&lt;&gt;"深",T33="")),OR(V33="休",AND(OR(V33="準",V33="深"),OR(W33="休",U$17=30,W$18="×")),U$17=31,V$18="×",V33="")))))),40,0))))</f>
        <v>0</v>
      </c>
      <c r="V174" s="193">
        <f t="shared" ref="V174" si="506">IF(AND($D$1="二交代制",V$17&gt;=1,V$17&lt;=28,V33="当",W33="明",X33="休",Y33="当"),10,IF(AND($D$1="三交代制",V$17&gt;=2,V$17&lt;=30,OR(V33="準",V33="深"),OR(W33="準",W33="深"),OR(X33="準",X33="深")),20,IF(AND($D$1="二交代制",OR(V33="当",V33="明"),NOT(OR(AND(V33="当",OR(W33="明",V$17=31,W$18="×"),OR(X33="休",V$17=30,V$17=31,X$18="×")),AND(V33="明",OR(U33="当",V$17=1),OR(W33="休",V$17=31,W$18="×"))))),30,IF(AND($D$1="三交代制",U33&lt;&gt;"準",U33&lt;&gt;"深",OR(V33="準",V33="深"),(NOT(OR(AND(V33="準",OR(U33="日",U33="休",V$17=1,AND(W33&lt;&gt;"準",W33&lt;&gt;"深",U33="")),OR(W33="休",AND(W33="準",OR(X33="休",V$17=30,X$18="×")),V$17=31,W$18="×",W33="")),AND(V33="深",OR(U33="休",V$17=1,AND(W33&lt;&gt;"準",W33&lt;&gt;"深",U33="")),OR(W33="休",AND(OR(W33="準",W33="深"),OR(X33="休",V$17=30,X$18="×")),V$17=31,W$18="×",W33="")))))),40,0))))</f>
        <v>0</v>
      </c>
      <c r="W174" s="193">
        <f t="shared" ref="W174" si="507">IF(AND($D$1="二交代制",W$17&gt;=1,W$17&lt;=28,W33="当",X33="明",Y33="休",Z33="当"),10,IF(AND($D$1="三交代制",W$17&gt;=2,W$17&lt;=30,OR(W33="準",W33="深"),OR(X33="準",X33="深"),OR(Y33="準",Y33="深")),20,IF(AND($D$1="二交代制",OR(W33="当",W33="明"),NOT(OR(AND(W33="当",OR(X33="明",W$17=31,X$18="×"),OR(Y33="休",W$17=30,W$17=31,Y$18="×")),AND(W33="明",OR(V33="当",W$17=1),OR(X33="休",W$17=31,X$18="×"))))),30,IF(AND($D$1="三交代制",V33&lt;&gt;"準",V33&lt;&gt;"深",OR(W33="準",W33="深"),(NOT(OR(AND(W33="準",OR(V33="日",V33="休",W$17=1,AND(X33&lt;&gt;"準",X33&lt;&gt;"深",V33="")),OR(X33="休",AND(X33="準",OR(Y33="休",W$17=30,Y$18="×")),W$17=31,X$18="×",X33="")),AND(W33="深",OR(V33="休",W$17=1,AND(X33&lt;&gt;"準",X33&lt;&gt;"深",V33="")),OR(X33="休",AND(OR(X33="準",X33="深"),OR(Y33="休",W$17=30,Y$18="×")),W$17=31,X$18="×",X33="")))))),40,0))))</f>
        <v>0</v>
      </c>
      <c r="X174" s="193">
        <f t="shared" ref="X174" si="508">IF(AND($D$1="二交代制",X$17&gt;=1,X$17&lt;=28,X33="当",Y33="明",Z33="休",AA33="当"),10,IF(AND($D$1="三交代制",X$17&gt;=2,X$17&lt;=30,OR(X33="準",X33="深"),OR(Y33="準",Y33="深"),OR(Z33="準",Z33="深")),20,IF(AND($D$1="二交代制",OR(X33="当",X33="明"),NOT(OR(AND(X33="当",OR(Y33="明",X$17=31,Y$18="×"),OR(Z33="休",X$17=30,X$17=31,Z$18="×")),AND(X33="明",OR(W33="当",X$17=1),OR(Y33="休",X$17=31,Y$18="×"))))),30,IF(AND($D$1="三交代制",W33&lt;&gt;"準",W33&lt;&gt;"深",OR(X33="準",X33="深"),(NOT(OR(AND(X33="準",OR(W33="日",W33="休",X$17=1,AND(Y33&lt;&gt;"準",Y33&lt;&gt;"深",W33="")),OR(Y33="休",AND(Y33="準",OR(Z33="休",X$17=30,Z$18="×")),X$17=31,Y$18="×",Y33="")),AND(X33="深",OR(W33="休",X$17=1,AND(Y33&lt;&gt;"準",Y33&lt;&gt;"深",W33="")),OR(Y33="休",AND(OR(Y33="準",Y33="深"),OR(Z33="休",X$17=30,Z$18="×")),X$17=31,Y$18="×",Y33="")))))),40,0))))</f>
        <v>0</v>
      </c>
      <c r="Y174" s="193">
        <f t="shared" ref="Y174" si="509">IF(AND($D$1="二交代制",Y$17&gt;=1,Y$17&lt;=28,Y33="当",Z33="明",AA33="休",AB33="当"),10,IF(AND($D$1="三交代制",Y$17&gt;=2,Y$17&lt;=30,OR(Y33="準",Y33="深"),OR(Z33="準",Z33="深"),OR(AA33="準",AA33="深")),20,IF(AND($D$1="二交代制",OR(Y33="当",Y33="明"),NOT(OR(AND(Y33="当",OR(Z33="明",Y$17=31,Z$18="×"),OR(AA33="休",Y$17=30,Y$17=31,AA$18="×")),AND(Y33="明",OR(X33="当",Y$17=1),OR(Z33="休",Y$17=31,Z$18="×"))))),30,IF(AND($D$1="三交代制",X33&lt;&gt;"準",X33&lt;&gt;"深",OR(Y33="準",Y33="深"),(NOT(OR(AND(Y33="準",OR(X33="日",X33="休",Y$17=1,AND(Z33&lt;&gt;"準",Z33&lt;&gt;"深",X33="")),OR(Z33="休",AND(Z33="準",OR(AA33="休",Y$17=30,AA$18="×")),Y$17=31,Z$18="×",Z33="")),AND(Y33="深",OR(X33="休",Y$17=1,AND(Z33&lt;&gt;"準",Z33&lt;&gt;"深",X33="")),OR(Z33="休",AND(OR(Z33="準",Z33="深"),OR(AA33="休",Y$17=30,AA$18="×")),Y$17=31,Z$18="×",Z33="")))))),40,0))))</f>
        <v>0</v>
      </c>
      <c r="Z174" s="193">
        <f t="shared" ref="Z174" si="510">IF(AND($D$1="二交代制",Z$17&gt;=1,Z$17&lt;=28,Z33="当",AA33="明",AB33="休",AC33="当"),10,IF(AND($D$1="三交代制",Z$17&gt;=2,Z$17&lt;=30,OR(Z33="準",Z33="深"),OR(AA33="準",AA33="深"),OR(AB33="準",AB33="深")),20,IF(AND($D$1="二交代制",OR(Z33="当",Z33="明"),NOT(OR(AND(Z33="当",OR(AA33="明",Z$17=31,AA$18="×"),OR(AB33="休",Z$17=30,Z$17=31,AB$18="×")),AND(Z33="明",OR(Y33="当",Z$17=1),OR(AA33="休",Z$17=31,AA$18="×"))))),30,IF(AND($D$1="三交代制",Y33&lt;&gt;"準",Y33&lt;&gt;"深",OR(Z33="準",Z33="深"),(NOT(OR(AND(Z33="準",OR(Y33="日",Y33="休",Z$17=1,AND(AA33&lt;&gt;"準",AA33&lt;&gt;"深",Y33="")),OR(AA33="休",AND(AA33="準",OR(AB33="休",Z$17=30,AB$18="×")),Z$17=31,AA$18="×",AA33="")),AND(Z33="深",OR(Y33="休",Z$17=1,AND(AA33&lt;&gt;"準",AA33&lt;&gt;"深",Y33="")),OR(AA33="休",AND(OR(AA33="準",AA33="深"),OR(AB33="休",Z$17=30,AB$18="×")),Z$17=31,AA$18="×",AA33="")))))),40,0))))</f>
        <v>0</v>
      </c>
      <c r="AA174" s="193">
        <f t="shared" ref="AA174" si="511">IF(AND($D$1="二交代制",AA$17&gt;=1,AA$17&lt;=28,AA33="当",AB33="明",AC33="休",AD33="当"),10,IF(AND($D$1="三交代制",AA$17&gt;=2,AA$17&lt;=30,OR(AA33="準",AA33="深"),OR(AB33="準",AB33="深"),OR(AC33="準",AC33="深")),20,IF(AND($D$1="二交代制",OR(AA33="当",AA33="明"),NOT(OR(AND(AA33="当",OR(AB33="明",AA$17=31,AB$18="×"),OR(AC33="休",AA$17=30,AA$17=31,AC$18="×")),AND(AA33="明",OR(Z33="当",AA$17=1),OR(AB33="休",AA$17=31,AB$18="×"))))),30,IF(AND($D$1="三交代制",Z33&lt;&gt;"準",Z33&lt;&gt;"深",OR(AA33="準",AA33="深"),(NOT(OR(AND(AA33="準",OR(Z33="日",Z33="休",AA$17=1,AND(AB33&lt;&gt;"準",AB33&lt;&gt;"深",Z33="")),OR(AB33="休",AND(AB33="準",OR(AC33="休",AA$17=30,AC$18="×")),AA$17=31,AB$18="×",AB33="")),AND(AA33="深",OR(Z33="休",AA$17=1,AND(AB33&lt;&gt;"準",AB33&lt;&gt;"深",Z33="")),OR(AB33="休",AND(OR(AB33="準",AB33="深"),OR(AC33="休",AA$17=30,AC$18="×")),AA$17=31,AB$18="×",AB33="")))))),40,0))))</f>
        <v>0</v>
      </c>
      <c r="AB174" s="193">
        <f t="shared" ref="AB174" si="512">IF(AND($D$1="二交代制",AB$17&gt;=1,AB$17&lt;=28,AB33="当",AC33="明",AD33="休",AE33="当"),10,IF(AND($D$1="三交代制",AB$17&gt;=2,AB$17&lt;=30,OR(AB33="準",AB33="深"),OR(AC33="準",AC33="深"),OR(AD33="準",AD33="深")),20,IF(AND($D$1="二交代制",OR(AB33="当",AB33="明"),NOT(OR(AND(AB33="当",OR(AC33="明",AB$17=31,AC$18="×"),OR(AD33="休",AB$17=30,AB$17=31,AD$18="×")),AND(AB33="明",OR(AA33="当",AB$17=1),OR(AC33="休",AB$17=31,AC$18="×"))))),30,IF(AND($D$1="三交代制",AA33&lt;&gt;"準",AA33&lt;&gt;"深",OR(AB33="準",AB33="深"),(NOT(OR(AND(AB33="準",OR(AA33="日",AA33="休",AB$17=1,AND(AC33&lt;&gt;"準",AC33&lt;&gt;"深",AA33="")),OR(AC33="休",AND(AC33="準",OR(AD33="休",AB$17=30,AD$18="×")),AB$17=31,AC$18="×",AC33="")),AND(AB33="深",OR(AA33="休",AB$17=1,AND(AC33&lt;&gt;"準",AC33&lt;&gt;"深",AA33="")),OR(AC33="休",AND(OR(AC33="準",AC33="深"),OR(AD33="休",AB$17=30,AD$18="×")),AB$17=31,AC$18="×",AC33="")))))),40,0))))</f>
        <v>0</v>
      </c>
      <c r="AC174" s="193">
        <f t="shared" ref="AC174" si="513">IF(AND($D$1="二交代制",AC$17&gt;=1,AC$17&lt;=28,AC33="当",AD33="明",AE33="休",AF33="当"),10,IF(AND($D$1="三交代制",AC$17&gt;=2,AC$17&lt;=30,OR(AC33="準",AC33="深"),OR(AD33="準",AD33="深"),OR(AE33="準",AE33="深")),20,IF(AND($D$1="二交代制",OR(AC33="当",AC33="明"),NOT(OR(AND(AC33="当",OR(AD33="明",AC$17=31,AD$18="×"),OR(AE33="休",AC$17=30,AC$17=31,AE$18="×")),AND(AC33="明",OR(AB33="当",AC$17=1),OR(AD33="休",AC$17=31,AD$18="×"))))),30,IF(AND($D$1="三交代制",AB33&lt;&gt;"準",AB33&lt;&gt;"深",OR(AC33="準",AC33="深"),(NOT(OR(AND(AC33="準",OR(AB33="日",AB33="休",AC$17=1,AND(AD33&lt;&gt;"準",AD33&lt;&gt;"深",AB33="")),OR(AD33="休",AND(AD33="準",OR(AE33="休",AC$17=30,AE$18="×")),AC$17=31,AD$18="×",AD33="")),AND(AC33="深",OR(AB33="休",AC$17=1,AND(AD33&lt;&gt;"準",AD33&lt;&gt;"深",AB33="")),OR(AD33="休",AND(OR(AD33="準",AD33="深"),OR(AE33="休",AC$17=30,AE$18="×")),AC$17=31,AD$18="×",AD33="")))))),40,0))))</f>
        <v>0</v>
      </c>
      <c r="AD174" s="193">
        <f t="shared" ref="AD174" si="514">IF(AND($D$1="二交代制",AD$17&gt;=1,AD$17&lt;=28,AD33="当",AE33="明",AF33="休",AG33="当"),10,IF(AND($D$1="三交代制",AD$17&gt;=2,AD$17&lt;=30,OR(AD33="準",AD33="深"),OR(AE33="準",AE33="深"),OR(AF33="準",AF33="深")),20,IF(AND($D$1="二交代制",OR(AD33="当",AD33="明"),NOT(OR(AND(AD33="当",OR(AE33="明",AD$17=31,AE$18="×"),OR(AF33="休",AD$17=30,AD$17=31,AF$18="×")),AND(AD33="明",OR(AC33="当",AD$17=1),OR(AE33="休",AD$17=31,AE$18="×"))))),30,IF(AND($D$1="三交代制",AC33&lt;&gt;"準",AC33&lt;&gt;"深",OR(AD33="準",AD33="深"),(NOT(OR(AND(AD33="準",OR(AC33="日",AC33="休",AD$17=1,AND(AE33&lt;&gt;"準",AE33&lt;&gt;"深",AC33="")),OR(AE33="休",AND(AE33="準",OR(AF33="休",AD$17=30,AF$18="×")),AD$17=31,AE$18="×",AE33="")),AND(AD33="深",OR(AC33="休",AD$17=1,AND(AE33&lt;&gt;"準",AE33&lt;&gt;"深",AC33="")),OR(AE33="休",AND(OR(AE33="準",AE33="深"),OR(AF33="休",AD$17=30,AF$18="×")),AD$17=31,AE$18="×",AE33="")))))),40,0))))</f>
        <v>0</v>
      </c>
      <c r="AE174" s="193">
        <f t="shared" ref="AE174" si="515">IF(AND($D$1="二交代制",AE$17&gt;=1,AE$17&lt;=28,AE33="当",AF33="明",AG33="休",AH33="当"),10,IF(AND($D$1="三交代制",AE$17&gt;=2,AE$17&lt;=30,OR(AE33="準",AE33="深"),OR(AF33="準",AF33="深"),OR(AG33="準",AG33="深")),20,IF(AND($D$1="二交代制",OR(AE33="当",AE33="明"),NOT(OR(AND(AE33="当",OR(AF33="明",AE$17=31,AF$18="×"),OR(AG33="休",AE$17=30,AE$17=31,AG$18="×")),AND(AE33="明",OR(AD33="当",AE$17=1),OR(AF33="休",AE$17=31,AF$18="×"))))),30,IF(AND($D$1="三交代制",AD33&lt;&gt;"準",AD33&lt;&gt;"深",OR(AE33="準",AE33="深"),(NOT(OR(AND(AE33="準",OR(AD33="日",AD33="休",AE$17=1,AND(AF33&lt;&gt;"準",AF33&lt;&gt;"深",AD33="")),OR(AF33="休",AND(AF33="準",OR(AG33="休",AE$17=30,AG$18="×")),AE$17=31,AF$18="×",AF33="")),AND(AE33="深",OR(AD33="休",AE$17=1,AND(AF33&lt;&gt;"準",AF33&lt;&gt;"深",AD33="")),OR(AF33="休",AND(OR(AF33="準",AF33="深"),OR(AG33="休",AE$17=30,AG$18="×")),AE$17=31,AF$18="×",AF33="")))))),40,0))))</f>
        <v>0</v>
      </c>
      <c r="AF174" s="193">
        <f t="shared" ref="AF174" si="516">IF(AND($D$1="二交代制",AF$17&gt;=1,AF$17&lt;=28,AF33="当",AG33="明",AH33="休",AI33="当"),10,IF(AND($D$1="三交代制",AF$17&gt;=2,AF$17&lt;=30,OR(AF33="準",AF33="深"),OR(AG33="準",AG33="深"),OR(AH33="準",AH33="深")),20,IF(AND($D$1="二交代制",OR(AF33="当",AF33="明"),NOT(OR(AND(AF33="当",OR(AG33="明",AF$17=31,AG$18="×"),OR(AH33="休",AF$17=30,AF$17=31,AH$18="×")),AND(AF33="明",OR(AE33="当",AF$17=1),OR(AG33="休",AF$17=31,AG$18="×"))))),30,IF(AND($D$1="三交代制",AE33&lt;&gt;"準",AE33&lt;&gt;"深",OR(AF33="準",AF33="深"),(NOT(OR(AND(AF33="準",OR(AE33="日",AE33="休",AF$17=1,AND(AG33&lt;&gt;"準",AG33&lt;&gt;"深",AE33="")),OR(AG33="休",AND(AG33="準",OR(AH33="休",AF$17=30,AH$18="×")),AF$17=31,AG$18="×",AG33="")),AND(AF33="深",OR(AE33="休",AF$17=1,AND(AG33&lt;&gt;"準",AG33&lt;&gt;"深",AE33="")),OR(AG33="休",AND(OR(AG33="準",AG33="深"),OR(AH33="休",AF$17=30,AH$18="×")),AF$17=31,AG$18="×",AG33="")))))),40,0))))</f>
        <v>0</v>
      </c>
      <c r="AG174" s="193">
        <f t="shared" ref="AG174" si="517">IF(AND($D$1="二交代制",AG$17&gt;=1,AG$17&lt;=28,AG33="当",AH33="明",AI33="休",AJ33="当"),10,IF(AND($D$1="三交代制",AG$17&gt;=2,AG$17&lt;=30,OR(AG33="準",AG33="深"),OR(AH33="準",AH33="深"),OR(AI33="準",AI33="深")),20,IF(AND($D$1="二交代制",OR(AG33="当",AG33="明"),NOT(OR(AND(AG33="当",OR(AH33="明",AG$17=31,AH$18="×"),OR(AI33="休",AG$17=30,AG$17=31,AI$18="×")),AND(AG33="明",OR(AF33="当",AG$17=1),OR(AH33="休",AG$17=31,AH$18="×"))))),30,IF(AND($D$1="三交代制",AF33&lt;&gt;"準",AF33&lt;&gt;"深",OR(AG33="準",AG33="深"),(NOT(OR(AND(AG33="準",OR(AF33="日",AF33="休",AG$17=1,AND(AH33&lt;&gt;"準",AH33&lt;&gt;"深",AF33="")),OR(AH33="休",AND(AH33="準",OR(AI33="休",AG$17=30,AI$18="×")),AG$17=31,AH$18="×",AH33="")),AND(AG33="深",OR(AF33="休",AG$17=1,AND(AH33&lt;&gt;"準",AH33&lt;&gt;"深",AF33="")),OR(AH33="休",AND(OR(AH33="準",AH33="深"),OR(AI33="休",AG$17=30,AI$18="×")),AG$17=31,AH$18="×",AH33="")))))),40,0))))</f>
        <v>0</v>
      </c>
      <c r="AH174" s="193">
        <f t="shared" ref="AH174" si="518">IF(AND($D$1="二交代制",AH$17&gt;=1,AH$17&lt;=28,AH33="当",AI33="明",AJ33="休",AK33="当"),10,IF(AND($D$1="三交代制",AH$17&gt;=2,AH$17&lt;=30,OR(AH33="準",AH33="深"),OR(AI33="準",AI33="深"),OR(AJ33="準",AJ33="深")),20,IF(AND($D$1="二交代制",OR(AH33="当",AH33="明"),NOT(OR(AND(AH33="当",OR(AI33="明",AH$17=31,AI$18="×"),OR(AJ33="休",AH$17=30,AH$17=31,AJ$18="×")),AND(AH33="明",OR(AG33="当",AH$17=1),OR(AI33="休",AH$17=31,AI$18="×"))))),30,IF(AND($D$1="三交代制",AG33&lt;&gt;"準",AG33&lt;&gt;"深",OR(AH33="準",AH33="深"),(NOT(OR(AND(AH33="準",OR(AG33="日",AG33="休",AH$17=1,AND(AI33&lt;&gt;"準",AI33&lt;&gt;"深",AG33="")),OR(AI33="休",AND(AI33="準",OR(AJ33="休",AH$17=30,AJ$18="×")),AH$17=31,AI$18="×",AI33="")),AND(AH33="深",OR(AG33="休",AH$17=1,AND(AI33&lt;&gt;"準",AI33&lt;&gt;"深",AG33="")),OR(AI33="休",AND(OR(AI33="準",AI33="深"),OR(AJ33="休",AH$17=30,AJ$18="×")),AH$17=31,AI$18="×",AI33="")))))),40,0))))</f>
        <v>0</v>
      </c>
      <c r="AI174" s="193">
        <f t="shared" ref="AI174" si="519">IF(AND($D$1="二交代制",AI$17&gt;=1,AI$17&lt;=28,AI33="当",AJ33="明",AK33="休",AL33="当"),10,IF(AND($D$1="三交代制",AI$17&gt;=2,AI$17&lt;=30,OR(AI33="準",AI33="深"),OR(AJ33="準",AJ33="深"),OR(AK33="準",AK33="深")),20,IF(AND($D$1="二交代制",OR(AI33="当",AI33="明"),NOT(OR(AND(AI33="当",OR(AJ33="明",AI$17=31,AJ$18="×"),OR(AK33="休",AI$17=30,AI$17=31,AK$18="×")),AND(AI33="明",OR(AH33="当",AI$17=1),OR(AJ33="休",AI$17=31,AJ$18="×"))))),30,IF(AND($D$1="三交代制",AH33&lt;&gt;"準",AH33&lt;&gt;"深",OR(AI33="準",AI33="深"),(NOT(OR(AND(AI33="準",OR(AH33="日",AH33="休",AI$17=1,AND(AJ33&lt;&gt;"準",AJ33&lt;&gt;"深",AH33="")),OR(AJ33="休",AND(AJ33="準",OR(AK33="休",AI$17=30,AK$18="×")),AI$17=31,AJ$18="×",AJ33="")),AND(AI33="深",OR(AH33="休",AI$17=1,AND(AJ33&lt;&gt;"準",AJ33&lt;&gt;"深",AH33="")),OR(AJ33="休",AND(OR(AJ33="準",AJ33="深"),OR(AK33="休",AI$17=30,AK$18="×")),AI$17=31,AJ$18="×",AJ33="")))))),40,0))))</f>
        <v>0</v>
      </c>
      <c r="AJ174" s="193">
        <f t="shared" ref="AJ174" si="520">IF(AND($D$1="二交代制",AJ$17&gt;=1,AJ$17&lt;=28,AJ33="当",AK33="明",AL33="休",AM33="当"),10,IF(AND($D$1="三交代制",AJ$17&gt;=2,AJ$17&lt;=30,OR(AJ33="準",AJ33="深"),OR(AK33="準",AK33="深"),OR(AL33="準",AL33="深")),20,IF(AND($D$1="二交代制",OR(AJ33="当",AJ33="明"),NOT(OR(AND(AJ33="当",OR(AK33="明",AJ$17=31,AK$18="×"),OR(AL33="休",AJ$17=30,AJ$17=31,AL$18="×")),AND(AJ33="明",OR(AI33="当",AJ$17=1),OR(AK33="休",AJ$17=31,AK$18="×"))))),30,IF(AND($D$1="三交代制",AI33&lt;&gt;"準",AI33&lt;&gt;"深",OR(AJ33="準",AJ33="深"),(NOT(OR(AND(AJ33="準",OR(AI33="日",AI33="休",AJ$17=1,AND(AK33&lt;&gt;"準",AK33&lt;&gt;"深",AI33="")),OR(AK33="休",AND(AK33="準",OR(AL33="休",AJ$17=30,AL$18="×")),AJ$17=31,AK$18="×",AK33="")),AND(AJ33="深",OR(AI33="休",AJ$17=1,AND(AK33&lt;&gt;"準",AK33&lt;&gt;"深",AI33="")),OR(AK33="休",AND(OR(AK33="準",AK33="深"),OR(AL33="休",AJ$17=30,AL$18="×")),AJ$17=31,AK$18="×",AK33="")))))),40,0))))</f>
        <v>0</v>
      </c>
      <c r="AK174" s="193">
        <f t="shared" ref="AK174" si="521">IF(AND($D$1="二交代制",AK$17&gt;=1,AK$17&lt;=28,AK33="当",AL33="明",AM33="休",AN33="当"),10,IF(AND($D$1="三交代制",AK$17&gt;=2,AK$17&lt;=30,OR(AK33="準",AK33="深"),OR(AL33="準",AL33="深"),OR(AM33="準",AM33="深")),20,IF(AND($D$1="二交代制",OR(AK33="当",AK33="明"),NOT(OR(AND(AK33="当",OR(AL33="明",AK$17=31,AL$18="×"),OR(AM33="休",AK$17=30,AK$17=31,AM$18="×")),AND(AK33="明",OR(AJ33="当",AK$17=1),OR(AL33="休",AK$17=31,AL$18="×"))))),30,IF(AND($D$1="三交代制",AJ33&lt;&gt;"準",AJ33&lt;&gt;"深",OR(AK33="準",AK33="深"),(NOT(OR(AND(AK33="準",OR(AJ33="日",AJ33="休",AK$17=1,AND(AL33&lt;&gt;"準",AL33&lt;&gt;"深",AJ33="")),OR(AL33="休",AND(AL33="準",OR(AM33="休",AK$17=30,AM$18="×")),AK$17=31,AL$18="×",AL33="")),AND(AK33="深",OR(AJ33="休",AK$17=1,AND(AL33&lt;&gt;"準",AL33&lt;&gt;"深",AJ33="")),OR(AL33="休",AND(OR(AL33="準",AL33="深"),OR(AM33="休",AK$17=30,AM$18="×")),AK$17=31,AL$18="×",AL33="")))))),40,0))))</f>
        <v>0</v>
      </c>
      <c r="AL174" s="193">
        <f t="shared" ref="AL174" si="522">IF(AND($D$1="二交代制",AL$17&gt;=1,AL$17&lt;=28,AL33="当",AM33="明",AN33="休",AO33="当"),10,IF(AND($D$1="三交代制",AL$17&gt;=2,AL$17&lt;=30,OR(AL33="準",AL33="深"),OR(AM33="準",AM33="深"),OR(AN33="準",AN33="深")),20,IF(AND($D$1="二交代制",OR(AL33="当",AL33="明"),NOT(OR(AND(AL33="当",OR(AM33="明",AL$17=31,AM$18="×"),OR(AN33="休",AL$17=30,AL$17=31,AN$18="×")),AND(AL33="明",OR(AK33="当",AL$17=1),OR(AM33="休",AL$17=31,AM$18="×"))))),30,IF(AND($D$1="三交代制",AK33&lt;&gt;"準",AK33&lt;&gt;"深",OR(AL33="準",AL33="深"),(NOT(OR(AND(AL33="準",OR(AK33="日",AK33="休",AL$17=1,AND(AM33&lt;&gt;"準",AM33&lt;&gt;"深",AK33="")),OR(AM33="休",AND(AM33="準",OR(AN33="休",AL$17=30,AN$18="×")),AL$17=31,AM$18="×",AM33="")),AND(AL33="深",OR(AK33="休",AL$17=1,AND(AM33&lt;&gt;"準",AM33&lt;&gt;"深",AK33="")),OR(AM33="休",AND(OR(AM33="準",AM33="深"),OR(AN33="休",AL$17=30,AN$18="×")),AL$17=31,AM$18="×",AM33="")))))),40,0))))</f>
        <v>0</v>
      </c>
      <c r="AM174" s="193">
        <f t="shared" ref="AM174" si="523">IF(AND($D$1="二交代制",AM$17&gt;=1,AM$17&lt;=28,AM33="当",AN33="明",AO33="休",AP33="当"),10,IF(AND($D$1="三交代制",AM$17&gt;=2,AM$17&lt;=30,OR(AM33="準",AM33="深"),OR(AN33="準",AN33="深"),OR(AO33="準",AO33="深")),20,IF(AND($D$1="二交代制",OR(AM33="当",AM33="明"),NOT(OR(AND(AM33="当",OR(AN33="明",AM$17=31,AN$18="×"),OR(AO33="休",AM$17=30,AM$17=31,AO$18="×")),AND(AM33="明",OR(AL33="当",AM$17=1),OR(AN33="休",AM$17=31,AN$18="×"))))),30,IF(AND($D$1="三交代制",AL33&lt;&gt;"準",AL33&lt;&gt;"深",OR(AM33="準",AM33="深"),(NOT(OR(AND(AM33="準",OR(AL33="日",AL33="休",AM$17=1,AND(AN33&lt;&gt;"準",AN33&lt;&gt;"深",AL33="")),OR(AN33="休",AND(AN33="準",OR(AO33="休",AM$17=30,AO$18="×")),AM$17=31,AN$18="×",AN33="")),AND(AM33="深",OR(AL33="休",AM$17=1,AND(AN33&lt;&gt;"準",AN33&lt;&gt;"深",AL33="")),OR(AN33="休",AND(OR(AN33="準",AN33="深"),OR(AO33="休",AM$17=30,AO$18="×")),AM$17=31,AN$18="×",AN33="")))))),40,0))))</f>
        <v>0</v>
      </c>
      <c r="AN174" s="193">
        <f t="shared" ref="AN174" si="524">IF(AND($D$1="二交代制",AN$17&gt;=1,AN$17&lt;=28,AN33="当",AO33="明",AP33="休",AQ33="当"),10,IF(AND($D$1="三交代制",AN$17&gt;=2,AN$17&lt;=30,OR(AN33="準",AN33="深"),OR(AO33="準",AO33="深"),OR(AP33="準",AP33="深")),20,IF(AND($D$1="二交代制",OR(AN33="当",AN33="明"),NOT(OR(AND(AN33="当",OR(AO33="明",AN$17=31,AO$18="×"),OR(AP33="休",AN$17=30,AN$17=31,AP$18="×")),AND(AN33="明",OR(AM33="当",AN$17=1),OR(AO33="休",AN$17=31,AO$18="×"))))),30,IF(AND($D$1="三交代制",AM33&lt;&gt;"準",AM33&lt;&gt;"深",OR(AN33="準",AN33="深"),(NOT(OR(AND(AN33="準",OR(AM33="日",AM33="休",AN$17=1,AND(AO33&lt;&gt;"準",AO33&lt;&gt;"深",AM33="")),OR(AO33="休",AND(AO33="準",OR(AP33="休",AN$17=30,AP$18="×")),AN$17=31,AO$18="×",AO33="")),AND(AN33="深",OR(AM33="休",AN$17=1,AND(AO33&lt;&gt;"準",AO33&lt;&gt;"深",AM33="")),OR(AO33="休",AND(OR(AO33="準",AO33="深"),OR(AP33="休",AN$17=30,AP$18="×")),AN$17=31,AO$18="×",AO33="")))))),40,0))))</f>
        <v>0</v>
      </c>
      <c r="AO174" s="193">
        <f t="shared" ref="AO174" si="525">IF(AND($D$1="二交代制",AO$17&gt;=1,AO$17&lt;=28,AO33="当",AP33="明",AQ33="休",AR33="当"),10,IF(AND($D$1="三交代制",AO$17&gt;=2,AO$17&lt;=30,OR(AO33="準",AO33="深"),OR(AP33="準",AP33="深"),OR(AQ33="準",AQ33="深")),20,IF(AND($D$1="二交代制",OR(AO33="当",AO33="明"),NOT(OR(AND(AO33="当",OR(AP33="明",AO$17=31,AP$18="×"),OR(AQ33="休",AO$17=30,AO$17=31,AQ$18="×")),AND(AO33="明",OR(AN33="当",AO$17=1),OR(AP33="休",AO$17=31,AP$18="×"))))),30,IF(AND($D$1="三交代制",AN33&lt;&gt;"準",AN33&lt;&gt;"深",OR(AO33="準",AO33="深"),(NOT(OR(AND(AO33="準",OR(AN33="日",AN33="休",AO$17=1,AND(AP33&lt;&gt;"準",AP33&lt;&gt;"深",AN33="")),OR(AP33="休",AND(AP33="準",OR(AQ33="休",AO$17=30,AQ$18="×")),AO$17=31,AP$18="×",AP33="")),AND(AO33="深",OR(AN33="休",AO$17=1,AND(AP33&lt;&gt;"準",AP33&lt;&gt;"深",AN33="")),OR(AP33="休",AND(OR(AP33="準",AP33="深"),OR(AQ33="休",AO$17=30,AQ$18="×")),AO$17=31,AP$18="×",AP33="")))))),40,0))))</f>
        <v>0</v>
      </c>
      <c r="AP174" s="100"/>
      <c r="AQ174" s="100"/>
      <c r="BA174" s="87" t="str">
        <f>IF(Aチーム用勤務希望表!BA174&lt;&gt;"",Aチーム用勤務希望表!BA174,"")</f>
        <v>敬老の日</v>
      </c>
      <c r="BB174" s="140">
        <f>IF(Aチーム用勤務希望表!BB174&lt;&gt;"",Aチーム用勤務希望表!BB174,"")</f>
        <v>44823</v>
      </c>
      <c r="BC174" s="87" t="str">
        <f>IF(Aチーム用勤務希望表!BC174&lt;&gt;"",Aチーム用勤務希望表!BC174,"")</f>
        <v/>
      </c>
      <c r="BD174" s="98">
        <f t="shared" si="332"/>
        <v>0</v>
      </c>
      <c r="BE174" s="98">
        <f t="shared" si="332"/>
        <v>0</v>
      </c>
      <c r="BF174" s="98">
        <f t="shared" si="332"/>
        <v>0</v>
      </c>
      <c r="BG174" s="98">
        <f t="shared" si="332"/>
        <v>0</v>
      </c>
      <c r="BH174" s="98">
        <f t="shared" si="332"/>
        <v>0</v>
      </c>
      <c r="BI174" s="98">
        <f t="shared" si="332"/>
        <v>0</v>
      </c>
      <c r="BJ174" s="98">
        <f t="shared" si="332"/>
        <v>0</v>
      </c>
      <c r="BK174" s="98">
        <f t="shared" si="332"/>
        <v>0</v>
      </c>
      <c r="BL174" s="98">
        <f t="shared" si="332"/>
        <v>0</v>
      </c>
      <c r="BM174" s="98">
        <f t="shared" si="332"/>
        <v>0</v>
      </c>
      <c r="BN174" s="98">
        <f t="shared" si="332"/>
        <v>0</v>
      </c>
      <c r="BO174" s="98">
        <f t="shared" si="332"/>
        <v>0</v>
      </c>
      <c r="BP174" s="98">
        <f t="shared" si="332"/>
        <v>0</v>
      </c>
      <c r="BQ174" s="98">
        <f t="shared" si="332"/>
        <v>0</v>
      </c>
      <c r="BR174" s="98">
        <f t="shared" si="332"/>
        <v>0</v>
      </c>
      <c r="BS174" s="98">
        <f t="shared" si="332"/>
        <v>0</v>
      </c>
      <c r="BT174" s="98">
        <f t="shared" si="333"/>
        <v>0</v>
      </c>
      <c r="BU174" s="98">
        <f t="shared" si="333"/>
        <v>0</v>
      </c>
      <c r="BV174" s="98">
        <f t="shared" si="333"/>
        <v>0</v>
      </c>
      <c r="BW174" s="98">
        <f t="shared" si="333"/>
        <v>0</v>
      </c>
      <c r="BX174" s="98">
        <f t="shared" si="333"/>
        <v>0</v>
      </c>
      <c r="BY174" s="98">
        <f t="shared" si="333"/>
        <v>0</v>
      </c>
      <c r="BZ174" s="98">
        <f t="shared" si="333"/>
        <v>0</v>
      </c>
      <c r="CA174" s="98">
        <f t="shared" si="333"/>
        <v>0</v>
      </c>
      <c r="CB174" s="98">
        <f t="shared" si="333"/>
        <v>0</v>
      </c>
      <c r="CC174" s="98">
        <f t="shared" si="333"/>
        <v>0</v>
      </c>
      <c r="CD174" s="98">
        <f t="shared" si="333"/>
        <v>0</v>
      </c>
      <c r="CE174" s="98">
        <f t="shared" si="333"/>
        <v>0</v>
      </c>
      <c r="CF174" s="98">
        <f t="shared" si="333"/>
        <v>0</v>
      </c>
      <c r="CG174" s="98">
        <f t="shared" si="333"/>
        <v>0</v>
      </c>
      <c r="CH174" s="98">
        <f t="shared" si="333"/>
        <v>0</v>
      </c>
    </row>
    <row r="175" spans="3:86" x14ac:dyDescent="0.4">
      <c r="I175" s="307"/>
      <c r="J175" s="202"/>
      <c r="K175" s="193"/>
      <c r="L175" s="193"/>
      <c r="M175" s="193"/>
      <c r="N175" s="193"/>
      <c r="O175" s="193"/>
      <c r="P175" s="193"/>
      <c r="Q175" s="193"/>
      <c r="R175" s="193"/>
      <c r="S175" s="193"/>
      <c r="T175" s="193"/>
      <c r="U175" s="193"/>
      <c r="V175" s="193"/>
      <c r="W175" s="193"/>
      <c r="X175" s="193"/>
      <c r="Y175" s="193"/>
      <c r="Z175" s="193"/>
      <c r="AA175" s="193"/>
      <c r="AB175" s="193"/>
      <c r="AC175" s="193"/>
      <c r="AD175" s="193"/>
      <c r="AE175" s="193"/>
      <c r="AF175" s="193"/>
      <c r="AG175" s="193"/>
      <c r="AH175" s="193"/>
      <c r="AI175" s="193"/>
      <c r="AJ175" s="193"/>
      <c r="AK175" s="193"/>
      <c r="AL175" s="193"/>
      <c r="AM175" s="193"/>
      <c r="AN175" s="193"/>
      <c r="AO175" s="193"/>
      <c r="AP175" s="100"/>
      <c r="AQ175" s="100"/>
      <c r="BA175" s="87" t="str">
        <f>IF(Aチーム用勤務希望表!BA175&lt;&gt;"",Aチーム用勤務希望表!BA175,"")</f>
        <v>秋分の日</v>
      </c>
      <c r="BB175" s="140">
        <f>IF(Aチーム用勤務希望表!BB175&lt;&gt;"",Aチーム用勤務希望表!BB175,"")</f>
        <v>44827</v>
      </c>
      <c r="BC175" s="87" t="str">
        <f>IF(Aチーム用勤務希望表!BC175&lt;&gt;"",Aチーム用勤務希望表!BC175,"")</f>
        <v/>
      </c>
      <c r="BD175" s="98">
        <f t="shared" si="332"/>
        <v>0</v>
      </c>
      <c r="BE175" s="98">
        <f t="shared" si="332"/>
        <v>0</v>
      </c>
      <c r="BF175" s="98">
        <f t="shared" si="332"/>
        <v>0</v>
      </c>
      <c r="BG175" s="98">
        <f t="shared" si="332"/>
        <v>0</v>
      </c>
      <c r="BH175" s="98">
        <f t="shared" si="332"/>
        <v>0</v>
      </c>
      <c r="BI175" s="98">
        <f t="shared" si="332"/>
        <v>0</v>
      </c>
      <c r="BJ175" s="98">
        <f t="shared" si="332"/>
        <v>0</v>
      </c>
      <c r="BK175" s="98">
        <f t="shared" si="332"/>
        <v>0</v>
      </c>
      <c r="BL175" s="98">
        <f t="shared" si="332"/>
        <v>0</v>
      </c>
      <c r="BM175" s="98">
        <f t="shared" si="332"/>
        <v>0</v>
      </c>
      <c r="BN175" s="98">
        <f t="shared" si="332"/>
        <v>0</v>
      </c>
      <c r="BO175" s="98">
        <f t="shared" si="332"/>
        <v>0</v>
      </c>
      <c r="BP175" s="98">
        <f t="shared" si="332"/>
        <v>0</v>
      </c>
      <c r="BQ175" s="98">
        <f t="shared" si="332"/>
        <v>0</v>
      </c>
      <c r="BR175" s="98">
        <f t="shared" si="332"/>
        <v>0</v>
      </c>
      <c r="BS175" s="98">
        <f t="shared" si="332"/>
        <v>0</v>
      </c>
      <c r="BT175" s="98">
        <f t="shared" si="333"/>
        <v>0</v>
      </c>
      <c r="BU175" s="98">
        <f t="shared" si="333"/>
        <v>0</v>
      </c>
      <c r="BV175" s="98">
        <f t="shared" si="333"/>
        <v>0</v>
      </c>
      <c r="BW175" s="98">
        <f t="shared" si="333"/>
        <v>0</v>
      </c>
      <c r="BX175" s="98">
        <f t="shared" si="333"/>
        <v>0</v>
      </c>
      <c r="BY175" s="98">
        <f t="shared" si="333"/>
        <v>0</v>
      </c>
      <c r="BZ175" s="98">
        <f t="shared" si="333"/>
        <v>0</v>
      </c>
      <c r="CA175" s="98">
        <f t="shared" si="333"/>
        <v>0</v>
      </c>
      <c r="CB175" s="98">
        <f t="shared" si="333"/>
        <v>0</v>
      </c>
      <c r="CC175" s="98">
        <f t="shared" si="333"/>
        <v>0</v>
      </c>
      <c r="CD175" s="98">
        <f t="shared" si="333"/>
        <v>0</v>
      </c>
      <c r="CE175" s="98">
        <f t="shared" si="333"/>
        <v>0</v>
      </c>
      <c r="CF175" s="98">
        <f t="shared" si="333"/>
        <v>0</v>
      </c>
      <c r="CG175" s="98">
        <f t="shared" si="333"/>
        <v>0</v>
      </c>
      <c r="CH175" s="98">
        <f t="shared" si="333"/>
        <v>0</v>
      </c>
    </row>
    <row r="176" spans="3:86" x14ac:dyDescent="0.4">
      <c r="C176" s="255"/>
      <c r="I176" s="307"/>
      <c r="J176" s="201" t="str">
        <f t="shared" ref="J176" si="526">E35</f>
        <v>小林</v>
      </c>
      <c r="K176" s="193">
        <f t="shared" ref="K176" si="527">IF(AND($D$1="二交代制",K$17&gt;=1,K$17&lt;=28,K35="当",L35="明",M35="休",N35="当"),10,IF(AND($D$1="三交代制",K$17&gt;=2,K$17&lt;=30,OR(K35="準",K35="深"),OR(L35="準",L35="深"),OR(M35="準",M35="深")),20,IF(AND($D$1="二交代制",OR(K35="当",K35="明"),NOT(OR(AND(K35="当",OR(L35="明",K$17=31,L$18="×"),OR(M35="休",K$17=30,K$17=31,M$18="×")),AND(K35="明",OR(J35="当",K$17=1),OR(L35="休",K$17=31,L$18="×"))))),30,IF(AND($D$1="三交代制",J35&lt;&gt;"準",J35&lt;&gt;"深",OR(K35="準",K35="深"),(NOT(OR(AND(K35="準",OR(J35="日",J35="休",K$17=1,AND(L35&lt;&gt;"準",L35&lt;&gt;"深",J35="")),OR(L35="休",AND(L35="準",OR(M35="休",K$17=30,M$18="×")),K$17=31,L$18="×",L35="")),AND(K35="深",OR(J35="休",K$17=1,AND(L35&lt;&gt;"準",L35&lt;&gt;"深",J35="")),OR(L35="休",AND(OR(L35="準",L35="深"),OR(M35="休",K$17=30,M$18="×")),K$17=31,L$18="×",L35="")))))),40,0))))</f>
        <v>0</v>
      </c>
      <c r="L176" s="193">
        <f t="shared" ref="L176" si="528">IF(AND($D$1="二交代制",L$17&gt;=1,L$17&lt;=28,L35="当",M35="明",N35="休",O35="当"),10,IF(AND($D$1="三交代制",L$17&gt;=2,L$17&lt;=30,OR(L35="準",L35="深"),OR(M35="準",M35="深"),OR(N35="準",N35="深")),20,IF(AND($D$1="二交代制",OR(L35="当",L35="明"),NOT(OR(AND(L35="当",OR(M35="明",L$17=31,M$18="×"),OR(N35="休",L$17=30,L$17=31,N$18="×")),AND(L35="明",OR(K35="当",L$17=1),OR(M35="休",L$17=31,M$18="×"))))),30,IF(AND($D$1="三交代制",K35&lt;&gt;"準",K35&lt;&gt;"深",OR(L35="準",L35="深"),(NOT(OR(AND(L35="準",OR(K35="日",K35="休",L$17=1,AND(M35&lt;&gt;"準",M35&lt;&gt;"深",K35="")),OR(M35="休",AND(M35="準",OR(N35="休",L$17=30,N$18="×")),L$17=31,M$18="×",M35="")),AND(L35="深",OR(K35="休",L$17=1,AND(M35&lt;&gt;"準",M35&lt;&gt;"深",K35="")),OR(M35="休",AND(OR(M35="準",M35="深"),OR(N35="休",L$17=30,N$18="×")),L$17=31,M$18="×",M35="")))))),40,0))))</f>
        <v>0</v>
      </c>
      <c r="M176" s="193">
        <f t="shared" ref="M176" si="529">IF(AND($D$1="二交代制",M$17&gt;=1,M$17&lt;=28,M35="当",N35="明",O35="休",P35="当"),10,IF(AND($D$1="三交代制",M$17&gt;=2,M$17&lt;=30,OR(M35="準",M35="深"),OR(N35="準",N35="深"),OR(O35="準",O35="深")),20,IF(AND($D$1="二交代制",OR(M35="当",M35="明"),NOT(OR(AND(M35="当",OR(N35="明",M$17=31,N$18="×"),OR(O35="休",M$17=30,M$17=31,O$18="×")),AND(M35="明",OR(L35="当",M$17=1),OR(N35="休",M$17=31,N$18="×"))))),30,IF(AND($D$1="三交代制",L35&lt;&gt;"準",L35&lt;&gt;"深",OR(M35="準",M35="深"),(NOT(OR(AND(M35="準",OR(L35="日",L35="休",M$17=1,AND(N35&lt;&gt;"準",N35&lt;&gt;"深",L35="")),OR(N35="休",AND(N35="準",OR(O35="休",M$17=30,O$18="×")),M$17=31,N$18="×",N35="")),AND(M35="深",OR(L35="休",M$17=1,AND(N35&lt;&gt;"準",N35&lt;&gt;"深",L35="")),OR(N35="休",AND(OR(N35="準",N35="深"),OR(O35="休",M$17=30,O$18="×")),M$17=31,N$18="×",N35="")))))),40,0))))</f>
        <v>0</v>
      </c>
      <c r="N176" s="193">
        <f t="shared" ref="N176" si="530">IF(AND($D$1="二交代制",N$17&gt;=1,N$17&lt;=28,N35="当",O35="明",P35="休",Q35="当"),10,IF(AND($D$1="三交代制",N$17&gt;=2,N$17&lt;=30,OR(N35="準",N35="深"),OR(O35="準",O35="深"),OR(P35="準",P35="深")),20,IF(AND($D$1="二交代制",OR(N35="当",N35="明"),NOT(OR(AND(N35="当",OR(O35="明",N$17=31,O$18="×"),OR(P35="休",N$17=30,N$17=31,P$18="×")),AND(N35="明",OR(M35="当",N$17=1),OR(O35="休",N$17=31,O$18="×"))))),30,IF(AND($D$1="三交代制",M35&lt;&gt;"準",M35&lt;&gt;"深",OR(N35="準",N35="深"),(NOT(OR(AND(N35="準",OR(M35="日",M35="休",N$17=1,AND(O35&lt;&gt;"準",O35&lt;&gt;"深",M35="")),OR(O35="休",AND(O35="準",OR(P35="休",N$17=30,P$18="×")),N$17=31,O$18="×",O35="")),AND(N35="深",OR(M35="休",N$17=1,AND(O35&lt;&gt;"準",O35&lt;&gt;"深",M35="")),OR(O35="休",AND(OR(O35="準",O35="深"),OR(P35="休",N$17=30,P$18="×")),N$17=31,O$18="×",O35="")))))),40,0))))</f>
        <v>0</v>
      </c>
      <c r="O176" s="193">
        <f t="shared" ref="O176" si="531">IF(AND($D$1="二交代制",O$17&gt;=1,O$17&lt;=28,O35="当",P35="明",Q35="休",R35="当"),10,IF(AND($D$1="三交代制",O$17&gt;=2,O$17&lt;=30,OR(O35="準",O35="深"),OR(P35="準",P35="深"),OR(Q35="準",Q35="深")),20,IF(AND($D$1="二交代制",OR(O35="当",O35="明"),NOT(OR(AND(O35="当",OR(P35="明",O$17=31,P$18="×"),OR(Q35="休",O$17=30,O$17=31,Q$18="×")),AND(O35="明",OR(N35="当",O$17=1),OR(P35="休",O$17=31,P$18="×"))))),30,IF(AND($D$1="三交代制",N35&lt;&gt;"準",N35&lt;&gt;"深",OR(O35="準",O35="深"),(NOT(OR(AND(O35="準",OR(N35="日",N35="休",O$17=1,AND(P35&lt;&gt;"準",P35&lt;&gt;"深",N35="")),OR(P35="休",AND(P35="準",OR(Q35="休",O$17=30,Q$18="×")),O$17=31,P$18="×",P35="")),AND(O35="深",OR(N35="休",O$17=1,AND(P35&lt;&gt;"準",P35&lt;&gt;"深",N35="")),OR(P35="休",AND(OR(P35="準",P35="深"),OR(Q35="休",O$17=30,Q$18="×")),O$17=31,P$18="×",P35="")))))),40,0))))</f>
        <v>0</v>
      </c>
      <c r="P176" s="193">
        <f t="shared" ref="P176" si="532">IF(AND($D$1="二交代制",P$17&gt;=1,P$17&lt;=28,P35="当",Q35="明",R35="休",S35="当"),10,IF(AND($D$1="三交代制",P$17&gt;=2,P$17&lt;=30,OR(P35="準",P35="深"),OR(Q35="準",Q35="深"),OR(R35="準",R35="深")),20,IF(AND($D$1="二交代制",OR(P35="当",P35="明"),NOT(OR(AND(P35="当",OR(Q35="明",P$17=31,Q$18="×"),OR(R35="休",P$17=30,P$17=31,R$18="×")),AND(P35="明",OR(O35="当",P$17=1),OR(Q35="休",P$17=31,Q$18="×"))))),30,IF(AND($D$1="三交代制",O35&lt;&gt;"準",O35&lt;&gt;"深",OR(P35="準",P35="深"),(NOT(OR(AND(P35="準",OR(O35="日",O35="休",P$17=1,AND(Q35&lt;&gt;"準",Q35&lt;&gt;"深",O35="")),OR(Q35="休",AND(Q35="準",OR(R35="休",P$17=30,R$18="×")),P$17=31,Q$18="×",Q35="")),AND(P35="深",OR(O35="休",P$17=1,AND(Q35&lt;&gt;"準",Q35&lt;&gt;"深",O35="")),OR(Q35="休",AND(OR(Q35="準",Q35="深"),OR(R35="休",P$17=30,R$18="×")),P$17=31,Q$18="×",Q35="")))))),40,0))))</f>
        <v>0</v>
      </c>
      <c r="Q176" s="193">
        <f t="shared" ref="Q176" si="533">IF(AND($D$1="二交代制",Q$17&gt;=1,Q$17&lt;=28,Q35="当",R35="明",S35="休",T35="当"),10,IF(AND($D$1="三交代制",Q$17&gt;=2,Q$17&lt;=30,OR(Q35="準",Q35="深"),OR(R35="準",R35="深"),OR(S35="準",S35="深")),20,IF(AND($D$1="二交代制",OR(Q35="当",Q35="明"),NOT(OR(AND(Q35="当",OR(R35="明",Q$17=31,R$18="×"),OR(S35="休",Q$17=30,Q$17=31,S$18="×")),AND(Q35="明",OR(P35="当",Q$17=1),OR(R35="休",Q$17=31,R$18="×"))))),30,IF(AND($D$1="三交代制",P35&lt;&gt;"準",P35&lt;&gt;"深",OR(Q35="準",Q35="深"),(NOT(OR(AND(Q35="準",OR(P35="日",P35="休",Q$17=1,AND(R35&lt;&gt;"準",R35&lt;&gt;"深",P35="")),OR(R35="休",AND(R35="準",OR(S35="休",Q$17=30,S$18="×")),Q$17=31,R$18="×",R35="")),AND(Q35="深",OR(P35="休",Q$17=1,AND(R35&lt;&gt;"準",R35&lt;&gt;"深",P35="")),OR(R35="休",AND(OR(R35="準",R35="深"),OR(S35="休",Q$17=30,S$18="×")),Q$17=31,R$18="×",R35="")))))),40,0))))</f>
        <v>0</v>
      </c>
      <c r="R176" s="193">
        <f t="shared" ref="R176" si="534">IF(AND($D$1="二交代制",R$17&gt;=1,R$17&lt;=28,R35="当",S35="明",T35="休",U35="当"),10,IF(AND($D$1="三交代制",R$17&gt;=2,R$17&lt;=30,OR(R35="準",R35="深"),OR(S35="準",S35="深"),OR(T35="準",T35="深")),20,IF(AND($D$1="二交代制",OR(R35="当",R35="明"),NOT(OR(AND(R35="当",OR(S35="明",R$17=31,S$18="×"),OR(T35="休",R$17=30,R$17=31,T$18="×")),AND(R35="明",OR(Q35="当",R$17=1),OR(S35="休",R$17=31,S$18="×"))))),30,IF(AND($D$1="三交代制",Q35&lt;&gt;"準",Q35&lt;&gt;"深",OR(R35="準",R35="深"),(NOT(OR(AND(R35="準",OR(Q35="日",Q35="休",R$17=1,AND(S35&lt;&gt;"準",S35&lt;&gt;"深",Q35="")),OR(S35="休",AND(S35="準",OR(T35="休",R$17=30,T$18="×")),R$17=31,S$18="×",S35="")),AND(R35="深",OR(Q35="休",R$17=1,AND(S35&lt;&gt;"準",S35&lt;&gt;"深",Q35="")),OR(S35="休",AND(OR(S35="準",S35="深"),OR(T35="休",R$17=30,T$18="×")),R$17=31,S$18="×",S35="")))))),40,0))))</f>
        <v>0</v>
      </c>
      <c r="S176" s="193">
        <f t="shared" ref="S176" si="535">IF(AND($D$1="二交代制",S$17&gt;=1,S$17&lt;=28,S35="当",T35="明",U35="休",V35="当"),10,IF(AND($D$1="三交代制",S$17&gt;=2,S$17&lt;=30,OR(S35="準",S35="深"),OR(T35="準",T35="深"),OR(U35="準",U35="深")),20,IF(AND($D$1="二交代制",OR(S35="当",S35="明"),NOT(OR(AND(S35="当",OR(T35="明",S$17=31,T$18="×"),OR(U35="休",S$17=30,S$17=31,U$18="×")),AND(S35="明",OR(R35="当",S$17=1),OR(T35="休",S$17=31,T$18="×"))))),30,IF(AND($D$1="三交代制",R35&lt;&gt;"準",R35&lt;&gt;"深",OR(S35="準",S35="深"),(NOT(OR(AND(S35="準",OR(R35="日",R35="休",S$17=1,AND(T35&lt;&gt;"準",T35&lt;&gt;"深",R35="")),OR(T35="休",AND(T35="準",OR(U35="休",S$17=30,U$18="×")),S$17=31,T$18="×",T35="")),AND(S35="深",OR(R35="休",S$17=1,AND(T35&lt;&gt;"準",T35&lt;&gt;"深",R35="")),OR(T35="休",AND(OR(T35="準",T35="深"),OR(U35="休",S$17=30,U$18="×")),S$17=31,T$18="×",T35="")))))),40,0))))</f>
        <v>0</v>
      </c>
      <c r="T176" s="193">
        <f t="shared" ref="T176" si="536">IF(AND($D$1="二交代制",T$17&gt;=1,T$17&lt;=28,T35="当",U35="明",V35="休",W35="当"),10,IF(AND($D$1="三交代制",T$17&gt;=2,T$17&lt;=30,OR(T35="準",T35="深"),OR(U35="準",U35="深"),OR(V35="準",V35="深")),20,IF(AND($D$1="二交代制",OR(T35="当",T35="明"),NOT(OR(AND(T35="当",OR(U35="明",T$17=31,U$18="×"),OR(V35="休",T$17=30,T$17=31,V$18="×")),AND(T35="明",OR(S35="当",T$17=1),OR(U35="休",T$17=31,U$18="×"))))),30,IF(AND($D$1="三交代制",S35&lt;&gt;"準",S35&lt;&gt;"深",OR(T35="準",T35="深"),(NOT(OR(AND(T35="準",OR(S35="日",S35="休",T$17=1,AND(U35&lt;&gt;"準",U35&lt;&gt;"深",S35="")),OR(U35="休",AND(U35="準",OR(V35="休",T$17=30,V$18="×")),T$17=31,U$18="×",U35="")),AND(T35="深",OR(S35="休",T$17=1,AND(U35&lt;&gt;"準",U35&lt;&gt;"深",S35="")),OR(U35="休",AND(OR(U35="準",U35="深"),OR(V35="休",T$17=30,V$18="×")),T$17=31,U$18="×",U35="")))))),40,0))))</f>
        <v>0</v>
      </c>
      <c r="U176" s="193">
        <f t="shared" ref="U176" si="537">IF(AND($D$1="二交代制",U$17&gt;=1,U$17&lt;=28,U35="当",V35="明",W35="休",X35="当"),10,IF(AND($D$1="三交代制",U$17&gt;=2,U$17&lt;=30,OR(U35="準",U35="深"),OR(V35="準",V35="深"),OR(W35="準",W35="深")),20,IF(AND($D$1="二交代制",OR(U35="当",U35="明"),NOT(OR(AND(U35="当",OR(V35="明",U$17=31,V$18="×"),OR(W35="休",U$17=30,U$17=31,W$18="×")),AND(U35="明",OR(T35="当",U$17=1),OR(V35="休",U$17=31,V$18="×"))))),30,IF(AND($D$1="三交代制",T35&lt;&gt;"準",T35&lt;&gt;"深",OR(U35="準",U35="深"),(NOT(OR(AND(U35="準",OR(T35="日",T35="休",U$17=1,AND(V35&lt;&gt;"準",V35&lt;&gt;"深",T35="")),OR(V35="休",AND(V35="準",OR(W35="休",U$17=30,W$18="×")),U$17=31,V$18="×",V35="")),AND(U35="深",OR(T35="休",U$17=1,AND(V35&lt;&gt;"準",V35&lt;&gt;"深",T35="")),OR(V35="休",AND(OR(V35="準",V35="深"),OR(W35="休",U$17=30,W$18="×")),U$17=31,V$18="×",V35="")))))),40,0))))</f>
        <v>0</v>
      </c>
      <c r="V176" s="193">
        <f t="shared" ref="V176" si="538">IF(AND($D$1="二交代制",V$17&gt;=1,V$17&lt;=28,V35="当",W35="明",X35="休",Y35="当"),10,IF(AND($D$1="三交代制",V$17&gt;=2,V$17&lt;=30,OR(V35="準",V35="深"),OR(W35="準",W35="深"),OR(X35="準",X35="深")),20,IF(AND($D$1="二交代制",OR(V35="当",V35="明"),NOT(OR(AND(V35="当",OR(W35="明",V$17=31,W$18="×"),OR(X35="休",V$17=30,V$17=31,X$18="×")),AND(V35="明",OR(U35="当",V$17=1),OR(W35="休",V$17=31,W$18="×"))))),30,IF(AND($D$1="三交代制",U35&lt;&gt;"準",U35&lt;&gt;"深",OR(V35="準",V35="深"),(NOT(OR(AND(V35="準",OR(U35="日",U35="休",V$17=1,AND(W35&lt;&gt;"準",W35&lt;&gt;"深",U35="")),OR(W35="休",AND(W35="準",OR(X35="休",V$17=30,X$18="×")),V$17=31,W$18="×",W35="")),AND(V35="深",OR(U35="休",V$17=1,AND(W35&lt;&gt;"準",W35&lt;&gt;"深",U35="")),OR(W35="休",AND(OR(W35="準",W35="深"),OR(X35="休",V$17=30,X$18="×")),V$17=31,W$18="×",W35="")))))),40,0))))</f>
        <v>0</v>
      </c>
      <c r="W176" s="193">
        <f t="shared" ref="W176" si="539">IF(AND($D$1="二交代制",W$17&gt;=1,W$17&lt;=28,W35="当",X35="明",Y35="休",Z35="当"),10,IF(AND($D$1="三交代制",W$17&gt;=2,W$17&lt;=30,OR(W35="準",W35="深"),OR(X35="準",X35="深"),OR(Y35="準",Y35="深")),20,IF(AND($D$1="二交代制",OR(W35="当",W35="明"),NOT(OR(AND(W35="当",OR(X35="明",W$17=31,X$18="×"),OR(Y35="休",W$17=30,W$17=31,Y$18="×")),AND(W35="明",OR(V35="当",W$17=1),OR(X35="休",W$17=31,X$18="×"))))),30,IF(AND($D$1="三交代制",V35&lt;&gt;"準",V35&lt;&gt;"深",OR(W35="準",W35="深"),(NOT(OR(AND(W35="準",OR(V35="日",V35="休",W$17=1,AND(X35&lt;&gt;"準",X35&lt;&gt;"深",V35="")),OR(X35="休",AND(X35="準",OR(Y35="休",W$17=30,Y$18="×")),W$17=31,X$18="×",X35="")),AND(W35="深",OR(V35="休",W$17=1,AND(X35&lt;&gt;"準",X35&lt;&gt;"深",V35="")),OR(X35="休",AND(OR(X35="準",X35="深"),OR(Y35="休",W$17=30,Y$18="×")),W$17=31,X$18="×",X35="")))))),40,0))))</f>
        <v>0</v>
      </c>
      <c r="X176" s="193">
        <f t="shared" ref="X176" si="540">IF(AND($D$1="二交代制",X$17&gt;=1,X$17&lt;=28,X35="当",Y35="明",Z35="休",AA35="当"),10,IF(AND($D$1="三交代制",X$17&gt;=2,X$17&lt;=30,OR(X35="準",X35="深"),OR(Y35="準",Y35="深"),OR(Z35="準",Z35="深")),20,IF(AND($D$1="二交代制",OR(X35="当",X35="明"),NOT(OR(AND(X35="当",OR(Y35="明",X$17=31,Y$18="×"),OR(Z35="休",X$17=30,X$17=31,Z$18="×")),AND(X35="明",OR(W35="当",X$17=1),OR(Y35="休",X$17=31,Y$18="×"))))),30,IF(AND($D$1="三交代制",W35&lt;&gt;"準",W35&lt;&gt;"深",OR(X35="準",X35="深"),(NOT(OR(AND(X35="準",OR(W35="日",W35="休",X$17=1,AND(Y35&lt;&gt;"準",Y35&lt;&gt;"深",W35="")),OR(Y35="休",AND(Y35="準",OR(Z35="休",X$17=30,Z$18="×")),X$17=31,Y$18="×",Y35="")),AND(X35="深",OR(W35="休",X$17=1,AND(Y35&lt;&gt;"準",Y35&lt;&gt;"深",W35="")),OR(Y35="休",AND(OR(Y35="準",Y35="深"),OR(Z35="休",X$17=30,Z$18="×")),X$17=31,Y$18="×",Y35="")))))),40,0))))</f>
        <v>0</v>
      </c>
      <c r="Y176" s="193">
        <f t="shared" ref="Y176" si="541">IF(AND($D$1="二交代制",Y$17&gt;=1,Y$17&lt;=28,Y35="当",Z35="明",AA35="休",AB35="当"),10,IF(AND($D$1="三交代制",Y$17&gt;=2,Y$17&lt;=30,OR(Y35="準",Y35="深"),OR(Z35="準",Z35="深"),OR(AA35="準",AA35="深")),20,IF(AND($D$1="二交代制",OR(Y35="当",Y35="明"),NOT(OR(AND(Y35="当",OR(Z35="明",Y$17=31,Z$18="×"),OR(AA35="休",Y$17=30,Y$17=31,AA$18="×")),AND(Y35="明",OR(X35="当",Y$17=1),OR(Z35="休",Y$17=31,Z$18="×"))))),30,IF(AND($D$1="三交代制",X35&lt;&gt;"準",X35&lt;&gt;"深",OR(Y35="準",Y35="深"),(NOT(OR(AND(Y35="準",OR(X35="日",X35="休",Y$17=1,AND(Z35&lt;&gt;"準",Z35&lt;&gt;"深",X35="")),OR(Z35="休",AND(Z35="準",OR(AA35="休",Y$17=30,AA$18="×")),Y$17=31,Z$18="×",Z35="")),AND(Y35="深",OR(X35="休",Y$17=1,AND(Z35&lt;&gt;"準",Z35&lt;&gt;"深",X35="")),OR(Z35="休",AND(OR(Z35="準",Z35="深"),OR(AA35="休",Y$17=30,AA$18="×")),Y$17=31,Z$18="×",Z35="")))))),40,0))))</f>
        <v>0</v>
      </c>
      <c r="Z176" s="193">
        <f t="shared" ref="Z176" si="542">IF(AND($D$1="二交代制",Z$17&gt;=1,Z$17&lt;=28,Z35="当",AA35="明",AB35="休",AC35="当"),10,IF(AND($D$1="三交代制",Z$17&gt;=2,Z$17&lt;=30,OR(Z35="準",Z35="深"),OR(AA35="準",AA35="深"),OR(AB35="準",AB35="深")),20,IF(AND($D$1="二交代制",OR(Z35="当",Z35="明"),NOT(OR(AND(Z35="当",OR(AA35="明",Z$17=31,AA$18="×"),OR(AB35="休",Z$17=30,Z$17=31,AB$18="×")),AND(Z35="明",OR(Y35="当",Z$17=1),OR(AA35="休",Z$17=31,AA$18="×"))))),30,IF(AND($D$1="三交代制",Y35&lt;&gt;"準",Y35&lt;&gt;"深",OR(Z35="準",Z35="深"),(NOT(OR(AND(Z35="準",OR(Y35="日",Y35="休",Z$17=1,AND(AA35&lt;&gt;"準",AA35&lt;&gt;"深",Y35="")),OR(AA35="休",AND(AA35="準",OR(AB35="休",Z$17=30,AB$18="×")),Z$17=31,AA$18="×",AA35="")),AND(Z35="深",OR(Y35="休",Z$17=1,AND(AA35&lt;&gt;"準",AA35&lt;&gt;"深",Y35="")),OR(AA35="休",AND(OR(AA35="準",AA35="深"),OR(AB35="休",Z$17=30,AB$18="×")),Z$17=31,AA$18="×",AA35="")))))),40,0))))</f>
        <v>0</v>
      </c>
      <c r="AA176" s="193">
        <f t="shared" ref="AA176" si="543">IF(AND($D$1="二交代制",AA$17&gt;=1,AA$17&lt;=28,AA35="当",AB35="明",AC35="休",AD35="当"),10,IF(AND($D$1="三交代制",AA$17&gt;=2,AA$17&lt;=30,OR(AA35="準",AA35="深"),OR(AB35="準",AB35="深"),OR(AC35="準",AC35="深")),20,IF(AND($D$1="二交代制",OR(AA35="当",AA35="明"),NOT(OR(AND(AA35="当",OR(AB35="明",AA$17=31,AB$18="×"),OR(AC35="休",AA$17=30,AA$17=31,AC$18="×")),AND(AA35="明",OR(Z35="当",AA$17=1),OR(AB35="休",AA$17=31,AB$18="×"))))),30,IF(AND($D$1="三交代制",Z35&lt;&gt;"準",Z35&lt;&gt;"深",OR(AA35="準",AA35="深"),(NOT(OR(AND(AA35="準",OR(Z35="日",Z35="休",AA$17=1,AND(AB35&lt;&gt;"準",AB35&lt;&gt;"深",Z35="")),OR(AB35="休",AND(AB35="準",OR(AC35="休",AA$17=30,AC$18="×")),AA$17=31,AB$18="×",AB35="")),AND(AA35="深",OR(Z35="休",AA$17=1,AND(AB35&lt;&gt;"準",AB35&lt;&gt;"深",Z35="")),OR(AB35="休",AND(OR(AB35="準",AB35="深"),OR(AC35="休",AA$17=30,AC$18="×")),AA$17=31,AB$18="×",AB35="")))))),40,0))))</f>
        <v>0</v>
      </c>
      <c r="AB176" s="193">
        <f t="shared" ref="AB176" si="544">IF(AND($D$1="二交代制",AB$17&gt;=1,AB$17&lt;=28,AB35="当",AC35="明",AD35="休",AE35="当"),10,IF(AND($D$1="三交代制",AB$17&gt;=2,AB$17&lt;=30,OR(AB35="準",AB35="深"),OR(AC35="準",AC35="深"),OR(AD35="準",AD35="深")),20,IF(AND($D$1="二交代制",OR(AB35="当",AB35="明"),NOT(OR(AND(AB35="当",OR(AC35="明",AB$17=31,AC$18="×"),OR(AD35="休",AB$17=30,AB$17=31,AD$18="×")),AND(AB35="明",OR(AA35="当",AB$17=1),OR(AC35="休",AB$17=31,AC$18="×"))))),30,IF(AND($D$1="三交代制",AA35&lt;&gt;"準",AA35&lt;&gt;"深",OR(AB35="準",AB35="深"),(NOT(OR(AND(AB35="準",OR(AA35="日",AA35="休",AB$17=1,AND(AC35&lt;&gt;"準",AC35&lt;&gt;"深",AA35="")),OR(AC35="休",AND(AC35="準",OR(AD35="休",AB$17=30,AD$18="×")),AB$17=31,AC$18="×",AC35="")),AND(AB35="深",OR(AA35="休",AB$17=1,AND(AC35&lt;&gt;"準",AC35&lt;&gt;"深",AA35="")),OR(AC35="休",AND(OR(AC35="準",AC35="深"),OR(AD35="休",AB$17=30,AD$18="×")),AB$17=31,AC$18="×",AC35="")))))),40,0))))</f>
        <v>0</v>
      </c>
      <c r="AC176" s="193">
        <f t="shared" ref="AC176" si="545">IF(AND($D$1="二交代制",AC$17&gt;=1,AC$17&lt;=28,AC35="当",AD35="明",AE35="休",AF35="当"),10,IF(AND($D$1="三交代制",AC$17&gt;=2,AC$17&lt;=30,OR(AC35="準",AC35="深"),OR(AD35="準",AD35="深"),OR(AE35="準",AE35="深")),20,IF(AND($D$1="二交代制",OR(AC35="当",AC35="明"),NOT(OR(AND(AC35="当",OR(AD35="明",AC$17=31,AD$18="×"),OR(AE35="休",AC$17=30,AC$17=31,AE$18="×")),AND(AC35="明",OR(AB35="当",AC$17=1),OR(AD35="休",AC$17=31,AD$18="×"))))),30,IF(AND($D$1="三交代制",AB35&lt;&gt;"準",AB35&lt;&gt;"深",OR(AC35="準",AC35="深"),(NOT(OR(AND(AC35="準",OR(AB35="日",AB35="休",AC$17=1,AND(AD35&lt;&gt;"準",AD35&lt;&gt;"深",AB35="")),OR(AD35="休",AND(AD35="準",OR(AE35="休",AC$17=30,AE$18="×")),AC$17=31,AD$18="×",AD35="")),AND(AC35="深",OR(AB35="休",AC$17=1,AND(AD35&lt;&gt;"準",AD35&lt;&gt;"深",AB35="")),OR(AD35="休",AND(OR(AD35="準",AD35="深"),OR(AE35="休",AC$17=30,AE$18="×")),AC$17=31,AD$18="×",AD35="")))))),40,0))))</f>
        <v>0</v>
      </c>
      <c r="AD176" s="193">
        <f t="shared" ref="AD176" si="546">IF(AND($D$1="二交代制",AD$17&gt;=1,AD$17&lt;=28,AD35="当",AE35="明",AF35="休",AG35="当"),10,IF(AND($D$1="三交代制",AD$17&gt;=2,AD$17&lt;=30,OR(AD35="準",AD35="深"),OR(AE35="準",AE35="深"),OR(AF35="準",AF35="深")),20,IF(AND($D$1="二交代制",OR(AD35="当",AD35="明"),NOT(OR(AND(AD35="当",OR(AE35="明",AD$17=31,AE$18="×"),OR(AF35="休",AD$17=30,AD$17=31,AF$18="×")),AND(AD35="明",OR(AC35="当",AD$17=1),OR(AE35="休",AD$17=31,AE$18="×"))))),30,IF(AND($D$1="三交代制",AC35&lt;&gt;"準",AC35&lt;&gt;"深",OR(AD35="準",AD35="深"),(NOT(OR(AND(AD35="準",OR(AC35="日",AC35="休",AD$17=1,AND(AE35&lt;&gt;"準",AE35&lt;&gt;"深",AC35="")),OR(AE35="休",AND(AE35="準",OR(AF35="休",AD$17=30,AF$18="×")),AD$17=31,AE$18="×",AE35="")),AND(AD35="深",OR(AC35="休",AD$17=1,AND(AE35&lt;&gt;"準",AE35&lt;&gt;"深",AC35="")),OR(AE35="休",AND(OR(AE35="準",AE35="深"),OR(AF35="休",AD$17=30,AF$18="×")),AD$17=31,AE$18="×",AE35="")))))),40,0))))</f>
        <v>0</v>
      </c>
      <c r="AE176" s="193">
        <f t="shared" ref="AE176" si="547">IF(AND($D$1="二交代制",AE$17&gt;=1,AE$17&lt;=28,AE35="当",AF35="明",AG35="休",AH35="当"),10,IF(AND($D$1="三交代制",AE$17&gt;=2,AE$17&lt;=30,OR(AE35="準",AE35="深"),OR(AF35="準",AF35="深"),OR(AG35="準",AG35="深")),20,IF(AND($D$1="二交代制",OR(AE35="当",AE35="明"),NOT(OR(AND(AE35="当",OR(AF35="明",AE$17=31,AF$18="×"),OR(AG35="休",AE$17=30,AE$17=31,AG$18="×")),AND(AE35="明",OR(AD35="当",AE$17=1),OR(AF35="休",AE$17=31,AF$18="×"))))),30,IF(AND($D$1="三交代制",AD35&lt;&gt;"準",AD35&lt;&gt;"深",OR(AE35="準",AE35="深"),(NOT(OR(AND(AE35="準",OR(AD35="日",AD35="休",AE$17=1,AND(AF35&lt;&gt;"準",AF35&lt;&gt;"深",AD35="")),OR(AF35="休",AND(AF35="準",OR(AG35="休",AE$17=30,AG$18="×")),AE$17=31,AF$18="×",AF35="")),AND(AE35="深",OR(AD35="休",AE$17=1,AND(AF35&lt;&gt;"準",AF35&lt;&gt;"深",AD35="")),OR(AF35="休",AND(OR(AF35="準",AF35="深"),OR(AG35="休",AE$17=30,AG$18="×")),AE$17=31,AF$18="×",AF35="")))))),40,0))))</f>
        <v>0</v>
      </c>
      <c r="AF176" s="193">
        <f t="shared" ref="AF176" si="548">IF(AND($D$1="二交代制",AF$17&gt;=1,AF$17&lt;=28,AF35="当",AG35="明",AH35="休",AI35="当"),10,IF(AND($D$1="三交代制",AF$17&gt;=2,AF$17&lt;=30,OR(AF35="準",AF35="深"),OR(AG35="準",AG35="深"),OR(AH35="準",AH35="深")),20,IF(AND($D$1="二交代制",OR(AF35="当",AF35="明"),NOT(OR(AND(AF35="当",OR(AG35="明",AF$17=31,AG$18="×"),OR(AH35="休",AF$17=30,AF$17=31,AH$18="×")),AND(AF35="明",OR(AE35="当",AF$17=1),OR(AG35="休",AF$17=31,AG$18="×"))))),30,IF(AND($D$1="三交代制",AE35&lt;&gt;"準",AE35&lt;&gt;"深",OR(AF35="準",AF35="深"),(NOT(OR(AND(AF35="準",OR(AE35="日",AE35="休",AF$17=1,AND(AG35&lt;&gt;"準",AG35&lt;&gt;"深",AE35="")),OR(AG35="休",AND(AG35="準",OR(AH35="休",AF$17=30,AH$18="×")),AF$17=31,AG$18="×",AG35="")),AND(AF35="深",OR(AE35="休",AF$17=1,AND(AG35&lt;&gt;"準",AG35&lt;&gt;"深",AE35="")),OR(AG35="休",AND(OR(AG35="準",AG35="深"),OR(AH35="休",AF$17=30,AH$18="×")),AF$17=31,AG$18="×",AG35="")))))),40,0))))</f>
        <v>0</v>
      </c>
      <c r="AG176" s="193">
        <f t="shared" ref="AG176" si="549">IF(AND($D$1="二交代制",AG$17&gt;=1,AG$17&lt;=28,AG35="当",AH35="明",AI35="休",AJ35="当"),10,IF(AND($D$1="三交代制",AG$17&gt;=2,AG$17&lt;=30,OR(AG35="準",AG35="深"),OR(AH35="準",AH35="深"),OR(AI35="準",AI35="深")),20,IF(AND($D$1="二交代制",OR(AG35="当",AG35="明"),NOT(OR(AND(AG35="当",OR(AH35="明",AG$17=31,AH$18="×"),OR(AI35="休",AG$17=30,AG$17=31,AI$18="×")),AND(AG35="明",OR(AF35="当",AG$17=1),OR(AH35="休",AG$17=31,AH$18="×"))))),30,IF(AND($D$1="三交代制",AF35&lt;&gt;"準",AF35&lt;&gt;"深",OR(AG35="準",AG35="深"),(NOT(OR(AND(AG35="準",OR(AF35="日",AF35="休",AG$17=1,AND(AH35&lt;&gt;"準",AH35&lt;&gt;"深",AF35="")),OR(AH35="休",AND(AH35="準",OR(AI35="休",AG$17=30,AI$18="×")),AG$17=31,AH$18="×",AH35="")),AND(AG35="深",OR(AF35="休",AG$17=1,AND(AH35&lt;&gt;"準",AH35&lt;&gt;"深",AF35="")),OR(AH35="休",AND(OR(AH35="準",AH35="深"),OR(AI35="休",AG$17=30,AI$18="×")),AG$17=31,AH$18="×",AH35="")))))),40,0))))</f>
        <v>0</v>
      </c>
      <c r="AH176" s="193">
        <f t="shared" ref="AH176" si="550">IF(AND($D$1="二交代制",AH$17&gt;=1,AH$17&lt;=28,AH35="当",AI35="明",AJ35="休",AK35="当"),10,IF(AND($D$1="三交代制",AH$17&gt;=2,AH$17&lt;=30,OR(AH35="準",AH35="深"),OR(AI35="準",AI35="深"),OR(AJ35="準",AJ35="深")),20,IF(AND($D$1="二交代制",OR(AH35="当",AH35="明"),NOT(OR(AND(AH35="当",OR(AI35="明",AH$17=31,AI$18="×"),OR(AJ35="休",AH$17=30,AH$17=31,AJ$18="×")),AND(AH35="明",OR(AG35="当",AH$17=1),OR(AI35="休",AH$17=31,AI$18="×"))))),30,IF(AND($D$1="三交代制",AG35&lt;&gt;"準",AG35&lt;&gt;"深",OR(AH35="準",AH35="深"),(NOT(OR(AND(AH35="準",OR(AG35="日",AG35="休",AH$17=1,AND(AI35&lt;&gt;"準",AI35&lt;&gt;"深",AG35="")),OR(AI35="休",AND(AI35="準",OR(AJ35="休",AH$17=30,AJ$18="×")),AH$17=31,AI$18="×",AI35="")),AND(AH35="深",OR(AG35="休",AH$17=1,AND(AI35&lt;&gt;"準",AI35&lt;&gt;"深",AG35="")),OR(AI35="休",AND(OR(AI35="準",AI35="深"),OR(AJ35="休",AH$17=30,AJ$18="×")),AH$17=31,AI$18="×",AI35="")))))),40,0))))</f>
        <v>0</v>
      </c>
      <c r="AI176" s="193">
        <f t="shared" ref="AI176" si="551">IF(AND($D$1="二交代制",AI$17&gt;=1,AI$17&lt;=28,AI35="当",AJ35="明",AK35="休",AL35="当"),10,IF(AND($D$1="三交代制",AI$17&gt;=2,AI$17&lt;=30,OR(AI35="準",AI35="深"),OR(AJ35="準",AJ35="深"),OR(AK35="準",AK35="深")),20,IF(AND($D$1="二交代制",OR(AI35="当",AI35="明"),NOT(OR(AND(AI35="当",OR(AJ35="明",AI$17=31,AJ$18="×"),OR(AK35="休",AI$17=30,AI$17=31,AK$18="×")),AND(AI35="明",OR(AH35="当",AI$17=1),OR(AJ35="休",AI$17=31,AJ$18="×"))))),30,IF(AND($D$1="三交代制",AH35&lt;&gt;"準",AH35&lt;&gt;"深",OR(AI35="準",AI35="深"),(NOT(OR(AND(AI35="準",OR(AH35="日",AH35="休",AI$17=1,AND(AJ35&lt;&gt;"準",AJ35&lt;&gt;"深",AH35="")),OR(AJ35="休",AND(AJ35="準",OR(AK35="休",AI$17=30,AK$18="×")),AI$17=31,AJ$18="×",AJ35="")),AND(AI35="深",OR(AH35="休",AI$17=1,AND(AJ35&lt;&gt;"準",AJ35&lt;&gt;"深",AH35="")),OR(AJ35="休",AND(OR(AJ35="準",AJ35="深"),OR(AK35="休",AI$17=30,AK$18="×")),AI$17=31,AJ$18="×",AJ35="")))))),40,0))))</f>
        <v>0</v>
      </c>
      <c r="AJ176" s="193">
        <f t="shared" ref="AJ176" si="552">IF(AND($D$1="二交代制",AJ$17&gt;=1,AJ$17&lt;=28,AJ35="当",AK35="明",AL35="休",AM35="当"),10,IF(AND($D$1="三交代制",AJ$17&gt;=2,AJ$17&lt;=30,OR(AJ35="準",AJ35="深"),OR(AK35="準",AK35="深"),OR(AL35="準",AL35="深")),20,IF(AND($D$1="二交代制",OR(AJ35="当",AJ35="明"),NOT(OR(AND(AJ35="当",OR(AK35="明",AJ$17=31,AK$18="×"),OR(AL35="休",AJ$17=30,AJ$17=31,AL$18="×")),AND(AJ35="明",OR(AI35="当",AJ$17=1),OR(AK35="休",AJ$17=31,AK$18="×"))))),30,IF(AND($D$1="三交代制",AI35&lt;&gt;"準",AI35&lt;&gt;"深",OR(AJ35="準",AJ35="深"),(NOT(OR(AND(AJ35="準",OR(AI35="日",AI35="休",AJ$17=1,AND(AK35&lt;&gt;"準",AK35&lt;&gt;"深",AI35="")),OR(AK35="休",AND(AK35="準",OR(AL35="休",AJ$17=30,AL$18="×")),AJ$17=31,AK$18="×",AK35="")),AND(AJ35="深",OR(AI35="休",AJ$17=1,AND(AK35&lt;&gt;"準",AK35&lt;&gt;"深",AI35="")),OR(AK35="休",AND(OR(AK35="準",AK35="深"),OR(AL35="休",AJ$17=30,AL$18="×")),AJ$17=31,AK$18="×",AK35="")))))),40,0))))</f>
        <v>0</v>
      </c>
      <c r="AK176" s="193">
        <f t="shared" ref="AK176" si="553">IF(AND($D$1="二交代制",AK$17&gt;=1,AK$17&lt;=28,AK35="当",AL35="明",AM35="休",AN35="当"),10,IF(AND($D$1="三交代制",AK$17&gt;=2,AK$17&lt;=30,OR(AK35="準",AK35="深"),OR(AL35="準",AL35="深"),OR(AM35="準",AM35="深")),20,IF(AND($D$1="二交代制",OR(AK35="当",AK35="明"),NOT(OR(AND(AK35="当",OR(AL35="明",AK$17=31,AL$18="×"),OR(AM35="休",AK$17=30,AK$17=31,AM$18="×")),AND(AK35="明",OR(AJ35="当",AK$17=1),OR(AL35="休",AK$17=31,AL$18="×"))))),30,IF(AND($D$1="三交代制",AJ35&lt;&gt;"準",AJ35&lt;&gt;"深",OR(AK35="準",AK35="深"),(NOT(OR(AND(AK35="準",OR(AJ35="日",AJ35="休",AK$17=1,AND(AL35&lt;&gt;"準",AL35&lt;&gt;"深",AJ35="")),OR(AL35="休",AND(AL35="準",OR(AM35="休",AK$17=30,AM$18="×")),AK$17=31,AL$18="×",AL35="")),AND(AK35="深",OR(AJ35="休",AK$17=1,AND(AL35&lt;&gt;"準",AL35&lt;&gt;"深",AJ35="")),OR(AL35="休",AND(OR(AL35="準",AL35="深"),OR(AM35="休",AK$17=30,AM$18="×")),AK$17=31,AL$18="×",AL35="")))))),40,0))))</f>
        <v>0</v>
      </c>
      <c r="AL176" s="193">
        <f t="shared" ref="AL176" si="554">IF(AND($D$1="二交代制",AL$17&gt;=1,AL$17&lt;=28,AL35="当",AM35="明",AN35="休",AO35="当"),10,IF(AND($D$1="三交代制",AL$17&gt;=2,AL$17&lt;=30,OR(AL35="準",AL35="深"),OR(AM35="準",AM35="深"),OR(AN35="準",AN35="深")),20,IF(AND($D$1="二交代制",OR(AL35="当",AL35="明"),NOT(OR(AND(AL35="当",OR(AM35="明",AL$17=31,AM$18="×"),OR(AN35="休",AL$17=30,AL$17=31,AN$18="×")),AND(AL35="明",OR(AK35="当",AL$17=1),OR(AM35="休",AL$17=31,AM$18="×"))))),30,IF(AND($D$1="三交代制",AK35&lt;&gt;"準",AK35&lt;&gt;"深",OR(AL35="準",AL35="深"),(NOT(OR(AND(AL35="準",OR(AK35="日",AK35="休",AL$17=1,AND(AM35&lt;&gt;"準",AM35&lt;&gt;"深",AK35="")),OR(AM35="休",AND(AM35="準",OR(AN35="休",AL$17=30,AN$18="×")),AL$17=31,AM$18="×",AM35="")),AND(AL35="深",OR(AK35="休",AL$17=1,AND(AM35&lt;&gt;"準",AM35&lt;&gt;"深",AK35="")),OR(AM35="休",AND(OR(AM35="準",AM35="深"),OR(AN35="休",AL$17=30,AN$18="×")),AL$17=31,AM$18="×",AM35="")))))),40,0))))</f>
        <v>0</v>
      </c>
      <c r="AM176" s="193">
        <f t="shared" ref="AM176" si="555">IF(AND($D$1="二交代制",AM$17&gt;=1,AM$17&lt;=28,AM35="当",AN35="明",AO35="休",AP35="当"),10,IF(AND($D$1="三交代制",AM$17&gt;=2,AM$17&lt;=30,OR(AM35="準",AM35="深"),OR(AN35="準",AN35="深"),OR(AO35="準",AO35="深")),20,IF(AND($D$1="二交代制",OR(AM35="当",AM35="明"),NOT(OR(AND(AM35="当",OR(AN35="明",AM$17=31,AN$18="×"),OR(AO35="休",AM$17=30,AM$17=31,AO$18="×")),AND(AM35="明",OR(AL35="当",AM$17=1),OR(AN35="休",AM$17=31,AN$18="×"))))),30,IF(AND($D$1="三交代制",AL35&lt;&gt;"準",AL35&lt;&gt;"深",OR(AM35="準",AM35="深"),(NOT(OR(AND(AM35="準",OR(AL35="日",AL35="休",AM$17=1,AND(AN35&lt;&gt;"準",AN35&lt;&gt;"深",AL35="")),OR(AN35="休",AND(AN35="準",OR(AO35="休",AM$17=30,AO$18="×")),AM$17=31,AN$18="×",AN35="")),AND(AM35="深",OR(AL35="休",AM$17=1,AND(AN35&lt;&gt;"準",AN35&lt;&gt;"深",AL35="")),OR(AN35="休",AND(OR(AN35="準",AN35="深"),OR(AO35="休",AM$17=30,AO$18="×")),AM$17=31,AN$18="×",AN35="")))))),40,0))))</f>
        <v>0</v>
      </c>
      <c r="AN176" s="193">
        <f t="shared" ref="AN176" si="556">IF(AND($D$1="二交代制",AN$17&gt;=1,AN$17&lt;=28,AN35="当",AO35="明",AP35="休",AQ35="当"),10,IF(AND($D$1="三交代制",AN$17&gt;=2,AN$17&lt;=30,OR(AN35="準",AN35="深"),OR(AO35="準",AO35="深"),OR(AP35="準",AP35="深")),20,IF(AND($D$1="二交代制",OR(AN35="当",AN35="明"),NOT(OR(AND(AN35="当",OR(AO35="明",AN$17=31,AO$18="×"),OR(AP35="休",AN$17=30,AN$17=31,AP$18="×")),AND(AN35="明",OR(AM35="当",AN$17=1),OR(AO35="休",AN$17=31,AO$18="×"))))),30,IF(AND($D$1="三交代制",AM35&lt;&gt;"準",AM35&lt;&gt;"深",OR(AN35="準",AN35="深"),(NOT(OR(AND(AN35="準",OR(AM35="日",AM35="休",AN$17=1,AND(AO35&lt;&gt;"準",AO35&lt;&gt;"深",AM35="")),OR(AO35="休",AND(AO35="準",OR(AP35="休",AN$17=30,AP$18="×")),AN$17=31,AO$18="×",AO35="")),AND(AN35="深",OR(AM35="休",AN$17=1,AND(AO35&lt;&gt;"準",AO35&lt;&gt;"深",AM35="")),OR(AO35="休",AND(OR(AO35="準",AO35="深"),OR(AP35="休",AN$17=30,AP$18="×")),AN$17=31,AO$18="×",AO35="")))))),40,0))))</f>
        <v>0</v>
      </c>
      <c r="AO176" s="193">
        <f t="shared" ref="AO176" si="557">IF(AND($D$1="二交代制",AO$17&gt;=1,AO$17&lt;=28,AO35="当",AP35="明",AQ35="休",AR35="当"),10,IF(AND($D$1="三交代制",AO$17&gt;=2,AO$17&lt;=30,OR(AO35="準",AO35="深"),OR(AP35="準",AP35="深"),OR(AQ35="準",AQ35="深")),20,IF(AND($D$1="二交代制",OR(AO35="当",AO35="明"),NOT(OR(AND(AO35="当",OR(AP35="明",AO$17=31,AP$18="×"),OR(AQ35="休",AO$17=30,AO$17=31,AQ$18="×")),AND(AO35="明",OR(AN35="当",AO$17=1),OR(AP35="休",AO$17=31,AP$18="×"))))),30,IF(AND($D$1="三交代制",AN35&lt;&gt;"準",AN35&lt;&gt;"深",OR(AO35="準",AO35="深"),(NOT(OR(AND(AO35="準",OR(AN35="日",AN35="休",AO$17=1,AND(AP35&lt;&gt;"準",AP35&lt;&gt;"深",AN35="")),OR(AP35="休",AND(AP35="準",OR(AQ35="休",AO$17=30,AQ$18="×")),AO$17=31,AP$18="×",AP35="")),AND(AO35="深",OR(AN35="休",AO$17=1,AND(AP35&lt;&gt;"準",AP35&lt;&gt;"深",AN35="")),OR(AP35="休",AND(OR(AP35="準",AP35="深"),OR(AQ35="休",AO$17=30,AQ$18="×")),AO$17=31,AP$18="×",AP35="")))))),40,0))))</f>
        <v>0</v>
      </c>
      <c r="AP176" s="100"/>
      <c r="AQ176" s="100"/>
      <c r="BA176" s="87" t="str">
        <f>IF(Aチーム用勤務希望表!BA176&lt;&gt;"",Aチーム用勤務希望表!BA176,"")</f>
        <v>スポーツの日</v>
      </c>
      <c r="BB176" s="140">
        <f>IF(Aチーム用勤務希望表!BB176&lt;&gt;"",Aチーム用勤務希望表!BB176,"")</f>
        <v>44844</v>
      </c>
      <c r="BC176" s="87" t="str">
        <f>IF(Aチーム用勤務希望表!BC176&lt;&gt;"",Aチーム用勤務希望表!BC176,"")</f>
        <v/>
      </c>
      <c r="BD176" s="98">
        <f t="shared" si="332"/>
        <v>0</v>
      </c>
      <c r="BE176" s="98">
        <f t="shared" si="332"/>
        <v>0</v>
      </c>
      <c r="BF176" s="98">
        <f t="shared" si="332"/>
        <v>0</v>
      </c>
      <c r="BG176" s="98">
        <f t="shared" si="332"/>
        <v>0</v>
      </c>
      <c r="BH176" s="98">
        <f t="shared" si="332"/>
        <v>0</v>
      </c>
      <c r="BI176" s="98">
        <f t="shared" si="332"/>
        <v>0</v>
      </c>
      <c r="BJ176" s="98">
        <f t="shared" si="332"/>
        <v>0</v>
      </c>
      <c r="BK176" s="98">
        <f t="shared" si="332"/>
        <v>0</v>
      </c>
      <c r="BL176" s="98">
        <f t="shared" si="332"/>
        <v>0</v>
      </c>
      <c r="BM176" s="98">
        <f t="shared" si="332"/>
        <v>0</v>
      </c>
      <c r="BN176" s="98">
        <f t="shared" si="332"/>
        <v>0</v>
      </c>
      <c r="BO176" s="98">
        <f t="shared" si="332"/>
        <v>0</v>
      </c>
      <c r="BP176" s="98">
        <f t="shared" si="332"/>
        <v>0</v>
      </c>
      <c r="BQ176" s="98">
        <f t="shared" si="332"/>
        <v>0</v>
      </c>
      <c r="BR176" s="98">
        <f t="shared" si="332"/>
        <v>0</v>
      </c>
      <c r="BS176" s="98">
        <f t="shared" si="332"/>
        <v>0</v>
      </c>
      <c r="BT176" s="98">
        <f t="shared" si="333"/>
        <v>0</v>
      </c>
      <c r="BU176" s="98">
        <f t="shared" si="333"/>
        <v>0</v>
      </c>
      <c r="BV176" s="98">
        <f t="shared" si="333"/>
        <v>0</v>
      </c>
      <c r="BW176" s="98">
        <f t="shared" si="333"/>
        <v>0</v>
      </c>
      <c r="BX176" s="98">
        <f t="shared" si="333"/>
        <v>0</v>
      </c>
      <c r="BY176" s="98">
        <f t="shared" si="333"/>
        <v>0</v>
      </c>
      <c r="BZ176" s="98">
        <f t="shared" si="333"/>
        <v>0</v>
      </c>
      <c r="CA176" s="98">
        <f t="shared" si="333"/>
        <v>0</v>
      </c>
      <c r="CB176" s="98">
        <f t="shared" si="333"/>
        <v>0</v>
      </c>
      <c r="CC176" s="98">
        <f t="shared" si="333"/>
        <v>0</v>
      </c>
      <c r="CD176" s="98">
        <f t="shared" si="333"/>
        <v>0</v>
      </c>
      <c r="CE176" s="98">
        <f t="shared" si="333"/>
        <v>0</v>
      </c>
      <c r="CF176" s="98">
        <f t="shared" si="333"/>
        <v>0</v>
      </c>
      <c r="CG176" s="98">
        <f t="shared" si="333"/>
        <v>0</v>
      </c>
      <c r="CH176" s="98">
        <f t="shared" si="333"/>
        <v>0</v>
      </c>
    </row>
    <row r="177" spans="3:86" x14ac:dyDescent="0.4">
      <c r="C177" s="255"/>
      <c r="I177" s="307"/>
      <c r="J177" s="202"/>
      <c r="K177" s="193"/>
      <c r="L177" s="193"/>
      <c r="M177" s="193"/>
      <c r="N177" s="193"/>
      <c r="O177" s="193"/>
      <c r="P177" s="193"/>
      <c r="Q177" s="193"/>
      <c r="R177" s="193"/>
      <c r="S177" s="193"/>
      <c r="T177" s="193"/>
      <c r="U177" s="193"/>
      <c r="V177" s="193"/>
      <c r="W177" s="193"/>
      <c r="X177" s="193"/>
      <c r="Y177" s="193"/>
      <c r="Z177" s="193"/>
      <c r="AA177" s="193"/>
      <c r="AB177" s="193"/>
      <c r="AC177" s="193"/>
      <c r="AD177" s="193"/>
      <c r="AE177" s="193"/>
      <c r="AF177" s="193"/>
      <c r="AG177" s="193"/>
      <c r="AH177" s="193"/>
      <c r="AI177" s="193"/>
      <c r="AJ177" s="193"/>
      <c r="AK177" s="193"/>
      <c r="AL177" s="193"/>
      <c r="AM177" s="193"/>
      <c r="AN177" s="193"/>
      <c r="AO177" s="193"/>
      <c r="AP177" s="100"/>
      <c r="AQ177" s="100"/>
      <c r="BA177" s="87" t="str">
        <f>IF(Aチーム用勤務希望表!BA177&lt;&gt;"",Aチーム用勤務希望表!BA177,"")</f>
        <v>文化の日</v>
      </c>
      <c r="BB177" s="140">
        <f>IF(Aチーム用勤務希望表!BB177&lt;&gt;"",Aチーム用勤務希望表!BB177,"")</f>
        <v>44868</v>
      </c>
      <c r="BC177" s="87" t="str">
        <f>IF(Aチーム用勤務希望表!BC177&lt;&gt;"",Aチーム用勤務希望表!BC177,"")</f>
        <v/>
      </c>
      <c r="BD177" s="98">
        <f t="shared" si="332"/>
        <v>0</v>
      </c>
      <c r="BE177" s="98">
        <f t="shared" si="332"/>
        <v>0</v>
      </c>
      <c r="BF177" s="98">
        <f t="shared" si="332"/>
        <v>0</v>
      </c>
      <c r="BG177" s="98">
        <f t="shared" si="332"/>
        <v>0</v>
      </c>
      <c r="BH177" s="98">
        <f t="shared" si="332"/>
        <v>0</v>
      </c>
      <c r="BI177" s="98">
        <f t="shared" si="332"/>
        <v>0</v>
      </c>
      <c r="BJ177" s="98">
        <f t="shared" si="332"/>
        <v>0</v>
      </c>
      <c r="BK177" s="98">
        <f t="shared" si="332"/>
        <v>0</v>
      </c>
      <c r="BL177" s="98">
        <f t="shared" si="332"/>
        <v>0</v>
      </c>
      <c r="BM177" s="98">
        <f t="shared" si="332"/>
        <v>0</v>
      </c>
      <c r="BN177" s="98">
        <f t="shared" si="332"/>
        <v>0</v>
      </c>
      <c r="BO177" s="98">
        <f t="shared" si="332"/>
        <v>0</v>
      </c>
      <c r="BP177" s="98">
        <f t="shared" si="332"/>
        <v>0</v>
      </c>
      <c r="BQ177" s="98">
        <f t="shared" si="332"/>
        <v>0</v>
      </c>
      <c r="BR177" s="98">
        <f t="shared" si="332"/>
        <v>0</v>
      </c>
      <c r="BS177" s="98">
        <f t="shared" si="332"/>
        <v>0</v>
      </c>
      <c r="BT177" s="98">
        <f t="shared" si="333"/>
        <v>0</v>
      </c>
      <c r="BU177" s="98">
        <f t="shared" si="333"/>
        <v>0</v>
      </c>
      <c r="BV177" s="98">
        <f t="shared" si="333"/>
        <v>0</v>
      </c>
      <c r="BW177" s="98">
        <f t="shared" si="333"/>
        <v>0</v>
      </c>
      <c r="BX177" s="98">
        <f t="shared" si="333"/>
        <v>0</v>
      </c>
      <c r="BY177" s="98">
        <f t="shared" si="333"/>
        <v>0</v>
      </c>
      <c r="BZ177" s="98">
        <f t="shared" si="333"/>
        <v>0</v>
      </c>
      <c r="CA177" s="98">
        <f t="shared" si="333"/>
        <v>0</v>
      </c>
      <c r="CB177" s="98">
        <f t="shared" si="333"/>
        <v>0</v>
      </c>
      <c r="CC177" s="98">
        <f t="shared" si="333"/>
        <v>0</v>
      </c>
      <c r="CD177" s="98">
        <f t="shared" si="333"/>
        <v>0</v>
      </c>
      <c r="CE177" s="98">
        <f t="shared" si="333"/>
        <v>0</v>
      </c>
      <c r="CF177" s="98">
        <f t="shared" si="333"/>
        <v>0</v>
      </c>
      <c r="CG177" s="98">
        <f t="shared" si="333"/>
        <v>0</v>
      </c>
      <c r="CH177" s="98">
        <f t="shared" si="333"/>
        <v>0</v>
      </c>
    </row>
    <row r="178" spans="3:86" x14ac:dyDescent="0.4">
      <c r="I178" s="307"/>
      <c r="J178" s="201" t="str">
        <f t="shared" ref="J178" si="558">E37</f>
        <v>加藤</v>
      </c>
      <c r="K178" s="193">
        <f t="shared" ref="K178" si="559">IF(AND($D$1="二交代制",K$17&gt;=1,K$17&lt;=28,K37="当",L37="明",M37="休",N37="当"),10,IF(AND($D$1="三交代制",K$17&gt;=2,K$17&lt;=30,OR(K37="準",K37="深"),OR(L37="準",L37="深"),OR(M37="準",M37="深")),20,IF(AND($D$1="二交代制",OR(K37="当",K37="明"),NOT(OR(AND(K37="当",OR(L37="明",K$17=31,L$18="×"),OR(M37="休",K$17=30,K$17=31,M$18="×")),AND(K37="明",OR(J37="当",K$17=1),OR(L37="休",K$17=31,L$18="×"))))),30,IF(AND($D$1="三交代制",J37&lt;&gt;"準",J37&lt;&gt;"深",OR(K37="準",K37="深"),(NOT(OR(AND(K37="準",OR(J37="日",J37="休",K$17=1,AND(L37&lt;&gt;"準",L37&lt;&gt;"深",J37="")),OR(L37="休",AND(L37="準",OR(M37="休",K$17=30,M$18="×")),K$17=31,L$18="×",L37="")),AND(K37="深",OR(J37="休",K$17=1,AND(L37&lt;&gt;"準",L37&lt;&gt;"深",J37="")),OR(L37="休",AND(OR(L37="準",L37="深"),OR(M37="休",K$17=30,M$18="×")),K$17=31,L$18="×",L37="")))))),40,0))))</f>
        <v>0</v>
      </c>
      <c r="L178" s="193">
        <f t="shared" ref="L178" si="560">IF(AND($D$1="二交代制",L$17&gt;=1,L$17&lt;=28,L37="当",M37="明",N37="休",O37="当"),10,IF(AND($D$1="三交代制",L$17&gt;=2,L$17&lt;=30,OR(L37="準",L37="深"),OR(M37="準",M37="深"),OR(N37="準",N37="深")),20,IF(AND($D$1="二交代制",OR(L37="当",L37="明"),NOT(OR(AND(L37="当",OR(M37="明",L$17=31,M$18="×"),OR(N37="休",L$17=30,L$17=31,N$18="×")),AND(L37="明",OR(K37="当",L$17=1),OR(M37="休",L$17=31,M$18="×"))))),30,IF(AND($D$1="三交代制",K37&lt;&gt;"準",K37&lt;&gt;"深",OR(L37="準",L37="深"),(NOT(OR(AND(L37="準",OR(K37="日",K37="休",L$17=1,AND(M37&lt;&gt;"準",M37&lt;&gt;"深",K37="")),OR(M37="休",AND(M37="準",OR(N37="休",L$17=30,N$18="×")),L$17=31,M$18="×",M37="")),AND(L37="深",OR(K37="休",L$17=1,AND(M37&lt;&gt;"準",M37&lt;&gt;"深",K37="")),OR(M37="休",AND(OR(M37="準",M37="深"),OR(N37="休",L$17=30,N$18="×")),L$17=31,M$18="×",M37="")))))),40,0))))</f>
        <v>0</v>
      </c>
      <c r="M178" s="193">
        <f t="shared" ref="M178" si="561">IF(AND($D$1="二交代制",M$17&gt;=1,M$17&lt;=28,M37="当",N37="明",O37="休",P37="当"),10,IF(AND($D$1="三交代制",M$17&gt;=2,M$17&lt;=30,OR(M37="準",M37="深"),OR(N37="準",N37="深"),OR(O37="準",O37="深")),20,IF(AND($D$1="二交代制",OR(M37="当",M37="明"),NOT(OR(AND(M37="当",OR(N37="明",M$17=31,N$18="×"),OR(O37="休",M$17=30,M$17=31,O$18="×")),AND(M37="明",OR(L37="当",M$17=1),OR(N37="休",M$17=31,N$18="×"))))),30,IF(AND($D$1="三交代制",L37&lt;&gt;"準",L37&lt;&gt;"深",OR(M37="準",M37="深"),(NOT(OR(AND(M37="準",OR(L37="日",L37="休",M$17=1,AND(N37&lt;&gt;"準",N37&lt;&gt;"深",L37="")),OR(N37="休",AND(N37="準",OR(O37="休",M$17=30,O$18="×")),M$17=31,N$18="×",N37="")),AND(M37="深",OR(L37="休",M$17=1,AND(N37&lt;&gt;"準",N37&lt;&gt;"深",L37="")),OR(N37="休",AND(OR(N37="準",N37="深"),OR(O37="休",M$17=30,O$18="×")),M$17=31,N$18="×",N37="")))))),40,0))))</f>
        <v>0</v>
      </c>
      <c r="N178" s="193">
        <f t="shared" ref="N178" si="562">IF(AND($D$1="二交代制",N$17&gt;=1,N$17&lt;=28,N37="当",O37="明",P37="休",Q37="当"),10,IF(AND($D$1="三交代制",N$17&gt;=2,N$17&lt;=30,OR(N37="準",N37="深"),OR(O37="準",O37="深"),OR(P37="準",P37="深")),20,IF(AND($D$1="二交代制",OR(N37="当",N37="明"),NOT(OR(AND(N37="当",OR(O37="明",N$17=31,O$18="×"),OR(P37="休",N$17=30,N$17=31,P$18="×")),AND(N37="明",OR(M37="当",N$17=1),OR(O37="休",N$17=31,O$18="×"))))),30,IF(AND($D$1="三交代制",M37&lt;&gt;"準",M37&lt;&gt;"深",OR(N37="準",N37="深"),(NOT(OR(AND(N37="準",OR(M37="日",M37="休",N$17=1,AND(O37&lt;&gt;"準",O37&lt;&gt;"深",M37="")),OR(O37="休",AND(O37="準",OR(P37="休",N$17=30,P$18="×")),N$17=31,O$18="×",O37="")),AND(N37="深",OR(M37="休",N$17=1,AND(O37&lt;&gt;"準",O37&lt;&gt;"深",M37="")),OR(O37="休",AND(OR(O37="準",O37="深"),OR(P37="休",N$17=30,P$18="×")),N$17=31,O$18="×",O37="")))))),40,0))))</f>
        <v>0</v>
      </c>
      <c r="O178" s="193">
        <f t="shared" ref="O178" si="563">IF(AND($D$1="二交代制",O$17&gt;=1,O$17&lt;=28,O37="当",P37="明",Q37="休",R37="当"),10,IF(AND($D$1="三交代制",O$17&gt;=2,O$17&lt;=30,OR(O37="準",O37="深"),OR(P37="準",P37="深"),OR(Q37="準",Q37="深")),20,IF(AND($D$1="二交代制",OR(O37="当",O37="明"),NOT(OR(AND(O37="当",OR(P37="明",O$17=31,P$18="×"),OR(Q37="休",O$17=30,O$17=31,Q$18="×")),AND(O37="明",OR(N37="当",O$17=1),OR(P37="休",O$17=31,P$18="×"))))),30,IF(AND($D$1="三交代制",N37&lt;&gt;"準",N37&lt;&gt;"深",OR(O37="準",O37="深"),(NOT(OR(AND(O37="準",OR(N37="日",N37="休",O$17=1,AND(P37&lt;&gt;"準",P37&lt;&gt;"深",N37="")),OR(P37="休",AND(P37="準",OR(Q37="休",O$17=30,Q$18="×")),O$17=31,P$18="×",P37="")),AND(O37="深",OR(N37="休",O$17=1,AND(P37&lt;&gt;"準",P37&lt;&gt;"深",N37="")),OR(P37="休",AND(OR(P37="準",P37="深"),OR(Q37="休",O$17=30,Q$18="×")),O$17=31,P$18="×",P37="")))))),40,0))))</f>
        <v>0</v>
      </c>
      <c r="P178" s="193">
        <f t="shared" ref="P178" si="564">IF(AND($D$1="二交代制",P$17&gt;=1,P$17&lt;=28,P37="当",Q37="明",R37="休",S37="当"),10,IF(AND($D$1="三交代制",P$17&gt;=2,P$17&lt;=30,OR(P37="準",P37="深"),OR(Q37="準",Q37="深"),OR(R37="準",R37="深")),20,IF(AND($D$1="二交代制",OR(P37="当",P37="明"),NOT(OR(AND(P37="当",OR(Q37="明",P$17=31,Q$18="×"),OR(R37="休",P$17=30,P$17=31,R$18="×")),AND(P37="明",OR(O37="当",P$17=1),OR(Q37="休",P$17=31,Q$18="×"))))),30,IF(AND($D$1="三交代制",O37&lt;&gt;"準",O37&lt;&gt;"深",OR(P37="準",P37="深"),(NOT(OR(AND(P37="準",OR(O37="日",O37="休",P$17=1,AND(Q37&lt;&gt;"準",Q37&lt;&gt;"深",O37="")),OR(Q37="休",AND(Q37="準",OR(R37="休",P$17=30,R$18="×")),P$17=31,Q$18="×",Q37="")),AND(P37="深",OR(O37="休",P$17=1,AND(Q37&lt;&gt;"準",Q37&lt;&gt;"深",O37="")),OR(Q37="休",AND(OR(Q37="準",Q37="深"),OR(R37="休",P$17=30,R$18="×")),P$17=31,Q$18="×",Q37="")))))),40,0))))</f>
        <v>0</v>
      </c>
      <c r="Q178" s="193">
        <f t="shared" ref="Q178" si="565">IF(AND($D$1="二交代制",Q$17&gt;=1,Q$17&lt;=28,Q37="当",R37="明",S37="休",T37="当"),10,IF(AND($D$1="三交代制",Q$17&gt;=2,Q$17&lt;=30,OR(Q37="準",Q37="深"),OR(R37="準",R37="深"),OR(S37="準",S37="深")),20,IF(AND($D$1="二交代制",OR(Q37="当",Q37="明"),NOT(OR(AND(Q37="当",OR(R37="明",Q$17=31,R$18="×"),OR(S37="休",Q$17=30,Q$17=31,S$18="×")),AND(Q37="明",OR(P37="当",Q$17=1),OR(R37="休",Q$17=31,R$18="×"))))),30,IF(AND($D$1="三交代制",P37&lt;&gt;"準",P37&lt;&gt;"深",OR(Q37="準",Q37="深"),(NOT(OR(AND(Q37="準",OR(P37="日",P37="休",Q$17=1,AND(R37&lt;&gt;"準",R37&lt;&gt;"深",P37="")),OR(R37="休",AND(R37="準",OR(S37="休",Q$17=30,S$18="×")),Q$17=31,R$18="×",R37="")),AND(Q37="深",OR(P37="休",Q$17=1,AND(R37&lt;&gt;"準",R37&lt;&gt;"深",P37="")),OR(R37="休",AND(OR(R37="準",R37="深"),OR(S37="休",Q$17=30,S$18="×")),Q$17=31,R$18="×",R37="")))))),40,0))))</f>
        <v>0</v>
      </c>
      <c r="R178" s="193">
        <f t="shared" ref="R178" si="566">IF(AND($D$1="二交代制",R$17&gt;=1,R$17&lt;=28,R37="当",S37="明",T37="休",U37="当"),10,IF(AND($D$1="三交代制",R$17&gt;=2,R$17&lt;=30,OR(R37="準",R37="深"),OR(S37="準",S37="深"),OR(T37="準",T37="深")),20,IF(AND($D$1="二交代制",OR(R37="当",R37="明"),NOT(OR(AND(R37="当",OR(S37="明",R$17=31,S$18="×"),OR(T37="休",R$17=30,R$17=31,T$18="×")),AND(R37="明",OR(Q37="当",R$17=1),OR(S37="休",R$17=31,S$18="×"))))),30,IF(AND($D$1="三交代制",Q37&lt;&gt;"準",Q37&lt;&gt;"深",OR(R37="準",R37="深"),(NOT(OR(AND(R37="準",OR(Q37="日",Q37="休",R$17=1,AND(S37&lt;&gt;"準",S37&lt;&gt;"深",Q37="")),OR(S37="休",AND(S37="準",OR(T37="休",R$17=30,T$18="×")),R$17=31,S$18="×",S37="")),AND(R37="深",OR(Q37="休",R$17=1,AND(S37&lt;&gt;"準",S37&lt;&gt;"深",Q37="")),OR(S37="休",AND(OR(S37="準",S37="深"),OR(T37="休",R$17=30,T$18="×")),R$17=31,S$18="×",S37="")))))),40,0))))</f>
        <v>0</v>
      </c>
      <c r="S178" s="193">
        <f t="shared" ref="S178" si="567">IF(AND($D$1="二交代制",S$17&gt;=1,S$17&lt;=28,S37="当",T37="明",U37="休",V37="当"),10,IF(AND($D$1="三交代制",S$17&gt;=2,S$17&lt;=30,OR(S37="準",S37="深"),OR(T37="準",T37="深"),OR(U37="準",U37="深")),20,IF(AND($D$1="二交代制",OR(S37="当",S37="明"),NOT(OR(AND(S37="当",OR(T37="明",S$17=31,T$18="×"),OR(U37="休",S$17=30,S$17=31,U$18="×")),AND(S37="明",OR(R37="当",S$17=1),OR(T37="休",S$17=31,T$18="×"))))),30,IF(AND($D$1="三交代制",R37&lt;&gt;"準",R37&lt;&gt;"深",OR(S37="準",S37="深"),(NOT(OR(AND(S37="準",OR(R37="日",R37="休",S$17=1,AND(T37&lt;&gt;"準",T37&lt;&gt;"深",R37="")),OR(T37="休",AND(T37="準",OR(U37="休",S$17=30,U$18="×")),S$17=31,T$18="×",T37="")),AND(S37="深",OR(R37="休",S$17=1,AND(T37&lt;&gt;"準",T37&lt;&gt;"深",R37="")),OR(T37="休",AND(OR(T37="準",T37="深"),OR(U37="休",S$17=30,U$18="×")),S$17=31,T$18="×",T37="")))))),40,0))))</f>
        <v>0</v>
      </c>
      <c r="T178" s="193">
        <f t="shared" ref="T178" si="568">IF(AND($D$1="二交代制",T$17&gt;=1,T$17&lt;=28,T37="当",U37="明",V37="休",W37="当"),10,IF(AND($D$1="三交代制",T$17&gt;=2,T$17&lt;=30,OR(T37="準",T37="深"),OR(U37="準",U37="深"),OR(V37="準",V37="深")),20,IF(AND($D$1="二交代制",OR(T37="当",T37="明"),NOT(OR(AND(T37="当",OR(U37="明",T$17=31,U$18="×"),OR(V37="休",T$17=30,T$17=31,V$18="×")),AND(T37="明",OR(S37="当",T$17=1),OR(U37="休",T$17=31,U$18="×"))))),30,IF(AND($D$1="三交代制",S37&lt;&gt;"準",S37&lt;&gt;"深",OR(T37="準",T37="深"),(NOT(OR(AND(T37="準",OR(S37="日",S37="休",T$17=1,AND(U37&lt;&gt;"準",U37&lt;&gt;"深",S37="")),OR(U37="休",AND(U37="準",OR(V37="休",T$17=30,V$18="×")),T$17=31,U$18="×",U37="")),AND(T37="深",OR(S37="休",T$17=1,AND(U37&lt;&gt;"準",U37&lt;&gt;"深",S37="")),OR(U37="休",AND(OR(U37="準",U37="深"),OR(V37="休",T$17=30,V$18="×")),T$17=31,U$18="×",U37="")))))),40,0))))</f>
        <v>0</v>
      </c>
      <c r="U178" s="193">
        <f t="shared" ref="U178" si="569">IF(AND($D$1="二交代制",U$17&gt;=1,U$17&lt;=28,U37="当",V37="明",W37="休",X37="当"),10,IF(AND($D$1="三交代制",U$17&gt;=2,U$17&lt;=30,OR(U37="準",U37="深"),OR(V37="準",V37="深"),OR(W37="準",W37="深")),20,IF(AND($D$1="二交代制",OR(U37="当",U37="明"),NOT(OR(AND(U37="当",OR(V37="明",U$17=31,V$18="×"),OR(W37="休",U$17=30,U$17=31,W$18="×")),AND(U37="明",OR(T37="当",U$17=1),OR(V37="休",U$17=31,V$18="×"))))),30,IF(AND($D$1="三交代制",T37&lt;&gt;"準",T37&lt;&gt;"深",OR(U37="準",U37="深"),(NOT(OR(AND(U37="準",OR(T37="日",T37="休",U$17=1,AND(V37&lt;&gt;"準",V37&lt;&gt;"深",T37="")),OR(V37="休",AND(V37="準",OR(W37="休",U$17=30,W$18="×")),U$17=31,V$18="×",V37="")),AND(U37="深",OR(T37="休",U$17=1,AND(V37&lt;&gt;"準",V37&lt;&gt;"深",T37="")),OR(V37="休",AND(OR(V37="準",V37="深"),OR(W37="休",U$17=30,W$18="×")),U$17=31,V$18="×",V37="")))))),40,0))))</f>
        <v>0</v>
      </c>
      <c r="V178" s="193">
        <f t="shared" ref="V178" si="570">IF(AND($D$1="二交代制",V$17&gt;=1,V$17&lt;=28,V37="当",W37="明",X37="休",Y37="当"),10,IF(AND($D$1="三交代制",V$17&gt;=2,V$17&lt;=30,OR(V37="準",V37="深"),OR(W37="準",W37="深"),OR(X37="準",X37="深")),20,IF(AND($D$1="二交代制",OR(V37="当",V37="明"),NOT(OR(AND(V37="当",OR(W37="明",V$17=31,W$18="×"),OR(X37="休",V$17=30,V$17=31,X$18="×")),AND(V37="明",OR(U37="当",V$17=1),OR(W37="休",V$17=31,W$18="×"))))),30,IF(AND($D$1="三交代制",U37&lt;&gt;"準",U37&lt;&gt;"深",OR(V37="準",V37="深"),(NOT(OR(AND(V37="準",OR(U37="日",U37="休",V$17=1,AND(W37&lt;&gt;"準",W37&lt;&gt;"深",U37="")),OR(W37="休",AND(W37="準",OR(X37="休",V$17=30,X$18="×")),V$17=31,W$18="×",W37="")),AND(V37="深",OR(U37="休",V$17=1,AND(W37&lt;&gt;"準",W37&lt;&gt;"深",U37="")),OR(W37="休",AND(OR(W37="準",W37="深"),OR(X37="休",V$17=30,X$18="×")),V$17=31,W$18="×",W37="")))))),40,0))))</f>
        <v>0</v>
      </c>
      <c r="W178" s="193">
        <f t="shared" ref="W178" si="571">IF(AND($D$1="二交代制",W$17&gt;=1,W$17&lt;=28,W37="当",X37="明",Y37="休",Z37="当"),10,IF(AND($D$1="三交代制",W$17&gt;=2,W$17&lt;=30,OR(W37="準",W37="深"),OR(X37="準",X37="深"),OR(Y37="準",Y37="深")),20,IF(AND($D$1="二交代制",OR(W37="当",W37="明"),NOT(OR(AND(W37="当",OR(X37="明",W$17=31,X$18="×"),OR(Y37="休",W$17=30,W$17=31,Y$18="×")),AND(W37="明",OR(V37="当",W$17=1),OR(X37="休",W$17=31,X$18="×"))))),30,IF(AND($D$1="三交代制",V37&lt;&gt;"準",V37&lt;&gt;"深",OR(W37="準",W37="深"),(NOT(OR(AND(W37="準",OR(V37="日",V37="休",W$17=1,AND(X37&lt;&gt;"準",X37&lt;&gt;"深",V37="")),OR(X37="休",AND(X37="準",OR(Y37="休",W$17=30,Y$18="×")),W$17=31,X$18="×",X37="")),AND(W37="深",OR(V37="休",W$17=1,AND(X37&lt;&gt;"準",X37&lt;&gt;"深",V37="")),OR(X37="休",AND(OR(X37="準",X37="深"),OR(Y37="休",W$17=30,Y$18="×")),W$17=31,X$18="×",X37="")))))),40,0))))</f>
        <v>0</v>
      </c>
      <c r="X178" s="193">
        <f t="shared" ref="X178" si="572">IF(AND($D$1="二交代制",X$17&gt;=1,X$17&lt;=28,X37="当",Y37="明",Z37="休",AA37="当"),10,IF(AND($D$1="三交代制",X$17&gt;=2,X$17&lt;=30,OR(X37="準",X37="深"),OR(Y37="準",Y37="深"),OR(Z37="準",Z37="深")),20,IF(AND($D$1="二交代制",OR(X37="当",X37="明"),NOT(OR(AND(X37="当",OR(Y37="明",X$17=31,Y$18="×"),OR(Z37="休",X$17=30,X$17=31,Z$18="×")),AND(X37="明",OR(W37="当",X$17=1),OR(Y37="休",X$17=31,Y$18="×"))))),30,IF(AND($D$1="三交代制",W37&lt;&gt;"準",W37&lt;&gt;"深",OR(X37="準",X37="深"),(NOT(OR(AND(X37="準",OR(W37="日",W37="休",X$17=1,AND(Y37&lt;&gt;"準",Y37&lt;&gt;"深",W37="")),OR(Y37="休",AND(Y37="準",OR(Z37="休",X$17=30,Z$18="×")),X$17=31,Y$18="×",Y37="")),AND(X37="深",OR(W37="休",X$17=1,AND(Y37&lt;&gt;"準",Y37&lt;&gt;"深",W37="")),OR(Y37="休",AND(OR(Y37="準",Y37="深"),OR(Z37="休",X$17=30,Z$18="×")),X$17=31,Y$18="×",Y37="")))))),40,0))))</f>
        <v>0</v>
      </c>
      <c r="Y178" s="193">
        <f t="shared" ref="Y178" si="573">IF(AND($D$1="二交代制",Y$17&gt;=1,Y$17&lt;=28,Y37="当",Z37="明",AA37="休",AB37="当"),10,IF(AND($D$1="三交代制",Y$17&gt;=2,Y$17&lt;=30,OR(Y37="準",Y37="深"),OR(Z37="準",Z37="深"),OR(AA37="準",AA37="深")),20,IF(AND($D$1="二交代制",OR(Y37="当",Y37="明"),NOT(OR(AND(Y37="当",OR(Z37="明",Y$17=31,Z$18="×"),OR(AA37="休",Y$17=30,Y$17=31,AA$18="×")),AND(Y37="明",OR(X37="当",Y$17=1),OR(Z37="休",Y$17=31,Z$18="×"))))),30,IF(AND($D$1="三交代制",X37&lt;&gt;"準",X37&lt;&gt;"深",OR(Y37="準",Y37="深"),(NOT(OR(AND(Y37="準",OR(X37="日",X37="休",Y$17=1,AND(Z37&lt;&gt;"準",Z37&lt;&gt;"深",X37="")),OR(Z37="休",AND(Z37="準",OR(AA37="休",Y$17=30,AA$18="×")),Y$17=31,Z$18="×",Z37="")),AND(Y37="深",OR(X37="休",Y$17=1,AND(Z37&lt;&gt;"準",Z37&lt;&gt;"深",X37="")),OR(Z37="休",AND(OR(Z37="準",Z37="深"),OR(AA37="休",Y$17=30,AA$18="×")),Y$17=31,Z$18="×",Z37="")))))),40,0))))</f>
        <v>0</v>
      </c>
      <c r="Z178" s="193">
        <f t="shared" ref="Z178" si="574">IF(AND($D$1="二交代制",Z$17&gt;=1,Z$17&lt;=28,Z37="当",AA37="明",AB37="休",AC37="当"),10,IF(AND($D$1="三交代制",Z$17&gt;=2,Z$17&lt;=30,OR(Z37="準",Z37="深"),OR(AA37="準",AA37="深"),OR(AB37="準",AB37="深")),20,IF(AND($D$1="二交代制",OR(Z37="当",Z37="明"),NOT(OR(AND(Z37="当",OR(AA37="明",Z$17=31,AA$18="×"),OR(AB37="休",Z$17=30,Z$17=31,AB$18="×")),AND(Z37="明",OR(Y37="当",Z$17=1),OR(AA37="休",Z$17=31,AA$18="×"))))),30,IF(AND($D$1="三交代制",Y37&lt;&gt;"準",Y37&lt;&gt;"深",OR(Z37="準",Z37="深"),(NOT(OR(AND(Z37="準",OR(Y37="日",Y37="休",Z$17=1,AND(AA37&lt;&gt;"準",AA37&lt;&gt;"深",Y37="")),OR(AA37="休",AND(AA37="準",OR(AB37="休",Z$17=30,AB$18="×")),Z$17=31,AA$18="×",AA37="")),AND(Z37="深",OR(Y37="休",Z$17=1,AND(AA37&lt;&gt;"準",AA37&lt;&gt;"深",Y37="")),OR(AA37="休",AND(OR(AA37="準",AA37="深"),OR(AB37="休",Z$17=30,AB$18="×")),Z$17=31,AA$18="×",AA37="")))))),40,0))))</f>
        <v>0</v>
      </c>
      <c r="AA178" s="193">
        <f t="shared" ref="AA178" si="575">IF(AND($D$1="二交代制",AA$17&gt;=1,AA$17&lt;=28,AA37="当",AB37="明",AC37="休",AD37="当"),10,IF(AND($D$1="三交代制",AA$17&gt;=2,AA$17&lt;=30,OR(AA37="準",AA37="深"),OR(AB37="準",AB37="深"),OR(AC37="準",AC37="深")),20,IF(AND($D$1="二交代制",OR(AA37="当",AA37="明"),NOT(OR(AND(AA37="当",OR(AB37="明",AA$17=31,AB$18="×"),OR(AC37="休",AA$17=30,AA$17=31,AC$18="×")),AND(AA37="明",OR(Z37="当",AA$17=1),OR(AB37="休",AA$17=31,AB$18="×"))))),30,IF(AND($D$1="三交代制",Z37&lt;&gt;"準",Z37&lt;&gt;"深",OR(AA37="準",AA37="深"),(NOT(OR(AND(AA37="準",OR(Z37="日",Z37="休",AA$17=1,AND(AB37&lt;&gt;"準",AB37&lt;&gt;"深",Z37="")),OR(AB37="休",AND(AB37="準",OR(AC37="休",AA$17=30,AC$18="×")),AA$17=31,AB$18="×",AB37="")),AND(AA37="深",OR(Z37="休",AA$17=1,AND(AB37&lt;&gt;"準",AB37&lt;&gt;"深",Z37="")),OR(AB37="休",AND(OR(AB37="準",AB37="深"),OR(AC37="休",AA$17=30,AC$18="×")),AA$17=31,AB$18="×",AB37="")))))),40,0))))</f>
        <v>0</v>
      </c>
      <c r="AB178" s="193">
        <f t="shared" ref="AB178" si="576">IF(AND($D$1="二交代制",AB$17&gt;=1,AB$17&lt;=28,AB37="当",AC37="明",AD37="休",AE37="当"),10,IF(AND($D$1="三交代制",AB$17&gt;=2,AB$17&lt;=30,OR(AB37="準",AB37="深"),OR(AC37="準",AC37="深"),OR(AD37="準",AD37="深")),20,IF(AND($D$1="二交代制",OR(AB37="当",AB37="明"),NOT(OR(AND(AB37="当",OR(AC37="明",AB$17=31,AC$18="×"),OR(AD37="休",AB$17=30,AB$17=31,AD$18="×")),AND(AB37="明",OR(AA37="当",AB$17=1),OR(AC37="休",AB$17=31,AC$18="×"))))),30,IF(AND($D$1="三交代制",AA37&lt;&gt;"準",AA37&lt;&gt;"深",OR(AB37="準",AB37="深"),(NOT(OR(AND(AB37="準",OR(AA37="日",AA37="休",AB$17=1,AND(AC37&lt;&gt;"準",AC37&lt;&gt;"深",AA37="")),OR(AC37="休",AND(AC37="準",OR(AD37="休",AB$17=30,AD$18="×")),AB$17=31,AC$18="×",AC37="")),AND(AB37="深",OR(AA37="休",AB$17=1,AND(AC37&lt;&gt;"準",AC37&lt;&gt;"深",AA37="")),OR(AC37="休",AND(OR(AC37="準",AC37="深"),OR(AD37="休",AB$17=30,AD$18="×")),AB$17=31,AC$18="×",AC37="")))))),40,0))))</f>
        <v>0</v>
      </c>
      <c r="AC178" s="193">
        <f t="shared" ref="AC178" si="577">IF(AND($D$1="二交代制",AC$17&gt;=1,AC$17&lt;=28,AC37="当",AD37="明",AE37="休",AF37="当"),10,IF(AND($D$1="三交代制",AC$17&gt;=2,AC$17&lt;=30,OR(AC37="準",AC37="深"),OR(AD37="準",AD37="深"),OR(AE37="準",AE37="深")),20,IF(AND($D$1="二交代制",OR(AC37="当",AC37="明"),NOT(OR(AND(AC37="当",OR(AD37="明",AC$17=31,AD$18="×"),OR(AE37="休",AC$17=30,AC$17=31,AE$18="×")),AND(AC37="明",OR(AB37="当",AC$17=1),OR(AD37="休",AC$17=31,AD$18="×"))))),30,IF(AND($D$1="三交代制",AB37&lt;&gt;"準",AB37&lt;&gt;"深",OR(AC37="準",AC37="深"),(NOT(OR(AND(AC37="準",OR(AB37="日",AB37="休",AC$17=1,AND(AD37&lt;&gt;"準",AD37&lt;&gt;"深",AB37="")),OR(AD37="休",AND(AD37="準",OR(AE37="休",AC$17=30,AE$18="×")),AC$17=31,AD$18="×",AD37="")),AND(AC37="深",OR(AB37="休",AC$17=1,AND(AD37&lt;&gt;"準",AD37&lt;&gt;"深",AB37="")),OR(AD37="休",AND(OR(AD37="準",AD37="深"),OR(AE37="休",AC$17=30,AE$18="×")),AC$17=31,AD$18="×",AD37="")))))),40,0))))</f>
        <v>0</v>
      </c>
      <c r="AD178" s="193">
        <f t="shared" ref="AD178" si="578">IF(AND($D$1="二交代制",AD$17&gt;=1,AD$17&lt;=28,AD37="当",AE37="明",AF37="休",AG37="当"),10,IF(AND($D$1="三交代制",AD$17&gt;=2,AD$17&lt;=30,OR(AD37="準",AD37="深"),OR(AE37="準",AE37="深"),OR(AF37="準",AF37="深")),20,IF(AND($D$1="二交代制",OR(AD37="当",AD37="明"),NOT(OR(AND(AD37="当",OR(AE37="明",AD$17=31,AE$18="×"),OR(AF37="休",AD$17=30,AD$17=31,AF$18="×")),AND(AD37="明",OR(AC37="当",AD$17=1),OR(AE37="休",AD$17=31,AE$18="×"))))),30,IF(AND($D$1="三交代制",AC37&lt;&gt;"準",AC37&lt;&gt;"深",OR(AD37="準",AD37="深"),(NOT(OR(AND(AD37="準",OR(AC37="日",AC37="休",AD$17=1,AND(AE37&lt;&gt;"準",AE37&lt;&gt;"深",AC37="")),OR(AE37="休",AND(AE37="準",OR(AF37="休",AD$17=30,AF$18="×")),AD$17=31,AE$18="×",AE37="")),AND(AD37="深",OR(AC37="休",AD$17=1,AND(AE37&lt;&gt;"準",AE37&lt;&gt;"深",AC37="")),OR(AE37="休",AND(OR(AE37="準",AE37="深"),OR(AF37="休",AD$17=30,AF$18="×")),AD$17=31,AE$18="×",AE37="")))))),40,0))))</f>
        <v>0</v>
      </c>
      <c r="AE178" s="193">
        <f t="shared" ref="AE178" si="579">IF(AND($D$1="二交代制",AE$17&gt;=1,AE$17&lt;=28,AE37="当",AF37="明",AG37="休",AH37="当"),10,IF(AND($D$1="三交代制",AE$17&gt;=2,AE$17&lt;=30,OR(AE37="準",AE37="深"),OR(AF37="準",AF37="深"),OR(AG37="準",AG37="深")),20,IF(AND($D$1="二交代制",OR(AE37="当",AE37="明"),NOT(OR(AND(AE37="当",OR(AF37="明",AE$17=31,AF$18="×"),OR(AG37="休",AE$17=30,AE$17=31,AG$18="×")),AND(AE37="明",OR(AD37="当",AE$17=1),OR(AF37="休",AE$17=31,AF$18="×"))))),30,IF(AND($D$1="三交代制",AD37&lt;&gt;"準",AD37&lt;&gt;"深",OR(AE37="準",AE37="深"),(NOT(OR(AND(AE37="準",OR(AD37="日",AD37="休",AE$17=1,AND(AF37&lt;&gt;"準",AF37&lt;&gt;"深",AD37="")),OR(AF37="休",AND(AF37="準",OR(AG37="休",AE$17=30,AG$18="×")),AE$17=31,AF$18="×",AF37="")),AND(AE37="深",OR(AD37="休",AE$17=1,AND(AF37&lt;&gt;"準",AF37&lt;&gt;"深",AD37="")),OR(AF37="休",AND(OR(AF37="準",AF37="深"),OR(AG37="休",AE$17=30,AG$18="×")),AE$17=31,AF$18="×",AF37="")))))),40,0))))</f>
        <v>0</v>
      </c>
      <c r="AF178" s="193">
        <f t="shared" ref="AF178" si="580">IF(AND($D$1="二交代制",AF$17&gt;=1,AF$17&lt;=28,AF37="当",AG37="明",AH37="休",AI37="当"),10,IF(AND($D$1="三交代制",AF$17&gt;=2,AF$17&lt;=30,OR(AF37="準",AF37="深"),OR(AG37="準",AG37="深"),OR(AH37="準",AH37="深")),20,IF(AND($D$1="二交代制",OR(AF37="当",AF37="明"),NOT(OR(AND(AF37="当",OR(AG37="明",AF$17=31,AG$18="×"),OR(AH37="休",AF$17=30,AF$17=31,AH$18="×")),AND(AF37="明",OR(AE37="当",AF$17=1),OR(AG37="休",AF$17=31,AG$18="×"))))),30,IF(AND($D$1="三交代制",AE37&lt;&gt;"準",AE37&lt;&gt;"深",OR(AF37="準",AF37="深"),(NOT(OR(AND(AF37="準",OR(AE37="日",AE37="休",AF$17=1,AND(AG37&lt;&gt;"準",AG37&lt;&gt;"深",AE37="")),OR(AG37="休",AND(AG37="準",OR(AH37="休",AF$17=30,AH$18="×")),AF$17=31,AG$18="×",AG37="")),AND(AF37="深",OR(AE37="休",AF$17=1,AND(AG37&lt;&gt;"準",AG37&lt;&gt;"深",AE37="")),OR(AG37="休",AND(OR(AG37="準",AG37="深"),OR(AH37="休",AF$17=30,AH$18="×")),AF$17=31,AG$18="×",AG37="")))))),40,0))))</f>
        <v>0</v>
      </c>
      <c r="AG178" s="193">
        <f t="shared" ref="AG178" si="581">IF(AND($D$1="二交代制",AG$17&gt;=1,AG$17&lt;=28,AG37="当",AH37="明",AI37="休",AJ37="当"),10,IF(AND($D$1="三交代制",AG$17&gt;=2,AG$17&lt;=30,OR(AG37="準",AG37="深"),OR(AH37="準",AH37="深"),OR(AI37="準",AI37="深")),20,IF(AND($D$1="二交代制",OR(AG37="当",AG37="明"),NOT(OR(AND(AG37="当",OR(AH37="明",AG$17=31,AH$18="×"),OR(AI37="休",AG$17=30,AG$17=31,AI$18="×")),AND(AG37="明",OR(AF37="当",AG$17=1),OR(AH37="休",AG$17=31,AH$18="×"))))),30,IF(AND($D$1="三交代制",AF37&lt;&gt;"準",AF37&lt;&gt;"深",OR(AG37="準",AG37="深"),(NOT(OR(AND(AG37="準",OR(AF37="日",AF37="休",AG$17=1,AND(AH37&lt;&gt;"準",AH37&lt;&gt;"深",AF37="")),OR(AH37="休",AND(AH37="準",OR(AI37="休",AG$17=30,AI$18="×")),AG$17=31,AH$18="×",AH37="")),AND(AG37="深",OR(AF37="休",AG$17=1,AND(AH37&lt;&gt;"準",AH37&lt;&gt;"深",AF37="")),OR(AH37="休",AND(OR(AH37="準",AH37="深"),OR(AI37="休",AG$17=30,AI$18="×")),AG$17=31,AH$18="×",AH37="")))))),40,0))))</f>
        <v>0</v>
      </c>
      <c r="AH178" s="193">
        <f t="shared" ref="AH178" si="582">IF(AND($D$1="二交代制",AH$17&gt;=1,AH$17&lt;=28,AH37="当",AI37="明",AJ37="休",AK37="当"),10,IF(AND($D$1="三交代制",AH$17&gt;=2,AH$17&lt;=30,OR(AH37="準",AH37="深"),OR(AI37="準",AI37="深"),OR(AJ37="準",AJ37="深")),20,IF(AND($D$1="二交代制",OR(AH37="当",AH37="明"),NOT(OR(AND(AH37="当",OR(AI37="明",AH$17=31,AI$18="×"),OR(AJ37="休",AH$17=30,AH$17=31,AJ$18="×")),AND(AH37="明",OR(AG37="当",AH$17=1),OR(AI37="休",AH$17=31,AI$18="×"))))),30,IF(AND($D$1="三交代制",AG37&lt;&gt;"準",AG37&lt;&gt;"深",OR(AH37="準",AH37="深"),(NOT(OR(AND(AH37="準",OR(AG37="日",AG37="休",AH$17=1,AND(AI37&lt;&gt;"準",AI37&lt;&gt;"深",AG37="")),OR(AI37="休",AND(AI37="準",OR(AJ37="休",AH$17=30,AJ$18="×")),AH$17=31,AI$18="×",AI37="")),AND(AH37="深",OR(AG37="休",AH$17=1,AND(AI37&lt;&gt;"準",AI37&lt;&gt;"深",AG37="")),OR(AI37="休",AND(OR(AI37="準",AI37="深"),OR(AJ37="休",AH$17=30,AJ$18="×")),AH$17=31,AI$18="×",AI37="")))))),40,0))))</f>
        <v>0</v>
      </c>
      <c r="AI178" s="193">
        <f t="shared" ref="AI178" si="583">IF(AND($D$1="二交代制",AI$17&gt;=1,AI$17&lt;=28,AI37="当",AJ37="明",AK37="休",AL37="当"),10,IF(AND($D$1="三交代制",AI$17&gt;=2,AI$17&lt;=30,OR(AI37="準",AI37="深"),OR(AJ37="準",AJ37="深"),OR(AK37="準",AK37="深")),20,IF(AND($D$1="二交代制",OR(AI37="当",AI37="明"),NOT(OR(AND(AI37="当",OR(AJ37="明",AI$17=31,AJ$18="×"),OR(AK37="休",AI$17=30,AI$17=31,AK$18="×")),AND(AI37="明",OR(AH37="当",AI$17=1),OR(AJ37="休",AI$17=31,AJ$18="×"))))),30,IF(AND($D$1="三交代制",AH37&lt;&gt;"準",AH37&lt;&gt;"深",OR(AI37="準",AI37="深"),(NOT(OR(AND(AI37="準",OR(AH37="日",AH37="休",AI$17=1,AND(AJ37&lt;&gt;"準",AJ37&lt;&gt;"深",AH37="")),OR(AJ37="休",AND(AJ37="準",OR(AK37="休",AI$17=30,AK$18="×")),AI$17=31,AJ$18="×",AJ37="")),AND(AI37="深",OR(AH37="休",AI$17=1,AND(AJ37&lt;&gt;"準",AJ37&lt;&gt;"深",AH37="")),OR(AJ37="休",AND(OR(AJ37="準",AJ37="深"),OR(AK37="休",AI$17=30,AK$18="×")),AI$17=31,AJ$18="×",AJ37="")))))),40,0))))</f>
        <v>0</v>
      </c>
      <c r="AJ178" s="193">
        <f t="shared" ref="AJ178" si="584">IF(AND($D$1="二交代制",AJ$17&gt;=1,AJ$17&lt;=28,AJ37="当",AK37="明",AL37="休",AM37="当"),10,IF(AND($D$1="三交代制",AJ$17&gt;=2,AJ$17&lt;=30,OR(AJ37="準",AJ37="深"),OR(AK37="準",AK37="深"),OR(AL37="準",AL37="深")),20,IF(AND($D$1="二交代制",OR(AJ37="当",AJ37="明"),NOT(OR(AND(AJ37="当",OR(AK37="明",AJ$17=31,AK$18="×"),OR(AL37="休",AJ$17=30,AJ$17=31,AL$18="×")),AND(AJ37="明",OR(AI37="当",AJ$17=1),OR(AK37="休",AJ$17=31,AK$18="×"))))),30,IF(AND($D$1="三交代制",AI37&lt;&gt;"準",AI37&lt;&gt;"深",OR(AJ37="準",AJ37="深"),(NOT(OR(AND(AJ37="準",OR(AI37="日",AI37="休",AJ$17=1,AND(AK37&lt;&gt;"準",AK37&lt;&gt;"深",AI37="")),OR(AK37="休",AND(AK37="準",OR(AL37="休",AJ$17=30,AL$18="×")),AJ$17=31,AK$18="×",AK37="")),AND(AJ37="深",OR(AI37="休",AJ$17=1,AND(AK37&lt;&gt;"準",AK37&lt;&gt;"深",AI37="")),OR(AK37="休",AND(OR(AK37="準",AK37="深"),OR(AL37="休",AJ$17=30,AL$18="×")),AJ$17=31,AK$18="×",AK37="")))))),40,0))))</f>
        <v>0</v>
      </c>
      <c r="AK178" s="193">
        <f t="shared" ref="AK178" si="585">IF(AND($D$1="二交代制",AK$17&gt;=1,AK$17&lt;=28,AK37="当",AL37="明",AM37="休",AN37="当"),10,IF(AND($D$1="三交代制",AK$17&gt;=2,AK$17&lt;=30,OR(AK37="準",AK37="深"),OR(AL37="準",AL37="深"),OR(AM37="準",AM37="深")),20,IF(AND($D$1="二交代制",OR(AK37="当",AK37="明"),NOT(OR(AND(AK37="当",OR(AL37="明",AK$17=31,AL$18="×"),OR(AM37="休",AK$17=30,AK$17=31,AM$18="×")),AND(AK37="明",OR(AJ37="当",AK$17=1),OR(AL37="休",AK$17=31,AL$18="×"))))),30,IF(AND($D$1="三交代制",AJ37&lt;&gt;"準",AJ37&lt;&gt;"深",OR(AK37="準",AK37="深"),(NOT(OR(AND(AK37="準",OR(AJ37="日",AJ37="休",AK$17=1,AND(AL37&lt;&gt;"準",AL37&lt;&gt;"深",AJ37="")),OR(AL37="休",AND(AL37="準",OR(AM37="休",AK$17=30,AM$18="×")),AK$17=31,AL$18="×",AL37="")),AND(AK37="深",OR(AJ37="休",AK$17=1,AND(AL37&lt;&gt;"準",AL37&lt;&gt;"深",AJ37="")),OR(AL37="休",AND(OR(AL37="準",AL37="深"),OR(AM37="休",AK$17=30,AM$18="×")),AK$17=31,AL$18="×",AL37="")))))),40,0))))</f>
        <v>0</v>
      </c>
      <c r="AL178" s="193">
        <f t="shared" ref="AL178" si="586">IF(AND($D$1="二交代制",AL$17&gt;=1,AL$17&lt;=28,AL37="当",AM37="明",AN37="休",AO37="当"),10,IF(AND($D$1="三交代制",AL$17&gt;=2,AL$17&lt;=30,OR(AL37="準",AL37="深"),OR(AM37="準",AM37="深"),OR(AN37="準",AN37="深")),20,IF(AND($D$1="二交代制",OR(AL37="当",AL37="明"),NOT(OR(AND(AL37="当",OR(AM37="明",AL$17=31,AM$18="×"),OR(AN37="休",AL$17=30,AL$17=31,AN$18="×")),AND(AL37="明",OR(AK37="当",AL$17=1),OR(AM37="休",AL$17=31,AM$18="×"))))),30,IF(AND($D$1="三交代制",AK37&lt;&gt;"準",AK37&lt;&gt;"深",OR(AL37="準",AL37="深"),(NOT(OR(AND(AL37="準",OR(AK37="日",AK37="休",AL$17=1,AND(AM37&lt;&gt;"準",AM37&lt;&gt;"深",AK37="")),OR(AM37="休",AND(AM37="準",OR(AN37="休",AL$17=30,AN$18="×")),AL$17=31,AM$18="×",AM37="")),AND(AL37="深",OR(AK37="休",AL$17=1,AND(AM37&lt;&gt;"準",AM37&lt;&gt;"深",AK37="")),OR(AM37="休",AND(OR(AM37="準",AM37="深"),OR(AN37="休",AL$17=30,AN$18="×")),AL$17=31,AM$18="×",AM37="")))))),40,0))))</f>
        <v>0</v>
      </c>
      <c r="AM178" s="193">
        <f t="shared" ref="AM178" si="587">IF(AND($D$1="二交代制",AM$17&gt;=1,AM$17&lt;=28,AM37="当",AN37="明",AO37="休",AP37="当"),10,IF(AND($D$1="三交代制",AM$17&gt;=2,AM$17&lt;=30,OR(AM37="準",AM37="深"),OR(AN37="準",AN37="深"),OR(AO37="準",AO37="深")),20,IF(AND($D$1="二交代制",OR(AM37="当",AM37="明"),NOT(OR(AND(AM37="当",OR(AN37="明",AM$17=31,AN$18="×"),OR(AO37="休",AM$17=30,AM$17=31,AO$18="×")),AND(AM37="明",OR(AL37="当",AM$17=1),OR(AN37="休",AM$17=31,AN$18="×"))))),30,IF(AND($D$1="三交代制",AL37&lt;&gt;"準",AL37&lt;&gt;"深",OR(AM37="準",AM37="深"),(NOT(OR(AND(AM37="準",OR(AL37="日",AL37="休",AM$17=1,AND(AN37&lt;&gt;"準",AN37&lt;&gt;"深",AL37="")),OR(AN37="休",AND(AN37="準",OR(AO37="休",AM$17=30,AO$18="×")),AM$17=31,AN$18="×",AN37="")),AND(AM37="深",OR(AL37="休",AM$17=1,AND(AN37&lt;&gt;"準",AN37&lt;&gt;"深",AL37="")),OR(AN37="休",AND(OR(AN37="準",AN37="深"),OR(AO37="休",AM$17=30,AO$18="×")),AM$17=31,AN$18="×",AN37="")))))),40,0))))</f>
        <v>0</v>
      </c>
      <c r="AN178" s="193">
        <f t="shared" ref="AN178" si="588">IF(AND($D$1="二交代制",AN$17&gt;=1,AN$17&lt;=28,AN37="当",AO37="明",AP37="休",AQ37="当"),10,IF(AND($D$1="三交代制",AN$17&gt;=2,AN$17&lt;=30,OR(AN37="準",AN37="深"),OR(AO37="準",AO37="深"),OR(AP37="準",AP37="深")),20,IF(AND($D$1="二交代制",OR(AN37="当",AN37="明"),NOT(OR(AND(AN37="当",OR(AO37="明",AN$17=31,AO$18="×"),OR(AP37="休",AN$17=30,AN$17=31,AP$18="×")),AND(AN37="明",OR(AM37="当",AN$17=1),OR(AO37="休",AN$17=31,AO$18="×"))))),30,IF(AND($D$1="三交代制",AM37&lt;&gt;"準",AM37&lt;&gt;"深",OR(AN37="準",AN37="深"),(NOT(OR(AND(AN37="準",OR(AM37="日",AM37="休",AN$17=1,AND(AO37&lt;&gt;"準",AO37&lt;&gt;"深",AM37="")),OR(AO37="休",AND(AO37="準",OR(AP37="休",AN$17=30,AP$18="×")),AN$17=31,AO$18="×",AO37="")),AND(AN37="深",OR(AM37="休",AN$17=1,AND(AO37&lt;&gt;"準",AO37&lt;&gt;"深",AM37="")),OR(AO37="休",AND(OR(AO37="準",AO37="深"),OR(AP37="休",AN$17=30,AP$18="×")),AN$17=31,AO$18="×",AO37="")))))),40,0))))</f>
        <v>0</v>
      </c>
      <c r="AO178" s="193">
        <f t="shared" ref="AO178" si="589">IF(AND($D$1="二交代制",AO$17&gt;=1,AO$17&lt;=28,AO37="当",AP37="明",AQ37="休",AR37="当"),10,IF(AND($D$1="三交代制",AO$17&gt;=2,AO$17&lt;=30,OR(AO37="準",AO37="深"),OR(AP37="準",AP37="深"),OR(AQ37="準",AQ37="深")),20,IF(AND($D$1="二交代制",OR(AO37="当",AO37="明"),NOT(OR(AND(AO37="当",OR(AP37="明",AO$17=31,AP$18="×"),OR(AQ37="休",AO$17=30,AO$17=31,AQ$18="×")),AND(AO37="明",OR(AN37="当",AO$17=1),OR(AP37="休",AO$17=31,AP$18="×"))))),30,IF(AND($D$1="三交代制",AN37&lt;&gt;"準",AN37&lt;&gt;"深",OR(AO37="準",AO37="深"),(NOT(OR(AND(AO37="準",OR(AN37="日",AN37="休",AO$17=1,AND(AP37&lt;&gt;"準",AP37&lt;&gt;"深",AN37="")),OR(AP37="休",AND(AP37="準",OR(AQ37="休",AO$17=30,AQ$18="×")),AO$17=31,AP$18="×",AP37="")),AND(AO37="深",OR(AN37="休",AO$17=1,AND(AP37&lt;&gt;"準",AP37&lt;&gt;"深",AN37="")),OR(AP37="休",AND(OR(AP37="準",AP37="深"),OR(AQ37="休",AO$17=30,AQ$18="×")),AO$17=31,AP$18="×",AP37="")))))),40,0))))</f>
        <v>0</v>
      </c>
      <c r="AP178" s="100"/>
      <c r="AQ178" s="100"/>
      <c r="BA178" s="87" t="str">
        <f>IF(Aチーム用勤務希望表!BA178&lt;&gt;"",Aチーム用勤務希望表!BA178,"")</f>
        <v>勤労感謝の日</v>
      </c>
      <c r="BB178" s="140">
        <f>IF(Aチーム用勤務希望表!BB178&lt;&gt;"",Aチーム用勤務希望表!BB178,"")</f>
        <v>44888</v>
      </c>
      <c r="BC178" s="87" t="str">
        <f>IF(Aチーム用勤務希望表!BC178&lt;&gt;"",Aチーム用勤務希望表!BC178,"")</f>
        <v/>
      </c>
      <c r="BD178" s="98">
        <f t="shared" si="332"/>
        <v>0</v>
      </c>
      <c r="BE178" s="98">
        <f t="shared" si="332"/>
        <v>0</v>
      </c>
      <c r="BF178" s="98">
        <f t="shared" si="332"/>
        <v>0</v>
      </c>
      <c r="BG178" s="98">
        <f t="shared" si="332"/>
        <v>0</v>
      </c>
      <c r="BH178" s="98">
        <f t="shared" si="332"/>
        <v>0</v>
      </c>
      <c r="BI178" s="98">
        <f t="shared" si="332"/>
        <v>0</v>
      </c>
      <c r="BJ178" s="98">
        <f t="shared" si="332"/>
        <v>0</v>
      </c>
      <c r="BK178" s="98">
        <f t="shared" si="332"/>
        <v>0</v>
      </c>
      <c r="BL178" s="98">
        <f t="shared" si="332"/>
        <v>0</v>
      </c>
      <c r="BM178" s="98">
        <f t="shared" si="332"/>
        <v>0</v>
      </c>
      <c r="BN178" s="98">
        <f t="shared" si="332"/>
        <v>0</v>
      </c>
      <c r="BO178" s="98">
        <f t="shared" si="332"/>
        <v>0</v>
      </c>
      <c r="BP178" s="98">
        <f t="shared" si="332"/>
        <v>0</v>
      </c>
      <c r="BQ178" s="98">
        <f t="shared" si="332"/>
        <v>0</v>
      </c>
      <c r="BR178" s="98">
        <f t="shared" si="332"/>
        <v>0</v>
      </c>
      <c r="BS178" s="98">
        <f t="shared" ref="BN178:CC189" si="590">IF($BA178="",0,IF(BS$162=$BB178,1,0))</f>
        <v>0</v>
      </c>
      <c r="BT178" s="98">
        <f t="shared" si="590"/>
        <v>0</v>
      </c>
      <c r="BU178" s="98">
        <f t="shared" si="590"/>
        <v>0</v>
      </c>
      <c r="BV178" s="98">
        <f t="shared" si="590"/>
        <v>0</v>
      </c>
      <c r="BW178" s="98">
        <f t="shared" si="590"/>
        <v>0</v>
      </c>
      <c r="BX178" s="98">
        <f t="shared" si="333"/>
        <v>0</v>
      </c>
      <c r="BY178" s="98">
        <f t="shared" si="333"/>
        <v>0</v>
      </c>
      <c r="BZ178" s="98">
        <f t="shared" si="333"/>
        <v>0</v>
      </c>
      <c r="CA178" s="98">
        <f t="shared" si="333"/>
        <v>0</v>
      </c>
      <c r="CB178" s="98">
        <f t="shared" si="333"/>
        <v>0</v>
      </c>
      <c r="CC178" s="98">
        <f t="shared" si="333"/>
        <v>0</v>
      </c>
      <c r="CD178" s="98">
        <f t="shared" si="333"/>
        <v>0</v>
      </c>
      <c r="CE178" s="98">
        <f t="shared" si="333"/>
        <v>0</v>
      </c>
      <c r="CF178" s="98">
        <f t="shared" si="333"/>
        <v>0</v>
      </c>
      <c r="CG178" s="98">
        <f t="shared" si="333"/>
        <v>0</v>
      </c>
      <c r="CH178" s="98">
        <f t="shared" si="333"/>
        <v>0</v>
      </c>
    </row>
    <row r="179" spans="3:86" x14ac:dyDescent="0.4">
      <c r="I179" s="307"/>
      <c r="J179" s="202"/>
      <c r="K179" s="193"/>
      <c r="L179" s="193"/>
      <c r="M179" s="193"/>
      <c r="N179" s="193"/>
      <c r="O179" s="193"/>
      <c r="P179" s="193"/>
      <c r="Q179" s="193"/>
      <c r="R179" s="193"/>
      <c r="S179" s="193"/>
      <c r="T179" s="193"/>
      <c r="U179" s="193"/>
      <c r="V179" s="193"/>
      <c r="W179" s="193"/>
      <c r="X179" s="193"/>
      <c r="Y179" s="193"/>
      <c r="Z179" s="193"/>
      <c r="AA179" s="193"/>
      <c r="AB179" s="193"/>
      <c r="AC179" s="193"/>
      <c r="AD179" s="193"/>
      <c r="AE179" s="193"/>
      <c r="AF179" s="193"/>
      <c r="AG179" s="193"/>
      <c r="AH179" s="193"/>
      <c r="AI179" s="193"/>
      <c r="AJ179" s="193"/>
      <c r="AK179" s="193"/>
      <c r="AL179" s="193"/>
      <c r="AM179" s="193"/>
      <c r="AN179" s="193"/>
      <c r="AO179" s="193"/>
      <c r="AP179" s="100"/>
      <c r="AQ179" s="100"/>
      <c r="BA179" s="87" t="str">
        <f>IF(Aチーム用勤務希望表!BA179&lt;&gt;"",Aチーム用勤務希望表!BA179,"")</f>
        <v/>
      </c>
      <c r="BB179" s="140" t="str">
        <f>IF(Aチーム用勤務希望表!BB179&lt;&gt;"",Aチーム用勤務希望表!BB179,"")</f>
        <v/>
      </c>
      <c r="BC179" s="87" t="str">
        <f>IF(Aチーム用勤務希望表!BC179&lt;&gt;"",Aチーム用勤務希望表!BC179,"")</f>
        <v/>
      </c>
      <c r="BD179" s="98">
        <f t="shared" ref="BD179:BM189" si="591">IF($BA179="",0,IF(BD$162=$BB179,1,0))</f>
        <v>0</v>
      </c>
      <c r="BE179" s="98">
        <f t="shared" si="591"/>
        <v>0</v>
      </c>
      <c r="BF179" s="98">
        <f t="shared" si="591"/>
        <v>0</v>
      </c>
      <c r="BG179" s="98">
        <f t="shared" si="591"/>
        <v>0</v>
      </c>
      <c r="BH179" s="98">
        <f t="shared" si="591"/>
        <v>0</v>
      </c>
      <c r="BI179" s="98">
        <f t="shared" si="591"/>
        <v>0</v>
      </c>
      <c r="BJ179" s="98">
        <f t="shared" si="591"/>
        <v>0</v>
      </c>
      <c r="BK179" s="98">
        <f t="shared" si="591"/>
        <v>0</v>
      </c>
      <c r="BL179" s="98">
        <f t="shared" si="591"/>
        <v>0</v>
      </c>
      <c r="BM179" s="98">
        <f t="shared" si="591"/>
        <v>0</v>
      </c>
      <c r="BN179" s="98">
        <f t="shared" si="590"/>
        <v>0</v>
      </c>
      <c r="BO179" s="98">
        <f t="shared" si="590"/>
        <v>0</v>
      </c>
      <c r="BP179" s="98">
        <f t="shared" si="590"/>
        <v>0</v>
      </c>
      <c r="BQ179" s="98">
        <f t="shared" si="590"/>
        <v>0</v>
      </c>
      <c r="BR179" s="98">
        <f t="shared" si="590"/>
        <v>0</v>
      </c>
      <c r="BS179" s="98">
        <f t="shared" si="590"/>
        <v>0</v>
      </c>
      <c r="BT179" s="98">
        <f t="shared" si="590"/>
        <v>0</v>
      </c>
      <c r="BU179" s="98">
        <f t="shared" si="590"/>
        <v>0</v>
      </c>
      <c r="BV179" s="98">
        <f t="shared" si="590"/>
        <v>0</v>
      </c>
      <c r="BW179" s="98">
        <f t="shared" si="590"/>
        <v>0</v>
      </c>
      <c r="BX179" s="98">
        <f t="shared" si="590"/>
        <v>0</v>
      </c>
      <c r="BY179" s="98">
        <f t="shared" si="590"/>
        <v>0</v>
      </c>
      <c r="BZ179" s="98">
        <f t="shared" si="590"/>
        <v>0</v>
      </c>
      <c r="CA179" s="98">
        <f t="shared" si="590"/>
        <v>0</v>
      </c>
      <c r="CB179" s="98">
        <f t="shared" si="590"/>
        <v>0</v>
      </c>
      <c r="CC179" s="98">
        <f t="shared" si="590"/>
        <v>0</v>
      </c>
      <c r="CD179" s="98">
        <f t="shared" ref="CD179:CH189" si="592">IF($BA179="",0,IF(CD$162=$BB179,1,0))</f>
        <v>0</v>
      </c>
      <c r="CE179" s="98">
        <f t="shared" si="592"/>
        <v>0</v>
      </c>
      <c r="CF179" s="98">
        <f t="shared" si="592"/>
        <v>0</v>
      </c>
      <c r="CG179" s="98">
        <f t="shared" si="592"/>
        <v>0</v>
      </c>
      <c r="CH179" s="98">
        <f t="shared" si="592"/>
        <v>0</v>
      </c>
    </row>
    <row r="180" spans="3:86" x14ac:dyDescent="0.4">
      <c r="I180" s="307"/>
      <c r="J180" s="201" t="str">
        <f t="shared" ref="J180" si="593">E39</f>
        <v>吉田</v>
      </c>
      <c r="K180" s="193">
        <f t="shared" ref="K180" si="594">IF(AND($D$1="二交代制",K$17&gt;=1,K$17&lt;=28,K39="当",L39="明",M39="休",N39="当"),10,IF(AND($D$1="三交代制",K$17&gt;=2,K$17&lt;=30,OR(K39="準",K39="深"),OR(L39="準",L39="深"),OR(M39="準",M39="深")),20,IF(AND($D$1="二交代制",OR(K39="当",K39="明"),NOT(OR(AND(K39="当",OR(L39="明",K$17=31,L$18="×"),OR(M39="休",K$17=30,K$17=31,M$18="×")),AND(K39="明",OR(J39="当",K$17=1),OR(L39="休",K$17=31,L$18="×"))))),30,IF(AND($D$1="三交代制",J39&lt;&gt;"準",J39&lt;&gt;"深",OR(K39="準",K39="深"),(NOT(OR(AND(K39="準",OR(J39="日",J39="休",K$17=1,AND(L39&lt;&gt;"準",L39&lt;&gt;"深",J39="")),OR(L39="休",AND(L39="準",OR(M39="休",K$17=30,M$18="×")),K$17=31,L$18="×",L39="")),AND(K39="深",OR(J39="休",K$17=1,AND(L39&lt;&gt;"準",L39&lt;&gt;"深",J39="")),OR(L39="休",AND(OR(L39="準",L39="深"),OR(M39="休",K$17=30,M$18="×")),K$17=31,L$18="×",L39="")))))),40,0))))</f>
        <v>0</v>
      </c>
      <c r="L180" s="193">
        <f t="shared" ref="L180" si="595">IF(AND($D$1="二交代制",L$17&gt;=1,L$17&lt;=28,L39="当",M39="明",N39="休",O39="当"),10,IF(AND($D$1="三交代制",L$17&gt;=2,L$17&lt;=30,OR(L39="準",L39="深"),OR(M39="準",M39="深"),OR(N39="準",N39="深")),20,IF(AND($D$1="二交代制",OR(L39="当",L39="明"),NOT(OR(AND(L39="当",OR(M39="明",L$17=31,M$18="×"),OR(N39="休",L$17=30,L$17=31,N$18="×")),AND(L39="明",OR(K39="当",L$17=1),OR(M39="休",L$17=31,M$18="×"))))),30,IF(AND($D$1="三交代制",K39&lt;&gt;"準",K39&lt;&gt;"深",OR(L39="準",L39="深"),(NOT(OR(AND(L39="準",OR(K39="日",K39="休",L$17=1,AND(M39&lt;&gt;"準",M39&lt;&gt;"深",K39="")),OR(M39="休",AND(M39="準",OR(N39="休",L$17=30,N$18="×")),L$17=31,M$18="×",M39="")),AND(L39="深",OR(K39="休",L$17=1,AND(M39&lt;&gt;"準",M39&lt;&gt;"深",K39="")),OR(M39="休",AND(OR(M39="準",M39="深"),OR(N39="休",L$17=30,N$18="×")),L$17=31,M$18="×",M39="")))))),40,0))))</f>
        <v>0</v>
      </c>
      <c r="M180" s="193">
        <f t="shared" ref="M180" si="596">IF(AND($D$1="二交代制",M$17&gt;=1,M$17&lt;=28,M39="当",N39="明",O39="休",P39="当"),10,IF(AND($D$1="三交代制",M$17&gt;=2,M$17&lt;=30,OR(M39="準",M39="深"),OR(N39="準",N39="深"),OR(O39="準",O39="深")),20,IF(AND($D$1="二交代制",OR(M39="当",M39="明"),NOT(OR(AND(M39="当",OR(N39="明",M$17=31,N$18="×"),OR(O39="休",M$17=30,M$17=31,O$18="×")),AND(M39="明",OR(L39="当",M$17=1),OR(N39="休",M$17=31,N$18="×"))))),30,IF(AND($D$1="三交代制",L39&lt;&gt;"準",L39&lt;&gt;"深",OR(M39="準",M39="深"),(NOT(OR(AND(M39="準",OR(L39="日",L39="休",M$17=1,AND(N39&lt;&gt;"準",N39&lt;&gt;"深",L39="")),OR(N39="休",AND(N39="準",OR(O39="休",M$17=30,O$18="×")),M$17=31,N$18="×",N39="")),AND(M39="深",OR(L39="休",M$17=1,AND(N39&lt;&gt;"準",N39&lt;&gt;"深",L39="")),OR(N39="休",AND(OR(N39="準",N39="深"),OR(O39="休",M$17=30,O$18="×")),M$17=31,N$18="×",N39="")))))),40,0))))</f>
        <v>0</v>
      </c>
      <c r="N180" s="193">
        <f t="shared" ref="N180" si="597">IF(AND($D$1="二交代制",N$17&gt;=1,N$17&lt;=28,N39="当",O39="明",P39="休",Q39="当"),10,IF(AND($D$1="三交代制",N$17&gt;=2,N$17&lt;=30,OR(N39="準",N39="深"),OR(O39="準",O39="深"),OR(P39="準",P39="深")),20,IF(AND($D$1="二交代制",OR(N39="当",N39="明"),NOT(OR(AND(N39="当",OR(O39="明",N$17=31,O$18="×"),OR(P39="休",N$17=30,N$17=31,P$18="×")),AND(N39="明",OR(M39="当",N$17=1),OR(O39="休",N$17=31,O$18="×"))))),30,IF(AND($D$1="三交代制",M39&lt;&gt;"準",M39&lt;&gt;"深",OR(N39="準",N39="深"),(NOT(OR(AND(N39="準",OR(M39="日",M39="休",N$17=1,AND(O39&lt;&gt;"準",O39&lt;&gt;"深",M39="")),OR(O39="休",AND(O39="準",OR(P39="休",N$17=30,P$18="×")),N$17=31,O$18="×",O39="")),AND(N39="深",OR(M39="休",N$17=1,AND(O39&lt;&gt;"準",O39&lt;&gt;"深",M39="")),OR(O39="休",AND(OR(O39="準",O39="深"),OR(P39="休",N$17=30,P$18="×")),N$17=31,O$18="×",O39="")))))),40,0))))</f>
        <v>0</v>
      </c>
      <c r="O180" s="193">
        <f t="shared" ref="O180" si="598">IF(AND($D$1="二交代制",O$17&gt;=1,O$17&lt;=28,O39="当",P39="明",Q39="休",R39="当"),10,IF(AND($D$1="三交代制",O$17&gt;=2,O$17&lt;=30,OR(O39="準",O39="深"),OR(P39="準",P39="深"),OR(Q39="準",Q39="深")),20,IF(AND($D$1="二交代制",OR(O39="当",O39="明"),NOT(OR(AND(O39="当",OR(P39="明",O$17=31,P$18="×"),OR(Q39="休",O$17=30,O$17=31,Q$18="×")),AND(O39="明",OR(N39="当",O$17=1),OR(P39="休",O$17=31,P$18="×"))))),30,IF(AND($D$1="三交代制",N39&lt;&gt;"準",N39&lt;&gt;"深",OR(O39="準",O39="深"),(NOT(OR(AND(O39="準",OR(N39="日",N39="休",O$17=1,AND(P39&lt;&gt;"準",P39&lt;&gt;"深",N39="")),OR(P39="休",AND(P39="準",OR(Q39="休",O$17=30,Q$18="×")),O$17=31,P$18="×",P39="")),AND(O39="深",OR(N39="休",O$17=1,AND(P39&lt;&gt;"準",P39&lt;&gt;"深",N39="")),OR(P39="休",AND(OR(P39="準",P39="深"),OR(Q39="休",O$17=30,Q$18="×")),O$17=31,P$18="×",P39="")))))),40,0))))</f>
        <v>0</v>
      </c>
      <c r="P180" s="193">
        <f t="shared" ref="P180" si="599">IF(AND($D$1="二交代制",P$17&gt;=1,P$17&lt;=28,P39="当",Q39="明",R39="休",S39="当"),10,IF(AND($D$1="三交代制",P$17&gt;=2,P$17&lt;=30,OR(P39="準",P39="深"),OR(Q39="準",Q39="深"),OR(R39="準",R39="深")),20,IF(AND($D$1="二交代制",OR(P39="当",P39="明"),NOT(OR(AND(P39="当",OR(Q39="明",P$17=31,Q$18="×"),OR(R39="休",P$17=30,P$17=31,R$18="×")),AND(P39="明",OR(O39="当",P$17=1),OR(Q39="休",P$17=31,Q$18="×"))))),30,IF(AND($D$1="三交代制",O39&lt;&gt;"準",O39&lt;&gt;"深",OR(P39="準",P39="深"),(NOT(OR(AND(P39="準",OR(O39="日",O39="休",P$17=1,AND(Q39&lt;&gt;"準",Q39&lt;&gt;"深",O39="")),OR(Q39="休",AND(Q39="準",OR(R39="休",P$17=30,R$18="×")),P$17=31,Q$18="×",Q39="")),AND(P39="深",OR(O39="休",P$17=1,AND(Q39&lt;&gt;"準",Q39&lt;&gt;"深",O39="")),OR(Q39="休",AND(OR(Q39="準",Q39="深"),OR(R39="休",P$17=30,R$18="×")),P$17=31,Q$18="×",Q39="")))))),40,0))))</f>
        <v>0</v>
      </c>
      <c r="Q180" s="193">
        <f t="shared" ref="Q180" si="600">IF(AND($D$1="二交代制",Q$17&gt;=1,Q$17&lt;=28,Q39="当",R39="明",S39="休",T39="当"),10,IF(AND($D$1="三交代制",Q$17&gt;=2,Q$17&lt;=30,OR(Q39="準",Q39="深"),OR(R39="準",R39="深"),OR(S39="準",S39="深")),20,IF(AND($D$1="二交代制",OR(Q39="当",Q39="明"),NOT(OR(AND(Q39="当",OR(R39="明",Q$17=31,R$18="×"),OR(S39="休",Q$17=30,Q$17=31,S$18="×")),AND(Q39="明",OR(P39="当",Q$17=1),OR(R39="休",Q$17=31,R$18="×"))))),30,IF(AND($D$1="三交代制",P39&lt;&gt;"準",P39&lt;&gt;"深",OR(Q39="準",Q39="深"),(NOT(OR(AND(Q39="準",OR(P39="日",P39="休",Q$17=1,AND(R39&lt;&gt;"準",R39&lt;&gt;"深",P39="")),OR(R39="休",AND(R39="準",OR(S39="休",Q$17=30,S$18="×")),Q$17=31,R$18="×",R39="")),AND(Q39="深",OR(P39="休",Q$17=1,AND(R39&lt;&gt;"準",R39&lt;&gt;"深",P39="")),OR(R39="休",AND(OR(R39="準",R39="深"),OR(S39="休",Q$17=30,S$18="×")),Q$17=31,R$18="×",R39="")))))),40,0))))</f>
        <v>0</v>
      </c>
      <c r="R180" s="193">
        <f t="shared" ref="R180" si="601">IF(AND($D$1="二交代制",R$17&gt;=1,R$17&lt;=28,R39="当",S39="明",T39="休",U39="当"),10,IF(AND($D$1="三交代制",R$17&gt;=2,R$17&lt;=30,OR(R39="準",R39="深"),OR(S39="準",S39="深"),OR(T39="準",T39="深")),20,IF(AND($D$1="二交代制",OR(R39="当",R39="明"),NOT(OR(AND(R39="当",OR(S39="明",R$17=31,S$18="×"),OR(T39="休",R$17=30,R$17=31,T$18="×")),AND(R39="明",OR(Q39="当",R$17=1),OR(S39="休",R$17=31,S$18="×"))))),30,IF(AND($D$1="三交代制",Q39&lt;&gt;"準",Q39&lt;&gt;"深",OR(R39="準",R39="深"),(NOT(OR(AND(R39="準",OR(Q39="日",Q39="休",R$17=1,AND(S39&lt;&gt;"準",S39&lt;&gt;"深",Q39="")),OR(S39="休",AND(S39="準",OR(T39="休",R$17=30,T$18="×")),R$17=31,S$18="×",S39="")),AND(R39="深",OR(Q39="休",R$17=1,AND(S39&lt;&gt;"準",S39&lt;&gt;"深",Q39="")),OR(S39="休",AND(OR(S39="準",S39="深"),OR(T39="休",R$17=30,T$18="×")),R$17=31,S$18="×",S39="")))))),40,0))))</f>
        <v>0</v>
      </c>
      <c r="S180" s="193">
        <f t="shared" ref="S180" si="602">IF(AND($D$1="二交代制",S$17&gt;=1,S$17&lt;=28,S39="当",T39="明",U39="休",V39="当"),10,IF(AND($D$1="三交代制",S$17&gt;=2,S$17&lt;=30,OR(S39="準",S39="深"),OR(T39="準",T39="深"),OR(U39="準",U39="深")),20,IF(AND($D$1="二交代制",OR(S39="当",S39="明"),NOT(OR(AND(S39="当",OR(T39="明",S$17=31,T$18="×"),OR(U39="休",S$17=30,S$17=31,U$18="×")),AND(S39="明",OR(R39="当",S$17=1),OR(T39="休",S$17=31,T$18="×"))))),30,IF(AND($D$1="三交代制",R39&lt;&gt;"準",R39&lt;&gt;"深",OR(S39="準",S39="深"),(NOT(OR(AND(S39="準",OR(R39="日",R39="休",S$17=1,AND(T39&lt;&gt;"準",T39&lt;&gt;"深",R39="")),OR(T39="休",AND(T39="準",OR(U39="休",S$17=30,U$18="×")),S$17=31,T$18="×",T39="")),AND(S39="深",OR(R39="休",S$17=1,AND(T39&lt;&gt;"準",T39&lt;&gt;"深",R39="")),OR(T39="休",AND(OR(T39="準",T39="深"),OR(U39="休",S$17=30,U$18="×")),S$17=31,T$18="×",T39="")))))),40,0))))</f>
        <v>0</v>
      </c>
      <c r="T180" s="193">
        <f t="shared" ref="T180" si="603">IF(AND($D$1="二交代制",T$17&gt;=1,T$17&lt;=28,T39="当",U39="明",V39="休",W39="当"),10,IF(AND($D$1="三交代制",T$17&gt;=2,T$17&lt;=30,OR(T39="準",T39="深"),OR(U39="準",U39="深"),OR(V39="準",V39="深")),20,IF(AND($D$1="二交代制",OR(T39="当",T39="明"),NOT(OR(AND(T39="当",OR(U39="明",T$17=31,U$18="×"),OR(V39="休",T$17=30,T$17=31,V$18="×")),AND(T39="明",OR(S39="当",T$17=1),OR(U39="休",T$17=31,U$18="×"))))),30,IF(AND($D$1="三交代制",S39&lt;&gt;"準",S39&lt;&gt;"深",OR(T39="準",T39="深"),(NOT(OR(AND(T39="準",OR(S39="日",S39="休",T$17=1,AND(U39&lt;&gt;"準",U39&lt;&gt;"深",S39="")),OR(U39="休",AND(U39="準",OR(V39="休",T$17=30,V$18="×")),T$17=31,U$18="×",U39="")),AND(T39="深",OR(S39="休",T$17=1,AND(U39&lt;&gt;"準",U39&lt;&gt;"深",S39="")),OR(U39="休",AND(OR(U39="準",U39="深"),OR(V39="休",T$17=30,V$18="×")),T$17=31,U$18="×",U39="")))))),40,0))))</f>
        <v>0</v>
      </c>
      <c r="U180" s="193">
        <f t="shared" ref="U180" si="604">IF(AND($D$1="二交代制",U$17&gt;=1,U$17&lt;=28,U39="当",V39="明",W39="休",X39="当"),10,IF(AND($D$1="三交代制",U$17&gt;=2,U$17&lt;=30,OR(U39="準",U39="深"),OR(V39="準",V39="深"),OR(W39="準",W39="深")),20,IF(AND($D$1="二交代制",OR(U39="当",U39="明"),NOT(OR(AND(U39="当",OR(V39="明",U$17=31,V$18="×"),OR(W39="休",U$17=30,U$17=31,W$18="×")),AND(U39="明",OR(T39="当",U$17=1),OR(V39="休",U$17=31,V$18="×"))))),30,IF(AND($D$1="三交代制",T39&lt;&gt;"準",T39&lt;&gt;"深",OR(U39="準",U39="深"),(NOT(OR(AND(U39="準",OR(T39="日",T39="休",U$17=1,AND(V39&lt;&gt;"準",V39&lt;&gt;"深",T39="")),OR(V39="休",AND(V39="準",OR(W39="休",U$17=30,W$18="×")),U$17=31,V$18="×",V39="")),AND(U39="深",OR(T39="休",U$17=1,AND(V39&lt;&gt;"準",V39&lt;&gt;"深",T39="")),OR(V39="休",AND(OR(V39="準",V39="深"),OR(W39="休",U$17=30,W$18="×")),U$17=31,V$18="×",V39="")))))),40,0))))</f>
        <v>0</v>
      </c>
      <c r="V180" s="193">
        <f t="shared" ref="V180" si="605">IF(AND($D$1="二交代制",V$17&gt;=1,V$17&lt;=28,V39="当",W39="明",X39="休",Y39="当"),10,IF(AND($D$1="三交代制",V$17&gt;=2,V$17&lt;=30,OR(V39="準",V39="深"),OR(W39="準",W39="深"),OR(X39="準",X39="深")),20,IF(AND($D$1="二交代制",OR(V39="当",V39="明"),NOT(OR(AND(V39="当",OR(W39="明",V$17=31,W$18="×"),OR(X39="休",V$17=30,V$17=31,X$18="×")),AND(V39="明",OR(U39="当",V$17=1),OR(W39="休",V$17=31,W$18="×"))))),30,IF(AND($D$1="三交代制",U39&lt;&gt;"準",U39&lt;&gt;"深",OR(V39="準",V39="深"),(NOT(OR(AND(V39="準",OR(U39="日",U39="休",V$17=1,AND(W39&lt;&gt;"準",W39&lt;&gt;"深",U39="")),OR(W39="休",AND(W39="準",OR(X39="休",V$17=30,X$18="×")),V$17=31,W$18="×",W39="")),AND(V39="深",OR(U39="休",V$17=1,AND(W39&lt;&gt;"準",W39&lt;&gt;"深",U39="")),OR(W39="休",AND(OR(W39="準",W39="深"),OR(X39="休",V$17=30,X$18="×")),V$17=31,W$18="×",W39="")))))),40,0))))</f>
        <v>0</v>
      </c>
      <c r="W180" s="193">
        <f t="shared" ref="W180" si="606">IF(AND($D$1="二交代制",W$17&gt;=1,W$17&lt;=28,W39="当",X39="明",Y39="休",Z39="当"),10,IF(AND($D$1="三交代制",W$17&gt;=2,W$17&lt;=30,OR(W39="準",W39="深"),OR(X39="準",X39="深"),OR(Y39="準",Y39="深")),20,IF(AND($D$1="二交代制",OR(W39="当",W39="明"),NOT(OR(AND(W39="当",OR(X39="明",W$17=31,X$18="×"),OR(Y39="休",W$17=30,W$17=31,Y$18="×")),AND(W39="明",OR(V39="当",W$17=1),OR(X39="休",W$17=31,X$18="×"))))),30,IF(AND($D$1="三交代制",V39&lt;&gt;"準",V39&lt;&gt;"深",OR(W39="準",W39="深"),(NOT(OR(AND(W39="準",OR(V39="日",V39="休",W$17=1,AND(X39&lt;&gt;"準",X39&lt;&gt;"深",V39="")),OR(X39="休",AND(X39="準",OR(Y39="休",W$17=30,Y$18="×")),W$17=31,X$18="×",X39="")),AND(W39="深",OR(V39="休",W$17=1,AND(X39&lt;&gt;"準",X39&lt;&gt;"深",V39="")),OR(X39="休",AND(OR(X39="準",X39="深"),OR(Y39="休",W$17=30,Y$18="×")),W$17=31,X$18="×",X39="")))))),40,0))))</f>
        <v>0</v>
      </c>
      <c r="X180" s="193">
        <f t="shared" ref="X180" si="607">IF(AND($D$1="二交代制",X$17&gt;=1,X$17&lt;=28,X39="当",Y39="明",Z39="休",AA39="当"),10,IF(AND($D$1="三交代制",X$17&gt;=2,X$17&lt;=30,OR(X39="準",X39="深"),OR(Y39="準",Y39="深"),OR(Z39="準",Z39="深")),20,IF(AND($D$1="二交代制",OR(X39="当",X39="明"),NOT(OR(AND(X39="当",OR(Y39="明",X$17=31,Y$18="×"),OR(Z39="休",X$17=30,X$17=31,Z$18="×")),AND(X39="明",OR(W39="当",X$17=1),OR(Y39="休",X$17=31,Y$18="×"))))),30,IF(AND($D$1="三交代制",W39&lt;&gt;"準",W39&lt;&gt;"深",OR(X39="準",X39="深"),(NOT(OR(AND(X39="準",OR(W39="日",W39="休",X$17=1,AND(Y39&lt;&gt;"準",Y39&lt;&gt;"深",W39="")),OR(Y39="休",AND(Y39="準",OR(Z39="休",X$17=30,Z$18="×")),X$17=31,Y$18="×",Y39="")),AND(X39="深",OR(W39="休",X$17=1,AND(Y39&lt;&gt;"準",Y39&lt;&gt;"深",W39="")),OR(Y39="休",AND(OR(Y39="準",Y39="深"),OR(Z39="休",X$17=30,Z$18="×")),X$17=31,Y$18="×",Y39="")))))),40,0))))</f>
        <v>0</v>
      </c>
      <c r="Y180" s="193">
        <f t="shared" ref="Y180" si="608">IF(AND($D$1="二交代制",Y$17&gt;=1,Y$17&lt;=28,Y39="当",Z39="明",AA39="休",AB39="当"),10,IF(AND($D$1="三交代制",Y$17&gt;=2,Y$17&lt;=30,OR(Y39="準",Y39="深"),OR(Z39="準",Z39="深"),OR(AA39="準",AA39="深")),20,IF(AND($D$1="二交代制",OR(Y39="当",Y39="明"),NOT(OR(AND(Y39="当",OR(Z39="明",Y$17=31,Z$18="×"),OR(AA39="休",Y$17=30,Y$17=31,AA$18="×")),AND(Y39="明",OR(X39="当",Y$17=1),OR(Z39="休",Y$17=31,Z$18="×"))))),30,IF(AND($D$1="三交代制",X39&lt;&gt;"準",X39&lt;&gt;"深",OR(Y39="準",Y39="深"),(NOT(OR(AND(Y39="準",OR(X39="日",X39="休",Y$17=1,AND(Z39&lt;&gt;"準",Z39&lt;&gt;"深",X39="")),OR(Z39="休",AND(Z39="準",OR(AA39="休",Y$17=30,AA$18="×")),Y$17=31,Z$18="×",Z39="")),AND(Y39="深",OR(X39="休",Y$17=1,AND(Z39&lt;&gt;"準",Z39&lt;&gt;"深",X39="")),OR(Z39="休",AND(OR(Z39="準",Z39="深"),OR(AA39="休",Y$17=30,AA$18="×")),Y$17=31,Z$18="×",Z39="")))))),40,0))))</f>
        <v>0</v>
      </c>
      <c r="Z180" s="193">
        <f t="shared" ref="Z180" si="609">IF(AND($D$1="二交代制",Z$17&gt;=1,Z$17&lt;=28,Z39="当",AA39="明",AB39="休",AC39="当"),10,IF(AND($D$1="三交代制",Z$17&gt;=2,Z$17&lt;=30,OR(Z39="準",Z39="深"),OR(AA39="準",AA39="深"),OR(AB39="準",AB39="深")),20,IF(AND($D$1="二交代制",OR(Z39="当",Z39="明"),NOT(OR(AND(Z39="当",OR(AA39="明",Z$17=31,AA$18="×"),OR(AB39="休",Z$17=30,Z$17=31,AB$18="×")),AND(Z39="明",OR(Y39="当",Z$17=1),OR(AA39="休",Z$17=31,AA$18="×"))))),30,IF(AND($D$1="三交代制",Y39&lt;&gt;"準",Y39&lt;&gt;"深",OR(Z39="準",Z39="深"),(NOT(OR(AND(Z39="準",OR(Y39="日",Y39="休",Z$17=1,AND(AA39&lt;&gt;"準",AA39&lt;&gt;"深",Y39="")),OR(AA39="休",AND(AA39="準",OR(AB39="休",Z$17=30,AB$18="×")),Z$17=31,AA$18="×",AA39="")),AND(Z39="深",OR(Y39="休",Z$17=1,AND(AA39&lt;&gt;"準",AA39&lt;&gt;"深",Y39="")),OR(AA39="休",AND(OR(AA39="準",AA39="深"),OR(AB39="休",Z$17=30,AB$18="×")),Z$17=31,AA$18="×",AA39="")))))),40,0))))</f>
        <v>0</v>
      </c>
      <c r="AA180" s="193">
        <f t="shared" ref="AA180" si="610">IF(AND($D$1="二交代制",AA$17&gt;=1,AA$17&lt;=28,AA39="当",AB39="明",AC39="休",AD39="当"),10,IF(AND($D$1="三交代制",AA$17&gt;=2,AA$17&lt;=30,OR(AA39="準",AA39="深"),OR(AB39="準",AB39="深"),OR(AC39="準",AC39="深")),20,IF(AND($D$1="二交代制",OR(AA39="当",AA39="明"),NOT(OR(AND(AA39="当",OR(AB39="明",AA$17=31,AB$18="×"),OR(AC39="休",AA$17=30,AA$17=31,AC$18="×")),AND(AA39="明",OR(Z39="当",AA$17=1),OR(AB39="休",AA$17=31,AB$18="×"))))),30,IF(AND($D$1="三交代制",Z39&lt;&gt;"準",Z39&lt;&gt;"深",OR(AA39="準",AA39="深"),(NOT(OR(AND(AA39="準",OR(Z39="日",Z39="休",AA$17=1,AND(AB39&lt;&gt;"準",AB39&lt;&gt;"深",Z39="")),OR(AB39="休",AND(AB39="準",OR(AC39="休",AA$17=30,AC$18="×")),AA$17=31,AB$18="×",AB39="")),AND(AA39="深",OR(Z39="休",AA$17=1,AND(AB39&lt;&gt;"準",AB39&lt;&gt;"深",Z39="")),OR(AB39="休",AND(OR(AB39="準",AB39="深"),OR(AC39="休",AA$17=30,AC$18="×")),AA$17=31,AB$18="×",AB39="")))))),40,0))))</f>
        <v>0</v>
      </c>
      <c r="AB180" s="193">
        <f t="shared" ref="AB180" si="611">IF(AND($D$1="二交代制",AB$17&gt;=1,AB$17&lt;=28,AB39="当",AC39="明",AD39="休",AE39="当"),10,IF(AND($D$1="三交代制",AB$17&gt;=2,AB$17&lt;=30,OR(AB39="準",AB39="深"),OR(AC39="準",AC39="深"),OR(AD39="準",AD39="深")),20,IF(AND($D$1="二交代制",OR(AB39="当",AB39="明"),NOT(OR(AND(AB39="当",OR(AC39="明",AB$17=31,AC$18="×"),OR(AD39="休",AB$17=30,AB$17=31,AD$18="×")),AND(AB39="明",OR(AA39="当",AB$17=1),OR(AC39="休",AB$17=31,AC$18="×"))))),30,IF(AND($D$1="三交代制",AA39&lt;&gt;"準",AA39&lt;&gt;"深",OR(AB39="準",AB39="深"),(NOT(OR(AND(AB39="準",OR(AA39="日",AA39="休",AB$17=1,AND(AC39&lt;&gt;"準",AC39&lt;&gt;"深",AA39="")),OR(AC39="休",AND(AC39="準",OR(AD39="休",AB$17=30,AD$18="×")),AB$17=31,AC$18="×",AC39="")),AND(AB39="深",OR(AA39="休",AB$17=1,AND(AC39&lt;&gt;"準",AC39&lt;&gt;"深",AA39="")),OR(AC39="休",AND(OR(AC39="準",AC39="深"),OR(AD39="休",AB$17=30,AD$18="×")),AB$17=31,AC$18="×",AC39="")))))),40,0))))</f>
        <v>0</v>
      </c>
      <c r="AC180" s="193">
        <f t="shared" ref="AC180" si="612">IF(AND($D$1="二交代制",AC$17&gt;=1,AC$17&lt;=28,AC39="当",AD39="明",AE39="休",AF39="当"),10,IF(AND($D$1="三交代制",AC$17&gt;=2,AC$17&lt;=30,OR(AC39="準",AC39="深"),OR(AD39="準",AD39="深"),OR(AE39="準",AE39="深")),20,IF(AND($D$1="二交代制",OR(AC39="当",AC39="明"),NOT(OR(AND(AC39="当",OR(AD39="明",AC$17=31,AD$18="×"),OR(AE39="休",AC$17=30,AC$17=31,AE$18="×")),AND(AC39="明",OR(AB39="当",AC$17=1),OR(AD39="休",AC$17=31,AD$18="×"))))),30,IF(AND($D$1="三交代制",AB39&lt;&gt;"準",AB39&lt;&gt;"深",OR(AC39="準",AC39="深"),(NOT(OR(AND(AC39="準",OR(AB39="日",AB39="休",AC$17=1,AND(AD39&lt;&gt;"準",AD39&lt;&gt;"深",AB39="")),OR(AD39="休",AND(AD39="準",OR(AE39="休",AC$17=30,AE$18="×")),AC$17=31,AD$18="×",AD39="")),AND(AC39="深",OR(AB39="休",AC$17=1,AND(AD39&lt;&gt;"準",AD39&lt;&gt;"深",AB39="")),OR(AD39="休",AND(OR(AD39="準",AD39="深"),OR(AE39="休",AC$17=30,AE$18="×")),AC$17=31,AD$18="×",AD39="")))))),40,0))))</f>
        <v>0</v>
      </c>
      <c r="AD180" s="193">
        <f t="shared" ref="AD180" si="613">IF(AND($D$1="二交代制",AD$17&gt;=1,AD$17&lt;=28,AD39="当",AE39="明",AF39="休",AG39="当"),10,IF(AND($D$1="三交代制",AD$17&gt;=2,AD$17&lt;=30,OR(AD39="準",AD39="深"),OR(AE39="準",AE39="深"),OR(AF39="準",AF39="深")),20,IF(AND($D$1="二交代制",OR(AD39="当",AD39="明"),NOT(OR(AND(AD39="当",OR(AE39="明",AD$17=31,AE$18="×"),OR(AF39="休",AD$17=30,AD$17=31,AF$18="×")),AND(AD39="明",OR(AC39="当",AD$17=1),OR(AE39="休",AD$17=31,AE$18="×"))))),30,IF(AND($D$1="三交代制",AC39&lt;&gt;"準",AC39&lt;&gt;"深",OR(AD39="準",AD39="深"),(NOT(OR(AND(AD39="準",OR(AC39="日",AC39="休",AD$17=1,AND(AE39&lt;&gt;"準",AE39&lt;&gt;"深",AC39="")),OR(AE39="休",AND(AE39="準",OR(AF39="休",AD$17=30,AF$18="×")),AD$17=31,AE$18="×",AE39="")),AND(AD39="深",OR(AC39="休",AD$17=1,AND(AE39&lt;&gt;"準",AE39&lt;&gt;"深",AC39="")),OR(AE39="休",AND(OR(AE39="準",AE39="深"),OR(AF39="休",AD$17=30,AF$18="×")),AD$17=31,AE$18="×",AE39="")))))),40,0))))</f>
        <v>0</v>
      </c>
      <c r="AE180" s="193">
        <f t="shared" ref="AE180" si="614">IF(AND($D$1="二交代制",AE$17&gt;=1,AE$17&lt;=28,AE39="当",AF39="明",AG39="休",AH39="当"),10,IF(AND($D$1="三交代制",AE$17&gt;=2,AE$17&lt;=30,OR(AE39="準",AE39="深"),OR(AF39="準",AF39="深"),OR(AG39="準",AG39="深")),20,IF(AND($D$1="二交代制",OR(AE39="当",AE39="明"),NOT(OR(AND(AE39="当",OR(AF39="明",AE$17=31,AF$18="×"),OR(AG39="休",AE$17=30,AE$17=31,AG$18="×")),AND(AE39="明",OR(AD39="当",AE$17=1),OR(AF39="休",AE$17=31,AF$18="×"))))),30,IF(AND($D$1="三交代制",AD39&lt;&gt;"準",AD39&lt;&gt;"深",OR(AE39="準",AE39="深"),(NOT(OR(AND(AE39="準",OR(AD39="日",AD39="休",AE$17=1,AND(AF39&lt;&gt;"準",AF39&lt;&gt;"深",AD39="")),OR(AF39="休",AND(AF39="準",OR(AG39="休",AE$17=30,AG$18="×")),AE$17=31,AF$18="×",AF39="")),AND(AE39="深",OR(AD39="休",AE$17=1,AND(AF39&lt;&gt;"準",AF39&lt;&gt;"深",AD39="")),OR(AF39="休",AND(OR(AF39="準",AF39="深"),OR(AG39="休",AE$17=30,AG$18="×")),AE$17=31,AF$18="×",AF39="")))))),40,0))))</f>
        <v>0</v>
      </c>
      <c r="AF180" s="193">
        <f t="shared" ref="AF180" si="615">IF(AND($D$1="二交代制",AF$17&gt;=1,AF$17&lt;=28,AF39="当",AG39="明",AH39="休",AI39="当"),10,IF(AND($D$1="三交代制",AF$17&gt;=2,AF$17&lt;=30,OR(AF39="準",AF39="深"),OR(AG39="準",AG39="深"),OR(AH39="準",AH39="深")),20,IF(AND($D$1="二交代制",OR(AF39="当",AF39="明"),NOT(OR(AND(AF39="当",OR(AG39="明",AF$17=31,AG$18="×"),OR(AH39="休",AF$17=30,AF$17=31,AH$18="×")),AND(AF39="明",OR(AE39="当",AF$17=1),OR(AG39="休",AF$17=31,AG$18="×"))))),30,IF(AND($D$1="三交代制",AE39&lt;&gt;"準",AE39&lt;&gt;"深",OR(AF39="準",AF39="深"),(NOT(OR(AND(AF39="準",OR(AE39="日",AE39="休",AF$17=1,AND(AG39&lt;&gt;"準",AG39&lt;&gt;"深",AE39="")),OR(AG39="休",AND(AG39="準",OR(AH39="休",AF$17=30,AH$18="×")),AF$17=31,AG$18="×",AG39="")),AND(AF39="深",OR(AE39="休",AF$17=1,AND(AG39&lt;&gt;"準",AG39&lt;&gt;"深",AE39="")),OR(AG39="休",AND(OR(AG39="準",AG39="深"),OR(AH39="休",AF$17=30,AH$18="×")),AF$17=31,AG$18="×",AG39="")))))),40,0))))</f>
        <v>0</v>
      </c>
      <c r="AG180" s="193">
        <f t="shared" ref="AG180" si="616">IF(AND($D$1="二交代制",AG$17&gt;=1,AG$17&lt;=28,AG39="当",AH39="明",AI39="休",AJ39="当"),10,IF(AND($D$1="三交代制",AG$17&gt;=2,AG$17&lt;=30,OR(AG39="準",AG39="深"),OR(AH39="準",AH39="深"),OR(AI39="準",AI39="深")),20,IF(AND($D$1="二交代制",OR(AG39="当",AG39="明"),NOT(OR(AND(AG39="当",OR(AH39="明",AG$17=31,AH$18="×"),OR(AI39="休",AG$17=30,AG$17=31,AI$18="×")),AND(AG39="明",OR(AF39="当",AG$17=1),OR(AH39="休",AG$17=31,AH$18="×"))))),30,IF(AND($D$1="三交代制",AF39&lt;&gt;"準",AF39&lt;&gt;"深",OR(AG39="準",AG39="深"),(NOT(OR(AND(AG39="準",OR(AF39="日",AF39="休",AG$17=1,AND(AH39&lt;&gt;"準",AH39&lt;&gt;"深",AF39="")),OR(AH39="休",AND(AH39="準",OR(AI39="休",AG$17=30,AI$18="×")),AG$17=31,AH$18="×",AH39="")),AND(AG39="深",OR(AF39="休",AG$17=1,AND(AH39&lt;&gt;"準",AH39&lt;&gt;"深",AF39="")),OR(AH39="休",AND(OR(AH39="準",AH39="深"),OR(AI39="休",AG$17=30,AI$18="×")),AG$17=31,AH$18="×",AH39="")))))),40,0))))</f>
        <v>0</v>
      </c>
      <c r="AH180" s="193">
        <f t="shared" ref="AH180" si="617">IF(AND($D$1="二交代制",AH$17&gt;=1,AH$17&lt;=28,AH39="当",AI39="明",AJ39="休",AK39="当"),10,IF(AND($D$1="三交代制",AH$17&gt;=2,AH$17&lt;=30,OR(AH39="準",AH39="深"),OR(AI39="準",AI39="深"),OR(AJ39="準",AJ39="深")),20,IF(AND($D$1="二交代制",OR(AH39="当",AH39="明"),NOT(OR(AND(AH39="当",OR(AI39="明",AH$17=31,AI$18="×"),OR(AJ39="休",AH$17=30,AH$17=31,AJ$18="×")),AND(AH39="明",OR(AG39="当",AH$17=1),OR(AI39="休",AH$17=31,AI$18="×"))))),30,IF(AND($D$1="三交代制",AG39&lt;&gt;"準",AG39&lt;&gt;"深",OR(AH39="準",AH39="深"),(NOT(OR(AND(AH39="準",OR(AG39="日",AG39="休",AH$17=1,AND(AI39&lt;&gt;"準",AI39&lt;&gt;"深",AG39="")),OR(AI39="休",AND(AI39="準",OR(AJ39="休",AH$17=30,AJ$18="×")),AH$17=31,AI$18="×",AI39="")),AND(AH39="深",OR(AG39="休",AH$17=1,AND(AI39&lt;&gt;"準",AI39&lt;&gt;"深",AG39="")),OR(AI39="休",AND(OR(AI39="準",AI39="深"),OR(AJ39="休",AH$17=30,AJ$18="×")),AH$17=31,AI$18="×",AI39="")))))),40,0))))</f>
        <v>0</v>
      </c>
      <c r="AI180" s="193">
        <f t="shared" ref="AI180" si="618">IF(AND($D$1="二交代制",AI$17&gt;=1,AI$17&lt;=28,AI39="当",AJ39="明",AK39="休",AL39="当"),10,IF(AND($D$1="三交代制",AI$17&gt;=2,AI$17&lt;=30,OR(AI39="準",AI39="深"),OR(AJ39="準",AJ39="深"),OR(AK39="準",AK39="深")),20,IF(AND($D$1="二交代制",OR(AI39="当",AI39="明"),NOT(OR(AND(AI39="当",OR(AJ39="明",AI$17=31,AJ$18="×"),OR(AK39="休",AI$17=30,AI$17=31,AK$18="×")),AND(AI39="明",OR(AH39="当",AI$17=1),OR(AJ39="休",AI$17=31,AJ$18="×"))))),30,IF(AND($D$1="三交代制",AH39&lt;&gt;"準",AH39&lt;&gt;"深",OR(AI39="準",AI39="深"),(NOT(OR(AND(AI39="準",OR(AH39="日",AH39="休",AI$17=1,AND(AJ39&lt;&gt;"準",AJ39&lt;&gt;"深",AH39="")),OR(AJ39="休",AND(AJ39="準",OR(AK39="休",AI$17=30,AK$18="×")),AI$17=31,AJ$18="×",AJ39="")),AND(AI39="深",OR(AH39="休",AI$17=1,AND(AJ39&lt;&gt;"準",AJ39&lt;&gt;"深",AH39="")),OR(AJ39="休",AND(OR(AJ39="準",AJ39="深"),OR(AK39="休",AI$17=30,AK$18="×")),AI$17=31,AJ$18="×",AJ39="")))))),40,0))))</f>
        <v>0</v>
      </c>
      <c r="AJ180" s="193">
        <f t="shared" ref="AJ180" si="619">IF(AND($D$1="二交代制",AJ$17&gt;=1,AJ$17&lt;=28,AJ39="当",AK39="明",AL39="休",AM39="当"),10,IF(AND($D$1="三交代制",AJ$17&gt;=2,AJ$17&lt;=30,OR(AJ39="準",AJ39="深"),OR(AK39="準",AK39="深"),OR(AL39="準",AL39="深")),20,IF(AND($D$1="二交代制",OR(AJ39="当",AJ39="明"),NOT(OR(AND(AJ39="当",OR(AK39="明",AJ$17=31,AK$18="×"),OR(AL39="休",AJ$17=30,AJ$17=31,AL$18="×")),AND(AJ39="明",OR(AI39="当",AJ$17=1),OR(AK39="休",AJ$17=31,AK$18="×"))))),30,IF(AND($D$1="三交代制",AI39&lt;&gt;"準",AI39&lt;&gt;"深",OR(AJ39="準",AJ39="深"),(NOT(OR(AND(AJ39="準",OR(AI39="日",AI39="休",AJ$17=1,AND(AK39&lt;&gt;"準",AK39&lt;&gt;"深",AI39="")),OR(AK39="休",AND(AK39="準",OR(AL39="休",AJ$17=30,AL$18="×")),AJ$17=31,AK$18="×",AK39="")),AND(AJ39="深",OR(AI39="休",AJ$17=1,AND(AK39&lt;&gt;"準",AK39&lt;&gt;"深",AI39="")),OR(AK39="休",AND(OR(AK39="準",AK39="深"),OR(AL39="休",AJ$17=30,AL$18="×")),AJ$17=31,AK$18="×",AK39="")))))),40,0))))</f>
        <v>0</v>
      </c>
      <c r="AK180" s="193">
        <f t="shared" ref="AK180" si="620">IF(AND($D$1="二交代制",AK$17&gt;=1,AK$17&lt;=28,AK39="当",AL39="明",AM39="休",AN39="当"),10,IF(AND($D$1="三交代制",AK$17&gt;=2,AK$17&lt;=30,OR(AK39="準",AK39="深"),OR(AL39="準",AL39="深"),OR(AM39="準",AM39="深")),20,IF(AND($D$1="二交代制",OR(AK39="当",AK39="明"),NOT(OR(AND(AK39="当",OR(AL39="明",AK$17=31,AL$18="×"),OR(AM39="休",AK$17=30,AK$17=31,AM$18="×")),AND(AK39="明",OR(AJ39="当",AK$17=1),OR(AL39="休",AK$17=31,AL$18="×"))))),30,IF(AND($D$1="三交代制",AJ39&lt;&gt;"準",AJ39&lt;&gt;"深",OR(AK39="準",AK39="深"),(NOT(OR(AND(AK39="準",OR(AJ39="日",AJ39="休",AK$17=1,AND(AL39&lt;&gt;"準",AL39&lt;&gt;"深",AJ39="")),OR(AL39="休",AND(AL39="準",OR(AM39="休",AK$17=30,AM$18="×")),AK$17=31,AL$18="×",AL39="")),AND(AK39="深",OR(AJ39="休",AK$17=1,AND(AL39&lt;&gt;"準",AL39&lt;&gt;"深",AJ39="")),OR(AL39="休",AND(OR(AL39="準",AL39="深"),OR(AM39="休",AK$17=30,AM$18="×")),AK$17=31,AL$18="×",AL39="")))))),40,0))))</f>
        <v>0</v>
      </c>
      <c r="AL180" s="193">
        <f t="shared" ref="AL180" si="621">IF(AND($D$1="二交代制",AL$17&gt;=1,AL$17&lt;=28,AL39="当",AM39="明",AN39="休",AO39="当"),10,IF(AND($D$1="三交代制",AL$17&gt;=2,AL$17&lt;=30,OR(AL39="準",AL39="深"),OR(AM39="準",AM39="深"),OR(AN39="準",AN39="深")),20,IF(AND($D$1="二交代制",OR(AL39="当",AL39="明"),NOT(OR(AND(AL39="当",OR(AM39="明",AL$17=31,AM$18="×"),OR(AN39="休",AL$17=30,AL$17=31,AN$18="×")),AND(AL39="明",OR(AK39="当",AL$17=1),OR(AM39="休",AL$17=31,AM$18="×"))))),30,IF(AND($D$1="三交代制",AK39&lt;&gt;"準",AK39&lt;&gt;"深",OR(AL39="準",AL39="深"),(NOT(OR(AND(AL39="準",OR(AK39="日",AK39="休",AL$17=1,AND(AM39&lt;&gt;"準",AM39&lt;&gt;"深",AK39="")),OR(AM39="休",AND(AM39="準",OR(AN39="休",AL$17=30,AN$18="×")),AL$17=31,AM$18="×",AM39="")),AND(AL39="深",OR(AK39="休",AL$17=1,AND(AM39&lt;&gt;"準",AM39&lt;&gt;"深",AK39="")),OR(AM39="休",AND(OR(AM39="準",AM39="深"),OR(AN39="休",AL$17=30,AN$18="×")),AL$17=31,AM$18="×",AM39="")))))),40,0))))</f>
        <v>0</v>
      </c>
      <c r="AM180" s="193">
        <f t="shared" ref="AM180" si="622">IF(AND($D$1="二交代制",AM$17&gt;=1,AM$17&lt;=28,AM39="当",AN39="明",AO39="休",AP39="当"),10,IF(AND($D$1="三交代制",AM$17&gt;=2,AM$17&lt;=30,OR(AM39="準",AM39="深"),OR(AN39="準",AN39="深"),OR(AO39="準",AO39="深")),20,IF(AND($D$1="二交代制",OR(AM39="当",AM39="明"),NOT(OR(AND(AM39="当",OR(AN39="明",AM$17=31,AN$18="×"),OR(AO39="休",AM$17=30,AM$17=31,AO$18="×")),AND(AM39="明",OR(AL39="当",AM$17=1),OR(AN39="休",AM$17=31,AN$18="×"))))),30,IF(AND($D$1="三交代制",AL39&lt;&gt;"準",AL39&lt;&gt;"深",OR(AM39="準",AM39="深"),(NOT(OR(AND(AM39="準",OR(AL39="日",AL39="休",AM$17=1,AND(AN39&lt;&gt;"準",AN39&lt;&gt;"深",AL39="")),OR(AN39="休",AND(AN39="準",OR(AO39="休",AM$17=30,AO$18="×")),AM$17=31,AN$18="×",AN39="")),AND(AM39="深",OR(AL39="休",AM$17=1,AND(AN39&lt;&gt;"準",AN39&lt;&gt;"深",AL39="")),OR(AN39="休",AND(OR(AN39="準",AN39="深"),OR(AO39="休",AM$17=30,AO$18="×")),AM$17=31,AN$18="×",AN39="")))))),40,0))))</f>
        <v>0</v>
      </c>
      <c r="AN180" s="193">
        <f t="shared" ref="AN180" si="623">IF(AND($D$1="二交代制",AN$17&gt;=1,AN$17&lt;=28,AN39="当",AO39="明",AP39="休",AQ39="当"),10,IF(AND($D$1="三交代制",AN$17&gt;=2,AN$17&lt;=30,OR(AN39="準",AN39="深"),OR(AO39="準",AO39="深"),OR(AP39="準",AP39="深")),20,IF(AND($D$1="二交代制",OR(AN39="当",AN39="明"),NOT(OR(AND(AN39="当",OR(AO39="明",AN$17=31,AO$18="×"),OR(AP39="休",AN$17=30,AN$17=31,AP$18="×")),AND(AN39="明",OR(AM39="当",AN$17=1),OR(AO39="休",AN$17=31,AO$18="×"))))),30,IF(AND($D$1="三交代制",AM39&lt;&gt;"準",AM39&lt;&gt;"深",OR(AN39="準",AN39="深"),(NOT(OR(AND(AN39="準",OR(AM39="日",AM39="休",AN$17=1,AND(AO39&lt;&gt;"準",AO39&lt;&gt;"深",AM39="")),OR(AO39="休",AND(AO39="準",OR(AP39="休",AN$17=30,AP$18="×")),AN$17=31,AO$18="×",AO39="")),AND(AN39="深",OR(AM39="休",AN$17=1,AND(AO39&lt;&gt;"準",AO39&lt;&gt;"深",AM39="")),OR(AO39="休",AND(OR(AO39="準",AO39="深"),OR(AP39="休",AN$17=30,AP$18="×")),AN$17=31,AO$18="×",AO39="")))))),40,0))))</f>
        <v>0</v>
      </c>
      <c r="AO180" s="193">
        <f t="shared" ref="AO180" si="624">IF(AND($D$1="二交代制",AO$17&gt;=1,AO$17&lt;=28,AO39="当",AP39="明",AQ39="休",AR39="当"),10,IF(AND($D$1="三交代制",AO$17&gt;=2,AO$17&lt;=30,OR(AO39="準",AO39="深"),OR(AP39="準",AP39="深"),OR(AQ39="準",AQ39="深")),20,IF(AND($D$1="二交代制",OR(AO39="当",AO39="明"),NOT(OR(AND(AO39="当",OR(AP39="明",AO$17=31,AP$18="×"),OR(AQ39="休",AO$17=30,AO$17=31,AQ$18="×")),AND(AO39="明",OR(AN39="当",AO$17=1),OR(AP39="休",AO$17=31,AP$18="×"))))),30,IF(AND($D$1="三交代制",AN39&lt;&gt;"準",AN39&lt;&gt;"深",OR(AO39="準",AO39="深"),(NOT(OR(AND(AO39="準",OR(AN39="日",AN39="休",AO$17=1,AND(AP39&lt;&gt;"準",AP39&lt;&gt;"深",AN39="")),OR(AP39="休",AND(AP39="準",OR(AQ39="休",AO$17=30,AQ$18="×")),AO$17=31,AP$18="×",AP39="")),AND(AO39="深",OR(AN39="休",AO$17=1,AND(AP39&lt;&gt;"準",AP39&lt;&gt;"深",AN39="")),OR(AP39="休",AND(OR(AP39="準",AP39="深"),OR(AQ39="休",AO$17=30,AQ$18="×")),AO$17=31,AP$18="×",AP39="")))))),40,0))))</f>
        <v>0</v>
      </c>
      <c r="AP180" s="100"/>
      <c r="AQ180" s="100"/>
      <c r="BA180" s="87" t="str">
        <f>IF(Aチーム用勤務希望表!BA180&lt;&gt;"",Aチーム用勤務希望表!BA180,"")</f>
        <v/>
      </c>
      <c r="BB180" s="140" t="str">
        <f>IF(Aチーム用勤務希望表!BB180&lt;&gt;"",Aチーム用勤務希望表!BB180,"")</f>
        <v/>
      </c>
      <c r="BC180" s="87" t="str">
        <f>IF(Aチーム用勤務希望表!BC180&lt;&gt;"",Aチーム用勤務希望表!BC180,"")</f>
        <v/>
      </c>
      <c r="BD180" s="98">
        <f t="shared" si="591"/>
        <v>0</v>
      </c>
      <c r="BE180" s="98">
        <f t="shared" si="591"/>
        <v>0</v>
      </c>
      <c r="BF180" s="98">
        <f t="shared" si="591"/>
        <v>0</v>
      </c>
      <c r="BG180" s="98">
        <f t="shared" si="591"/>
        <v>0</v>
      </c>
      <c r="BH180" s="98">
        <f t="shared" si="591"/>
        <v>0</v>
      </c>
      <c r="BI180" s="98">
        <f t="shared" si="591"/>
        <v>0</v>
      </c>
      <c r="BJ180" s="98">
        <f t="shared" si="591"/>
        <v>0</v>
      </c>
      <c r="BK180" s="98">
        <f t="shared" si="591"/>
        <v>0</v>
      </c>
      <c r="BL180" s="98">
        <f t="shared" si="591"/>
        <v>0</v>
      </c>
      <c r="BM180" s="98">
        <f t="shared" si="591"/>
        <v>0</v>
      </c>
      <c r="BN180" s="98">
        <f t="shared" si="590"/>
        <v>0</v>
      </c>
      <c r="BO180" s="98">
        <f t="shared" si="590"/>
        <v>0</v>
      </c>
      <c r="BP180" s="98">
        <f t="shared" si="590"/>
        <v>0</v>
      </c>
      <c r="BQ180" s="98">
        <f t="shared" si="590"/>
        <v>0</v>
      </c>
      <c r="BR180" s="98">
        <f t="shared" si="590"/>
        <v>0</v>
      </c>
      <c r="BS180" s="98">
        <f t="shared" si="590"/>
        <v>0</v>
      </c>
      <c r="BT180" s="98">
        <f t="shared" si="590"/>
        <v>0</v>
      </c>
      <c r="BU180" s="98">
        <f t="shared" si="590"/>
        <v>0</v>
      </c>
      <c r="BV180" s="98">
        <f t="shared" si="590"/>
        <v>0</v>
      </c>
      <c r="BW180" s="98">
        <f t="shared" si="590"/>
        <v>0</v>
      </c>
      <c r="BX180" s="98">
        <f t="shared" si="590"/>
        <v>0</v>
      </c>
      <c r="BY180" s="98">
        <f t="shared" si="590"/>
        <v>0</v>
      </c>
      <c r="BZ180" s="98">
        <f t="shared" si="590"/>
        <v>0</v>
      </c>
      <c r="CA180" s="98">
        <f t="shared" si="590"/>
        <v>0</v>
      </c>
      <c r="CB180" s="98">
        <f t="shared" si="590"/>
        <v>0</v>
      </c>
      <c r="CC180" s="98">
        <f t="shared" si="590"/>
        <v>0</v>
      </c>
      <c r="CD180" s="98">
        <f t="shared" si="592"/>
        <v>0</v>
      </c>
      <c r="CE180" s="98">
        <f t="shared" si="592"/>
        <v>0</v>
      </c>
      <c r="CF180" s="98">
        <f t="shared" si="592"/>
        <v>0</v>
      </c>
      <c r="CG180" s="98">
        <f t="shared" si="592"/>
        <v>0</v>
      </c>
      <c r="CH180" s="98">
        <f t="shared" si="592"/>
        <v>0</v>
      </c>
    </row>
    <row r="181" spans="3:86" x14ac:dyDescent="0.4">
      <c r="I181" s="307"/>
      <c r="J181" s="202"/>
      <c r="K181" s="193"/>
      <c r="L181" s="193"/>
      <c r="M181" s="193"/>
      <c r="N181" s="193"/>
      <c r="O181" s="193"/>
      <c r="P181" s="193"/>
      <c r="Q181" s="193"/>
      <c r="R181" s="193"/>
      <c r="S181" s="193"/>
      <c r="T181" s="193"/>
      <c r="U181" s="193"/>
      <c r="V181" s="193"/>
      <c r="W181" s="193"/>
      <c r="X181" s="193"/>
      <c r="Y181" s="193"/>
      <c r="Z181" s="193"/>
      <c r="AA181" s="193"/>
      <c r="AB181" s="193"/>
      <c r="AC181" s="193"/>
      <c r="AD181" s="193"/>
      <c r="AE181" s="193"/>
      <c r="AF181" s="193"/>
      <c r="AG181" s="193"/>
      <c r="AH181" s="193"/>
      <c r="AI181" s="193"/>
      <c r="AJ181" s="193"/>
      <c r="AK181" s="193"/>
      <c r="AL181" s="193"/>
      <c r="AM181" s="193"/>
      <c r="AN181" s="193"/>
      <c r="AO181" s="193"/>
      <c r="AP181" s="100"/>
      <c r="AQ181" s="100"/>
      <c r="BA181" s="87" t="str">
        <f>IF(Aチーム用勤務希望表!BA181&lt;&gt;"",Aチーム用勤務希望表!BA181,"")</f>
        <v/>
      </c>
      <c r="BB181" s="140" t="str">
        <f>IF(Aチーム用勤務希望表!BB181&lt;&gt;"",Aチーム用勤務希望表!BB181,"")</f>
        <v/>
      </c>
      <c r="BC181" s="87" t="str">
        <f>IF(Aチーム用勤務希望表!BC181&lt;&gt;"",Aチーム用勤務希望表!BC181,"")</f>
        <v/>
      </c>
      <c r="BD181" s="98">
        <f t="shared" si="591"/>
        <v>0</v>
      </c>
      <c r="BE181" s="98">
        <f t="shared" si="591"/>
        <v>0</v>
      </c>
      <c r="BF181" s="98">
        <f t="shared" si="591"/>
        <v>0</v>
      </c>
      <c r="BG181" s="98">
        <f t="shared" si="591"/>
        <v>0</v>
      </c>
      <c r="BH181" s="98">
        <f t="shared" si="591"/>
        <v>0</v>
      </c>
      <c r="BI181" s="98">
        <f t="shared" si="591"/>
        <v>0</v>
      </c>
      <c r="BJ181" s="98">
        <f t="shared" si="591"/>
        <v>0</v>
      </c>
      <c r="BK181" s="98">
        <f t="shared" si="591"/>
        <v>0</v>
      </c>
      <c r="BL181" s="98">
        <f t="shared" si="591"/>
        <v>0</v>
      </c>
      <c r="BM181" s="98">
        <f t="shared" si="591"/>
        <v>0</v>
      </c>
      <c r="BN181" s="98">
        <f t="shared" si="590"/>
        <v>0</v>
      </c>
      <c r="BO181" s="98">
        <f t="shared" si="590"/>
        <v>0</v>
      </c>
      <c r="BP181" s="98">
        <f t="shared" si="590"/>
        <v>0</v>
      </c>
      <c r="BQ181" s="98">
        <f t="shared" si="590"/>
        <v>0</v>
      </c>
      <c r="BR181" s="98">
        <f t="shared" si="590"/>
        <v>0</v>
      </c>
      <c r="BS181" s="98">
        <f t="shared" si="590"/>
        <v>0</v>
      </c>
      <c r="BT181" s="98">
        <f t="shared" si="590"/>
        <v>0</v>
      </c>
      <c r="BU181" s="98">
        <f t="shared" si="590"/>
        <v>0</v>
      </c>
      <c r="BV181" s="98">
        <f t="shared" si="590"/>
        <v>0</v>
      </c>
      <c r="BW181" s="98">
        <f t="shared" si="590"/>
        <v>0</v>
      </c>
      <c r="BX181" s="98">
        <f t="shared" si="590"/>
        <v>0</v>
      </c>
      <c r="BY181" s="98">
        <f t="shared" si="590"/>
        <v>0</v>
      </c>
      <c r="BZ181" s="98">
        <f t="shared" si="590"/>
        <v>0</v>
      </c>
      <c r="CA181" s="98">
        <f t="shared" si="590"/>
        <v>0</v>
      </c>
      <c r="CB181" s="98">
        <f t="shared" si="590"/>
        <v>0</v>
      </c>
      <c r="CC181" s="98">
        <f t="shared" si="590"/>
        <v>0</v>
      </c>
      <c r="CD181" s="98">
        <f t="shared" si="592"/>
        <v>0</v>
      </c>
      <c r="CE181" s="98">
        <f t="shared" si="592"/>
        <v>0</v>
      </c>
      <c r="CF181" s="98">
        <f t="shared" si="592"/>
        <v>0</v>
      </c>
      <c r="CG181" s="98">
        <f t="shared" si="592"/>
        <v>0</v>
      </c>
      <c r="CH181" s="98">
        <f t="shared" si="592"/>
        <v>0</v>
      </c>
    </row>
    <row r="182" spans="3:86" x14ac:dyDescent="0.4">
      <c r="I182" s="307"/>
      <c r="J182" s="201" t="str">
        <f t="shared" ref="J182" si="625">E41</f>
        <v>山田</v>
      </c>
      <c r="K182" s="193">
        <f t="shared" ref="K182" si="626">IF(AND($D$1="二交代制",K$17&gt;=1,K$17&lt;=28,K41="当",L41="明",M41="休",N41="当"),10,IF(AND($D$1="三交代制",K$17&gt;=2,K$17&lt;=30,OR(K41="準",K41="深"),OR(L41="準",L41="深"),OR(M41="準",M41="深")),20,IF(AND($D$1="二交代制",OR(K41="当",K41="明"),NOT(OR(AND(K41="当",OR(L41="明",K$17=31,L$18="×"),OR(M41="休",K$17=30,K$17=31,M$18="×")),AND(K41="明",OR(J41="当",K$17=1),OR(L41="休",K$17=31,L$18="×"))))),30,IF(AND($D$1="三交代制",J41&lt;&gt;"準",J41&lt;&gt;"深",OR(K41="準",K41="深"),(NOT(OR(AND(K41="準",OR(J41="日",J41="休",K$17=1,AND(L41&lt;&gt;"準",L41&lt;&gt;"深",J41="")),OR(L41="休",AND(L41="準",OR(M41="休",K$17=30,M$18="×")),K$17=31,L$18="×",L41="")),AND(K41="深",OR(J41="休",K$17=1,AND(L41&lt;&gt;"準",L41&lt;&gt;"深",J41="")),OR(L41="休",AND(OR(L41="準",L41="深"),OR(M41="休",K$17=30,M$18="×")),K$17=31,L$18="×",L41="")))))),40,0))))</f>
        <v>0</v>
      </c>
      <c r="L182" s="193">
        <f t="shared" ref="L182" si="627">IF(AND($D$1="二交代制",L$17&gt;=1,L$17&lt;=28,L41="当",M41="明",N41="休",O41="当"),10,IF(AND($D$1="三交代制",L$17&gt;=2,L$17&lt;=30,OR(L41="準",L41="深"),OR(M41="準",M41="深"),OR(N41="準",N41="深")),20,IF(AND($D$1="二交代制",OR(L41="当",L41="明"),NOT(OR(AND(L41="当",OR(M41="明",L$17=31,M$18="×"),OR(N41="休",L$17=30,L$17=31,N$18="×")),AND(L41="明",OR(K41="当",L$17=1),OR(M41="休",L$17=31,M$18="×"))))),30,IF(AND($D$1="三交代制",K41&lt;&gt;"準",K41&lt;&gt;"深",OR(L41="準",L41="深"),(NOT(OR(AND(L41="準",OR(K41="日",K41="休",L$17=1,AND(M41&lt;&gt;"準",M41&lt;&gt;"深",K41="")),OR(M41="休",AND(M41="準",OR(N41="休",L$17=30,N$18="×")),L$17=31,M$18="×",M41="")),AND(L41="深",OR(K41="休",L$17=1,AND(M41&lt;&gt;"準",M41&lt;&gt;"深",K41="")),OR(M41="休",AND(OR(M41="準",M41="深"),OR(N41="休",L$17=30,N$18="×")),L$17=31,M$18="×",M41="")))))),40,0))))</f>
        <v>0</v>
      </c>
      <c r="M182" s="193">
        <f t="shared" ref="M182" si="628">IF(AND($D$1="二交代制",M$17&gt;=1,M$17&lt;=28,M41="当",N41="明",O41="休",P41="当"),10,IF(AND($D$1="三交代制",M$17&gt;=2,M$17&lt;=30,OR(M41="準",M41="深"),OR(N41="準",N41="深"),OR(O41="準",O41="深")),20,IF(AND($D$1="二交代制",OR(M41="当",M41="明"),NOT(OR(AND(M41="当",OR(N41="明",M$17=31,N$18="×"),OR(O41="休",M$17=30,M$17=31,O$18="×")),AND(M41="明",OR(L41="当",M$17=1),OR(N41="休",M$17=31,N$18="×"))))),30,IF(AND($D$1="三交代制",L41&lt;&gt;"準",L41&lt;&gt;"深",OR(M41="準",M41="深"),(NOT(OR(AND(M41="準",OR(L41="日",L41="休",M$17=1,AND(N41&lt;&gt;"準",N41&lt;&gt;"深",L41="")),OR(N41="休",AND(N41="準",OR(O41="休",M$17=30,O$18="×")),M$17=31,N$18="×",N41="")),AND(M41="深",OR(L41="休",M$17=1,AND(N41&lt;&gt;"準",N41&lt;&gt;"深",L41="")),OR(N41="休",AND(OR(N41="準",N41="深"),OR(O41="休",M$17=30,O$18="×")),M$17=31,N$18="×",N41="")))))),40,0))))</f>
        <v>0</v>
      </c>
      <c r="N182" s="193">
        <f t="shared" ref="N182" si="629">IF(AND($D$1="二交代制",N$17&gt;=1,N$17&lt;=28,N41="当",O41="明",P41="休",Q41="当"),10,IF(AND($D$1="三交代制",N$17&gt;=2,N$17&lt;=30,OR(N41="準",N41="深"),OR(O41="準",O41="深"),OR(P41="準",P41="深")),20,IF(AND($D$1="二交代制",OR(N41="当",N41="明"),NOT(OR(AND(N41="当",OR(O41="明",N$17=31,O$18="×"),OR(P41="休",N$17=30,N$17=31,P$18="×")),AND(N41="明",OR(M41="当",N$17=1),OR(O41="休",N$17=31,O$18="×"))))),30,IF(AND($D$1="三交代制",M41&lt;&gt;"準",M41&lt;&gt;"深",OR(N41="準",N41="深"),(NOT(OR(AND(N41="準",OR(M41="日",M41="休",N$17=1,AND(O41&lt;&gt;"準",O41&lt;&gt;"深",M41="")),OR(O41="休",AND(O41="準",OR(P41="休",N$17=30,P$18="×")),N$17=31,O$18="×",O41="")),AND(N41="深",OR(M41="休",N$17=1,AND(O41&lt;&gt;"準",O41&lt;&gt;"深",M41="")),OR(O41="休",AND(OR(O41="準",O41="深"),OR(P41="休",N$17=30,P$18="×")),N$17=31,O$18="×",O41="")))))),40,0))))</f>
        <v>0</v>
      </c>
      <c r="O182" s="193">
        <f t="shared" ref="O182" si="630">IF(AND($D$1="二交代制",O$17&gt;=1,O$17&lt;=28,O41="当",P41="明",Q41="休",R41="当"),10,IF(AND($D$1="三交代制",O$17&gt;=2,O$17&lt;=30,OR(O41="準",O41="深"),OR(P41="準",P41="深"),OR(Q41="準",Q41="深")),20,IF(AND($D$1="二交代制",OR(O41="当",O41="明"),NOT(OR(AND(O41="当",OR(P41="明",O$17=31,P$18="×"),OR(Q41="休",O$17=30,O$17=31,Q$18="×")),AND(O41="明",OR(N41="当",O$17=1),OR(P41="休",O$17=31,P$18="×"))))),30,IF(AND($D$1="三交代制",N41&lt;&gt;"準",N41&lt;&gt;"深",OR(O41="準",O41="深"),(NOT(OR(AND(O41="準",OR(N41="日",N41="休",O$17=1,AND(P41&lt;&gt;"準",P41&lt;&gt;"深",N41="")),OR(P41="休",AND(P41="準",OR(Q41="休",O$17=30,Q$18="×")),O$17=31,P$18="×",P41="")),AND(O41="深",OR(N41="休",O$17=1,AND(P41&lt;&gt;"準",P41&lt;&gt;"深",N41="")),OR(P41="休",AND(OR(P41="準",P41="深"),OR(Q41="休",O$17=30,Q$18="×")),O$17=31,P$18="×",P41="")))))),40,0))))</f>
        <v>0</v>
      </c>
      <c r="P182" s="193">
        <f t="shared" ref="P182" si="631">IF(AND($D$1="二交代制",P$17&gt;=1,P$17&lt;=28,P41="当",Q41="明",R41="休",S41="当"),10,IF(AND($D$1="三交代制",P$17&gt;=2,P$17&lt;=30,OR(P41="準",P41="深"),OR(Q41="準",Q41="深"),OR(R41="準",R41="深")),20,IF(AND($D$1="二交代制",OR(P41="当",P41="明"),NOT(OR(AND(P41="当",OR(Q41="明",P$17=31,Q$18="×"),OR(R41="休",P$17=30,P$17=31,R$18="×")),AND(P41="明",OR(O41="当",P$17=1),OR(Q41="休",P$17=31,Q$18="×"))))),30,IF(AND($D$1="三交代制",O41&lt;&gt;"準",O41&lt;&gt;"深",OR(P41="準",P41="深"),(NOT(OR(AND(P41="準",OR(O41="日",O41="休",P$17=1,AND(Q41&lt;&gt;"準",Q41&lt;&gt;"深",O41="")),OR(Q41="休",AND(Q41="準",OR(R41="休",P$17=30,R$18="×")),P$17=31,Q$18="×",Q41="")),AND(P41="深",OR(O41="休",P$17=1,AND(Q41&lt;&gt;"準",Q41&lt;&gt;"深",O41="")),OR(Q41="休",AND(OR(Q41="準",Q41="深"),OR(R41="休",P$17=30,R$18="×")),P$17=31,Q$18="×",Q41="")))))),40,0))))</f>
        <v>0</v>
      </c>
      <c r="Q182" s="193">
        <f t="shared" ref="Q182" si="632">IF(AND($D$1="二交代制",Q$17&gt;=1,Q$17&lt;=28,Q41="当",R41="明",S41="休",T41="当"),10,IF(AND($D$1="三交代制",Q$17&gt;=2,Q$17&lt;=30,OR(Q41="準",Q41="深"),OR(R41="準",R41="深"),OR(S41="準",S41="深")),20,IF(AND($D$1="二交代制",OR(Q41="当",Q41="明"),NOT(OR(AND(Q41="当",OR(R41="明",Q$17=31,R$18="×"),OR(S41="休",Q$17=30,Q$17=31,S$18="×")),AND(Q41="明",OR(P41="当",Q$17=1),OR(R41="休",Q$17=31,R$18="×"))))),30,IF(AND($D$1="三交代制",P41&lt;&gt;"準",P41&lt;&gt;"深",OR(Q41="準",Q41="深"),(NOT(OR(AND(Q41="準",OR(P41="日",P41="休",Q$17=1,AND(R41&lt;&gt;"準",R41&lt;&gt;"深",P41="")),OR(R41="休",AND(R41="準",OR(S41="休",Q$17=30,S$18="×")),Q$17=31,R$18="×",R41="")),AND(Q41="深",OR(P41="休",Q$17=1,AND(R41&lt;&gt;"準",R41&lt;&gt;"深",P41="")),OR(R41="休",AND(OR(R41="準",R41="深"),OR(S41="休",Q$17=30,S$18="×")),Q$17=31,R$18="×",R41="")))))),40,0))))</f>
        <v>0</v>
      </c>
      <c r="R182" s="193">
        <f t="shared" ref="R182" si="633">IF(AND($D$1="二交代制",R$17&gt;=1,R$17&lt;=28,R41="当",S41="明",T41="休",U41="当"),10,IF(AND($D$1="三交代制",R$17&gt;=2,R$17&lt;=30,OR(R41="準",R41="深"),OR(S41="準",S41="深"),OR(T41="準",T41="深")),20,IF(AND($D$1="二交代制",OR(R41="当",R41="明"),NOT(OR(AND(R41="当",OR(S41="明",R$17=31,S$18="×"),OR(T41="休",R$17=30,R$17=31,T$18="×")),AND(R41="明",OR(Q41="当",R$17=1),OR(S41="休",R$17=31,S$18="×"))))),30,IF(AND($D$1="三交代制",Q41&lt;&gt;"準",Q41&lt;&gt;"深",OR(R41="準",R41="深"),(NOT(OR(AND(R41="準",OR(Q41="日",Q41="休",R$17=1,AND(S41&lt;&gt;"準",S41&lt;&gt;"深",Q41="")),OR(S41="休",AND(S41="準",OR(T41="休",R$17=30,T$18="×")),R$17=31,S$18="×",S41="")),AND(R41="深",OR(Q41="休",R$17=1,AND(S41&lt;&gt;"準",S41&lt;&gt;"深",Q41="")),OR(S41="休",AND(OR(S41="準",S41="深"),OR(T41="休",R$17=30,T$18="×")),R$17=31,S$18="×",S41="")))))),40,0))))</f>
        <v>0</v>
      </c>
      <c r="S182" s="193">
        <f t="shared" ref="S182" si="634">IF(AND($D$1="二交代制",S$17&gt;=1,S$17&lt;=28,S41="当",T41="明",U41="休",V41="当"),10,IF(AND($D$1="三交代制",S$17&gt;=2,S$17&lt;=30,OR(S41="準",S41="深"),OR(T41="準",T41="深"),OR(U41="準",U41="深")),20,IF(AND($D$1="二交代制",OR(S41="当",S41="明"),NOT(OR(AND(S41="当",OR(T41="明",S$17=31,T$18="×"),OR(U41="休",S$17=30,S$17=31,U$18="×")),AND(S41="明",OR(R41="当",S$17=1),OR(T41="休",S$17=31,T$18="×"))))),30,IF(AND($D$1="三交代制",R41&lt;&gt;"準",R41&lt;&gt;"深",OR(S41="準",S41="深"),(NOT(OR(AND(S41="準",OR(R41="日",R41="休",S$17=1,AND(T41&lt;&gt;"準",T41&lt;&gt;"深",R41="")),OR(T41="休",AND(T41="準",OR(U41="休",S$17=30,U$18="×")),S$17=31,T$18="×",T41="")),AND(S41="深",OR(R41="休",S$17=1,AND(T41&lt;&gt;"準",T41&lt;&gt;"深",R41="")),OR(T41="休",AND(OR(T41="準",T41="深"),OR(U41="休",S$17=30,U$18="×")),S$17=31,T$18="×",T41="")))))),40,0))))</f>
        <v>0</v>
      </c>
      <c r="T182" s="193">
        <f t="shared" ref="T182" si="635">IF(AND($D$1="二交代制",T$17&gt;=1,T$17&lt;=28,T41="当",U41="明",V41="休",W41="当"),10,IF(AND($D$1="三交代制",T$17&gt;=2,T$17&lt;=30,OR(T41="準",T41="深"),OR(U41="準",U41="深"),OR(V41="準",V41="深")),20,IF(AND($D$1="二交代制",OR(T41="当",T41="明"),NOT(OR(AND(T41="当",OR(U41="明",T$17=31,U$18="×"),OR(V41="休",T$17=30,T$17=31,V$18="×")),AND(T41="明",OR(S41="当",T$17=1),OR(U41="休",T$17=31,U$18="×"))))),30,IF(AND($D$1="三交代制",S41&lt;&gt;"準",S41&lt;&gt;"深",OR(T41="準",T41="深"),(NOT(OR(AND(T41="準",OR(S41="日",S41="休",T$17=1,AND(U41&lt;&gt;"準",U41&lt;&gt;"深",S41="")),OR(U41="休",AND(U41="準",OR(V41="休",T$17=30,V$18="×")),T$17=31,U$18="×",U41="")),AND(T41="深",OR(S41="休",T$17=1,AND(U41&lt;&gt;"準",U41&lt;&gt;"深",S41="")),OR(U41="休",AND(OR(U41="準",U41="深"),OR(V41="休",T$17=30,V$18="×")),T$17=31,U$18="×",U41="")))))),40,0))))</f>
        <v>0</v>
      </c>
      <c r="U182" s="193">
        <f t="shared" ref="U182" si="636">IF(AND($D$1="二交代制",U$17&gt;=1,U$17&lt;=28,U41="当",V41="明",W41="休",X41="当"),10,IF(AND($D$1="三交代制",U$17&gt;=2,U$17&lt;=30,OR(U41="準",U41="深"),OR(V41="準",V41="深"),OR(W41="準",W41="深")),20,IF(AND($D$1="二交代制",OR(U41="当",U41="明"),NOT(OR(AND(U41="当",OR(V41="明",U$17=31,V$18="×"),OR(W41="休",U$17=30,U$17=31,W$18="×")),AND(U41="明",OR(T41="当",U$17=1),OR(V41="休",U$17=31,V$18="×"))))),30,IF(AND($D$1="三交代制",T41&lt;&gt;"準",T41&lt;&gt;"深",OR(U41="準",U41="深"),(NOT(OR(AND(U41="準",OR(T41="日",T41="休",U$17=1,AND(V41&lt;&gt;"準",V41&lt;&gt;"深",T41="")),OR(V41="休",AND(V41="準",OR(W41="休",U$17=30,W$18="×")),U$17=31,V$18="×",V41="")),AND(U41="深",OR(T41="休",U$17=1,AND(V41&lt;&gt;"準",V41&lt;&gt;"深",T41="")),OR(V41="休",AND(OR(V41="準",V41="深"),OR(W41="休",U$17=30,W$18="×")),U$17=31,V$18="×",V41="")))))),40,0))))</f>
        <v>0</v>
      </c>
      <c r="V182" s="193">
        <f t="shared" ref="V182" si="637">IF(AND($D$1="二交代制",V$17&gt;=1,V$17&lt;=28,V41="当",W41="明",X41="休",Y41="当"),10,IF(AND($D$1="三交代制",V$17&gt;=2,V$17&lt;=30,OR(V41="準",V41="深"),OR(W41="準",W41="深"),OR(X41="準",X41="深")),20,IF(AND($D$1="二交代制",OR(V41="当",V41="明"),NOT(OR(AND(V41="当",OR(W41="明",V$17=31,W$18="×"),OR(X41="休",V$17=30,V$17=31,X$18="×")),AND(V41="明",OR(U41="当",V$17=1),OR(W41="休",V$17=31,W$18="×"))))),30,IF(AND($D$1="三交代制",U41&lt;&gt;"準",U41&lt;&gt;"深",OR(V41="準",V41="深"),(NOT(OR(AND(V41="準",OR(U41="日",U41="休",V$17=1,AND(W41&lt;&gt;"準",W41&lt;&gt;"深",U41="")),OR(W41="休",AND(W41="準",OR(X41="休",V$17=30,X$18="×")),V$17=31,W$18="×",W41="")),AND(V41="深",OR(U41="休",V$17=1,AND(W41&lt;&gt;"準",W41&lt;&gt;"深",U41="")),OR(W41="休",AND(OR(W41="準",W41="深"),OR(X41="休",V$17=30,X$18="×")),V$17=31,W$18="×",W41="")))))),40,0))))</f>
        <v>0</v>
      </c>
      <c r="W182" s="193">
        <f t="shared" ref="W182" si="638">IF(AND($D$1="二交代制",W$17&gt;=1,W$17&lt;=28,W41="当",X41="明",Y41="休",Z41="当"),10,IF(AND($D$1="三交代制",W$17&gt;=2,W$17&lt;=30,OR(W41="準",W41="深"),OR(X41="準",X41="深"),OR(Y41="準",Y41="深")),20,IF(AND($D$1="二交代制",OR(W41="当",W41="明"),NOT(OR(AND(W41="当",OR(X41="明",W$17=31,X$18="×"),OR(Y41="休",W$17=30,W$17=31,Y$18="×")),AND(W41="明",OR(V41="当",W$17=1),OR(X41="休",W$17=31,X$18="×"))))),30,IF(AND($D$1="三交代制",V41&lt;&gt;"準",V41&lt;&gt;"深",OR(W41="準",W41="深"),(NOT(OR(AND(W41="準",OR(V41="日",V41="休",W$17=1,AND(X41&lt;&gt;"準",X41&lt;&gt;"深",V41="")),OR(X41="休",AND(X41="準",OR(Y41="休",W$17=30,Y$18="×")),W$17=31,X$18="×",X41="")),AND(W41="深",OR(V41="休",W$17=1,AND(X41&lt;&gt;"準",X41&lt;&gt;"深",V41="")),OR(X41="休",AND(OR(X41="準",X41="深"),OR(Y41="休",W$17=30,Y$18="×")),W$17=31,X$18="×",X41="")))))),40,0))))</f>
        <v>0</v>
      </c>
      <c r="X182" s="193">
        <f t="shared" ref="X182" si="639">IF(AND($D$1="二交代制",X$17&gt;=1,X$17&lt;=28,X41="当",Y41="明",Z41="休",AA41="当"),10,IF(AND($D$1="三交代制",X$17&gt;=2,X$17&lt;=30,OR(X41="準",X41="深"),OR(Y41="準",Y41="深"),OR(Z41="準",Z41="深")),20,IF(AND($D$1="二交代制",OR(X41="当",X41="明"),NOT(OR(AND(X41="当",OR(Y41="明",X$17=31,Y$18="×"),OR(Z41="休",X$17=30,X$17=31,Z$18="×")),AND(X41="明",OR(W41="当",X$17=1),OR(Y41="休",X$17=31,Y$18="×"))))),30,IF(AND($D$1="三交代制",W41&lt;&gt;"準",W41&lt;&gt;"深",OR(X41="準",X41="深"),(NOT(OR(AND(X41="準",OR(W41="日",W41="休",X$17=1,AND(Y41&lt;&gt;"準",Y41&lt;&gt;"深",W41="")),OR(Y41="休",AND(Y41="準",OR(Z41="休",X$17=30,Z$18="×")),X$17=31,Y$18="×",Y41="")),AND(X41="深",OR(W41="休",X$17=1,AND(Y41&lt;&gt;"準",Y41&lt;&gt;"深",W41="")),OR(Y41="休",AND(OR(Y41="準",Y41="深"),OR(Z41="休",X$17=30,Z$18="×")),X$17=31,Y$18="×",Y41="")))))),40,0))))</f>
        <v>0</v>
      </c>
      <c r="Y182" s="193">
        <f t="shared" ref="Y182" si="640">IF(AND($D$1="二交代制",Y$17&gt;=1,Y$17&lt;=28,Y41="当",Z41="明",AA41="休",AB41="当"),10,IF(AND($D$1="三交代制",Y$17&gt;=2,Y$17&lt;=30,OR(Y41="準",Y41="深"),OR(Z41="準",Z41="深"),OR(AA41="準",AA41="深")),20,IF(AND($D$1="二交代制",OR(Y41="当",Y41="明"),NOT(OR(AND(Y41="当",OR(Z41="明",Y$17=31,Z$18="×"),OR(AA41="休",Y$17=30,Y$17=31,AA$18="×")),AND(Y41="明",OR(X41="当",Y$17=1),OR(Z41="休",Y$17=31,Z$18="×"))))),30,IF(AND($D$1="三交代制",X41&lt;&gt;"準",X41&lt;&gt;"深",OR(Y41="準",Y41="深"),(NOT(OR(AND(Y41="準",OR(X41="日",X41="休",Y$17=1,AND(Z41&lt;&gt;"準",Z41&lt;&gt;"深",X41="")),OR(Z41="休",AND(Z41="準",OR(AA41="休",Y$17=30,AA$18="×")),Y$17=31,Z$18="×",Z41="")),AND(Y41="深",OR(X41="休",Y$17=1,AND(Z41&lt;&gt;"準",Z41&lt;&gt;"深",X41="")),OR(Z41="休",AND(OR(Z41="準",Z41="深"),OR(AA41="休",Y$17=30,AA$18="×")),Y$17=31,Z$18="×",Z41="")))))),40,0))))</f>
        <v>0</v>
      </c>
      <c r="Z182" s="193">
        <f t="shared" ref="Z182" si="641">IF(AND($D$1="二交代制",Z$17&gt;=1,Z$17&lt;=28,Z41="当",AA41="明",AB41="休",AC41="当"),10,IF(AND($D$1="三交代制",Z$17&gt;=2,Z$17&lt;=30,OR(Z41="準",Z41="深"),OR(AA41="準",AA41="深"),OR(AB41="準",AB41="深")),20,IF(AND($D$1="二交代制",OR(Z41="当",Z41="明"),NOT(OR(AND(Z41="当",OR(AA41="明",Z$17=31,AA$18="×"),OR(AB41="休",Z$17=30,Z$17=31,AB$18="×")),AND(Z41="明",OR(Y41="当",Z$17=1),OR(AA41="休",Z$17=31,AA$18="×"))))),30,IF(AND($D$1="三交代制",Y41&lt;&gt;"準",Y41&lt;&gt;"深",OR(Z41="準",Z41="深"),(NOT(OR(AND(Z41="準",OR(Y41="日",Y41="休",Z$17=1,AND(AA41&lt;&gt;"準",AA41&lt;&gt;"深",Y41="")),OR(AA41="休",AND(AA41="準",OR(AB41="休",Z$17=30,AB$18="×")),Z$17=31,AA$18="×",AA41="")),AND(Z41="深",OR(Y41="休",Z$17=1,AND(AA41&lt;&gt;"準",AA41&lt;&gt;"深",Y41="")),OR(AA41="休",AND(OR(AA41="準",AA41="深"),OR(AB41="休",Z$17=30,AB$18="×")),Z$17=31,AA$18="×",AA41="")))))),40,0))))</f>
        <v>0</v>
      </c>
      <c r="AA182" s="193">
        <f t="shared" ref="AA182" si="642">IF(AND($D$1="二交代制",AA$17&gt;=1,AA$17&lt;=28,AA41="当",AB41="明",AC41="休",AD41="当"),10,IF(AND($D$1="三交代制",AA$17&gt;=2,AA$17&lt;=30,OR(AA41="準",AA41="深"),OR(AB41="準",AB41="深"),OR(AC41="準",AC41="深")),20,IF(AND($D$1="二交代制",OR(AA41="当",AA41="明"),NOT(OR(AND(AA41="当",OR(AB41="明",AA$17=31,AB$18="×"),OR(AC41="休",AA$17=30,AA$17=31,AC$18="×")),AND(AA41="明",OR(Z41="当",AA$17=1),OR(AB41="休",AA$17=31,AB$18="×"))))),30,IF(AND($D$1="三交代制",Z41&lt;&gt;"準",Z41&lt;&gt;"深",OR(AA41="準",AA41="深"),(NOT(OR(AND(AA41="準",OR(Z41="日",Z41="休",AA$17=1,AND(AB41&lt;&gt;"準",AB41&lt;&gt;"深",Z41="")),OR(AB41="休",AND(AB41="準",OR(AC41="休",AA$17=30,AC$18="×")),AA$17=31,AB$18="×",AB41="")),AND(AA41="深",OR(Z41="休",AA$17=1,AND(AB41&lt;&gt;"準",AB41&lt;&gt;"深",Z41="")),OR(AB41="休",AND(OR(AB41="準",AB41="深"),OR(AC41="休",AA$17=30,AC$18="×")),AA$17=31,AB$18="×",AB41="")))))),40,0))))</f>
        <v>0</v>
      </c>
      <c r="AB182" s="193">
        <f t="shared" ref="AB182" si="643">IF(AND($D$1="二交代制",AB$17&gt;=1,AB$17&lt;=28,AB41="当",AC41="明",AD41="休",AE41="当"),10,IF(AND($D$1="三交代制",AB$17&gt;=2,AB$17&lt;=30,OR(AB41="準",AB41="深"),OR(AC41="準",AC41="深"),OR(AD41="準",AD41="深")),20,IF(AND($D$1="二交代制",OR(AB41="当",AB41="明"),NOT(OR(AND(AB41="当",OR(AC41="明",AB$17=31,AC$18="×"),OR(AD41="休",AB$17=30,AB$17=31,AD$18="×")),AND(AB41="明",OR(AA41="当",AB$17=1),OR(AC41="休",AB$17=31,AC$18="×"))))),30,IF(AND($D$1="三交代制",AA41&lt;&gt;"準",AA41&lt;&gt;"深",OR(AB41="準",AB41="深"),(NOT(OR(AND(AB41="準",OR(AA41="日",AA41="休",AB$17=1,AND(AC41&lt;&gt;"準",AC41&lt;&gt;"深",AA41="")),OR(AC41="休",AND(AC41="準",OR(AD41="休",AB$17=30,AD$18="×")),AB$17=31,AC$18="×",AC41="")),AND(AB41="深",OR(AA41="休",AB$17=1,AND(AC41&lt;&gt;"準",AC41&lt;&gt;"深",AA41="")),OR(AC41="休",AND(OR(AC41="準",AC41="深"),OR(AD41="休",AB$17=30,AD$18="×")),AB$17=31,AC$18="×",AC41="")))))),40,0))))</f>
        <v>0</v>
      </c>
      <c r="AC182" s="193">
        <f t="shared" ref="AC182" si="644">IF(AND($D$1="二交代制",AC$17&gt;=1,AC$17&lt;=28,AC41="当",AD41="明",AE41="休",AF41="当"),10,IF(AND($D$1="三交代制",AC$17&gt;=2,AC$17&lt;=30,OR(AC41="準",AC41="深"),OR(AD41="準",AD41="深"),OR(AE41="準",AE41="深")),20,IF(AND($D$1="二交代制",OR(AC41="当",AC41="明"),NOT(OR(AND(AC41="当",OR(AD41="明",AC$17=31,AD$18="×"),OR(AE41="休",AC$17=30,AC$17=31,AE$18="×")),AND(AC41="明",OR(AB41="当",AC$17=1),OR(AD41="休",AC$17=31,AD$18="×"))))),30,IF(AND($D$1="三交代制",AB41&lt;&gt;"準",AB41&lt;&gt;"深",OR(AC41="準",AC41="深"),(NOT(OR(AND(AC41="準",OR(AB41="日",AB41="休",AC$17=1,AND(AD41&lt;&gt;"準",AD41&lt;&gt;"深",AB41="")),OR(AD41="休",AND(AD41="準",OR(AE41="休",AC$17=30,AE$18="×")),AC$17=31,AD$18="×",AD41="")),AND(AC41="深",OR(AB41="休",AC$17=1,AND(AD41&lt;&gt;"準",AD41&lt;&gt;"深",AB41="")),OR(AD41="休",AND(OR(AD41="準",AD41="深"),OR(AE41="休",AC$17=30,AE$18="×")),AC$17=31,AD$18="×",AD41="")))))),40,0))))</f>
        <v>0</v>
      </c>
      <c r="AD182" s="193">
        <f t="shared" ref="AD182" si="645">IF(AND($D$1="二交代制",AD$17&gt;=1,AD$17&lt;=28,AD41="当",AE41="明",AF41="休",AG41="当"),10,IF(AND($D$1="三交代制",AD$17&gt;=2,AD$17&lt;=30,OR(AD41="準",AD41="深"),OR(AE41="準",AE41="深"),OR(AF41="準",AF41="深")),20,IF(AND($D$1="二交代制",OR(AD41="当",AD41="明"),NOT(OR(AND(AD41="当",OR(AE41="明",AD$17=31,AE$18="×"),OR(AF41="休",AD$17=30,AD$17=31,AF$18="×")),AND(AD41="明",OR(AC41="当",AD$17=1),OR(AE41="休",AD$17=31,AE$18="×"))))),30,IF(AND($D$1="三交代制",AC41&lt;&gt;"準",AC41&lt;&gt;"深",OR(AD41="準",AD41="深"),(NOT(OR(AND(AD41="準",OR(AC41="日",AC41="休",AD$17=1,AND(AE41&lt;&gt;"準",AE41&lt;&gt;"深",AC41="")),OR(AE41="休",AND(AE41="準",OR(AF41="休",AD$17=30,AF$18="×")),AD$17=31,AE$18="×",AE41="")),AND(AD41="深",OR(AC41="休",AD$17=1,AND(AE41&lt;&gt;"準",AE41&lt;&gt;"深",AC41="")),OR(AE41="休",AND(OR(AE41="準",AE41="深"),OR(AF41="休",AD$17=30,AF$18="×")),AD$17=31,AE$18="×",AE41="")))))),40,0))))</f>
        <v>0</v>
      </c>
      <c r="AE182" s="193">
        <f t="shared" ref="AE182" si="646">IF(AND($D$1="二交代制",AE$17&gt;=1,AE$17&lt;=28,AE41="当",AF41="明",AG41="休",AH41="当"),10,IF(AND($D$1="三交代制",AE$17&gt;=2,AE$17&lt;=30,OR(AE41="準",AE41="深"),OR(AF41="準",AF41="深"),OR(AG41="準",AG41="深")),20,IF(AND($D$1="二交代制",OR(AE41="当",AE41="明"),NOT(OR(AND(AE41="当",OR(AF41="明",AE$17=31,AF$18="×"),OR(AG41="休",AE$17=30,AE$17=31,AG$18="×")),AND(AE41="明",OR(AD41="当",AE$17=1),OR(AF41="休",AE$17=31,AF$18="×"))))),30,IF(AND($D$1="三交代制",AD41&lt;&gt;"準",AD41&lt;&gt;"深",OR(AE41="準",AE41="深"),(NOT(OR(AND(AE41="準",OR(AD41="日",AD41="休",AE$17=1,AND(AF41&lt;&gt;"準",AF41&lt;&gt;"深",AD41="")),OR(AF41="休",AND(AF41="準",OR(AG41="休",AE$17=30,AG$18="×")),AE$17=31,AF$18="×",AF41="")),AND(AE41="深",OR(AD41="休",AE$17=1,AND(AF41&lt;&gt;"準",AF41&lt;&gt;"深",AD41="")),OR(AF41="休",AND(OR(AF41="準",AF41="深"),OR(AG41="休",AE$17=30,AG$18="×")),AE$17=31,AF$18="×",AF41="")))))),40,0))))</f>
        <v>0</v>
      </c>
      <c r="AF182" s="193">
        <f t="shared" ref="AF182" si="647">IF(AND($D$1="二交代制",AF$17&gt;=1,AF$17&lt;=28,AF41="当",AG41="明",AH41="休",AI41="当"),10,IF(AND($D$1="三交代制",AF$17&gt;=2,AF$17&lt;=30,OR(AF41="準",AF41="深"),OR(AG41="準",AG41="深"),OR(AH41="準",AH41="深")),20,IF(AND($D$1="二交代制",OR(AF41="当",AF41="明"),NOT(OR(AND(AF41="当",OR(AG41="明",AF$17=31,AG$18="×"),OR(AH41="休",AF$17=30,AF$17=31,AH$18="×")),AND(AF41="明",OR(AE41="当",AF$17=1),OR(AG41="休",AF$17=31,AG$18="×"))))),30,IF(AND($D$1="三交代制",AE41&lt;&gt;"準",AE41&lt;&gt;"深",OR(AF41="準",AF41="深"),(NOT(OR(AND(AF41="準",OR(AE41="日",AE41="休",AF$17=1,AND(AG41&lt;&gt;"準",AG41&lt;&gt;"深",AE41="")),OR(AG41="休",AND(AG41="準",OR(AH41="休",AF$17=30,AH$18="×")),AF$17=31,AG$18="×",AG41="")),AND(AF41="深",OR(AE41="休",AF$17=1,AND(AG41&lt;&gt;"準",AG41&lt;&gt;"深",AE41="")),OR(AG41="休",AND(OR(AG41="準",AG41="深"),OR(AH41="休",AF$17=30,AH$18="×")),AF$17=31,AG$18="×",AG41="")))))),40,0))))</f>
        <v>0</v>
      </c>
      <c r="AG182" s="193">
        <f t="shared" ref="AG182" si="648">IF(AND($D$1="二交代制",AG$17&gt;=1,AG$17&lt;=28,AG41="当",AH41="明",AI41="休",AJ41="当"),10,IF(AND($D$1="三交代制",AG$17&gt;=2,AG$17&lt;=30,OR(AG41="準",AG41="深"),OR(AH41="準",AH41="深"),OR(AI41="準",AI41="深")),20,IF(AND($D$1="二交代制",OR(AG41="当",AG41="明"),NOT(OR(AND(AG41="当",OR(AH41="明",AG$17=31,AH$18="×"),OR(AI41="休",AG$17=30,AG$17=31,AI$18="×")),AND(AG41="明",OR(AF41="当",AG$17=1),OR(AH41="休",AG$17=31,AH$18="×"))))),30,IF(AND($D$1="三交代制",AF41&lt;&gt;"準",AF41&lt;&gt;"深",OR(AG41="準",AG41="深"),(NOT(OR(AND(AG41="準",OR(AF41="日",AF41="休",AG$17=1,AND(AH41&lt;&gt;"準",AH41&lt;&gt;"深",AF41="")),OR(AH41="休",AND(AH41="準",OR(AI41="休",AG$17=30,AI$18="×")),AG$17=31,AH$18="×",AH41="")),AND(AG41="深",OR(AF41="休",AG$17=1,AND(AH41&lt;&gt;"準",AH41&lt;&gt;"深",AF41="")),OR(AH41="休",AND(OR(AH41="準",AH41="深"),OR(AI41="休",AG$17=30,AI$18="×")),AG$17=31,AH$18="×",AH41="")))))),40,0))))</f>
        <v>0</v>
      </c>
      <c r="AH182" s="193">
        <f t="shared" ref="AH182" si="649">IF(AND($D$1="二交代制",AH$17&gt;=1,AH$17&lt;=28,AH41="当",AI41="明",AJ41="休",AK41="当"),10,IF(AND($D$1="三交代制",AH$17&gt;=2,AH$17&lt;=30,OR(AH41="準",AH41="深"),OR(AI41="準",AI41="深"),OR(AJ41="準",AJ41="深")),20,IF(AND($D$1="二交代制",OR(AH41="当",AH41="明"),NOT(OR(AND(AH41="当",OR(AI41="明",AH$17=31,AI$18="×"),OR(AJ41="休",AH$17=30,AH$17=31,AJ$18="×")),AND(AH41="明",OR(AG41="当",AH$17=1),OR(AI41="休",AH$17=31,AI$18="×"))))),30,IF(AND($D$1="三交代制",AG41&lt;&gt;"準",AG41&lt;&gt;"深",OR(AH41="準",AH41="深"),(NOT(OR(AND(AH41="準",OR(AG41="日",AG41="休",AH$17=1,AND(AI41&lt;&gt;"準",AI41&lt;&gt;"深",AG41="")),OR(AI41="休",AND(AI41="準",OR(AJ41="休",AH$17=30,AJ$18="×")),AH$17=31,AI$18="×",AI41="")),AND(AH41="深",OR(AG41="休",AH$17=1,AND(AI41&lt;&gt;"準",AI41&lt;&gt;"深",AG41="")),OR(AI41="休",AND(OR(AI41="準",AI41="深"),OR(AJ41="休",AH$17=30,AJ$18="×")),AH$17=31,AI$18="×",AI41="")))))),40,0))))</f>
        <v>0</v>
      </c>
      <c r="AI182" s="193">
        <f t="shared" ref="AI182" si="650">IF(AND($D$1="二交代制",AI$17&gt;=1,AI$17&lt;=28,AI41="当",AJ41="明",AK41="休",AL41="当"),10,IF(AND($D$1="三交代制",AI$17&gt;=2,AI$17&lt;=30,OR(AI41="準",AI41="深"),OR(AJ41="準",AJ41="深"),OR(AK41="準",AK41="深")),20,IF(AND($D$1="二交代制",OR(AI41="当",AI41="明"),NOT(OR(AND(AI41="当",OR(AJ41="明",AI$17=31,AJ$18="×"),OR(AK41="休",AI$17=30,AI$17=31,AK$18="×")),AND(AI41="明",OR(AH41="当",AI$17=1),OR(AJ41="休",AI$17=31,AJ$18="×"))))),30,IF(AND($D$1="三交代制",AH41&lt;&gt;"準",AH41&lt;&gt;"深",OR(AI41="準",AI41="深"),(NOT(OR(AND(AI41="準",OR(AH41="日",AH41="休",AI$17=1,AND(AJ41&lt;&gt;"準",AJ41&lt;&gt;"深",AH41="")),OR(AJ41="休",AND(AJ41="準",OR(AK41="休",AI$17=30,AK$18="×")),AI$17=31,AJ$18="×",AJ41="")),AND(AI41="深",OR(AH41="休",AI$17=1,AND(AJ41&lt;&gt;"準",AJ41&lt;&gt;"深",AH41="")),OR(AJ41="休",AND(OR(AJ41="準",AJ41="深"),OR(AK41="休",AI$17=30,AK$18="×")),AI$17=31,AJ$18="×",AJ41="")))))),40,0))))</f>
        <v>0</v>
      </c>
      <c r="AJ182" s="193">
        <f t="shared" ref="AJ182" si="651">IF(AND($D$1="二交代制",AJ$17&gt;=1,AJ$17&lt;=28,AJ41="当",AK41="明",AL41="休",AM41="当"),10,IF(AND($D$1="三交代制",AJ$17&gt;=2,AJ$17&lt;=30,OR(AJ41="準",AJ41="深"),OR(AK41="準",AK41="深"),OR(AL41="準",AL41="深")),20,IF(AND($D$1="二交代制",OR(AJ41="当",AJ41="明"),NOT(OR(AND(AJ41="当",OR(AK41="明",AJ$17=31,AK$18="×"),OR(AL41="休",AJ$17=30,AJ$17=31,AL$18="×")),AND(AJ41="明",OR(AI41="当",AJ$17=1),OR(AK41="休",AJ$17=31,AK$18="×"))))),30,IF(AND($D$1="三交代制",AI41&lt;&gt;"準",AI41&lt;&gt;"深",OR(AJ41="準",AJ41="深"),(NOT(OR(AND(AJ41="準",OR(AI41="日",AI41="休",AJ$17=1,AND(AK41&lt;&gt;"準",AK41&lt;&gt;"深",AI41="")),OR(AK41="休",AND(AK41="準",OR(AL41="休",AJ$17=30,AL$18="×")),AJ$17=31,AK$18="×",AK41="")),AND(AJ41="深",OR(AI41="休",AJ$17=1,AND(AK41&lt;&gt;"準",AK41&lt;&gt;"深",AI41="")),OR(AK41="休",AND(OR(AK41="準",AK41="深"),OR(AL41="休",AJ$17=30,AL$18="×")),AJ$17=31,AK$18="×",AK41="")))))),40,0))))</f>
        <v>0</v>
      </c>
      <c r="AK182" s="193">
        <f t="shared" ref="AK182" si="652">IF(AND($D$1="二交代制",AK$17&gt;=1,AK$17&lt;=28,AK41="当",AL41="明",AM41="休",AN41="当"),10,IF(AND($D$1="三交代制",AK$17&gt;=2,AK$17&lt;=30,OR(AK41="準",AK41="深"),OR(AL41="準",AL41="深"),OR(AM41="準",AM41="深")),20,IF(AND($D$1="二交代制",OR(AK41="当",AK41="明"),NOT(OR(AND(AK41="当",OR(AL41="明",AK$17=31,AL$18="×"),OR(AM41="休",AK$17=30,AK$17=31,AM$18="×")),AND(AK41="明",OR(AJ41="当",AK$17=1),OR(AL41="休",AK$17=31,AL$18="×"))))),30,IF(AND($D$1="三交代制",AJ41&lt;&gt;"準",AJ41&lt;&gt;"深",OR(AK41="準",AK41="深"),(NOT(OR(AND(AK41="準",OR(AJ41="日",AJ41="休",AK$17=1,AND(AL41&lt;&gt;"準",AL41&lt;&gt;"深",AJ41="")),OR(AL41="休",AND(AL41="準",OR(AM41="休",AK$17=30,AM$18="×")),AK$17=31,AL$18="×",AL41="")),AND(AK41="深",OR(AJ41="休",AK$17=1,AND(AL41&lt;&gt;"準",AL41&lt;&gt;"深",AJ41="")),OR(AL41="休",AND(OR(AL41="準",AL41="深"),OR(AM41="休",AK$17=30,AM$18="×")),AK$17=31,AL$18="×",AL41="")))))),40,0))))</f>
        <v>0</v>
      </c>
      <c r="AL182" s="193">
        <f t="shared" ref="AL182" si="653">IF(AND($D$1="二交代制",AL$17&gt;=1,AL$17&lt;=28,AL41="当",AM41="明",AN41="休",AO41="当"),10,IF(AND($D$1="三交代制",AL$17&gt;=2,AL$17&lt;=30,OR(AL41="準",AL41="深"),OR(AM41="準",AM41="深"),OR(AN41="準",AN41="深")),20,IF(AND($D$1="二交代制",OR(AL41="当",AL41="明"),NOT(OR(AND(AL41="当",OR(AM41="明",AL$17=31,AM$18="×"),OR(AN41="休",AL$17=30,AL$17=31,AN$18="×")),AND(AL41="明",OR(AK41="当",AL$17=1),OR(AM41="休",AL$17=31,AM$18="×"))))),30,IF(AND($D$1="三交代制",AK41&lt;&gt;"準",AK41&lt;&gt;"深",OR(AL41="準",AL41="深"),(NOT(OR(AND(AL41="準",OR(AK41="日",AK41="休",AL$17=1,AND(AM41&lt;&gt;"準",AM41&lt;&gt;"深",AK41="")),OR(AM41="休",AND(AM41="準",OR(AN41="休",AL$17=30,AN$18="×")),AL$17=31,AM$18="×",AM41="")),AND(AL41="深",OR(AK41="休",AL$17=1,AND(AM41&lt;&gt;"準",AM41&lt;&gt;"深",AK41="")),OR(AM41="休",AND(OR(AM41="準",AM41="深"),OR(AN41="休",AL$17=30,AN$18="×")),AL$17=31,AM$18="×",AM41="")))))),40,0))))</f>
        <v>0</v>
      </c>
      <c r="AM182" s="193">
        <f t="shared" ref="AM182" si="654">IF(AND($D$1="二交代制",AM$17&gt;=1,AM$17&lt;=28,AM41="当",AN41="明",AO41="休",AP41="当"),10,IF(AND($D$1="三交代制",AM$17&gt;=2,AM$17&lt;=30,OR(AM41="準",AM41="深"),OR(AN41="準",AN41="深"),OR(AO41="準",AO41="深")),20,IF(AND($D$1="二交代制",OR(AM41="当",AM41="明"),NOT(OR(AND(AM41="当",OR(AN41="明",AM$17=31,AN$18="×"),OR(AO41="休",AM$17=30,AM$17=31,AO$18="×")),AND(AM41="明",OR(AL41="当",AM$17=1),OR(AN41="休",AM$17=31,AN$18="×"))))),30,IF(AND($D$1="三交代制",AL41&lt;&gt;"準",AL41&lt;&gt;"深",OR(AM41="準",AM41="深"),(NOT(OR(AND(AM41="準",OR(AL41="日",AL41="休",AM$17=1,AND(AN41&lt;&gt;"準",AN41&lt;&gt;"深",AL41="")),OR(AN41="休",AND(AN41="準",OR(AO41="休",AM$17=30,AO$18="×")),AM$17=31,AN$18="×",AN41="")),AND(AM41="深",OR(AL41="休",AM$17=1,AND(AN41&lt;&gt;"準",AN41&lt;&gt;"深",AL41="")),OR(AN41="休",AND(OR(AN41="準",AN41="深"),OR(AO41="休",AM$17=30,AO$18="×")),AM$17=31,AN$18="×",AN41="")))))),40,0))))</f>
        <v>0</v>
      </c>
      <c r="AN182" s="193">
        <f t="shared" ref="AN182" si="655">IF(AND($D$1="二交代制",AN$17&gt;=1,AN$17&lt;=28,AN41="当",AO41="明",AP41="休",AQ41="当"),10,IF(AND($D$1="三交代制",AN$17&gt;=2,AN$17&lt;=30,OR(AN41="準",AN41="深"),OR(AO41="準",AO41="深"),OR(AP41="準",AP41="深")),20,IF(AND($D$1="二交代制",OR(AN41="当",AN41="明"),NOT(OR(AND(AN41="当",OR(AO41="明",AN$17=31,AO$18="×"),OR(AP41="休",AN$17=30,AN$17=31,AP$18="×")),AND(AN41="明",OR(AM41="当",AN$17=1),OR(AO41="休",AN$17=31,AO$18="×"))))),30,IF(AND($D$1="三交代制",AM41&lt;&gt;"準",AM41&lt;&gt;"深",OR(AN41="準",AN41="深"),(NOT(OR(AND(AN41="準",OR(AM41="日",AM41="休",AN$17=1,AND(AO41&lt;&gt;"準",AO41&lt;&gt;"深",AM41="")),OR(AO41="休",AND(AO41="準",OR(AP41="休",AN$17=30,AP$18="×")),AN$17=31,AO$18="×",AO41="")),AND(AN41="深",OR(AM41="休",AN$17=1,AND(AO41&lt;&gt;"準",AO41&lt;&gt;"深",AM41="")),OR(AO41="休",AND(OR(AO41="準",AO41="深"),OR(AP41="休",AN$17=30,AP$18="×")),AN$17=31,AO$18="×",AO41="")))))),40,0))))</f>
        <v>0</v>
      </c>
      <c r="AO182" s="193">
        <f t="shared" ref="AO182" si="656">IF(AND($D$1="二交代制",AO$17&gt;=1,AO$17&lt;=28,AO41="当",AP41="明",AQ41="休",AR41="当"),10,IF(AND($D$1="三交代制",AO$17&gt;=2,AO$17&lt;=30,OR(AO41="準",AO41="深"),OR(AP41="準",AP41="深"),OR(AQ41="準",AQ41="深")),20,IF(AND($D$1="二交代制",OR(AO41="当",AO41="明"),NOT(OR(AND(AO41="当",OR(AP41="明",AO$17=31,AP$18="×"),OR(AQ41="休",AO$17=30,AO$17=31,AQ$18="×")),AND(AO41="明",OR(AN41="当",AO$17=1),OR(AP41="休",AO$17=31,AP$18="×"))))),30,IF(AND($D$1="三交代制",AN41&lt;&gt;"準",AN41&lt;&gt;"深",OR(AO41="準",AO41="深"),(NOT(OR(AND(AO41="準",OR(AN41="日",AN41="休",AO$17=1,AND(AP41&lt;&gt;"準",AP41&lt;&gt;"深",AN41="")),OR(AP41="休",AND(AP41="準",OR(AQ41="休",AO$17=30,AQ$18="×")),AO$17=31,AP$18="×",AP41="")),AND(AO41="深",OR(AN41="休",AO$17=1,AND(AP41&lt;&gt;"準",AP41&lt;&gt;"深",AN41="")),OR(AP41="休",AND(OR(AP41="準",AP41="深"),OR(AQ41="休",AO$17=30,AQ$18="×")),AO$17=31,AP$18="×",AP41="")))))),40,0))))</f>
        <v>0</v>
      </c>
      <c r="AP182" s="100"/>
      <c r="AQ182" s="100"/>
      <c r="BA182" s="87" t="str">
        <f>IF(Aチーム用勤務希望表!BA182&lt;&gt;"",Aチーム用勤務希望表!BA182,"")</f>
        <v/>
      </c>
      <c r="BB182" s="140" t="str">
        <f>IF(Aチーム用勤務希望表!BB182&lt;&gt;"",Aチーム用勤務希望表!BB182,"")</f>
        <v/>
      </c>
      <c r="BC182" s="87" t="str">
        <f>IF(Aチーム用勤務希望表!BC182&lt;&gt;"",Aチーム用勤務希望表!BC182,"")</f>
        <v/>
      </c>
      <c r="BD182" s="98">
        <f t="shared" si="591"/>
        <v>0</v>
      </c>
      <c r="BE182" s="98">
        <f t="shared" si="591"/>
        <v>0</v>
      </c>
      <c r="BF182" s="98">
        <f t="shared" si="591"/>
        <v>0</v>
      </c>
      <c r="BG182" s="98">
        <f t="shared" si="591"/>
        <v>0</v>
      </c>
      <c r="BH182" s="98">
        <f t="shared" si="591"/>
        <v>0</v>
      </c>
      <c r="BI182" s="98">
        <f t="shared" si="591"/>
        <v>0</v>
      </c>
      <c r="BJ182" s="98">
        <f t="shared" si="591"/>
        <v>0</v>
      </c>
      <c r="BK182" s="98">
        <f t="shared" si="591"/>
        <v>0</v>
      </c>
      <c r="BL182" s="98">
        <f t="shared" si="591"/>
        <v>0</v>
      </c>
      <c r="BM182" s="98">
        <f t="shared" si="591"/>
        <v>0</v>
      </c>
      <c r="BN182" s="98">
        <f t="shared" si="590"/>
        <v>0</v>
      </c>
      <c r="BO182" s="98">
        <f t="shared" si="590"/>
        <v>0</v>
      </c>
      <c r="BP182" s="98">
        <f t="shared" si="590"/>
        <v>0</v>
      </c>
      <c r="BQ182" s="98">
        <f t="shared" si="590"/>
        <v>0</v>
      </c>
      <c r="BR182" s="98">
        <f t="shared" si="590"/>
        <v>0</v>
      </c>
      <c r="BS182" s="98">
        <f t="shared" si="590"/>
        <v>0</v>
      </c>
      <c r="BT182" s="98">
        <f t="shared" si="590"/>
        <v>0</v>
      </c>
      <c r="BU182" s="98">
        <f t="shared" si="590"/>
        <v>0</v>
      </c>
      <c r="BV182" s="98">
        <f t="shared" si="590"/>
        <v>0</v>
      </c>
      <c r="BW182" s="98">
        <f t="shared" si="590"/>
        <v>0</v>
      </c>
      <c r="BX182" s="98">
        <f t="shared" si="590"/>
        <v>0</v>
      </c>
      <c r="BY182" s="98">
        <f t="shared" si="590"/>
        <v>0</v>
      </c>
      <c r="BZ182" s="98">
        <f t="shared" si="590"/>
        <v>0</v>
      </c>
      <c r="CA182" s="98">
        <f t="shared" si="590"/>
        <v>0</v>
      </c>
      <c r="CB182" s="98">
        <f t="shared" si="590"/>
        <v>0</v>
      </c>
      <c r="CC182" s="98">
        <f t="shared" si="590"/>
        <v>0</v>
      </c>
      <c r="CD182" s="98">
        <f t="shared" si="592"/>
        <v>0</v>
      </c>
      <c r="CE182" s="98">
        <f t="shared" si="592"/>
        <v>0</v>
      </c>
      <c r="CF182" s="98">
        <f t="shared" si="592"/>
        <v>0</v>
      </c>
      <c r="CG182" s="98">
        <f t="shared" si="592"/>
        <v>0</v>
      </c>
      <c r="CH182" s="98">
        <f t="shared" si="592"/>
        <v>0</v>
      </c>
    </row>
    <row r="183" spans="3:86" x14ac:dyDescent="0.4">
      <c r="I183" s="307"/>
      <c r="J183" s="202"/>
      <c r="K183" s="193"/>
      <c r="L183" s="193"/>
      <c r="M183" s="193"/>
      <c r="N183" s="193"/>
      <c r="O183" s="193"/>
      <c r="P183" s="193"/>
      <c r="Q183" s="193"/>
      <c r="R183" s="193"/>
      <c r="S183" s="193"/>
      <c r="T183" s="193"/>
      <c r="U183" s="193"/>
      <c r="V183" s="193"/>
      <c r="W183" s="193"/>
      <c r="X183" s="193"/>
      <c r="Y183" s="193"/>
      <c r="Z183" s="193"/>
      <c r="AA183" s="193"/>
      <c r="AB183" s="193"/>
      <c r="AC183" s="193"/>
      <c r="AD183" s="193"/>
      <c r="AE183" s="193"/>
      <c r="AF183" s="193"/>
      <c r="AG183" s="193"/>
      <c r="AH183" s="193"/>
      <c r="AI183" s="193"/>
      <c r="AJ183" s="193"/>
      <c r="AK183" s="193"/>
      <c r="AL183" s="193"/>
      <c r="AM183" s="193"/>
      <c r="AN183" s="193"/>
      <c r="AO183" s="193"/>
      <c r="AP183" s="100"/>
      <c r="AQ183" s="100"/>
      <c r="BA183" s="87" t="str">
        <f>IF(Aチーム用勤務希望表!BA183&lt;&gt;"",Aチーム用勤務希望表!BA183,"")</f>
        <v/>
      </c>
      <c r="BB183" s="140" t="str">
        <f>IF(Aチーム用勤務希望表!BB183&lt;&gt;"",Aチーム用勤務希望表!BB183,"")</f>
        <v/>
      </c>
      <c r="BC183" s="87" t="str">
        <f>IF(Aチーム用勤務希望表!BC183&lt;&gt;"",Aチーム用勤務希望表!BC183,"")</f>
        <v/>
      </c>
      <c r="BD183" s="98">
        <f t="shared" si="591"/>
        <v>0</v>
      </c>
      <c r="BE183" s="98">
        <f t="shared" si="591"/>
        <v>0</v>
      </c>
      <c r="BF183" s="98">
        <f t="shared" si="591"/>
        <v>0</v>
      </c>
      <c r="BG183" s="98">
        <f t="shared" si="591"/>
        <v>0</v>
      </c>
      <c r="BH183" s="98">
        <f t="shared" si="591"/>
        <v>0</v>
      </c>
      <c r="BI183" s="98">
        <f t="shared" si="591"/>
        <v>0</v>
      </c>
      <c r="BJ183" s="98">
        <f t="shared" si="591"/>
        <v>0</v>
      </c>
      <c r="BK183" s="98">
        <f t="shared" si="591"/>
        <v>0</v>
      </c>
      <c r="BL183" s="98">
        <f t="shared" si="591"/>
        <v>0</v>
      </c>
      <c r="BM183" s="98">
        <f t="shared" si="591"/>
        <v>0</v>
      </c>
      <c r="BN183" s="98">
        <f t="shared" si="590"/>
        <v>0</v>
      </c>
      <c r="BO183" s="98">
        <f t="shared" si="590"/>
        <v>0</v>
      </c>
      <c r="BP183" s="98">
        <f t="shared" si="590"/>
        <v>0</v>
      </c>
      <c r="BQ183" s="98">
        <f t="shared" si="590"/>
        <v>0</v>
      </c>
      <c r="BR183" s="98">
        <f t="shared" si="590"/>
        <v>0</v>
      </c>
      <c r="BS183" s="98">
        <f t="shared" si="590"/>
        <v>0</v>
      </c>
      <c r="BT183" s="98">
        <f t="shared" si="590"/>
        <v>0</v>
      </c>
      <c r="BU183" s="98">
        <f t="shared" si="590"/>
        <v>0</v>
      </c>
      <c r="BV183" s="98">
        <f t="shared" si="590"/>
        <v>0</v>
      </c>
      <c r="BW183" s="98">
        <f t="shared" si="590"/>
        <v>0</v>
      </c>
      <c r="BX183" s="98">
        <f t="shared" si="590"/>
        <v>0</v>
      </c>
      <c r="BY183" s="98">
        <f t="shared" si="590"/>
        <v>0</v>
      </c>
      <c r="BZ183" s="98">
        <f t="shared" si="590"/>
        <v>0</v>
      </c>
      <c r="CA183" s="98">
        <f t="shared" si="590"/>
        <v>0</v>
      </c>
      <c r="CB183" s="98">
        <f t="shared" si="590"/>
        <v>0</v>
      </c>
      <c r="CC183" s="98">
        <f t="shared" si="590"/>
        <v>0</v>
      </c>
      <c r="CD183" s="98">
        <f t="shared" si="592"/>
        <v>0</v>
      </c>
      <c r="CE183" s="98">
        <f t="shared" si="592"/>
        <v>0</v>
      </c>
      <c r="CF183" s="98">
        <f t="shared" si="592"/>
        <v>0</v>
      </c>
      <c r="CG183" s="98">
        <f t="shared" si="592"/>
        <v>0</v>
      </c>
      <c r="CH183" s="98">
        <f t="shared" si="592"/>
        <v>0</v>
      </c>
    </row>
    <row r="184" spans="3:86" x14ac:dyDescent="0.4">
      <c r="I184" s="307"/>
      <c r="J184" s="201" t="str">
        <f t="shared" ref="J184" si="657">E43</f>
        <v>佐々木</v>
      </c>
      <c r="K184" s="193">
        <f t="shared" ref="K184" si="658">IF(AND($D$1="二交代制",K$17&gt;=1,K$17&lt;=28,K43="当",L43="明",M43="休",N43="当"),10,IF(AND($D$1="三交代制",K$17&gt;=2,K$17&lt;=30,OR(K43="準",K43="深"),OR(L43="準",L43="深"),OR(M43="準",M43="深")),20,IF(AND($D$1="二交代制",OR(K43="当",K43="明"),NOT(OR(AND(K43="当",OR(L43="明",K$17=31,L$18="×"),OR(M43="休",K$17=30,K$17=31,M$18="×")),AND(K43="明",OR(J43="当",K$17=1),OR(L43="休",K$17=31,L$18="×"))))),30,IF(AND($D$1="三交代制",J43&lt;&gt;"準",J43&lt;&gt;"深",OR(K43="準",K43="深"),(NOT(OR(AND(K43="準",OR(J43="日",J43="休",K$17=1,AND(L43&lt;&gt;"準",L43&lt;&gt;"深",J43="")),OR(L43="休",AND(L43="準",OR(M43="休",K$17=30,M$18="×")),K$17=31,L$18="×",L43="")),AND(K43="深",OR(J43="休",K$17=1,AND(L43&lt;&gt;"準",L43&lt;&gt;"深",J43="")),OR(L43="休",AND(OR(L43="準",L43="深"),OR(M43="休",K$17=30,M$18="×")),K$17=31,L$18="×",L43="")))))),40,0))))</f>
        <v>0</v>
      </c>
      <c r="L184" s="193">
        <f t="shared" ref="L184" si="659">IF(AND($D$1="二交代制",L$17&gt;=1,L$17&lt;=28,L43="当",M43="明",N43="休",O43="当"),10,IF(AND($D$1="三交代制",L$17&gt;=2,L$17&lt;=30,OR(L43="準",L43="深"),OR(M43="準",M43="深"),OR(N43="準",N43="深")),20,IF(AND($D$1="二交代制",OR(L43="当",L43="明"),NOT(OR(AND(L43="当",OR(M43="明",L$17=31,M$18="×"),OR(N43="休",L$17=30,L$17=31,N$18="×")),AND(L43="明",OR(K43="当",L$17=1),OR(M43="休",L$17=31,M$18="×"))))),30,IF(AND($D$1="三交代制",K43&lt;&gt;"準",K43&lt;&gt;"深",OR(L43="準",L43="深"),(NOT(OR(AND(L43="準",OR(K43="日",K43="休",L$17=1,AND(M43&lt;&gt;"準",M43&lt;&gt;"深",K43="")),OR(M43="休",AND(M43="準",OR(N43="休",L$17=30,N$18="×")),L$17=31,M$18="×",M43="")),AND(L43="深",OR(K43="休",L$17=1,AND(M43&lt;&gt;"準",M43&lt;&gt;"深",K43="")),OR(M43="休",AND(OR(M43="準",M43="深"),OR(N43="休",L$17=30,N$18="×")),L$17=31,M$18="×",M43="")))))),40,0))))</f>
        <v>0</v>
      </c>
      <c r="M184" s="193">
        <f t="shared" ref="M184" si="660">IF(AND($D$1="二交代制",M$17&gt;=1,M$17&lt;=28,M43="当",N43="明",O43="休",P43="当"),10,IF(AND($D$1="三交代制",M$17&gt;=2,M$17&lt;=30,OR(M43="準",M43="深"),OR(N43="準",N43="深"),OR(O43="準",O43="深")),20,IF(AND($D$1="二交代制",OR(M43="当",M43="明"),NOT(OR(AND(M43="当",OR(N43="明",M$17=31,N$18="×"),OR(O43="休",M$17=30,M$17=31,O$18="×")),AND(M43="明",OR(L43="当",M$17=1),OR(N43="休",M$17=31,N$18="×"))))),30,IF(AND($D$1="三交代制",L43&lt;&gt;"準",L43&lt;&gt;"深",OR(M43="準",M43="深"),(NOT(OR(AND(M43="準",OR(L43="日",L43="休",M$17=1,AND(N43&lt;&gt;"準",N43&lt;&gt;"深",L43="")),OR(N43="休",AND(N43="準",OR(O43="休",M$17=30,O$18="×")),M$17=31,N$18="×",N43="")),AND(M43="深",OR(L43="休",M$17=1,AND(N43&lt;&gt;"準",N43&lt;&gt;"深",L43="")),OR(N43="休",AND(OR(N43="準",N43="深"),OR(O43="休",M$17=30,O$18="×")),M$17=31,N$18="×",N43="")))))),40,0))))</f>
        <v>0</v>
      </c>
      <c r="N184" s="193">
        <f t="shared" ref="N184" si="661">IF(AND($D$1="二交代制",N$17&gt;=1,N$17&lt;=28,N43="当",O43="明",P43="休",Q43="当"),10,IF(AND($D$1="三交代制",N$17&gt;=2,N$17&lt;=30,OR(N43="準",N43="深"),OR(O43="準",O43="深"),OR(P43="準",P43="深")),20,IF(AND($D$1="二交代制",OR(N43="当",N43="明"),NOT(OR(AND(N43="当",OR(O43="明",N$17=31,O$18="×"),OR(P43="休",N$17=30,N$17=31,P$18="×")),AND(N43="明",OR(M43="当",N$17=1),OR(O43="休",N$17=31,O$18="×"))))),30,IF(AND($D$1="三交代制",M43&lt;&gt;"準",M43&lt;&gt;"深",OR(N43="準",N43="深"),(NOT(OR(AND(N43="準",OR(M43="日",M43="休",N$17=1,AND(O43&lt;&gt;"準",O43&lt;&gt;"深",M43="")),OR(O43="休",AND(O43="準",OR(P43="休",N$17=30,P$18="×")),N$17=31,O$18="×",O43="")),AND(N43="深",OR(M43="休",N$17=1,AND(O43&lt;&gt;"準",O43&lt;&gt;"深",M43="")),OR(O43="休",AND(OR(O43="準",O43="深"),OR(P43="休",N$17=30,P$18="×")),N$17=31,O$18="×",O43="")))))),40,0))))</f>
        <v>0</v>
      </c>
      <c r="O184" s="193">
        <f t="shared" ref="O184" si="662">IF(AND($D$1="二交代制",O$17&gt;=1,O$17&lt;=28,O43="当",P43="明",Q43="休",R43="当"),10,IF(AND($D$1="三交代制",O$17&gt;=2,O$17&lt;=30,OR(O43="準",O43="深"),OR(P43="準",P43="深"),OR(Q43="準",Q43="深")),20,IF(AND($D$1="二交代制",OR(O43="当",O43="明"),NOT(OR(AND(O43="当",OR(P43="明",O$17=31,P$18="×"),OR(Q43="休",O$17=30,O$17=31,Q$18="×")),AND(O43="明",OR(N43="当",O$17=1),OR(P43="休",O$17=31,P$18="×"))))),30,IF(AND($D$1="三交代制",N43&lt;&gt;"準",N43&lt;&gt;"深",OR(O43="準",O43="深"),(NOT(OR(AND(O43="準",OR(N43="日",N43="休",O$17=1,AND(P43&lt;&gt;"準",P43&lt;&gt;"深",N43="")),OR(P43="休",AND(P43="準",OR(Q43="休",O$17=30,Q$18="×")),O$17=31,P$18="×",P43="")),AND(O43="深",OR(N43="休",O$17=1,AND(P43&lt;&gt;"準",P43&lt;&gt;"深",N43="")),OR(P43="休",AND(OR(P43="準",P43="深"),OR(Q43="休",O$17=30,Q$18="×")),O$17=31,P$18="×",P43="")))))),40,0))))</f>
        <v>0</v>
      </c>
      <c r="P184" s="193">
        <f t="shared" ref="P184" si="663">IF(AND($D$1="二交代制",P$17&gt;=1,P$17&lt;=28,P43="当",Q43="明",R43="休",S43="当"),10,IF(AND($D$1="三交代制",P$17&gt;=2,P$17&lt;=30,OR(P43="準",P43="深"),OR(Q43="準",Q43="深"),OR(R43="準",R43="深")),20,IF(AND($D$1="二交代制",OR(P43="当",P43="明"),NOT(OR(AND(P43="当",OR(Q43="明",P$17=31,Q$18="×"),OR(R43="休",P$17=30,P$17=31,R$18="×")),AND(P43="明",OR(O43="当",P$17=1),OR(Q43="休",P$17=31,Q$18="×"))))),30,IF(AND($D$1="三交代制",O43&lt;&gt;"準",O43&lt;&gt;"深",OR(P43="準",P43="深"),(NOT(OR(AND(P43="準",OR(O43="日",O43="休",P$17=1,AND(Q43&lt;&gt;"準",Q43&lt;&gt;"深",O43="")),OR(Q43="休",AND(Q43="準",OR(R43="休",P$17=30,R$18="×")),P$17=31,Q$18="×",Q43="")),AND(P43="深",OR(O43="休",P$17=1,AND(Q43&lt;&gt;"準",Q43&lt;&gt;"深",O43="")),OR(Q43="休",AND(OR(Q43="準",Q43="深"),OR(R43="休",P$17=30,R$18="×")),P$17=31,Q$18="×",Q43="")))))),40,0))))</f>
        <v>0</v>
      </c>
      <c r="Q184" s="193">
        <f t="shared" ref="Q184" si="664">IF(AND($D$1="二交代制",Q$17&gt;=1,Q$17&lt;=28,Q43="当",R43="明",S43="休",T43="当"),10,IF(AND($D$1="三交代制",Q$17&gt;=2,Q$17&lt;=30,OR(Q43="準",Q43="深"),OR(R43="準",R43="深"),OR(S43="準",S43="深")),20,IF(AND($D$1="二交代制",OR(Q43="当",Q43="明"),NOT(OR(AND(Q43="当",OR(R43="明",Q$17=31,R$18="×"),OR(S43="休",Q$17=30,Q$17=31,S$18="×")),AND(Q43="明",OR(P43="当",Q$17=1),OR(R43="休",Q$17=31,R$18="×"))))),30,IF(AND($D$1="三交代制",P43&lt;&gt;"準",P43&lt;&gt;"深",OR(Q43="準",Q43="深"),(NOT(OR(AND(Q43="準",OR(P43="日",P43="休",Q$17=1,AND(R43&lt;&gt;"準",R43&lt;&gt;"深",P43="")),OR(R43="休",AND(R43="準",OR(S43="休",Q$17=30,S$18="×")),Q$17=31,R$18="×",R43="")),AND(Q43="深",OR(P43="休",Q$17=1,AND(R43&lt;&gt;"準",R43&lt;&gt;"深",P43="")),OR(R43="休",AND(OR(R43="準",R43="深"),OR(S43="休",Q$17=30,S$18="×")),Q$17=31,R$18="×",R43="")))))),40,0))))</f>
        <v>0</v>
      </c>
      <c r="R184" s="193">
        <f t="shared" ref="R184" si="665">IF(AND($D$1="二交代制",R$17&gt;=1,R$17&lt;=28,R43="当",S43="明",T43="休",U43="当"),10,IF(AND($D$1="三交代制",R$17&gt;=2,R$17&lt;=30,OR(R43="準",R43="深"),OR(S43="準",S43="深"),OR(T43="準",T43="深")),20,IF(AND($D$1="二交代制",OR(R43="当",R43="明"),NOT(OR(AND(R43="当",OR(S43="明",R$17=31,S$18="×"),OR(T43="休",R$17=30,R$17=31,T$18="×")),AND(R43="明",OR(Q43="当",R$17=1),OR(S43="休",R$17=31,S$18="×"))))),30,IF(AND($D$1="三交代制",Q43&lt;&gt;"準",Q43&lt;&gt;"深",OR(R43="準",R43="深"),(NOT(OR(AND(R43="準",OR(Q43="日",Q43="休",R$17=1,AND(S43&lt;&gt;"準",S43&lt;&gt;"深",Q43="")),OR(S43="休",AND(S43="準",OR(T43="休",R$17=30,T$18="×")),R$17=31,S$18="×",S43="")),AND(R43="深",OR(Q43="休",R$17=1,AND(S43&lt;&gt;"準",S43&lt;&gt;"深",Q43="")),OR(S43="休",AND(OR(S43="準",S43="深"),OR(T43="休",R$17=30,T$18="×")),R$17=31,S$18="×",S43="")))))),40,0))))</f>
        <v>0</v>
      </c>
      <c r="S184" s="193">
        <f t="shared" ref="S184" si="666">IF(AND($D$1="二交代制",S$17&gt;=1,S$17&lt;=28,S43="当",T43="明",U43="休",V43="当"),10,IF(AND($D$1="三交代制",S$17&gt;=2,S$17&lt;=30,OR(S43="準",S43="深"),OR(T43="準",T43="深"),OR(U43="準",U43="深")),20,IF(AND($D$1="二交代制",OR(S43="当",S43="明"),NOT(OR(AND(S43="当",OR(T43="明",S$17=31,T$18="×"),OR(U43="休",S$17=30,S$17=31,U$18="×")),AND(S43="明",OR(R43="当",S$17=1),OR(T43="休",S$17=31,T$18="×"))))),30,IF(AND($D$1="三交代制",R43&lt;&gt;"準",R43&lt;&gt;"深",OR(S43="準",S43="深"),(NOT(OR(AND(S43="準",OR(R43="日",R43="休",S$17=1,AND(T43&lt;&gt;"準",T43&lt;&gt;"深",R43="")),OR(T43="休",AND(T43="準",OR(U43="休",S$17=30,U$18="×")),S$17=31,T$18="×",T43="")),AND(S43="深",OR(R43="休",S$17=1,AND(T43&lt;&gt;"準",T43&lt;&gt;"深",R43="")),OR(T43="休",AND(OR(T43="準",T43="深"),OR(U43="休",S$17=30,U$18="×")),S$17=31,T$18="×",T43="")))))),40,0))))</f>
        <v>0</v>
      </c>
      <c r="T184" s="193">
        <f t="shared" ref="T184" si="667">IF(AND($D$1="二交代制",T$17&gt;=1,T$17&lt;=28,T43="当",U43="明",V43="休",W43="当"),10,IF(AND($D$1="三交代制",T$17&gt;=2,T$17&lt;=30,OR(T43="準",T43="深"),OR(U43="準",U43="深"),OR(V43="準",V43="深")),20,IF(AND($D$1="二交代制",OR(T43="当",T43="明"),NOT(OR(AND(T43="当",OR(U43="明",T$17=31,U$18="×"),OR(V43="休",T$17=30,T$17=31,V$18="×")),AND(T43="明",OR(S43="当",T$17=1),OR(U43="休",T$17=31,U$18="×"))))),30,IF(AND($D$1="三交代制",S43&lt;&gt;"準",S43&lt;&gt;"深",OR(T43="準",T43="深"),(NOT(OR(AND(T43="準",OR(S43="日",S43="休",T$17=1,AND(U43&lt;&gt;"準",U43&lt;&gt;"深",S43="")),OR(U43="休",AND(U43="準",OR(V43="休",T$17=30,V$18="×")),T$17=31,U$18="×",U43="")),AND(T43="深",OR(S43="休",T$17=1,AND(U43&lt;&gt;"準",U43&lt;&gt;"深",S43="")),OR(U43="休",AND(OR(U43="準",U43="深"),OR(V43="休",T$17=30,V$18="×")),T$17=31,U$18="×",U43="")))))),40,0))))</f>
        <v>0</v>
      </c>
      <c r="U184" s="193">
        <f t="shared" ref="U184" si="668">IF(AND($D$1="二交代制",U$17&gt;=1,U$17&lt;=28,U43="当",V43="明",W43="休",X43="当"),10,IF(AND($D$1="三交代制",U$17&gt;=2,U$17&lt;=30,OR(U43="準",U43="深"),OR(V43="準",V43="深"),OR(W43="準",W43="深")),20,IF(AND($D$1="二交代制",OR(U43="当",U43="明"),NOT(OR(AND(U43="当",OR(V43="明",U$17=31,V$18="×"),OR(W43="休",U$17=30,U$17=31,W$18="×")),AND(U43="明",OR(T43="当",U$17=1),OR(V43="休",U$17=31,V$18="×"))))),30,IF(AND($D$1="三交代制",T43&lt;&gt;"準",T43&lt;&gt;"深",OR(U43="準",U43="深"),(NOT(OR(AND(U43="準",OR(T43="日",T43="休",U$17=1,AND(V43&lt;&gt;"準",V43&lt;&gt;"深",T43="")),OR(V43="休",AND(V43="準",OR(W43="休",U$17=30,W$18="×")),U$17=31,V$18="×",V43="")),AND(U43="深",OR(T43="休",U$17=1,AND(V43&lt;&gt;"準",V43&lt;&gt;"深",T43="")),OR(V43="休",AND(OR(V43="準",V43="深"),OR(W43="休",U$17=30,W$18="×")),U$17=31,V$18="×",V43="")))))),40,0))))</f>
        <v>0</v>
      </c>
      <c r="V184" s="193">
        <f t="shared" ref="V184" si="669">IF(AND($D$1="二交代制",V$17&gt;=1,V$17&lt;=28,V43="当",W43="明",X43="休",Y43="当"),10,IF(AND($D$1="三交代制",V$17&gt;=2,V$17&lt;=30,OR(V43="準",V43="深"),OR(W43="準",W43="深"),OR(X43="準",X43="深")),20,IF(AND($D$1="二交代制",OR(V43="当",V43="明"),NOT(OR(AND(V43="当",OR(W43="明",V$17=31,W$18="×"),OR(X43="休",V$17=30,V$17=31,X$18="×")),AND(V43="明",OR(U43="当",V$17=1),OR(W43="休",V$17=31,W$18="×"))))),30,IF(AND($D$1="三交代制",U43&lt;&gt;"準",U43&lt;&gt;"深",OR(V43="準",V43="深"),(NOT(OR(AND(V43="準",OR(U43="日",U43="休",V$17=1,AND(W43&lt;&gt;"準",W43&lt;&gt;"深",U43="")),OR(W43="休",AND(W43="準",OR(X43="休",V$17=30,X$18="×")),V$17=31,W$18="×",W43="")),AND(V43="深",OR(U43="休",V$17=1,AND(W43&lt;&gt;"準",W43&lt;&gt;"深",U43="")),OR(W43="休",AND(OR(W43="準",W43="深"),OR(X43="休",V$17=30,X$18="×")),V$17=31,W$18="×",W43="")))))),40,0))))</f>
        <v>0</v>
      </c>
      <c r="W184" s="193">
        <f t="shared" ref="W184" si="670">IF(AND($D$1="二交代制",W$17&gt;=1,W$17&lt;=28,W43="当",X43="明",Y43="休",Z43="当"),10,IF(AND($D$1="三交代制",W$17&gt;=2,W$17&lt;=30,OR(W43="準",W43="深"),OR(X43="準",X43="深"),OR(Y43="準",Y43="深")),20,IF(AND($D$1="二交代制",OR(W43="当",W43="明"),NOT(OR(AND(W43="当",OR(X43="明",W$17=31,X$18="×"),OR(Y43="休",W$17=30,W$17=31,Y$18="×")),AND(W43="明",OR(V43="当",W$17=1),OR(X43="休",W$17=31,X$18="×"))))),30,IF(AND($D$1="三交代制",V43&lt;&gt;"準",V43&lt;&gt;"深",OR(W43="準",W43="深"),(NOT(OR(AND(W43="準",OR(V43="日",V43="休",W$17=1,AND(X43&lt;&gt;"準",X43&lt;&gt;"深",V43="")),OR(X43="休",AND(X43="準",OR(Y43="休",W$17=30,Y$18="×")),W$17=31,X$18="×",X43="")),AND(W43="深",OR(V43="休",W$17=1,AND(X43&lt;&gt;"準",X43&lt;&gt;"深",V43="")),OR(X43="休",AND(OR(X43="準",X43="深"),OR(Y43="休",W$17=30,Y$18="×")),W$17=31,X$18="×",X43="")))))),40,0))))</f>
        <v>0</v>
      </c>
      <c r="X184" s="193">
        <f t="shared" ref="X184" si="671">IF(AND($D$1="二交代制",X$17&gt;=1,X$17&lt;=28,X43="当",Y43="明",Z43="休",AA43="当"),10,IF(AND($D$1="三交代制",X$17&gt;=2,X$17&lt;=30,OR(X43="準",X43="深"),OR(Y43="準",Y43="深"),OR(Z43="準",Z43="深")),20,IF(AND($D$1="二交代制",OR(X43="当",X43="明"),NOT(OR(AND(X43="当",OR(Y43="明",X$17=31,Y$18="×"),OR(Z43="休",X$17=30,X$17=31,Z$18="×")),AND(X43="明",OR(W43="当",X$17=1),OR(Y43="休",X$17=31,Y$18="×"))))),30,IF(AND($D$1="三交代制",W43&lt;&gt;"準",W43&lt;&gt;"深",OR(X43="準",X43="深"),(NOT(OR(AND(X43="準",OR(W43="日",W43="休",X$17=1,AND(Y43&lt;&gt;"準",Y43&lt;&gt;"深",W43="")),OR(Y43="休",AND(Y43="準",OR(Z43="休",X$17=30,Z$18="×")),X$17=31,Y$18="×",Y43="")),AND(X43="深",OR(W43="休",X$17=1,AND(Y43&lt;&gt;"準",Y43&lt;&gt;"深",W43="")),OR(Y43="休",AND(OR(Y43="準",Y43="深"),OR(Z43="休",X$17=30,Z$18="×")),X$17=31,Y$18="×",Y43="")))))),40,0))))</f>
        <v>0</v>
      </c>
      <c r="Y184" s="193">
        <f t="shared" ref="Y184" si="672">IF(AND($D$1="二交代制",Y$17&gt;=1,Y$17&lt;=28,Y43="当",Z43="明",AA43="休",AB43="当"),10,IF(AND($D$1="三交代制",Y$17&gt;=2,Y$17&lt;=30,OR(Y43="準",Y43="深"),OR(Z43="準",Z43="深"),OR(AA43="準",AA43="深")),20,IF(AND($D$1="二交代制",OR(Y43="当",Y43="明"),NOT(OR(AND(Y43="当",OR(Z43="明",Y$17=31,Z$18="×"),OR(AA43="休",Y$17=30,Y$17=31,AA$18="×")),AND(Y43="明",OR(X43="当",Y$17=1),OR(Z43="休",Y$17=31,Z$18="×"))))),30,IF(AND($D$1="三交代制",X43&lt;&gt;"準",X43&lt;&gt;"深",OR(Y43="準",Y43="深"),(NOT(OR(AND(Y43="準",OR(X43="日",X43="休",Y$17=1,AND(Z43&lt;&gt;"準",Z43&lt;&gt;"深",X43="")),OR(Z43="休",AND(Z43="準",OR(AA43="休",Y$17=30,AA$18="×")),Y$17=31,Z$18="×",Z43="")),AND(Y43="深",OR(X43="休",Y$17=1,AND(Z43&lt;&gt;"準",Z43&lt;&gt;"深",X43="")),OR(Z43="休",AND(OR(Z43="準",Z43="深"),OR(AA43="休",Y$17=30,AA$18="×")),Y$17=31,Z$18="×",Z43="")))))),40,0))))</f>
        <v>0</v>
      </c>
      <c r="Z184" s="193">
        <f t="shared" ref="Z184" si="673">IF(AND($D$1="二交代制",Z$17&gt;=1,Z$17&lt;=28,Z43="当",AA43="明",AB43="休",AC43="当"),10,IF(AND($D$1="三交代制",Z$17&gt;=2,Z$17&lt;=30,OR(Z43="準",Z43="深"),OR(AA43="準",AA43="深"),OR(AB43="準",AB43="深")),20,IF(AND($D$1="二交代制",OR(Z43="当",Z43="明"),NOT(OR(AND(Z43="当",OR(AA43="明",Z$17=31,AA$18="×"),OR(AB43="休",Z$17=30,Z$17=31,AB$18="×")),AND(Z43="明",OR(Y43="当",Z$17=1),OR(AA43="休",Z$17=31,AA$18="×"))))),30,IF(AND($D$1="三交代制",Y43&lt;&gt;"準",Y43&lt;&gt;"深",OR(Z43="準",Z43="深"),(NOT(OR(AND(Z43="準",OR(Y43="日",Y43="休",Z$17=1,AND(AA43&lt;&gt;"準",AA43&lt;&gt;"深",Y43="")),OR(AA43="休",AND(AA43="準",OR(AB43="休",Z$17=30,AB$18="×")),Z$17=31,AA$18="×",AA43="")),AND(Z43="深",OR(Y43="休",Z$17=1,AND(AA43&lt;&gt;"準",AA43&lt;&gt;"深",Y43="")),OR(AA43="休",AND(OR(AA43="準",AA43="深"),OR(AB43="休",Z$17=30,AB$18="×")),Z$17=31,AA$18="×",AA43="")))))),40,0))))</f>
        <v>0</v>
      </c>
      <c r="AA184" s="193">
        <f t="shared" ref="AA184" si="674">IF(AND($D$1="二交代制",AA$17&gt;=1,AA$17&lt;=28,AA43="当",AB43="明",AC43="休",AD43="当"),10,IF(AND($D$1="三交代制",AA$17&gt;=2,AA$17&lt;=30,OR(AA43="準",AA43="深"),OR(AB43="準",AB43="深"),OR(AC43="準",AC43="深")),20,IF(AND($D$1="二交代制",OR(AA43="当",AA43="明"),NOT(OR(AND(AA43="当",OR(AB43="明",AA$17=31,AB$18="×"),OR(AC43="休",AA$17=30,AA$17=31,AC$18="×")),AND(AA43="明",OR(Z43="当",AA$17=1),OR(AB43="休",AA$17=31,AB$18="×"))))),30,IF(AND($D$1="三交代制",Z43&lt;&gt;"準",Z43&lt;&gt;"深",OR(AA43="準",AA43="深"),(NOT(OR(AND(AA43="準",OR(Z43="日",Z43="休",AA$17=1,AND(AB43&lt;&gt;"準",AB43&lt;&gt;"深",Z43="")),OR(AB43="休",AND(AB43="準",OR(AC43="休",AA$17=30,AC$18="×")),AA$17=31,AB$18="×",AB43="")),AND(AA43="深",OR(Z43="休",AA$17=1,AND(AB43&lt;&gt;"準",AB43&lt;&gt;"深",Z43="")),OR(AB43="休",AND(OR(AB43="準",AB43="深"),OR(AC43="休",AA$17=30,AC$18="×")),AA$17=31,AB$18="×",AB43="")))))),40,0))))</f>
        <v>0</v>
      </c>
      <c r="AB184" s="193">
        <f t="shared" ref="AB184" si="675">IF(AND($D$1="二交代制",AB$17&gt;=1,AB$17&lt;=28,AB43="当",AC43="明",AD43="休",AE43="当"),10,IF(AND($D$1="三交代制",AB$17&gt;=2,AB$17&lt;=30,OR(AB43="準",AB43="深"),OR(AC43="準",AC43="深"),OR(AD43="準",AD43="深")),20,IF(AND($D$1="二交代制",OR(AB43="当",AB43="明"),NOT(OR(AND(AB43="当",OR(AC43="明",AB$17=31,AC$18="×"),OR(AD43="休",AB$17=30,AB$17=31,AD$18="×")),AND(AB43="明",OR(AA43="当",AB$17=1),OR(AC43="休",AB$17=31,AC$18="×"))))),30,IF(AND($D$1="三交代制",AA43&lt;&gt;"準",AA43&lt;&gt;"深",OR(AB43="準",AB43="深"),(NOT(OR(AND(AB43="準",OR(AA43="日",AA43="休",AB$17=1,AND(AC43&lt;&gt;"準",AC43&lt;&gt;"深",AA43="")),OR(AC43="休",AND(AC43="準",OR(AD43="休",AB$17=30,AD$18="×")),AB$17=31,AC$18="×",AC43="")),AND(AB43="深",OR(AA43="休",AB$17=1,AND(AC43&lt;&gt;"準",AC43&lt;&gt;"深",AA43="")),OR(AC43="休",AND(OR(AC43="準",AC43="深"),OR(AD43="休",AB$17=30,AD$18="×")),AB$17=31,AC$18="×",AC43="")))))),40,0))))</f>
        <v>0</v>
      </c>
      <c r="AC184" s="193">
        <f t="shared" ref="AC184" si="676">IF(AND($D$1="二交代制",AC$17&gt;=1,AC$17&lt;=28,AC43="当",AD43="明",AE43="休",AF43="当"),10,IF(AND($D$1="三交代制",AC$17&gt;=2,AC$17&lt;=30,OR(AC43="準",AC43="深"),OR(AD43="準",AD43="深"),OR(AE43="準",AE43="深")),20,IF(AND($D$1="二交代制",OR(AC43="当",AC43="明"),NOT(OR(AND(AC43="当",OR(AD43="明",AC$17=31,AD$18="×"),OR(AE43="休",AC$17=30,AC$17=31,AE$18="×")),AND(AC43="明",OR(AB43="当",AC$17=1),OR(AD43="休",AC$17=31,AD$18="×"))))),30,IF(AND($D$1="三交代制",AB43&lt;&gt;"準",AB43&lt;&gt;"深",OR(AC43="準",AC43="深"),(NOT(OR(AND(AC43="準",OR(AB43="日",AB43="休",AC$17=1,AND(AD43&lt;&gt;"準",AD43&lt;&gt;"深",AB43="")),OR(AD43="休",AND(AD43="準",OR(AE43="休",AC$17=30,AE$18="×")),AC$17=31,AD$18="×",AD43="")),AND(AC43="深",OR(AB43="休",AC$17=1,AND(AD43&lt;&gt;"準",AD43&lt;&gt;"深",AB43="")),OR(AD43="休",AND(OR(AD43="準",AD43="深"),OR(AE43="休",AC$17=30,AE$18="×")),AC$17=31,AD$18="×",AD43="")))))),40,0))))</f>
        <v>0</v>
      </c>
      <c r="AD184" s="193">
        <f t="shared" ref="AD184" si="677">IF(AND($D$1="二交代制",AD$17&gt;=1,AD$17&lt;=28,AD43="当",AE43="明",AF43="休",AG43="当"),10,IF(AND($D$1="三交代制",AD$17&gt;=2,AD$17&lt;=30,OR(AD43="準",AD43="深"),OR(AE43="準",AE43="深"),OR(AF43="準",AF43="深")),20,IF(AND($D$1="二交代制",OR(AD43="当",AD43="明"),NOT(OR(AND(AD43="当",OR(AE43="明",AD$17=31,AE$18="×"),OR(AF43="休",AD$17=30,AD$17=31,AF$18="×")),AND(AD43="明",OR(AC43="当",AD$17=1),OR(AE43="休",AD$17=31,AE$18="×"))))),30,IF(AND($D$1="三交代制",AC43&lt;&gt;"準",AC43&lt;&gt;"深",OR(AD43="準",AD43="深"),(NOT(OR(AND(AD43="準",OR(AC43="日",AC43="休",AD$17=1,AND(AE43&lt;&gt;"準",AE43&lt;&gt;"深",AC43="")),OR(AE43="休",AND(AE43="準",OR(AF43="休",AD$17=30,AF$18="×")),AD$17=31,AE$18="×",AE43="")),AND(AD43="深",OR(AC43="休",AD$17=1,AND(AE43&lt;&gt;"準",AE43&lt;&gt;"深",AC43="")),OR(AE43="休",AND(OR(AE43="準",AE43="深"),OR(AF43="休",AD$17=30,AF$18="×")),AD$17=31,AE$18="×",AE43="")))))),40,0))))</f>
        <v>0</v>
      </c>
      <c r="AE184" s="193">
        <f t="shared" ref="AE184" si="678">IF(AND($D$1="二交代制",AE$17&gt;=1,AE$17&lt;=28,AE43="当",AF43="明",AG43="休",AH43="当"),10,IF(AND($D$1="三交代制",AE$17&gt;=2,AE$17&lt;=30,OR(AE43="準",AE43="深"),OR(AF43="準",AF43="深"),OR(AG43="準",AG43="深")),20,IF(AND($D$1="二交代制",OR(AE43="当",AE43="明"),NOT(OR(AND(AE43="当",OR(AF43="明",AE$17=31,AF$18="×"),OR(AG43="休",AE$17=30,AE$17=31,AG$18="×")),AND(AE43="明",OR(AD43="当",AE$17=1),OR(AF43="休",AE$17=31,AF$18="×"))))),30,IF(AND($D$1="三交代制",AD43&lt;&gt;"準",AD43&lt;&gt;"深",OR(AE43="準",AE43="深"),(NOT(OR(AND(AE43="準",OR(AD43="日",AD43="休",AE$17=1,AND(AF43&lt;&gt;"準",AF43&lt;&gt;"深",AD43="")),OR(AF43="休",AND(AF43="準",OR(AG43="休",AE$17=30,AG$18="×")),AE$17=31,AF$18="×",AF43="")),AND(AE43="深",OR(AD43="休",AE$17=1,AND(AF43&lt;&gt;"準",AF43&lt;&gt;"深",AD43="")),OR(AF43="休",AND(OR(AF43="準",AF43="深"),OR(AG43="休",AE$17=30,AG$18="×")),AE$17=31,AF$18="×",AF43="")))))),40,0))))</f>
        <v>0</v>
      </c>
      <c r="AF184" s="193">
        <f t="shared" ref="AF184" si="679">IF(AND($D$1="二交代制",AF$17&gt;=1,AF$17&lt;=28,AF43="当",AG43="明",AH43="休",AI43="当"),10,IF(AND($D$1="三交代制",AF$17&gt;=2,AF$17&lt;=30,OR(AF43="準",AF43="深"),OR(AG43="準",AG43="深"),OR(AH43="準",AH43="深")),20,IF(AND($D$1="二交代制",OR(AF43="当",AF43="明"),NOT(OR(AND(AF43="当",OR(AG43="明",AF$17=31,AG$18="×"),OR(AH43="休",AF$17=30,AF$17=31,AH$18="×")),AND(AF43="明",OR(AE43="当",AF$17=1),OR(AG43="休",AF$17=31,AG$18="×"))))),30,IF(AND($D$1="三交代制",AE43&lt;&gt;"準",AE43&lt;&gt;"深",OR(AF43="準",AF43="深"),(NOT(OR(AND(AF43="準",OR(AE43="日",AE43="休",AF$17=1,AND(AG43&lt;&gt;"準",AG43&lt;&gt;"深",AE43="")),OR(AG43="休",AND(AG43="準",OR(AH43="休",AF$17=30,AH$18="×")),AF$17=31,AG$18="×",AG43="")),AND(AF43="深",OR(AE43="休",AF$17=1,AND(AG43&lt;&gt;"準",AG43&lt;&gt;"深",AE43="")),OR(AG43="休",AND(OR(AG43="準",AG43="深"),OR(AH43="休",AF$17=30,AH$18="×")),AF$17=31,AG$18="×",AG43="")))))),40,0))))</f>
        <v>0</v>
      </c>
      <c r="AG184" s="193">
        <f t="shared" ref="AG184" si="680">IF(AND($D$1="二交代制",AG$17&gt;=1,AG$17&lt;=28,AG43="当",AH43="明",AI43="休",AJ43="当"),10,IF(AND($D$1="三交代制",AG$17&gt;=2,AG$17&lt;=30,OR(AG43="準",AG43="深"),OR(AH43="準",AH43="深"),OR(AI43="準",AI43="深")),20,IF(AND($D$1="二交代制",OR(AG43="当",AG43="明"),NOT(OR(AND(AG43="当",OR(AH43="明",AG$17=31,AH$18="×"),OR(AI43="休",AG$17=30,AG$17=31,AI$18="×")),AND(AG43="明",OR(AF43="当",AG$17=1),OR(AH43="休",AG$17=31,AH$18="×"))))),30,IF(AND($D$1="三交代制",AF43&lt;&gt;"準",AF43&lt;&gt;"深",OR(AG43="準",AG43="深"),(NOT(OR(AND(AG43="準",OR(AF43="日",AF43="休",AG$17=1,AND(AH43&lt;&gt;"準",AH43&lt;&gt;"深",AF43="")),OR(AH43="休",AND(AH43="準",OR(AI43="休",AG$17=30,AI$18="×")),AG$17=31,AH$18="×",AH43="")),AND(AG43="深",OR(AF43="休",AG$17=1,AND(AH43&lt;&gt;"準",AH43&lt;&gt;"深",AF43="")),OR(AH43="休",AND(OR(AH43="準",AH43="深"),OR(AI43="休",AG$17=30,AI$18="×")),AG$17=31,AH$18="×",AH43="")))))),40,0))))</f>
        <v>0</v>
      </c>
      <c r="AH184" s="193">
        <f t="shared" ref="AH184" si="681">IF(AND($D$1="二交代制",AH$17&gt;=1,AH$17&lt;=28,AH43="当",AI43="明",AJ43="休",AK43="当"),10,IF(AND($D$1="三交代制",AH$17&gt;=2,AH$17&lt;=30,OR(AH43="準",AH43="深"),OR(AI43="準",AI43="深"),OR(AJ43="準",AJ43="深")),20,IF(AND($D$1="二交代制",OR(AH43="当",AH43="明"),NOT(OR(AND(AH43="当",OR(AI43="明",AH$17=31,AI$18="×"),OR(AJ43="休",AH$17=30,AH$17=31,AJ$18="×")),AND(AH43="明",OR(AG43="当",AH$17=1),OR(AI43="休",AH$17=31,AI$18="×"))))),30,IF(AND($D$1="三交代制",AG43&lt;&gt;"準",AG43&lt;&gt;"深",OR(AH43="準",AH43="深"),(NOT(OR(AND(AH43="準",OR(AG43="日",AG43="休",AH$17=1,AND(AI43&lt;&gt;"準",AI43&lt;&gt;"深",AG43="")),OR(AI43="休",AND(AI43="準",OR(AJ43="休",AH$17=30,AJ$18="×")),AH$17=31,AI$18="×",AI43="")),AND(AH43="深",OR(AG43="休",AH$17=1,AND(AI43&lt;&gt;"準",AI43&lt;&gt;"深",AG43="")),OR(AI43="休",AND(OR(AI43="準",AI43="深"),OR(AJ43="休",AH$17=30,AJ$18="×")),AH$17=31,AI$18="×",AI43="")))))),40,0))))</f>
        <v>0</v>
      </c>
      <c r="AI184" s="193">
        <f t="shared" ref="AI184" si="682">IF(AND($D$1="二交代制",AI$17&gt;=1,AI$17&lt;=28,AI43="当",AJ43="明",AK43="休",AL43="当"),10,IF(AND($D$1="三交代制",AI$17&gt;=2,AI$17&lt;=30,OR(AI43="準",AI43="深"),OR(AJ43="準",AJ43="深"),OR(AK43="準",AK43="深")),20,IF(AND($D$1="二交代制",OR(AI43="当",AI43="明"),NOT(OR(AND(AI43="当",OR(AJ43="明",AI$17=31,AJ$18="×"),OR(AK43="休",AI$17=30,AI$17=31,AK$18="×")),AND(AI43="明",OR(AH43="当",AI$17=1),OR(AJ43="休",AI$17=31,AJ$18="×"))))),30,IF(AND($D$1="三交代制",AH43&lt;&gt;"準",AH43&lt;&gt;"深",OR(AI43="準",AI43="深"),(NOT(OR(AND(AI43="準",OR(AH43="日",AH43="休",AI$17=1,AND(AJ43&lt;&gt;"準",AJ43&lt;&gt;"深",AH43="")),OR(AJ43="休",AND(AJ43="準",OR(AK43="休",AI$17=30,AK$18="×")),AI$17=31,AJ$18="×",AJ43="")),AND(AI43="深",OR(AH43="休",AI$17=1,AND(AJ43&lt;&gt;"準",AJ43&lt;&gt;"深",AH43="")),OR(AJ43="休",AND(OR(AJ43="準",AJ43="深"),OR(AK43="休",AI$17=30,AK$18="×")),AI$17=31,AJ$18="×",AJ43="")))))),40,0))))</f>
        <v>0</v>
      </c>
      <c r="AJ184" s="193">
        <f t="shared" ref="AJ184" si="683">IF(AND($D$1="二交代制",AJ$17&gt;=1,AJ$17&lt;=28,AJ43="当",AK43="明",AL43="休",AM43="当"),10,IF(AND($D$1="三交代制",AJ$17&gt;=2,AJ$17&lt;=30,OR(AJ43="準",AJ43="深"),OR(AK43="準",AK43="深"),OR(AL43="準",AL43="深")),20,IF(AND($D$1="二交代制",OR(AJ43="当",AJ43="明"),NOT(OR(AND(AJ43="当",OR(AK43="明",AJ$17=31,AK$18="×"),OR(AL43="休",AJ$17=30,AJ$17=31,AL$18="×")),AND(AJ43="明",OR(AI43="当",AJ$17=1),OR(AK43="休",AJ$17=31,AK$18="×"))))),30,IF(AND($D$1="三交代制",AI43&lt;&gt;"準",AI43&lt;&gt;"深",OR(AJ43="準",AJ43="深"),(NOT(OR(AND(AJ43="準",OR(AI43="日",AI43="休",AJ$17=1,AND(AK43&lt;&gt;"準",AK43&lt;&gt;"深",AI43="")),OR(AK43="休",AND(AK43="準",OR(AL43="休",AJ$17=30,AL$18="×")),AJ$17=31,AK$18="×",AK43="")),AND(AJ43="深",OR(AI43="休",AJ$17=1,AND(AK43&lt;&gt;"準",AK43&lt;&gt;"深",AI43="")),OR(AK43="休",AND(OR(AK43="準",AK43="深"),OR(AL43="休",AJ$17=30,AL$18="×")),AJ$17=31,AK$18="×",AK43="")))))),40,0))))</f>
        <v>0</v>
      </c>
      <c r="AK184" s="193">
        <f t="shared" ref="AK184" si="684">IF(AND($D$1="二交代制",AK$17&gt;=1,AK$17&lt;=28,AK43="当",AL43="明",AM43="休",AN43="当"),10,IF(AND($D$1="三交代制",AK$17&gt;=2,AK$17&lt;=30,OR(AK43="準",AK43="深"),OR(AL43="準",AL43="深"),OR(AM43="準",AM43="深")),20,IF(AND($D$1="二交代制",OR(AK43="当",AK43="明"),NOT(OR(AND(AK43="当",OR(AL43="明",AK$17=31,AL$18="×"),OR(AM43="休",AK$17=30,AK$17=31,AM$18="×")),AND(AK43="明",OR(AJ43="当",AK$17=1),OR(AL43="休",AK$17=31,AL$18="×"))))),30,IF(AND($D$1="三交代制",AJ43&lt;&gt;"準",AJ43&lt;&gt;"深",OR(AK43="準",AK43="深"),(NOT(OR(AND(AK43="準",OR(AJ43="日",AJ43="休",AK$17=1,AND(AL43&lt;&gt;"準",AL43&lt;&gt;"深",AJ43="")),OR(AL43="休",AND(AL43="準",OR(AM43="休",AK$17=30,AM$18="×")),AK$17=31,AL$18="×",AL43="")),AND(AK43="深",OR(AJ43="休",AK$17=1,AND(AL43&lt;&gt;"準",AL43&lt;&gt;"深",AJ43="")),OR(AL43="休",AND(OR(AL43="準",AL43="深"),OR(AM43="休",AK$17=30,AM$18="×")),AK$17=31,AL$18="×",AL43="")))))),40,0))))</f>
        <v>0</v>
      </c>
      <c r="AL184" s="193">
        <f t="shared" ref="AL184" si="685">IF(AND($D$1="二交代制",AL$17&gt;=1,AL$17&lt;=28,AL43="当",AM43="明",AN43="休",AO43="当"),10,IF(AND($D$1="三交代制",AL$17&gt;=2,AL$17&lt;=30,OR(AL43="準",AL43="深"),OR(AM43="準",AM43="深"),OR(AN43="準",AN43="深")),20,IF(AND($D$1="二交代制",OR(AL43="当",AL43="明"),NOT(OR(AND(AL43="当",OR(AM43="明",AL$17=31,AM$18="×"),OR(AN43="休",AL$17=30,AL$17=31,AN$18="×")),AND(AL43="明",OR(AK43="当",AL$17=1),OR(AM43="休",AL$17=31,AM$18="×"))))),30,IF(AND($D$1="三交代制",AK43&lt;&gt;"準",AK43&lt;&gt;"深",OR(AL43="準",AL43="深"),(NOT(OR(AND(AL43="準",OR(AK43="日",AK43="休",AL$17=1,AND(AM43&lt;&gt;"準",AM43&lt;&gt;"深",AK43="")),OR(AM43="休",AND(AM43="準",OR(AN43="休",AL$17=30,AN$18="×")),AL$17=31,AM$18="×",AM43="")),AND(AL43="深",OR(AK43="休",AL$17=1,AND(AM43&lt;&gt;"準",AM43&lt;&gt;"深",AK43="")),OR(AM43="休",AND(OR(AM43="準",AM43="深"),OR(AN43="休",AL$17=30,AN$18="×")),AL$17=31,AM$18="×",AM43="")))))),40,0))))</f>
        <v>0</v>
      </c>
      <c r="AM184" s="193">
        <f t="shared" ref="AM184" si="686">IF(AND($D$1="二交代制",AM$17&gt;=1,AM$17&lt;=28,AM43="当",AN43="明",AO43="休",AP43="当"),10,IF(AND($D$1="三交代制",AM$17&gt;=2,AM$17&lt;=30,OR(AM43="準",AM43="深"),OR(AN43="準",AN43="深"),OR(AO43="準",AO43="深")),20,IF(AND($D$1="二交代制",OR(AM43="当",AM43="明"),NOT(OR(AND(AM43="当",OR(AN43="明",AM$17=31,AN$18="×"),OR(AO43="休",AM$17=30,AM$17=31,AO$18="×")),AND(AM43="明",OR(AL43="当",AM$17=1),OR(AN43="休",AM$17=31,AN$18="×"))))),30,IF(AND($D$1="三交代制",AL43&lt;&gt;"準",AL43&lt;&gt;"深",OR(AM43="準",AM43="深"),(NOT(OR(AND(AM43="準",OR(AL43="日",AL43="休",AM$17=1,AND(AN43&lt;&gt;"準",AN43&lt;&gt;"深",AL43="")),OR(AN43="休",AND(AN43="準",OR(AO43="休",AM$17=30,AO$18="×")),AM$17=31,AN$18="×",AN43="")),AND(AM43="深",OR(AL43="休",AM$17=1,AND(AN43&lt;&gt;"準",AN43&lt;&gt;"深",AL43="")),OR(AN43="休",AND(OR(AN43="準",AN43="深"),OR(AO43="休",AM$17=30,AO$18="×")),AM$17=31,AN$18="×",AN43="")))))),40,0))))</f>
        <v>0</v>
      </c>
      <c r="AN184" s="193">
        <f t="shared" ref="AN184" si="687">IF(AND($D$1="二交代制",AN$17&gt;=1,AN$17&lt;=28,AN43="当",AO43="明",AP43="休",AQ43="当"),10,IF(AND($D$1="三交代制",AN$17&gt;=2,AN$17&lt;=30,OR(AN43="準",AN43="深"),OR(AO43="準",AO43="深"),OR(AP43="準",AP43="深")),20,IF(AND($D$1="二交代制",OR(AN43="当",AN43="明"),NOT(OR(AND(AN43="当",OR(AO43="明",AN$17=31,AO$18="×"),OR(AP43="休",AN$17=30,AN$17=31,AP$18="×")),AND(AN43="明",OR(AM43="当",AN$17=1),OR(AO43="休",AN$17=31,AO$18="×"))))),30,IF(AND($D$1="三交代制",AM43&lt;&gt;"準",AM43&lt;&gt;"深",OR(AN43="準",AN43="深"),(NOT(OR(AND(AN43="準",OR(AM43="日",AM43="休",AN$17=1,AND(AO43&lt;&gt;"準",AO43&lt;&gt;"深",AM43="")),OR(AO43="休",AND(AO43="準",OR(AP43="休",AN$17=30,AP$18="×")),AN$17=31,AO$18="×",AO43="")),AND(AN43="深",OR(AM43="休",AN$17=1,AND(AO43&lt;&gt;"準",AO43&lt;&gt;"深",AM43="")),OR(AO43="休",AND(OR(AO43="準",AO43="深"),OR(AP43="休",AN$17=30,AP$18="×")),AN$17=31,AO$18="×",AO43="")))))),40,0))))</f>
        <v>0</v>
      </c>
      <c r="AO184" s="193">
        <f t="shared" ref="AO184" si="688">IF(AND($D$1="二交代制",AO$17&gt;=1,AO$17&lt;=28,AO43="当",AP43="明",AQ43="休",AR43="当"),10,IF(AND($D$1="三交代制",AO$17&gt;=2,AO$17&lt;=30,OR(AO43="準",AO43="深"),OR(AP43="準",AP43="深"),OR(AQ43="準",AQ43="深")),20,IF(AND($D$1="二交代制",OR(AO43="当",AO43="明"),NOT(OR(AND(AO43="当",OR(AP43="明",AO$17=31,AP$18="×"),OR(AQ43="休",AO$17=30,AO$17=31,AQ$18="×")),AND(AO43="明",OR(AN43="当",AO$17=1),OR(AP43="休",AO$17=31,AP$18="×"))))),30,IF(AND($D$1="三交代制",AN43&lt;&gt;"準",AN43&lt;&gt;"深",OR(AO43="準",AO43="深"),(NOT(OR(AND(AO43="準",OR(AN43="日",AN43="休",AO$17=1,AND(AP43&lt;&gt;"準",AP43&lt;&gt;"深",AN43="")),OR(AP43="休",AND(AP43="準",OR(AQ43="休",AO$17=30,AQ$18="×")),AO$17=31,AP$18="×",AP43="")),AND(AO43="深",OR(AN43="休",AO$17=1,AND(AP43&lt;&gt;"準",AP43&lt;&gt;"深",AN43="")),OR(AP43="休",AND(OR(AP43="準",AP43="深"),OR(AQ43="休",AO$17=30,AQ$18="×")),AO$17=31,AP$18="×",AP43="")))))),40,0))))</f>
        <v>0</v>
      </c>
      <c r="AP184" s="100"/>
      <c r="AQ184" s="100"/>
      <c r="BA184" s="87" t="str">
        <f>IF(Aチーム用勤務希望表!BA184&lt;&gt;"",Aチーム用勤務希望表!BA184,"")</f>
        <v/>
      </c>
      <c r="BB184" s="140" t="str">
        <f>IF(Aチーム用勤務希望表!BB184&lt;&gt;"",Aチーム用勤務希望表!BB184,"")</f>
        <v/>
      </c>
      <c r="BC184" s="87" t="str">
        <f>IF(Aチーム用勤務希望表!BC184&lt;&gt;"",Aチーム用勤務希望表!BC184,"")</f>
        <v/>
      </c>
      <c r="BD184" s="98">
        <f t="shared" si="591"/>
        <v>0</v>
      </c>
      <c r="BE184" s="98">
        <f t="shared" si="591"/>
        <v>0</v>
      </c>
      <c r="BF184" s="98">
        <f t="shared" si="591"/>
        <v>0</v>
      </c>
      <c r="BG184" s="98">
        <f t="shared" si="591"/>
        <v>0</v>
      </c>
      <c r="BH184" s="98">
        <f t="shared" si="591"/>
        <v>0</v>
      </c>
      <c r="BI184" s="98">
        <f t="shared" si="591"/>
        <v>0</v>
      </c>
      <c r="BJ184" s="98">
        <f t="shared" si="591"/>
        <v>0</v>
      </c>
      <c r="BK184" s="98">
        <f t="shared" si="591"/>
        <v>0</v>
      </c>
      <c r="BL184" s="98">
        <f t="shared" si="591"/>
        <v>0</v>
      </c>
      <c r="BM184" s="98">
        <f t="shared" si="591"/>
        <v>0</v>
      </c>
      <c r="BN184" s="98">
        <f t="shared" si="590"/>
        <v>0</v>
      </c>
      <c r="BO184" s="98">
        <f t="shared" si="590"/>
        <v>0</v>
      </c>
      <c r="BP184" s="98">
        <f t="shared" si="590"/>
        <v>0</v>
      </c>
      <c r="BQ184" s="98">
        <f t="shared" si="590"/>
        <v>0</v>
      </c>
      <c r="BR184" s="98">
        <f t="shared" si="590"/>
        <v>0</v>
      </c>
      <c r="BS184" s="98">
        <f t="shared" si="590"/>
        <v>0</v>
      </c>
      <c r="BT184" s="98">
        <f t="shared" si="590"/>
        <v>0</v>
      </c>
      <c r="BU184" s="98">
        <f t="shared" si="590"/>
        <v>0</v>
      </c>
      <c r="BV184" s="98">
        <f t="shared" si="590"/>
        <v>0</v>
      </c>
      <c r="BW184" s="98">
        <f t="shared" si="590"/>
        <v>0</v>
      </c>
      <c r="BX184" s="98">
        <f t="shared" si="590"/>
        <v>0</v>
      </c>
      <c r="BY184" s="98">
        <f t="shared" si="590"/>
        <v>0</v>
      </c>
      <c r="BZ184" s="98">
        <f t="shared" si="590"/>
        <v>0</v>
      </c>
      <c r="CA184" s="98">
        <f t="shared" si="590"/>
        <v>0</v>
      </c>
      <c r="CB184" s="98">
        <f t="shared" si="590"/>
        <v>0</v>
      </c>
      <c r="CC184" s="98">
        <f t="shared" si="590"/>
        <v>0</v>
      </c>
      <c r="CD184" s="98">
        <f t="shared" si="592"/>
        <v>0</v>
      </c>
      <c r="CE184" s="98">
        <f t="shared" si="592"/>
        <v>0</v>
      </c>
      <c r="CF184" s="98">
        <f t="shared" si="592"/>
        <v>0</v>
      </c>
      <c r="CG184" s="98">
        <f t="shared" si="592"/>
        <v>0</v>
      </c>
      <c r="CH184" s="98">
        <f t="shared" si="592"/>
        <v>0</v>
      </c>
    </row>
    <row r="185" spans="3:86" x14ac:dyDescent="0.4">
      <c r="I185" s="307"/>
      <c r="J185" s="202"/>
      <c r="K185" s="193"/>
      <c r="L185" s="193"/>
      <c r="M185" s="193"/>
      <c r="N185" s="193"/>
      <c r="O185" s="193"/>
      <c r="P185" s="193"/>
      <c r="Q185" s="193"/>
      <c r="R185" s="193"/>
      <c r="S185" s="193"/>
      <c r="T185" s="193"/>
      <c r="U185" s="193"/>
      <c r="V185" s="193"/>
      <c r="W185" s="193"/>
      <c r="X185" s="193"/>
      <c r="Y185" s="193"/>
      <c r="Z185" s="193"/>
      <c r="AA185" s="193"/>
      <c r="AB185" s="193"/>
      <c r="AC185" s="193"/>
      <c r="AD185" s="193"/>
      <c r="AE185" s="193"/>
      <c r="AF185" s="193"/>
      <c r="AG185" s="193"/>
      <c r="AH185" s="193"/>
      <c r="AI185" s="193"/>
      <c r="AJ185" s="193"/>
      <c r="AK185" s="193"/>
      <c r="AL185" s="193"/>
      <c r="AM185" s="193"/>
      <c r="AN185" s="193"/>
      <c r="AO185" s="193"/>
      <c r="AP185" s="100"/>
      <c r="AQ185" s="100"/>
      <c r="BA185" s="87" t="str">
        <f>IF(Aチーム用勤務希望表!BA185&lt;&gt;"",Aチーム用勤務希望表!BA185,"")</f>
        <v/>
      </c>
      <c r="BB185" s="140" t="str">
        <f>IF(Aチーム用勤務希望表!BB185&lt;&gt;"",Aチーム用勤務希望表!BB185,"")</f>
        <v/>
      </c>
      <c r="BC185" s="87" t="str">
        <f>IF(Aチーム用勤務希望表!BC185&lt;&gt;"",Aチーム用勤務希望表!BC185,"")</f>
        <v/>
      </c>
      <c r="BD185" s="98">
        <f t="shared" si="591"/>
        <v>0</v>
      </c>
      <c r="BE185" s="98">
        <f t="shared" si="591"/>
        <v>0</v>
      </c>
      <c r="BF185" s="98">
        <f t="shared" si="591"/>
        <v>0</v>
      </c>
      <c r="BG185" s="98">
        <f t="shared" si="591"/>
        <v>0</v>
      </c>
      <c r="BH185" s="98">
        <f t="shared" si="591"/>
        <v>0</v>
      </c>
      <c r="BI185" s="98">
        <f t="shared" si="591"/>
        <v>0</v>
      </c>
      <c r="BJ185" s="98">
        <f t="shared" si="591"/>
        <v>0</v>
      </c>
      <c r="BK185" s="98">
        <f t="shared" si="591"/>
        <v>0</v>
      </c>
      <c r="BL185" s="98">
        <f t="shared" si="591"/>
        <v>0</v>
      </c>
      <c r="BM185" s="98">
        <f t="shared" si="591"/>
        <v>0</v>
      </c>
      <c r="BN185" s="98">
        <f t="shared" si="590"/>
        <v>0</v>
      </c>
      <c r="BO185" s="98">
        <f t="shared" si="590"/>
        <v>0</v>
      </c>
      <c r="BP185" s="98">
        <f t="shared" si="590"/>
        <v>0</v>
      </c>
      <c r="BQ185" s="98">
        <f t="shared" si="590"/>
        <v>0</v>
      </c>
      <c r="BR185" s="98">
        <f t="shared" si="590"/>
        <v>0</v>
      </c>
      <c r="BS185" s="98">
        <f t="shared" si="590"/>
        <v>0</v>
      </c>
      <c r="BT185" s="98">
        <f t="shared" si="590"/>
        <v>0</v>
      </c>
      <c r="BU185" s="98">
        <f t="shared" si="590"/>
        <v>0</v>
      </c>
      <c r="BV185" s="98">
        <f t="shared" si="590"/>
        <v>0</v>
      </c>
      <c r="BW185" s="98">
        <f t="shared" si="590"/>
        <v>0</v>
      </c>
      <c r="BX185" s="98">
        <f t="shared" si="590"/>
        <v>0</v>
      </c>
      <c r="BY185" s="98">
        <f t="shared" si="590"/>
        <v>0</v>
      </c>
      <c r="BZ185" s="98">
        <f t="shared" si="590"/>
        <v>0</v>
      </c>
      <c r="CA185" s="98">
        <f t="shared" si="590"/>
        <v>0</v>
      </c>
      <c r="CB185" s="98">
        <f t="shared" si="590"/>
        <v>0</v>
      </c>
      <c r="CC185" s="98">
        <f t="shared" si="590"/>
        <v>0</v>
      </c>
      <c r="CD185" s="98">
        <f t="shared" si="592"/>
        <v>0</v>
      </c>
      <c r="CE185" s="98">
        <f t="shared" si="592"/>
        <v>0</v>
      </c>
      <c r="CF185" s="98">
        <f t="shared" si="592"/>
        <v>0</v>
      </c>
      <c r="CG185" s="98">
        <f t="shared" si="592"/>
        <v>0</v>
      </c>
      <c r="CH185" s="98">
        <f t="shared" si="592"/>
        <v>0</v>
      </c>
    </row>
    <row r="186" spans="3:86" x14ac:dyDescent="0.4">
      <c r="I186" s="307"/>
      <c r="J186" s="201" t="str">
        <f t="shared" ref="J186" si="689">E45</f>
        <v>山口</v>
      </c>
      <c r="K186" s="193">
        <f t="shared" ref="K186" si="690">IF(AND($D$1="二交代制",K$17&gt;=1,K$17&lt;=28,K45="当",L45="明",M45="休",N45="当"),10,IF(AND($D$1="三交代制",K$17&gt;=2,K$17&lt;=30,OR(K45="準",K45="深"),OR(L45="準",L45="深"),OR(M45="準",M45="深")),20,IF(AND($D$1="二交代制",OR(K45="当",K45="明"),NOT(OR(AND(K45="当",OR(L45="明",K$17=31,L$18="×"),OR(M45="休",K$17=30,K$17=31,M$18="×")),AND(K45="明",OR(J45="当",K$17=1),OR(L45="休",K$17=31,L$18="×"))))),30,IF(AND($D$1="三交代制",J45&lt;&gt;"準",J45&lt;&gt;"深",OR(K45="準",K45="深"),(NOT(OR(AND(K45="準",OR(J45="日",J45="休",K$17=1,AND(L45&lt;&gt;"準",L45&lt;&gt;"深",J45="")),OR(L45="休",AND(L45="準",OR(M45="休",K$17=30,M$18="×")),K$17=31,L$18="×",L45="")),AND(K45="深",OR(J45="休",K$17=1,AND(L45&lt;&gt;"準",L45&lt;&gt;"深",J45="")),OR(L45="休",AND(OR(L45="準",L45="深"),OR(M45="休",K$17=30,M$18="×")),K$17=31,L$18="×",L45="")))))),40,0))))</f>
        <v>0</v>
      </c>
      <c r="L186" s="193">
        <f t="shared" ref="L186" si="691">IF(AND($D$1="二交代制",L$17&gt;=1,L$17&lt;=28,L45="当",M45="明",N45="休",O45="当"),10,IF(AND($D$1="三交代制",L$17&gt;=2,L$17&lt;=30,OR(L45="準",L45="深"),OR(M45="準",M45="深"),OR(N45="準",N45="深")),20,IF(AND($D$1="二交代制",OR(L45="当",L45="明"),NOT(OR(AND(L45="当",OR(M45="明",L$17=31,M$18="×"),OR(N45="休",L$17=30,L$17=31,N$18="×")),AND(L45="明",OR(K45="当",L$17=1),OR(M45="休",L$17=31,M$18="×"))))),30,IF(AND($D$1="三交代制",K45&lt;&gt;"準",K45&lt;&gt;"深",OR(L45="準",L45="深"),(NOT(OR(AND(L45="準",OR(K45="日",K45="休",L$17=1,AND(M45&lt;&gt;"準",M45&lt;&gt;"深",K45="")),OR(M45="休",AND(M45="準",OR(N45="休",L$17=30,N$18="×")),L$17=31,M$18="×",M45="")),AND(L45="深",OR(K45="休",L$17=1,AND(M45&lt;&gt;"準",M45&lt;&gt;"深",K45="")),OR(M45="休",AND(OR(M45="準",M45="深"),OR(N45="休",L$17=30,N$18="×")),L$17=31,M$18="×",M45="")))))),40,0))))</f>
        <v>0</v>
      </c>
      <c r="M186" s="193">
        <f t="shared" ref="M186" si="692">IF(AND($D$1="二交代制",M$17&gt;=1,M$17&lt;=28,M45="当",N45="明",O45="休",P45="当"),10,IF(AND($D$1="三交代制",M$17&gt;=2,M$17&lt;=30,OR(M45="準",M45="深"),OR(N45="準",N45="深"),OR(O45="準",O45="深")),20,IF(AND($D$1="二交代制",OR(M45="当",M45="明"),NOT(OR(AND(M45="当",OR(N45="明",M$17=31,N$18="×"),OR(O45="休",M$17=30,M$17=31,O$18="×")),AND(M45="明",OR(L45="当",M$17=1),OR(N45="休",M$17=31,N$18="×"))))),30,IF(AND($D$1="三交代制",L45&lt;&gt;"準",L45&lt;&gt;"深",OR(M45="準",M45="深"),(NOT(OR(AND(M45="準",OR(L45="日",L45="休",M$17=1,AND(N45&lt;&gt;"準",N45&lt;&gt;"深",L45="")),OR(N45="休",AND(N45="準",OR(O45="休",M$17=30,O$18="×")),M$17=31,N$18="×",N45="")),AND(M45="深",OR(L45="休",M$17=1,AND(N45&lt;&gt;"準",N45&lt;&gt;"深",L45="")),OR(N45="休",AND(OR(N45="準",N45="深"),OR(O45="休",M$17=30,O$18="×")),M$17=31,N$18="×",N45="")))))),40,0))))</f>
        <v>0</v>
      </c>
      <c r="N186" s="193">
        <f t="shared" ref="N186" si="693">IF(AND($D$1="二交代制",N$17&gt;=1,N$17&lt;=28,N45="当",O45="明",P45="休",Q45="当"),10,IF(AND($D$1="三交代制",N$17&gt;=2,N$17&lt;=30,OR(N45="準",N45="深"),OR(O45="準",O45="深"),OR(P45="準",P45="深")),20,IF(AND($D$1="二交代制",OR(N45="当",N45="明"),NOT(OR(AND(N45="当",OR(O45="明",N$17=31,O$18="×"),OR(P45="休",N$17=30,N$17=31,P$18="×")),AND(N45="明",OR(M45="当",N$17=1),OR(O45="休",N$17=31,O$18="×"))))),30,IF(AND($D$1="三交代制",M45&lt;&gt;"準",M45&lt;&gt;"深",OR(N45="準",N45="深"),(NOT(OR(AND(N45="準",OR(M45="日",M45="休",N$17=1,AND(O45&lt;&gt;"準",O45&lt;&gt;"深",M45="")),OR(O45="休",AND(O45="準",OR(P45="休",N$17=30,P$18="×")),N$17=31,O$18="×",O45="")),AND(N45="深",OR(M45="休",N$17=1,AND(O45&lt;&gt;"準",O45&lt;&gt;"深",M45="")),OR(O45="休",AND(OR(O45="準",O45="深"),OR(P45="休",N$17=30,P$18="×")),N$17=31,O$18="×",O45="")))))),40,0))))</f>
        <v>0</v>
      </c>
      <c r="O186" s="193">
        <f t="shared" ref="O186" si="694">IF(AND($D$1="二交代制",O$17&gt;=1,O$17&lt;=28,O45="当",P45="明",Q45="休",R45="当"),10,IF(AND($D$1="三交代制",O$17&gt;=2,O$17&lt;=30,OR(O45="準",O45="深"),OR(P45="準",P45="深"),OR(Q45="準",Q45="深")),20,IF(AND($D$1="二交代制",OR(O45="当",O45="明"),NOT(OR(AND(O45="当",OR(P45="明",O$17=31,P$18="×"),OR(Q45="休",O$17=30,O$17=31,Q$18="×")),AND(O45="明",OR(N45="当",O$17=1),OR(P45="休",O$17=31,P$18="×"))))),30,IF(AND($D$1="三交代制",N45&lt;&gt;"準",N45&lt;&gt;"深",OR(O45="準",O45="深"),(NOT(OR(AND(O45="準",OR(N45="日",N45="休",O$17=1,AND(P45&lt;&gt;"準",P45&lt;&gt;"深",N45="")),OR(P45="休",AND(P45="準",OR(Q45="休",O$17=30,Q$18="×")),O$17=31,P$18="×",P45="")),AND(O45="深",OR(N45="休",O$17=1,AND(P45&lt;&gt;"準",P45&lt;&gt;"深",N45="")),OR(P45="休",AND(OR(P45="準",P45="深"),OR(Q45="休",O$17=30,Q$18="×")),O$17=31,P$18="×",P45="")))))),40,0))))</f>
        <v>0</v>
      </c>
      <c r="P186" s="193">
        <f t="shared" ref="P186" si="695">IF(AND($D$1="二交代制",P$17&gt;=1,P$17&lt;=28,P45="当",Q45="明",R45="休",S45="当"),10,IF(AND($D$1="三交代制",P$17&gt;=2,P$17&lt;=30,OR(P45="準",P45="深"),OR(Q45="準",Q45="深"),OR(R45="準",R45="深")),20,IF(AND($D$1="二交代制",OR(P45="当",P45="明"),NOT(OR(AND(P45="当",OR(Q45="明",P$17=31,Q$18="×"),OR(R45="休",P$17=30,P$17=31,R$18="×")),AND(P45="明",OR(O45="当",P$17=1),OR(Q45="休",P$17=31,Q$18="×"))))),30,IF(AND($D$1="三交代制",O45&lt;&gt;"準",O45&lt;&gt;"深",OR(P45="準",P45="深"),(NOT(OR(AND(P45="準",OR(O45="日",O45="休",P$17=1,AND(Q45&lt;&gt;"準",Q45&lt;&gt;"深",O45="")),OR(Q45="休",AND(Q45="準",OR(R45="休",P$17=30,R$18="×")),P$17=31,Q$18="×",Q45="")),AND(P45="深",OR(O45="休",P$17=1,AND(Q45&lt;&gt;"準",Q45&lt;&gt;"深",O45="")),OR(Q45="休",AND(OR(Q45="準",Q45="深"),OR(R45="休",P$17=30,R$18="×")),P$17=31,Q$18="×",Q45="")))))),40,0))))</f>
        <v>0</v>
      </c>
      <c r="Q186" s="193">
        <f t="shared" ref="Q186" si="696">IF(AND($D$1="二交代制",Q$17&gt;=1,Q$17&lt;=28,Q45="当",R45="明",S45="休",T45="当"),10,IF(AND($D$1="三交代制",Q$17&gt;=2,Q$17&lt;=30,OR(Q45="準",Q45="深"),OR(R45="準",R45="深"),OR(S45="準",S45="深")),20,IF(AND($D$1="二交代制",OR(Q45="当",Q45="明"),NOT(OR(AND(Q45="当",OR(R45="明",Q$17=31,R$18="×"),OR(S45="休",Q$17=30,Q$17=31,S$18="×")),AND(Q45="明",OR(P45="当",Q$17=1),OR(R45="休",Q$17=31,R$18="×"))))),30,IF(AND($D$1="三交代制",P45&lt;&gt;"準",P45&lt;&gt;"深",OR(Q45="準",Q45="深"),(NOT(OR(AND(Q45="準",OR(P45="日",P45="休",Q$17=1,AND(R45&lt;&gt;"準",R45&lt;&gt;"深",P45="")),OR(R45="休",AND(R45="準",OR(S45="休",Q$17=30,S$18="×")),Q$17=31,R$18="×",R45="")),AND(Q45="深",OR(P45="休",Q$17=1,AND(R45&lt;&gt;"準",R45&lt;&gt;"深",P45="")),OR(R45="休",AND(OR(R45="準",R45="深"),OR(S45="休",Q$17=30,S$18="×")),Q$17=31,R$18="×",R45="")))))),40,0))))</f>
        <v>0</v>
      </c>
      <c r="R186" s="193">
        <f t="shared" ref="R186" si="697">IF(AND($D$1="二交代制",R$17&gt;=1,R$17&lt;=28,R45="当",S45="明",T45="休",U45="当"),10,IF(AND($D$1="三交代制",R$17&gt;=2,R$17&lt;=30,OR(R45="準",R45="深"),OR(S45="準",S45="深"),OR(T45="準",T45="深")),20,IF(AND($D$1="二交代制",OR(R45="当",R45="明"),NOT(OR(AND(R45="当",OR(S45="明",R$17=31,S$18="×"),OR(T45="休",R$17=30,R$17=31,T$18="×")),AND(R45="明",OR(Q45="当",R$17=1),OR(S45="休",R$17=31,S$18="×"))))),30,IF(AND($D$1="三交代制",Q45&lt;&gt;"準",Q45&lt;&gt;"深",OR(R45="準",R45="深"),(NOT(OR(AND(R45="準",OR(Q45="日",Q45="休",R$17=1,AND(S45&lt;&gt;"準",S45&lt;&gt;"深",Q45="")),OR(S45="休",AND(S45="準",OR(T45="休",R$17=30,T$18="×")),R$17=31,S$18="×",S45="")),AND(R45="深",OR(Q45="休",R$17=1,AND(S45&lt;&gt;"準",S45&lt;&gt;"深",Q45="")),OR(S45="休",AND(OR(S45="準",S45="深"),OR(T45="休",R$17=30,T$18="×")),R$17=31,S$18="×",S45="")))))),40,0))))</f>
        <v>0</v>
      </c>
      <c r="S186" s="193">
        <f t="shared" ref="S186" si="698">IF(AND($D$1="二交代制",S$17&gt;=1,S$17&lt;=28,S45="当",T45="明",U45="休",V45="当"),10,IF(AND($D$1="三交代制",S$17&gt;=2,S$17&lt;=30,OR(S45="準",S45="深"),OR(T45="準",T45="深"),OR(U45="準",U45="深")),20,IF(AND($D$1="二交代制",OR(S45="当",S45="明"),NOT(OR(AND(S45="当",OR(T45="明",S$17=31,T$18="×"),OR(U45="休",S$17=30,S$17=31,U$18="×")),AND(S45="明",OR(R45="当",S$17=1),OR(T45="休",S$17=31,T$18="×"))))),30,IF(AND($D$1="三交代制",R45&lt;&gt;"準",R45&lt;&gt;"深",OR(S45="準",S45="深"),(NOT(OR(AND(S45="準",OR(R45="日",R45="休",S$17=1,AND(T45&lt;&gt;"準",T45&lt;&gt;"深",R45="")),OR(T45="休",AND(T45="準",OR(U45="休",S$17=30,U$18="×")),S$17=31,T$18="×",T45="")),AND(S45="深",OR(R45="休",S$17=1,AND(T45&lt;&gt;"準",T45&lt;&gt;"深",R45="")),OR(T45="休",AND(OR(T45="準",T45="深"),OR(U45="休",S$17=30,U$18="×")),S$17=31,T$18="×",T45="")))))),40,0))))</f>
        <v>0</v>
      </c>
      <c r="T186" s="193">
        <f t="shared" ref="T186" si="699">IF(AND($D$1="二交代制",T$17&gt;=1,T$17&lt;=28,T45="当",U45="明",V45="休",W45="当"),10,IF(AND($D$1="三交代制",T$17&gt;=2,T$17&lt;=30,OR(T45="準",T45="深"),OR(U45="準",U45="深"),OR(V45="準",V45="深")),20,IF(AND($D$1="二交代制",OR(T45="当",T45="明"),NOT(OR(AND(T45="当",OR(U45="明",T$17=31,U$18="×"),OR(V45="休",T$17=30,T$17=31,V$18="×")),AND(T45="明",OR(S45="当",T$17=1),OR(U45="休",T$17=31,U$18="×"))))),30,IF(AND($D$1="三交代制",S45&lt;&gt;"準",S45&lt;&gt;"深",OR(T45="準",T45="深"),(NOT(OR(AND(T45="準",OR(S45="日",S45="休",T$17=1,AND(U45&lt;&gt;"準",U45&lt;&gt;"深",S45="")),OR(U45="休",AND(U45="準",OR(V45="休",T$17=30,V$18="×")),T$17=31,U$18="×",U45="")),AND(T45="深",OR(S45="休",T$17=1,AND(U45&lt;&gt;"準",U45&lt;&gt;"深",S45="")),OR(U45="休",AND(OR(U45="準",U45="深"),OR(V45="休",T$17=30,V$18="×")),T$17=31,U$18="×",U45="")))))),40,0))))</f>
        <v>0</v>
      </c>
      <c r="U186" s="193">
        <f t="shared" ref="U186" si="700">IF(AND($D$1="二交代制",U$17&gt;=1,U$17&lt;=28,U45="当",V45="明",W45="休",X45="当"),10,IF(AND($D$1="三交代制",U$17&gt;=2,U$17&lt;=30,OR(U45="準",U45="深"),OR(V45="準",V45="深"),OR(W45="準",W45="深")),20,IF(AND($D$1="二交代制",OR(U45="当",U45="明"),NOT(OR(AND(U45="当",OR(V45="明",U$17=31,V$18="×"),OR(W45="休",U$17=30,U$17=31,W$18="×")),AND(U45="明",OR(T45="当",U$17=1),OR(V45="休",U$17=31,V$18="×"))))),30,IF(AND($D$1="三交代制",T45&lt;&gt;"準",T45&lt;&gt;"深",OR(U45="準",U45="深"),(NOT(OR(AND(U45="準",OR(T45="日",T45="休",U$17=1,AND(V45&lt;&gt;"準",V45&lt;&gt;"深",T45="")),OR(V45="休",AND(V45="準",OR(W45="休",U$17=30,W$18="×")),U$17=31,V$18="×",V45="")),AND(U45="深",OR(T45="休",U$17=1,AND(V45&lt;&gt;"準",V45&lt;&gt;"深",T45="")),OR(V45="休",AND(OR(V45="準",V45="深"),OR(W45="休",U$17=30,W$18="×")),U$17=31,V$18="×",V45="")))))),40,0))))</f>
        <v>0</v>
      </c>
      <c r="V186" s="193">
        <f t="shared" ref="V186" si="701">IF(AND($D$1="二交代制",V$17&gt;=1,V$17&lt;=28,V45="当",W45="明",X45="休",Y45="当"),10,IF(AND($D$1="三交代制",V$17&gt;=2,V$17&lt;=30,OR(V45="準",V45="深"),OR(W45="準",W45="深"),OR(X45="準",X45="深")),20,IF(AND($D$1="二交代制",OR(V45="当",V45="明"),NOT(OR(AND(V45="当",OR(W45="明",V$17=31,W$18="×"),OR(X45="休",V$17=30,V$17=31,X$18="×")),AND(V45="明",OR(U45="当",V$17=1),OR(W45="休",V$17=31,W$18="×"))))),30,IF(AND($D$1="三交代制",U45&lt;&gt;"準",U45&lt;&gt;"深",OR(V45="準",V45="深"),(NOT(OR(AND(V45="準",OR(U45="日",U45="休",V$17=1,AND(W45&lt;&gt;"準",W45&lt;&gt;"深",U45="")),OR(W45="休",AND(W45="準",OR(X45="休",V$17=30,X$18="×")),V$17=31,W$18="×",W45="")),AND(V45="深",OR(U45="休",V$17=1,AND(W45&lt;&gt;"準",W45&lt;&gt;"深",U45="")),OR(W45="休",AND(OR(W45="準",W45="深"),OR(X45="休",V$17=30,X$18="×")),V$17=31,W$18="×",W45="")))))),40,0))))</f>
        <v>0</v>
      </c>
      <c r="W186" s="193">
        <f t="shared" ref="W186" si="702">IF(AND($D$1="二交代制",W$17&gt;=1,W$17&lt;=28,W45="当",X45="明",Y45="休",Z45="当"),10,IF(AND($D$1="三交代制",W$17&gt;=2,W$17&lt;=30,OR(W45="準",W45="深"),OR(X45="準",X45="深"),OR(Y45="準",Y45="深")),20,IF(AND($D$1="二交代制",OR(W45="当",W45="明"),NOT(OR(AND(W45="当",OR(X45="明",W$17=31,X$18="×"),OR(Y45="休",W$17=30,W$17=31,Y$18="×")),AND(W45="明",OR(V45="当",W$17=1),OR(X45="休",W$17=31,X$18="×"))))),30,IF(AND($D$1="三交代制",V45&lt;&gt;"準",V45&lt;&gt;"深",OR(W45="準",W45="深"),(NOT(OR(AND(W45="準",OR(V45="日",V45="休",W$17=1,AND(X45&lt;&gt;"準",X45&lt;&gt;"深",V45="")),OR(X45="休",AND(X45="準",OR(Y45="休",W$17=30,Y$18="×")),W$17=31,X$18="×",X45="")),AND(W45="深",OR(V45="休",W$17=1,AND(X45&lt;&gt;"準",X45&lt;&gt;"深",V45="")),OR(X45="休",AND(OR(X45="準",X45="深"),OR(Y45="休",W$17=30,Y$18="×")),W$17=31,X$18="×",X45="")))))),40,0))))</f>
        <v>0</v>
      </c>
      <c r="X186" s="193">
        <f t="shared" ref="X186" si="703">IF(AND($D$1="二交代制",X$17&gt;=1,X$17&lt;=28,X45="当",Y45="明",Z45="休",AA45="当"),10,IF(AND($D$1="三交代制",X$17&gt;=2,X$17&lt;=30,OR(X45="準",X45="深"),OR(Y45="準",Y45="深"),OR(Z45="準",Z45="深")),20,IF(AND($D$1="二交代制",OR(X45="当",X45="明"),NOT(OR(AND(X45="当",OR(Y45="明",X$17=31,Y$18="×"),OR(Z45="休",X$17=30,X$17=31,Z$18="×")),AND(X45="明",OR(W45="当",X$17=1),OR(Y45="休",X$17=31,Y$18="×"))))),30,IF(AND($D$1="三交代制",W45&lt;&gt;"準",W45&lt;&gt;"深",OR(X45="準",X45="深"),(NOT(OR(AND(X45="準",OR(W45="日",W45="休",X$17=1,AND(Y45&lt;&gt;"準",Y45&lt;&gt;"深",W45="")),OR(Y45="休",AND(Y45="準",OR(Z45="休",X$17=30,Z$18="×")),X$17=31,Y$18="×",Y45="")),AND(X45="深",OR(W45="休",X$17=1,AND(Y45&lt;&gt;"準",Y45&lt;&gt;"深",W45="")),OR(Y45="休",AND(OR(Y45="準",Y45="深"),OR(Z45="休",X$17=30,Z$18="×")),X$17=31,Y$18="×",Y45="")))))),40,0))))</f>
        <v>0</v>
      </c>
      <c r="Y186" s="193">
        <f t="shared" ref="Y186" si="704">IF(AND($D$1="二交代制",Y$17&gt;=1,Y$17&lt;=28,Y45="当",Z45="明",AA45="休",AB45="当"),10,IF(AND($D$1="三交代制",Y$17&gt;=2,Y$17&lt;=30,OR(Y45="準",Y45="深"),OR(Z45="準",Z45="深"),OR(AA45="準",AA45="深")),20,IF(AND($D$1="二交代制",OR(Y45="当",Y45="明"),NOT(OR(AND(Y45="当",OR(Z45="明",Y$17=31,Z$18="×"),OR(AA45="休",Y$17=30,Y$17=31,AA$18="×")),AND(Y45="明",OR(X45="当",Y$17=1),OR(Z45="休",Y$17=31,Z$18="×"))))),30,IF(AND($D$1="三交代制",X45&lt;&gt;"準",X45&lt;&gt;"深",OR(Y45="準",Y45="深"),(NOT(OR(AND(Y45="準",OR(X45="日",X45="休",Y$17=1,AND(Z45&lt;&gt;"準",Z45&lt;&gt;"深",X45="")),OR(Z45="休",AND(Z45="準",OR(AA45="休",Y$17=30,AA$18="×")),Y$17=31,Z$18="×",Z45="")),AND(Y45="深",OR(X45="休",Y$17=1,AND(Z45&lt;&gt;"準",Z45&lt;&gt;"深",X45="")),OR(Z45="休",AND(OR(Z45="準",Z45="深"),OR(AA45="休",Y$17=30,AA$18="×")),Y$17=31,Z$18="×",Z45="")))))),40,0))))</f>
        <v>0</v>
      </c>
      <c r="Z186" s="193">
        <f t="shared" ref="Z186" si="705">IF(AND($D$1="二交代制",Z$17&gt;=1,Z$17&lt;=28,Z45="当",AA45="明",AB45="休",AC45="当"),10,IF(AND($D$1="三交代制",Z$17&gt;=2,Z$17&lt;=30,OR(Z45="準",Z45="深"),OR(AA45="準",AA45="深"),OR(AB45="準",AB45="深")),20,IF(AND($D$1="二交代制",OR(Z45="当",Z45="明"),NOT(OR(AND(Z45="当",OR(AA45="明",Z$17=31,AA$18="×"),OR(AB45="休",Z$17=30,Z$17=31,AB$18="×")),AND(Z45="明",OR(Y45="当",Z$17=1),OR(AA45="休",Z$17=31,AA$18="×"))))),30,IF(AND($D$1="三交代制",Y45&lt;&gt;"準",Y45&lt;&gt;"深",OR(Z45="準",Z45="深"),(NOT(OR(AND(Z45="準",OR(Y45="日",Y45="休",Z$17=1,AND(AA45&lt;&gt;"準",AA45&lt;&gt;"深",Y45="")),OR(AA45="休",AND(AA45="準",OR(AB45="休",Z$17=30,AB$18="×")),Z$17=31,AA$18="×",AA45="")),AND(Z45="深",OR(Y45="休",Z$17=1,AND(AA45&lt;&gt;"準",AA45&lt;&gt;"深",Y45="")),OR(AA45="休",AND(OR(AA45="準",AA45="深"),OR(AB45="休",Z$17=30,AB$18="×")),Z$17=31,AA$18="×",AA45="")))))),40,0))))</f>
        <v>0</v>
      </c>
      <c r="AA186" s="193">
        <f t="shared" ref="AA186" si="706">IF(AND($D$1="二交代制",AA$17&gt;=1,AA$17&lt;=28,AA45="当",AB45="明",AC45="休",AD45="当"),10,IF(AND($D$1="三交代制",AA$17&gt;=2,AA$17&lt;=30,OR(AA45="準",AA45="深"),OR(AB45="準",AB45="深"),OR(AC45="準",AC45="深")),20,IF(AND($D$1="二交代制",OR(AA45="当",AA45="明"),NOT(OR(AND(AA45="当",OR(AB45="明",AA$17=31,AB$18="×"),OR(AC45="休",AA$17=30,AA$17=31,AC$18="×")),AND(AA45="明",OR(Z45="当",AA$17=1),OR(AB45="休",AA$17=31,AB$18="×"))))),30,IF(AND($D$1="三交代制",Z45&lt;&gt;"準",Z45&lt;&gt;"深",OR(AA45="準",AA45="深"),(NOT(OR(AND(AA45="準",OR(Z45="日",Z45="休",AA$17=1,AND(AB45&lt;&gt;"準",AB45&lt;&gt;"深",Z45="")),OR(AB45="休",AND(AB45="準",OR(AC45="休",AA$17=30,AC$18="×")),AA$17=31,AB$18="×",AB45="")),AND(AA45="深",OR(Z45="休",AA$17=1,AND(AB45&lt;&gt;"準",AB45&lt;&gt;"深",Z45="")),OR(AB45="休",AND(OR(AB45="準",AB45="深"),OR(AC45="休",AA$17=30,AC$18="×")),AA$17=31,AB$18="×",AB45="")))))),40,0))))</f>
        <v>0</v>
      </c>
      <c r="AB186" s="193">
        <f t="shared" ref="AB186" si="707">IF(AND($D$1="二交代制",AB$17&gt;=1,AB$17&lt;=28,AB45="当",AC45="明",AD45="休",AE45="当"),10,IF(AND($D$1="三交代制",AB$17&gt;=2,AB$17&lt;=30,OR(AB45="準",AB45="深"),OR(AC45="準",AC45="深"),OR(AD45="準",AD45="深")),20,IF(AND($D$1="二交代制",OR(AB45="当",AB45="明"),NOT(OR(AND(AB45="当",OR(AC45="明",AB$17=31,AC$18="×"),OR(AD45="休",AB$17=30,AB$17=31,AD$18="×")),AND(AB45="明",OR(AA45="当",AB$17=1),OR(AC45="休",AB$17=31,AC$18="×"))))),30,IF(AND($D$1="三交代制",AA45&lt;&gt;"準",AA45&lt;&gt;"深",OR(AB45="準",AB45="深"),(NOT(OR(AND(AB45="準",OR(AA45="日",AA45="休",AB$17=1,AND(AC45&lt;&gt;"準",AC45&lt;&gt;"深",AA45="")),OR(AC45="休",AND(AC45="準",OR(AD45="休",AB$17=30,AD$18="×")),AB$17=31,AC$18="×",AC45="")),AND(AB45="深",OR(AA45="休",AB$17=1,AND(AC45&lt;&gt;"準",AC45&lt;&gt;"深",AA45="")),OR(AC45="休",AND(OR(AC45="準",AC45="深"),OR(AD45="休",AB$17=30,AD$18="×")),AB$17=31,AC$18="×",AC45="")))))),40,0))))</f>
        <v>0</v>
      </c>
      <c r="AC186" s="193">
        <f t="shared" ref="AC186" si="708">IF(AND($D$1="二交代制",AC$17&gt;=1,AC$17&lt;=28,AC45="当",AD45="明",AE45="休",AF45="当"),10,IF(AND($D$1="三交代制",AC$17&gt;=2,AC$17&lt;=30,OR(AC45="準",AC45="深"),OR(AD45="準",AD45="深"),OR(AE45="準",AE45="深")),20,IF(AND($D$1="二交代制",OR(AC45="当",AC45="明"),NOT(OR(AND(AC45="当",OR(AD45="明",AC$17=31,AD$18="×"),OR(AE45="休",AC$17=30,AC$17=31,AE$18="×")),AND(AC45="明",OR(AB45="当",AC$17=1),OR(AD45="休",AC$17=31,AD$18="×"))))),30,IF(AND($D$1="三交代制",AB45&lt;&gt;"準",AB45&lt;&gt;"深",OR(AC45="準",AC45="深"),(NOT(OR(AND(AC45="準",OR(AB45="日",AB45="休",AC$17=1,AND(AD45&lt;&gt;"準",AD45&lt;&gt;"深",AB45="")),OR(AD45="休",AND(AD45="準",OR(AE45="休",AC$17=30,AE$18="×")),AC$17=31,AD$18="×",AD45="")),AND(AC45="深",OR(AB45="休",AC$17=1,AND(AD45&lt;&gt;"準",AD45&lt;&gt;"深",AB45="")),OR(AD45="休",AND(OR(AD45="準",AD45="深"),OR(AE45="休",AC$17=30,AE$18="×")),AC$17=31,AD$18="×",AD45="")))))),40,0))))</f>
        <v>0</v>
      </c>
      <c r="AD186" s="193">
        <f t="shared" ref="AD186" si="709">IF(AND($D$1="二交代制",AD$17&gt;=1,AD$17&lt;=28,AD45="当",AE45="明",AF45="休",AG45="当"),10,IF(AND($D$1="三交代制",AD$17&gt;=2,AD$17&lt;=30,OR(AD45="準",AD45="深"),OR(AE45="準",AE45="深"),OR(AF45="準",AF45="深")),20,IF(AND($D$1="二交代制",OR(AD45="当",AD45="明"),NOT(OR(AND(AD45="当",OR(AE45="明",AD$17=31,AE$18="×"),OR(AF45="休",AD$17=30,AD$17=31,AF$18="×")),AND(AD45="明",OR(AC45="当",AD$17=1),OR(AE45="休",AD$17=31,AE$18="×"))))),30,IF(AND($D$1="三交代制",AC45&lt;&gt;"準",AC45&lt;&gt;"深",OR(AD45="準",AD45="深"),(NOT(OR(AND(AD45="準",OR(AC45="日",AC45="休",AD$17=1,AND(AE45&lt;&gt;"準",AE45&lt;&gt;"深",AC45="")),OR(AE45="休",AND(AE45="準",OR(AF45="休",AD$17=30,AF$18="×")),AD$17=31,AE$18="×",AE45="")),AND(AD45="深",OR(AC45="休",AD$17=1,AND(AE45&lt;&gt;"準",AE45&lt;&gt;"深",AC45="")),OR(AE45="休",AND(OR(AE45="準",AE45="深"),OR(AF45="休",AD$17=30,AF$18="×")),AD$17=31,AE$18="×",AE45="")))))),40,0))))</f>
        <v>0</v>
      </c>
      <c r="AE186" s="193">
        <f t="shared" ref="AE186" si="710">IF(AND($D$1="二交代制",AE$17&gt;=1,AE$17&lt;=28,AE45="当",AF45="明",AG45="休",AH45="当"),10,IF(AND($D$1="三交代制",AE$17&gt;=2,AE$17&lt;=30,OR(AE45="準",AE45="深"),OR(AF45="準",AF45="深"),OR(AG45="準",AG45="深")),20,IF(AND($D$1="二交代制",OR(AE45="当",AE45="明"),NOT(OR(AND(AE45="当",OR(AF45="明",AE$17=31,AF$18="×"),OR(AG45="休",AE$17=30,AE$17=31,AG$18="×")),AND(AE45="明",OR(AD45="当",AE$17=1),OR(AF45="休",AE$17=31,AF$18="×"))))),30,IF(AND($D$1="三交代制",AD45&lt;&gt;"準",AD45&lt;&gt;"深",OR(AE45="準",AE45="深"),(NOT(OR(AND(AE45="準",OR(AD45="日",AD45="休",AE$17=1,AND(AF45&lt;&gt;"準",AF45&lt;&gt;"深",AD45="")),OR(AF45="休",AND(AF45="準",OR(AG45="休",AE$17=30,AG$18="×")),AE$17=31,AF$18="×",AF45="")),AND(AE45="深",OR(AD45="休",AE$17=1,AND(AF45&lt;&gt;"準",AF45&lt;&gt;"深",AD45="")),OR(AF45="休",AND(OR(AF45="準",AF45="深"),OR(AG45="休",AE$17=30,AG$18="×")),AE$17=31,AF$18="×",AF45="")))))),40,0))))</f>
        <v>0</v>
      </c>
      <c r="AF186" s="193">
        <f t="shared" ref="AF186" si="711">IF(AND($D$1="二交代制",AF$17&gt;=1,AF$17&lt;=28,AF45="当",AG45="明",AH45="休",AI45="当"),10,IF(AND($D$1="三交代制",AF$17&gt;=2,AF$17&lt;=30,OR(AF45="準",AF45="深"),OR(AG45="準",AG45="深"),OR(AH45="準",AH45="深")),20,IF(AND($D$1="二交代制",OR(AF45="当",AF45="明"),NOT(OR(AND(AF45="当",OR(AG45="明",AF$17=31,AG$18="×"),OR(AH45="休",AF$17=30,AF$17=31,AH$18="×")),AND(AF45="明",OR(AE45="当",AF$17=1),OR(AG45="休",AF$17=31,AG$18="×"))))),30,IF(AND($D$1="三交代制",AE45&lt;&gt;"準",AE45&lt;&gt;"深",OR(AF45="準",AF45="深"),(NOT(OR(AND(AF45="準",OR(AE45="日",AE45="休",AF$17=1,AND(AG45&lt;&gt;"準",AG45&lt;&gt;"深",AE45="")),OR(AG45="休",AND(AG45="準",OR(AH45="休",AF$17=30,AH$18="×")),AF$17=31,AG$18="×",AG45="")),AND(AF45="深",OR(AE45="休",AF$17=1,AND(AG45&lt;&gt;"準",AG45&lt;&gt;"深",AE45="")),OR(AG45="休",AND(OR(AG45="準",AG45="深"),OR(AH45="休",AF$17=30,AH$18="×")),AF$17=31,AG$18="×",AG45="")))))),40,0))))</f>
        <v>0</v>
      </c>
      <c r="AG186" s="193">
        <f t="shared" ref="AG186" si="712">IF(AND($D$1="二交代制",AG$17&gt;=1,AG$17&lt;=28,AG45="当",AH45="明",AI45="休",AJ45="当"),10,IF(AND($D$1="三交代制",AG$17&gt;=2,AG$17&lt;=30,OR(AG45="準",AG45="深"),OR(AH45="準",AH45="深"),OR(AI45="準",AI45="深")),20,IF(AND($D$1="二交代制",OR(AG45="当",AG45="明"),NOT(OR(AND(AG45="当",OR(AH45="明",AG$17=31,AH$18="×"),OR(AI45="休",AG$17=30,AG$17=31,AI$18="×")),AND(AG45="明",OR(AF45="当",AG$17=1),OR(AH45="休",AG$17=31,AH$18="×"))))),30,IF(AND($D$1="三交代制",AF45&lt;&gt;"準",AF45&lt;&gt;"深",OR(AG45="準",AG45="深"),(NOT(OR(AND(AG45="準",OR(AF45="日",AF45="休",AG$17=1,AND(AH45&lt;&gt;"準",AH45&lt;&gt;"深",AF45="")),OR(AH45="休",AND(AH45="準",OR(AI45="休",AG$17=30,AI$18="×")),AG$17=31,AH$18="×",AH45="")),AND(AG45="深",OR(AF45="休",AG$17=1,AND(AH45&lt;&gt;"準",AH45&lt;&gt;"深",AF45="")),OR(AH45="休",AND(OR(AH45="準",AH45="深"),OR(AI45="休",AG$17=30,AI$18="×")),AG$17=31,AH$18="×",AH45="")))))),40,0))))</f>
        <v>0</v>
      </c>
      <c r="AH186" s="193">
        <f t="shared" ref="AH186" si="713">IF(AND($D$1="二交代制",AH$17&gt;=1,AH$17&lt;=28,AH45="当",AI45="明",AJ45="休",AK45="当"),10,IF(AND($D$1="三交代制",AH$17&gt;=2,AH$17&lt;=30,OR(AH45="準",AH45="深"),OR(AI45="準",AI45="深"),OR(AJ45="準",AJ45="深")),20,IF(AND($D$1="二交代制",OR(AH45="当",AH45="明"),NOT(OR(AND(AH45="当",OR(AI45="明",AH$17=31,AI$18="×"),OR(AJ45="休",AH$17=30,AH$17=31,AJ$18="×")),AND(AH45="明",OR(AG45="当",AH$17=1),OR(AI45="休",AH$17=31,AI$18="×"))))),30,IF(AND($D$1="三交代制",AG45&lt;&gt;"準",AG45&lt;&gt;"深",OR(AH45="準",AH45="深"),(NOT(OR(AND(AH45="準",OR(AG45="日",AG45="休",AH$17=1,AND(AI45&lt;&gt;"準",AI45&lt;&gt;"深",AG45="")),OR(AI45="休",AND(AI45="準",OR(AJ45="休",AH$17=30,AJ$18="×")),AH$17=31,AI$18="×",AI45="")),AND(AH45="深",OR(AG45="休",AH$17=1,AND(AI45&lt;&gt;"準",AI45&lt;&gt;"深",AG45="")),OR(AI45="休",AND(OR(AI45="準",AI45="深"),OR(AJ45="休",AH$17=30,AJ$18="×")),AH$17=31,AI$18="×",AI45="")))))),40,0))))</f>
        <v>0</v>
      </c>
      <c r="AI186" s="193">
        <f t="shared" ref="AI186" si="714">IF(AND($D$1="二交代制",AI$17&gt;=1,AI$17&lt;=28,AI45="当",AJ45="明",AK45="休",AL45="当"),10,IF(AND($D$1="三交代制",AI$17&gt;=2,AI$17&lt;=30,OR(AI45="準",AI45="深"),OR(AJ45="準",AJ45="深"),OR(AK45="準",AK45="深")),20,IF(AND($D$1="二交代制",OR(AI45="当",AI45="明"),NOT(OR(AND(AI45="当",OR(AJ45="明",AI$17=31,AJ$18="×"),OR(AK45="休",AI$17=30,AI$17=31,AK$18="×")),AND(AI45="明",OR(AH45="当",AI$17=1),OR(AJ45="休",AI$17=31,AJ$18="×"))))),30,IF(AND($D$1="三交代制",AH45&lt;&gt;"準",AH45&lt;&gt;"深",OR(AI45="準",AI45="深"),(NOT(OR(AND(AI45="準",OR(AH45="日",AH45="休",AI$17=1,AND(AJ45&lt;&gt;"準",AJ45&lt;&gt;"深",AH45="")),OR(AJ45="休",AND(AJ45="準",OR(AK45="休",AI$17=30,AK$18="×")),AI$17=31,AJ$18="×",AJ45="")),AND(AI45="深",OR(AH45="休",AI$17=1,AND(AJ45&lt;&gt;"準",AJ45&lt;&gt;"深",AH45="")),OR(AJ45="休",AND(OR(AJ45="準",AJ45="深"),OR(AK45="休",AI$17=30,AK$18="×")),AI$17=31,AJ$18="×",AJ45="")))))),40,0))))</f>
        <v>0</v>
      </c>
      <c r="AJ186" s="193">
        <f t="shared" ref="AJ186" si="715">IF(AND($D$1="二交代制",AJ$17&gt;=1,AJ$17&lt;=28,AJ45="当",AK45="明",AL45="休",AM45="当"),10,IF(AND($D$1="三交代制",AJ$17&gt;=2,AJ$17&lt;=30,OR(AJ45="準",AJ45="深"),OR(AK45="準",AK45="深"),OR(AL45="準",AL45="深")),20,IF(AND($D$1="二交代制",OR(AJ45="当",AJ45="明"),NOT(OR(AND(AJ45="当",OR(AK45="明",AJ$17=31,AK$18="×"),OR(AL45="休",AJ$17=30,AJ$17=31,AL$18="×")),AND(AJ45="明",OR(AI45="当",AJ$17=1),OR(AK45="休",AJ$17=31,AK$18="×"))))),30,IF(AND($D$1="三交代制",AI45&lt;&gt;"準",AI45&lt;&gt;"深",OR(AJ45="準",AJ45="深"),(NOT(OR(AND(AJ45="準",OR(AI45="日",AI45="休",AJ$17=1,AND(AK45&lt;&gt;"準",AK45&lt;&gt;"深",AI45="")),OR(AK45="休",AND(AK45="準",OR(AL45="休",AJ$17=30,AL$18="×")),AJ$17=31,AK$18="×",AK45="")),AND(AJ45="深",OR(AI45="休",AJ$17=1,AND(AK45&lt;&gt;"準",AK45&lt;&gt;"深",AI45="")),OR(AK45="休",AND(OR(AK45="準",AK45="深"),OR(AL45="休",AJ$17=30,AL$18="×")),AJ$17=31,AK$18="×",AK45="")))))),40,0))))</f>
        <v>0</v>
      </c>
      <c r="AK186" s="193">
        <f t="shared" ref="AK186" si="716">IF(AND($D$1="二交代制",AK$17&gt;=1,AK$17&lt;=28,AK45="当",AL45="明",AM45="休",AN45="当"),10,IF(AND($D$1="三交代制",AK$17&gt;=2,AK$17&lt;=30,OR(AK45="準",AK45="深"),OR(AL45="準",AL45="深"),OR(AM45="準",AM45="深")),20,IF(AND($D$1="二交代制",OR(AK45="当",AK45="明"),NOT(OR(AND(AK45="当",OR(AL45="明",AK$17=31,AL$18="×"),OR(AM45="休",AK$17=30,AK$17=31,AM$18="×")),AND(AK45="明",OR(AJ45="当",AK$17=1),OR(AL45="休",AK$17=31,AL$18="×"))))),30,IF(AND($D$1="三交代制",AJ45&lt;&gt;"準",AJ45&lt;&gt;"深",OR(AK45="準",AK45="深"),(NOT(OR(AND(AK45="準",OR(AJ45="日",AJ45="休",AK$17=1,AND(AL45&lt;&gt;"準",AL45&lt;&gt;"深",AJ45="")),OR(AL45="休",AND(AL45="準",OR(AM45="休",AK$17=30,AM$18="×")),AK$17=31,AL$18="×",AL45="")),AND(AK45="深",OR(AJ45="休",AK$17=1,AND(AL45&lt;&gt;"準",AL45&lt;&gt;"深",AJ45="")),OR(AL45="休",AND(OR(AL45="準",AL45="深"),OR(AM45="休",AK$17=30,AM$18="×")),AK$17=31,AL$18="×",AL45="")))))),40,0))))</f>
        <v>0</v>
      </c>
      <c r="AL186" s="193">
        <f t="shared" ref="AL186" si="717">IF(AND($D$1="二交代制",AL$17&gt;=1,AL$17&lt;=28,AL45="当",AM45="明",AN45="休",AO45="当"),10,IF(AND($D$1="三交代制",AL$17&gt;=2,AL$17&lt;=30,OR(AL45="準",AL45="深"),OR(AM45="準",AM45="深"),OR(AN45="準",AN45="深")),20,IF(AND($D$1="二交代制",OR(AL45="当",AL45="明"),NOT(OR(AND(AL45="当",OR(AM45="明",AL$17=31,AM$18="×"),OR(AN45="休",AL$17=30,AL$17=31,AN$18="×")),AND(AL45="明",OR(AK45="当",AL$17=1),OR(AM45="休",AL$17=31,AM$18="×"))))),30,IF(AND($D$1="三交代制",AK45&lt;&gt;"準",AK45&lt;&gt;"深",OR(AL45="準",AL45="深"),(NOT(OR(AND(AL45="準",OR(AK45="日",AK45="休",AL$17=1,AND(AM45&lt;&gt;"準",AM45&lt;&gt;"深",AK45="")),OR(AM45="休",AND(AM45="準",OR(AN45="休",AL$17=30,AN$18="×")),AL$17=31,AM$18="×",AM45="")),AND(AL45="深",OR(AK45="休",AL$17=1,AND(AM45&lt;&gt;"準",AM45&lt;&gt;"深",AK45="")),OR(AM45="休",AND(OR(AM45="準",AM45="深"),OR(AN45="休",AL$17=30,AN$18="×")),AL$17=31,AM$18="×",AM45="")))))),40,0))))</f>
        <v>0</v>
      </c>
      <c r="AM186" s="193">
        <f t="shared" ref="AM186" si="718">IF(AND($D$1="二交代制",AM$17&gt;=1,AM$17&lt;=28,AM45="当",AN45="明",AO45="休",AP45="当"),10,IF(AND($D$1="三交代制",AM$17&gt;=2,AM$17&lt;=30,OR(AM45="準",AM45="深"),OR(AN45="準",AN45="深"),OR(AO45="準",AO45="深")),20,IF(AND($D$1="二交代制",OR(AM45="当",AM45="明"),NOT(OR(AND(AM45="当",OR(AN45="明",AM$17=31,AN$18="×"),OR(AO45="休",AM$17=30,AM$17=31,AO$18="×")),AND(AM45="明",OR(AL45="当",AM$17=1),OR(AN45="休",AM$17=31,AN$18="×"))))),30,IF(AND($D$1="三交代制",AL45&lt;&gt;"準",AL45&lt;&gt;"深",OR(AM45="準",AM45="深"),(NOT(OR(AND(AM45="準",OR(AL45="日",AL45="休",AM$17=1,AND(AN45&lt;&gt;"準",AN45&lt;&gt;"深",AL45="")),OR(AN45="休",AND(AN45="準",OR(AO45="休",AM$17=30,AO$18="×")),AM$17=31,AN$18="×",AN45="")),AND(AM45="深",OR(AL45="休",AM$17=1,AND(AN45&lt;&gt;"準",AN45&lt;&gt;"深",AL45="")),OR(AN45="休",AND(OR(AN45="準",AN45="深"),OR(AO45="休",AM$17=30,AO$18="×")),AM$17=31,AN$18="×",AN45="")))))),40,0))))</f>
        <v>0</v>
      </c>
      <c r="AN186" s="193">
        <f t="shared" ref="AN186" si="719">IF(AND($D$1="二交代制",AN$17&gt;=1,AN$17&lt;=28,AN45="当",AO45="明",AP45="休",AQ45="当"),10,IF(AND($D$1="三交代制",AN$17&gt;=2,AN$17&lt;=30,OR(AN45="準",AN45="深"),OR(AO45="準",AO45="深"),OR(AP45="準",AP45="深")),20,IF(AND($D$1="二交代制",OR(AN45="当",AN45="明"),NOT(OR(AND(AN45="当",OR(AO45="明",AN$17=31,AO$18="×"),OR(AP45="休",AN$17=30,AN$17=31,AP$18="×")),AND(AN45="明",OR(AM45="当",AN$17=1),OR(AO45="休",AN$17=31,AO$18="×"))))),30,IF(AND($D$1="三交代制",AM45&lt;&gt;"準",AM45&lt;&gt;"深",OR(AN45="準",AN45="深"),(NOT(OR(AND(AN45="準",OR(AM45="日",AM45="休",AN$17=1,AND(AO45&lt;&gt;"準",AO45&lt;&gt;"深",AM45="")),OR(AO45="休",AND(AO45="準",OR(AP45="休",AN$17=30,AP$18="×")),AN$17=31,AO$18="×",AO45="")),AND(AN45="深",OR(AM45="休",AN$17=1,AND(AO45&lt;&gt;"準",AO45&lt;&gt;"深",AM45="")),OR(AO45="休",AND(OR(AO45="準",AO45="深"),OR(AP45="休",AN$17=30,AP$18="×")),AN$17=31,AO$18="×",AO45="")))))),40,0))))</f>
        <v>0</v>
      </c>
      <c r="AO186" s="193">
        <f t="shared" ref="AO186" si="720">IF(AND($D$1="二交代制",AO$17&gt;=1,AO$17&lt;=28,AO45="当",AP45="明",AQ45="休",AR45="当"),10,IF(AND($D$1="三交代制",AO$17&gt;=2,AO$17&lt;=30,OR(AO45="準",AO45="深"),OR(AP45="準",AP45="深"),OR(AQ45="準",AQ45="深")),20,IF(AND($D$1="二交代制",OR(AO45="当",AO45="明"),NOT(OR(AND(AO45="当",OR(AP45="明",AO$17=31,AP$18="×"),OR(AQ45="休",AO$17=30,AO$17=31,AQ$18="×")),AND(AO45="明",OR(AN45="当",AO$17=1),OR(AP45="休",AO$17=31,AP$18="×"))))),30,IF(AND($D$1="三交代制",AN45&lt;&gt;"準",AN45&lt;&gt;"深",OR(AO45="準",AO45="深"),(NOT(OR(AND(AO45="準",OR(AN45="日",AN45="休",AO$17=1,AND(AP45&lt;&gt;"準",AP45&lt;&gt;"深",AN45="")),OR(AP45="休",AND(AP45="準",OR(AQ45="休",AO$17=30,AQ$18="×")),AO$17=31,AP$18="×",AP45="")),AND(AO45="深",OR(AN45="休",AO$17=1,AND(AP45&lt;&gt;"準",AP45&lt;&gt;"深",AN45="")),OR(AP45="休",AND(OR(AP45="準",AP45="深"),OR(AQ45="休",AO$17=30,AQ$18="×")),AO$17=31,AP$18="×",AP45="")))))),40,0))))</f>
        <v>0</v>
      </c>
      <c r="AP186" s="100"/>
      <c r="AQ186" s="100"/>
      <c r="BA186" s="87" t="str">
        <f>IF(Aチーム用勤務希望表!BA186&lt;&gt;"",Aチーム用勤務希望表!BA186,"")</f>
        <v/>
      </c>
      <c r="BB186" s="140" t="str">
        <f>IF(Aチーム用勤務希望表!BB186&lt;&gt;"",Aチーム用勤務希望表!BB186,"")</f>
        <v/>
      </c>
      <c r="BC186" s="87" t="str">
        <f>IF(Aチーム用勤務希望表!BC186&lt;&gt;"",Aチーム用勤務希望表!BC186,"")</f>
        <v/>
      </c>
      <c r="BD186" s="98">
        <f t="shared" si="591"/>
        <v>0</v>
      </c>
      <c r="BE186" s="98">
        <f t="shared" si="591"/>
        <v>0</v>
      </c>
      <c r="BF186" s="98">
        <f t="shared" si="591"/>
        <v>0</v>
      </c>
      <c r="BG186" s="98">
        <f t="shared" si="591"/>
        <v>0</v>
      </c>
      <c r="BH186" s="98">
        <f t="shared" si="591"/>
        <v>0</v>
      </c>
      <c r="BI186" s="98">
        <f t="shared" si="591"/>
        <v>0</v>
      </c>
      <c r="BJ186" s="98">
        <f t="shared" si="591"/>
        <v>0</v>
      </c>
      <c r="BK186" s="98">
        <f t="shared" si="591"/>
        <v>0</v>
      </c>
      <c r="BL186" s="98">
        <f t="shared" si="591"/>
        <v>0</v>
      </c>
      <c r="BM186" s="98">
        <f t="shared" si="591"/>
        <v>0</v>
      </c>
      <c r="BN186" s="98">
        <f t="shared" si="590"/>
        <v>0</v>
      </c>
      <c r="BO186" s="98">
        <f t="shared" si="590"/>
        <v>0</v>
      </c>
      <c r="BP186" s="98">
        <f t="shared" si="590"/>
        <v>0</v>
      </c>
      <c r="BQ186" s="98">
        <f t="shared" si="590"/>
        <v>0</v>
      </c>
      <c r="BR186" s="98">
        <f t="shared" si="590"/>
        <v>0</v>
      </c>
      <c r="BS186" s="98">
        <f t="shared" si="590"/>
        <v>0</v>
      </c>
      <c r="BT186" s="98">
        <f t="shared" si="590"/>
        <v>0</v>
      </c>
      <c r="BU186" s="98">
        <f t="shared" si="590"/>
        <v>0</v>
      </c>
      <c r="BV186" s="98">
        <f t="shared" si="590"/>
        <v>0</v>
      </c>
      <c r="BW186" s="98">
        <f t="shared" si="590"/>
        <v>0</v>
      </c>
      <c r="BX186" s="98">
        <f t="shared" si="590"/>
        <v>0</v>
      </c>
      <c r="BY186" s="98">
        <f t="shared" si="590"/>
        <v>0</v>
      </c>
      <c r="BZ186" s="98">
        <f t="shared" si="590"/>
        <v>0</v>
      </c>
      <c r="CA186" s="98">
        <f t="shared" si="590"/>
        <v>0</v>
      </c>
      <c r="CB186" s="98">
        <f t="shared" si="590"/>
        <v>0</v>
      </c>
      <c r="CC186" s="98">
        <f t="shared" si="590"/>
        <v>0</v>
      </c>
      <c r="CD186" s="98">
        <f t="shared" si="592"/>
        <v>0</v>
      </c>
      <c r="CE186" s="98">
        <f t="shared" si="592"/>
        <v>0</v>
      </c>
      <c r="CF186" s="98">
        <f t="shared" si="592"/>
        <v>0</v>
      </c>
      <c r="CG186" s="98">
        <f t="shared" si="592"/>
        <v>0</v>
      </c>
      <c r="CH186" s="98">
        <f t="shared" si="592"/>
        <v>0</v>
      </c>
    </row>
    <row r="187" spans="3:86" x14ac:dyDescent="0.4">
      <c r="I187" s="307"/>
      <c r="J187" s="202"/>
      <c r="K187" s="193"/>
      <c r="L187" s="193"/>
      <c r="M187" s="193"/>
      <c r="N187" s="193"/>
      <c r="O187" s="193"/>
      <c r="P187" s="193"/>
      <c r="Q187" s="193"/>
      <c r="R187" s="193"/>
      <c r="S187" s="193"/>
      <c r="T187" s="193"/>
      <c r="U187" s="193"/>
      <c r="V187" s="193"/>
      <c r="W187" s="193"/>
      <c r="X187" s="193"/>
      <c r="Y187" s="193"/>
      <c r="Z187" s="193"/>
      <c r="AA187" s="193"/>
      <c r="AB187" s="193"/>
      <c r="AC187" s="193"/>
      <c r="AD187" s="193"/>
      <c r="AE187" s="193"/>
      <c r="AF187" s="193"/>
      <c r="AG187" s="193"/>
      <c r="AH187" s="193"/>
      <c r="AI187" s="193"/>
      <c r="AJ187" s="193"/>
      <c r="AK187" s="193"/>
      <c r="AL187" s="193"/>
      <c r="AM187" s="193"/>
      <c r="AN187" s="193"/>
      <c r="AO187" s="193"/>
      <c r="AP187" s="100"/>
      <c r="AQ187" s="100"/>
      <c r="BA187" s="87" t="str">
        <f>IF(Aチーム用勤務希望表!BA187&lt;&gt;"",Aチーム用勤務希望表!BA187,"")</f>
        <v/>
      </c>
      <c r="BB187" s="140" t="str">
        <f>IF(Aチーム用勤務希望表!BB187&lt;&gt;"",Aチーム用勤務希望表!BB187,"")</f>
        <v/>
      </c>
      <c r="BC187" s="87" t="str">
        <f>IF(Aチーム用勤務希望表!BC187&lt;&gt;"",Aチーム用勤務希望表!BC187,"")</f>
        <v/>
      </c>
      <c r="BD187" s="98">
        <f t="shared" si="591"/>
        <v>0</v>
      </c>
      <c r="BE187" s="98">
        <f t="shared" si="591"/>
        <v>0</v>
      </c>
      <c r="BF187" s="98">
        <f t="shared" si="591"/>
        <v>0</v>
      </c>
      <c r="BG187" s="98">
        <f t="shared" si="591"/>
        <v>0</v>
      </c>
      <c r="BH187" s="98">
        <f t="shared" si="591"/>
        <v>0</v>
      </c>
      <c r="BI187" s="98">
        <f t="shared" si="591"/>
        <v>0</v>
      </c>
      <c r="BJ187" s="98">
        <f t="shared" si="591"/>
        <v>0</v>
      </c>
      <c r="BK187" s="98">
        <f t="shared" si="591"/>
        <v>0</v>
      </c>
      <c r="BL187" s="98">
        <f t="shared" si="591"/>
        <v>0</v>
      </c>
      <c r="BM187" s="98">
        <f t="shared" si="591"/>
        <v>0</v>
      </c>
      <c r="BN187" s="98">
        <f t="shared" si="590"/>
        <v>0</v>
      </c>
      <c r="BO187" s="98">
        <f t="shared" si="590"/>
        <v>0</v>
      </c>
      <c r="BP187" s="98">
        <f t="shared" si="590"/>
        <v>0</v>
      </c>
      <c r="BQ187" s="98">
        <f t="shared" si="590"/>
        <v>0</v>
      </c>
      <c r="BR187" s="98">
        <f t="shared" si="590"/>
        <v>0</v>
      </c>
      <c r="BS187" s="98">
        <f t="shared" si="590"/>
        <v>0</v>
      </c>
      <c r="BT187" s="98">
        <f t="shared" si="590"/>
        <v>0</v>
      </c>
      <c r="BU187" s="98">
        <f t="shared" si="590"/>
        <v>0</v>
      </c>
      <c r="BV187" s="98">
        <f t="shared" si="590"/>
        <v>0</v>
      </c>
      <c r="BW187" s="98">
        <f t="shared" si="590"/>
        <v>0</v>
      </c>
      <c r="BX187" s="98">
        <f t="shared" si="590"/>
        <v>0</v>
      </c>
      <c r="BY187" s="98">
        <f t="shared" si="590"/>
        <v>0</v>
      </c>
      <c r="BZ187" s="98">
        <f t="shared" si="590"/>
        <v>0</v>
      </c>
      <c r="CA187" s="98">
        <f t="shared" si="590"/>
        <v>0</v>
      </c>
      <c r="CB187" s="98">
        <f t="shared" si="590"/>
        <v>0</v>
      </c>
      <c r="CC187" s="98">
        <f t="shared" si="590"/>
        <v>0</v>
      </c>
      <c r="CD187" s="98">
        <f t="shared" si="592"/>
        <v>0</v>
      </c>
      <c r="CE187" s="98">
        <f t="shared" si="592"/>
        <v>0</v>
      </c>
      <c r="CF187" s="98">
        <f t="shared" si="592"/>
        <v>0</v>
      </c>
      <c r="CG187" s="98">
        <f t="shared" si="592"/>
        <v>0</v>
      </c>
      <c r="CH187" s="98">
        <f t="shared" si="592"/>
        <v>0</v>
      </c>
    </row>
    <row r="188" spans="3:86" x14ac:dyDescent="0.4">
      <c r="I188" s="307"/>
      <c r="J188" s="201" t="str">
        <f t="shared" ref="J188" si="721">E47</f>
        <v>松本</v>
      </c>
      <c r="K188" s="193">
        <f t="shared" ref="K188" si="722">IF(AND($D$1="二交代制",K$17&gt;=1,K$17&lt;=28,K47="当",L47="明",M47="休",N47="当"),10,IF(AND($D$1="三交代制",K$17&gt;=2,K$17&lt;=30,OR(K47="準",K47="深"),OR(L47="準",L47="深"),OR(M47="準",M47="深")),20,IF(AND($D$1="二交代制",OR(K47="当",K47="明"),NOT(OR(AND(K47="当",OR(L47="明",K$17=31,L$18="×"),OR(M47="休",K$17=30,K$17=31,M$18="×")),AND(K47="明",OR(J47="当",K$17=1),OR(L47="休",K$17=31,L$18="×"))))),30,IF(AND($D$1="三交代制",J47&lt;&gt;"準",J47&lt;&gt;"深",OR(K47="準",K47="深"),(NOT(OR(AND(K47="準",OR(J47="日",J47="休",K$17=1,AND(L47&lt;&gt;"準",L47&lt;&gt;"深",J47="")),OR(L47="休",AND(L47="準",OR(M47="休",K$17=30,M$18="×")),K$17=31,L$18="×",L47="")),AND(K47="深",OR(J47="休",K$17=1,AND(L47&lt;&gt;"準",L47&lt;&gt;"深",J47="")),OR(L47="休",AND(OR(L47="準",L47="深"),OR(M47="休",K$17=30,M$18="×")),K$17=31,L$18="×",L47="")))))),40,0))))</f>
        <v>0</v>
      </c>
      <c r="L188" s="193">
        <f t="shared" ref="L188" si="723">IF(AND($D$1="二交代制",L$17&gt;=1,L$17&lt;=28,L47="当",M47="明",N47="休",O47="当"),10,IF(AND($D$1="三交代制",L$17&gt;=2,L$17&lt;=30,OR(L47="準",L47="深"),OR(M47="準",M47="深"),OR(N47="準",N47="深")),20,IF(AND($D$1="二交代制",OR(L47="当",L47="明"),NOT(OR(AND(L47="当",OR(M47="明",L$17=31,M$18="×"),OR(N47="休",L$17=30,L$17=31,N$18="×")),AND(L47="明",OR(K47="当",L$17=1),OR(M47="休",L$17=31,M$18="×"))))),30,IF(AND($D$1="三交代制",K47&lt;&gt;"準",K47&lt;&gt;"深",OR(L47="準",L47="深"),(NOT(OR(AND(L47="準",OR(K47="日",K47="休",L$17=1,AND(M47&lt;&gt;"準",M47&lt;&gt;"深",K47="")),OR(M47="休",AND(M47="準",OR(N47="休",L$17=30,N$18="×")),L$17=31,M$18="×",M47="")),AND(L47="深",OR(K47="休",L$17=1,AND(M47&lt;&gt;"準",M47&lt;&gt;"深",K47="")),OR(M47="休",AND(OR(M47="準",M47="深"),OR(N47="休",L$17=30,N$18="×")),L$17=31,M$18="×",M47="")))))),40,0))))</f>
        <v>0</v>
      </c>
      <c r="M188" s="193">
        <f t="shared" ref="M188" si="724">IF(AND($D$1="二交代制",M$17&gt;=1,M$17&lt;=28,M47="当",N47="明",O47="休",P47="当"),10,IF(AND($D$1="三交代制",M$17&gt;=2,M$17&lt;=30,OR(M47="準",M47="深"),OR(N47="準",N47="深"),OR(O47="準",O47="深")),20,IF(AND($D$1="二交代制",OR(M47="当",M47="明"),NOT(OR(AND(M47="当",OR(N47="明",M$17=31,N$18="×"),OR(O47="休",M$17=30,M$17=31,O$18="×")),AND(M47="明",OR(L47="当",M$17=1),OR(N47="休",M$17=31,N$18="×"))))),30,IF(AND($D$1="三交代制",L47&lt;&gt;"準",L47&lt;&gt;"深",OR(M47="準",M47="深"),(NOT(OR(AND(M47="準",OR(L47="日",L47="休",M$17=1,AND(N47&lt;&gt;"準",N47&lt;&gt;"深",L47="")),OR(N47="休",AND(N47="準",OR(O47="休",M$17=30,O$18="×")),M$17=31,N$18="×",N47="")),AND(M47="深",OR(L47="休",M$17=1,AND(N47&lt;&gt;"準",N47&lt;&gt;"深",L47="")),OR(N47="休",AND(OR(N47="準",N47="深"),OR(O47="休",M$17=30,O$18="×")),M$17=31,N$18="×",N47="")))))),40,0))))</f>
        <v>0</v>
      </c>
      <c r="N188" s="193">
        <f t="shared" ref="N188" si="725">IF(AND($D$1="二交代制",N$17&gt;=1,N$17&lt;=28,N47="当",O47="明",P47="休",Q47="当"),10,IF(AND($D$1="三交代制",N$17&gt;=2,N$17&lt;=30,OR(N47="準",N47="深"),OR(O47="準",O47="深"),OR(P47="準",P47="深")),20,IF(AND($D$1="二交代制",OR(N47="当",N47="明"),NOT(OR(AND(N47="当",OR(O47="明",N$17=31,O$18="×"),OR(P47="休",N$17=30,N$17=31,P$18="×")),AND(N47="明",OR(M47="当",N$17=1),OR(O47="休",N$17=31,O$18="×"))))),30,IF(AND($D$1="三交代制",M47&lt;&gt;"準",M47&lt;&gt;"深",OR(N47="準",N47="深"),(NOT(OR(AND(N47="準",OR(M47="日",M47="休",N$17=1,AND(O47&lt;&gt;"準",O47&lt;&gt;"深",M47="")),OR(O47="休",AND(O47="準",OR(P47="休",N$17=30,P$18="×")),N$17=31,O$18="×",O47="")),AND(N47="深",OR(M47="休",N$17=1,AND(O47&lt;&gt;"準",O47&lt;&gt;"深",M47="")),OR(O47="休",AND(OR(O47="準",O47="深"),OR(P47="休",N$17=30,P$18="×")),N$17=31,O$18="×",O47="")))))),40,0))))</f>
        <v>0</v>
      </c>
      <c r="O188" s="193">
        <f t="shared" ref="O188" si="726">IF(AND($D$1="二交代制",O$17&gt;=1,O$17&lt;=28,O47="当",P47="明",Q47="休",R47="当"),10,IF(AND($D$1="三交代制",O$17&gt;=2,O$17&lt;=30,OR(O47="準",O47="深"),OR(P47="準",P47="深"),OR(Q47="準",Q47="深")),20,IF(AND($D$1="二交代制",OR(O47="当",O47="明"),NOT(OR(AND(O47="当",OR(P47="明",O$17=31,P$18="×"),OR(Q47="休",O$17=30,O$17=31,Q$18="×")),AND(O47="明",OR(N47="当",O$17=1),OR(P47="休",O$17=31,P$18="×"))))),30,IF(AND($D$1="三交代制",N47&lt;&gt;"準",N47&lt;&gt;"深",OR(O47="準",O47="深"),(NOT(OR(AND(O47="準",OR(N47="日",N47="休",O$17=1,AND(P47&lt;&gt;"準",P47&lt;&gt;"深",N47="")),OR(P47="休",AND(P47="準",OR(Q47="休",O$17=30,Q$18="×")),O$17=31,P$18="×",P47="")),AND(O47="深",OR(N47="休",O$17=1,AND(P47&lt;&gt;"準",P47&lt;&gt;"深",N47="")),OR(P47="休",AND(OR(P47="準",P47="深"),OR(Q47="休",O$17=30,Q$18="×")),O$17=31,P$18="×",P47="")))))),40,0))))</f>
        <v>0</v>
      </c>
      <c r="P188" s="193">
        <f t="shared" ref="P188" si="727">IF(AND($D$1="二交代制",P$17&gt;=1,P$17&lt;=28,P47="当",Q47="明",R47="休",S47="当"),10,IF(AND($D$1="三交代制",P$17&gt;=2,P$17&lt;=30,OR(P47="準",P47="深"),OR(Q47="準",Q47="深"),OR(R47="準",R47="深")),20,IF(AND($D$1="二交代制",OR(P47="当",P47="明"),NOT(OR(AND(P47="当",OR(Q47="明",P$17=31,Q$18="×"),OR(R47="休",P$17=30,P$17=31,R$18="×")),AND(P47="明",OR(O47="当",P$17=1),OR(Q47="休",P$17=31,Q$18="×"))))),30,IF(AND($D$1="三交代制",O47&lt;&gt;"準",O47&lt;&gt;"深",OR(P47="準",P47="深"),(NOT(OR(AND(P47="準",OR(O47="日",O47="休",P$17=1,AND(Q47&lt;&gt;"準",Q47&lt;&gt;"深",O47="")),OR(Q47="休",AND(Q47="準",OR(R47="休",P$17=30,R$18="×")),P$17=31,Q$18="×",Q47="")),AND(P47="深",OR(O47="休",P$17=1,AND(Q47&lt;&gt;"準",Q47&lt;&gt;"深",O47="")),OR(Q47="休",AND(OR(Q47="準",Q47="深"),OR(R47="休",P$17=30,R$18="×")),P$17=31,Q$18="×",Q47="")))))),40,0))))</f>
        <v>0</v>
      </c>
      <c r="Q188" s="193">
        <f t="shared" ref="Q188" si="728">IF(AND($D$1="二交代制",Q$17&gt;=1,Q$17&lt;=28,Q47="当",R47="明",S47="休",T47="当"),10,IF(AND($D$1="三交代制",Q$17&gt;=2,Q$17&lt;=30,OR(Q47="準",Q47="深"),OR(R47="準",R47="深"),OR(S47="準",S47="深")),20,IF(AND($D$1="二交代制",OR(Q47="当",Q47="明"),NOT(OR(AND(Q47="当",OR(R47="明",Q$17=31,R$18="×"),OR(S47="休",Q$17=30,Q$17=31,S$18="×")),AND(Q47="明",OR(P47="当",Q$17=1),OR(R47="休",Q$17=31,R$18="×"))))),30,IF(AND($D$1="三交代制",P47&lt;&gt;"準",P47&lt;&gt;"深",OR(Q47="準",Q47="深"),(NOT(OR(AND(Q47="準",OR(P47="日",P47="休",Q$17=1,AND(R47&lt;&gt;"準",R47&lt;&gt;"深",P47="")),OR(R47="休",AND(R47="準",OR(S47="休",Q$17=30,S$18="×")),Q$17=31,R$18="×",R47="")),AND(Q47="深",OR(P47="休",Q$17=1,AND(R47&lt;&gt;"準",R47&lt;&gt;"深",P47="")),OR(R47="休",AND(OR(R47="準",R47="深"),OR(S47="休",Q$17=30,S$18="×")),Q$17=31,R$18="×",R47="")))))),40,0))))</f>
        <v>0</v>
      </c>
      <c r="R188" s="193">
        <f t="shared" ref="R188" si="729">IF(AND($D$1="二交代制",R$17&gt;=1,R$17&lt;=28,R47="当",S47="明",T47="休",U47="当"),10,IF(AND($D$1="三交代制",R$17&gt;=2,R$17&lt;=30,OR(R47="準",R47="深"),OR(S47="準",S47="深"),OR(T47="準",T47="深")),20,IF(AND($D$1="二交代制",OR(R47="当",R47="明"),NOT(OR(AND(R47="当",OR(S47="明",R$17=31,S$18="×"),OR(T47="休",R$17=30,R$17=31,T$18="×")),AND(R47="明",OR(Q47="当",R$17=1),OR(S47="休",R$17=31,S$18="×"))))),30,IF(AND($D$1="三交代制",Q47&lt;&gt;"準",Q47&lt;&gt;"深",OR(R47="準",R47="深"),(NOT(OR(AND(R47="準",OR(Q47="日",Q47="休",R$17=1,AND(S47&lt;&gt;"準",S47&lt;&gt;"深",Q47="")),OR(S47="休",AND(S47="準",OR(T47="休",R$17=30,T$18="×")),R$17=31,S$18="×",S47="")),AND(R47="深",OR(Q47="休",R$17=1,AND(S47&lt;&gt;"準",S47&lt;&gt;"深",Q47="")),OR(S47="休",AND(OR(S47="準",S47="深"),OR(T47="休",R$17=30,T$18="×")),R$17=31,S$18="×",S47="")))))),40,0))))</f>
        <v>0</v>
      </c>
      <c r="S188" s="193">
        <f t="shared" ref="S188" si="730">IF(AND($D$1="二交代制",S$17&gt;=1,S$17&lt;=28,S47="当",T47="明",U47="休",V47="当"),10,IF(AND($D$1="三交代制",S$17&gt;=2,S$17&lt;=30,OR(S47="準",S47="深"),OR(T47="準",T47="深"),OR(U47="準",U47="深")),20,IF(AND($D$1="二交代制",OR(S47="当",S47="明"),NOT(OR(AND(S47="当",OR(T47="明",S$17=31,T$18="×"),OR(U47="休",S$17=30,S$17=31,U$18="×")),AND(S47="明",OR(R47="当",S$17=1),OR(T47="休",S$17=31,T$18="×"))))),30,IF(AND($D$1="三交代制",R47&lt;&gt;"準",R47&lt;&gt;"深",OR(S47="準",S47="深"),(NOT(OR(AND(S47="準",OR(R47="日",R47="休",S$17=1,AND(T47&lt;&gt;"準",T47&lt;&gt;"深",R47="")),OR(T47="休",AND(T47="準",OR(U47="休",S$17=30,U$18="×")),S$17=31,T$18="×",T47="")),AND(S47="深",OR(R47="休",S$17=1,AND(T47&lt;&gt;"準",T47&lt;&gt;"深",R47="")),OR(T47="休",AND(OR(T47="準",T47="深"),OR(U47="休",S$17=30,U$18="×")),S$17=31,T$18="×",T47="")))))),40,0))))</f>
        <v>0</v>
      </c>
      <c r="T188" s="193">
        <f t="shared" ref="T188" si="731">IF(AND($D$1="二交代制",T$17&gt;=1,T$17&lt;=28,T47="当",U47="明",V47="休",W47="当"),10,IF(AND($D$1="三交代制",T$17&gt;=2,T$17&lt;=30,OR(T47="準",T47="深"),OR(U47="準",U47="深"),OR(V47="準",V47="深")),20,IF(AND($D$1="二交代制",OR(T47="当",T47="明"),NOT(OR(AND(T47="当",OR(U47="明",T$17=31,U$18="×"),OR(V47="休",T$17=30,T$17=31,V$18="×")),AND(T47="明",OR(S47="当",T$17=1),OR(U47="休",T$17=31,U$18="×"))))),30,IF(AND($D$1="三交代制",S47&lt;&gt;"準",S47&lt;&gt;"深",OR(T47="準",T47="深"),(NOT(OR(AND(T47="準",OR(S47="日",S47="休",T$17=1,AND(U47&lt;&gt;"準",U47&lt;&gt;"深",S47="")),OR(U47="休",AND(U47="準",OR(V47="休",T$17=30,V$18="×")),T$17=31,U$18="×",U47="")),AND(T47="深",OR(S47="休",T$17=1,AND(U47&lt;&gt;"準",U47&lt;&gt;"深",S47="")),OR(U47="休",AND(OR(U47="準",U47="深"),OR(V47="休",T$17=30,V$18="×")),T$17=31,U$18="×",U47="")))))),40,0))))</f>
        <v>0</v>
      </c>
      <c r="U188" s="193">
        <f t="shared" ref="U188" si="732">IF(AND($D$1="二交代制",U$17&gt;=1,U$17&lt;=28,U47="当",V47="明",W47="休",X47="当"),10,IF(AND($D$1="三交代制",U$17&gt;=2,U$17&lt;=30,OR(U47="準",U47="深"),OR(V47="準",V47="深"),OR(W47="準",W47="深")),20,IF(AND($D$1="二交代制",OR(U47="当",U47="明"),NOT(OR(AND(U47="当",OR(V47="明",U$17=31,V$18="×"),OR(W47="休",U$17=30,U$17=31,W$18="×")),AND(U47="明",OR(T47="当",U$17=1),OR(V47="休",U$17=31,V$18="×"))))),30,IF(AND($D$1="三交代制",T47&lt;&gt;"準",T47&lt;&gt;"深",OR(U47="準",U47="深"),(NOT(OR(AND(U47="準",OR(T47="日",T47="休",U$17=1,AND(V47&lt;&gt;"準",V47&lt;&gt;"深",T47="")),OR(V47="休",AND(V47="準",OR(W47="休",U$17=30,W$18="×")),U$17=31,V$18="×",V47="")),AND(U47="深",OR(T47="休",U$17=1,AND(V47&lt;&gt;"準",V47&lt;&gt;"深",T47="")),OR(V47="休",AND(OR(V47="準",V47="深"),OR(W47="休",U$17=30,W$18="×")),U$17=31,V$18="×",V47="")))))),40,0))))</f>
        <v>0</v>
      </c>
      <c r="V188" s="193">
        <f t="shared" ref="V188" si="733">IF(AND($D$1="二交代制",V$17&gt;=1,V$17&lt;=28,V47="当",W47="明",X47="休",Y47="当"),10,IF(AND($D$1="三交代制",V$17&gt;=2,V$17&lt;=30,OR(V47="準",V47="深"),OR(W47="準",W47="深"),OR(X47="準",X47="深")),20,IF(AND($D$1="二交代制",OR(V47="当",V47="明"),NOT(OR(AND(V47="当",OR(W47="明",V$17=31,W$18="×"),OR(X47="休",V$17=30,V$17=31,X$18="×")),AND(V47="明",OR(U47="当",V$17=1),OR(W47="休",V$17=31,W$18="×"))))),30,IF(AND($D$1="三交代制",U47&lt;&gt;"準",U47&lt;&gt;"深",OR(V47="準",V47="深"),(NOT(OR(AND(V47="準",OR(U47="日",U47="休",V$17=1,AND(W47&lt;&gt;"準",W47&lt;&gt;"深",U47="")),OR(W47="休",AND(W47="準",OR(X47="休",V$17=30,X$18="×")),V$17=31,W$18="×",W47="")),AND(V47="深",OR(U47="休",V$17=1,AND(W47&lt;&gt;"準",W47&lt;&gt;"深",U47="")),OR(W47="休",AND(OR(W47="準",W47="深"),OR(X47="休",V$17=30,X$18="×")),V$17=31,W$18="×",W47="")))))),40,0))))</f>
        <v>0</v>
      </c>
      <c r="W188" s="193">
        <f t="shared" ref="W188" si="734">IF(AND($D$1="二交代制",W$17&gt;=1,W$17&lt;=28,W47="当",X47="明",Y47="休",Z47="当"),10,IF(AND($D$1="三交代制",W$17&gt;=2,W$17&lt;=30,OR(W47="準",W47="深"),OR(X47="準",X47="深"),OR(Y47="準",Y47="深")),20,IF(AND($D$1="二交代制",OR(W47="当",W47="明"),NOT(OR(AND(W47="当",OR(X47="明",W$17=31,X$18="×"),OR(Y47="休",W$17=30,W$17=31,Y$18="×")),AND(W47="明",OR(V47="当",W$17=1),OR(X47="休",W$17=31,X$18="×"))))),30,IF(AND($D$1="三交代制",V47&lt;&gt;"準",V47&lt;&gt;"深",OR(W47="準",W47="深"),(NOT(OR(AND(W47="準",OR(V47="日",V47="休",W$17=1,AND(X47&lt;&gt;"準",X47&lt;&gt;"深",V47="")),OR(X47="休",AND(X47="準",OR(Y47="休",W$17=30,Y$18="×")),W$17=31,X$18="×",X47="")),AND(W47="深",OR(V47="休",W$17=1,AND(X47&lt;&gt;"準",X47&lt;&gt;"深",V47="")),OR(X47="休",AND(OR(X47="準",X47="深"),OR(Y47="休",W$17=30,Y$18="×")),W$17=31,X$18="×",X47="")))))),40,0))))</f>
        <v>0</v>
      </c>
      <c r="X188" s="193">
        <f t="shared" ref="X188" si="735">IF(AND($D$1="二交代制",X$17&gt;=1,X$17&lt;=28,X47="当",Y47="明",Z47="休",AA47="当"),10,IF(AND($D$1="三交代制",X$17&gt;=2,X$17&lt;=30,OR(X47="準",X47="深"),OR(Y47="準",Y47="深"),OR(Z47="準",Z47="深")),20,IF(AND($D$1="二交代制",OR(X47="当",X47="明"),NOT(OR(AND(X47="当",OR(Y47="明",X$17=31,Y$18="×"),OR(Z47="休",X$17=30,X$17=31,Z$18="×")),AND(X47="明",OR(W47="当",X$17=1),OR(Y47="休",X$17=31,Y$18="×"))))),30,IF(AND($D$1="三交代制",W47&lt;&gt;"準",W47&lt;&gt;"深",OR(X47="準",X47="深"),(NOT(OR(AND(X47="準",OR(W47="日",W47="休",X$17=1,AND(Y47&lt;&gt;"準",Y47&lt;&gt;"深",W47="")),OR(Y47="休",AND(Y47="準",OR(Z47="休",X$17=30,Z$18="×")),X$17=31,Y$18="×",Y47="")),AND(X47="深",OR(W47="休",X$17=1,AND(Y47&lt;&gt;"準",Y47&lt;&gt;"深",W47="")),OR(Y47="休",AND(OR(Y47="準",Y47="深"),OR(Z47="休",X$17=30,Z$18="×")),X$17=31,Y$18="×",Y47="")))))),40,0))))</f>
        <v>0</v>
      </c>
      <c r="Y188" s="193">
        <f t="shared" ref="Y188" si="736">IF(AND($D$1="二交代制",Y$17&gt;=1,Y$17&lt;=28,Y47="当",Z47="明",AA47="休",AB47="当"),10,IF(AND($D$1="三交代制",Y$17&gt;=2,Y$17&lt;=30,OR(Y47="準",Y47="深"),OR(Z47="準",Z47="深"),OR(AA47="準",AA47="深")),20,IF(AND($D$1="二交代制",OR(Y47="当",Y47="明"),NOT(OR(AND(Y47="当",OR(Z47="明",Y$17=31,Z$18="×"),OR(AA47="休",Y$17=30,Y$17=31,AA$18="×")),AND(Y47="明",OR(X47="当",Y$17=1),OR(Z47="休",Y$17=31,Z$18="×"))))),30,IF(AND($D$1="三交代制",X47&lt;&gt;"準",X47&lt;&gt;"深",OR(Y47="準",Y47="深"),(NOT(OR(AND(Y47="準",OR(X47="日",X47="休",Y$17=1,AND(Z47&lt;&gt;"準",Z47&lt;&gt;"深",X47="")),OR(Z47="休",AND(Z47="準",OR(AA47="休",Y$17=30,AA$18="×")),Y$17=31,Z$18="×",Z47="")),AND(Y47="深",OR(X47="休",Y$17=1,AND(Z47&lt;&gt;"準",Z47&lt;&gt;"深",X47="")),OR(Z47="休",AND(OR(Z47="準",Z47="深"),OR(AA47="休",Y$17=30,AA$18="×")),Y$17=31,Z$18="×",Z47="")))))),40,0))))</f>
        <v>0</v>
      </c>
      <c r="Z188" s="193">
        <f t="shared" ref="Z188" si="737">IF(AND($D$1="二交代制",Z$17&gt;=1,Z$17&lt;=28,Z47="当",AA47="明",AB47="休",AC47="当"),10,IF(AND($D$1="三交代制",Z$17&gt;=2,Z$17&lt;=30,OR(Z47="準",Z47="深"),OR(AA47="準",AA47="深"),OR(AB47="準",AB47="深")),20,IF(AND($D$1="二交代制",OR(Z47="当",Z47="明"),NOT(OR(AND(Z47="当",OR(AA47="明",Z$17=31,AA$18="×"),OR(AB47="休",Z$17=30,Z$17=31,AB$18="×")),AND(Z47="明",OR(Y47="当",Z$17=1),OR(AA47="休",Z$17=31,AA$18="×"))))),30,IF(AND($D$1="三交代制",Y47&lt;&gt;"準",Y47&lt;&gt;"深",OR(Z47="準",Z47="深"),(NOT(OR(AND(Z47="準",OR(Y47="日",Y47="休",Z$17=1,AND(AA47&lt;&gt;"準",AA47&lt;&gt;"深",Y47="")),OR(AA47="休",AND(AA47="準",OR(AB47="休",Z$17=30,AB$18="×")),Z$17=31,AA$18="×",AA47="")),AND(Z47="深",OR(Y47="休",Z$17=1,AND(AA47&lt;&gt;"準",AA47&lt;&gt;"深",Y47="")),OR(AA47="休",AND(OR(AA47="準",AA47="深"),OR(AB47="休",Z$17=30,AB$18="×")),Z$17=31,AA$18="×",AA47="")))))),40,0))))</f>
        <v>0</v>
      </c>
      <c r="AA188" s="193">
        <f t="shared" ref="AA188" si="738">IF(AND($D$1="二交代制",AA$17&gt;=1,AA$17&lt;=28,AA47="当",AB47="明",AC47="休",AD47="当"),10,IF(AND($D$1="三交代制",AA$17&gt;=2,AA$17&lt;=30,OR(AA47="準",AA47="深"),OR(AB47="準",AB47="深"),OR(AC47="準",AC47="深")),20,IF(AND($D$1="二交代制",OR(AA47="当",AA47="明"),NOT(OR(AND(AA47="当",OR(AB47="明",AA$17=31,AB$18="×"),OR(AC47="休",AA$17=30,AA$17=31,AC$18="×")),AND(AA47="明",OR(Z47="当",AA$17=1),OR(AB47="休",AA$17=31,AB$18="×"))))),30,IF(AND($D$1="三交代制",Z47&lt;&gt;"準",Z47&lt;&gt;"深",OR(AA47="準",AA47="深"),(NOT(OR(AND(AA47="準",OR(Z47="日",Z47="休",AA$17=1,AND(AB47&lt;&gt;"準",AB47&lt;&gt;"深",Z47="")),OR(AB47="休",AND(AB47="準",OR(AC47="休",AA$17=30,AC$18="×")),AA$17=31,AB$18="×",AB47="")),AND(AA47="深",OR(Z47="休",AA$17=1,AND(AB47&lt;&gt;"準",AB47&lt;&gt;"深",Z47="")),OR(AB47="休",AND(OR(AB47="準",AB47="深"),OR(AC47="休",AA$17=30,AC$18="×")),AA$17=31,AB$18="×",AB47="")))))),40,0))))</f>
        <v>0</v>
      </c>
      <c r="AB188" s="193">
        <f t="shared" ref="AB188" si="739">IF(AND($D$1="二交代制",AB$17&gt;=1,AB$17&lt;=28,AB47="当",AC47="明",AD47="休",AE47="当"),10,IF(AND($D$1="三交代制",AB$17&gt;=2,AB$17&lt;=30,OR(AB47="準",AB47="深"),OR(AC47="準",AC47="深"),OR(AD47="準",AD47="深")),20,IF(AND($D$1="二交代制",OR(AB47="当",AB47="明"),NOT(OR(AND(AB47="当",OR(AC47="明",AB$17=31,AC$18="×"),OR(AD47="休",AB$17=30,AB$17=31,AD$18="×")),AND(AB47="明",OR(AA47="当",AB$17=1),OR(AC47="休",AB$17=31,AC$18="×"))))),30,IF(AND($D$1="三交代制",AA47&lt;&gt;"準",AA47&lt;&gt;"深",OR(AB47="準",AB47="深"),(NOT(OR(AND(AB47="準",OR(AA47="日",AA47="休",AB$17=1,AND(AC47&lt;&gt;"準",AC47&lt;&gt;"深",AA47="")),OR(AC47="休",AND(AC47="準",OR(AD47="休",AB$17=30,AD$18="×")),AB$17=31,AC$18="×",AC47="")),AND(AB47="深",OR(AA47="休",AB$17=1,AND(AC47&lt;&gt;"準",AC47&lt;&gt;"深",AA47="")),OR(AC47="休",AND(OR(AC47="準",AC47="深"),OR(AD47="休",AB$17=30,AD$18="×")),AB$17=31,AC$18="×",AC47="")))))),40,0))))</f>
        <v>0</v>
      </c>
      <c r="AC188" s="193">
        <f t="shared" ref="AC188" si="740">IF(AND($D$1="二交代制",AC$17&gt;=1,AC$17&lt;=28,AC47="当",AD47="明",AE47="休",AF47="当"),10,IF(AND($D$1="三交代制",AC$17&gt;=2,AC$17&lt;=30,OR(AC47="準",AC47="深"),OR(AD47="準",AD47="深"),OR(AE47="準",AE47="深")),20,IF(AND($D$1="二交代制",OR(AC47="当",AC47="明"),NOT(OR(AND(AC47="当",OR(AD47="明",AC$17=31,AD$18="×"),OR(AE47="休",AC$17=30,AC$17=31,AE$18="×")),AND(AC47="明",OR(AB47="当",AC$17=1),OR(AD47="休",AC$17=31,AD$18="×"))))),30,IF(AND($D$1="三交代制",AB47&lt;&gt;"準",AB47&lt;&gt;"深",OR(AC47="準",AC47="深"),(NOT(OR(AND(AC47="準",OR(AB47="日",AB47="休",AC$17=1,AND(AD47&lt;&gt;"準",AD47&lt;&gt;"深",AB47="")),OR(AD47="休",AND(AD47="準",OR(AE47="休",AC$17=30,AE$18="×")),AC$17=31,AD$18="×",AD47="")),AND(AC47="深",OR(AB47="休",AC$17=1,AND(AD47&lt;&gt;"準",AD47&lt;&gt;"深",AB47="")),OR(AD47="休",AND(OR(AD47="準",AD47="深"),OR(AE47="休",AC$17=30,AE$18="×")),AC$17=31,AD$18="×",AD47="")))))),40,0))))</f>
        <v>0</v>
      </c>
      <c r="AD188" s="193">
        <f t="shared" ref="AD188" si="741">IF(AND($D$1="二交代制",AD$17&gt;=1,AD$17&lt;=28,AD47="当",AE47="明",AF47="休",AG47="当"),10,IF(AND($D$1="三交代制",AD$17&gt;=2,AD$17&lt;=30,OR(AD47="準",AD47="深"),OR(AE47="準",AE47="深"),OR(AF47="準",AF47="深")),20,IF(AND($D$1="二交代制",OR(AD47="当",AD47="明"),NOT(OR(AND(AD47="当",OR(AE47="明",AD$17=31,AE$18="×"),OR(AF47="休",AD$17=30,AD$17=31,AF$18="×")),AND(AD47="明",OR(AC47="当",AD$17=1),OR(AE47="休",AD$17=31,AE$18="×"))))),30,IF(AND($D$1="三交代制",AC47&lt;&gt;"準",AC47&lt;&gt;"深",OR(AD47="準",AD47="深"),(NOT(OR(AND(AD47="準",OR(AC47="日",AC47="休",AD$17=1,AND(AE47&lt;&gt;"準",AE47&lt;&gt;"深",AC47="")),OR(AE47="休",AND(AE47="準",OR(AF47="休",AD$17=30,AF$18="×")),AD$17=31,AE$18="×",AE47="")),AND(AD47="深",OR(AC47="休",AD$17=1,AND(AE47&lt;&gt;"準",AE47&lt;&gt;"深",AC47="")),OR(AE47="休",AND(OR(AE47="準",AE47="深"),OR(AF47="休",AD$17=30,AF$18="×")),AD$17=31,AE$18="×",AE47="")))))),40,0))))</f>
        <v>0</v>
      </c>
      <c r="AE188" s="193">
        <f t="shared" ref="AE188" si="742">IF(AND($D$1="二交代制",AE$17&gt;=1,AE$17&lt;=28,AE47="当",AF47="明",AG47="休",AH47="当"),10,IF(AND($D$1="三交代制",AE$17&gt;=2,AE$17&lt;=30,OR(AE47="準",AE47="深"),OR(AF47="準",AF47="深"),OR(AG47="準",AG47="深")),20,IF(AND($D$1="二交代制",OR(AE47="当",AE47="明"),NOT(OR(AND(AE47="当",OR(AF47="明",AE$17=31,AF$18="×"),OR(AG47="休",AE$17=30,AE$17=31,AG$18="×")),AND(AE47="明",OR(AD47="当",AE$17=1),OR(AF47="休",AE$17=31,AF$18="×"))))),30,IF(AND($D$1="三交代制",AD47&lt;&gt;"準",AD47&lt;&gt;"深",OR(AE47="準",AE47="深"),(NOT(OR(AND(AE47="準",OR(AD47="日",AD47="休",AE$17=1,AND(AF47&lt;&gt;"準",AF47&lt;&gt;"深",AD47="")),OR(AF47="休",AND(AF47="準",OR(AG47="休",AE$17=30,AG$18="×")),AE$17=31,AF$18="×",AF47="")),AND(AE47="深",OR(AD47="休",AE$17=1,AND(AF47&lt;&gt;"準",AF47&lt;&gt;"深",AD47="")),OR(AF47="休",AND(OR(AF47="準",AF47="深"),OR(AG47="休",AE$17=30,AG$18="×")),AE$17=31,AF$18="×",AF47="")))))),40,0))))</f>
        <v>0</v>
      </c>
      <c r="AF188" s="193">
        <f t="shared" ref="AF188" si="743">IF(AND($D$1="二交代制",AF$17&gt;=1,AF$17&lt;=28,AF47="当",AG47="明",AH47="休",AI47="当"),10,IF(AND($D$1="三交代制",AF$17&gt;=2,AF$17&lt;=30,OR(AF47="準",AF47="深"),OR(AG47="準",AG47="深"),OR(AH47="準",AH47="深")),20,IF(AND($D$1="二交代制",OR(AF47="当",AF47="明"),NOT(OR(AND(AF47="当",OR(AG47="明",AF$17=31,AG$18="×"),OR(AH47="休",AF$17=30,AF$17=31,AH$18="×")),AND(AF47="明",OR(AE47="当",AF$17=1),OR(AG47="休",AF$17=31,AG$18="×"))))),30,IF(AND($D$1="三交代制",AE47&lt;&gt;"準",AE47&lt;&gt;"深",OR(AF47="準",AF47="深"),(NOT(OR(AND(AF47="準",OR(AE47="日",AE47="休",AF$17=1,AND(AG47&lt;&gt;"準",AG47&lt;&gt;"深",AE47="")),OR(AG47="休",AND(AG47="準",OR(AH47="休",AF$17=30,AH$18="×")),AF$17=31,AG$18="×",AG47="")),AND(AF47="深",OR(AE47="休",AF$17=1,AND(AG47&lt;&gt;"準",AG47&lt;&gt;"深",AE47="")),OR(AG47="休",AND(OR(AG47="準",AG47="深"),OR(AH47="休",AF$17=30,AH$18="×")),AF$17=31,AG$18="×",AG47="")))))),40,0))))</f>
        <v>0</v>
      </c>
      <c r="AG188" s="193">
        <f t="shared" ref="AG188" si="744">IF(AND($D$1="二交代制",AG$17&gt;=1,AG$17&lt;=28,AG47="当",AH47="明",AI47="休",AJ47="当"),10,IF(AND($D$1="三交代制",AG$17&gt;=2,AG$17&lt;=30,OR(AG47="準",AG47="深"),OR(AH47="準",AH47="深"),OR(AI47="準",AI47="深")),20,IF(AND($D$1="二交代制",OR(AG47="当",AG47="明"),NOT(OR(AND(AG47="当",OR(AH47="明",AG$17=31,AH$18="×"),OR(AI47="休",AG$17=30,AG$17=31,AI$18="×")),AND(AG47="明",OR(AF47="当",AG$17=1),OR(AH47="休",AG$17=31,AH$18="×"))))),30,IF(AND($D$1="三交代制",AF47&lt;&gt;"準",AF47&lt;&gt;"深",OR(AG47="準",AG47="深"),(NOT(OR(AND(AG47="準",OR(AF47="日",AF47="休",AG$17=1,AND(AH47&lt;&gt;"準",AH47&lt;&gt;"深",AF47="")),OR(AH47="休",AND(AH47="準",OR(AI47="休",AG$17=30,AI$18="×")),AG$17=31,AH$18="×",AH47="")),AND(AG47="深",OR(AF47="休",AG$17=1,AND(AH47&lt;&gt;"準",AH47&lt;&gt;"深",AF47="")),OR(AH47="休",AND(OR(AH47="準",AH47="深"),OR(AI47="休",AG$17=30,AI$18="×")),AG$17=31,AH$18="×",AH47="")))))),40,0))))</f>
        <v>0</v>
      </c>
      <c r="AH188" s="193">
        <f t="shared" ref="AH188" si="745">IF(AND($D$1="二交代制",AH$17&gt;=1,AH$17&lt;=28,AH47="当",AI47="明",AJ47="休",AK47="当"),10,IF(AND($D$1="三交代制",AH$17&gt;=2,AH$17&lt;=30,OR(AH47="準",AH47="深"),OR(AI47="準",AI47="深"),OR(AJ47="準",AJ47="深")),20,IF(AND($D$1="二交代制",OR(AH47="当",AH47="明"),NOT(OR(AND(AH47="当",OR(AI47="明",AH$17=31,AI$18="×"),OR(AJ47="休",AH$17=30,AH$17=31,AJ$18="×")),AND(AH47="明",OR(AG47="当",AH$17=1),OR(AI47="休",AH$17=31,AI$18="×"))))),30,IF(AND($D$1="三交代制",AG47&lt;&gt;"準",AG47&lt;&gt;"深",OR(AH47="準",AH47="深"),(NOT(OR(AND(AH47="準",OR(AG47="日",AG47="休",AH$17=1,AND(AI47&lt;&gt;"準",AI47&lt;&gt;"深",AG47="")),OR(AI47="休",AND(AI47="準",OR(AJ47="休",AH$17=30,AJ$18="×")),AH$17=31,AI$18="×",AI47="")),AND(AH47="深",OR(AG47="休",AH$17=1,AND(AI47&lt;&gt;"準",AI47&lt;&gt;"深",AG47="")),OR(AI47="休",AND(OR(AI47="準",AI47="深"),OR(AJ47="休",AH$17=30,AJ$18="×")),AH$17=31,AI$18="×",AI47="")))))),40,0))))</f>
        <v>0</v>
      </c>
      <c r="AI188" s="193">
        <f t="shared" ref="AI188" si="746">IF(AND($D$1="二交代制",AI$17&gt;=1,AI$17&lt;=28,AI47="当",AJ47="明",AK47="休",AL47="当"),10,IF(AND($D$1="三交代制",AI$17&gt;=2,AI$17&lt;=30,OR(AI47="準",AI47="深"),OR(AJ47="準",AJ47="深"),OR(AK47="準",AK47="深")),20,IF(AND($D$1="二交代制",OR(AI47="当",AI47="明"),NOT(OR(AND(AI47="当",OR(AJ47="明",AI$17=31,AJ$18="×"),OR(AK47="休",AI$17=30,AI$17=31,AK$18="×")),AND(AI47="明",OR(AH47="当",AI$17=1),OR(AJ47="休",AI$17=31,AJ$18="×"))))),30,IF(AND($D$1="三交代制",AH47&lt;&gt;"準",AH47&lt;&gt;"深",OR(AI47="準",AI47="深"),(NOT(OR(AND(AI47="準",OR(AH47="日",AH47="休",AI$17=1,AND(AJ47&lt;&gt;"準",AJ47&lt;&gt;"深",AH47="")),OR(AJ47="休",AND(AJ47="準",OR(AK47="休",AI$17=30,AK$18="×")),AI$17=31,AJ$18="×",AJ47="")),AND(AI47="深",OR(AH47="休",AI$17=1,AND(AJ47&lt;&gt;"準",AJ47&lt;&gt;"深",AH47="")),OR(AJ47="休",AND(OR(AJ47="準",AJ47="深"),OR(AK47="休",AI$17=30,AK$18="×")),AI$17=31,AJ$18="×",AJ47="")))))),40,0))))</f>
        <v>0</v>
      </c>
      <c r="AJ188" s="193">
        <f t="shared" ref="AJ188" si="747">IF(AND($D$1="二交代制",AJ$17&gt;=1,AJ$17&lt;=28,AJ47="当",AK47="明",AL47="休",AM47="当"),10,IF(AND($D$1="三交代制",AJ$17&gt;=2,AJ$17&lt;=30,OR(AJ47="準",AJ47="深"),OR(AK47="準",AK47="深"),OR(AL47="準",AL47="深")),20,IF(AND($D$1="二交代制",OR(AJ47="当",AJ47="明"),NOT(OR(AND(AJ47="当",OR(AK47="明",AJ$17=31,AK$18="×"),OR(AL47="休",AJ$17=30,AJ$17=31,AL$18="×")),AND(AJ47="明",OR(AI47="当",AJ$17=1),OR(AK47="休",AJ$17=31,AK$18="×"))))),30,IF(AND($D$1="三交代制",AI47&lt;&gt;"準",AI47&lt;&gt;"深",OR(AJ47="準",AJ47="深"),(NOT(OR(AND(AJ47="準",OR(AI47="日",AI47="休",AJ$17=1,AND(AK47&lt;&gt;"準",AK47&lt;&gt;"深",AI47="")),OR(AK47="休",AND(AK47="準",OR(AL47="休",AJ$17=30,AL$18="×")),AJ$17=31,AK$18="×",AK47="")),AND(AJ47="深",OR(AI47="休",AJ$17=1,AND(AK47&lt;&gt;"準",AK47&lt;&gt;"深",AI47="")),OR(AK47="休",AND(OR(AK47="準",AK47="深"),OR(AL47="休",AJ$17=30,AL$18="×")),AJ$17=31,AK$18="×",AK47="")))))),40,0))))</f>
        <v>0</v>
      </c>
      <c r="AK188" s="193">
        <f t="shared" ref="AK188" si="748">IF(AND($D$1="二交代制",AK$17&gt;=1,AK$17&lt;=28,AK47="当",AL47="明",AM47="休",AN47="当"),10,IF(AND($D$1="三交代制",AK$17&gt;=2,AK$17&lt;=30,OR(AK47="準",AK47="深"),OR(AL47="準",AL47="深"),OR(AM47="準",AM47="深")),20,IF(AND($D$1="二交代制",OR(AK47="当",AK47="明"),NOT(OR(AND(AK47="当",OR(AL47="明",AK$17=31,AL$18="×"),OR(AM47="休",AK$17=30,AK$17=31,AM$18="×")),AND(AK47="明",OR(AJ47="当",AK$17=1),OR(AL47="休",AK$17=31,AL$18="×"))))),30,IF(AND($D$1="三交代制",AJ47&lt;&gt;"準",AJ47&lt;&gt;"深",OR(AK47="準",AK47="深"),(NOT(OR(AND(AK47="準",OR(AJ47="日",AJ47="休",AK$17=1,AND(AL47&lt;&gt;"準",AL47&lt;&gt;"深",AJ47="")),OR(AL47="休",AND(AL47="準",OR(AM47="休",AK$17=30,AM$18="×")),AK$17=31,AL$18="×",AL47="")),AND(AK47="深",OR(AJ47="休",AK$17=1,AND(AL47&lt;&gt;"準",AL47&lt;&gt;"深",AJ47="")),OR(AL47="休",AND(OR(AL47="準",AL47="深"),OR(AM47="休",AK$17=30,AM$18="×")),AK$17=31,AL$18="×",AL47="")))))),40,0))))</f>
        <v>0</v>
      </c>
      <c r="AL188" s="193">
        <f t="shared" ref="AL188" si="749">IF(AND($D$1="二交代制",AL$17&gt;=1,AL$17&lt;=28,AL47="当",AM47="明",AN47="休",AO47="当"),10,IF(AND($D$1="三交代制",AL$17&gt;=2,AL$17&lt;=30,OR(AL47="準",AL47="深"),OR(AM47="準",AM47="深"),OR(AN47="準",AN47="深")),20,IF(AND($D$1="二交代制",OR(AL47="当",AL47="明"),NOT(OR(AND(AL47="当",OR(AM47="明",AL$17=31,AM$18="×"),OR(AN47="休",AL$17=30,AL$17=31,AN$18="×")),AND(AL47="明",OR(AK47="当",AL$17=1),OR(AM47="休",AL$17=31,AM$18="×"))))),30,IF(AND($D$1="三交代制",AK47&lt;&gt;"準",AK47&lt;&gt;"深",OR(AL47="準",AL47="深"),(NOT(OR(AND(AL47="準",OR(AK47="日",AK47="休",AL$17=1,AND(AM47&lt;&gt;"準",AM47&lt;&gt;"深",AK47="")),OR(AM47="休",AND(AM47="準",OR(AN47="休",AL$17=30,AN$18="×")),AL$17=31,AM$18="×",AM47="")),AND(AL47="深",OR(AK47="休",AL$17=1,AND(AM47&lt;&gt;"準",AM47&lt;&gt;"深",AK47="")),OR(AM47="休",AND(OR(AM47="準",AM47="深"),OR(AN47="休",AL$17=30,AN$18="×")),AL$17=31,AM$18="×",AM47="")))))),40,0))))</f>
        <v>0</v>
      </c>
      <c r="AM188" s="193">
        <f t="shared" ref="AM188" si="750">IF(AND($D$1="二交代制",AM$17&gt;=1,AM$17&lt;=28,AM47="当",AN47="明",AO47="休",AP47="当"),10,IF(AND($D$1="三交代制",AM$17&gt;=2,AM$17&lt;=30,OR(AM47="準",AM47="深"),OR(AN47="準",AN47="深"),OR(AO47="準",AO47="深")),20,IF(AND($D$1="二交代制",OR(AM47="当",AM47="明"),NOT(OR(AND(AM47="当",OR(AN47="明",AM$17=31,AN$18="×"),OR(AO47="休",AM$17=30,AM$17=31,AO$18="×")),AND(AM47="明",OR(AL47="当",AM$17=1),OR(AN47="休",AM$17=31,AN$18="×"))))),30,IF(AND($D$1="三交代制",AL47&lt;&gt;"準",AL47&lt;&gt;"深",OR(AM47="準",AM47="深"),(NOT(OR(AND(AM47="準",OR(AL47="日",AL47="休",AM$17=1,AND(AN47&lt;&gt;"準",AN47&lt;&gt;"深",AL47="")),OR(AN47="休",AND(AN47="準",OR(AO47="休",AM$17=30,AO$18="×")),AM$17=31,AN$18="×",AN47="")),AND(AM47="深",OR(AL47="休",AM$17=1,AND(AN47&lt;&gt;"準",AN47&lt;&gt;"深",AL47="")),OR(AN47="休",AND(OR(AN47="準",AN47="深"),OR(AO47="休",AM$17=30,AO$18="×")),AM$17=31,AN$18="×",AN47="")))))),40,0))))</f>
        <v>0</v>
      </c>
      <c r="AN188" s="193">
        <f t="shared" ref="AN188" si="751">IF(AND($D$1="二交代制",AN$17&gt;=1,AN$17&lt;=28,AN47="当",AO47="明",AP47="休",AQ47="当"),10,IF(AND($D$1="三交代制",AN$17&gt;=2,AN$17&lt;=30,OR(AN47="準",AN47="深"),OR(AO47="準",AO47="深"),OR(AP47="準",AP47="深")),20,IF(AND($D$1="二交代制",OR(AN47="当",AN47="明"),NOT(OR(AND(AN47="当",OR(AO47="明",AN$17=31,AO$18="×"),OR(AP47="休",AN$17=30,AN$17=31,AP$18="×")),AND(AN47="明",OR(AM47="当",AN$17=1),OR(AO47="休",AN$17=31,AO$18="×"))))),30,IF(AND($D$1="三交代制",AM47&lt;&gt;"準",AM47&lt;&gt;"深",OR(AN47="準",AN47="深"),(NOT(OR(AND(AN47="準",OR(AM47="日",AM47="休",AN$17=1,AND(AO47&lt;&gt;"準",AO47&lt;&gt;"深",AM47="")),OR(AO47="休",AND(AO47="準",OR(AP47="休",AN$17=30,AP$18="×")),AN$17=31,AO$18="×",AO47="")),AND(AN47="深",OR(AM47="休",AN$17=1,AND(AO47&lt;&gt;"準",AO47&lt;&gt;"深",AM47="")),OR(AO47="休",AND(OR(AO47="準",AO47="深"),OR(AP47="休",AN$17=30,AP$18="×")),AN$17=31,AO$18="×",AO47="")))))),40,0))))</f>
        <v>0</v>
      </c>
      <c r="AO188" s="193">
        <f t="shared" ref="AO188" si="752">IF(AND($D$1="二交代制",AO$17&gt;=1,AO$17&lt;=28,AO47="当",AP47="明",AQ47="休",AR47="当"),10,IF(AND($D$1="三交代制",AO$17&gt;=2,AO$17&lt;=30,OR(AO47="準",AO47="深"),OR(AP47="準",AP47="深"),OR(AQ47="準",AQ47="深")),20,IF(AND($D$1="二交代制",OR(AO47="当",AO47="明"),NOT(OR(AND(AO47="当",OR(AP47="明",AO$17=31,AP$18="×"),OR(AQ47="休",AO$17=30,AO$17=31,AQ$18="×")),AND(AO47="明",OR(AN47="当",AO$17=1),OR(AP47="休",AO$17=31,AP$18="×"))))),30,IF(AND($D$1="三交代制",AN47&lt;&gt;"準",AN47&lt;&gt;"深",OR(AO47="準",AO47="深"),(NOT(OR(AND(AO47="準",OR(AN47="日",AN47="休",AO$17=1,AND(AP47&lt;&gt;"準",AP47&lt;&gt;"深",AN47="")),OR(AP47="休",AND(AP47="準",OR(AQ47="休",AO$17=30,AQ$18="×")),AO$17=31,AP$18="×",AP47="")),AND(AO47="深",OR(AN47="休",AO$17=1,AND(AP47&lt;&gt;"準",AP47&lt;&gt;"深",AN47="")),OR(AP47="休",AND(OR(AP47="準",AP47="深"),OR(AQ47="休",AO$17=30,AQ$18="×")),AO$17=31,AP$18="×",AP47="")))))),40,0))))</f>
        <v>0</v>
      </c>
      <c r="AP188" s="100"/>
      <c r="AQ188" s="100"/>
      <c r="BA188" s="87" t="str">
        <f>IF(Aチーム用勤務希望表!BA188&lt;&gt;"",Aチーム用勤務希望表!BA188,"")</f>
        <v/>
      </c>
      <c r="BB188" s="140" t="str">
        <f>IF(Aチーム用勤務希望表!BB188&lt;&gt;"",Aチーム用勤務希望表!BB188,"")</f>
        <v/>
      </c>
      <c r="BC188" s="87" t="str">
        <f>IF(Aチーム用勤務希望表!BC188&lt;&gt;"",Aチーム用勤務希望表!BC188,"")</f>
        <v/>
      </c>
      <c r="BD188" s="98">
        <f t="shared" si="591"/>
        <v>0</v>
      </c>
      <c r="BE188" s="98">
        <f t="shared" si="591"/>
        <v>0</v>
      </c>
      <c r="BF188" s="98">
        <f t="shared" si="591"/>
        <v>0</v>
      </c>
      <c r="BG188" s="98">
        <f t="shared" si="591"/>
        <v>0</v>
      </c>
      <c r="BH188" s="98">
        <f t="shared" si="591"/>
        <v>0</v>
      </c>
      <c r="BI188" s="98">
        <f t="shared" si="591"/>
        <v>0</v>
      </c>
      <c r="BJ188" s="98">
        <f t="shared" si="591"/>
        <v>0</v>
      </c>
      <c r="BK188" s="98">
        <f t="shared" si="591"/>
        <v>0</v>
      </c>
      <c r="BL188" s="98">
        <f t="shared" si="591"/>
        <v>0</v>
      </c>
      <c r="BM188" s="98">
        <f t="shared" si="591"/>
        <v>0</v>
      </c>
      <c r="BN188" s="98">
        <f t="shared" si="590"/>
        <v>0</v>
      </c>
      <c r="BO188" s="98">
        <f t="shared" si="590"/>
        <v>0</v>
      </c>
      <c r="BP188" s="98">
        <f t="shared" si="590"/>
        <v>0</v>
      </c>
      <c r="BQ188" s="98">
        <f t="shared" si="590"/>
        <v>0</v>
      </c>
      <c r="BR188" s="98">
        <f t="shared" si="590"/>
        <v>0</v>
      </c>
      <c r="BS188" s="98">
        <f t="shared" si="590"/>
        <v>0</v>
      </c>
      <c r="BT188" s="98">
        <f t="shared" si="590"/>
        <v>0</v>
      </c>
      <c r="BU188" s="98">
        <f t="shared" si="590"/>
        <v>0</v>
      </c>
      <c r="BV188" s="98">
        <f t="shared" si="590"/>
        <v>0</v>
      </c>
      <c r="BW188" s="98">
        <f t="shared" si="590"/>
        <v>0</v>
      </c>
      <c r="BX188" s="98">
        <f t="shared" si="590"/>
        <v>0</v>
      </c>
      <c r="BY188" s="98">
        <f t="shared" si="590"/>
        <v>0</v>
      </c>
      <c r="BZ188" s="98">
        <f t="shared" si="590"/>
        <v>0</v>
      </c>
      <c r="CA188" s="98">
        <f t="shared" si="590"/>
        <v>0</v>
      </c>
      <c r="CB188" s="98">
        <f t="shared" si="590"/>
        <v>0</v>
      </c>
      <c r="CC188" s="98">
        <f t="shared" si="590"/>
        <v>0</v>
      </c>
      <c r="CD188" s="98">
        <f t="shared" si="592"/>
        <v>0</v>
      </c>
      <c r="CE188" s="98">
        <f t="shared" si="592"/>
        <v>0</v>
      </c>
      <c r="CF188" s="98">
        <f t="shared" si="592"/>
        <v>0</v>
      </c>
      <c r="CG188" s="98">
        <f t="shared" si="592"/>
        <v>0</v>
      </c>
      <c r="CH188" s="98">
        <f t="shared" si="592"/>
        <v>0</v>
      </c>
    </row>
    <row r="189" spans="3:86" ht="19.5" thickBot="1" x14ac:dyDescent="0.45">
      <c r="I189" s="307"/>
      <c r="J189" s="202"/>
      <c r="K189" s="193"/>
      <c r="L189" s="193"/>
      <c r="M189" s="193"/>
      <c r="N189" s="193"/>
      <c r="O189" s="193"/>
      <c r="P189" s="193"/>
      <c r="Q189" s="193"/>
      <c r="R189" s="193"/>
      <c r="S189" s="193"/>
      <c r="T189" s="193"/>
      <c r="U189" s="193"/>
      <c r="V189" s="193"/>
      <c r="W189" s="193"/>
      <c r="X189" s="193"/>
      <c r="Y189" s="193"/>
      <c r="Z189" s="193"/>
      <c r="AA189" s="193"/>
      <c r="AB189" s="193"/>
      <c r="AC189" s="193"/>
      <c r="AD189" s="193"/>
      <c r="AE189" s="193"/>
      <c r="AF189" s="193"/>
      <c r="AG189" s="193"/>
      <c r="AH189" s="193"/>
      <c r="AI189" s="193"/>
      <c r="AJ189" s="193"/>
      <c r="AK189" s="193"/>
      <c r="AL189" s="193"/>
      <c r="AM189" s="193"/>
      <c r="AN189" s="193"/>
      <c r="AO189" s="193"/>
      <c r="AP189" s="100"/>
      <c r="AQ189" s="100"/>
      <c r="BA189" s="87" t="str">
        <f>IF(Aチーム用勤務希望表!BA189&lt;&gt;"",Aチーム用勤務希望表!BA189,"")</f>
        <v/>
      </c>
      <c r="BB189" s="140" t="str">
        <f>IF(Aチーム用勤務希望表!BB189&lt;&gt;"",Aチーム用勤務希望表!BB189,"")</f>
        <v/>
      </c>
      <c r="BC189" s="87" t="str">
        <f>IF(Aチーム用勤務希望表!BC189&lt;&gt;"",Aチーム用勤務希望表!BC189,"")</f>
        <v/>
      </c>
      <c r="BD189" s="98">
        <f t="shared" si="591"/>
        <v>0</v>
      </c>
      <c r="BE189" s="98">
        <f t="shared" si="591"/>
        <v>0</v>
      </c>
      <c r="BF189" s="98">
        <f t="shared" si="591"/>
        <v>0</v>
      </c>
      <c r="BG189" s="98">
        <f t="shared" si="591"/>
        <v>0</v>
      </c>
      <c r="BH189" s="98">
        <f t="shared" si="591"/>
        <v>0</v>
      </c>
      <c r="BI189" s="98">
        <f t="shared" si="591"/>
        <v>0</v>
      </c>
      <c r="BJ189" s="98">
        <f t="shared" si="591"/>
        <v>0</v>
      </c>
      <c r="BK189" s="98">
        <f t="shared" si="591"/>
        <v>0</v>
      </c>
      <c r="BL189" s="98">
        <f t="shared" si="591"/>
        <v>0</v>
      </c>
      <c r="BM189" s="98">
        <f t="shared" si="591"/>
        <v>0</v>
      </c>
      <c r="BN189" s="98">
        <f t="shared" si="590"/>
        <v>0</v>
      </c>
      <c r="BO189" s="98">
        <f t="shared" si="590"/>
        <v>0</v>
      </c>
      <c r="BP189" s="98">
        <f t="shared" si="590"/>
        <v>0</v>
      </c>
      <c r="BQ189" s="98">
        <f t="shared" si="590"/>
        <v>0</v>
      </c>
      <c r="BR189" s="98">
        <f t="shared" si="590"/>
        <v>0</v>
      </c>
      <c r="BS189" s="98">
        <f t="shared" si="590"/>
        <v>0</v>
      </c>
      <c r="BT189" s="98">
        <f t="shared" si="590"/>
        <v>0</v>
      </c>
      <c r="BU189" s="98">
        <f t="shared" si="590"/>
        <v>0</v>
      </c>
      <c r="BV189" s="98">
        <f t="shared" si="590"/>
        <v>0</v>
      </c>
      <c r="BW189" s="98">
        <f t="shared" si="590"/>
        <v>0</v>
      </c>
      <c r="BX189" s="98">
        <f t="shared" si="590"/>
        <v>0</v>
      </c>
      <c r="BY189" s="98">
        <f t="shared" si="590"/>
        <v>0</v>
      </c>
      <c r="BZ189" s="98">
        <f t="shared" si="590"/>
        <v>0</v>
      </c>
      <c r="CA189" s="98">
        <f t="shared" si="590"/>
        <v>0</v>
      </c>
      <c r="CB189" s="98">
        <f t="shared" si="590"/>
        <v>0</v>
      </c>
      <c r="CC189" s="98">
        <f t="shared" si="590"/>
        <v>0</v>
      </c>
      <c r="CD189" s="98">
        <f t="shared" si="592"/>
        <v>0</v>
      </c>
      <c r="CE189" s="98">
        <f t="shared" si="592"/>
        <v>0</v>
      </c>
      <c r="CF189" s="98">
        <f t="shared" si="592"/>
        <v>0</v>
      </c>
      <c r="CG189" s="98">
        <f t="shared" si="592"/>
        <v>0</v>
      </c>
      <c r="CH189" s="98">
        <f t="shared" si="592"/>
        <v>0</v>
      </c>
    </row>
    <row r="190" spans="3:86" ht="19.5" thickBot="1" x14ac:dyDescent="0.45">
      <c r="I190" s="307"/>
      <c r="J190" s="201" t="str">
        <f t="shared" ref="J190" si="753">E49</f>
        <v>井上</v>
      </c>
      <c r="K190" s="193">
        <f t="shared" ref="K190" si="754">IF(AND($D$1="二交代制",K$17&gt;=1,K$17&lt;=28,K49="当",L49="明",M49="休",N49="当"),10,IF(AND($D$1="三交代制",K$17&gt;=2,K$17&lt;=30,OR(K49="準",K49="深"),OR(L49="準",L49="深"),OR(M49="準",M49="深")),20,IF(AND($D$1="二交代制",OR(K49="当",K49="明"),NOT(OR(AND(K49="当",OR(L49="明",K$17=31,L$18="×"),OR(M49="休",K$17=30,K$17=31,M$18="×")),AND(K49="明",OR(J49="当",K$17=1),OR(L49="休",K$17=31,L$18="×"))))),30,IF(AND($D$1="三交代制",J49&lt;&gt;"準",J49&lt;&gt;"深",OR(K49="準",K49="深"),(NOT(OR(AND(K49="準",OR(J49="日",J49="休",K$17=1,AND(L49&lt;&gt;"準",L49&lt;&gt;"深",J49="")),OR(L49="休",AND(L49="準",OR(M49="休",K$17=30,M$18="×")),K$17=31,L$18="×",L49="")),AND(K49="深",OR(J49="休",K$17=1,AND(L49&lt;&gt;"準",L49&lt;&gt;"深",J49="")),OR(L49="休",AND(OR(L49="準",L49="深"),OR(M49="休",K$17=30,M$18="×")),K$17=31,L$18="×",L49="")))))),40,0))))</f>
        <v>0</v>
      </c>
      <c r="L190" s="193">
        <f t="shared" ref="L190" si="755">IF(AND($D$1="二交代制",L$17&gt;=1,L$17&lt;=28,L49="当",M49="明",N49="休",O49="当"),10,IF(AND($D$1="三交代制",L$17&gt;=2,L$17&lt;=30,OR(L49="準",L49="深"),OR(M49="準",M49="深"),OR(N49="準",N49="深")),20,IF(AND($D$1="二交代制",OR(L49="当",L49="明"),NOT(OR(AND(L49="当",OR(M49="明",L$17=31,M$18="×"),OR(N49="休",L$17=30,L$17=31,N$18="×")),AND(L49="明",OR(K49="当",L$17=1),OR(M49="休",L$17=31,M$18="×"))))),30,IF(AND($D$1="三交代制",K49&lt;&gt;"準",K49&lt;&gt;"深",OR(L49="準",L49="深"),(NOT(OR(AND(L49="準",OR(K49="日",K49="休",L$17=1,AND(M49&lt;&gt;"準",M49&lt;&gt;"深",K49="")),OR(M49="休",AND(M49="準",OR(N49="休",L$17=30,N$18="×")),L$17=31,M$18="×",M49="")),AND(L49="深",OR(K49="休",L$17=1,AND(M49&lt;&gt;"準",M49&lt;&gt;"深",K49="")),OR(M49="休",AND(OR(M49="準",M49="深"),OR(N49="休",L$17=30,N$18="×")),L$17=31,M$18="×",M49="")))))),40,0))))</f>
        <v>0</v>
      </c>
      <c r="M190" s="193">
        <f t="shared" ref="M190" si="756">IF(AND($D$1="二交代制",M$17&gt;=1,M$17&lt;=28,M49="当",N49="明",O49="休",P49="当"),10,IF(AND($D$1="三交代制",M$17&gt;=2,M$17&lt;=30,OR(M49="準",M49="深"),OR(N49="準",N49="深"),OR(O49="準",O49="深")),20,IF(AND($D$1="二交代制",OR(M49="当",M49="明"),NOT(OR(AND(M49="当",OR(N49="明",M$17=31,N$18="×"),OR(O49="休",M$17=30,M$17=31,O$18="×")),AND(M49="明",OR(L49="当",M$17=1),OR(N49="休",M$17=31,N$18="×"))))),30,IF(AND($D$1="三交代制",L49&lt;&gt;"準",L49&lt;&gt;"深",OR(M49="準",M49="深"),(NOT(OR(AND(M49="準",OR(L49="日",L49="休",M$17=1,AND(N49&lt;&gt;"準",N49&lt;&gt;"深",L49="")),OR(N49="休",AND(N49="準",OR(O49="休",M$17=30,O$18="×")),M$17=31,N$18="×",N49="")),AND(M49="深",OR(L49="休",M$17=1,AND(N49&lt;&gt;"準",N49&lt;&gt;"深",L49="")),OR(N49="休",AND(OR(N49="準",N49="深"),OR(O49="休",M$17=30,O$18="×")),M$17=31,N$18="×",N49="")))))),40,0))))</f>
        <v>0</v>
      </c>
      <c r="N190" s="193">
        <f t="shared" ref="N190" si="757">IF(AND($D$1="二交代制",N$17&gt;=1,N$17&lt;=28,N49="当",O49="明",P49="休",Q49="当"),10,IF(AND($D$1="三交代制",N$17&gt;=2,N$17&lt;=30,OR(N49="準",N49="深"),OR(O49="準",O49="深"),OR(P49="準",P49="深")),20,IF(AND($D$1="二交代制",OR(N49="当",N49="明"),NOT(OR(AND(N49="当",OR(O49="明",N$17=31,O$18="×"),OR(P49="休",N$17=30,N$17=31,P$18="×")),AND(N49="明",OR(M49="当",N$17=1),OR(O49="休",N$17=31,O$18="×"))))),30,IF(AND($D$1="三交代制",M49&lt;&gt;"準",M49&lt;&gt;"深",OR(N49="準",N49="深"),(NOT(OR(AND(N49="準",OR(M49="日",M49="休",N$17=1,AND(O49&lt;&gt;"準",O49&lt;&gt;"深",M49="")),OR(O49="休",AND(O49="準",OR(P49="休",N$17=30,P$18="×")),N$17=31,O$18="×",O49="")),AND(N49="深",OR(M49="休",N$17=1,AND(O49&lt;&gt;"準",O49&lt;&gt;"深",M49="")),OR(O49="休",AND(OR(O49="準",O49="深"),OR(P49="休",N$17=30,P$18="×")),N$17=31,O$18="×",O49="")))))),40,0))))</f>
        <v>0</v>
      </c>
      <c r="O190" s="193">
        <f t="shared" ref="O190" si="758">IF(AND($D$1="二交代制",O$17&gt;=1,O$17&lt;=28,O49="当",P49="明",Q49="休",R49="当"),10,IF(AND($D$1="三交代制",O$17&gt;=2,O$17&lt;=30,OR(O49="準",O49="深"),OR(P49="準",P49="深"),OR(Q49="準",Q49="深")),20,IF(AND($D$1="二交代制",OR(O49="当",O49="明"),NOT(OR(AND(O49="当",OR(P49="明",O$17=31,P$18="×"),OR(Q49="休",O$17=30,O$17=31,Q$18="×")),AND(O49="明",OR(N49="当",O$17=1),OR(P49="休",O$17=31,P$18="×"))))),30,IF(AND($D$1="三交代制",N49&lt;&gt;"準",N49&lt;&gt;"深",OR(O49="準",O49="深"),(NOT(OR(AND(O49="準",OR(N49="日",N49="休",O$17=1,AND(P49&lt;&gt;"準",P49&lt;&gt;"深",N49="")),OR(P49="休",AND(P49="準",OR(Q49="休",O$17=30,Q$18="×")),O$17=31,P$18="×",P49="")),AND(O49="深",OR(N49="休",O$17=1,AND(P49&lt;&gt;"準",P49&lt;&gt;"深",N49="")),OR(P49="休",AND(OR(P49="準",P49="深"),OR(Q49="休",O$17=30,Q$18="×")),O$17=31,P$18="×",P49="")))))),40,0))))</f>
        <v>0</v>
      </c>
      <c r="P190" s="193">
        <f t="shared" ref="P190" si="759">IF(AND($D$1="二交代制",P$17&gt;=1,P$17&lt;=28,P49="当",Q49="明",R49="休",S49="当"),10,IF(AND($D$1="三交代制",P$17&gt;=2,P$17&lt;=30,OR(P49="準",P49="深"),OR(Q49="準",Q49="深"),OR(R49="準",R49="深")),20,IF(AND($D$1="二交代制",OR(P49="当",P49="明"),NOT(OR(AND(P49="当",OR(Q49="明",P$17=31,Q$18="×"),OR(R49="休",P$17=30,P$17=31,R$18="×")),AND(P49="明",OR(O49="当",P$17=1),OR(Q49="休",P$17=31,Q$18="×"))))),30,IF(AND($D$1="三交代制",O49&lt;&gt;"準",O49&lt;&gt;"深",OR(P49="準",P49="深"),(NOT(OR(AND(P49="準",OR(O49="日",O49="休",P$17=1,AND(Q49&lt;&gt;"準",Q49&lt;&gt;"深",O49="")),OR(Q49="休",AND(Q49="準",OR(R49="休",P$17=30,R$18="×")),P$17=31,Q$18="×",Q49="")),AND(P49="深",OR(O49="休",P$17=1,AND(Q49&lt;&gt;"準",Q49&lt;&gt;"深",O49="")),OR(Q49="休",AND(OR(Q49="準",Q49="深"),OR(R49="休",P$17=30,R$18="×")),P$17=31,Q$18="×",Q49="")))))),40,0))))</f>
        <v>0</v>
      </c>
      <c r="Q190" s="193">
        <f t="shared" ref="Q190" si="760">IF(AND($D$1="二交代制",Q$17&gt;=1,Q$17&lt;=28,Q49="当",R49="明",S49="休",T49="当"),10,IF(AND($D$1="三交代制",Q$17&gt;=2,Q$17&lt;=30,OR(Q49="準",Q49="深"),OR(R49="準",R49="深"),OR(S49="準",S49="深")),20,IF(AND($D$1="二交代制",OR(Q49="当",Q49="明"),NOT(OR(AND(Q49="当",OR(R49="明",Q$17=31,R$18="×"),OR(S49="休",Q$17=30,Q$17=31,S$18="×")),AND(Q49="明",OR(P49="当",Q$17=1),OR(R49="休",Q$17=31,R$18="×"))))),30,IF(AND($D$1="三交代制",P49&lt;&gt;"準",P49&lt;&gt;"深",OR(Q49="準",Q49="深"),(NOT(OR(AND(Q49="準",OR(P49="日",P49="休",Q$17=1,AND(R49&lt;&gt;"準",R49&lt;&gt;"深",P49="")),OR(R49="休",AND(R49="準",OR(S49="休",Q$17=30,S$18="×")),Q$17=31,R$18="×",R49="")),AND(Q49="深",OR(P49="休",Q$17=1,AND(R49&lt;&gt;"準",R49&lt;&gt;"深",P49="")),OR(R49="休",AND(OR(R49="準",R49="深"),OR(S49="休",Q$17=30,S$18="×")),Q$17=31,R$18="×",R49="")))))),40,0))))</f>
        <v>0</v>
      </c>
      <c r="R190" s="193">
        <f t="shared" ref="R190" si="761">IF(AND($D$1="二交代制",R$17&gt;=1,R$17&lt;=28,R49="当",S49="明",T49="休",U49="当"),10,IF(AND($D$1="三交代制",R$17&gt;=2,R$17&lt;=30,OR(R49="準",R49="深"),OR(S49="準",S49="深"),OR(T49="準",T49="深")),20,IF(AND($D$1="二交代制",OR(R49="当",R49="明"),NOT(OR(AND(R49="当",OR(S49="明",R$17=31,S$18="×"),OR(T49="休",R$17=30,R$17=31,T$18="×")),AND(R49="明",OR(Q49="当",R$17=1),OR(S49="休",R$17=31,S$18="×"))))),30,IF(AND($D$1="三交代制",Q49&lt;&gt;"準",Q49&lt;&gt;"深",OR(R49="準",R49="深"),(NOT(OR(AND(R49="準",OR(Q49="日",Q49="休",R$17=1,AND(S49&lt;&gt;"準",S49&lt;&gt;"深",Q49="")),OR(S49="休",AND(S49="準",OR(T49="休",R$17=30,T$18="×")),R$17=31,S$18="×",S49="")),AND(R49="深",OR(Q49="休",R$17=1,AND(S49&lt;&gt;"準",S49&lt;&gt;"深",Q49="")),OR(S49="休",AND(OR(S49="準",S49="深"),OR(T49="休",R$17=30,T$18="×")),R$17=31,S$18="×",S49="")))))),40,0))))</f>
        <v>0</v>
      </c>
      <c r="S190" s="193">
        <f t="shared" ref="S190" si="762">IF(AND($D$1="二交代制",S$17&gt;=1,S$17&lt;=28,S49="当",T49="明",U49="休",V49="当"),10,IF(AND($D$1="三交代制",S$17&gt;=2,S$17&lt;=30,OR(S49="準",S49="深"),OR(T49="準",T49="深"),OR(U49="準",U49="深")),20,IF(AND($D$1="二交代制",OR(S49="当",S49="明"),NOT(OR(AND(S49="当",OR(T49="明",S$17=31,T$18="×"),OR(U49="休",S$17=30,S$17=31,U$18="×")),AND(S49="明",OR(R49="当",S$17=1),OR(T49="休",S$17=31,T$18="×"))))),30,IF(AND($D$1="三交代制",R49&lt;&gt;"準",R49&lt;&gt;"深",OR(S49="準",S49="深"),(NOT(OR(AND(S49="準",OR(R49="日",R49="休",S$17=1,AND(T49&lt;&gt;"準",T49&lt;&gt;"深",R49="")),OR(T49="休",AND(T49="準",OR(U49="休",S$17=30,U$18="×")),S$17=31,T$18="×",T49="")),AND(S49="深",OR(R49="休",S$17=1,AND(T49&lt;&gt;"準",T49&lt;&gt;"深",R49="")),OR(T49="休",AND(OR(T49="準",T49="深"),OR(U49="休",S$17=30,U$18="×")),S$17=31,T$18="×",T49="")))))),40,0))))</f>
        <v>0</v>
      </c>
      <c r="T190" s="193">
        <f t="shared" ref="T190" si="763">IF(AND($D$1="二交代制",T$17&gt;=1,T$17&lt;=28,T49="当",U49="明",V49="休",W49="当"),10,IF(AND($D$1="三交代制",T$17&gt;=2,T$17&lt;=30,OR(T49="準",T49="深"),OR(U49="準",U49="深"),OR(V49="準",V49="深")),20,IF(AND($D$1="二交代制",OR(T49="当",T49="明"),NOT(OR(AND(T49="当",OR(U49="明",T$17=31,U$18="×"),OR(V49="休",T$17=30,T$17=31,V$18="×")),AND(T49="明",OR(S49="当",T$17=1),OR(U49="休",T$17=31,U$18="×"))))),30,IF(AND($D$1="三交代制",S49&lt;&gt;"準",S49&lt;&gt;"深",OR(T49="準",T49="深"),(NOT(OR(AND(T49="準",OR(S49="日",S49="休",T$17=1,AND(U49&lt;&gt;"準",U49&lt;&gt;"深",S49="")),OR(U49="休",AND(U49="準",OR(V49="休",T$17=30,V$18="×")),T$17=31,U$18="×",U49="")),AND(T49="深",OR(S49="休",T$17=1,AND(U49&lt;&gt;"準",U49&lt;&gt;"深",S49="")),OR(U49="休",AND(OR(U49="準",U49="深"),OR(V49="休",T$17=30,V$18="×")),T$17=31,U$18="×",U49="")))))),40,0))))</f>
        <v>0</v>
      </c>
      <c r="U190" s="193">
        <f t="shared" ref="U190" si="764">IF(AND($D$1="二交代制",U$17&gt;=1,U$17&lt;=28,U49="当",V49="明",W49="休",X49="当"),10,IF(AND($D$1="三交代制",U$17&gt;=2,U$17&lt;=30,OR(U49="準",U49="深"),OR(V49="準",V49="深"),OR(W49="準",W49="深")),20,IF(AND($D$1="二交代制",OR(U49="当",U49="明"),NOT(OR(AND(U49="当",OR(V49="明",U$17=31,V$18="×"),OR(W49="休",U$17=30,U$17=31,W$18="×")),AND(U49="明",OR(T49="当",U$17=1),OR(V49="休",U$17=31,V$18="×"))))),30,IF(AND($D$1="三交代制",T49&lt;&gt;"準",T49&lt;&gt;"深",OR(U49="準",U49="深"),(NOT(OR(AND(U49="準",OR(T49="日",T49="休",U$17=1,AND(V49&lt;&gt;"準",V49&lt;&gt;"深",T49="")),OR(V49="休",AND(V49="準",OR(W49="休",U$17=30,W$18="×")),U$17=31,V$18="×",V49="")),AND(U49="深",OR(T49="休",U$17=1,AND(V49&lt;&gt;"準",V49&lt;&gt;"深",T49="")),OR(V49="休",AND(OR(V49="準",V49="深"),OR(W49="休",U$17=30,W$18="×")),U$17=31,V$18="×",V49="")))))),40,0))))</f>
        <v>0</v>
      </c>
      <c r="V190" s="193">
        <f t="shared" ref="V190" si="765">IF(AND($D$1="二交代制",V$17&gt;=1,V$17&lt;=28,V49="当",W49="明",X49="休",Y49="当"),10,IF(AND($D$1="三交代制",V$17&gt;=2,V$17&lt;=30,OR(V49="準",V49="深"),OR(W49="準",W49="深"),OR(X49="準",X49="深")),20,IF(AND($D$1="二交代制",OR(V49="当",V49="明"),NOT(OR(AND(V49="当",OR(W49="明",V$17=31,W$18="×"),OR(X49="休",V$17=30,V$17=31,X$18="×")),AND(V49="明",OR(U49="当",V$17=1),OR(W49="休",V$17=31,W$18="×"))))),30,IF(AND($D$1="三交代制",U49&lt;&gt;"準",U49&lt;&gt;"深",OR(V49="準",V49="深"),(NOT(OR(AND(V49="準",OR(U49="日",U49="休",V$17=1,AND(W49&lt;&gt;"準",W49&lt;&gt;"深",U49="")),OR(W49="休",AND(W49="準",OR(X49="休",V$17=30,X$18="×")),V$17=31,W$18="×",W49="")),AND(V49="深",OR(U49="休",V$17=1,AND(W49&lt;&gt;"準",W49&lt;&gt;"深",U49="")),OR(W49="休",AND(OR(W49="準",W49="深"),OR(X49="休",V$17=30,X$18="×")),V$17=31,W$18="×",W49="")))))),40,0))))</f>
        <v>0</v>
      </c>
      <c r="W190" s="193">
        <f t="shared" ref="W190" si="766">IF(AND($D$1="二交代制",W$17&gt;=1,W$17&lt;=28,W49="当",X49="明",Y49="休",Z49="当"),10,IF(AND($D$1="三交代制",W$17&gt;=2,W$17&lt;=30,OR(W49="準",W49="深"),OR(X49="準",X49="深"),OR(Y49="準",Y49="深")),20,IF(AND($D$1="二交代制",OR(W49="当",W49="明"),NOT(OR(AND(W49="当",OR(X49="明",W$17=31,X$18="×"),OR(Y49="休",W$17=30,W$17=31,Y$18="×")),AND(W49="明",OR(V49="当",W$17=1),OR(X49="休",W$17=31,X$18="×"))))),30,IF(AND($D$1="三交代制",V49&lt;&gt;"準",V49&lt;&gt;"深",OR(W49="準",W49="深"),(NOT(OR(AND(W49="準",OR(V49="日",V49="休",W$17=1,AND(X49&lt;&gt;"準",X49&lt;&gt;"深",V49="")),OR(X49="休",AND(X49="準",OR(Y49="休",W$17=30,Y$18="×")),W$17=31,X$18="×",X49="")),AND(W49="深",OR(V49="休",W$17=1,AND(X49&lt;&gt;"準",X49&lt;&gt;"深",V49="")),OR(X49="休",AND(OR(X49="準",X49="深"),OR(Y49="休",W$17=30,Y$18="×")),W$17=31,X$18="×",X49="")))))),40,0))))</f>
        <v>0</v>
      </c>
      <c r="X190" s="193">
        <f t="shared" ref="X190" si="767">IF(AND($D$1="二交代制",X$17&gt;=1,X$17&lt;=28,X49="当",Y49="明",Z49="休",AA49="当"),10,IF(AND($D$1="三交代制",X$17&gt;=2,X$17&lt;=30,OR(X49="準",X49="深"),OR(Y49="準",Y49="深"),OR(Z49="準",Z49="深")),20,IF(AND($D$1="二交代制",OR(X49="当",X49="明"),NOT(OR(AND(X49="当",OR(Y49="明",X$17=31,Y$18="×"),OR(Z49="休",X$17=30,X$17=31,Z$18="×")),AND(X49="明",OR(W49="当",X$17=1),OR(Y49="休",X$17=31,Y$18="×"))))),30,IF(AND($D$1="三交代制",W49&lt;&gt;"準",W49&lt;&gt;"深",OR(X49="準",X49="深"),(NOT(OR(AND(X49="準",OR(W49="日",W49="休",X$17=1,AND(Y49&lt;&gt;"準",Y49&lt;&gt;"深",W49="")),OR(Y49="休",AND(Y49="準",OR(Z49="休",X$17=30,Z$18="×")),X$17=31,Y$18="×",Y49="")),AND(X49="深",OR(W49="休",X$17=1,AND(Y49&lt;&gt;"準",Y49&lt;&gt;"深",W49="")),OR(Y49="休",AND(OR(Y49="準",Y49="深"),OR(Z49="休",X$17=30,Z$18="×")),X$17=31,Y$18="×",Y49="")))))),40,0))))</f>
        <v>0</v>
      </c>
      <c r="Y190" s="193">
        <f t="shared" ref="Y190" si="768">IF(AND($D$1="二交代制",Y$17&gt;=1,Y$17&lt;=28,Y49="当",Z49="明",AA49="休",AB49="当"),10,IF(AND($D$1="三交代制",Y$17&gt;=2,Y$17&lt;=30,OR(Y49="準",Y49="深"),OR(Z49="準",Z49="深"),OR(AA49="準",AA49="深")),20,IF(AND($D$1="二交代制",OR(Y49="当",Y49="明"),NOT(OR(AND(Y49="当",OR(Z49="明",Y$17=31,Z$18="×"),OR(AA49="休",Y$17=30,Y$17=31,AA$18="×")),AND(Y49="明",OR(X49="当",Y$17=1),OR(Z49="休",Y$17=31,Z$18="×"))))),30,IF(AND($D$1="三交代制",X49&lt;&gt;"準",X49&lt;&gt;"深",OR(Y49="準",Y49="深"),(NOT(OR(AND(Y49="準",OR(X49="日",X49="休",Y$17=1,AND(Z49&lt;&gt;"準",Z49&lt;&gt;"深",X49="")),OR(Z49="休",AND(Z49="準",OR(AA49="休",Y$17=30,AA$18="×")),Y$17=31,Z$18="×",Z49="")),AND(Y49="深",OR(X49="休",Y$17=1,AND(Z49&lt;&gt;"準",Z49&lt;&gt;"深",X49="")),OR(Z49="休",AND(OR(Z49="準",Z49="深"),OR(AA49="休",Y$17=30,AA$18="×")),Y$17=31,Z$18="×",Z49="")))))),40,0))))</f>
        <v>0</v>
      </c>
      <c r="Z190" s="193">
        <f t="shared" ref="Z190" si="769">IF(AND($D$1="二交代制",Z$17&gt;=1,Z$17&lt;=28,Z49="当",AA49="明",AB49="休",AC49="当"),10,IF(AND($D$1="三交代制",Z$17&gt;=2,Z$17&lt;=30,OR(Z49="準",Z49="深"),OR(AA49="準",AA49="深"),OR(AB49="準",AB49="深")),20,IF(AND($D$1="二交代制",OR(Z49="当",Z49="明"),NOT(OR(AND(Z49="当",OR(AA49="明",Z$17=31,AA$18="×"),OR(AB49="休",Z$17=30,Z$17=31,AB$18="×")),AND(Z49="明",OR(Y49="当",Z$17=1),OR(AA49="休",Z$17=31,AA$18="×"))))),30,IF(AND($D$1="三交代制",Y49&lt;&gt;"準",Y49&lt;&gt;"深",OR(Z49="準",Z49="深"),(NOT(OR(AND(Z49="準",OR(Y49="日",Y49="休",Z$17=1,AND(AA49&lt;&gt;"準",AA49&lt;&gt;"深",Y49="")),OR(AA49="休",AND(AA49="準",OR(AB49="休",Z$17=30,AB$18="×")),Z$17=31,AA$18="×",AA49="")),AND(Z49="深",OR(Y49="休",Z$17=1,AND(AA49&lt;&gt;"準",AA49&lt;&gt;"深",Y49="")),OR(AA49="休",AND(OR(AA49="準",AA49="深"),OR(AB49="休",Z$17=30,AB$18="×")),Z$17=31,AA$18="×",AA49="")))))),40,0))))</f>
        <v>0</v>
      </c>
      <c r="AA190" s="193">
        <f t="shared" ref="AA190" si="770">IF(AND($D$1="二交代制",AA$17&gt;=1,AA$17&lt;=28,AA49="当",AB49="明",AC49="休",AD49="当"),10,IF(AND($D$1="三交代制",AA$17&gt;=2,AA$17&lt;=30,OR(AA49="準",AA49="深"),OR(AB49="準",AB49="深"),OR(AC49="準",AC49="深")),20,IF(AND($D$1="二交代制",OR(AA49="当",AA49="明"),NOT(OR(AND(AA49="当",OR(AB49="明",AA$17=31,AB$18="×"),OR(AC49="休",AA$17=30,AA$17=31,AC$18="×")),AND(AA49="明",OR(Z49="当",AA$17=1),OR(AB49="休",AA$17=31,AB$18="×"))))),30,IF(AND($D$1="三交代制",Z49&lt;&gt;"準",Z49&lt;&gt;"深",OR(AA49="準",AA49="深"),(NOT(OR(AND(AA49="準",OR(Z49="日",Z49="休",AA$17=1,AND(AB49&lt;&gt;"準",AB49&lt;&gt;"深",Z49="")),OR(AB49="休",AND(AB49="準",OR(AC49="休",AA$17=30,AC$18="×")),AA$17=31,AB$18="×",AB49="")),AND(AA49="深",OR(Z49="休",AA$17=1,AND(AB49&lt;&gt;"準",AB49&lt;&gt;"深",Z49="")),OR(AB49="休",AND(OR(AB49="準",AB49="深"),OR(AC49="休",AA$17=30,AC$18="×")),AA$17=31,AB$18="×",AB49="")))))),40,0))))</f>
        <v>0</v>
      </c>
      <c r="AB190" s="193">
        <f t="shared" ref="AB190" si="771">IF(AND($D$1="二交代制",AB$17&gt;=1,AB$17&lt;=28,AB49="当",AC49="明",AD49="休",AE49="当"),10,IF(AND($D$1="三交代制",AB$17&gt;=2,AB$17&lt;=30,OR(AB49="準",AB49="深"),OR(AC49="準",AC49="深"),OR(AD49="準",AD49="深")),20,IF(AND($D$1="二交代制",OR(AB49="当",AB49="明"),NOT(OR(AND(AB49="当",OR(AC49="明",AB$17=31,AC$18="×"),OR(AD49="休",AB$17=30,AB$17=31,AD$18="×")),AND(AB49="明",OR(AA49="当",AB$17=1),OR(AC49="休",AB$17=31,AC$18="×"))))),30,IF(AND($D$1="三交代制",AA49&lt;&gt;"準",AA49&lt;&gt;"深",OR(AB49="準",AB49="深"),(NOT(OR(AND(AB49="準",OR(AA49="日",AA49="休",AB$17=1,AND(AC49&lt;&gt;"準",AC49&lt;&gt;"深",AA49="")),OR(AC49="休",AND(AC49="準",OR(AD49="休",AB$17=30,AD$18="×")),AB$17=31,AC$18="×",AC49="")),AND(AB49="深",OR(AA49="休",AB$17=1,AND(AC49&lt;&gt;"準",AC49&lt;&gt;"深",AA49="")),OR(AC49="休",AND(OR(AC49="準",AC49="深"),OR(AD49="休",AB$17=30,AD$18="×")),AB$17=31,AC$18="×",AC49="")))))),40,0))))</f>
        <v>0</v>
      </c>
      <c r="AC190" s="193">
        <f t="shared" ref="AC190" si="772">IF(AND($D$1="二交代制",AC$17&gt;=1,AC$17&lt;=28,AC49="当",AD49="明",AE49="休",AF49="当"),10,IF(AND($D$1="三交代制",AC$17&gt;=2,AC$17&lt;=30,OR(AC49="準",AC49="深"),OR(AD49="準",AD49="深"),OR(AE49="準",AE49="深")),20,IF(AND($D$1="二交代制",OR(AC49="当",AC49="明"),NOT(OR(AND(AC49="当",OR(AD49="明",AC$17=31,AD$18="×"),OR(AE49="休",AC$17=30,AC$17=31,AE$18="×")),AND(AC49="明",OR(AB49="当",AC$17=1),OR(AD49="休",AC$17=31,AD$18="×"))))),30,IF(AND($D$1="三交代制",AB49&lt;&gt;"準",AB49&lt;&gt;"深",OR(AC49="準",AC49="深"),(NOT(OR(AND(AC49="準",OR(AB49="日",AB49="休",AC$17=1,AND(AD49&lt;&gt;"準",AD49&lt;&gt;"深",AB49="")),OR(AD49="休",AND(AD49="準",OR(AE49="休",AC$17=30,AE$18="×")),AC$17=31,AD$18="×",AD49="")),AND(AC49="深",OR(AB49="休",AC$17=1,AND(AD49&lt;&gt;"準",AD49&lt;&gt;"深",AB49="")),OR(AD49="休",AND(OR(AD49="準",AD49="深"),OR(AE49="休",AC$17=30,AE$18="×")),AC$17=31,AD$18="×",AD49="")))))),40,0))))</f>
        <v>0</v>
      </c>
      <c r="AD190" s="193">
        <f t="shared" ref="AD190" si="773">IF(AND($D$1="二交代制",AD$17&gt;=1,AD$17&lt;=28,AD49="当",AE49="明",AF49="休",AG49="当"),10,IF(AND($D$1="三交代制",AD$17&gt;=2,AD$17&lt;=30,OR(AD49="準",AD49="深"),OR(AE49="準",AE49="深"),OR(AF49="準",AF49="深")),20,IF(AND($D$1="二交代制",OR(AD49="当",AD49="明"),NOT(OR(AND(AD49="当",OR(AE49="明",AD$17=31,AE$18="×"),OR(AF49="休",AD$17=30,AD$17=31,AF$18="×")),AND(AD49="明",OR(AC49="当",AD$17=1),OR(AE49="休",AD$17=31,AE$18="×"))))),30,IF(AND($D$1="三交代制",AC49&lt;&gt;"準",AC49&lt;&gt;"深",OR(AD49="準",AD49="深"),(NOT(OR(AND(AD49="準",OR(AC49="日",AC49="休",AD$17=1,AND(AE49&lt;&gt;"準",AE49&lt;&gt;"深",AC49="")),OR(AE49="休",AND(AE49="準",OR(AF49="休",AD$17=30,AF$18="×")),AD$17=31,AE$18="×",AE49="")),AND(AD49="深",OR(AC49="休",AD$17=1,AND(AE49&lt;&gt;"準",AE49&lt;&gt;"深",AC49="")),OR(AE49="休",AND(OR(AE49="準",AE49="深"),OR(AF49="休",AD$17=30,AF$18="×")),AD$17=31,AE$18="×",AE49="")))))),40,0))))</f>
        <v>0</v>
      </c>
      <c r="AE190" s="193">
        <f t="shared" ref="AE190" si="774">IF(AND($D$1="二交代制",AE$17&gt;=1,AE$17&lt;=28,AE49="当",AF49="明",AG49="休",AH49="当"),10,IF(AND($D$1="三交代制",AE$17&gt;=2,AE$17&lt;=30,OR(AE49="準",AE49="深"),OR(AF49="準",AF49="深"),OR(AG49="準",AG49="深")),20,IF(AND($D$1="二交代制",OR(AE49="当",AE49="明"),NOT(OR(AND(AE49="当",OR(AF49="明",AE$17=31,AF$18="×"),OR(AG49="休",AE$17=30,AE$17=31,AG$18="×")),AND(AE49="明",OR(AD49="当",AE$17=1),OR(AF49="休",AE$17=31,AF$18="×"))))),30,IF(AND($D$1="三交代制",AD49&lt;&gt;"準",AD49&lt;&gt;"深",OR(AE49="準",AE49="深"),(NOT(OR(AND(AE49="準",OR(AD49="日",AD49="休",AE$17=1,AND(AF49&lt;&gt;"準",AF49&lt;&gt;"深",AD49="")),OR(AF49="休",AND(AF49="準",OR(AG49="休",AE$17=30,AG$18="×")),AE$17=31,AF$18="×",AF49="")),AND(AE49="深",OR(AD49="休",AE$17=1,AND(AF49&lt;&gt;"準",AF49&lt;&gt;"深",AD49="")),OR(AF49="休",AND(OR(AF49="準",AF49="深"),OR(AG49="休",AE$17=30,AG$18="×")),AE$17=31,AF$18="×",AF49="")))))),40,0))))</f>
        <v>0</v>
      </c>
      <c r="AF190" s="193">
        <f t="shared" ref="AF190" si="775">IF(AND($D$1="二交代制",AF$17&gt;=1,AF$17&lt;=28,AF49="当",AG49="明",AH49="休",AI49="当"),10,IF(AND($D$1="三交代制",AF$17&gt;=2,AF$17&lt;=30,OR(AF49="準",AF49="深"),OR(AG49="準",AG49="深"),OR(AH49="準",AH49="深")),20,IF(AND($D$1="二交代制",OR(AF49="当",AF49="明"),NOT(OR(AND(AF49="当",OR(AG49="明",AF$17=31,AG$18="×"),OR(AH49="休",AF$17=30,AF$17=31,AH$18="×")),AND(AF49="明",OR(AE49="当",AF$17=1),OR(AG49="休",AF$17=31,AG$18="×"))))),30,IF(AND($D$1="三交代制",AE49&lt;&gt;"準",AE49&lt;&gt;"深",OR(AF49="準",AF49="深"),(NOT(OR(AND(AF49="準",OR(AE49="日",AE49="休",AF$17=1,AND(AG49&lt;&gt;"準",AG49&lt;&gt;"深",AE49="")),OR(AG49="休",AND(AG49="準",OR(AH49="休",AF$17=30,AH$18="×")),AF$17=31,AG$18="×",AG49="")),AND(AF49="深",OR(AE49="休",AF$17=1,AND(AG49&lt;&gt;"準",AG49&lt;&gt;"深",AE49="")),OR(AG49="休",AND(OR(AG49="準",AG49="深"),OR(AH49="休",AF$17=30,AH$18="×")),AF$17=31,AG$18="×",AG49="")))))),40,0))))</f>
        <v>0</v>
      </c>
      <c r="AG190" s="193">
        <f t="shared" ref="AG190" si="776">IF(AND($D$1="二交代制",AG$17&gt;=1,AG$17&lt;=28,AG49="当",AH49="明",AI49="休",AJ49="当"),10,IF(AND($D$1="三交代制",AG$17&gt;=2,AG$17&lt;=30,OR(AG49="準",AG49="深"),OR(AH49="準",AH49="深"),OR(AI49="準",AI49="深")),20,IF(AND($D$1="二交代制",OR(AG49="当",AG49="明"),NOT(OR(AND(AG49="当",OR(AH49="明",AG$17=31,AH$18="×"),OR(AI49="休",AG$17=30,AG$17=31,AI$18="×")),AND(AG49="明",OR(AF49="当",AG$17=1),OR(AH49="休",AG$17=31,AH$18="×"))))),30,IF(AND($D$1="三交代制",AF49&lt;&gt;"準",AF49&lt;&gt;"深",OR(AG49="準",AG49="深"),(NOT(OR(AND(AG49="準",OR(AF49="日",AF49="休",AG$17=1,AND(AH49&lt;&gt;"準",AH49&lt;&gt;"深",AF49="")),OR(AH49="休",AND(AH49="準",OR(AI49="休",AG$17=30,AI$18="×")),AG$17=31,AH$18="×",AH49="")),AND(AG49="深",OR(AF49="休",AG$17=1,AND(AH49&lt;&gt;"準",AH49&lt;&gt;"深",AF49="")),OR(AH49="休",AND(OR(AH49="準",AH49="深"),OR(AI49="休",AG$17=30,AI$18="×")),AG$17=31,AH$18="×",AH49="")))))),40,0))))</f>
        <v>0</v>
      </c>
      <c r="AH190" s="193">
        <f t="shared" ref="AH190" si="777">IF(AND($D$1="二交代制",AH$17&gt;=1,AH$17&lt;=28,AH49="当",AI49="明",AJ49="休",AK49="当"),10,IF(AND($D$1="三交代制",AH$17&gt;=2,AH$17&lt;=30,OR(AH49="準",AH49="深"),OR(AI49="準",AI49="深"),OR(AJ49="準",AJ49="深")),20,IF(AND($D$1="二交代制",OR(AH49="当",AH49="明"),NOT(OR(AND(AH49="当",OR(AI49="明",AH$17=31,AI$18="×"),OR(AJ49="休",AH$17=30,AH$17=31,AJ$18="×")),AND(AH49="明",OR(AG49="当",AH$17=1),OR(AI49="休",AH$17=31,AI$18="×"))))),30,IF(AND($D$1="三交代制",AG49&lt;&gt;"準",AG49&lt;&gt;"深",OR(AH49="準",AH49="深"),(NOT(OR(AND(AH49="準",OR(AG49="日",AG49="休",AH$17=1,AND(AI49&lt;&gt;"準",AI49&lt;&gt;"深",AG49="")),OR(AI49="休",AND(AI49="準",OR(AJ49="休",AH$17=30,AJ$18="×")),AH$17=31,AI$18="×",AI49="")),AND(AH49="深",OR(AG49="休",AH$17=1,AND(AI49&lt;&gt;"準",AI49&lt;&gt;"深",AG49="")),OR(AI49="休",AND(OR(AI49="準",AI49="深"),OR(AJ49="休",AH$17=30,AJ$18="×")),AH$17=31,AI$18="×",AI49="")))))),40,0))))</f>
        <v>0</v>
      </c>
      <c r="AI190" s="193">
        <f t="shared" ref="AI190" si="778">IF(AND($D$1="二交代制",AI$17&gt;=1,AI$17&lt;=28,AI49="当",AJ49="明",AK49="休",AL49="当"),10,IF(AND($D$1="三交代制",AI$17&gt;=2,AI$17&lt;=30,OR(AI49="準",AI49="深"),OR(AJ49="準",AJ49="深"),OR(AK49="準",AK49="深")),20,IF(AND($D$1="二交代制",OR(AI49="当",AI49="明"),NOT(OR(AND(AI49="当",OR(AJ49="明",AI$17=31,AJ$18="×"),OR(AK49="休",AI$17=30,AI$17=31,AK$18="×")),AND(AI49="明",OR(AH49="当",AI$17=1),OR(AJ49="休",AI$17=31,AJ$18="×"))))),30,IF(AND($D$1="三交代制",AH49&lt;&gt;"準",AH49&lt;&gt;"深",OR(AI49="準",AI49="深"),(NOT(OR(AND(AI49="準",OR(AH49="日",AH49="休",AI$17=1,AND(AJ49&lt;&gt;"準",AJ49&lt;&gt;"深",AH49="")),OR(AJ49="休",AND(AJ49="準",OR(AK49="休",AI$17=30,AK$18="×")),AI$17=31,AJ$18="×",AJ49="")),AND(AI49="深",OR(AH49="休",AI$17=1,AND(AJ49&lt;&gt;"準",AJ49&lt;&gt;"深",AH49="")),OR(AJ49="休",AND(OR(AJ49="準",AJ49="深"),OR(AK49="休",AI$17=30,AK$18="×")),AI$17=31,AJ$18="×",AJ49="")))))),40,0))))</f>
        <v>0</v>
      </c>
      <c r="AJ190" s="193">
        <f t="shared" ref="AJ190" si="779">IF(AND($D$1="二交代制",AJ$17&gt;=1,AJ$17&lt;=28,AJ49="当",AK49="明",AL49="休",AM49="当"),10,IF(AND($D$1="三交代制",AJ$17&gt;=2,AJ$17&lt;=30,OR(AJ49="準",AJ49="深"),OR(AK49="準",AK49="深"),OR(AL49="準",AL49="深")),20,IF(AND($D$1="二交代制",OR(AJ49="当",AJ49="明"),NOT(OR(AND(AJ49="当",OR(AK49="明",AJ$17=31,AK$18="×"),OR(AL49="休",AJ$17=30,AJ$17=31,AL$18="×")),AND(AJ49="明",OR(AI49="当",AJ$17=1),OR(AK49="休",AJ$17=31,AK$18="×"))))),30,IF(AND($D$1="三交代制",AI49&lt;&gt;"準",AI49&lt;&gt;"深",OR(AJ49="準",AJ49="深"),(NOT(OR(AND(AJ49="準",OR(AI49="日",AI49="休",AJ$17=1,AND(AK49&lt;&gt;"準",AK49&lt;&gt;"深",AI49="")),OR(AK49="休",AND(AK49="準",OR(AL49="休",AJ$17=30,AL$18="×")),AJ$17=31,AK$18="×",AK49="")),AND(AJ49="深",OR(AI49="休",AJ$17=1,AND(AK49&lt;&gt;"準",AK49&lt;&gt;"深",AI49="")),OR(AK49="休",AND(OR(AK49="準",AK49="深"),OR(AL49="休",AJ$17=30,AL$18="×")),AJ$17=31,AK$18="×",AK49="")))))),40,0))))</f>
        <v>0</v>
      </c>
      <c r="AK190" s="193">
        <f t="shared" ref="AK190" si="780">IF(AND($D$1="二交代制",AK$17&gt;=1,AK$17&lt;=28,AK49="当",AL49="明",AM49="休",AN49="当"),10,IF(AND($D$1="三交代制",AK$17&gt;=2,AK$17&lt;=30,OR(AK49="準",AK49="深"),OR(AL49="準",AL49="深"),OR(AM49="準",AM49="深")),20,IF(AND($D$1="二交代制",OR(AK49="当",AK49="明"),NOT(OR(AND(AK49="当",OR(AL49="明",AK$17=31,AL$18="×"),OR(AM49="休",AK$17=30,AK$17=31,AM$18="×")),AND(AK49="明",OR(AJ49="当",AK$17=1),OR(AL49="休",AK$17=31,AL$18="×"))))),30,IF(AND($D$1="三交代制",AJ49&lt;&gt;"準",AJ49&lt;&gt;"深",OR(AK49="準",AK49="深"),(NOT(OR(AND(AK49="準",OR(AJ49="日",AJ49="休",AK$17=1,AND(AL49&lt;&gt;"準",AL49&lt;&gt;"深",AJ49="")),OR(AL49="休",AND(AL49="準",OR(AM49="休",AK$17=30,AM$18="×")),AK$17=31,AL$18="×",AL49="")),AND(AK49="深",OR(AJ49="休",AK$17=1,AND(AL49&lt;&gt;"準",AL49&lt;&gt;"深",AJ49="")),OR(AL49="休",AND(OR(AL49="準",AL49="深"),OR(AM49="休",AK$17=30,AM$18="×")),AK$17=31,AL$18="×",AL49="")))))),40,0))))</f>
        <v>0</v>
      </c>
      <c r="AL190" s="193">
        <f t="shared" ref="AL190" si="781">IF(AND($D$1="二交代制",AL$17&gt;=1,AL$17&lt;=28,AL49="当",AM49="明",AN49="休",AO49="当"),10,IF(AND($D$1="三交代制",AL$17&gt;=2,AL$17&lt;=30,OR(AL49="準",AL49="深"),OR(AM49="準",AM49="深"),OR(AN49="準",AN49="深")),20,IF(AND($D$1="二交代制",OR(AL49="当",AL49="明"),NOT(OR(AND(AL49="当",OR(AM49="明",AL$17=31,AM$18="×"),OR(AN49="休",AL$17=30,AL$17=31,AN$18="×")),AND(AL49="明",OR(AK49="当",AL$17=1),OR(AM49="休",AL$17=31,AM$18="×"))))),30,IF(AND($D$1="三交代制",AK49&lt;&gt;"準",AK49&lt;&gt;"深",OR(AL49="準",AL49="深"),(NOT(OR(AND(AL49="準",OR(AK49="日",AK49="休",AL$17=1,AND(AM49&lt;&gt;"準",AM49&lt;&gt;"深",AK49="")),OR(AM49="休",AND(AM49="準",OR(AN49="休",AL$17=30,AN$18="×")),AL$17=31,AM$18="×",AM49="")),AND(AL49="深",OR(AK49="休",AL$17=1,AND(AM49&lt;&gt;"準",AM49&lt;&gt;"深",AK49="")),OR(AM49="休",AND(OR(AM49="準",AM49="深"),OR(AN49="休",AL$17=30,AN$18="×")),AL$17=31,AM$18="×",AM49="")))))),40,0))))</f>
        <v>0</v>
      </c>
      <c r="AM190" s="193">
        <f t="shared" ref="AM190" si="782">IF(AND($D$1="二交代制",AM$17&gt;=1,AM$17&lt;=28,AM49="当",AN49="明",AO49="休",AP49="当"),10,IF(AND($D$1="三交代制",AM$17&gt;=2,AM$17&lt;=30,OR(AM49="準",AM49="深"),OR(AN49="準",AN49="深"),OR(AO49="準",AO49="深")),20,IF(AND($D$1="二交代制",OR(AM49="当",AM49="明"),NOT(OR(AND(AM49="当",OR(AN49="明",AM$17=31,AN$18="×"),OR(AO49="休",AM$17=30,AM$17=31,AO$18="×")),AND(AM49="明",OR(AL49="当",AM$17=1),OR(AN49="休",AM$17=31,AN$18="×"))))),30,IF(AND($D$1="三交代制",AL49&lt;&gt;"準",AL49&lt;&gt;"深",OR(AM49="準",AM49="深"),(NOT(OR(AND(AM49="準",OR(AL49="日",AL49="休",AM$17=1,AND(AN49&lt;&gt;"準",AN49&lt;&gt;"深",AL49="")),OR(AN49="休",AND(AN49="準",OR(AO49="休",AM$17=30,AO$18="×")),AM$17=31,AN$18="×",AN49="")),AND(AM49="深",OR(AL49="休",AM$17=1,AND(AN49&lt;&gt;"準",AN49&lt;&gt;"深",AL49="")),OR(AN49="休",AND(OR(AN49="準",AN49="深"),OR(AO49="休",AM$17=30,AO$18="×")),AM$17=31,AN$18="×",AN49="")))))),40,0))))</f>
        <v>0</v>
      </c>
      <c r="AN190" s="193">
        <f t="shared" ref="AN190" si="783">IF(AND($D$1="二交代制",AN$17&gt;=1,AN$17&lt;=28,AN49="当",AO49="明",AP49="休",AQ49="当"),10,IF(AND($D$1="三交代制",AN$17&gt;=2,AN$17&lt;=30,OR(AN49="準",AN49="深"),OR(AO49="準",AO49="深"),OR(AP49="準",AP49="深")),20,IF(AND($D$1="二交代制",OR(AN49="当",AN49="明"),NOT(OR(AND(AN49="当",OR(AO49="明",AN$17=31,AO$18="×"),OR(AP49="休",AN$17=30,AN$17=31,AP$18="×")),AND(AN49="明",OR(AM49="当",AN$17=1),OR(AO49="休",AN$17=31,AO$18="×"))))),30,IF(AND($D$1="三交代制",AM49&lt;&gt;"準",AM49&lt;&gt;"深",OR(AN49="準",AN49="深"),(NOT(OR(AND(AN49="準",OR(AM49="日",AM49="休",AN$17=1,AND(AO49&lt;&gt;"準",AO49&lt;&gt;"深",AM49="")),OR(AO49="休",AND(AO49="準",OR(AP49="休",AN$17=30,AP$18="×")),AN$17=31,AO$18="×",AO49="")),AND(AN49="深",OR(AM49="休",AN$17=1,AND(AO49&lt;&gt;"準",AO49&lt;&gt;"深",AM49="")),OR(AO49="休",AND(OR(AO49="準",AO49="深"),OR(AP49="休",AN$17=30,AP$18="×")),AN$17=31,AO$18="×",AO49="")))))),40,0))))</f>
        <v>0</v>
      </c>
      <c r="AO190" s="193">
        <f t="shared" ref="AO190" si="784">IF(AND($D$1="二交代制",AO$17&gt;=1,AO$17&lt;=28,AO49="当",AP49="明",AQ49="休",AR49="当"),10,IF(AND($D$1="三交代制",AO$17&gt;=2,AO$17&lt;=30,OR(AO49="準",AO49="深"),OR(AP49="準",AP49="深"),OR(AQ49="準",AQ49="深")),20,IF(AND($D$1="二交代制",OR(AO49="当",AO49="明"),NOT(OR(AND(AO49="当",OR(AP49="明",AO$17=31,AP$18="×"),OR(AQ49="休",AO$17=30,AO$17=31,AQ$18="×")),AND(AO49="明",OR(AN49="当",AO$17=1),OR(AP49="休",AO$17=31,AP$18="×"))))),30,IF(AND($D$1="三交代制",AN49&lt;&gt;"準",AN49&lt;&gt;"深",OR(AO49="準",AO49="深"),(NOT(OR(AND(AO49="準",OR(AN49="日",AN49="休",AO$17=1,AND(AP49&lt;&gt;"準",AP49&lt;&gt;"深",AN49="")),OR(AP49="休",AND(AP49="準",OR(AQ49="休",AO$17=30,AQ$18="×")),AO$17=31,AP$18="×",AP49="")),AND(AO49="深",OR(AN49="休",AO$17=1,AND(AP49&lt;&gt;"準",AP49&lt;&gt;"深",AN49="")),OR(AP49="休",AND(OR(AP49="準",AP49="深"),OR(AQ49="休",AO$17=30,AQ$18="×")),AO$17=31,AP$18="×",AP49="")))))),40,0))))</f>
        <v>0</v>
      </c>
      <c r="AP190" s="100"/>
      <c r="AQ190" s="100"/>
      <c r="BA190" s="284" t="s">
        <v>57</v>
      </c>
      <c r="BB190" s="285"/>
      <c r="BC190" s="285"/>
      <c r="BD190" s="102">
        <f>SUM(BD163:BD189)</f>
        <v>0</v>
      </c>
      <c r="BE190" s="102">
        <f t="shared" ref="BE190:CH190" si="785">SUM(BE163:BE189)</f>
        <v>0</v>
      </c>
      <c r="BF190" s="102">
        <f t="shared" si="785"/>
        <v>0</v>
      </c>
      <c r="BG190" s="102">
        <f t="shared" si="785"/>
        <v>0</v>
      </c>
      <c r="BH190" s="102">
        <f t="shared" si="785"/>
        <v>0</v>
      </c>
      <c r="BI190" s="102">
        <f t="shared" si="785"/>
        <v>0</v>
      </c>
      <c r="BJ190" s="102">
        <f t="shared" si="785"/>
        <v>0</v>
      </c>
      <c r="BK190" s="102">
        <f t="shared" si="785"/>
        <v>0</v>
      </c>
      <c r="BL190" s="102">
        <f t="shared" si="785"/>
        <v>0</v>
      </c>
      <c r="BM190" s="102">
        <f t="shared" si="785"/>
        <v>0</v>
      </c>
      <c r="BN190" s="102">
        <f t="shared" si="785"/>
        <v>0</v>
      </c>
      <c r="BO190" s="102">
        <f t="shared" si="785"/>
        <v>0</v>
      </c>
      <c r="BP190" s="102">
        <f t="shared" si="785"/>
        <v>0</v>
      </c>
      <c r="BQ190" s="102">
        <f t="shared" si="785"/>
        <v>0</v>
      </c>
      <c r="BR190" s="102">
        <f t="shared" si="785"/>
        <v>0</v>
      </c>
      <c r="BS190" s="102">
        <f t="shared" si="785"/>
        <v>0</v>
      </c>
      <c r="BT190" s="102">
        <f t="shared" si="785"/>
        <v>0</v>
      </c>
      <c r="BU190" s="102">
        <f t="shared" si="785"/>
        <v>0</v>
      </c>
      <c r="BV190" s="102">
        <f t="shared" si="785"/>
        <v>0</v>
      </c>
      <c r="BW190" s="102">
        <f t="shared" si="785"/>
        <v>0</v>
      </c>
      <c r="BX190" s="102">
        <f t="shared" si="785"/>
        <v>0</v>
      </c>
      <c r="BY190" s="102">
        <f t="shared" si="785"/>
        <v>0</v>
      </c>
      <c r="BZ190" s="102">
        <f t="shared" si="785"/>
        <v>0</v>
      </c>
      <c r="CA190" s="102">
        <f t="shared" si="785"/>
        <v>0</v>
      </c>
      <c r="CB190" s="102">
        <f t="shared" si="785"/>
        <v>0</v>
      </c>
      <c r="CC190" s="102">
        <f t="shared" si="785"/>
        <v>0</v>
      </c>
      <c r="CD190" s="102">
        <f t="shared" si="785"/>
        <v>0</v>
      </c>
      <c r="CE190" s="102">
        <f t="shared" si="785"/>
        <v>0</v>
      </c>
      <c r="CF190" s="102">
        <f t="shared" si="785"/>
        <v>0</v>
      </c>
      <c r="CG190" s="102">
        <f t="shared" si="785"/>
        <v>0</v>
      </c>
      <c r="CH190" s="103">
        <f t="shared" si="785"/>
        <v>0</v>
      </c>
    </row>
    <row r="191" spans="3:86" x14ac:dyDescent="0.4">
      <c r="I191" s="307"/>
      <c r="J191" s="202"/>
      <c r="K191" s="193"/>
      <c r="L191" s="193"/>
      <c r="M191" s="193"/>
      <c r="N191" s="193"/>
      <c r="O191" s="193"/>
      <c r="P191" s="193"/>
      <c r="Q191" s="193"/>
      <c r="R191" s="193"/>
      <c r="S191" s="193"/>
      <c r="T191" s="193"/>
      <c r="U191" s="193"/>
      <c r="V191" s="193"/>
      <c r="W191" s="193"/>
      <c r="X191" s="193"/>
      <c r="Y191" s="193"/>
      <c r="Z191" s="193"/>
      <c r="AA191" s="193"/>
      <c r="AB191" s="193"/>
      <c r="AC191" s="193"/>
      <c r="AD191" s="193"/>
      <c r="AE191" s="193"/>
      <c r="AF191" s="193"/>
      <c r="AG191" s="193"/>
      <c r="AH191" s="193"/>
      <c r="AI191" s="193"/>
      <c r="AJ191" s="193"/>
      <c r="AK191" s="193"/>
      <c r="AL191" s="193"/>
      <c r="AM191" s="193"/>
      <c r="AN191" s="193"/>
      <c r="AO191" s="193"/>
      <c r="AP191" s="100"/>
      <c r="AQ191" s="100"/>
    </row>
    <row r="192" spans="3:86" x14ac:dyDescent="0.4">
      <c r="I192" s="307"/>
      <c r="J192" s="201" t="str">
        <f t="shared" ref="J192" si="786">E51</f>
        <v>木村</v>
      </c>
      <c r="K192" s="193">
        <f t="shared" ref="K192" si="787">IF(AND($D$1="二交代制",K$17&gt;=1,K$17&lt;=28,K51="当",L51="明",M51="休",N51="当"),10,IF(AND($D$1="三交代制",K$17&gt;=2,K$17&lt;=30,OR(K51="準",K51="深"),OR(L51="準",L51="深"),OR(M51="準",M51="深")),20,IF(AND($D$1="二交代制",OR(K51="当",K51="明"),NOT(OR(AND(K51="当",OR(L51="明",K$17=31,L$18="×"),OR(M51="休",K$17=30,K$17=31,M$18="×")),AND(K51="明",OR(J51="当",K$17=1),OR(L51="休",K$17=31,L$18="×"))))),30,IF(AND($D$1="三交代制",J51&lt;&gt;"準",J51&lt;&gt;"深",OR(K51="準",K51="深"),(NOT(OR(AND(K51="準",OR(J51="日",J51="休",K$17=1,AND(L51&lt;&gt;"準",L51&lt;&gt;"深",J51="")),OR(L51="休",AND(L51="準",OR(M51="休",K$17=30,M$18="×")),K$17=31,L$18="×",L51="")),AND(K51="深",OR(J51="休",K$17=1,AND(L51&lt;&gt;"準",L51&lt;&gt;"深",J51="")),OR(L51="休",AND(OR(L51="準",L51="深"),OR(M51="休",K$17=30,M$18="×")),K$17=31,L$18="×",L51="")))))),40,0))))</f>
        <v>0</v>
      </c>
      <c r="L192" s="193">
        <f t="shared" ref="L192" si="788">IF(AND($D$1="二交代制",L$17&gt;=1,L$17&lt;=28,L51="当",M51="明",N51="休",O51="当"),10,IF(AND($D$1="三交代制",L$17&gt;=2,L$17&lt;=30,OR(L51="準",L51="深"),OR(M51="準",M51="深"),OR(N51="準",N51="深")),20,IF(AND($D$1="二交代制",OR(L51="当",L51="明"),NOT(OR(AND(L51="当",OR(M51="明",L$17=31,M$18="×"),OR(N51="休",L$17=30,L$17=31,N$18="×")),AND(L51="明",OR(K51="当",L$17=1),OR(M51="休",L$17=31,M$18="×"))))),30,IF(AND($D$1="三交代制",K51&lt;&gt;"準",K51&lt;&gt;"深",OR(L51="準",L51="深"),(NOT(OR(AND(L51="準",OR(K51="日",K51="休",L$17=1,AND(M51&lt;&gt;"準",M51&lt;&gt;"深",K51="")),OR(M51="休",AND(M51="準",OR(N51="休",L$17=30,N$18="×")),L$17=31,M$18="×",M51="")),AND(L51="深",OR(K51="休",L$17=1,AND(M51&lt;&gt;"準",M51&lt;&gt;"深",K51="")),OR(M51="休",AND(OR(M51="準",M51="深"),OR(N51="休",L$17=30,N$18="×")),L$17=31,M$18="×",M51="")))))),40,0))))</f>
        <v>0</v>
      </c>
      <c r="M192" s="193">
        <f t="shared" ref="M192" si="789">IF(AND($D$1="二交代制",M$17&gt;=1,M$17&lt;=28,M51="当",N51="明",O51="休",P51="当"),10,IF(AND($D$1="三交代制",M$17&gt;=2,M$17&lt;=30,OR(M51="準",M51="深"),OR(N51="準",N51="深"),OR(O51="準",O51="深")),20,IF(AND($D$1="二交代制",OR(M51="当",M51="明"),NOT(OR(AND(M51="当",OR(N51="明",M$17=31,N$18="×"),OR(O51="休",M$17=30,M$17=31,O$18="×")),AND(M51="明",OR(L51="当",M$17=1),OR(N51="休",M$17=31,N$18="×"))))),30,IF(AND($D$1="三交代制",L51&lt;&gt;"準",L51&lt;&gt;"深",OR(M51="準",M51="深"),(NOT(OR(AND(M51="準",OR(L51="日",L51="休",M$17=1,AND(N51&lt;&gt;"準",N51&lt;&gt;"深",L51="")),OR(N51="休",AND(N51="準",OR(O51="休",M$17=30,O$18="×")),M$17=31,N$18="×",N51="")),AND(M51="深",OR(L51="休",M$17=1,AND(N51&lt;&gt;"準",N51&lt;&gt;"深",L51="")),OR(N51="休",AND(OR(N51="準",N51="深"),OR(O51="休",M$17=30,O$18="×")),M$17=31,N$18="×",N51="")))))),40,0))))</f>
        <v>0</v>
      </c>
      <c r="N192" s="193">
        <f t="shared" ref="N192" si="790">IF(AND($D$1="二交代制",N$17&gt;=1,N$17&lt;=28,N51="当",O51="明",P51="休",Q51="当"),10,IF(AND($D$1="三交代制",N$17&gt;=2,N$17&lt;=30,OR(N51="準",N51="深"),OR(O51="準",O51="深"),OR(P51="準",P51="深")),20,IF(AND($D$1="二交代制",OR(N51="当",N51="明"),NOT(OR(AND(N51="当",OR(O51="明",N$17=31,O$18="×"),OR(P51="休",N$17=30,N$17=31,P$18="×")),AND(N51="明",OR(M51="当",N$17=1),OR(O51="休",N$17=31,O$18="×"))))),30,IF(AND($D$1="三交代制",M51&lt;&gt;"準",M51&lt;&gt;"深",OR(N51="準",N51="深"),(NOT(OR(AND(N51="準",OR(M51="日",M51="休",N$17=1,AND(O51&lt;&gt;"準",O51&lt;&gt;"深",M51="")),OR(O51="休",AND(O51="準",OR(P51="休",N$17=30,P$18="×")),N$17=31,O$18="×",O51="")),AND(N51="深",OR(M51="休",N$17=1,AND(O51&lt;&gt;"準",O51&lt;&gt;"深",M51="")),OR(O51="休",AND(OR(O51="準",O51="深"),OR(P51="休",N$17=30,P$18="×")),N$17=31,O$18="×",O51="")))))),40,0))))</f>
        <v>0</v>
      </c>
      <c r="O192" s="193">
        <f t="shared" ref="O192" si="791">IF(AND($D$1="二交代制",O$17&gt;=1,O$17&lt;=28,O51="当",P51="明",Q51="休",R51="当"),10,IF(AND($D$1="三交代制",O$17&gt;=2,O$17&lt;=30,OR(O51="準",O51="深"),OR(P51="準",P51="深"),OR(Q51="準",Q51="深")),20,IF(AND($D$1="二交代制",OR(O51="当",O51="明"),NOT(OR(AND(O51="当",OR(P51="明",O$17=31,P$18="×"),OR(Q51="休",O$17=30,O$17=31,Q$18="×")),AND(O51="明",OR(N51="当",O$17=1),OR(P51="休",O$17=31,P$18="×"))))),30,IF(AND($D$1="三交代制",N51&lt;&gt;"準",N51&lt;&gt;"深",OR(O51="準",O51="深"),(NOT(OR(AND(O51="準",OR(N51="日",N51="休",O$17=1,AND(P51&lt;&gt;"準",P51&lt;&gt;"深",N51="")),OR(P51="休",AND(P51="準",OR(Q51="休",O$17=30,Q$18="×")),O$17=31,P$18="×",P51="")),AND(O51="深",OR(N51="休",O$17=1,AND(P51&lt;&gt;"準",P51&lt;&gt;"深",N51="")),OR(P51="休",AND(OR(P51="準",P51="深"),OR(Q51="休",O$17=30,Q$18="×")),O$17=31,P$18="×",P51="")))))),40,0))))</f>
        <v>0</v>
      </c>
      <c r="P192" s="193">
        <f t="shared" ref="P192" si="792">IF(AND($D$1="二交代制",P$17&gt;=1,P$17&lt;=28,P51="当",Q51="明",R51="休",S51="当"),10,IF(AND($D$1="三交代制",P$17&gt;=2,P$17&lt;=30,OR(P51="準",P51="深"),OR(Q51="準",Q51="深"),OR(R51="準",R51="深")),20,IF(AND($D$1="二交代制",OR(P51="当",P51="明"),NOT(OR(AND(P51="当",OR(Q51="明",P$17=31,Q$18="×"),OR(R51="休",P$17=30,P$17=31,R$18="×")),AND(P51="明",OR(O51="当",P$17=1),OR(Q51="休",P$17=31,Q$18="×"))))),30,IF(AND($D$1="三交代制",O51&lt;&gt;"準",O51&lt;&gt;"深",OR(P51="準",P51="深"),(NOT(OR(AND(P51="準",OR(O51="日",O51="休",P$17=1,AND(Q51&lt;&gt;"準",Q51&lt;&gt;"深",O51="")),OR(Q51="休",AND(Q51="準",OR(R51="休",P$17=30,R$18="×")),P$17=31,Q$18="×",Q51="")),AND(P51="深",OR(O51="休",P$17=1,AND(Q51&lt;&gt;"準",Q51&lt;&gt;"深",O51="")),OR(Q51="休",AND(OR(Q51="準",Q51="深"),OR(R51="休",P$17=30,R$18="×")),P$17=31,Q$18="×",Q51="")))))),40,0))))</f>
        <v>0</v>
      </c>
      <c r="Q192" s="193">
        <f t="shared" ref="Q192" si="793">IF(AND($D$1="二交代制",Q$17&gt;=1,Q$17&lt;=28,Q51="当",R51="明",S51="休",T51="当"),10,IF(AND($D$1="三交代制",Q$17&gt;=2,Q$17&lt;=30,OR(Q51="準",Q51="深"),OR(R51="準",R51="深"),OR(S51="準",S51="深")),20,IF(AND($D$1="二交代制",OR(Q51="当",Q51="明"),NOT(OR(AND(Q51="当",OR(R51="明",Q$17=31,R$18="×"),OR(S51="休",Q$17=30,Q$17=31,S$18="×")),AND(Q51="明",OR(P51="当",Q$17=1),OR(R51="休",Q$17=31,R$18="×"))))),30,IF(AND($D$1="三交代制",P51&lt;&gt;"準",P51&lt;&gt;"深",OR(Q51="準",Q51="深"),(NOT(OR(AND(Q51="準",OR(P51="日",P51="休",Q$17=1,AND(R51&lt;&gt;"準",R51&lt;&gt;"深",P51="")),OR(R51="休",AND(R51="準",OR(S51="休",Q$17=30,S$18="×")),Q$17=31,R$18="×",R51="")),AND(Q51="深",OR(P51="休",Q$17=1,AND(R51&lt;&gt;"準",R51&lt;&gt;"深",P51="")),OR(R51="休",AND(OR(R51="準",R51="深"),OR(S51="休",Q$17=30,S$18="×")),Q$17=31,R$18="×",R51="")))))),40,0))))</f>
        <v>0</v>
      </c>
      <c r="R192" s="193">
        <f t="shared" ref="R192" si="794">IF(AND($D$1="二交代制",R$17&gt;=1,R$17&lt;=28,R51="当",S51="明",T51="休",U51="当"),10,IF(AND($D$1="三交代制",R$17&gt;=2,R$17&lt;=30,OR(R51="準",R51="深"),OR(S51="準",S51="深"),OR(T51="準",T51="深")),20,IF(AND($D$1="二交代制",OR(R51="当",R51="明"),NOT(OR(AND(R51="当",OR(S51="明",R$17=31,S$18="×"),OR(T51="休",R$17=30,R$17=31,T$18="×")),AND(R51="明",OR(Q51="当",R$17=1),OR(S51="休",R$17=31,S$18="×"))))),30,IF(AND($D$1="三交代制",Q51&lt;&gt;"準",Q51&lt;&gt;"深",OR(R51="準",R51="深"),(NOT(OR(AND(R51="準",OR(Q51="日",Q51="休",R$17=1,AND(S51&lt;&gt;"準",S51&lt;&gt;"深",Q51="")),OR(S51="休",AND(S51="準",OR(T51="休",R$17=30,T$18="×")),R$17=31,S$18="×",S51="")),AND(R51="深",OR(Q51="休",R$17=1,AND(S51&lt;&gt;"準",S51&lt;&gt;"深",Q51="")),OR(S51="休",AND(OR(S51="準",S51="深"),OR(T51="休",R$17=30,T$18="×")),R$17=31,S$18="×",S51="")))))),40,0))))</f>
        <v>0</v>
      </c>
      <c r="S192" s="193">
        <f t="shared" ref="S192" si="795">IF(AND($D$1="二交代制",S$17&gt;=1,S$17&lt;=28,S51="当",T51="明",U51="休",V51="当"),10,IF(AND($D$1="三交代制",S$17&gt;=2,S$17&lt;=30,OR(S51="準",S51="深"),OR(T51="準",T51="深"),OR(U51="準",U51="深")),20,IF(AND($D$1="二交代制",OR(S51="当",S51="明"),NOT(OR(AND(S51="当",OR(T51="明",S$17=31,T$18="×"),OR(U51="休",S$17=30,S$17=31,U$18="×")),AND(S51="明",OR(R51="当",S$17=1),OR(T51="休",S$17=31,T$18="×"))))),30,IF(AND($D$1="三交代制",R51&lt;&gt;"準",R51&lt;&gt;"深",OR(S51="準",S51="深"),(NOT(OR(AND(S51="準",OR(R51="日",R51="休",S$17=1,AND(T51&lt;&gt;"準",T51&lt;&gt;"深",R51="")),OR(T51="休",AND(T51="準",OR(U51="休",S$17=30,U$18="×")),S$17=31,T$18="×",T51="")),AND(S51="深",OR(R51="休",S$17=1,AND(T51&lt;&gt;"準",T51&lt;&gt;"深",R51="")),OR(T51="休",AND(OR(T51="準",T51="深"),OR(U51="休",S$17=30,U$18="×")),S$17=31,T$18="×",T51="")))))),40,0))))</f>
        <v>0</v>
      </c>
      <c r="T192" s="193">
        <f t="shared" ref="T192" si="796">IF(AND($D$1="二交代制",T$17&gt;=1,T$17&lt;=28,T51="当",U51="明",V51="休",W51="当"),10,IF(AND($D$1="三交代制",T$17&gt;=2,T$17&lt;=30,OR(T51="準",T51="深"),OR(U51="準",U51="深"),OR(V51="準",V51="深")),20,IF(AND($D$1="二交代制",OR(T51="当",T51="明"),NOT(OR(AND(T51="当",OR(U51="明",T$17=31,U$18="×"),OR(V51="休",T$17=30,T$17=31,V$18="×")),AND(T51="明",OR(S51="当",T$17=1),OR(U51="休",T$17=31,U$18="×"))))),30,IF(AND($D$1="三交代制",S51&lt;&gt;"準",S51&lt;&gt;"深",OR(T51="準",T51="深"),(NOT(OR(AND(T51="準",OR(S51="日",S51="休",T$17=1,AND(U51&lt;&gt;"準",U51&lt;&gt;"深",S51="")),OR(U51="休",AND(U51="準",OR(V51="休",T$17=30,V$18="×")),T$17=31,U$18="×",U51="")),AND(T51="深",OR(S51="休",T$17=1,AND(U51&lt;&gt;"準",U51&lt;&gt;"深",S51="")),OR(U51="休",AND(OR(U51="準",U51="深"),OR(V51="休",T$17=30,V$18="×")),T$17=31,U$18="×",U51="")))))),40,0))))</f>
        <v>0</v>
      </c>
      <c r="U192" s="193">
        <f t="shared" ref="U192" si="797">IF(AND($D$1="二交代制",U$17&gt;=1,U$17&lt;=28,U51="当",V51="明",W51="休",X51="当"),10,IF(AND($D$1="三交代制",U$17&gt;=2,U$17&lt;=30,OR(U51="準",U51="深"),OR(V51="準",V51="深"),OR(W51="準",W51="深")),20,IF(AND($D$1="二交代制",OR(U51="当",U51="明"),NOT(OR(AND(U51="当",OR(V51="明",U$17=31,V$18="×"),OR(W51="休",U$17=30,U$17=31,W$18="×")),AND(U51="明",OR(T51="当",U$17=1),OR(V51="休",U$17=31,V$18="×"))))),30,IF(AND($D$1="三交代制",T51&lt;&gt;"準",T51&lt;&gt;"深",OR(U51="準",U51="深"),(NOT(OR(AND(U51="準",OR(T51="日",T51="休",U$17=1,AND(V51&lt;&gt;"準",V51&lt;&gt;"深",T51="")),OR(V51="休",AND(V51="準",OR(W51="休",U$17=30,W$18="×")),U$17=31,V$18="×",V51="")),AND(U51="深",OR(T51="休",U$17=1,AND(V51&lt;&gt;"準",V51&lt;&gt;"深",T51="")),OR(V51="休",AND(OR(V51="準",V51="深"),OR(W51="休",U$17=30,W$18="×")),U$17=31,V$18="×",V51="")))))),40,0))))</f>
        <v>0</v>
      </c>
      <c r="V192" s="193">
        <f t="shared" ref="V192" si="798">IF(AND($D$1="二交代制",V$17&gt;=1,V$17&lt;=28,V51="当",W51="明",X51="休",Y51="当"),10,IF(AND($D$1="三交代制",V$17&gt;=2,V$17&lt;=30,OR(V51="準",V51="深"),OR(W51="準",W51="深"),OR(X51="準",X51="深")),20,IF(AND($D$1="二交代制",OR(V51="当",V51="明"),NOT(OR(AND(V51="当",OR(W51="明",V$17=31,W$18="×"),OR(X51="休",V$17=30,V$17=31,X$18="×")),AND(V51="明",OR(U51="当",V$17=1),OR(W51="休",V$17=31,W$18="×"))))),30,IF(AND($D$1="三交代制",U51&lt;&gt;"準",U51&lt;&gt;"深",OR(V51="準",V51="深"),(NOT(OR(AND(V51="準",OR(U51="日",U51="休",V$17=1,AND(W51&lt;&gt;"準",W51&lt;&gt;"深",U51="")),OR(W51="休",AND(W51="準",OR(X51="休",V$17=30,X$18="×")),V$17=31,W$18="×",W51="")),AND(V51="深",OR(U51="休",V$17=1,AND(W51&lt;&gt;"準",W51&lt;&gt;"深",U51="")),OR(W51="休",AND(OR(W51="準",W51="深"),OR(X51="休",V$17=30,X$18="×")),V$17=31,W$18="×",W51="")))))),40,0))))</f>
        <v>0</v>
      </c>
      <c r="W192" s="193">
        <f t="shared" ref="W192" si="799">IF(AND($D$1="二交代制",W$17&gt;=1,W$17&lt;=28,W51="当",X51="明",Y51="休",Z51="当"),10,IF(AND($D$1="三交代制",W$17&gt;=2,W$17&lt;=30,OR(W51="準",W51="深"),OR(X51="準",X51="深"),OR(Y51="準",Y51="深")),20,IF(AND($D$1="二交代制",OR(W51="当",W51="明"),NOT(OR(AND(W51="当",OR(X51="明",W$17=31,X$18="×"),OR(Y51="休",W$17=30,W$17=31,Y$18="×")),AND(W51="明",OR(V51="当",W$17=1),OR(X51="休",W$17=31,X$18="×"))))),30,IF(AND($D$1="三交代制",V51&lt;&gt;"準",V51&lt;&gt;"深",OR(W51="準",W51="深"),(NOT(OR(AND(W51="準",OR(V51="日",V51="休",W$17=1,AND(X51&lt;&gt;"準",X51&lt;&gt;"深",V51="")),OR(X51="休",AND(X51="準",OR(Y51="休",W$17=30,Y$18="×")),W$17=31,X$18="×",X51="")),AND(W51="深",OR(V51="休",W$17=1,AND(X51&lt;&gt;"準",X51&lt;&gt;"深",V51="")),OR(X51="休",AND(OR(X51="準",X51="深"),OR(Y51="休",W$17=30,Y$18="×")),W$17=31,X$18="×",X51="")))))),40,0))))</f>
        <v>0</v>
      </c>
      <c r="X192" s="193">
        <f t="shared" ref="X192" si="800">IF(AND($D$1="二交代制",X$17&gt;=1,X$17&lt;=28,X51="当",Y51="明",Z51="休",AA51="当"),10,IF(AND($D$1="三交代制",X$17&gt;=2,X$17&lt;=30,OR(X51="準",X51="深"),OR(Y51="準",Y51="深"),OR(Z51="準",Z51="深")),20,IF(AND($D$1="二交代制",OR(X51="当",X51="明"),NOT(OR(AND(X51="当",OR(Y51="明",X$17=31,Y$18="×"),OR(Z51="休",X$17=30,X$17=31,Z$18="×")),AND(X51="明",OR(W51="当",X$17=1),OR(Y51="休",X$17=31,Y$18="×"))))),30,IF(AND($D$1="三交代制",W51&lt;&gt;"準",W51&lt;&gt;"深",OR(X51="準",X51="深"),(NOT(OR(AND(X51="準",OR(W51="日",W51="休",X$17=1,AND(Y51&lt;&gt;"準",Y51&lt;&gt;"深",W51="")),OR(Y51="休",AND(Y51="準",OR(Z51="休",X$17=30,Z$18="×")),X$17=31,Y$18="×",Y51="")),AND(X51="深",OR(W51="休",X$17=1,AND(Y51&lt;&gt;"準",Y51&lt;&gt;"深",W51="")),OR(Y51="休",AND(OR(Y51="準",Y51="深"),OR(Z51="休",X$17=30,Z$18="×")),X$17=31,Y$18="×",Y51="")))))),40,0))))</f>
        <v>0</v>
      </c>
      <c r="Y192" s="193">
        <f t="shared" ref="Y192" si="801">IF(AND($D$1="二交代制",Y$17&gt;=1,Y$17&lt;=28,Y51="当",Z51="明",AA51="休",AB51="当"),10,IF(AND($D$1="三交代制",Y$17&gt;=2,Y$17&lt;=30,OR(Y51="準",Y51="深"),OR(Z51="準",Z51="深"),OR(AA51="準",AA51="深")),20,IF(AND($D$1="二交代制",OR(Y51="当",Y51="明"),NOT(OR(AND(Y51="当",OR(Z51="明",Y$17=31,Z$18="×"),OR(AA51="休",Y$17=30,Y$17=31,AA$18="×")),AND(Y51="明",OR(X51="当",Y$17=1),OR(Z51="休",Y$17=31,Z$18="×"))))),30,IF(AND($D$1="三交代制",X51&lt;&gt;"準",X51&lt;&gt;"深",OR(Y51="準",Y51="深"),(NOT(OR(AND(Y51="準",OR(X51="日",X51="休",Y$17=1,AND(Z51&lt;&gt;"準",Z51&lt;&gt;"深",X51="")),OR(Z51="休",AND(Z51="準",OR(AA51="休",Y$17=30,AA$18="×")),Y$17=31,Z$18="×",Z51="")),AND(Y51="深",OR(X51="休",Y$17=1,AND(Z51&lt;&gt;"準",Z51&lt;&gt;"深",X51="")),OR(Z51="休",AND(OR(Z51="準",Z51="深"),OR(AA51="休",Y$17=30,AA$18="×")),Y$17=31,Z$18="×",Z51="")))))),40,0))))</f>
        <v>0</v>
      </c>
      <c r="Z192" s="193">
        <f t="shared" ref="Z192" si="802">IF(AND($D$1="二交代制",Z$17&gt;=1,Z$17&lt;=28,Z51="当",AA51="明",AB51="休",AC51="当"),10,IF(AND($D$1="三交代制",Z$17&gt;=2,Z$17&lt;=30,OR(Z51="準",Z51="深"),OR(AA51="準",AA51="深"),OR(AB51="準",AB51="深")),20,IF(AND($D$1="二交代制",OR(Z51="当",Z51="明"),NOT(OR(AND(Z51="当",OR(AA51="明",Z$17=31,AA$18="×"),OR(AB51="休",Z$17=30,Z$17=31,AB$18="×")),AND(Z51="明",OR(Y51="当",Z$17=1),OR(AA51="休",Z$17=31,AA$18="×"))))),30,IF(AND($D$1="三交代制",Y51&lt;&gt;"準",Y51&lt;&gt;"深",OR(Z51="準",Z51="深"),(NOT(OR(AND(Z51="準",OR(Y51="日",Y51="休",Z$17=1,AND(AA51&lt;&gt;"準",AA51&lt;&gt;"深",Y51="")),OR(AA51="休",AND(AA51="準",OR(AB51="休",Z$17=30,AB$18="×")),Z$17=31,AA$18="×",AA51="")),AND(Z51="深",OR(Y51="休",Z$17=1,AND(AA51&lt;&gt;"準",AA51&lt;&gt;"深",Y51="")),OR(AA51="休",AND(OR(AA51="準",AA51="深"),OR(AB51="休",Z$17=30,AB$18="×")),Z$17=31,AA$18="×",AA51="")))))),40,0))))</f>
        <v>0</v>
      </c>
      <c r="AA192" s="193">
        <f t="shared" ref="AA192" si="803">IF(AND($D$1="二交代制",AA$17&gt;=1,AA$17&lt;=28,AA51="当",AB51="明",AC51="休",AD51="当"),10,IF(AND($D$1="三交代制",AA$17&gt;=2,AA$17&lt;=30,OR(AA51="準",AA51="深"),OR(AB51="準",AB51="深"),OR(AC51="準",AC51="深")),20,IF(AND($D$1="二交代制",OR(AA51="当",AA51="明"),NOT(OR(AND(AA51="当",OR(AB51="明",AA$17=31,AB$18="×"),OR(AC51="休",AA$17=30,AA$17=31,AC$18="×")),AND(AA51="明",OR(Z51="当",AA$17=1),OR(AB51="休",AA$17=31,AB$18="×"))))),30,IF(AND($D$1="三交代制",Z51&lt;&gt;"準",Z51&lt;&gt;"深",OR(AA51="準",AA51="深"),(NOT(OR(AND(AA51="準",OR(Z51="日",Z51="休",AA$17=1,AND(AB51&lt;&gt;"準",AB51&lt;&gt;"深",Z51="")),OR(AB51="休",AND(AB51="準",OR(AC51="休",AA$17=30,AC$18="×")),AA$17=31,AB$18="×",AB51="")),AND(AA51="深",OR(Z51="休",AA$17=1,AND(AB51&lt;&gt;"準",AB51&lt;&gt;"深",Z51="")),OR(AB51="休",AND(OR(AB51="準",AB51="深"),OR(AC51="休",AA$17=30,AC$18="×")),AA$17=31,AB$18="×",AB51="")))))),40,0))))</f>
        <v>0</v>
      </c>
      <c r="AB192" s="193">
        <f t="shared" ref="AB192" si="804">IF(AND($D$1="二交代制",AB$17&gt;=1,AB$17&lt;=28,AB51="当",AC51="明",AD51="休",AE51="当"),10,IF(AND($D$1="三交代制",AB$17&gt;=2,AB$17&lt;=30,OR(AB51="準",AB51="深"),OR(AC51="準",AC51="深"),OR(AD51="準",AD51="深")),20,IF(AND($D$1="二交代制",OR(AB51="当",AB51="明"),NOT(OR(AND(AB51="当",OR(AC51="明",AB$17=31,AC$18="×"),OR(AD51="休",AB$17=30,AB$17=31,AD$18="×")),AND(AB51="明",OR(AA51="当",AB$17=1),OR(AC51="休",AB$17=31,AC$18="×"))))),30,IF(AND($D$1="三交代制",AA51&lt;&gt;"準",AA51&lt;&gt;"深",OR(AB51="準",AB51="深"),(NOT(OR(AND(AB51="準",OR(AA51="日",AA51="休",AB$17=1,AND(AC51&lt;&gt;"準",AC51&lt;&gt;"深",AA51="")),OR(AC51="休",AND(AC51="準",OR(AD51="休",AB$17=30,AD$18="×")),AB$17=31,AC$18="×",AC51="")),AND(AB51="深",OR(AA51="休",AB$17=1,AND(AC51&lt;&gt;"準",AC51&lt;&gt;"深",AA51="")),OR(AC51="休",AND(OR(AC51="準",AC51="深"),OR(AD51="休",AB$17=30,AD$18="×")),AB$17=31,AC$18="×",AC51="")))))),40,0))))</f>
        <v>0</v>
      </c>
      <c r="AC192" s="193">
        <f t="shared" ref="AC192" si="805">IF(AND($D$1="二交代制",AC$17&gt;=1,AC$17&lt;=28,AC51="当",AD51="明",AE51="休",AF51="当"),10,IF(AND($D$1="三交代制",AC$17&gt;=2,AC$17&lt;=30,OR(AC51="準",AC51="深"),OR(AD51="準",AD51="深"),OR(AE51="準",AE51="深")),20,IF(AND($D$1="二交代制",OR(AC51="当",AC51="明"),NOT(OR(AND(AC51="当",OR(AD51="明",AC$17=31,AD$18="×"),OR(AE51="休",AC$17=30,AC$17=31,AE$18="×")),AND(AC51="明",OR(AB51="当",AC$17=1),OR(AD51="休",AC$17=31,AD$18="×"))))),30,IF(AND($D$1="三交代制",AB51&lt;&gt;"準",AB51&lt;&gt;"深",OR(AC51="準",AC51="深"),(NOT(OR(AND(AC51="準",OR(AB51="日",AB51="休",AC$17=1,AND(AD51&lt;&gt;"準",AD51&lt;&gt;"深",AB51="")),OR(AD51="休",AND(AD51="準",OR(AE51="休",AC$17=30,AE$18="×")),AC$17=31,AD$18="×",AD51="")),AND(AC51="深",OR(AB51="休",AC$17=1,AND(AD51&lt;&gt;"準",AD51&lt;&gt;"深",AB51="")),OR(AD51="休",AND(OR(AD51="準",AD51="深"),OR(AE51="休",AC$17=30,AE$18="×")),AC$17=31,AD$18="×",AD51="")))))),40,0))))</f>
        <v>0</v>
      </c>
      <c r="AD192" s="193">
        <f t="shared" ref="AD192" si="806">IF(AND($D$1="二交代制",AD$17&gt;=1,AD$17&lt;=28,AD51="当",AE51="明",AF51="休",AG51="当"),10,IF(AND($D$1="三交代制",AD$17&gt;=2,AD$17&lt;=30,OR(AD51="準",AD51="深"),OR(AE51="準",AE51="深"),OR(AF51="準",AF51="深")),20,IF(AND($D$1="二交代制",OR(AD51="当",AD51="明"),NOT(OR(AND(AD51="当",OR(AE51="明",AD$17=31,AE$18="×"),OR(AF51="休",AD$17=30,AD$17=31,AF$18="×")),AND(AD51="明",OR(AC51="当",AD$17=1),OR(AE51="休",AD$17=31,AE$18="×"))))),30,IF(AND($D$1="三交代制",AC51&lt;&gt;"準",AC51&lt;&gt;"深",OR(AD51="準",AD51="深"),(NOT(OR(AND(AD51="準",OR(AC51="日",AC51="休",AD$17=1,AND(AE51&lt;&gt;"準",AE51&lt;&gt;"深",AC51="")),OR(AE51="休",AND(AE51="準",OR(AF51="休",AD$17=30,AF$18="×")),AD$17=31,AE$18="×",AE51="")),AND(AD51="深",OR(AC51="休",AD$17=1,AND(AE51&lt;&gt;"準",AE51&lt;&gt;"深",AC51="")),OR(AE51="休",AND(OR(AE51="準",AE51="深"),OR(AF51="休",AD$17=30,AF$18="×")),AD$17=31,AE$18="×",AE51="")))))),40,0))))</f>
        <v>0</v>
      </c>
      <c r="AE192" s="193">
        <f t="shared" ref="AE192" si="807">IF(AND($D$1="二交代制",AE$17&gt;=1,AE$17&lt;=28,AE51="当",AF51="明",AG51="休",AH51="当"),10,IF(AND($D$1="三交代制",AE$17&gt;=2,AE$17&lt;=30,OR(AE51="準",AE51="深"),OR(AF51="準",AF51="深"),OR(AG51="準",AG51="深")),20,IF(AND($D$1="二交代制",OR(AE51="当",AE51="明"),NOT(OR(AND(AE51="当",OR(AF51="明",AE$17=31,AF$18="×"),OR(AG51="休",AE$17=30,AE$17=31,AG$18="×")),AND(AE51="明",OR(AD51="当",AE$17=1),OR(AF51="休",AE$17=31,AF$18="×"))))),30,IF(AND($D$1="三交代制",AD51&lt;&gt;"準",AD51&lt;&gt;"深",OR(AE51="準",AE51="深"),(NOT(OR(AND(AE51="準",OR(AD51="日",AD51="休",AE$17=1,AND(AF51&lt;&gt;"準",AF51&lt;&gt;"深",AD51="")),OR(AF51="休",AND(AF51="準",OR(AG51="休",AE$17=30,AG$18="×")),AE$17=31,AF$18="×",AF51="")),AND(AE51="深",OR(AD51="休",AE$17=1,AND(AF51&lt;&gt;"準",AF51&lt;&gt;"深",AD51="")),OR(AF51="休",AND(OR(AF51="準",AF51="深"),OR(AG51="休",AE$17=30,AG$18="×")),AE$17=31,AF$18="×",AF51="")))))),40,0))))</f>
        <v>0</v>
      </c>
      <c r="AF192" s="193">
        <f t="shared" ref="AF192" si="808">IF(AND($D$1="二交代制",AF$17&gt;=1,AF$17&lt;=28,AF51="当",AG51="明",AH51="休",AI51="当"),10,IF(AND($D$1="三交代制",AF$17&gt;=2,AF$17&lt;=30,OR(AF51="準",AF51="深"),OR(AG51="準",AG51="深"),OR(AH51="準",AH51="深")),20,IF(AND($D$1="二交代制",OR(AF51="当",AF51="明"),NOT(OR(AND(AF51="当",OR(AG51="明",AF$17=31,AG$18="×"),OR(AH51="休",AF$17=30,AF$17=31,AH$18="×")),AND(AF51="明",OR(AE51="当",AF$17=1),OR(AG51="休",AF$17=31,AG$18="×"))))),30,IF(AND($D$1="三交代制",AE51&lt;&gt;"準",AE51&lt;&gt;"深",OR(AF51="準",AF51="深"),(NOT(OR(AND(AF51="準",OR(AE51="日",AE51="休",AF$17=1,AND(AG51&lt;&gt;"準",AG51&lt;&gt;"深",AE51="")),OR(AG51="休",AND(AG51="準",OR(AH51="休",AF$17=30,AH$18="×")),AF$17=31,AG$18="×",AG51="")),AND(AF51="深",OR(AE51="休",AF$17=1,AND(AG51&lt;&gt;"準",AG51&lt;&gt;"深",AE51="")),OR(AG51="休",AND(OR(AG51="準",AG51="深"),OR(AH51="休",AF$17=30,AH$18="×")),AF$17=31,AG$18="×",AG51="")))))),40,0))))</f>
        <v>0</v>
      </c>
      <c r="AG192" s="193">
        <f t="shared" ref="AG192" si="809">IF(AND($D$1="二交代制",AG$17&gt;=1,AG$17&lt;=28,AG51="当",AH51="明",AI51="休",AJ51="当"),10,IF(AND($D$1="三交代制",AG$17&gt;=2,AG$17&lt;=30,OR(AG51="準",AG51="深"),OR(AH51="準",AH51="深"),OR(AI51="準",AI51="深")),20,IF(AND($D$1="二交代制",OR(AG51="当",AG51="明"),NOT(OR(AND(AG51="当",OR(AH51="明",AG$17=31,AH$18="×"),OR(AI51="休",AG$17=30,AG$17=31,AI$18="×")),AND(AG51="明",OR(AF51="当",AG$17=1),OR(AH51="休",AG$17=31,AH$18="×"))))),30,IF(AND($D$1="三交代制",AF51&lt;&gt;"準",AF51&lt;&gt;"深",OR(AG51="準",AG51="深"),(NOT(OR(AND(AG51="準",OR(AF51="日",AF51="休",AG$17=1,AND(AH51&lt;&gt;"準",AH51&lt;&gt;"深",AF51="")),OR(AH51="休",AND(AH51="準",OR(AI51="休",AG$17=30,AI$18="×")),AG$17=31,AH$18="×",AH51="")),AND(AG51="深",OR(AF51="休",AG$17=1,AND(AH51&lt;&gt;"準",AH51&lt;&gt;"深",AF51="")),OR(AH51="休",AND(OR(AH51="準",AH51="深"),OR(AI51="休",AG$17=30,AI$18="×")),AG$17=31,AH$18="×",AH51="")))))),40,0))))</f>
        <v>0</v>
      </c>
      <c r="AH192" s="193">
        <f t="shared" ref="AH192" si="810">IF(AND($D$1="二交代制",AH$17&gt;=1,AH$17&lt;=28,AH51="当",AI51="明",AJ51="休",AK51="当"),10,IF(AND($D$1="三交代制",AH$17&gt;=2,AH$17&lt;=30,OR(AH51="準",AH51="深"),OR(AI51="準",AI51="深"),OR(AJ51="準",AJ51="深")),20,IF(AND($D$1="二交代制",OR(AH51="当",AH51="明"),NOT(OR(AND(AH51="当",OR(AI51="明",AH$17=31,AI$18="×"),OR(AJ51="休",AH$17=30,AH$17=31,AJ$18="×")),AND(AH51="明",OR(AG51="当",AH$17=1),OR(AI51="休",AH$17=31,AI$18="×"))))),30,IF(AND($D$1="三交代制",AG51&lt;&gt;"準",AG51&lt;&gt;"深",OR(AH51="準",AH51="深"),(NOT(OR(AND(AH51="準",OR(AG51="日",AG51="休",AH$17=1,AND(AI51&lt;&gt;"準",AI51&lt;&gt;"深",AG51="")),OR(AI51="休",AND(AI51="準",OR(AJ51="休",AH$17=30,AJ$18="×")),AH$17=31,AI$18="×",AI51="")),AND(AH51="深",OR(AG51="休",AH$17=1,AND(AI51&lt;&gt;"準",AI51&lt;&gt;"深",AG51="")),OR(AI51="休",AND(OR(AI51="準",AI51="深"),OR(AJ51="休",AH$17=30,AJ$18="×")),AH$17=31,AI$18="×",AI51="")))))),40,0))))</f>
        <v>0</v>
      </c>
      <c r="AI192" s="193">
        <f t="shared" ref="AI192" si="811">IF(AND($D$1="二交代制",AI$17&gt;=1,AI$17&lt;=28,AI51="当",AJ51="明",AK51="休",AL51="当"),10,IF(AND($D$1="三交代制",AI$17&gt;=2,AI$17&lt;=30,OR(AI51="準",AI51="深"),OR(AJ51="準",AJ51="深"),OR(AK51="準",AK51="深")),20,IF(AND($D$1="二交代制",OR(AI51="当",AI51="明"),NOT(OR(AND(AI51="当",OR(AJ51="明",AI$17=31,AJ$18="×"),OR(AK51="休",AI$17=30,AI$17=31,AK$18="×")),AND(AI51="明",OR(AH51="当",AI$17=1),OR(AJ51="休",AI$17=31,AJ$18="×"))))),30,IF(AND($D$1="三交代制",AH51&lt;&gt;"準",AH51&lt;&gt;"深",OR(AI51="準",AI51="深"),(NOT(OR(AND(AI51="準",OR(AH51="日",AH51="休",AI$17=1,AND(AJ51&lt;&gt;"準",AJ51&lt;&gt;"深",AH51="")),OR(AJ51="休",AND(AJ51="準",OR(AK51="休",AI$17=30,AK$18="×")),AI$17=31,AJ$18="×",AJ51="")),AND(AI51="深",OR(AH51="休",AI$17=1,AND(AJ51&lt;&gt;"準",AJ51&lt;&gt;"深",AH51="")),OR(AJ51="休",AND(OR(AJ51="準",AJ51="深"),OR(AK51="休",AI$17=30,AK$18="×")),AI$17=31,AJ$18="×",AJ51="")))))),40,0))))</f>
        <v>0</v>
      </c>
      <c r="AJ192" s="193">
        <f t="shared" ref="AJ192" si="812">IF(AND($D$1="二交代制",AJ$17&gt;=1,AJ$17&lt;=28,AJ51="当",AK51="明",AL51="休",AM51="当"),10,IF(AND($D$1="三交代制",AJ$17&gt;=2,AJ$17&lt;=30,OR(AJ51="準",AJ51="深"),OR(AK51="準",AK51="深"),OR(AL51="準",AL51="深")),20,IF(AND($D$1="二交代制",OR(AJ51="当",AJ51="明"),NOT(OR(AND(AJ51="当",OR(AK51="明",AJ$17=31,AK$18="×"),OR(AL51="休",AJ$17=30,AJ$17=31,AL$18="×")),AND(AJ51="明",OR(AI51="当",AJ$17=1),OR(AK51="休",AJ$17=31,AK$18="×"))))),30,IF(AND($D$1="三交代制",AI51&lt;&gt;"準",AI51&lt;&gt;"深",OR(AJ51="準",AJ51="深"),(NOT(OR(AND(AJ51="準",OR(AI51="日",AI51="休",AJ$17=1,AND(AK51&lt;&gt;"準",AK51&lt;&gt;"深",AI51="")),OR(AK51="休",AND(AK51="準",OR(AL51="休",AJ$17=30,AL$18="×")),AJ$17=31,AK$18="×",AK51="")),AND(AJ51="深",OR(AI51="休",AJ$17=1,AND(AK51&lt;&gt;"準",AK51&lt;&gt;"深",AI51="")),OR(AK51="休",AND(OR(AK51="準",AK51="深"),OR(AL51="休",AJ$17=30,AL$18="×")),AJ$17=31,AK$18="×",AK51="")))))),40,0))))</f>
        <v>0</v>
      </c>
      <c r="AK192" s="193">
        <f t="shared" ref="AK192" si="813">IF(AND($D$1="二交代制",AK$17&gt;=1,AK$17&lt;=28,AK51="当",AL51="明",AM51="休",AN51="当"),10,IF(AND($D$1="三交代制",AK$17&gt;=2,AK$17&lt;=30,OR(AK51="準",AK51="深"),OR(AL51="準",AL51="深"),OR(AM51="準",AM51="深")),20,IF(AND($D$1="二交代制",OR(AK51="当",AK51="明"),NOT(OR(AND(AK51="当",OR(AL51="明",AK$17=31,AL$18="×"),OR(AM51="休",AK$17=30,AK$17=31,AM$18="×")),AND(AK51="明",OR(AJ51="当",AK$17=1),OR(AL51="休",AK$17=31,AL$18="×"))))),30,IF(AND($D$1="三交代制",AJ51&lt;&gt;"準",AJ51&lt;&gt;"深",OR(AK51="準",AK51="深"),(NOT(OR(AND(AK51="準",OR(AJ51="日",AJ51="休",AK$17=1,AND(AL51&lt;&gt;"準",AL51&lt;&gt;"深",AJ51="")),OR(AL51="休",AND(AL51="準",OR(AM51="休",AK$17=30,AM$18="×")),AK$17=31,AL$18="×",AL51="")),AND(AK51="深",OR(AJ51="休",AK$17=1,AND(AL51&lt;&gt;"準",AL51&lt;&gt;"深",AJ51="")),OR(AL51="休",AND(OR(AL51="準",AL51="深"),OR(AM51="休",AK$17=30,AM$18="×")),AK$17=31,AL$18="×",AL51="")))))),40,0))))</f>
        <v>0</v>
      </c>
      <c r="AL192" s="193">
        <f t="shared" ref="AL192" si="814">IF(AND($D$1="二交代制",AL$17&gt;=1,AL$17&lt;=28,AL51="当",AM51="明",AN51="休",AO51="当"),10,IF(AND($D$1="三交代制",AL$17&gt;=2,AL$17&lt;=30,OR(AL51="準",AL51="深"),OR(AM51="準",AM51="深"),OR(AN51="準",AN51="深")),20,IF(AND($D$1="二交代制",OR(AL51="当",AL51="明"),NOT(OR(AND(AL51="当",OR(AM51="明",AL$17=31,AM$18="×"),OR(AN51="休",AL$17=30,AL$17=31,AN$18="×")),AND(AL51="明",OR(AK51="当",AL$17=1),OR(AM51="休",AL$17=31,AM$18="×"))))),30,IF(AND($D$1="三交代制",AK51&lt;&gt;"準",AK51&lt;&gt;"深",OR(AL51="準",AL51="深"),(NOT(OR(AND(AL51="準",OR(AK51="日",AK51="休",AL$17=1,AND(AM51&lt;&gt;"準",AM51&lt;&gt;"深",AK51="")),OR(AM51="休",AND(AM51="準",OR(AN51="休",AL$17=30,AN$18="×")),AL$17=31,AM$18="×",AM51="")),AND(AL51="深",OR(AK51="休",AL$17=1,AND(AM51&lt;&gt;"準",AM51&lt;&gt;"深",AK51="")),OR(AM51="休",AND(OR(AM51="準",AM51="深"),OR(AN51="休",AL$17=30,AN$18="×")),AL$17=31,AM$18="×",AM51="")))))),40,0))))</f>
        <v>0</v>
      </c>
      <c r="AM192" s="193">
        <f t="shared" ref="AM192" si="815">IF(AND($D$1="二交代制",AM$17&gt;=1,AM$17&lt;=28,AM51="当",AN51="明",AO51="休",AP51="当"),10,IF(AND($D$1="三交代制",AM$17&gt;=2,AM$17&lt;=30,OR(AM51="準",AM51="深"),OR(AN51="準",AN51="深"),OR(AO51="準",AO51="深")),20,IF(AND($D$1="二交代制",OR(AM51="当",AM51="明"),NOT(OR(AND(AM51="当",OR(AN51="明",AM$17=31,AN$18="×"),OR(AO51="休",AM$17=30,AM$17=31,AO$18="×")),AND(AM51="明",OR(AL51="当",AM$17=1),OR(AN51="休",AM$17=31,AN$18="×"))))),30,IF(AND($D$1="三交代制",AL51&lt;&gt;"準",AL51&lt;&gt;"深",OR(AM51="準",AM51="深"),(NOT(OR(AND(AM51="準",OR(AL51="日",AL51="休",AM$17=1,AND(AN51&lt;&gt;"準",AN51&lt;&gt;"深",AL51="")),OR(AN51="休",AND(AN51="準",OR(AO51="休",AM$17=30,AO$18="×")),AM$17=31,AN$18="×",AN51="")),AND(AM51="深",OR(AL51="休",AM$17=1,AND(AN51&lt;&gt;"準",AN51&lt;&gt;"深",AL51="")),OR(AN51="休",AND(OR(AN51="準",AN51="深"),OR(AO51="休",AM$17=30,AO$18="×")),AM$17=31,AN$18="×",AN51="")))))),40,0))))</f>
        <v>0</v>
      </c>
      <c r="AN192" s="193">
        <f t="shared" ref="AN192" si="816">IF(AND($D$1="二交代制",AN$17&gt;=1,AN$17&lt;=28,AN51="当",AO51="明",AP51="休",AQ51="当"),10,IF(AND($D$1="三交代制",AN$17&gt;=2,AN$17&lt;=30,OR(AN51="準",AN51="深"),OR(AO51="準",AO51="深"),OR(AP51="準",AP51="深")),20,IF(AND($D$1="二交代制",OR(AN51="当",AN51="明"),NOT(OR(AND(AN51="当",OR(AO51="明",AN$17=31,AO$18="×"),OR(AP51="休",AN$17=30,AN$17=31,AP$18="×")),AND(AN51="明",OR(AM51="当",AN$17=1),OR(AO51="休",AN$17=31,AO$18="×"))))),30,IF(AND($D$1="三交代制",AM51&lt;&gt;"準",AM51&lt;&gt;"深",OR(AN51="準",AN51="深"),(NOT(OR(AND(AN51="準",OR(AM51="日",AM51="休",AN$17=1,AND(AO51&lt;&gt;"準",AO51&lt;&gt;"深",AM51="")),OR(AO51="休",AND(AO51="準",OR(AP51="休",AN$17=30,AP$18="×")),AN$17=31,AO$18="×",AO51="")),AND(AN51="深",OR(AM51="休",AN$17=1,AND(AO51&lt;&gt;"準",AO51&lt;&gt;"深",AM51="")),OR(AO51="休",AND(OR(AO51="準",AO51="深"),OR(AP51="休",AN$17=30,AP$18="×")),AN$17=31,AO$18="×",AO51="")))))),40,0))))</f>
        <v>0</v>
      </c>
      <c r="AO192" s="193">
        <f t="shared" ref="AO192" si="817">IF(AND($D$1="二交代制",AO$17&gt;=1,AO$17&lt;=28,AO51="当",AP51="明",AQ51="休",AR51="当"),10,IF(AND($D$1="三交代制",AO$17&gt;=2,AO$17&lt;=30,OR(AO51="準",AO51="深"),OR(AP51="準",AP51="深"),OR(AQ51="準",AQ51="深")),20,IF(AND($D$1="二交代制",OR(AO51="当",AO51="明"),NOT(OR(AND(AO51="当",OR(AP51="明",AO$17=31,AP$18="×"),OR(AQ51="休",AO$17=30,AO$17=31,AQ$18="×")),AND(AO51="明",OR(AN51="当",AO$17=1),OR(AP51="休",AO$17=31,AP$18="×"))))),30,IF(AND($D$1="三交代制",AN51&lt;&gt;"準",AN51&lt;&gt;"深",OR(AO51="準",AO51="深"),(NOT(OR(AND(AO51="準",OR(AN51="日",AN51="休",AO$17=1,AND(AP51&lt;&gt;"準",AP51&lt;&gt;"深",AN51="")),OR(AP51="休",AND(AP51="準",OR(AQ51="休",AO$17=30,AQ$18="×")),AO$17=31,AP$18="×",AP51="")),AND(AO51="深",OR(AN51="休",AO$17=1,AND(AP51&lt;&gt;"準",AP51&lt;&gt;"深",AN51="")),OR(AP51="休",AND(OR(AP51="準",AP51="深"),OR(AQ51="休",AO$17=30,AQ$18="×")),AO$17=31,AP$18="×",AP51="")))))),40,0))))</f>
        <v>0</v>
      </c>
      <c r="AP192" s="100"/>
      <c r="AQ192" s="100"/>
    </row>
    <row r="193" spans="9:43" x14ac:dyDescent="0.4">
      <c r="I193" s="307"/>
      <c r="J193" s="202"/>
      <c r="K193" s="193"/>
      <c r="L193" s="193"/>
      <c r="M193" s="193"/>
      <c r="N193" s="193"/>
      <c r="O193" s="193"/>
      <c r="P193" s="193"/>
      <c r="Q193" s="193"/>
      <c r="R193" s="193"/>
      <c r="S193" s="193"/>
      <c r="T193" s="193"/>
      <c r="U193" s="193"/>
      <c r="V193" s="193"/>
      <c r="W193" s="193"/>
      <c r="X193" s="193"/>
      <c r="Y193" s="193"/>
      <c r="Z193" s="193"/>
      <c r="AA193" s="193"/>
      <c r="AB193" s="193"/>
      <c r="AC193" s="193"/>
      <c r="AD193" s="193"/>
      <c r="AE193" s="193"/>
      <c r="AF193" s="193"/>
      <c r="AG193" s="193"/>
      <c r="AH193" s="193"/>
      <c r="AI193" s="193"/>
      <c r="AJ193" s="193"/>
      <c r="AK193" s="193"/>
      <c r="AL193" s="193"/>
      <c r="AM193" s="193"/>
      <c r="AN193" s="193"/>
      <c r="AO193" s="193"/>
      <c r="AP193" s="100"/>
      <c r="AQ193" s="100"/>
    </row>
    <row r="194" spans="9:43" x14ac:dyDescent="0.4">
      <c r="I194" s="307"/>
      <c r="J194" s="201" t="str">
        <f t="shared" ref="J194" si="818">E53</f>
        <v>林</v>
      </c>
      <c r="K194" s="193">
        <f t="shared" ref="K194" si="819">IF(AND($D$1="二交代制",K$17&gt;=1,K$17&lt;=28,K53="当",L53="明",M53="休",N53="当"),10,IF(AND($D$1="三交代制",K$17&gt;=2,K$17&lt;=30,OR(K53="準",K53="深"),OR(L53="準",L53="深"),OR(M53="準",M53="深")),20,IF(AND($D$1="二交代制",OR(K53="当",K53="明"),NOT(OR(AND(K53="当",OR(L53="明",K$17=31,L$18="×"),OR(M53="休",K$17=30,K$17=31,M$18="×")),AND(K53="明",OR(J53="当",K$17=1),OR(L53="休",K$17=31,L$18="×"))))),30,IF(AND($D$1="三交代制",J53&lt;&gt;"準",J53&lt;&gt;"深",OR(K53="準",K53="深"),(NOT(OR(AND(K53="準",OR(J53="日",J53="休",K$17=1,AND(L53&lt;&gt;"準",L53&lt;&gt;"深",J53="")),OR(L53="休",AND(L53="準",OR(M53="休",K$17=30,M$18="×")),K$17=31,L$18="×",L53="")),AND(K53="深",OR(J53="休",K$17=1,AND(L53&lt;&gt;"準",L53&lt;&gt;"深",J53="")),OR(L53="休",AND(OR(L53="準",L53="深"),OR(M53="休",K$17=30,M$18="×")),K$17=31,L$18="×",L53="")))))),40,0))))</f>
        <v>0</v>
      </c>
      <c r="L194" s="193">
        <f t="shared" ref="L194" si="820">IF(AND($D$1="二交代制",L$17&gt;=1,L$17&lt;=28,L53="当",M53="明",N53="休",O53="当"),10,IF(AND($D$1="三交代制",L$17&gt;=2,L$17&lt;=30,OR(L53="準",L53="深"),OR(M53="準",M53="深"),OR(N53="準",N53="深")),20,IF(AND($D$1="二交代制",OR(L53="当",L53="明"),NOT(OR(AND(L53="当",OR(M53="明",L$17=31,M$18="×"),OR(N53="休",L$17=30,L$17=31,N$18="×")),AND(L53="明",OR(K53="当",L$17=1),OR(M53="休",L$17=31,M$18="×"))))),30,IF(AND($D$1="三交代制",K53&lt;&gt;"準",K53&lt;&gt;"深",OR(L53="準",L53="深"),(NOT(OR(AND(L53="準",OR(K53="日",K53="休",L$17=1,AND(M53&lt;&gt;"準",M53&lt;&gt;"深",K53="")),OR(M53="休",AND(M53="準",OR(N53="休",L$17=30,N$18="×")),L$17=31,M$18="×",M53="")),AND(L53="深",OR(K53="休",L$17=1,AND(M53&lt;&gt;"準",M53&lt;&gt;"深",K53="")),OR(M53="休",AND(OR(M53="準",M53="深"),OR(N53="休",L$17=30,N$18="×")),L$17=31,M$18="×",M53="")))))),40,0))))</f>
        <v>0</v>
      </c>
      <c r="M194" s="193">
        <f t="shared" ref="M194" si="821">IF(AND($D$1="二交代制",M$17&gt;=1,M$17&lt;=28,M53="当",N53="明",O53="休",P53="当"),10,IF(AND($D$1="三交代制",M$17&gt;=2,M$17&lt;=30,OR(M53="準",M53="深"),OR(N53="準",N53="深"),OR(O53="準",O53="深")),20,IF(AND($D$1="二交代制",OR(M53="当",M53="明"),NOT(OR(AND(M53="当",OR(N53="明",M$17=31,N$18="×"),OR(O53="休",M$17=30,M$17=31,O$18="×")),AND(M53="明",OR(L53="当",M$17=1),OR(N53="休",M$17=31,N$18="×"))))),30,IF(AND($D$1="三交代制",L53&lt;&gt;"準",L53&lt;&gt;"深",OR(M53="準",M53="深"),(NOT(OR(AND(M53="準",OR(L53="日",L53="休",M$17=1,AND(N53&lt;&gt;"準",N53&lt;&gt;"深",L53="")),OR(N53="休",AND(N53="準",OR(O53="休",M$17=30,O$18="×")),M$17=31,N$18="×",N53="")),AND(M53="深",OR(L53="休",M$17=1,AND(N53&lt;&gt;"準",N53&lt;&gt;"深",L53="")),OR(N53="休",AND(OR(N53="準",N53="深"),OR(O53="休",M$17=30,O$18="×")),M$17=31,N$18="×",N53="")))))),40,0))))</f>
        <v>0</v>
      </c>
      <c r="N194" s="193">
        <f t="shared" ref="N194" si="822">IF(AND($D$1="二交代制",N$17&gt;=1,N$17&lt;=28,N53="当",O53="明",P53="休",Q53="当"),10,IF(AND($D$1="三交代制",N$17&gt;=2,N$17&lt;=30,OR(N53="準",N53="深"),OR(O53="準",O53="深"),OR(P53="準",P53="深")),20,IF(AND($D$1="二交代制",OR(N53="当",N53="明"),NOT(OR(AND(N53="当",OR(O53="明",N$17=31,O$18="×"),OR(P53="休",N$17=30,N$17=31,P$18="×")),AND(N53="明",OR(M53="当",N$17=1),OR(O53="休",N$17=31,O$18="×"))))),30,IF(AND($D$1="三交代制",M53&lt;&gt;"準",M53&lt;&gt;"深",OR(N53="準",N53="深"),(NOT(OR(AND(N53="準",OR(M53="日",M53="休",N$17=1,AND(O53&lt;&gt;"準",O53&lt;&gt;"深",M53="")),OR(O53="休",AND(O53="準",OR(P53="休",N$17=30,P$18="×")),N$17=31,O$18="×",O53="")),AND(N53="深",OR(M53="休",N$17=1,AND(O53&lt;&gt;"準",O53&lt;&gt;"深",M53="")),OR(O53="休",AND(OR(O53="準",O53="深"),OR(P53="休",N$17=30,P$18="×")),N$17=31,O$18="×",O53="")))))),40,0))))</f>
        <v>0</v>
      </c>
      <c r="O194" s="193">
        <f t="shared" ref="O194" si="823">IF(AND($D$1="二交代制",O$17&gt;=1,O$17&lt;=28,O53="当",P53="明",Q53="休",R53="当"),10,IF(AND($D$1="三交代制",O$17&gt;=2,O$17&lt;=30,OR(O53="準",O53="深"),OR(P53="準",P53="深"),OR(Q53="準",Q53="深")),20,IF(AND($D$1="二交代制",OR(O53="当",O53="明"),NOT(OR(AND(O53="当",OR(P53="明",O$17=31,P$18="×"),OR(Q53="休",O$17=30,O$17=31,Q$18="×")),AND(O53="明",OR(N53="当",O$17=1),OR(P53="休",O$17=31,P$18="×"))))),30,IF(AND($D$1="三交代制",N53&lt;&gt;"準",N53&lt;&gt;"深",OR(O53="準",O53="深"),(NOT(OR(AND(O53="準",OR(N53="日",N53="休",O$17=1,AND(P53&lt;&gt;"準",P53&lt;&gt;"深",N53="")),OR(P53="休",AND(P53="準",OR(Q53="休",O$17=30,Q$18="×")),O$17=31,P$18="×",P53="")),AND(O53="深",OR(N53="休",O$17=1,AND(P53&lt;&gt;"準",P53&lt;&gt;"深",N53="")),OR(P53="休",AND(OR(P53="準",P53="深"),OR(Q53="休",O$17=30,Q$18="×")),O$17=31,P$18="×",P53="")))))),40,0))))</f>
        <v>0</v>
      </c>
      <c r="P194" s="193">
        <f t="shared" ref="P194" si="824">IF(AND($D$1="二交代制",P$17&gt;=1,P$17&lt;=28,P53="当",Q53="明",R53="休",S53="当"),10,IF(AND($D$1="三交代制",P$17&gt;=2,P$17&lt;=30,OR(P53="準",P53="深"),OR(Q53="準",Q53="深"),OR(R53="準",R53="深")),20,IF(AND($D$1="二交代制",OR(P53="当",P53="明"),NOT(OR(AND(P53="当",OR(Q53="明",P$17=31,Q$18="×"),OR(R53="休",P$17=30,P$17=31,R$18="×")),AND(P53="明",OR(O53="当",P$17=1),OR(Q53="休",P$17=31,Q$18="×"))))),30,IF(AND($D$1="三交代制",O53&lt;&gt;"準",O53&lt;&gt;"深",OR(P53="準",P53="深"),(NOT(OR(AND(P53="準",OR(O53="日",O53="休",P$17=1,AND(Q53&lt;&gt;"準",Q53&lt;&gt;"深",O53="")),OR(Q53="休",AND(Q53="準",OR(R53="休",P$17=30,R$18="×")),P$17=31,Q$18="×",Q53="")),AND(P53="深",OR(O53="休",P$17=1,AND(Q53&lt;&gt;"準",Q53&lt;&gt;"深",O53="")),OR(Q53="休",AND(OR(Q53="準",Q53="深"),OR(R53="休",P$17=30,R$18="×")),P$17=31,Q$18="×",Q53="")))))),40,0))))</f>
        <v>0</v>
      </c>
      <c r="Q194" s="193">
        <f t="shared" ref="Q194" si="825">IF(AND($D$1="二交代制",Q$17&gt;=1,Q$17&lt;=28,Q53="当",R53="明",S53="休",T53="当"),10,IF(AND($D$1="三交代制",Q$17&gt;=2,Q$17&lt;=30,OR(Q53="準",Q53="深"),OR(R53="準",R53="深"),OR(S53="準",S53="深")),20,IF(AND($D$1="二交代制",OR(Q53="当",Q53="明"),NOT(OR(AND(Q53="当",OR(R53="明",Q$17=31,R$18="×"),OR(S53="休",Q$17=30,Q$17=31,S$18="×")),AND(Q53="明",OR(P53="当",Q$17=1),OR(R53="休",Q$17=31,R$18="×"))))),30,IF(AND($D$1="三交代制",P53&lt;&gt;"準",P53&lt;&gt;"深",OR(Q53="準",Q53="深"),(NOT(OR(AND(Q53="準",OR(P53="日",P53="休",Q$17=1,AND(R53&lt;&gt;"準",R53&lt;&gt;"深",P53="")),OR(R53="休",AND(R53="準",OR(S53="休",Q$17=30,S$18="×")),Q$17=31,R$18="×",R53="")),AND(Q53="深",OR(P53="休",Q$17=1,AND(R53&lt;&gt;"準",R53&lt;&gt;"深",P53="")),OR(R53="休",AND(OR(R53="準",R53="深"),OR(S53="休",Q$17=30,S$18="×")),Q$17=31,R$18="×",R53="")))))),40,0))))</f>
        <v>0</v>
      </c>
      <c r="R194" s="193">
        <f t="shared" ref="R194" si="826">IF(AND($D$1="二交代制",R$17&gt;=1,R$17&lt;=28,R53="当",S53="明",T53="休",U53="当"),10,IF(AND($D$1="三交代制",R$17&gt;=2,R$17&lt;=30,OR(R53="準",R53="深"),OR(S53="準",S53="深"),OR(T53="準",T53="深")),20,IF(AND($D$1="二交代制",OR(R53="当",R53="明"),NOT(OR(AND(R53="当",OR(S53="明",R$17=31,S$18="×"),OR(T53="休",R$17=30,R$17=31,T$18="×")),AND(R53="明",OR(Q53="当",R$17=1),OR(S53="休",R$17=31,S$18="×"))))),30,IF(AND($D$1="三交代制",Q53&lt;&gt;"準",Q53&lt;&gt;"深",OR(R53="準",R53="深"),(NOT(OR(AND(R53="準",OR(Q53="日",Q53="休",R$17=1,AND(S53&lt;&gt;"準",S53&lt;&gt;"深",Q53="")),OR(S53="休",AND(S53="準",OR(T53="休",R$17=30,T$18="×")),R$17=31,S$18="×",S53="")),AND(R53="深",OR(Q53="休",R$17=1,AND(S53&lt;&gt;"準",S53&lt;&gt;"深",Q53="")),OR(S53="休",AND(OR(S53="準",S53="深"),OR(T53="休",R$17=30,T$18="×")),R$17=31,S$18="×",S53="")))))),40,0))))</f>
        <v>0</v>
      </c>
      <c r="S194" s="193">
        <f t="shared" ref="S194" si="827">IF(AND($D$1="二交代制",S$17&gt;=1,S$17&lt;=28,S53="当",T53="明",U53="休",V53="当"),10,IF(AND($D$1="三交代制",S$17&gt;=2,S$17&lt;=30,OR(S53="準",S53="深"),OR(T53="準",T53="深"),OR(U53="準",U53="深")),20,IF(AND($D$1="二交代制",OR(S53="当",S53="明"),NOT(OR(AND(S53="当",OR(T53="明",S$17=31,T$18="×"),OR(U53="休",S$17=30,S$17=31,U$18="×")),AND(S53="明",OR(R53="当",S$17=1),OR(T53="休",S$17=31,T$18="×"))))),30,IF(AND($D$1="三交代制",R53&lt;&gt;"準",R53&lt;&gt;"深",OR(S53="準",S53="深"),(NOT(OR(AND(S53="準",OR(R53="日",R53="休",S$17=1,AND(T53&lt;&gt;"準",T53&lt;&gt;"深",R53="")),OR(T53="休",AND(T53="準",OR(U53="休",S$17=30,U$18="×")),S$17=31,T$18="×",T53="")),AND(S53="深",OR(R53="休",S$17=1,AND(T53&lt;&gt;"準",T53&lt;&gt;"深",R53="")),OR(T53="休",AND(OR(T53="準",T53="深"),OR(U53="休",S$17=30,U$18="×")),S$17=31,T$18="×",T53="")))))),40,0))))</f>
        <v>0</v>
      </c>
      <c r="T194" s="193">
        <f t="shared" ref="T194" si="828">IF(AND($D$1="二交代制",T$17&gt;=1,T$17&lt;=28,T53="当",U53="明",V53="休",W53="当"),10,IF(AND($D$1="三交代制",T$17&gt;=2,T$17&lt;=30,OR(T53="準",T53="深"),OR(U53="準",U53="深"),OR(V53="準",V53="深")),20,IF(AND($D$1="二交代制",OR(T53="当",T53="明"),NOT(OR(AND(T53="当",OR(U53="明",T$17=31,U$18="×"),OR(V53="休",T$17=30,T$17=31,V$18="×")),AND(T53="明",OR(S53="当",T$17=1),OR(U53="休",T$17=31,U$18="×"))))),30,IF(AND($D$1="三交代制",S53&lt;&gt;"準",S53&lt;&gt;"深",OR(T53="準",T53="深"),(NOT(OR(AND(T53="準",OR(S53="日",S53="休",T$17=1,AND(U53&lt;&gt;"準",U53&lt;&gt;"深",S53="")),OR(U53="休",AND(U53="準",OR(V53="休",T$17=30,V$18="×")),T$17=31,U$18="×",U53="")),AND(T53="深",OR(S53="休",T$17=1,AND(U53&lt;&gt;"準",U53&lt;&gt;"深",S53="")),OR(U53="休",AND(OR(U53="準",U53="深"),OR(V53="休",T$17=30,V$18="×")),T$17=31,U$18="×",U53="")))))),40,0))))</f>
        <v>0</v>
      </c>
      <c r="U194" s="193">
        <f t="shared" ref="U194" si="829">IF(AND($D$1="二交代制",U$17&gt;=1,U$17&lt;=28,U53="当",V53="明",W53="休",X53="当"),10,IF(AND($D$1="三交代制",U$17&gt;=2,U$17&lt;=30,OR(U53="準",U53="深"),OR(V53="準",V53="深"),OR(W53="準",W53="深")),20,IF(AND($D$1="二交代制",OR(U53="当",U53="明"),NOT(OR(AND(U53="当",OR(V53="明",U$17=31,V$18="×"),OR(W53="休",U$17=30,U$17=31,W$18="×")),AND(U53="明",OR(T53="当",U$17=1),OR(V53="休",U$17=31,V$18="×"))))),30,IF(AND($D$1="三交代制",T53&lt;&gt;"準",T53&lt;&gt;"深",OR(U53="準",U53="深"),(NOT(OR(AND(U53="準",OR(T53="日",T53="休",U$17=1,AND(V53&lt;&gt;"準",V53&lt;&gt;"深",T53="")),OR(V53="休",AND(V53="準",OR(W53="休",U$17=30,W$18="×")),U$17=31,V$18="×",V53="")),AND(U53="深",OR(T53="休",U$17=1,AND(V53&lt;&gt;"準",V53&lt;&gt;"深",T53="")),OR(V53="休",AND(OR(V53="準",V53="深"),OR(W53="休",U$17=30,W$18="×")),U$17=31,V$18="×",V53="")))))),40,0))))</f>
        <v>0</v>
      </c>
      <c r="V194" s="193">
        <f t="shared" ref="V194" si="830">IF(AND($D$1="二交代制",V$17&gt;=1,V$17&lt;=28,V53="当",W53="明",X53="休",Y53="当"),10,IF(AND($D$1="三交代制",V$17&gt;=2,V$17&lt;=30,OR(V53="準",V53="深"),OR(W53="準",W53="深"),OR(X53="準",X53="深")),20,IF(AND($D$1="二交代制",OR(V53="当",V53="明"),NOT(OR(AND(V53="当",OR(W53="明",V$17=31,W$18="×"),OR(X53="休",V$17=30,V$17=31,X$18="×")),AND(V53="明",OR(U53="当",V$17=1),OR(W53="休",V$17=31,W$18="×"))))),30,IF(AND($D$1="三交代制",U53&lt;&gt;"準",U53&lt;&gt;"深",OR(V53="準",V53="深"),(NOT(OR(AND(V53="準",OR(U53="日",U53="休",V$17=1,AND(W53&lt;&gt;"準",W53&lt;&gt;"深",U53="")),OR(W53="休",AND(W53="準",OR(X53="休",V$17=30,X$18="×")),V$17=31,W$18="×",W53="")),AND(V53="深",OR(U53="休",V$17=1,AND(W53&lt;&gt;"準",W53&lt;&gt;"深",U53="")),OR(W53="休",AND(OR(W53="準",W53="深"),OR(X53="休",V$17=30,X$18="×")),V$17=31,W$18="×",W53="")))))),40,0))))</f>
        <v>0</v>
      </c>
      <c r="W194" s="193">
        <f t="shared" ref="W194" si="831">IF(AND($D$1="二交代制",W$17&gt;=1,W$17&lt;=28,W53="当",X53="明",Y53="休",Z53="当"),10,IF(AND($D$1="三交代制",W$17&gt;=2,W$17&lt;=30,OR(W53="準",W53="深"),OR(X53="準",X53="深"),OR(Y53="準",Y53="深")),20,IF(AND($D$1="二交代制",OR(W53="当",W53="明"),NOT(OR(AND(W53="当",OR(X53="明",W$17=31,X$18="×"),OR(Y53="休",W$17=30,W$17=31,Y$18="×")),AND(W53="明",OR(V53="当",W$17=1),OR(X53="休",W$17=31,X$18="×"))))),30,IF(AND($D$1="三交代制",V53&lt;&gt;"準",V53&lt;&gt;"深",OR(W53="準",W53="深"),(NOT(OR(AND(W53="準",OR(V53="日",V53="休",W$17=1,AND(X53&lt;&gt;"準",X53&lt;&gt;"深",V53="")),OR(X53="休",AND(X53="準",OR(Y53="休",W$17=30,Y$18="×")),W$17=31,X$18="×",X53="")),AND(W53="深",OR(V53="休",W$17=1,AND(X53&lt;&gt;"準",X53&lt;&gt;"深",V53="")),OR(X53="休",AND(OR(X53="準",X53="深"),OR(Y53="休",W$17=30,Y$18="×")),W$17=31,X$18="×",X53="")))))),40,0))))</f>
        <v>0</v>
      </c>
      <c r="X194" s="193">
        <f t="shared" ref="X194" si="832">IF(AND($D$1="二交代制",X$17&gt;=1,X$17&lt;=28,X53="当",Y53="明",Z53="休",AA53="当"),10,IF(AND($D$1="三交代制",X$17&gt;=2,X$17&lt;=30,OR(X53="準",X53="深"),OR(Y53="準",Y53="深"),OR(Z53="準",Z53="深")),20,IF(AND($D$1="二交代制",OR(X53="当",X53="明"),NOT(OR(AND(X53="当",OR(Y53="明",X$17=31,Y$18="×"),OR(Z53="休",X$17=30,X$17=31,Z$18="×")),AND(X53="明",OR(W53="当",X$17=1),OR(Y53="休",X$17=31,Y$18="×"))))),30,IF(AND($D$1="三交代制",W53&lt;&gt;"準",W53&lt;&gt;"深",OR(X53="準",X53="深"),(NOT(OR(AND(X53="準",OR(W53="日",W53="休",X$17=1,AND(Y53&lt;&gt;"準",Y53&lt;&gt;"深",W53="")),OR(Y53="休",AND(Y53="準",OR(Z53="休",X$17=30,Z$18="×")),X$17=31,Y$18="×",Y53="")),AND(X53="深",OR(W53="休",X$17=1,AND(Y53&lt;&gt;"準",Y53&lt;&gt;"深",W53="")),OR(Y53="休",AND(OR(Y53="準",Y53="深"),OR(Z53="休",X$17=30,Z$18="×")),X$17=31,Y$18="×",Y53="")))))),40,0))))</f>
        <v>0</v>
      </c>
      <c r="Y194" s="193">
        <f t="shared" ref="Y194" si="833">IF(AND($D$1="二交代制",Y$17&gt;=1,Y$17&lt;=28,Y53="当",Z53="明",AA53="休",AB53="当"),10,IF(AND($D$1="三交代制",Y$17&gt;=2,Y$17&lt;=30,OR(Y53="準",Y53="深"),OR(Z53="準",Z53="深"),OR(AA53="準",AA53="深")),20,IF(AND($D$1="二交代制",OR(Y53="当",Y53="明"),NOT(OR(AND(Y53="当",OR(Z53="明",Y$17=31,Z$18="×"),OR(AA53="休",Y$17=30,Y$17=31,AA$18="×")),AND(Y53="明",OR(X53="当",Y$17=1),OR(Z53="休",Y$17=31,Z$18="×"))))),30,IF(AND($D$1="三交代制",X53&lt;&gt;"準",X53&lt;&gt;"深",OR(Y53="準",Y53="深"),(NOT(OR(AND(Y53="準",OR(X53="日",X53="休",Y$17=1,AND(Z53&lt;&gt;"準",Z53&lt;&gt;"深",X53="")),OR(Z53="休",AND(Z53="準",OR(AA53="休",Y$17=30,AA$18="×")),Y$17=31,Z$18="×",Z53="")),AND(Y53="深",OR(X53="休",Y$17=1,AND(Z53&lt;&gt;"準",Z53&lt;&gt;"深",X53="")),OR(Z53="休",AND(OR(Z53="準",Z53="深"),OR(AA53="休",Y$17=30,AA$18="×")),Y$17=31,Z$18="×",Z53="")))))),40,0))))</f>
        <v>0</v>
      </c>
      <c r="Z194" s="193">
        <f t="shared" ref="Z194" si="834">IF(AND($D$1="二交代制",Z$17&gt;=1,Z$17&lt;=28,Z53="当",AA53="明",AB53="休",AC53="当"),10,IF(AND($D$1="三交代制",Z$17&gt;=2,Z$17&lt;=30,OR(Z53="準",Z53="深"),OR(AA53="準",AA53="深"),OR(AB53="準",AB53="深")),20,IF(AND($D$1="二交代制",OR(Z53="当",Z53="明"),NOT(OR(AND(Z53="当",OR(AA53="明",Z$17=31,AA$18="×"),OR(AB53="休",Z$17=30,Z$17=31,AB$18="×")),AND(Z53="明",OR(Y53="当",Z$17=1),OR(AA53="休",Z$17=31,AA$18="×"))))),30,IF(AND($D$1="三交代制",Y53&lt;&gt;"準",Y53&lt;&gt;"深",OR(Z53="準",Z53="深"),(NOT(OR(AND(Z53="準",OR(Y53="日",Y53="休",Z$17=1,AND(AA53&lt;&gt;"準",AA53&lt;&gt;"深",Y53="")),OR(AA53="休",AND(AA53="準",OR(AB53="休",Z$17=30,AB$18="×")),Z$17=31,AA$18="×",AA53="")),AND(Z53="深",OR(Y53="休",Z$17=1,AND(AA53&lt;&gt;"準",AA53&lt;&gt;"深",Y53="")),OR(AA53="休",AND(OR(AA53="準",AA53="深"),OR(AB53="休",Z$17=30,AB$18="×")),Z$17=31,AA$18="×",AA53="")))))),40,0))))</f>
        <v>0</v>
      </c>
      <c r="AA194" s="193">
        <f t="shared" ref="AA194" si="835">IF(AND($D$1="二交代制",AA$17&gt;=1,AA$17&lt;=28,AA53="当",AB53="明",AC53="休",AD53="当"),10,IF(AND($D$1="三交代制",AA$17&gt;=2,AA$17&lt;=30,OR(AA53="準",AA53="深"),OR(AB53="準",AB53="深"),OR(AC53="準",AC53="深")),20,IF(AND($D$1="二交代制",OR(AA53="当",AA53="明"),NOT(OR(AND(AA53="当",OR(AB53="明",AA$17=31,AB$18="×"),OR(AC53="休",AA$17=30,AA$17=31,AC$18="×")),AND(AA53="明",OR(Z53="当",AA$17=1),OR(AB53="休",AA$17=31,AB$18="×"))))),30,IF(AND($D$1="三交代制",Z53&lt;&gt;"準",Z53&lt;&gt;"深",OR(AA53="準",AA53="深"),(NOT(OR(AND(AA53="準",OR(Z53="日",Z53="休",AA$17=1,AND(AB53&lt;&gt;"準",AB53&lt;&gt;"深",Z53="")),OR(AB53="休",AND(AB53="準",OR(AC53="休",AA$17=30,AC$18="×")),AA$17=31,AB$18="×",AB53="")),AND(AA53="深",OR(Z53="休",AA$17=1,AND(AB53&lt;&gt;"準",AB53&lt;&gt;"深",Z53="")),OR(AB53="休",AND(OR(AB53="準",AB53="深"),OR(AC53="休",AA$17=30,AC$18="×")),AA$17=31,AB$18="×",AB53="")))))),40,0))))</f>
        <v>0</v>
      </c>
      <c r="AB194" s="193">
        <f t="shared" ref="AB194" si="836">IF(AND($D$1="二交代制",AB$17&gt;=1,AB$17&lt;=28,AB53="当",AC53="明",AD53="休",AE53="当"),10,IF(AND($D$1="三交代制",AB$17&gt;=2,AB$17&lt;=30,OR(AB53="準",AB53="深"),OR(AC53="準",AC53="深"),OR(AD53="準",AD53="深")),20,IF(AND($D$1="二交代制",OR(AB53="当",AB53="明"),NOT(OR(AND(AB53="当",OR(AC53="明",AB$17=31,AC$18="×"),OR(AD53="休",AB$17=30,AB$17=31,AD$18="×")),AND(AB53="明",OR(AA53="当",AB$17=1),OR(AC53="休",AB$17=31,AC$18="×"))))),30,IF(AND($D$1="三交代制",AA53&lt;&gt;"準",AA53&lt;&gt;"深",OR(AB53="準",AB53="深"),(NOT(OR(AND(AB53="準",OR(AA53="日",AA53="休",AB$17=1,AND(AC53&lt;&gt;"準",AC53&lt;&gt;"深",AA53="")),OR(AC53="休",AND(AC53="準",OR(AD53="休",AB$17=30,AD$18="×")),AB$17=31,AC$18="×",AC53="")),AND(AB53="深",OR(AA53="休",AB$17=1,AND(AC53&lt;&gt;"準",AC53&lt;&gt;"深",AA53="")),OR(AC53="休",AND(OR(AC53="準",AC53="深"),OR(AD53="休",AB$17=30,AD$18="×")),AB$17=31,AC$18="×",AC53="")))))),40,0))))</f>
        <v>0</v>
      </c>
      <c r="AC194" s="193">
        <f t="shared" ref="AC194" si="837">IF(AND($D$1="二交代制",AC$17&gt;=1,AC$17&lt;=28,AC53="当",AD53="明",AE53="休",AF53="当"),10,IF(AND($D$1="三交代制",AC$17&gt;=2,AC$17&lt;=30,OR(AC53="準",AC53="深"),OR(AD53="準",AD53="深"),OR(AE53="準",AE53="深")),20,IF(AND($D$1="二交代制",OR(AC53="当",AC53="明"),NOT(OR(AND(AC53="当",OR(AD53="明",AC$17=31,AD$18="×"),OR(AE53="休",AC$17=30,AC$17=31,AE$18="×")),AND(AC53="明",OR(AB53="当",AC$17=1),OR(AD53="休",AC$17=31,AD$18="×"))))),30,IF(AND($D$1="三交代制",AB53&lt;&gt;"準",AB53&lt;&gt;"深",OR(AC53="準",AC53="深"),(NOT(OR(AND(AC53="準",OR(AB53="日",AB53="休",AC$17=1,AND(AD53&lt;&gt;"準",AD53&lt;&gt;"深",AB53="")),OR(AD53="休",AND(AD53="準",OR(AE53="休",AC$17=30,AE$18="×")),AC$17=31,AD$18="×",AD53="")),AND(AC53="深",OR(AB53="休",AC$17=1,AND(AD53&lt;&gt;"準",AD53&lt;&gt;"深",AB53="")),OR(AD53="休",AND(OR(AD53="準",AD53="深"),OR(AE53="休",AC$17=30,AE$18="×")),AC$17=31,AD$18="×",AD53="")))))),40,0))))</f>
        <v>0</v>
      </c>
      <c r="AD194" s="193">
        <f t="shared" ref="AD194" si="838">IF(AND($D$1="二交代制",AD$17&gt;=1,AD$17&lt;=28,AD53="当",AE53="明",AF53="休",AG53="当"),10,IF(AND($D$1="三交代制",AD$17&gt;=2,AD$17&lt;=30,OR(AD53="準",AD53="深"),OR(AE53="準",AE53="深"),OR(AF53="準",AF53="深")),20,IF(AND($D$1="二交代制",OR(AD53="当",AD53="明"),NOT(OR(AND(AD53="当",OR(AE53="明",AD$17=31,AE$18="×"),OR(AF53="休",AD$17=30,AD$17=31,AF$18="×")),AND(AD53="明",OR(AC53="当",AD$17=1),OR(AE53="休",AD$17=31,AE$18="×"))))),30,IF(AND($D$1="三交代制",AC53&lt;&gt;"準",AC53&lt;&gt;"深",OR(AD53="準",AD53="深"),(NOT(OR(AND(AD53="準",OR(AC53="日",AC53="休",AD$17=1,AND(AE53&lt;&gt;"準",AE53&lt;&gt;"深",AC53="")),OR(AE53="休",AND(AE53="準",OR(AF53="休",AD$17=30,AF$18="×")),AD$17=31,AE$18="×",AE53="")),AND(AD53="深",OR(AC53="休",AD$17=1,AND(AE53&lt;&gt;"準",AE53&lt;&gt;"深",AC53="")),OR(AE53="休",AND(OR(AE53="準",AE53="深"),OR(AF53="休",AD$17=30,AF$18="×")),AD$17=31,AE$18="×",AE53="")))))),40,0))))</f>
        <v>0</v>
      </c>
      <c r="AE194" s="193">
        <f t="shared" ref="AE194" si="839">IF(AND($D$1="二交代制",AE$17&gt;=1,AE$17&lt;=28,AE53="当",AF53="明",AG53="休",AH53="当"),10,IF(AND($D$1="三交代制",AE$17&gt;=2,AE$17&lt;=30,OR(AE53="準",AE53="深"),OR(AF53="準",AF53="深"),OR(AG53="準",AG53="深")),20,IF(AND($D$1="二交代制",OR(AE53="当",AE53="明"),NOT(OR(AND(AE53="当",OR(AF53="明",AE$17=31,AF$18="×"),OR(AG53="休",AE$17=30,AE$17=31,AG$18="×")),AND(AE53="明",OR(AD53="当",AE$17=1),OR(AF53="休",AE$17=31,AF$18="×"))))),30,IF(AND($D$1="三交代制",AD53&lt;&gt;"準",AD53&lt;&gt;"深",OR(AE53="準",AE53="深"),(NOT(OR(AND(AE53="準",OR(AD53="日",AD53="休",AE$17=1,AND(AF53&lt;&gt;"準",AF53&lt;&gt;"深",AD53="")),OR(AF53="休",AND(AF53="準",OR(AG53="休",AE$17=30,AG$18="×")),AE$17=31,AF$18="×",AF53="")),AND(AE53="深",OR(AD53="休",AE$17=1,AND(AF53&lt;&gt;"準",AF53&lt;&gt;"深",AD53="")),OR(AF53="休",AND(OR(AF53="準",AF53="深"),OR(AG53="休",AE$17=30,AG$18="×")),AE$17=31,AF$18="×",AF53="")))))),40,0))))</f>
        <v>0</v>
      </c>
      <c r="AF194" s="193">
        <f t="shared" ref="AF194" si="840">IF(AND($D$1="二交代制",AF$17&gt;=1,AF$17&lt;=28,AF53="当",AG53="明",AH53="休",AI53="当"),10,IF(AND($D$1="三交代制",AF$17&gt;=2,AF$17&lt;=30,OR(AF53="準",AF53="深"),OR(AG53="準",AG53="深"),OR(AH53="準",AH53="深")),20,IF(AND($D$1="二交代制",OR(AF53="当",AF53="明"),NOT(OR(AND(AF53="当",OR(AG53="明",AF$17=31,AG$18="×"),OR(AH53="休",AF$17=30,AF$17=31,AH$18="×")),AND(AF53="明",OR(AE53="当",AF$17=1),OR(AG53="休",AF$17=31,AG$18="×"))))),30,IF(AND($D$1="三交代制",AE53&lt;&gt;"準",AE53&lt;&gt;"深",OR(AF53="準",AF53="深"),(NOT(OR(AND(AF53="準",OR(AE53="日",AE53="休",AF$17=1,AND(AG53&lt;&gt;"準",AG53&lt;&gt;"深",AE53="")),OR(AG53="休",AND(AG53="準",OR(AH53="休",AF$17=30,AH$18="×")),AF$17=31,AG$18="×",AG53="")),AND(AF53="深",OR(AE53="休",AF$17=1,AND(AG53&lt;&gt;"準",AG53&lt;&gt;"深",AE53="")),OR(AG53="休",AND(OR(AG53="準",AG53="深"),OR(AH53="休",AF$17=30,AH$18="×")),AF$17=31,AG$18="×",AG53="")))))),40,0))))</f>
        <v>0</v>
      </c>
      <c r="AG194" s="193">
        <f t="shared" ref="AG194" si="841">IF(AND($D$1="二交代制",AG$17&gt;=1,AG$17&lt;=28,AG53="当",AH53="明",AI53="休",AJ53="当"),10,IF(AND($D$1="三交代制",AG$17&gt;=2,AG$17&lt;=30,OR(AG53="準",AG53="深"),OR(AH53="準",AH53="深"),OR(AI53="準",AI53="深")),20,IF(AND($D$1="二交代制",OR(AG53="当",AG53="明"),NOT(OR(AND(AG53="当",OR(AH53="明",AG$17=31,AH$18="×"),OR(AI53="休",AG$17=30,AG$17=31,AI$18="×")),AND(AG53="明",OR(AF53="当",AG$17=1),OR(AH53="休",AG$17=31,AH$18="×"))))),30,IF(AND($D$1="三交代制",AF53&lt;&gt;"準",AF53&lt;&gt;"深",OR(AG53="準",AG53="深"),(NOT(OR(AND(AG53="準",OR(AF53="日",AF53="休",AG$17=1,AND(AH53&lt;&gt;"準",AH53&lt;&gt;"深",AF53="")),OR(AH53="休",AND(AH53="準",OR(AI53="休",AG$17=30,AI$18="×")),AG$17=31,AH$18="×",AH53="")),AND(AG53="深",OR(AF53="休",AG$17=1,AND(AH53&lt;&gt;"準",AH53&lt;&gt;"深",AF53="")),OR(AH53="休",AND(OR(AH53="準",AH53="深"),OR(AI53="休",AG$17=30,AI$18="×")),AG$17=31,AH$18="×",AH53="")))))),40,0))))</f>
        <v>0</v>
      </c>
      <c r="AH194" s="193">
        <f t="shared" ref="AH194" si="842">IF(AND($D$1="二交代制",AH$17&gt;=1,AH$17&lt;=28,AH53="当",AI53="明",AJ53="休",AK53="当"),10,IF(AND($D$1="三交代制",AH$17&gt;=2,AH$17&lt;=30,OR(AH53="準",AH53="深"),OR(AI53="準",AI53="深"),OR(AJ53="準",AJ53="深")),20,IF(AND($D$1="二交代制",OR(AH53="当",AH53="明"),NOT(OR(AND(AH53="当",OR(AI53="明",AH$17=31,AI$18="×"),OR(AJ53="休",AH$17=30,AH$17=31,AJ$18="×")),AND(AH53="明",OR(AG53="当",AH$17=1),OR(AI53="休",AH$17=31,AI$18="×"))))),30,IF(AND($D$1="三交代制",AG53&lt;&gt;"準",AG53&lt;&gt;"深",OR(AH53="準",AH53="深"),(NOT(OR(AND(AH53="準",OR(AG53="日",AG53="休",AH$17=1,AND(AI53&lt;&gt;"準",AI53&lt;&gt;"深",AG53="")),OR(AI53="休",AND(AI53="準",OR(AJ53="休",AH$17=30,AJ$18="×")),AH$17=31,AI$18="×",AI53="")),AND(AH53="深",OR(AG53="休",AH$17=1,AND(AI53&lt;&gt;"準",AI53&lt;&gt;"深",AG53="")),OR(AI53="休",AND(OR(AI53="準",AI53="深"),OR(AJ53="休",AH$17=30,AJ$18="×")),AH$17=31,AI$18="×",AI53="")))))),40,0))))</f>
        <v>0</v>
      </c>
      <c r="AI194" s="193">
        <f t="shared" ref="AI194" si="843">IF(AND($D$1="二交代制",AI$17&gt;=1,AI$17&lt;=28,AI53="当",AJ53="明",AK53="休",AL53="当"),10,IF(AND($D$1="三交代制",AI$17&gt;=2,AI$17&lt;=30,OR(AI53="準",AI53="深"),OR(AJ53="準",AJ53="深"),OR(AK53="準",AK53="深")),20,IF(AND($D$1="二交代制",OR(AI53="当",AI53="明"),NOT(OR(AND(AI53="当",OR(AJ53="明",AI$17=31,AJ$18="×"),OR(AK53="休",AI$17=30,AI$17=31,AK$18="×")),AND(AI53="明",OR(AH53="当",AI$17=1),OR(AJ53="休",AI$17=31,AJ$18="×"))))),30,IF(AND($D$1="三交代制",AH53&lt;&gt;"準",AH53&lt;&gt;"深",OR(AI53="準",AI53="深"),(NOT(OR(AND(AI53="準",OR(AH53="日",AH53="休",AI$17=1,AND(AJ53&lt;&gt;"準",AJ53&lt;&gt;"深",AH53="")),OR(AJ53="休",AND(AJ53="準",OR(AK53="休",AI$17=30,AK$18="×")),AI$17=31,AJ$18="×",AJ53="")),AND(AI53="深",OR(AH53="休",AI$17=1,AND(AJ53&lt;&gt;"準",AJ53&lt;&gt;"深",AH53="")),OR(AJ53="休",AND(OR(AJ53="準",AJ53="深"),OR(AK53="休",AI$17=30,AK$18="×")),AI$17=31,AJ$18="×",AJ53="")))))),40,0))))</f>
        <v>0</v>
      </c>
      <c r="AJ194" s="193">
        <f t="shared" ref="AJ194" si="844">IF(AND($D$1="二交代制",AJ$17&gt;=1,AJ$17&lt;=28,AJ53="当",AK53="明",AL53="休",AM53="当"),10,IF(AND($D$1="三交代制",AJ$17&gt;=2,AJ$17&lt;=30,OR(AJ53="準",AJ53="深"),OR(AK53="準",AK53="深"),OR(AL53="準",AL53="深")),20,IF(AND($D$1="二交代制",OR(AJ53="当",AJ53="明"),NOT(OR(AND(AJ53="当",OR(AK53="明",AJ$17=31,AK$18="×"),OR(AL53="休",AJ$17=30,AJ$17=31,AL$18="×")),AND(AJ53="明",OR(AI53="当",AJ$17=1),OR(AK53="休",AJ$17=31,AK$18="×"))))),30,IF(AND($D$1="三交代制",AI53&lt;&gt;"準",AI53&lt;&gt;"深",OR(AJ53="準",AJ53="深"),(NOT(OR(AND(AJ53="準",OR(AI53="日",AI53="休",AJ$17=1,AND(AK53&lt;&gt;"準",AK53&lt;&gt;"深",AI53="")),OR(AK53="休",AND(AK53="準",OR(AL53="休",AJ$17=30,AL$18="×")),AJ$17=31,AK$18="×",AK53="")),AND(AJ53="深",OR(AI53="休",AJ$17=1,AND(AK53&lt;&gt;"準",AK53&lt;&gt;"深",AI53="")),OR(AK53="休",AND(OR(AK53="準",AK53="深"),OR(AL53="休",AJ$17=30,AL$18="×")),AJ$17=31,AK$18="×",AK53="")))))),40,0))))</f>
        <v>0</v>
      </c>
      <c r="AK194" s="193">
        <f t="shared" ref="AK194" si="845">IF(AND($D$1="二交代制",AK$17&gt;=1,AK$17&lt;=28,AK53="当",AL53="明",AM53="休",AN53="当"),10,IF(AND($D$1="三交代制",AK$17&gt;=2,AK$17&lt;=30,OR(AK53="準",AK53="深"),OR(AL53="準",AL53="深"),OR(AM53="準",AM53="深")),20,IF(AND($D$1="二交代制",OR(AK53="当",AK53="明"),NOT(OR(AND(AK53="当",OR(AL53="明",AK$17=31,AL$18="×"),OR(AM53="休",AK$17=30,AK$17=31,AM$18="×")),AND(AK53="明",OR(AJ53="当",AK$17=1),OR(AL53="休",AK$17=31,AL$18="×"))))),30,IF(AND($D$1="三交代制",AJ53&lt;&gt;"準",AJ53&lt;&gt;"深",OR(AK53="準",AK53="深"),(NOT(OR(AND(AK53="準",OR(AJ53="日",AJ53="休",AK$17=1,AND(AL53&lt;&gt;"準",AL53&lt;&gt;"深",AJ53="")),OR(AL53="休",AND(AL53="準",OR(AM53="休",AK$17=30,AM$18="×")),AK$17=31,AL$18="×",AL53="")),AND(AK53="深",OR(AJ53="休",AK$17=1,AND(AL53&lt;&gt;"準",AL53&lt;&gt;"深",AJ53="")),OR(AL53="休",AND(OR(AL53="準",AL53="深"),OR(AM53="休",AK$17=30,AM$18="×")),AK$17=31,AL$18="×",AL53="")))))),40,0))))</f>
        <v>0</v>
      </c>
      <c r="AL194" s="193">
        <f t="shared" ref="AL194" si="846">IF(AND($D$1="二交代制",AL$17&gt;=1,AL$17&lt;=28,AL53="当",AM53="明",AN53="休",AO53="当"),10,IF(AND($D$1="三交代制",AL$17&gt;=2,AL$17&lt;=30,OR(AL53="準",AL53="深"),OR(AM53="準",AM53="深"),OR(AN53="準",AN53="深")),20,IF(AND($D$1="二交代制",OR(AL53="当",AL53="明"),NOT(OR(AND(AL53="当",OR(AM53="明",AL$17=31,AM$18="×"),OR(AN53="休",AL$17=30,AL$17=31,AN$18="×")),AND(AL53="明",OR(AK53="当",AL$17=1),OR(AM53="休",AL$17=31,AM$18="×"))))),30,IF(AND($D$1="三交代制",AK53&lt;&gt;"準",AK53&lt;&gt;"深",OR(AL53="準",AL53="深"),(NOT(OR(AND(AL53="準",OR(AK53="日",AK53="休",AL$17=1,AND(AM53&lt;&gt;"準",AM53&lt;&gt;"深",AK53="")),OR(AM53="休",AND(AM53="準",OR(AN53="休",AL$17=30,AN$18="×")),AL$17=31,AM$18="×",AM53="")),AND(AL53="深",OR(AK53="休",AL$17=1,AND(AM53&lt;&gt;"準",AM53&lt;&gt;"深",AK53="")),OR(AM53="休",AND(OR(AM53="準",AM53="深"),OR(AN53="休",AL$17=30,AN$18="×")),AL$17=31,AM$18="×",AM53="")))))),40,0))))</f>
        <v>0</v>
      </c>
      <c r="AM194" s="193">
        <f t="shared" ref="AM194" si="847">IF(AND($D$1="二交代制",AM$17&gt;=1,AM$17&lt;=28,AM53="当",AN53="明",AO53="休",AP53="当"),10,IF(AND($D$1="三交代制",AM$17&gt;=2,AM$17&lt;=30,OR(AM53="準",AM53="深"),OR(AN53="準",AN53="深"),OR(AO53="準",AO53="深")),20,IF(AND($D$1="二交代制",OR(AM53="当",AM53="明"),NOT(OR(AND(AM53="当",OR(AN53="明",AM$17=31,AN$18="×"),OR(AO53="休",AM$17=30,AM$17=31,AO$18="×")),AND(AM53="明",OR(AL53="当",AM$17=1),OR(AN53="休",AM$17=31,AN$18="×"))))),30,IF(AND($D$1="三交代制",AL53&lt;&gt;"準",AL53&lt;&gt;"深",OR(AM53="準",AM53="深"),(NOT(OR(AND(AM53="準",OR(AL53="日",AL53="休",AM$17=1,AND(AN53&lt;&gt;"準",AN53&lt;&gt;"深",AL53="")),OR(AN53="休",AND(AN53="準",OR(AO53="休",AM$17=30,AO$18="×")),AM$17=31,AN$18="×",AN53="")),AND(AM53="深",OR(AL53="休",AM$17=1,AND(AN53&lt;&gt;"準",AN53&lt;&gt;"深",AL53="")),OR(AN53="休",AND(OR(AN53="準",AN53="深"),OR(AO53="休",AM$17=30,AO$18="×")),AM$17=31,AN$18="×",AN53="")))))),40,0))))</f>
        <v>0</v>
      </c>
      <c r="AN194" s="193">
        <f t="shared" ref="AN194" si="848">IF(AND($D$1="二交代制",AN$17&gt;=1,AN$17&lt;=28,AN53="当",AO53="明",AP53="休",AQ53="当"),10,IF(AND($D$1="三交代制",AN$17&gt;=2,AN$17&lt;=30,OR(AN53="準",AN53="深"),OR(AO53="準",AO53="深"),OR(AP53="準",AP53="深")),20,IF(AND($D$1="二交代制",OR(AN53="当",AN53="明"),NOT(OR(AND(AN53="当",OR(AO53="明",AN$17=31,AO$18="×"),OR(AP53="休",AN$17=30,AN$17=31,AP$18="×")),AND(AN53="明",OR(AM53="当",AN$17=1),OR(AO53="休",AN$17=31,AO$18="×"))))),30,IF(AND($D$1="三交代制",AM53&lt;&gt;"準",AM53&lt;&gt;"深",OR(AN53="準",AN53="深"),(NOT(OR(AND(AN53="準",OR(AM53="日",AM53="休",AN$17=1,AND(AO53&lt;&gt;"準",AO53&lt;&gt;"深",AM53="")),OR(AO53="休",AND(AO53="準",OR(AP53="休",AN$17=30,AP$18="×")),AN$17=31,AO$18="×",AO53="")),AND(AN53="深",OR(AM53="休",AN$17=1,AND(AO53&lt;&gt;"準",AO53&lt;&gt;"深",AM53="")),OR(AO53="休",AND(OR(AO53="準",AO53="深"),OR(AP53="休",AN$17=30,AP$18="×")),AN$17=31,AO$18="×",AO53="")))))),40,0))))</f>
        <v>0</v>
      </c>
      <c r="AO194" s="193">
        <f t="shared" ref="AO194" si="849">IF(AND($D$1="二交代制",AO$17&gt;=1,AO$17&lt;=28,AO53="当",AP53="明",AQ53="休",AR53="当"),10,IF(AND($D$1="三交代制",AO$17&gt;=2,AO$17&lt;=30,OR(AO53="準",AO53="深"),OR(AP53="準",AP53="深"),OR(AQ53="準",AQ53="深")),20,IF(AND($D$1="二交代制",OR(AO53="当",AO53="明"),NOT(OR(AND(AO53="当",OR(AP53="明",AO$17=31,AP$18="×"),OR(AQ53="休",AO$17=30,AO$17=31,AQ$18="×")),AND(AO53="明",OR(AN53="当",AO$17=1),OR(AP53="休",AO$17=31,AP$18="×"))))),30,IF(AND($D$1="三交代制",AN53&lt;&gt;"準",AN53&lt;&gt;"深",OR(AO53="準",AO53="深"),(NOT(OR(AND(AO53="準",OR(AN53="日",AN53="休",AO$17=1,AND(AP53&lt;&gt;"準",AP53&lt;&gt;"深",AN53="")),OR(AP53="休",AND(AP53="準",OR(AQ53="休",AO$17=30,AQ$18="×")),AO$17=31,AP$18="×",AP53="")),AND(AO53="深",OR(AN53="休",AO$17=1,AND(AP53&lt;&gt;"準",AP53&lt;&gt;"深",AN53="")),OR(AP53="休",AND(OR(AP53="準",AP53="深"),OR(AQ53="休",AO$17=30,AQ$18="×")),AO$17=31,AP$18="×",AP53="")))))),40,0))))</f>
        <v>0</v>
      </c>
      <c r="AP194" s="100"/>
      <c r="AQ194" s="100"/>
    </row>
    <row r="195" spans="9:43" x14ac:dyDescent="0.4">
      <c r="I195" s="307"/>
      <c r="J195" s="202"/>
      <c r="K195" s="193"/>
      <c r="L195" s="193"/>
      <c r="M195" s="193"/>
      <c r="N195" s="193"/>
      <c r="O195" s="193"/>
      <c r="P195" s="193"/>
      <c r="Q195" s="193"/>
      <c r="R195" s="193"/>
      <c r="S195" s="193"/>
      <c r="T195" s="193"/>
      <c r="U195" s="193"/>
      <c r="V195" s="193"/>
      <c r="W195" s="193"/>
      <c r="X195" s="193"/>
      <c r="Y195" s="193"/>
      <c r="Z195" s="193"/>
      <c r="AA195" s="193"/>
      <c r="AB195" s="193"/>
      <c r="AC195" s="193"/>
      <c r="AD195" s="193"/>
      <c r="AE195" s="193"/>
      <c r="AF195" s="193"/>
      <c r="AG195" s="193"/>
      <c r="AH195" s="193"/>
      <c r="AI195" s="193"/>
      <c r="AJ195" s="193"/>
      <c r="AK195" s="193"/>
      <c r="AL195" s="193"/>
      <c r="AM195" s="193"/>
      <c r="AN195" s="193"/>
      <c r="AO195" s="193"/>
      <c r="AP195" s="100"/>
      <c r="AQ195" s="100"/>
    </row>
    <row r="196" spans="9:43" x14ac:dyDescent="0.4">
      <c r="I196" s="307"/>
      <c r="J196" s="201" t="str">
        <f t="shared" ref="J196" si="850">E55</f>
        <v>斎藤</v>
      </c>
      <c r="K196" s="193">
        <f t="shared" ref="K196" si="851">IF(AND($D$1="二交代制",K$17&gt;=1,K$17&lt;=28,K55="当",L55="明",M55="休",N55="当"),10,IF(AND($D$1="三交代制",K$17&gt;=2,K$17&lt;=30,OR(K55="準",K55="深"),OR(L55="準",L55="深"),OR(M55="準",M55="深")),20,IF(AND($D$1="二交代制",OR(K55="当",K55="明"),NOT(OR(AND(K55="当",OR(L55="明",K$17=31,L$18="×"),OR(M55="休",K$17=30,K$17=31,M$18="×")),AND(K55="明",OR(J55="当",K$17=1),OR(L55="休",K$17=31,L$18="×"))))),30,IF(AND($D$1="三交代制",J55&lt;&gt;"準",J55&lt;&gt;"深",OR(K55="準",K55="深"),(NOT(OR(AND(K55="準",OR(J55="日",J55="休",K$17=1,AND(L55&lt;&gt;"準",L55&lt;&gt;"深",J55="")),OR(L55="休",AND(L55="準",OR(M55="休",K$17=30,M$18="×")),K$17=31,L$18="×",L55="")),AND(K55="深",OR(J55="休",K$17=1,AND(L55&lt;&gt;"準",L55&lt;&gt;"深",J55="")),OR(L55="休",AND(OR(L55="準",L55="深"),OR(M55="休",K$17=30,M$18="×")),K$17=31,L$18="×",L55="")))))),40,0))))</f>
        <v>0</v>
      </c>
      <c r="L196" s="193">
        <f t="shared" ref="L196" si="852">IF(AND($D$1="二交代制",L$17&gt;=1,L$17&lt;=28,L55="当",M55="明",N55="休",O55="当"),10,IF(AND($D$1="三交代制",L$17&gt;=2,L$17&lt;=30,OR(L55="準",L55="深"),OR(M55="準",M55="深"),OR(N55="準",N55="深")),20,IF(AND($D$1="二交代制",OR(L55="当",L55="明"),NOT(OR(AND(L55="当",OR(M55="明",L$17=31,M$18="×"),OR(N55="休",L$17=30,L$17=31,N$18="×")),AND(L55="明",OR(K55="当",L$17=1),OR(M55="休",L$17=31,M$18="×"))))),30,IF(AND($D$1="三交代制",K55&lt;&gt;"準",K55&lt;&gt;"深",OR(L55="準",L55="深"),(NOT(OR(AND(L55="準",OR(K55="日",K55="休",L$17=1,AND(M55&lt;&gt;"準",M55&lt;&gt;"深",K55="")),OR(M55="休",AND(M55="準",OR(N55="休",L$17=30,N$18="×")),L$17=31,M$18="×",M55="")),AND(L55="深",OR(K55="休",L$17=1,AND(M55&lt;&gt;"準",M55&lt;&gt;"深",K55="")),OR(M55="休",AND(OR(M55="準",M55="深"),OR(N55="休",L$17=30,N$18="×")),L$17=31,M$18="×",M55="")))))),40,0))))</f>
        <v>0</v>
      </c>
      <c r="M196" s="193">
        <f t="shared" ref="M196" si="853">IF(AND($D$1="二交代制",M$17&gt;=1,M$17&lt;=28,M55="当",N55="明",O55="休",P55="当"),10,IF(AND($D$1="三交代制",M$17&gt;=2,M$17&lt;=30,OR(M55="準",M55="深"),OR(N55="準",N55="深"),OR(O55="準",O55="深")),20,IF(AND($D$1="二交代制",OR(M55="当",M55="明"),NOT(OR(AND(M55="当",OR(N55="明",M$17=31,N$18="×"),OR(O55="休",M$17=30,M$17=31,O$18="×")),AND(M55="明",OR(L55="当",M$17=1),OR(N55="休",M$17=31,N$18="×"))))),30,IF(AND($D$1="三交代制",L55&lt;&gt;"準",L55&lt;&gt;"深",OR(M55="準",M55="深"),(NOT(OR(AND(M55="準",OR(L55="日",L55="休",M$17=1,AND(N55&lt;&gt;"準",N55&lt;&gt;"深",L55="")),OR(N55="休",AND(N55="準",OR(O55="休",M$17=30,O$18="×")),M$17=31,N$18="×",N55="")),AND(M55="深",OR(L55="休",M$17=1,AND(N55&lt;&gt;"準",N55&lt;&gt;"深",L55="")),OR(N55="休",AND(OR(N55="準",N55="深"),OR(O55="休",M$17=30,O$18="×")),M$17=31,N$18="×",N55="")))))),40,0))))</f>
        <v>0</v>
      </c>
      <c r="N196" s="193">
        <f t="shared" ref="N196" si="854">IF(AND($D$1="二交代制",N$17&gt;=1,N$17&lt;=28,N55="当",O55="明",P55="休",Q55="当"),10,IF(AND($D$1="三交代制",N$17&gt;=2,N$17&lt;=30,OR(N55="準",N55="深"),OR(O55="準",O55="深"),OR(P55="準",P55="深")),20,IF(AND($D$1="二交代制",OR(N55="当",N55="明"),NOT(OR(AND(N55="当",OR(O55="明",N$17=31,O$18="×"),OR(P55="休",N$17=30,N$17=31,P$18="×")),AND(N55="明",OR(M55="当",N$17=1),OR(O55="休",N$17=31,O$18="×"))))),30,IF(AND($D$1="三交代制",M55&lt;&gt;"準",M55&lt;&gt;"深",OR(N55="準",N55="深"),(NOT(OR(AND(N55="準",OR(M55="日",M55="休",N$17=1,AND(O55&lt;&gt;"準",O55&lt;&gt;"深",M55="")),OR(O55="休",AND(O55="準",OR(P55="休",N$17=30,P$18="×")),N$17=31,O$18="×",O55="")),AND(N55="深",OR(M55="休",N$17=1,AND(O55&lt;&gt;"準",O55&lt;&gt;"深",M55="")),OR(O55="休",AND(OR(O55="準",O55="深"),OR(P55="休",N$17=30,P$18="×")),N$17=31,O$18="×",O55="")))))),40,0))))</f>
        <v>0</v>
      </c>
      <c r="O196" s="193">
        <f t="shared" ref="O196" si="855">IF(AND($D$1="二交代制",O$17&gt;=1,O$17&lt;=28,O55="当",P55="明",Q55="休",R55="当"),10,IF(AND($D$1="三交代制",O$17&gt;=2,O$17&lt;=30,OR(O55="準",O55="深"),OR(P55="準",P55="深"),OR(Q55="準",Q55="深")),20,IF(AND($D$1="二交代制",OR(O55="当",O55="明"),NOT(OR(AND(O55="当",OR(P55="明",O$17=31,P$18="×"),OR(Q55="休",O$17=30,O$17=31,Q$18="×")),AND(O55="明",OR(N55="当",O$17=1),OR(P55="休",O$17=31,P$18="×"))))),30,IF(AND($D$1="三交代制",N55&lt;&gt;"準",N55&lt;&gt;"深",OR(O55="準",O55="深"),(NOT(OR(AND(O55="準",OR(N55="日",N55="休",O$17=1,AND(P55&lt;&gt;"準",P55&lt;&gt;"深",N55="")),OR(P55="休",AND(P55="準",OR(Q55="休",O$17=30,Q$18="×")),O$17=31,P$18="×",P55="")),AND(O55="深",OR(N55="休",O$17=1,AND(P55&lt;&gt;"準",P55&lt;&gt;"深",N55="")),OR(P55="休",AND(OR(P55="準",P55="深"),OR(Q55="休",O$17=30,Q$18="×")),O$17=31,P$18="×",P55="")))))),40,0))))</f>
        <v>0</v>
      </c>
      <c r="P196" s="193">
        <f t="shared" ref="P196" si="856">IF(AND($D$1="二交代制",P$17&gt;=1,P$17&lt;=28,P55="当",Q55="明",R55="休",S55="当"),10,IF(AND($D$1="三交代制",P$17&gt;=2,P$17&lt;=30,OR(P55="準",P55="深"),OR(Q55="準",Q55="深"),OR(R55="準",R55="深")),20,IF(AND($D$1="二交代制",OR(P55="当",P55="明"),NOT(OR(AND(P55="当",OR(Q55="明",P$17=31,Q$18="×"),OR(R55="休",P$17=30,P$17=31,R$18="×")),AND(P55="明",OR(O55="当",P$17=1),OR(Q55="休",P$17=31,Q$18="×"))))),30,IF(AND($D$1="三交代制",O55&lt;&gt;"準",O55&lt;&gt;"深",OR(P55="準",P55="深"),(NOT(OR(AND(P55="準",OR(O55="日",O55="休",P$17=1,AND(Q55&lt;&gt;"準",Q55&lt;&gt;"深",O55="")),OR(Q55="休",AND(Q55="準",OR(R55="休",P$17=30,R$18="×")),P$17=31,Q$18="×",Q55="")),AND(P55="深",OR(O55="休",P$17=1,AND(Q55&lt;&gt;"準",Q55&lt;&gt;"深",O55="")),OR(Q55="休",AND(OR(Q55="準",Q55="深"),OR(R55="休",P$17=30,R$18="×")),P$17=31,Q$18="×",Q55="")))))),40,0))))</f>
        <v>0</v>
      </c>
      <c r="Q196" s="193">
        <f t="shared" ref="Q196" si="857">IF(AND($D$1="二交代制",Q$17&gt;=1,Q$17&lt;=28,Q55="当",R55="明",S55="休",T55="当"),10,IF(AND($D$1="三交代制",Q$17&gt;=2,Q$17&lt;=30,OR(Q55="準",Q55="深"),OR(R55="準",R55="深"),OR(S55="準",S55="深")),20,IF(AND($D$1="二交代制",OR(Q55="当",Q55="明"),NOT(OR(AND(Q55="当",OR(R55="明",Q$17=31,R$18="×"),OR(S55="休",Q$17=30,Q$17=31,S$18="×")),AND(Q55="明",OR(P55="当",Q$17=1),OR(R55="休",Q$17=31,R$18="×"))))),30,IF(AND($D$1="三交代制",P55&lt;&gt;"準",P55&lt;&gt;"深",OR(Q55="準",Q55="深"),(NOT(OR(AND(Q55="準",OR(P55="日",P55="休",Q$17=1,AND(R55&lt;&gt;"準",R55&lt;&gt;"深",P55="")),OR(R55="休",AND(R55="準",OR(S55="休",Q$17=30,S$18="×")),Q$17=31,R$18="×",R55="")),AND(Q55="深",OR(P55="休",Q$17=1,AND(R55&lt;&gt;"準",R55&lt;&gt;"深",P55="")),OR(R55="休",AND(OR(R55="準",R55="深"),OR(S55="休",Q$17=30,S$18="×")),Q$17=31,R$18="×",R55="")))))),40,0))))</f>
        <v>0</v>
      </c>
      <c r="R196" s="193">
        <f t="shared" ref="R196" si="858">IF(AND($D$1="二交代制",R$17&gt;=1,R$17&lt;=28,R55="当",S55="明",T55="休",U55="当"),10,IF(AND($D$1="三交代制",R$17&gt;=2,R$17&lt;=30,OR(R55="準",R55="深"),OR(S55="準",S55="深"),OR(T55="準",T55="深")),20,IF(AND($D$1="二交代制",OR(R55="当",R55="明"),NOT(OR(AND(R55="当",OR(S55="明",R$17=31,S$18="×"),OR(T55="休",R$17=30,R$17=31,T$18="×")),AND(R55="明",OR(Q55="当",R$17=1),OR(S55="休",R$17=31,S$18="×"))))),30,IF(AND($D$1="三交代制",Q55&lt;&gt;"準",Q55&lt;&gt;"深",OR(R55="準",R55="深"),(NOT(OR(AND(R55="準",OR(Q55="日",Q55="休",R$17=1,AND(S55&lt;&gt;"準",S55&lt;&gt;"深",Q55="")),OR(S55="休",AND(S55="準",OR(T55="休",R$17=30,T$18="×")),R$17=31,S$18="×",S55="")),AND(R55="深",OR(Q55="休",R$17=1,AND(S55&lt;&gt;"準",S55&lt;&gt;"深",Q55="")),OR(S55="休",AND(OR(S55="準",S55="深"),OR(T55="休",R$17=30,T$18="×")),R$17=31,S$18="×",S55="")))))),40,0))))</f>
        <v>0</v>
      </c>
      <c r="S196" s="193">
        <f t="shared" ref="S196" si="859">IF(AND($D$1="二交代制",S$17&gt;=1,S$17&lt;=28,S55="当",T55="明",U55="休",V55="当"),10,IF(AND($D$1="三交代制",S$17&gt;=2,S$17&lt;=30,OR(S55="準",S55="深"),OR(T55="準",T55="深"),OR(U55="準",U55="深")),20,IF(AND($D$1="二交代制",OR(S55="当",S55="明"),NOT(OR(AND(S55="当",OR(T55="明",S$17=31,T$18="×"),OR(U55="休",S$17=30,S$17=31,U$18="×")),AND(S55="明",OR(R55="当",S$17=1),OR(T55="休",S$17=31,T$18="×"))))),30,IF(AND($D$1="三交代制",R55&lt;&gt;"準",R55&lt;&gt;"深",OR(S55="準",S55="深"),(NOT(OR(AND(S55="準",OR(R55="日",R55="休",S$17=1,AND(T55&lt;&gt;"準",T55&lt;&gt;"深",R55="")),OR(T55="休",AND(T55="準",OR(U55="休",S$17=30,U$18="×")),S$17=31,T$18="×",T55="")),AND(S55="深",OR(R55="休",S$17=1,AND(T55&lt;&gt;"準",T55&lt;&gt;"深",R55="")),OR(T55="休",AND(OR(T55="準",T55="深"),OR(U55="休",S$17=30,U$18="×")),S$17=31,T$18="×",T55="")))))),40,0))))</f>
        <v>0</v>
      </c>
      <c r="T196" s="193">
        <f t="shared" ref="T196" si="860">IF(AND($D$1="二交代制",T$17&gt;=1,T$17&lt;=28,T55="当",U55="明",V55="休",W55="当"),10,IF(AND($D$1="三交代制",T$17&gt;=2,T$17&lt;=30,OR(T55="準",T55="深"),OR(U55="準",U55="深"),OR(V55="準",V55="深")),20,IF(AND($D$1="二交代制",OR(T55="当",T55="明"),NOT(OR(AND(T55="当",OR(U55="明",T$17=31,U$18="×"),OR(V55="休",T$17=30,T$17=31,V$18="×")),AND(T55="明",OR(S55="当",T$17=1),OR(U55="休",T$17=31,U$18="×"))))),30,IF(AND($D$1="三交代制",S55&lt;&gt;"準",S55&lt;&gt;"深",OR(T55="準",T55="深"),(NOT(OR(AND(T55="準",OR(S55="日",S55="休",T$17=1,AND(U55&lt;&gt;"準",U55&lt;&gt;"深",S55="")),OR(U55="休",AND(U55="準",OR(V55="休",T$17=30,V$18="×")),T$17=31,U$18="×",U55="")),AND(T55="深",OR(S55="休",T$17=1,AND(U55&lt;&gt;"準",U55&lt;&gt;"深",S55="")),OR(U55="休",AND(OR(U55="準",U55="深"),OR(V55="休",T$17=30,V$18="×")),T$17=31,U$18="×",U55="")))))),40,0))))</f>
        <v>0</v>
      </c>
      <c r="U196" s="193">
        <f t="shared" ref="U196" si="861">IF(AND($D$1="二交代制",U$17&gt;=1,U$17&lt;=28,U55="当",V55="明",W55="休",X55="当"),10,IF(AND($D$1="三交代制",U$17&gt;=2,U$17&lt;=30,OR(U55="準",U55="深"),OR(V55="準",V55="深"),OR(W55="準",W55="深")),20,IF(AND($D$1="二交代制",OR(U55="当",U55="明"),NOT(OR(AND(U55="当",OR(V55="明",U$17=31,V$18="×"),OR(W55="休",U$17=30,U$17=31,W$18="×")),AND(U55="明",OR(T55="当",U$17=1),OR(V55="休",U$17=31,V$18="×"))))),30,IF(AND($D$1="三交代制",T55&lt;&gt;"準",T55&lt;&gt;"深",OR(U55="準",U55="深"),(NOT(OR(AND(U55="準",OR(T55="日",T55="休",U$17=1,AND(V55&lt;&gt;"準",V55&lt;&gt;"深",T55="")),OR(V55="休",AND(V55="準",OR(W55="休",U$17=30,W$18="×")),U$17=31,V$18="×",V55="")),AND(U55="深",OR(T55="休",U$17=1,AND(V55&lt;&gt;"準",V55&lt;&gt;"深",T55="")),OR(V55="休",AND(OR(V55="準",V55="深"),OR(W55="休",U$17=30,W$18="×")),U$17=31,V$18="×",V55="")))))),40,0))))</f>
        <v>0</v>
      </c>
      <c r="V196" s="193">
        <f t="shared" ref="V196" si="862">IF(AND($D$1="二交代制",V$17&gt;=1,V$17&lt;=28,V55="当",W55="明",X55="休",Y55="当"),10,IF(AND($D$1="三交代制",V$17&gt;=2,V$17&lt;=30,OR(V55="準",V55="深"),OR(W55="準",W55="深"),OR(X55="準",X55="深")),20,IF(AND($D$1="二交代制",OR(V55="当",V55="明"),NOT(OR(AND(V55="当",OR(W55="明",V$17=31,W$18="×"),OR(X55="休",V$17=30,V$17=31,X$18="×")),AND(V55="明",OR(U55="当",V$17=1),OR(W55="休",V$17=31,W$18="×"))))),30,IF(AND($D$1="三交代制",U55&lt;&gt;"準",U55&lt;&gt;"深",OR(V55="準",V55="深"),(NOT(OR(AND(V55="準",OR(U55="日",U55="休",V$17=1,AND(W55&lt;&gt;"準",W55&lt;&gt;"深",U55="")),OR(W55="休",AND(W55="準",OR(X55="休",V$17=30,X$18="×")),V$17=31,W$18="×",W55="")),AND(V55="深",OR(U55="休",V$17=1,AND(W55&lt;&gt;"準",W55&lt;&gt;"深",U55="")),OR(W55="休",AND(OR(W55="準",W55="深"),OR(X55="休",V$17=30,X$18="×")),V$17=31,W$18="×",W55="")))))),40,0))))</f>
        <v>0</v>
      </c>
      <c r="W196" s="193">
        <f t="shared" ref="W196" si="863">IF(AND($D$1="二交代制",W$17&gt;=1,W$17&lt;=28,W55="当",X55="明",Y55="休",Z55="当"),10,IF(AND($D$1="三交代制",W$17&gt;=2,W$17&lt;=30,OR(W55="準",W55="深"),OR(X55="準",X55="深"),OR(Y55="準",Y55="深")),20,IF(AND($D$1="二交代制",OR(W55="当",W55="明"),NOT(OR(AND(W55="当",OR(X55="明",W$17=31,X$18="×"),OR(Y55="休",W$17=30,W$17=31,Y$18="×")),AND(W55="明",OR(V55="当",W$17=1),OR(X55="休",W$17=31,X$18="×"))))),30,IF(AND($D$1="三交代制",V55&lt;&gt;"準",V55&lt;&gt;"深",OR(W55="準",W55="深"),(NOT(OR(AND(W55="準",OR(V55="日",V55="休",W$17=1,AND(X55&lt;&gt;"準",X55&lt;&gt;"深",V55="")),OR(X55="休",AND(X55="準",OR(Y55="休",W$17=30,Y$18="×")),W$17=31,X$18="×",X55="")),AND(W55="深",OR(V55="休",W$17=1,AND(X55&lt;&gt;"準",X55&lt;&gt;"深",V55="")),OR(X55="休",AND(OR(X55="準",X55="深"),OR(Y55="休",W$17=30,Y$18="×")),W$17=31,X$18="×",X55="")))))),40,0))))</f>
        <v>0</v>
      </c>
      <c r="X196" s="193">
        <f t="shared" ref="X196" si="864">IF(AND($D$1="二交代制",X$17&gt;=1,X$17&lt;=28,X55="当",Y55="明",Z55="休",AA55="当"),10,IF(AND($D$1="三交代制",X$17&gt;=2,X$17&lt;=30,OR(X55="準",X55="深"),OR(Y55="準",Y55="深"),OR(Z55="準",Z55="深")),20,IF(AND($D$1="二交代制",OR(X55="当",X55="明"),NOT(OR(AND(X55="当",OR(Y55="明",X$17=31,Y$18="×"),OR(Z55="休",X$17=30,X$17=31,Z$18="×")),AND(X55="明",OR(W55="当",X$17=1),OR(Y55="休",X$17=31,Y$18="×"))))),30,IF(AND($D$1="三交代制",W55&lt;&gt;"準",W55&lt;&gt;"深",OR(X55="準",X55="深"),(NOT(OR(AND(X55="準",OR(W55="日",W55="休",X$17=1,AND(Y55&lt;&gt;"準",Y55&lt;&gt;"深",W55="")),OR(Y55="休",AND(Y55="準",OR(Z55="休",X$17=30,Z$18="×")),X$17=31,Y$18="×",Y55="")),AND(X55="深",OR(W55="休",X$17=1,AND(Y55&lt;&gt;"準",Y55&lt;&gt;"深",W55="")),OR(Y55="休",AND(OR(Y55="準",Y55="深"),OR(Z55="休",X$17=30,Z$18="×")),X$17=31,Y$18="×",Y55="")))))),40,0))))</f>
        <v>0</v>
      </c>
      <c r="Y196" s="193">
        <f t="shared" ref="Y196" si="865">IF(AND($D$1="二交代制",Y$17&gt;=1,Y$17&lt;=28,Y55="当",Z55="明",AA55="休",AB55="当"),10,IF(AND($D$1="三交代制",Y$17&gt;=2,Y$17&lt;=30,OR(Y55="準",Y55="深"),OR(Z55="準",Z55="深"),OR(AA55="準",AA55="深")),20,IF(AND($D$1="二交代制",OR(Y55="当",Y55="明"),NOT(OR(AND(Y55="当",OR(Z55="明",Y$17=31,Z$18="×"),OR(AA55="休",Y$17=30,Y$17=31,AA$18="×")),AND(Y55="明",OR(X55="当",Y$17=1),OR(Z55="休",Y$17=31,Z$18="×"))))),30,IF(AND($D$1="三交代制",X55&lt;&gt;"準",X55&lt;&gt;"深",OR(Y55="準",Y55="深"),(NOT(OR(AND(Y55="準",OR(X55="日",X55="休",Y$17=1,AND(Z55&lt;&gt;"準",Z55&lt;&gt;"深",X55="")),OR(Z55="休",AND(Z55="準",OR(AA55="休",Y$17=30,AA$18="×")),Y$17=31,Z$18="×",Z55="")),AND(Y55="深",OR(X55="休",Y$17=1,AND(Z55&lt;&gt;"準",Z55&lt;&gt;"深",X55="")),OR(Z55="休",AND(OR(Z55="準",Z55="深"),OR(AA55="休",Y$17=30,AA$18="×")),Y$17=31,Z$18="×",Z55="")))))),40,0))))</f>
        <v>0</v>
      </c>
      <c r="Z196" s="193">
        <f t="shared" ref="Z196" si="866">IF(AND($D$1="二交代制",Z$17&gt;=1,Z$17&lt;=28,Z55="当",AA55="明",AB55="休",AC55="当"),10,IF(AND($D$1="三交代制",Z$17&gt;=2,Z$17&lt;=30,OR(Z55="準",Z55="深"),OR(AA55="準",AA55="深"),OR(AB55="準",AB55="深")),20,IF(AND($D$1="二交代制",OR(Z55="当",Z55="明"),NOT(OR(AND(Z55="当",OR(AA55="明",Z$17=31,AA$18="×"),OR(AB55="休",Z$17=30,Z$17=31,AB$18="×")),AND(Z55="明",OR(Y55="当",Z$17=1),OR(AA55="休",Z$17=31,AA$18="×"))))),30,IF(AND($D$1="三交代制",Y55&lt;&gt;"準",Y55&lt;&gt;"深",OR(Z55="準",Z55="深"),(NOT(OR(AND(Z55="準",OR(Y55="日",Y55="休",Z$17=1,AND(AA55&lt;&gt;"準",AA55&lt;&gt;"深",Y55="")),OR(AA55="休",AND(AA55="準",OR(AB55="休",Z$17=30,AB$18="×")),Z$17=31,AA$18="×",AA55="")),AND(Z55="深",OR(Y55="休",Z$17=1,AND(AA55&lt;&gt;"準",AA55&lt;&gt;"深",Y55="")),OR(AA55="休",AND(OR(AA55="準",AA55="深"),OR(AB55="休",Z$17=30,AB$18="×")),Z$17=31,AA$18="×",AA55="")))))),40,0))))</f>
        <v>0</v>
      </c>
      <c r="AA196" s="193">
        <f t="shared" ref="AA196" si="867">IF(AND($D$1="二交代制",AA$17&gt;=1,AA$17&lt;=28,AA55="当",AB55="明",AC55="休",AD55="当"),10,IF(AND($D$1="三交代制",AA$17&gt;=2,AA$17&lt;=30,OR(AA55="準",AA55="深"),OR(AB55="準",AB55="深"),OR(AC55="準",AC55="深")),20,IF(AND($D$1="二交代制",OR(AA55="当",AA55="明"),NOT(OR(AND(AA55="当",OR(AB55="明",AA$17=31,AB$18="×"),OR(AC55="休",AA$17=30,AA$17=31,AC$18="×")),AND(AA55="明",OR(Z55="当",AA$17=1),OR(AB55="休",AA$17=31,AB$18="×"))))),30,IF(AND($D$1="三交代制",Z55&lt;&gt;"準",Z55&lt;&gt;"深",OR(AA55="準",AA55="深"),(NOT(OR(AND(AA55="準",OR(Z55="日",Z55="休",AA$17=1,AND(AB55&lt;&gt;"準",AB55&lt;&gt;"深",Z55="")),OR(AB55="休",AND(AB55="準",OR(AC55="休",AA$17=30,AC$18="×")),AA$17=31,AB$18="×",AB55="")),AND(AA55="深",OR(Z55="休",AA$17=1,AND(AB55&lt;&gt;"準",AB55&lt;&gt;"深",Z55="")),OR(AB55="休",AND(OR(AB55="準",AB55="深"),OR(AC55="休",AA$17=30,AC$18="×")),AA$17=31,AB$18="×",AB55="")))))),40,0))))</f>
        <v>0</v>
      </c>
      <c r="AB196" s="193">
        <f t="shared" ref="AB196" si="868">IF(AND($D$1="二交代制",AB$17&gt;=1,AB$17&lt;=28,AB55="当",AC55="明",AD55="休",AE55="当"),10,IF(AND($D$1="三交代制",AB$17&gt;=2,AB$17&lt;=30,OR(AB55="準",AB55="深"),OR(AC55="準",AC55="深"),OR(AD55="準",AD55="深")),20,IF(AND($D$1="二交代制",OR(AB55="当",AB55="明"),NOT(OR(AND(AB55="当",OR(AC55="明",AB$17=31,AC$18="×"),OR(AD55="休",AB$17=30,AB$17=31,AD$18="×")),AND(AB55="明",OR(AA55="当",AB$17=1),OR(AC55="休",AB$17=31,AC$18="×"))))),30,IF(AND($D$1="三交代制",AA55&lt;&gt;"準",AA55&lt;&gt;"深",OR(AB55="準",AB55="深"),(NOT(OR(AND(AB55="準",OR(AA55="日",AA55="休",AB$17=1,AND(AC55&lt;&gt;"準",AC55&lt;&gt;"深",AA55="")),OR(AC55="休",AND(AC55="準",OR(AD55="休",AB$17=30,AD$18="×")),AB$17=31,AC$18="×",AC55="")),AND(AB55="深",OR(AA55="休",AB$17=1,AND(AC55&lt;&gt;"準",AC55&lt;&gt;"深",AA55="")),OR(AC55="休",AND(OR(AC55="準",AC55="深"),OR(AD55="休",AB$17=30,AD$18="×")),AB$17=31,AC$18="×",AC55="")))))),40,0))))</f>
        <v>0</v>
      </c>
      <c r="AC196" s="193">
        <f t="shared" ref="AC196" si="869">IF(AND($D$1="二交代制",AC$17&gt;=1,AC$17&lt;=28,AC55="当",AD55="明",AE55="休",AF55="当"),10,IF(AND($D$1="三交代制",AC$17&gt;=2,AC$17&lt;=30,OR(AC55="準",AC55="深"),OR(AD55="準",AD55="深"),OR(AE55="準",AE55="深")),20,IF(AND($D$1="二交代制",OR(AC55="当",AC55="明"),NOT(OR(AND(AC55="当",OR(AD55="明",AC$17=31,AD$18="×"),OR(AE55="休",AC$17=30,AC$17=31,AE$18="×")),AND(AC55="明",OR(AB55="当",AC$17=1),OR(AD55="休",AC$17=31,AD$18="×"))))),30,IF(AND($D$1="三交代制",AB55&lt;&gt;"準",AB55&lt;&gt;"深",OR(AC55="準",AC55="深"),(NOT(OR(AND(AC55="準",OR(AB55="日",AB55="休",AC$17=1,AND(AD55&lt;&gt;"準",AD55&lt;&gt;"深",AB55="")),OR(AD55="休",AND(AD55="準",OR(AE55="休",AC$17=30,AE$18="×")),AC$17=31,AD$18="×",AD55="")),AND(AC55="深",OR(AB55="休",AC$17=1,AND(AD55&lt;&gt;"準",AD55&lt;&gt;"深",AB55="")),OR(AD55="休",AND(OR(AD55="準",AD55="深"),OR(AE55="休",AC$17=30,AE$18="×")),AC$17=31,AD$18="×",AD55="")))))),40,0))))</f>
        <v>0</v>
      </c>
      <c r="AD196" s="193">
        <f t="shared" ref="AD196" si="870">IF(AND($D$1="二交代制",AD$17&gt;=1,AD$17&lt;=28,AD55="当",AE55="明",AF55="休",AG55="当"),10,IF(AND($D$1="三交代制",AD$17&gt;=2,AD$17&lt;=30,OR(AD55="準",AD55="深"),OR(AE55="準",AE55="深"),OR(AF55="準",AF55="深")),20,IF(AND($D$1="二交代制",OR(AD55="当",AD55="明"),NOT(OR(AND(AD55="当",OR(AE55="明",AD$17=31,AE$18="×"),OR(AF55="休",AD$17=30,AD$17=31,AF$18="×")),AND(AD55="明",OR(AC55="当",AD$17=1),OR(AE55="休",AD$17=31,AE$18="×"))))),30,IF(AND($D$1="三交代制",AC55&lt;&gt;"準",AC55&lt;&gt;"深",OR(AD55="準",AD55="深"),(NOT(OR(AND(AD55="準",OR(AC55="日",AC55="休",AD$17=1,AND(AE55&lt;&gt;"準",AE55&lt;&gt;"深",AC55="")),OR(AE55="休",AND(AE55="準",OR(AF55="休",AD$17=30,AF$18="×")),AD$17=31,AE$18="×",AE55="")),AND(AD55="深",OR(AC55="休",AD$17=1,AND(AE55&lt;&gt;"準",AE55&lt;&gt;"深",AC55="")),OR(AE55="休",AND(OR(AE55="準",AE55="深"),OR(AF55="休",AD$17=30,AF$18="×")),AD$17=31,AE$18="×",AE55="")))))),40,0))))</f>
        <v>0</v>
      </c>
      <c r="AE196" s="193">
        <f t="shared" ref="AE196" si="871">IF(AND($D$1="二交代制",AE$17&gt;=1,AE$17&lt;=28,AE55="当",AF55="明",AG55="休",AH55="当"),10,IF(AND($D$1="三交代制",AE$17&gt;=2,AE$17&lt;=30,OR(AE55="準",AE55="深"),OR(AF55="準",AF55="深"),OR(AG55="準",AG55="深")),20,IF(AND($D$1="二交代制",OR(AE55="当",AE55="明"),NOT(OR(AND(AE55="当",OR(AF55="明",AE$17=31,AF$18="×"),OR(AG55="休",AE$17=30,AE$17=31,AG$18="×")),AND(AE55="明",OR(AD55="当",AE$17=1),OR(AF55="休",AE$17=31,AF$18="×"))))),30,IF(AND($D$1="三交代制",AD55&lt;&gt;"準",AD55&lt;&gt;"深",OR(AE55="準",AE55="深"),(NOT(OR(AND(AE55="準",OR(AD55="日",AD55="休",AE$17=1,AND(AF55&lt;&gt;"準",AF55&lt;&gt;"深",AD55="")),OR(AF55="休",AND(AF55="準",OR(AG55="休",AE$17=30,AG$18="×")),AE$17=31,AF$18="×",AF55="")),AND(AE55="深",OR(AD55="休",AE$17=1,AND(AF55&lt;&gt;"準",AF55&lt;&gt;"深",AD55="")),OR(AF55="休",AND(OR(AF55="準",AF55="深"),OR(AG55="休",AE$17=30,AG$18="×")),AE$17=31,AF$18="×",AF55="")))))),40,0))))</f>
        <v>0</v>
      </c>
      <c r="AF196" s="193">
        <f t="shared" ref="AF196" si="872">IF(AND($D$1="二交代制",AF$17&gt;=1,AF$17&lt;=28,AF55="当",AG55="明",AH55="休",AI55="当"),10,IF(AND($D$1="三交代制",AF$17&gt;=2,AF$17&lt;=30,OR(AF55="準",AF55="深"),OR(AG55="準",AG55="深"),OR(AH55="準",AH55="深")),20,IF(AND($D$1="二交代制",OR(AF55="当",AF55="明"),NOT(OR(AND(AF55="当",OR(AG55="明",AF$17=31,AG$18="×"),OR(AH55="休",AF$17=30,AF$17=31,AH$18="×")),AND(AF55="明",OR(AE55="当",AF$17=1),OR(AG55="休",AF$17=31,AG$18="×"))))),30,IF(AND($D$1="三交代制",AE55&lt;&gt;"準",AE55&lt;&gt;"深",OR(AF55="準",AF55="深"),(NOT(OR(AND(AF55="準",OR(AE55="日",AE55="休",AF$17=1,AND(AG55&lt;&gt;"準",AG55&lt;&gt;"深",AE55="")),OR(AG55="休",AND(AG55="準",OR(AH55="休",AF$17=30,AH$18="×")),AF$17=31,AG$18="×",AG55="")),AND(AF55="深",OR(AE55="休",AF$17=1,AND(AG55&lt;&gt;"準",AG55&lt;&gt;"深",AE55="")),OR(AG55="休",AND(OR(AG55="準",AG55="深"),OR(AH55="休",AF$17=30,AH$18="×")),AF$17=31,AG$18="×",AG55="")))))),40,0))))</f>
        <v>0</v>
      </c>
      <c r="AG196" s="193">
        <f t="shared" ref="AG196" si="873">IF(AND($D$1="二交代制",AG$17&gt;=1,AG$17&lt;=28,AG55="当",AH55="明",AI55="休",AJ55="当"),10,IF(AND($D$1="三交代制",AG$17&gt;=2,AG$17&lt;=30,OR(AG55="準",AG55="深"),OR(AH55="準",AH55="深"),OR(AI55="準",AI55="深")),20,IF(AND($D$1="二交代制",OR(AG55="当",AG55="明"),NOT(OR(AND(AG55="当",OR(AH55="明",AG$17=31,AH$18="×"),OR(AI55="休",AG$17=30,AG$17=31,AI$18="×")),AND(AG55="明",OR(AF55="当",AG$17=1),OR(AH55="休",AG$17=31,AH$18="×"))))),30,IF(AND($D$1="三交代制",AF55&lt;&gt;"準",AF55&lt;&gt;"深",OR(AG55="準",AG55="深"),(NOT(OR(AND(AG55="準",OR(AF55="日",AF55="休",AG$17=1,AND(AH55&lt;&gt;"準",AH55&lt;&gt;"深",AF55="")),OR(AH55="休",AND(AH55="準",OR(AI55="休",AG$17=30,AI$18="×")),AG$17=31,AH$18="×",AH55="")),AND(AG55="深",OR(AF55="休",AG$17=1,AND(AH55&lt;&gt;"準",AH55&lt;&gt;"深",AF55="")),OR(AH55="休",AND(OR(AH55="準",AH55="深"),OR(AI55="休",AG$17=30,AI$18="×")),AG$17=31,AH$18="×",AH55="")))))),40,0))))</f>
        <v>0</v>
      </c>
      <c r="AH196" s="193">
        <f t="shared" ref="AH196" si="874">IF(AND($D$1="二交代制",AH$17&gt;=1,AH$17&lt;=28,AH55="当",AI55="明",AJ55="休",AK55="当"),10,IF(AND($D$1="三交代制",AH$17&gt;=2,AH$17&lt;=30,OR(AH55="準",AH55="深"),OR(AI55="準",AI55="深"),OR(AJ55="準",AJ55="深")),20,IF(AND($D$1="二交代制",OR(AH55="当",AH55="明"),NOT(OR(AND(AH55="当",OR(AI55="明",AH$17=31,AI$18="×"),OR(AJ55="休",AH$17=30,AH$17=31,AJ$18="×")),AND(AH55="明",OR(AG55="当",AH$17=1),OR(AI55="休",AH$17=31,AI$18="×"))))),30,IF(AND($D$1="三交代制",AG55&lt;&gt;"準",AG55&lt;&gt;"深",OR(AH55="準",AH55="深"),(NOT(OR(AND(AH55="準",OR(AG55="日",AG55="休",AH$17=1,AND(AI55&lt;&gt;"準",AI55&lt;&gt;"深",AG55="")),OR(AI55="休",AND(AI55="準",OR(AJ55="休",AH$17=30,AJ$18="×")),AH$17=31,AI$18="×",AI55="")),AND(AH55="深",OR(AG55="休",AH$17=1,AND(AI55&lt;&gt;"準",AI55&lt;&gt;"深",AG55="")),OR(AI55="休",AND(OR(AI55="準",AI55="深"),OR(AJ55="休",AH$17=30,AJ$18="×")),AH$17=31,AI$18="×",AI55="")))))),40,0))))</f>
        <v>0</v>
      </c>
      <c r="AI196" s="193">
        <f t="shared" ref="AI196" si="875">IF(AND($D$1="二交代制",AI$17&gt;=1,AI$17&lt;=28,AI55="当",AJ55="明",AK55="休",AL55="当"),10,IF(AND($D$1="三交代制",AI$17&gt;=2,AI$17&lt;=30,OR(AI55="準",AI55="深"),OR(AJ55="準",AJ55="深"),OR(AK55="準",AK55="深")),20,IF(AND($D$1="二交代制",OR(AI55="当",AI55="明"),NOT(OR(AND(AI55="当",OR(AJ55="明",AI$17=31,AJ$18="×"),OR(AK55="休",AI$17=30,AI$17=31,AK$18="×")),AND(AI55="明",OR(AH55="当",AI$17=1),OR(AJ55="休",AI$17=31,AJ$18="×"))))),30,IF(AND($D$1="三交代制",AH55&lt;&gt;"準",AH55&lt;&gt;"深",OR(AI55="準",AI55="深"),(NOT(OR(AND(AI55="準",OR(AH55="日",AH55="休",AI$17=1,AND(AJ55&lt;&gt;"準",AJ55&lt;&gt;"深",AH55="")),OR(AJ55="休",AND(AJ55="準",OR(AK55="休",AI$17=30,AK$18="×")),AI$17=31,AJ$18="×",AJ55="")),AND(AI55="深",OR(AH55="休",AI$17=1,AND(AJ55&lt;&gt;"準",AJ55&lt;&gt;"深",AH55="")),OR(AJ55="休",AND(OR(AJ55="準",AJ55="深"),OR(AK55="休",AI$17=30,AK$18="×")),AI$17=31,AJ$18="×",AJ55="")))))),40,0))))</f>
        <v>0</v>
      </c>
      <c r="AJ196" s="193">
        <f t="shared" ref="AJ196" si="876">IF(AND($D$1="二交代制",AJ$17&gt;=1,AJ$17&lt;=28,AJ55="当",AK55="明",AL55="休",AM55="当"),10,IF(AND($D$1="三交代制",AJ$17&gt;=2,AJ$17&lt;=30,OR(AJ55="準",AJ55="深"),OR(AK55="準",AK55="深"),OR(AL55="準",AL55="深")),20,IF(AND($D$1="二交代制",OR(AJ55="当",AJ55="明"),NOT(OR(AND(AJ55="当",OR(AK55="明",AJ$17=31,AK$18="×"),OR(AL55="休",AJ$17=30,AJ$17=31,AL$18="×")),AND(AJ55="明",OR(AI55="当",AJ$17=1),OR(AK55="休",AJ$17=31,AK$18="×"))))),30,IF(AND($D$1="三交代制",AI55&lt;&gt;"準",AI55&lt;&gt;"深",OR(AJ55="準",AJ55="深"),(NOT(OR(AND(AJ55="準",OR(AI55="日",AI55="休",AJ$17=1,AND(AK55&lt;&gt;"準",AK55&lt;&gt;"深",AI55="")),OR(AK55="休",AND(AK55="準",OR(AL55="休",AJ$17=30,AL$18="×")),AJ$17=31,AK$18="×",AK55="")),AND(AJ55="深",OR(AI55="休",AJ$17=1,AND(AK55&lt;&gt;"準",AK55&lt;&gt;"深",AI55="")),OR(AK55="休",AND(OR(AK55="準",AK55="深"),OR(AL55="休",AJ$17=30,AL$18="×")),AJ$17=31,AK$18="×",AK55="")))))),40,0))))</f>
        <v>0</v>
      </c>
      <c r="AK196" s="193">
        <f t="shared" ref="AK196" si="877">IF(AND($D$1="二交代制",AK$17&gt;=1,AK$17&lt;=28,AK55="当",AL55="明",AM55="休",AN55="当"),10,IF(AND($D$1="三交代制",AK$17&gt;=2,AK$17&lt;=30,OR(AK55="準",AK55="深"),OR(AL55="準",AL55="深"),OR(AM55="準",AM55="深")),20,IF(AND($D$1="二交代制",OR(AK55="当",AK55="明"),NOT(OR(AND(AK55="当",OR(AL55="明",AK$17=31,AL$18="×"),OR(AM55="休",AK$17=30,AK$17=31,AM$18="×")),AND(AK55="明",OR(AJ55="当",AK$17=1),OR(AL55="休",AK$17=31,AL$18="×"))))),30,IF(AND($D$1="三交代制",AJ55&lt;&gt;"準",AJ55&lt;&gt;"深",OR(AK55="準",AK55="深"),(NOT(OR(AND(AK55="準",OR(AJ55="日",AJ55="休",AK$17=1,AND(AL55&lt;&gt;"準",AL55&lt;&gt;"深",AJ55="")),OR(AL55="休",AND(AL55="準",OR(AM55="休",AK$17=30,AM$18="×")),AK$17=31,AL$18="×",AL55="")),AND(AK55="深",OR(AJ55="休",AK$17=1,AND(AL55&lt;&gt;"準",AL55&lt;&gt;"深",AJ55="")),OR(AL55="休",AND(OR(AL55="準",AL55="深"),OR(AM55="休",AK$17=30,AM$18="×")),AK$17=31,AL$18="×",AL55="")))))),40,0))))</f>
        <v>0</v>
      </c>
      <c r="AL196" s="193">
        <f t="shared" ref="AL196" si="878">IF(AND($D$1="二交代制",AL$17&gt;=1,AL$17&lt;=28,AL55="当",AM55="明",AN55="休",AO55="当"),10,IF(AND($D$1="三交代制",AL$17&gt;=2,AL$17&lt;=30,OR(AL55="準",AL55="深"),OR(AM55="準",AM55="深"),OR(AN55="準",AN55="深")),20,IF(AND($D$1="二交代制",OR(AL55="当",AL55="明"),NOT(OR(AND(AL55="当",OR(AM55="明",AL$17=31,AM$18="×"),OR(AN55="休",AL$17=30,AL$17=31,AN$18="×")),AND(AL55="明",OR(AK55="当",AL$17=1),OR(AM55="休",AL$17=31,AM$18="×"))))),30,IF(AND($D$1="三交代制",AK55&lt;&gt;"準",AK55&lt;&gt;"深",OR(AL55="準",AL55="深"),(NOT(OR(AND(AL55="準",OR(AK55="日",AK55="休",AL$17=1,AND(AM55&lt;&gt;"準",AM55&lt;&gt;"深",AK55="")),OR(AM55="休",AND(AM55="準",OR(AN55="休",AL$17=30,AN$18="×")),AL$17=31,AM$18="×",AM55="")),AND(AL55="深",OR(AK55="休",AL$17=1,AND(AM55&lt;&gt;"準",AM55&lt;&gt;"深",AK55="")),OR(AM55="休",AND(OR(AM55="準",AM55="深"),OR(AN55="休",AL$17=30,AN$18="×")),AL$17=31,AM$18="×",AM55="")))))),40,0))))</f>
        <v>0</v>
      </c>
      <c r="AM196" s="193">
        <f t="shared" ref="AM196" si="879">IF(AND($D$1="二交代制",AM$17&gt;=1,AM$17&lt;=28,AM55="当",AN55="明",AO55="休",AP55="当"),10,IF(AND($D$1="三交代制",AM$17&gt;=2,AM$17&lt;=30,OR(AM55="準",AM55="深"),OR(AN55="準",AN55="深"),OR(AO55="準",AO55="深")),20,IF(AND($D$1="二交代制",OR(AM55="当",AM55="明"),NOT(OR(AND(AM55="当",OR(AN55="明",AM$17=31,AN$18="×"),OR(AO55="休",AM$17=30,AM$17=31,AO$18="×")),AND(AM55="明",OR(AL55="当",AM$17=1),OR(AN55="休",AM$17=31,AN$18="×"))))),30,IF(AND($D$1="三交代制",AL55&lt;&gt;"準",AL55&lt;&gt;"深",OR(AM55="準",AM55="深"),(NOT(OR(AND(AM55="準",OR(AL55="日",AL55="休",AM$17=1,AND(AN55&lt;&gt;"準",AN55&lt;&gt;"深",AL55="")),OR(AN55="休",AND(AN55="準",OR(AO55="休",AM$17=30,AO$18="×")),AM$17=31,AN$18="×",AN55="")),AND(AM55="深",OR(AL55="休",AM$17=1,AND(AN55&lt;&gt;"準",AN55&lt;&gt;"深",AL55="")),OR(AN55="休",AND(OR(AN55="準",AN55="深"),OR(AO55="休",AM$17=30,AO$18="×")),AM$17=31,AN$18="×",AN55="")))))),40,0))))</f>
        <v>0</v>
      </c>
      <c r="AN196" s="193">
        <f t="shared" ref="AN196" si="880">IF(AND($D$1="二交代制",AN$17&gt;=1,AN$17&lt;=28,AN55="当",AO55="明",AP55="休",AQ55="当"),10,IF(AND($D$1="三交代制",AN$17&gt;=2,AN$17&lt;=30,OR(AN55="準",AN55="深"),OR(AO55="準",AO55="深"),OR(AP55="準",AP55="深")),20,IF(AND($D$1="二交代制",OR(AN55="当",AN55="明"),NOT(OR(AND(AN55="当",OR(AO55="明",AN$17=31,AO$18="×"),OR(AP55="休",AN$17=30,AN$17=31,AP$18="×")),AND(AN55="明",OR(AM55="当",AN$17=1),OR(AO55="休",AN$17=31,AO$18="×"))))),30,IF(AND($D$1="三交代制",AM55&lt;&gt;"準",AM55&lt;&gt;"深",OR(AN55="準",AN55="深"),(NOT(OR(AND(AN55="準",OR(AM55="日",AM55="休",AN$17=1,AND(AO55&lt;&gt;"準",AO55&lt;&gt;"深",AM55="")),OR(AO55="休",AND(AO55="準",OR(AP55="休",AN$17=30,AP$18="×")),AN$17=31,AO$18="×",AO55="")),AND(AN55="深",OR(AM55="休",AN$17=1,AND(AO55&lt;&gt;"準",AO55&lt;&gt;"深",AM55="")),OR(AO55="休",AND(OR(AO55="準",AO55="深"),OR(AP55="休",AN$17=30,AP$18="×")),AN$17=31,AO$18="×",AO55="")))))),40,0))))</f>
        <v>0</v>
      </c>
      <c r="AO196" s="193">
        <f t="shared" ref="AO196" si="881">IF(AND($D$1="二交代制",AO$17&gt;=1,AO$17&lt;=28,AO55="当",AP55="明",AQ55="休",AR55="当"),10,IF(AND($D$1="三交代制",AO$17&gt;=2,AO$17&lt;=30,OR(AO55="準",AO55="深"),OR(AP55="準",AP55="深"),OR(AQ55="準",AQ55="深")),20,IF(AND($D$1="二交代制",OR(AO55="当",AO55="明"),NOT(OR(AND(AO55="当",OR(AP55="明",AO$17=31,AP$18="×"),OR(AQ55="休",AO$17=30,AO$17=31,AQ$18="×")),AND(AO55="明",OR(AN55="当",AO$17=1),OR(AP55="休",AO$17=31,AP$18="×"))))),30,IF(AND($D$1="三交代制",AN55&lt;&gt;"準",AN55&lt;&gt;"深",OR(AO55="準",AO55="深"),(NOT(OR(AND(AO55="準",OR(AN55="日",AN55="休",AO$17=1,AND(AP55&lt;&gt;"準",AP55&lt;&gt;"深",AN55="")),OR(AP55="休",AND(AP55="準",OR(AQ55="休",AO$17=30,AQ$18="×")),AO$17=31,AP$18="×",AP55="")),AND(AO55="深",OR(AN55="休",AO$17=1,AND(AP55&lt;&gt;"準",AP55&lt;&gt;"深",AN55="")),OR(AP55="休",AND(OR(AP55="準",AP55="深"),OR(AQ55="休",AO$17=30,AQ$18="×")),AO$17=31,AP$18="×",AP55="")))))),40,0))))</f>
        <v>0</v>
      </c>
      <c r="AP196" s="100"/>
      <c r="AQ196" s="100"/>
    </row>
    <row r="197" spans="9:43" x14ac:dyDescent="0.4">
      <c r="I197" s="307"/>
      <c r="J197" s="202"/>
      <c r="K197" s="193"/>
      <c r="L197" s="193"/>
      <c r="M197" s="193"/>
      <c r="N197" s="193"/>
      <c r="O197" s="193"/>
      <c r="P197" s="193"/>
      <c r="Q197" s="193"/>
      <c r="R197" s="193"/>
      <c r="S197" s="193"/>
      <c r="T197" s="193"/>
      <c r="U197" s="193"/>
      <c r="V197" s="193"/>
      <c r="W197" s="193"/>
      <c r="X197" s="193"/>
      <c r="Y197" s="193"/>
      <c r="Z197" s="193"/>
      <c r="AA197" s="193"/>
      <c r="AB197" s="193"/>
      <c r="AC197" s="193"/>
      <c r="AD197" s="193"/>
      <c r="AE197" s="193"/>
      <c r="AF197" s="193"/>
      <c r="AG197" s="193"/>
      <c r="AH197" s="193"/>
      <c r="AI197" s="193"/>
      <c r="AJ197" s="193"/>
      <c r="AK197" s="193"/>
      <c r="AL197" s="193"/>
      <c r="AM197" s="193"/>
      <c r="AN197" s="193"/>
      <c r="AO197" s="193"/>
      <c r="AP197" s="100"/>
      <c r="AQ197" s="100"/>
    </row>
    <row r="198" spans="9:43" x14ac:dyDescent="0.4">
      <c r="I198" s="307"/>
      <c r="J198" s="201" t="str">
        <f t="shared" ref="J198" si="882">E57</f>
        <v>清水</v>
      </c>
      <c r="K198" s="193">
        <f t="shared" ref="K198" si="883">IF(AND($D$1="二交代制",K$17&gt;=1,K$17&lt;=28,K57="当",L57="明",M57="休",N57="当"),10,IF(AND($D$1="三交代制",K$17&gt;=2,K$17&lt;=30,OR(K57="準",K57="深"),OR(L57="準",L57="深"),OR(M57="準",M57="深")),20,IF(AND($D$1="二交代制",OR(K57="当",K57="明"),NOT(OR(AND(K57="当",OR(L57="明",K$17=31,L$18="×"),OR(M57="休",K$17=30,K$17=31,M$18="×")),AND(K57="明",OR(J57="当",K$17=1),OR(L57="休",K$17=31,L$18="×"))))),30,IF(AND($D$1="三交代制",J57&lt;&gt;"準",J57&lt;&gt;"深",OR(K57="準",K57="深"),(NOT(OR(AND(K57="準",OR(J57="日",J57="休",K$17=1,AND(L57&lt;&gt;"準",L57&lt;&gt;"深",J57="")),OR(L57="休",AND(L57="準",OR(M57="休",K$17=30,M$18="×")),K$17=31,L$18="×",L57="")),AND(K57="深",OR(J57="休",K$17=1,AND(L57&lt;&gt;"準",L57&lt;&gt;"深",J57="")),OR(L57="休",AND(OR(L57="準",L57="深"),OR(M57="休",K$17=30,M$18="×")),K$17=31,L$18="×",L57="")))))),40,0))))</f>
        <v>0</v>
      </c>
      <c r="L198" s="193">
        <f t="shared" ref="L198" si="884">IF(AND($D$1="二交代制",L$17&gt;=1,L$17&lt;=28,L57="当",M57="明",N57="休",O57="当"),10,IF(AND($D$1="三交代制",L$17&gt;=2,L$17&lt;=30,OR(L57="準",L57="深"),OR(M57="準",M57="深"),OR(N57="準",N57="深")),20,IF(AND($D$1="二交代制",OR(L57="当",L57="明"),NOT(OR(AND(L57="当",OR(M57="明",L$17=31,M$18="×"),OR(N57="休",L$17=30,L$17=31,N$18="×")),AND(L57="明",OR(K57="当",L$17=1),OR(M57="休",L$17=31,M$18="×"))))),30,IF(AND($D$1="三交代制",K57&lt;&gt;"準",K57&lt;&gt;"深",OR(L57="準",L57="深"),(NOT(OR(AND(L57="準",OR(K57="日",K57="休",L$17=1,AND(M57&lt;&gt;"準",M57&lt;&gt;"深",K57="")),OR(M57="休",AND(M57="準",OR(N57="休",L$17=30,N$18="×")),L$17=31,M$18="×",M57="")),AND(L57="深",OR(K57="休",L$17=1,AND(M57&lt;&gt;"準",M57&lt;&gt;"深",K57="")),OR(M57="休",AND(OR(M57="準",M57="深"),OR(N57="休",L$17=30,N$18="×")),L$17=31,M$18="×",M57="")))))),40,0))))</f>
        <v>0</v>
      </c>
      <c r="M198" s="193">
        <f t="shared" ref="M198" si="885">IF(AND($D$1="二交代制",M$17&gt;=1,M$17&lt;=28,M57="当",N57="明",O57="休",P57="当"),10,IF(AND($D$1="三交代制",M$17&gt;=2,M$17&lt;=30,OR(M57="準",M57="深"),OR(N57="準",N57="深"),OR(O57="準",O57="深")),20,IF(AND($D$1="二交代制",OR(M57="当",M57="明"),NOT(OR(AND(M57="当",OR(N57="明",M$17=31,N$18="×"),OR(O57="休",M$17=30,M$17=31,O$18="×")),AND(M57="明",OR(L57="当",M$17=1),OR(N57="休",M$17=31,N$18="×"))))),30,IF(AND($D$1="三交代制",L57&lt;&gt;"準",L57&lt;&gt;"深",OR(M57="準",M57="深"),(NOT(OR(AND(M57="準",OR(L57="日",L57="休",M$17=1,AND(N57&lt;&gt;"準",N57&lt;&gt;"深",L57="")),OR(N57="休",AND(N57="準",OR(O57="休",M$17=30,O$18="×")),M$17=31,N$18="×",N57="")),AND(M57="深",OR(L57="休",M$17=1,AND(N57&lt;&gt;"準",N57&lt;&gt;"深",L57="")),OR(N57="休",AND(OR(N57="準",N57="深"),OR(O57="休",M$17=30,O$18="×")),M$17=31,N$18="×",N57="")))))),40,0))))</f>
        <v>0</v>
      </c>
      <c r="N198" s="193">
        <f t="shared" ref="N198" si="886">IF(AND($D$1="二交代制",N$17&gt;=1,N$17&lt;=28,N57="当",O57="明",P57="休",Q57="当"),10,IF(AND($D$1="三交代制",N$17&gt;=2,N$17&lt;=30,OR(N57="準",N57="深"),OR(O57="準",O57="深"),OR(P57="準",P57="深")),20,IF(AND($D$1="二交代制",OR(N57="当",N57="明"),NOT(OR(AND(N57="当",OR(O57="明",N$17=31,O$18="×"),OR(P57="休",N$17=30,N$17=31,P$18="×")),AND(N57="明",OR(M57="当",N$17=1),OR(O57="休",N$17=31,O$18="×"))))),30,IF(AND($D$1="三交代制",M57&lt;&gt;"準",M57&lt;&gt;"深",OR(N57="準",N57="深"),(NOT(OR(AND(N57="準",OR(M57="日",M57="休",N$17=1,AND(O57&lt;&gt;"準",O57&lt;&gt;"深",M57="")),OR(O57="休",AND(O57="準",OR(P57="休",N$17=30,P$18="×")),N$17=31,O$18="×",O57="")),AND(N57="深",OR(M57="休",N$17=1,AND(O57&lt;&gt;"準",O57&lt;&gt;"深",M57="")),OR(O57="休",AND(OR(O57="準",O57="深"),OR(P57="休",N$17=30,P$18="×")),N$17=31,O$18="×",O57="")))))),40,0))))</f>
        <v>0</v>
      </c>
      <c r="O198" s="193">
        <f t="shared" ref="O198" si="887">IF(AND($D$1="二交代制",O$17&gt;=1,O$17&lt;=28,O57="当",P57="明",Q57="休",R57="当"),10,IF(AND($D$1="三交代制",O$17&gt;=2,O$17&lt;=30,OR(O57="準",O57="深"),OR(P57="準",P57="深"),OR(Q57="準",Q57="深")),20,IF(AND($D$1="二交代制",OR(O57="当",O57="明"),NOT(OR(AND(O57="当",OR(P57="明",O$17=31,P$18="×"),OR(Q57="休",O$17=30,O$17=31,Q$18="×")),AND(O57="明",OR(N57="当",O$17=1),OR(P57="休",O$17=31,P$18="×"))))),30,IF(AND($D$1="三交代制",N57&lt;&gt;"準",N57&lt;&gt;"深",OR(O57="準",O57="深"),(NOT(OR(AND(O57="準",OR(N57="日",N57="休",O$17=1,AND(P57&lt;&gt;"準",P57&lt;&gt;"深",N57="")),OR(P57="休",AND(P57="準",OR(Q57="休",O$17=30,Q$18="×")),O$17=31,P$18="×",P57="")),AND(O57="深",OR(N57="休",O$17=1,AND(P57&lt;&gt;"準",P57&lt;&gt;"深",N57="")),OR(P57="休",AND(OR(P57="準",P57="深"),OR(Q57="休",O$17=30,Q$18="×")),O$17=31,P$18="×",P57="")))))),40,0))))</f>
        <v>0</v>
      </c>
      <c r="P198" s="193">
        <f t="shared" ref="P198" si="888">IF(AND($D$1="二交代制",P$17&gt;=1,P$17&lt;=28,P57="当",Q57="明",R57="休",S57="当"),10,IF(AND($D$1="三交代制",P$17&gt;=2,P$17&lt;=30,OR(P57="準",P57="深"),OR(Q57="準",Q57="深"),OR(R57="準",R57="深")),20,IF(AND($D$1="二交代制",OR(P57="当",P57="明"),NOT(OR(AND(P57="当",OR(Q57="明",P$17=31,Q$18="×"),OR(R57="休",P$17=30,P$17=31,R$18="×")),AND(P57="明",OR(O57="当",P$17=1),OR(Q57="休",P$17=31,Q$18="×"))))),30,IF(AND($D$1="三交代制",O57&lt;&gt;"準",O57&lt;&gt;"深",OR(P57="準",P57="深"),(NOT(OR(AND(P57="準",OR(O57="日",O57="休",P$17=1,AND(Q57&lt;&gt;"準",Q57&lt;&gt;"深",O57="")),OR(Q57="休",AND(Q57="準",OR(R57="休",P$17=30,R$18="×")),P$17=31,Q$18="×",Q57="")),AND(P57="深",OR(O57="休",P$17=1,AND(Q57&lt;&gt;"準",Q57&lt;&gt;"深",O57="")),OR(Q57="休",AND(OR(Q57="準",Q57="深"),OR(R57="休",P$17=30,R$18="×")),P$17=31,Q$18="×",Q57="")))))),40,0))))</f>
        <v>0</v>
      </c>
      <c r="Q198" s="193">
        <f t="shared" ref="Q198" si="889">IF(AND($D$1="二交代制",Q$17&gt;=1,Q$17&lt;=28,Q57="当",R57="明",S57="休",T57="当"),10,IF(AND($D$1="三交代制",Q$17&gt;=2,Q$17&lt;=30,OR(Q57="準",Q57="深"),OR(R57="準",R57="深"),OR(S57="準",S57="深")),20,IF(AND($D$1="二交代制",OR(Q57="当",Q57="明"),NOT(OR(AND(Q57="当",OR(R57="明",Q$17=31,R$18="×"),OR(S57="休",Q$17=30,Q$17=31,S$18="×")),AND(Q57="明",OR(P57="当",Q$17=1),OR(R57="休",Q$17=31,R$18="×"))))),30,IF(AND($D$1="三交代制",P57&lt;&gt;"準",P57&lt;&gt;"深",OR(Q57="準",Q57="深"),(NOT(OR(AND(Q57="準",OR(P57="日",P57="休",Q$17=1,AND(R57&lt;&gt;"準",R57&lt;&gt;"深",P57="")),OR(R57="休",AND(R57="準",OR(S57="休",Q$17=30,S$18="×")),Q$17=31,R$18="×",R57="")),AND(Q57="深",OR(P57="休",Q$17=1,AND(R57&lt;&gt;"準",R57&lt;&gt;"深",P57="")),OR(R57="休",AND(OR(R57="準",R57="深"),OR(S57="休",Q$17=30,S$18="×")),Q$17=31,R$18="×",R57="")))))),40,0))))</f>
        <v>0</v>
      </c>
      <c r="R198" s="193">
        <f t="shared" ref="R198" si="890">IF(AND($D$1="二交代制",R$17&gt;=1,R$17&lt;=28,R57="当",S57="明",T57="休",U57="当"),10,IF(AND($D$1="三交代制",R$17&gt;=2,R$17&lt;=30,OR(R57="準",R57="深"),OR(S57="準",S57="深"),OR(T57="準",T57="深")),20,IF(AND($D$1="二交代制",OR(R57="当",R57="明"),NOT(OR(AND(R57="当",OR(S57="明",R$17=31,S$18="×"),OR(T57="休",R$17=30,R$17=31,T$18="×")),AND(R57="明",OR(Q57="当",R$17=1),OR(S57="休",R$17=31,S$18="×"))))),30,IF(AND($D$1="三交代制",Q57&lt;&gt;"準",Q57&lt;&gt;"深",OR(R57="準",R57="深"),(NOT(OR(AND(R57="準",OR(Q57="日",Q57="休",R$17=1,AND(S57&lt;&gt;"準",S57&lt;&gt;"深",Q57="")),OR(S57="休",AND(S57="準",OR(T57="休",R$17=30,T$18="×")),R$17=31,S$18="×",S57="")),AND(R57="深",OR(Q57="休",R$17=1,AND(S57&lt;&gt;"準",S57&lt;&gt;"深",Q57="")),OR(S57="休",AND(OR(S57="準",S57="深"),OR(T57="休",R$17=30,T$18="×")),R$17=31,S$18="×",S57="")))))),40,0))))</f>
        <v>0</v>
      </c>
      <c r="S198" s="193">
        <f t="shared" ref="S198" si="891">IF(AND($D$1="二交代制",S$17&gt;=1,S$17&lt;=28,S57="当",T57="明",U57="休",V57="当"),10,IF(AND($D$1="三交代制",S$17&gt;=2,S$17&lt;=30,OR(S57="準",S57="深"),OR(T57="準",T57="深"),OR(U57="準",U57="深")),20,IF(AND($D$1="二交代制",OR(S57="当",S57="明"),NOT(OR(AND(S57="当",OR(T57="明",S$17=31,T$18="×"),OR(U57="休",S$17=30,S$17=31,U$18="×")),AND(S57="明",OR(R57="当",S$17=1),OR(T57="休",S$17=31,T$18="×"))))),30,IF(AND($D$1="三交代制",R57&lt;&gt;"準",R57&lt;&gt;"深",OR(S57="準",S57="深"),(NOT(OR(AND(S57="準",OR(R57="日",R57="休",S$17=1,AND(T57&lt;&gt;"準",T57&lt;&gt;"深",R57="")),OR(T57="休",AND(T57="準",OR(U57="休",S$17=30,U$18="×")),S$17=31,T$18="×",T57="")),AND(S57="深",OR(R57="休",S$17=1,AND(T57&lt;&gt;"準",T57&lt;&gt;"深",R57="")),OR(T57="休",AND(OR(T57="準",T57="深"),OR(U57="休",S$17=30,U$18="×")),S$17=31,T$18="×",T57="")))))),40,0))))</f>
        <v>0</v>
      </c>
      <c r="T198" s="193">
        <f t="shared" ref="T198" si="892">IF(AND($D$1="二交代制",T$17&gt;=1,T$17&lt;=28,T57="当",U57="明",V57="休",W57="当"),10,IF(AND($D$1="三交代制",T$17&gt;=2,T$17&lt;=30,OR(T57="準",T57="深"),OR(U57="準",U57="深"),OR(V57="準",V57="深")),20,IF(AND($D$1="二交代制",OR(T57="当",T57="明"),NOT(OR(AND(T57="当",OR(U57="明",T$17=31,U$18="×"),OR(V57="休",T$17=30,T$17=31,V$18="×")),AND(T57="明",OR(S57="当",T$17=1),OR(U57="休",T$17=31,U$18="×"))))),30,IF(AND($D$1="三交代制",S57&lt;&gt;"準",S57&lt;&gt;"深",OR(T57="準",T57="深"),(NOT(OR(AND(T57="準",OR(S57="日",S57="休",T$17=1,AND(U57&lt;&gt;"準",U57&lt;&gt;"深",S57="")),OR(U57="休",AND(U57="準",OR(V57="休",T$17=30,V$18="×")),T$17=31,U$18="×",U57="")),AND(T57="深",OR(S57="休",T$17=1,AND(U57&lt;&gt;"準",U57&lt;&gt;"深",S57="")),OR(U57="休",AND(OR(U57="準",U57="深"),OR(V57="休",T$17=30,V$18="×")),T$17=31,U$18="×",U57="")))))),40,0))))</f>
        <v>0</v>
      </c>
      <c r="U198" s="193">
        <f t="shared" ref="U198" si="893">IF(AND($D$1="二交代制",U$17&gt;=1,U$17&lt;=28,U57="当",V57="明",W57="休",X57="当"),10,IF(AND($D$1="三交代制",U$17&gt;=2,U$17&lt;=30,OR(U57="準",U57="深"),OR(V57="準",V57="深"),OR(W57="準",W57="深")),20,IF(AND($D$1="二交代制",OR(U57="当",U57="明"),NOT(OR(AND(U57="当",OR(V57="明",U$17=31,V$18="×"),OR(W57="休",U$17=30,U$17=31,W$18="×")),AND(U57="明",OR(T57="当",U$17=1),OR(V57="休",U$17=31,V$18="×"))))),30,IF(AND($D$1="三交代制",T57&lt;&gt;"準",T57&lt;&gt;"深",OR(U57="準",U57="深"),(NOT(OR(AND(U57="準",OR(T57="日",T57="休",U$17=1,AND(V57&lt;&gt;"準",V57&lt;&gt;"深",T57="")),OR(V57="休",AND(V57="準",OR(W57="休",U$17=30,W$18="×")),U$17=31,V$18="×",V57="")),AND(U57="深",OR(T57="休",U$17=1,AND(V57&lt;&gt;"準",V57&lt;&gt;"深",T57="")),OR(V57="休",AND(OR(V57="準",V57="深"),OR(W57="休",U$17=30,W$18="×")),U$17=31,V$18="×",V57="")))))),40,0))))</f>
        <v>0</v>
      </c>
      <c r="V198" s="193">
        <f t="shared" ref="V198" si="894">IF(AND($D$1="二交代制",V$17&gt;=1,V$17&lt;=28,V57="当",W57="明",X57="休",Y57="当"),10,IF(AND($D$1="三交代制",V$17&gt;=2,V$17&lt;=30,OR(V57="準",V57="深"),OR(W57="準",W57="深"),OR(X57="準",X57="深")),20,IF(AND($D$1="二交代制",OR(V57="当",V57="明"),NOT(OR(AND(V57="当",OR(W57="明",V$17=31,W$18="×"),OR(X57="休",V$17=30,V$17=31,X$18="×")),AND(V57="明",OR(U57="当",V$17=1),OR(W57="休",V$17=31,W$18="×"))))),30,IF(AND($D$1="三交代制",U57&lt;&gt;"準",U57&lt;&gt;"深",OR(V57="準",V57="深"),(NOT(OR(AND(V57="準",OR(U57="日",U57="休",V$17=1,AND(W57&lt;&gt;"準",W57&lt;&gt;"深",U57="")),OR(W57="休",AND(W57="準",OR(X57="休",V$17=30,X$18="×")),V$17=31,W$18="×",W57="")),AND(V57="深",OR(U57="休",V$17=1,AND(W57&lt;&gt;"準",W57&lt;&gt;"深",U57="")),OR(W57="休",AND(OR(W57="準",W57="深"),OR(X57="休",V$17=30,X$18="×")),V$17=31,W$18="×",W57="")))))),40,0))))</f>
        <v>0</v>
      </c>
      <c r="W198" s="193">
        <f t="shared" ref="W198" si="895">IF(AND($D$1="二交代制",W$17&gt;=1,W$17&lt;=28,W57="当",X57="明",Y57="休",Z57="当"),10,IF(AND($D$1="三交代制",W$17&gt;=2,W$17&lt;=30,OR(W57="準",W57="深"),OR(X57="準",X57="深"),OR(Y57="準",Y57="深")),20,IF(AND($D$1="二交代制",OR(W57="当",W57="明"),NOT(OR(AND(W57="当",OR(X57="明",W$17=31,X$18="×"),OR(Y57="休",W$17=30,W$17=31,Y$18="×")),AND(W57="明",OR(V57="当",W$17=1),OR(X57="休",W$17=31,X$18="×"))))),30,IF(AND($D$1="三交代制",V57&lt;&gt;"準",V57&lt;&gt;"深",OR(W57="準",W57="深"),(NOT(OR(AND(W57="準",OR(V57="日",V57="休",W$17=1,AND(X57&lt;&gt;"準",X57&lt;&gt;"深",V57="")),OR(X57="休",AND(X57="準",OR(Y57="休",W$17=30,Y$18="×")),W$17=31,X$18="×",X57="")),AND(W57="深",OR(V57="休",W$17=1,AND(X57&lt;&gt;"準",X57&lt;&gt;"深",V57="")),OR(X57="休",AND(OR(X57="準",X57="深"),OR(Y57="休",W$17=30,Y$18="×")),W$17=31,X$18="×",X57="")))))),40,0))))</f>
        <v>0</v>
      </c>
      <c r="X198" s="193">
        <f t="shared" ref="X198" si="896">IF(AND($D$1="二交代制",X$17&gt;=1,X$17&lt;=28,X57="当",Y57="明",Z57="休",AA57="当"),10,IF(AND($D$1="三交代制",X$17&gt;=2,X$17&lt;=30,OR(X57="準",X57="深"),OR(Y57="準",Y57="深"),OR(Z57="準",Z57="深")),20,IF(AND($D$1="二交代制",OR(X57="当",X57="明"),NOT(OR(AND(X57="当",OR(Y57="明",X$17=31,Y$18="×"),OR(Z57="休",X$17=30,X$17=31,Z$18="×")),AND(X57="明",OR(W57="当",X$17=1),OR(Y57="休",X$17=31,Y$18="×"))))),30,IF(AND($D$1="三交代制",W57&lt;&gt;"準",W57&lt;&gt;"深",OR(X57="準",X57="深"),(NOT(OR(AND(X57="準",OR(W57="日",W57="休",X$17=1,AND(Y57&lt;&gt;"準",Y57&lt;&gt;"深",W57="")),OR(Y57="休",AND(Y57="準",OR(Z57="休",X$17=30,Z$18="×")),X$17=31,Y$18="×",Y57="")),AND(X57="深",OR(W57="休",X$17=1,AND(Y57&lt;&gt;"準",Y57&lt;&gt;"深",W57="")),OR(Y57="休",AND(OR(Y57="準",Y57="深"),OR(Z57="休",X$17=30,Z$18="×")),X$17=31,Y$18="×",Y57="")))))),40,0))))</f>
        <v>0</v>
      </c>
      <c r="Y198" s="193">
        <f t="shared" ref="Y198" si="897">IF(AND($D$1="二交代制",Y$17&gt;=1,Y$17&lt;=28,Y57="当",Z57="明",AA57="休",AB57="当"),10,IF(AND($D$1="三交代制",Y$17&gt;=2,Y$17&lt;=30,OR(Y57="準",Y57="深"),OR(Z57="準",Z57="深"),OR(AA57="準",AA57="深")),20,IF(AND($D$1="二交代制",OR(Y57="当",Y57="明"),NOT(OR(AND(Y57="当",OR(Z57="明",Y$17=31,Z$18="×"),OR(AA57="休",Y$17=30,Y$17=31,AA$18="×")),AND(Y57="明",OR(X57="当",Y$17=1),OR(Z57="休",Y$17=31,Z$18="×"))))),30,IF(AND($D$1="三交代制",X57&lt;&gt;"準",X57&lt;&gt;"深",OR(Y57="準",Y57="深"),(NOT(OR(AND(Y57="準",OR(X57="日",X57="休",Y$17=1,AND(Z57&lt;&gt;"準",Z57&lt;&gt;"深",X57="")),OR(Z57="休",AND(Z57="準",OR(AA57="休",Y$17=30,AA$18="×")),Y$17=31,Z$18="×",Z57="")),AND(Y57="深",OR(X57="休",Y$17=1,AND(Z57&lt;&gt;"準",Z57&lt;&gt;"深",X57="")),OR(Z57="休",AND(OR(Z57="準",Z57="深"),OR(AA57="休",Y$17=30,AA$18="×")),Y$17=31,Z$18="×",Z57="")))))),40,0))))</f>
        <v>0</v>
      </c>
      <c r="Z198" s="193">
        <f t="shared" ref="Z198" si="898">IF(AND($D$1="二交代制",Z$17&gt;=1,Z$17&lt;=28,Z57="当",AA57="明",AB57="休",AC57="当"),10,IF(AND($D$1="三交代制",Z$17&gt;=2,Z$17&lt;=30,OR(Z57="準",Z57="深"),OR(AA57="準",AA57="深"),OR(AB57="準",AB57="深")),20,IF(AND($D$1="二交代制",OR(Z57="当",Z57="明"),NOT(OR(AND(Z57="当",OR(AA57="明",Z$17=31,AA$18="×"),OR(AB57="休",Z$17=30,Z$17=31,AB$18="×")),AND(Z57="明",OR(Y57="当",Z$17=1),OR(AA57="休",Z$17=31,AA$18="×"))))),30,IF(AND($D$1="三交代制",Y57&lt;&gt;"準",Y57&lt;&gt;"深",OR(Z57="準",Z57="深"),(NOT(OR(AND(Z57="準",OR(Y57="日",Y57="休",Z$17=1,AND(AA57&lt;&gt;"準",AA57&lt;&gt;"深",Y57="")),OR(AA57="休",AND(AA57="準",OR(AB57="休",Z$17=30,AB$18="×")),Z$17=31,AA$18="×",AA57="")),AND(Z57="深",OR(Y57="休",Z$17=1,AND(AA57&lt;&gt;"準",AA57&lt;&gt;"深",Y57="")),OR(AA57="休",AND(OR(AA57="準",AA57="深"),OR(AB57="休",Z$17=30,AB$18="×")),Z$17=31,AA$18="×",AA57="")))))),40,0))))</f>
        <v>0</v>
      </c>
      <c r="AA198" s="193">
        <f t="shared" ref="AA198" si="899">IF(AND($D$1="二交代制",AA$17&gt;=1,AA$17&lt;=28,AA57="当",AB57="明",AC57="休",AD57="当"),10,IF(AND($D$1="三交代制",AA$17&gt;=2,AA$17&lt;=30,OR(AA57="準",AA57="深"),OR(AB57="準",AB57="深"),OR(AC57="準",AC57="深")),20,IF(AND($D$1="二交代制",OR(AA57="当",AA57="明"),NOT(OR(AND(AA57="当",OR(AB57="明",AA$17=31,AB$18="×"),OR(AC57="休",AA$17=30,AA$17=31,AC$18="×")),AND(AA57="明",OR(Z57="当",AA$17=1),OR(AB57="休",AA$17=31,AB$18="×"))))),30,IF(AND($D$1="三交代制",Z57&lt;&gt;"準",Z57&lt;&gt;"深",OR(AA57="準",AA57="深"),(NOT(OR(AND(AA57="準",OR(Z57="日",Z57="休",AA$17=1,AND(AB57&lt;&gt;"準",AB57&lt;&gt;"深",Z57="")),OR(AB57="休",AND(AB57="準",OR(AC57="休",AA$17=30,AC$18="×")),AA$17=31,AB$18="×",AB57="")),AND(AA57="深",OR(Z57="休",AA$17=1,AND(AB57&lt;&gt;"準",AB57&lt;&gt;"深",Z57="")),OR(AB57="休",AND(OR(AB57="準",AB57="深"),OR(AC57="休",AA$17=30,AC$18="×")),AA$17=31,AB$18="×",AB57="")))))),40,0))))</f>
        <v>0</v>
      </c>
      <c r="AB198" s="193">
        <f t="shared" ref="AB198" si="900">IF(AND($D$1="二交代制",AB$17&gt;=1,AB$17&lt;=28,AB57="当",AC57="明",AD57="休",AE57="当"),10,IF(AND($D$1="三交代制",AB$17&gt;=2,AB$17&lt;=30,OR(AB57="準",AB57="深"),OR(AC57="準",AC57="深"),OR(AD57="準",AD57="深")),20,IF(AND($D$1="二交代制",OR(AB57="当",AB57="明"),NOT(OR(AND(AB57="当",OR(AC57="明",AB$17=31,AC$18="×"),OR(AD57="休",AB$17=30,AB$17=31,AD$18="×")),AND(AB57="明",OR(AA57="当",AB$17=1),OR(AC57="休",AB$17=31,AC$18="×"))))),30,IF(AND($D$1="三交代制",AA57&lt;&gt;"準",AA57&lt;&gt;"深",OR(AB57="準",AB57="深"),(NOT(OR(AND(AB57="準",OR(AA57="日",AA57="休",AB$17=1,AND(AC57&lt;&gt;"準",AC57&lt;&gt;"深",AA57="")),OR(AC57="休",AND(AC57="準",OR(AD57="休",AB$17=30,AD$18="×")),AB$17=31,AC$18="×",AC57="")),AND(AB57="深",OR(AA57="休",AB$17=1,AND(AC57&lt;&gt;"準",AC57&lt;&gt;"深",AA57="")),OR(AC57="休",AND(OR(AC57="準",AC57="深"),OR(AD57="休",AB$17=30,AD$18="×")),AB$17=31,AC$18="×",AC57="")))))),40,0))))</f>
        <v>0</v>
      </c>
      <c r="AC198" s="193">
        <f t="shared" ref="AC198" si="901">IF(AND($D$1="二交代制",AC$17&gt;=1,AC$17&lt;=28,AC57="当",AD57="明",AE57="休",AF57="当"),10,IF(AND($D$1="三交代制",AC$17&gt;=2,AC$17&lt;=30,OR(AC57="準",AC57="深"),OR(AD57="準",AD57="深"),OR(AE57="準",AE57="深")),20,IF(AND($D$1="二交代制",OR(AC57="当",AC57="明"),NOT(OR(AND(AC57="当",OR(AD57="明",AC$17=31,AD$18="×"),OR(AE57="休",AC$17=30,AC$17=31,AE$18="×")),AND(AC57="明",OR(AB57="当",AC$17=1),OR(AD57="休",AC$17=31,AD$18="×"))))),30,IF(AND($D$1="三交代制",AB57&lt;&gt;"準",AB57&lt;&gt;"深",OR(AC57="準",AC57="深"),(NOT(OR(AND(AC57="準",OR(AB57="日",AB57="休",AC$17=1,AND(AD57&lt;&gt;"準",AD57&lt;&gt;"深",AB57="")),OR(AD57="休",AND(AD57="準",OR(AE57="休",AC$17=30,AE$18="×")),AC$17=31,AD$18="×",AD57="")),AND(AC57="深",OR(AB57="休",AC$17=1,AND(AD57&lt;&gt;"準",AD57&lt;&gt;"深",AB57="")),OR(AD57="休",AND(OR(AD57="準",AD57="深"),OR(AE57="休",AC$17=30,AE$18="×")),AC$17=31,AD$18="×",AD57="")))))),40,0))))</f>
        <v>0</v>
      </c>
      <c r="AD198" s="193">
        <f t="shared" ref="AD198" si="902">IF(AND($D$1="二交代制",AD$17&gt;=1,AD$17&lt;=28,AD57="当",AE57="明",AF57="休",AG57="当"),10,IF(AND($D$1="三交代制",AD$17&gt;=2,AD$17&lt;=30,OR(AD57="準",AD57="深"),OR(AE57="準",AE57="深"),OR(AF57="準",AF57="深")),20,IF(AND($D$1="二交代制",OR(AD57="当",AD57="明"),NOT(OR(AND(AD57="当",OR(AE57="明",AD$17=31,AE$18="×"),OR(AF57="休",AD$17=30,AD$17=31,AF$18="×")),AND(AD57="明",OR(AC57="当",AD$17=1),OR(AE57="休",AD$17=31,AE$18="×"))))),30,IF(AND($D$1="三交代制",AC57&lt;&gt;"準",AC57&lt;&gt;"深",OR(AD57="準",AD57="深"),(NOT(OR(AND(AD57="準",OR(AC57="日",AC57="休",AD$17=1,AND(AE57&lt;&gt;"準",AE57&lt;&gt;"深",AC57="")),OR(AE57="休",AND(AE57="準",OR(AF57="休",AD$17=30,AF$18="×")),AD$17=31,AE$18="×",AE57="")),AND(AD57="深",OR(AC57="休",AD$17=1,AND(AE57&lt;&gt;"準",AE57&lt;&gt;"深",AC57="")),OR(AE57="休",AND(OR(AE57="準",AE57="深"),OR(AF57="休",AD$17=30,AF$18="×")),AD$17=31,AE$18="×",AE57="")))))),40,0))))</f>
        <v>0</v>
      </c>
      <c r="AE198" s="193">
        <f t="shared" ref="AE198" si="903">IF(AND($D$1="二交代制",AE$17&gt;=1,AE$17&lt;=28,AE57="当",AF57="明",AG57="休",AH57="当"),10,IF(AND($D$1="三交代制",AE$17&gt;=2,AE$17&lt;=30,OR(AE57="準",AE57="深"),OR(AF57="準",AF57="深"),OR(AG57="準",AG57="深")),20,IF(AND($D$1="二交代制",OR(AE57="当",AE57="明"),NOT(OR(AND(AE57="当",OR(AF57="明",AE$17=31,AF$18="×"),OR(AG57="休",AE$17=30,AE$17=31,AG$18="×")),AND(AE57="明",OR(AD57="当",AE$17=1),OR(AF57="休",AE$17=31,AF$18="×"))))),30,IF(AND($D$1="三交代制",AD57&lt;&gt;"準",AD57&lt;&gt;"深",OR(AE57="準",AE57="深"),(NOT(OR(AND(AE57="準",OR(AD57="日",AD57="休",AE$17=1,AND(AF57&lt;&gt;"準",AF57&lt;&gt;"深",AD57="")),OR(AF57="休",AND(AF57="準",OR(AG57="休",AE$17=30,AG$18="×")),AE$17=31,AF$18="×",AF57="")),AND(AE57="深",OR(AD57="休",AE$17=1,AND(AF57&lt;&gt;"準",AF57&lt;&gt;"深",AD57="")),OR(AF57="休",AND(OR(AF57="準",AF57="深"),OR(AG57="休",AE$17=30,AG$18="×")),AE$17=31,AF$18="×",AF57="")))))),40,0))))</f>
        <v>0</v>
      </c>
      <c r="AF198" s="193">
        <f t="shared" ref="AF198" si="904">IF(AND($D$1="二交代制",AF$17&gt;=1,AF$17&lt;=28,AF57="当",AG57="明",AH57="休",AI57="当"),10,IF(AND($D$1="三交代制",AF$17&gt;=2,AF$17&lt;=30,OR(AF57="準",AF57="深"),OR(AG57="準",AG57="深"),OR(AH57="準",AH57="深")),20,IF(AND($D$1="二交代制",OR(AF57="当",AF57="明"),NOT(OR(AND(AF57="当",OR(AG57="明",AF$17=31,AG$18="×"),OR(AH57="休",AF$17=30,AF$17=31,AH$18="×")),AND(AF57="明",OR(AE57="当",AF$17=1),OR(AG57="休",AF$17=31,AG$18="×"))))),30,IF(AND($D$1="三交代制",AE57&lt;&gt;"準",AE57&lt;&gt;"深",OR(AF57="準",AF57="深"),(NOT(OR(AND(AF57="準",OR(AE57="日",AE57="休",AF$17=1,AND(AG57&lt;&gt;"準",AG57&lt;&gt;"深",AE57="")),OR(AG57="休",AND(AG57="準",OR(AH57="休",AF$17=30,AH$18="×")),AF$17=31,AG$18="×",AG57="")),AND(AF57="深",OR(AE57="休",AF$17=1,AND(AG57&lt;&gt;"準",AG57&lt;&gt;"深",AE57="")),OR(AG57="休",AND(OR(AG57="準",AG57="深"),OR(AH57="休",AF$17=30,AH$18="×")),AF$17=31,AG$18="×",AG57="")))))),40,0))))</f>
        <v>0</v>
      </c>
      <c r="AG198" s="193">
        <f t="shared" ref="AG198" si="905">IF(AND($D$1="二交代制",AG$17&gt;=1,AG$17&lt;=28,AG57="当",AH57="明",AI57="休",AJ57="当"),10,IF(AND($D$1="三交代制",AG$17&gt;=2,AG$17&lt;=30,OR(AG57="準",AG57="深"),OR(AH57="準",AH57="深"),OR(AI57="準",AI57="深")),20,IF(AND($D$1="二交代制",OR(AG57="当",AG57="明"),NOT(OR(AND(AG57="当",OR(AH57="明",AG$17=31,AH$18="×"),OR(AI57="休",AG$17=30,AG$17=31,AI$18="×")),AND(AG57="明",OR(AF57="当",AG$17=1),OR(AH57="休",AG$17=31,AH$18="×"))))),30,IF(AND($D$1="三交代制",AF57&lt;&gt;"準",AF57&lt;&gt;"深",OR(AG57="準",AG57="深"),(NOT(OR(AND(AG57="準",OR(AF57="日",AF57="休",AG$17=1,AND(AH57&lt;&gt;"準",AH57&lt;&gt;"深",AF57="")),OR(AH57="休",AND(AH57="準",OR(AI57="休",AG$17=30,AI$18="×")),AG$17=31,AH$18="×",AH57="")),AND(AG57="深",OR(AF57="休",AG$17=1,AND(AH57&lt;&gt;"準",AH57&lt;&gt;"深",AF57="")),OR(AH57="休",AND(OR(AH57="準",AH57="深"),OR(AI57="休",AG$17=30,AI$18="×")),AG$17=31,AH$18="×",AH57="")))))),40,0))))</f>
        <v>0</v>
      </c>
      <c r="AH198" s="193">
        <f t="shared" ref="AH198" si="906">IF(AND($D$1="二交代制",AH$17&gt;=1,AH$17&lt;=28,AH57="当",AI57="明",AJ57="休",AK57="当"),10,IF(AND($D$1="三交代制",AH$17&gt;=2,AH$17&lt;=30,OR(AH57="準",AH57="深"),OR(AI57="準",AI57="深"),OR(AJ57="準",AJ57="深")),20,IF(AND($D$1="二交代制",OR(AH57="当",AH57="明"),NOT(OR(AND(AH57="当",OR(AI57="明",AH$17=31,AI$18="×"),OR(AJ57="休",AH$17=30,AH$17=31,AJ$18="×")),AND(AH57="明",OR(AG57="当",AH$17=1),OR(AI57="休",AH$17=31,AI$18="×"))))),30,IF(AND($D$1="三交代制",AG57&lt;&gt;"準",AG57&lt;&gt;"深",OR(AH57="準",AH57="深"),(NOT(OR(AND(AH57="準",OR(AG57="日",AG57="休",AH$17=1,AND(AI57&lt;&gt;"準",AI57&lt;&gt;"深",AG57="")),OR(AI57="休",AND(AI57="準",OR(AJ57="休",AH$17=30,AJ$18="×")),AH$17=31,AI$18="×",AI57="")),AND(AH57="深",OR(AG57="休",AH$17=1,AND(AI57&lt;&gt;"準",AI57&lt;&gt;"深",AG57="")),OR(AI57="休",AND(OR(AI57="準",AI57="深"),OR(AJ57="休",AH$17=30,AJ$18="×")),AH$17=31,AI$18="×",AI57="")))))),40,0))))</f>
        <v>0</v>
      </c>
      <c r="AI198" s="193">
        <f t="shared" ref="AI198" si="907">IF(AND($D$1="二交代制",AI$17&gt;=1,AI$17&lt;=28,AI57="当",AJ57="明",AK57="休",AL57="当"),10,IF(AND($D$1="三交代制",AI$17&gt;=2,AI$17&lt;=30,OR(AI57="準",AI57="深"),OR(AJ57="準",AJ57="深"),OR(AK57="準",AK57="深")),20,IF(AND($D$1="二交代制",OR(AI57="当",AI57="明"),NOT(OR(AND(AI57="当",OR(AJ57="明",AI$17=31,AJ$18="×"),OR(AK57="休",AI$17=30,AI$17=31,AK$18="×")),AND(AI57="明",OR(AH57="当",AI$17=1),OR(AJ57="休",AI$17=31,AJ$18="×"))))),30,IF(AND($D$1="三交代制",AH57&lt;&gt;"準",AH57&lt;&gt;"深",OR(AI57="準",AI57="深"),(NOT(OR(AND(AI57="準",OR(AH57="日",AH57="休",AI$17=1,AND(AJ57&lt;&gt;"準",AJ57&lt;&gt;"深",AH57="")),OR(AJ57="休",AND(AJ57="準",OR(AK57="休",AI$17=30,AK$18="×")),AI$17=31,AJ$18="×",AJ57="")),AND(AI57="深",OR(AH57="休",AI$17=1,AND(AJ57&lt;&gt;"準",AJ57&lt;&gt;"深",AH57="")),OR(AJ57="休",AND(OR(AJ57="準",AJ57="深"),OR(AK57="休",AI$17=30,AK$18="×")),AI$17=31,AJ$18="×",AJ57="")))))),40,0))))</f>
        <v>0</v>
      </c>
      <c r="AJ198" s="193">
        <f t="shared" ref="AJ198" si="908">IF(AND($D$1="二交代制",AJ$17&gt;=1,AJ$17&lt;=28,AJ57="当",AK57="明",AL57="休",AM57="当"),10,IF(AND($D$1="三交代制",AJ$17&gt;=2,AJ$17&lt;=30,OR(AJ57="準",AJ57="深"),OR(AK57="準",AK57="深"),OR(AL57="準",AL57="深")),20,IF(AND($D$1="二交代制",OR(AJ57="当",AJ57="明"),NOT(OR(AND(AJ57="当",OR(AK57="明",AJ$17=31,AK$18="×"),OR(AL57="休",AJ$17=30,AJ$17=31,AL$18="×")),AND(AJ57="明",OR(AI57="当",AJ$17=1),OR(AK57="休",AJ$17=31,AK$18="×"))))),30,IF(AND($D$1="三交代制",AI57&lt;&gt;"準",AI57&lt;&gt;"深",OR(AJ57="準",AJ57="深"),(NOT(OR(AND(AJ57="準",OR(AI57="日",AI57="休",AJ$17=1,AND(AK57&lt;&gt;"準",AK57&lt;&gt;"深",AI57="")),OR(AK57="休",AND(AK57="準",OR(AL57="休",AJ$17=30,AL$18="×")),AJ$17=31,AK$18="×",AK57="")),AND(AJ57="深",OR(AI57="休",AJ$17=1,AND(AK57&lt;&gt;"準",AK57&lt;&gt;"深",AI57="")),OR(AK57="休",AND(OR(AK57="準",AK57="深"),OR(AL57="休",AJ$17=30,AL$18="×")),AJ$17=31,AK$18="×",AK57="")))))),40,0))))</f>
        <v>0</v>
      </c>
      <c r="AK198" s="193">
        <f t="shared" ref="AK198" si="909">IF(AND($D$1="二交代制",AK$17&gt;=1,AK$17&lt;=28,AK57="当",AL57="明",AM57="休",AN57="当"),10,IF(AND($D$1="三交代制",AK$17&gt;=2,AK$17&lt;=30,OR(AK57="準",AK57="深"),OR(AL57="準",AL57="深"),OR(AM57="準",AM57="深")),20,IF(AND($D$1="二交代制",OR(AK57="当",AK57="明"),NOT(OR(AND(AK57="当",OR(AL57="明",AK$17=31,AL$18="×"),OR(AM57="休",AK$17=30,AK$17=31,AM$18="×")),AND(AK57="明",OR(AJ57="当",AK$17=1),OR(AL57="休",AK$17=31,AL$18="×"))))),30,IF(AND($D$1="三交代制",AJ57&lt;&gt;"準",AJ57&lt;&gt;"深",OR(AK57="準",AK57="深"),(NOT(OR(AND(AK57="準",OR(AJ57="日",AJ57="休",AK$17=1,AND(AL57&lt;&gt;"準",AL57&lt;&gt;"深",AJ57="")),OR(AL57="休",AND(AL57="準",OR(AM57="休",AK$17=30,AM$18="×")),AK$17=31,AL$18="×",AL57="")),AND(AK57="深",OR(AJ57="休",AK$17=1,AND(AL57&lt;&gt;"準",AL57&lt;&gt;"深",AJ57="")),OR(AL57="休",AND(OR(AL57="準",AL57="深"),OR(AM57="休",AK$17=30,AM$18="×")),AK$17=31,AL$18="×",AL57="")))))),40,0))))</f>
        <v>0</v>
      </c>
      <c r="AL198" s="193">
        <f t="shared" ref="AL198" si="910">IF(AND($D$1="二交代制",AL$17&gt;=1,AL$17&lt;=28,AL57="当",AM57="明",AN57="休",AO57="当"),10,IF(AND($D$1="三交代制",AL$17&gt;=2,AL$17&lt;=30,OR(AL57="準",AL57="深"),OR(AM57="準",AM57="深"),OR(AN57="準",AN57="深")),20,IF(AND($D$1="二交代制",OR(AL57="当",AL57="明"),NOT(OR(AND(AL57="当",OR(AM57="明",AL$17=31,AM$18="×"),OR(AN57="休",AL$17=30,AL$17=31,AN$18="×")),AND(AL57="明",OR(AK57="当",AL$17=1),OR(AM57="休",AL$17=31,AM$18="×"))))),30,IF(AND($D$1="三交代制",AK57&lt;&gt;"準",AK57&lt;&gt;"深",OR(AL57="準",AL57="深"),(NOT(OR(AND(AL57="準",OR(AK57="日",AK57="休",AL$17=1,AND(AM57&lt;&gt;"準",AM57&lt;&gt;"深",AK57="")),OR(AM57="休",AND(AM57="準",OR(AN57="休",AL$17=30,AN$18="×")),AL$17=31,AM$18="×",AM57="")),AND(AL57="深",OR(AK57="休",AL$17=1,AND(AM57&lt;&gt;"準",AM57&lt;&gt;"深",AK57="")),OR(AM57="休",AND(OR(AM57="準",AM57="深"),OR(AN57="休",AL$17=30,AN$18="×")),AL$17=31,AM$18="×",AM57="")))))),40,0))))</f>
        <v>0</v>
      </c>
      <c r="AM198" s="193">
        <f t="shared" ref="AM198" si="911">IF(AND($D$1="二交代制",AM$17&gt;=1,AM$17&lt;=28,AM57="当",AN57="明",AO57="休",AP57="当"),10,IF(AND($D$1="三交代制",AM$17&gt;=2,AM$17&lt;=30,OR(AM57="準",AM57="深"),OR(AN57="準",AN57="深"),OR(AO57="準",AO57="深")),20,IF(AND($D$1="二交代制",OR(AM57="当",AM57="明"),NOT(OR(AND(AM57="当",OR(AN57="明",AM$17=31,AN$18="×"),OR(AO57="休",AM$17=30,AM$17=31,AO$18="×")),AND(AM57="明",OR(AL57="当",AM$17=1),OR(AN57="休",AM$17=31,AN$18="×"))))),30,IF(AND($D$1="三交代制",AL57&lt;&gt;"準",AL57&lt;&gt;"深",OR(AM57="準",AM57="深"),(NOT(OR(AND(AM57="準",OR(AL57="日",AL57="休",AM$17=1,AND(AN57&lt;&gt;"準",AN57&lt;&gt;"深",AL57="")),OR(AN57="休",AND(AN57="準",OR(AO57="休",AM$17=30,AO$18="×")),AM$17=31,AN$18="×",AN57="")),AND(AM57="深",OR(AL57="休",AM$17=1,AND(AN57&lt;&gt;"準",AN57&lt;&gt;"深",AL57="")),OR(AN57="休",AND(OR(AN57="準",AN57="深"),OR(AO57="休",AM$17=30,AO$18="×")),AM$17=31,AN$18="×",AN57="")))))),40,0))))</f>
        <v>0</v>
      </c>
      <c r="AN198" s="193">
        <f t="shared" ref="AN198" si="912">IF(AND($D$1="二交代制",AN$17&gt;=1,AN$17&lt;=28,AN57="当",AO57="明",AP57="休",AQ57="当"),10,IF(AND($D$1="三交代制",AN$17&gt;=2,AN$17&lt;=30,OR(AN57="準",AN57="深"),OR(AO57="準",AO57="深"),OR(AP57="準",AP57="深")),20,IF(AND($D$1="二交代制",OR(AN57="当",AN57="明"),NOT(OR(AND(AN57="当",OR(AO57="明",AN$17=31,AO$18="×"),OR(AP57="休",AN$17=30,AN$17=31,AP$18="×")),AND(AN57="明",OR(AM57="当",AN$17=1),OR(AO57="休",AN$17=31,AO$18="×"))))),30,IF(AND($D$1="三交代制",AM57&lt;&gt;"準",AM57&lt;&gt;"深",OR(AN57="準",AN57="深"),(NOT(OR(AND(AN57="準",OR(AM57="日",AM57="休",AN$17=1,AND(AO57&lt;&gt;"準",AO57&lt;&gt;"深",AM57="")),OR(AO57="休",AND(AO57="準",OR(AP57="休",AN$17=30,AP$18="×")),AN$17=31,AO$18="×",AO57="")),AND(AN57="深",OR(AM57="休",AN$17=1,AND(AO57&lt;&gt;"準",AO57&lt;&gt;"深",AM57="")),OR(AO57="休",AND(OR(AO57="準",AO57="深"),OR(AP57="休",AN$17=30,AP$18="×")),AN$17=31,AO$18="×",AO57="")))))),40,0))))</f>
        <v>0</v>
      </c>
      <c r="AO198" s="193">
        <f t="shared" ref="AO198" si="913">IF(AND($D$1="二交代制",AO$17&gt;=1,AO$17&lt;=28,AO57="当",AP57="明",AQ57="休",AR57="当"),10,IF(AND($D$1="三交代制",AO$17&gt;=2,AO$17&lt;=30,OR(AO57="準",AO57="深"),OR(AP57="準",AP57="深"),OR(AQ57="準",AQ57="深")),20,IF(AND($D$1="二交代制",OR(AO57="当",AO57="明"),NOT(OR(AND(AO57="当",OR(AP57="明",AO$17=31,AP$18="×"),OR(AQ57="休",AO$17=30,AO$17=31,AQ$18="×")),AND(AO57="明",OR(AN57="当",AO$17=1),OR(AP57="休",AO$17=31,AP$18="×"))))),30,IF(AND($D$1="三交代制",AN57&lt;&gt;"準",AN57&lt;&gt;"深",OR(AO57="準",AO57="深"),(NOT(OR(AND(AO57="準",OR(AN57="日",AN57="休",AO$17=1,AND(AP57&lt;&gt;"準",AP57&lt;&gt;"深",AN57="")),OR(AP57="休",AND(AP57="準",OR(AQ57="休",AO$17=30,AQ$18="×")),AO$17=31,AP$18="×",AP57="")),AND(AO57="深",OR(AN57="休",AO$17=1,AND(AP57&lt;&gt;"準",AP57&lt;&gt;"深",AN57="")),OR(AP57="休",AND(OR(AP57="準",AP57="深"),OR(AQ57="休",AO$17=30,AQ$18="×")),AO$17=31,AP$18="×",AP57="")))))),40,0))))</f>
        <v>0</v>
      </c>
      <c r="AP198" s="100"/>
      <c r="AQ198" s="100"/>
    </row>
    <row r="199" spans="9:43" x14ac:dyDescent="0.4">
      <c r="I199" s="307"/>
      <c r="J199" s="202"/>
      <c r="K199" s="193"/>
      <c r="L199" s="193"/>
      <c r="M199" s="193"/>
      <c r="N199" s="193"/>
      <c r="O199" s="193"/>
      <c r="P199" s="193"/>
      <c r="Q199" s="193"/>
      <c r="R199" s="193"/>
      <c r="S199" s="193"/>
      <c r="T199" s="193"/>
      <c r="U199" s="193"/>
      <c r="V199" s="193"/>
      <c r="W199" s="193"/>
      <c r="X199" s="193"/>
      <c r="Y199" s="193"/>
      <c r="Z199" s="193"/>
      <c r="AA199" s="193"/>
      <c r="AB199" s="193"/>
      <c r="AC199" s="193"/>
      <c r="AD199" s="193"/>
      <c r="AE199" s="193"/>
      <c r="AF199" s="193"/>
      <c r="AG199" s="193"/>
      <c r="AH199" s="193"/>
      <c r="AI199" s="193"/>
      <c r="AJ199" s="193"/>
      <c r="AK199" s="193"/>
      <c r="AL199" s="193"/>
      <c r="AM199" s="193"/>
      <c r="AN199" s="193"/>
      <c r="AO199" s="193"/>
      <c r="AP199" s="100"/>
      <c r="AQ199" s="100"/>
    </row>
    <row r="200" spans="9:43" x14ac:dyDescent="0.4">
      <c r="I200" s="307"/>
      <c r="J200" s="201" t="str">
        <f t="shared" ref="J200" si="914">E59</f>
        <v/>
      </c>
      <c r="K200" s="193">
        <f t="shared" ref="K200" si="915">IF(AND($D$1="二交代制",K$17&gt;=1,K$17&lt;=28,K59="当",L59="明",M59="休",N59="当"),10,IF(AND($D$1="三交代制",K$17&gt;=2,K$17&lt;=30,OR(K59="準",K59="深"),OR(L59="準",L59="深"),OR(M59="準",M59="深")),20,IF(AND($D$1="二交代制",OR(K59="当",K59="明"),NOT(OR(AND(K59="当",OR(L59="明",K$17=31,L$18="×"),OR(M59="休",K$17=30,K$17=31,M$18="×")),AND(K59="明",OR(J59="当",K$17=1),OR(L59="休",K$17=31,L$18="×"))))),30,IF(AND($D$1="三交代制",J59&lt;&gt;"準",J59&lt;&gt;"深",OR(K59="準",K59="深"),(NOT(OR(AND(K59="準",OR(J59="日",J59="休",K$17=1,AND(L59&lt;&gt;"準",L59&lt;&gt;"深",J59="")),OR(L59="休",AND(L59="準",OR(M59="休",K$17=30,M$18="×")),K$17=31,L$18="×",L59="")),AND(K59="深",OR(J59="休",K$17=1,AND(L59&lt;&gt;"準",L59&lt;&gt;"深",J59="")),OR(L59="休",AND(OR(L59="準",L59="深"),OR(M59="休",K$17=30,M$18="×")),K$17=31,L$18="×",L59="")))))),40,0))))</f>
        <v>0</v>
      </c>
      <c r="L200" s="193">
        <f t="shared" ref="L200" si="916">IF(AND($D$1="二交代制",L$17&gt;=1,L$17&lt;=28,L59="当",M59="明",N59="休",O59="当"),10,IF(AND($D$1="三交代制",L$17&gt;=2,L$17&lt;=30,OR(L59="準",L59="深"),OR(M59="準",M59="深"),OR(N59="準",N59="深")),20,IF(AND($D$1="二交代制",OR(L59="当",L59="明"),NOT(OR(AND(L59="当",OR(M59="明",L$17=31,M$18="×"),OR(N59="休",L$17=30,L$17=31,N$18="×")),AND(L59="明",OR(K59="当",L$17=1),OR(M59="休",L$17=31,M$18="×"))))),30,IF(AND($D$1="三交代制",K59&lt;&gt;"準",K59&lt;&gt;"深",OR(L59="準",L59="深"),(NOT(OR(AND(L59="準",OR(K59="日",K59="休",L$17=1,AND(M59&lt;&gt;"準",M59&lt;&gt;"深",K59="")),OR(M59="休",AND(M59="準",OR(N59="休",L$17=30,N$18="×")),L$17=31,M$18="×",M59="")),AND(L59="深",OR(K59="休",L$17=1,AND(M59&lt;&gt;"準",M59&lt;&gt;"深",K59="")),OR(M59="休",AND(OR(M59="準",M59="深"),OR(N59="休",L$17=30,N$18="×")),L$17=31,M$18="×",M59="")))))),40,0))))</f>
        <v>0</v>
      </c>
      <c r="M200" s="193">
        <f t="shared" ref="M200" si="917">IF(AND($D$1="二交代制",M$17&gt;=1,M$17&lt;=28,M59="当",N59="明",O59="休",P59="当"),10,IF(AND($D$1="三交代制",M$17&gt;=2,M$17&lt;=30,OR(M59="準",M59="深"),OR(N59="準",N59="深"),OR(O59="準",O59="深")),20,IF(AND($D$1="二交代制",OR(M59="当",M59="明"),NOT(OR(AND(M59="当",OR(N59="明",M$17=31,N$18="×"),OR(O59="休",M$17=30,M$17=31,O$18="×")),AND(M59="明",OR(L59="当",M$17=1),OR(N59="休",M$17=31,N$18="×"))))),30,IF(AND($D$1="三交代制",L59&lt;&gt;"準",L59&lt;&gt;"深",OR(M59="準",M59="深"),(NOT(OR(AND(M59="準",OR(L59="日",L59="休",M$17=1,AND(N59&lt;&gt;"準",N59&lt;&gt;"深",L59="")),OR(N59="休",AND(N59="準",OR(O59="休",M$17=30,O$18="×")),M$17=31,N$18="×",N59="")),AND(M59="深",OR(L59="休",M$17=1,AND(N59&lt;&gt;"準",N59&lt;&gt;"深",L59="")),OR(N59="休",AND(OR(N59="準",N59="深"),OR(O59="休",M$17=30,O$18="×")),M$17=31,N$18="×",N59="")))))),40,0))))</f>
        <v>0</v>
      </c>
      <c r="N200" s="193">
        <f t="shared" ref="N200" si="918">IF(AND($D$1="二交代制",N$17&gt;=1,N$17&lt;=28,N59="当",O59="明",P59="休",Q59="当"),10,IF(AND($D$1="三交代制",N$17&gt;=2,N$17&lt;=30,OR(N59="準",N59="深"),OR(O59="準",O59="深"),OR(P59="準",P59="深")),20,IF(AND($D$1="二交代制",OR(N59="当",N59="明"),NOT(OR(AND(N59="当",OR(O59="明",N$17=31,O$18="×"),OR(P59="休",N$17=30,N$17=31,P$18="×")),AND(N59="明",OR(M59="当",N$17=1),OR(O59="休",N$17=31,O$18="×"))))),30,IF(AND($D$1="三交代制",M59&lt;&gt;"準",M59&lt;&gt;"深",OR(N59="準",N59="深"),(NOT(OR(AND(N59="準",OR(M59="日",M59="休",N$17=1,AND(O59&lt;&gt;"準",O59&lt;&gt;"深",M59="")),OR(O59="休",AND(O59="準",OR(P59="休",N$17=30,P$18="×")),N$17=31,O$18="×",O59="")),AND(N59="深",OR(M59="休",N$17=1,AND(O59&lt;&gt;"準",O59&lt;&gt;"深",M59="")),OR(O59="休",AND(OR(O59="準",O59="深"),OR(P59="休",N$17=30,P$18="×")),N$17=31,O$18="×",O59="")))))),40,0))))</f>
        <v>0</v>
      </c>
      <c r="O200" s="193">
        <f t="shared" ref="O200" si="919">IF(AND($D$1="二交代制",O$17&gt;=1,O$17&lt;=28,O59="当",P59="明",Q59="休",R59="当"),10,IF(AND($D$1="三交代制",O$17&gt;=2,O$17&lt;=30,OR(O59="準",O59="深"),OR(P59="準",P59="深"),OR(Q59="準",Q59="深")),20,IF(AND($D$1="二交代制",OR(O59="当",O59="明"),NOT(OR(AND(O59="当",OR(P59="明",O$17=31,P$18="×"),OR(Q59="休",O$17=30,O$17=31,Q$18="×")),AND(O59="明",OR(N59="当",O$17=1),OR(P59="休",O$17=31,P$18="×"))))),30,IF(AND($D$1="三交代制",N59&lt;&gt;"準",N59&lt;&gt;"深",OR(O59="準",O59="深"),(NOT(OR(AND(O59="準",OR(N59="日",N59="休",O$17=1,AND(P59&lt;&gt;"準",P59&lt;&gt;"深",N59="")),OR(P59="休",AND(P59="準",OR(Q59="休",O$17=30,Q$18="×")),O$17=31,P$18="×",P59="")),AND(O59="深",OR(N59="休",O$17=1,AND(P59&lt;&gt;"準",P59&lt;&gt;"深",N59="")),OR(P59="休",AND(OR(P59="準",P59="深"),OR(Q59="休",O$17=30,Q$18="×")),O$17=31,P$18="×",P59="")))))),40,0))))</f>
        <v>0</v>
      </c>
      <c r="P200" s="193">
        <f t="shared" ref="P200" si="920">IF(AND($D$1="二交代制",P$17&gt;=1,P$17&lt;=28,P59="当",Q59="明",R59="休",S59="当"),10,IF(AND($D$1="三交代制",P$17&gt;=2,P$17&lt;=30,OR(P59="準",P59="深"),OR(Q59="準",Q59="深"),OR(R59="準",R59="深")),20,IF(AND($D$1="二交代制",OR(P59="当",P59="明"),NOT(OR(AND(P59="当",OR(Q59="明",P$17=31,Q$18="×"),OR(R59="休",P$17=30,P$17=31,R$18="×")),AND(P59="明",OR(O59="当",P$17=1),OR(Q59="休",P$17=31,Q$18="×"))))),30,IF(AND($D$1="三交代制",O59&lt;&gt;"準",O59&lt;&gt;"深",OR(P59="準",P59="深"),(NOT(OR(AND(P59="準",OR(O59="日",O59="休",P$17=1,AND(Q59&lt;&gt;"準",Q59&lt;&gt;"深",O59="")),OR(Q59="休",AND(Q59="準",OR(R59="休",P$17=30,R$18="×")),P$17=31,Q$18="×",Q59="")),AND(P59="深",OR(O59="休",P$17=1,AND(Q59&lt;&gt;"準",Q59&lt;&gt;"深",O59="")),OR(Q59="休",AND(OR(Q59="準",Q59="深"),OR(R59="休",P$17=30,R$18="×")),P$17=31,Q$18="×",Q59="")))))),40,0))))</f>
        <v>0</v>
      </c>
      <c r="Q200" s="193">
        <f t="shared" ref="Q200" si="921">IF(AND($D$1="二交代制",Q$17&gt;=1,Q$17&lt;=28,Q59="当",R59="明",S59="休",T59="当"),10,IF(AND($D$1="三交代制",Q$17&gt;=2,Q$17&lt;=30,OR(Q59="準",Q59="深"),OR(R59="準",R59="深"),OR(S59="準",S59="深")),20,IF(AND($D$1="二交代制",OR(Q59="当",Q59="明"),NOT(OR(AND(Q59="当",OR(R59="明",Q$17=31,R$18="×"),OR(S59="休",Q$17=30,Q$17=31,S$18="×")),AND(Q59="明",OR(P59="当",Q$17=1),OR(R59="休",Q$17=31,R$18="×"))))),30,IF(AND($D$1="三交代制",P59&lt;&gt;"準",P59&lt;&gt;"深",OR(Q59="準",Q59="深"),(NOT(OR(AND(Q59="準",OR(P59="日",P59="休",Q$17=1,AND(R59&lt;&gt;"準",R59&lt;&gt;"深",P59="")),OR(R59="休",AND(R59="準",OR(S59="休",Q$17=30,S$18="×")),Q$17=31,R$18="×",R59="")),AND(Q59="深",OR(P59="休",Q$17=1,AND(R59&lt;&gt;"準",R59&lt;&gt;"深",P59="")),OR(R59="休",AND(OR(R59="準",R59="深"),OR(S59="休",Q$17=30,S$18="×")),Q$17=31,R$18="×",R59="")))))),40,0))))</f>
        <v>0</v>
      </c>
      <c r="R200" s="193">
        <f t="shared" ref="R200" si="922">IF(AND($D$1="二交代制",R$17&gt;=1,R$17&lt;=28,R59="当",S59="明",T59="休",U59="当"),10,IF(AND($D$1="三交代制",R$17&gt;=2,R$17&lt;=30,OR(R59="準",R59="深"),OR(S59="準",S59="深"),OR(T59="準",T59="深")),20,IF(AND($D$1="二交代制",OR(R59="当",R59="明"),NOT(OR(AND(R59="当",OR(S59="明",R$17=31,S$18="×"),OR(T59="休",R$17=30,R$17=31,T$18="×")),AND(R59="明",OR(Q59="当",R$17=1),OR(S59="休",R$17=31,S$18="×"))))),30,IF(AND($D$1="三交代制",Q59&lt;&gt;"準",Q59&lt;&gt;"深",OR(R59="準",R59="深"),(NOT(OR(AND(R59="準",OR(Q59="日",Q59="休",R$17=1,AND(S59&lt;&gt;"準",S59&lt;&gt;"深",Q59="")),OR(S59="休",AND(S59="準",OR(T59="休",R$17=30,T$18="×")),R$17=31,S$18="×",S59="")),AND(R59="深",OR(Q59="休",R$17=1,AND(S59&lt;&gt;"準",S59&lt;&gt;"深",Q59="")),OR(S59="休",AND(OR(S59="準",S59="深"),OR(T59="休",R$17=30,T$18="×")),R$17=31,S$18="×",S59="")))))),40,0))))</f>
        <v>0</v>
      </c>
      <c r="S200" s="193">
        <f t="shared" ref="S200" si="923">IF(AND($D$1="二交代制",S$17&gt;=1,S$17&lt;=28,S59="当",T59="明",U59="休",V59="当"),10,IF(AND($D$1="三交代制",S$17&gt;=2,S$17&lt;=30,OR(S59="準",S59="深"),OR(T59="準",T59="深"),OR(U59="準",U59="深")),20,IF(AND($D$1="二交代制",OR(S59="当",S59="明"),NOT(OR(AND(S59="当",OR(T59="明",S$17=31,T$18="×"),OR(U59="休",S$17=30,S$17=31,U$18="×")),AND(S59="明",OR(R59="当",S$17=1),OR(T59="休",S$17=31,T$18="×"))))),30,IF(AND($D$1="三交代制",R59&lt;&gt;"準",R59&lt;&gt;"深",OR(S59="準",S59="深"),(NOT(OR(AND(S59="準",OR(R59="日",R59="休",S$17=1,AND(T59&lt;&gt;"準",T59&lt;&gt;"深",R59="")),OR(T59="休",AND(T59="準",OR(U59="休",S$17=30,U$18="×")),S$17=31,T$18="×",T59="")),AND(S59="深",OR(R59="休",S$17=1,AND(T59&lt;&gt;"準",T59&lt;&gt;"深",R59="")),OR(T59="休",AND(OR(T59="準",T59="深"),OR(U59="休",S$17=30,U$18="×")),S$17=31,T$18="×",T59="")))))),40,0))))</f>
        <v>0</v>
      </c>
      <c r="T200" s="193">
        <f t="shared" ref="T200" si="924">IF(AND($D$1="二交代制",T$17&gt;=1,T$17&lt;=28,T59="当",U59="明",V59="休",W59="当"),10,IF(AND($D$1="三交代制",T$17&gt;=2,T$17&lt;=30,OR(T59="準",T59="深"),OR(U59="準",U59="深"),OR(V59="準",V59="深")),20,IF(AND($D$1="二交代制",OR(T59="当",T59="明"),NOT(OR(AND(T59="当",OR(U59="明",T$17=31,U$18="×"),OR(V59="休",T$17=30,T$17=31,V$18="×")),AND(T59="明",OR(S59="当",T$17=1),OR(U59="休",T$17=31,U$18="×"))))),30,IF(AND($D$1="三交代制",S59&lt;&gt;"準",S59&lt;&gt;"深",OR(T59="準",T59="深"),(NOT(OR(AND(T59="準",OR(S59="日",S59="休",T$17=1,AND(U59&lt;&gt;"準",U59&lt;&gt;"深",S59="")),OR(U59="休",AND(U59="準",OR(V59="休",T$17=30,V$18="×")),T$17=31,U$18="×",U59="")),AND(T59="深",OR(S59="休",T$17=1,AND(U59&lt;&gt;"準",U59&lt;&gt;"深",S59="")),OR(U59="休",AND(OR(U59="準",U59="深"),OR(V59="休",T$17=30,V$18="×")),T$17=31,U$18="×",U59="")))))),40,0))))</f>
        <v>0</v>
      </c>
      <c r="U200" s="193">
        <f t="shared" ref="U200" si="925">IF(AND($D$1="二交代制",U$17&gt;=1,U$17&lt;=28,U59="当",V59="明",W59="休",X59="当"),10,IF(AND($D$1="三交代制",U$17&gt;=2,U$17&lt;=30,OR(U59="準",U59="深"),OR(V59="準",V59="深"),OR(W59="準",W59="深")),20,IF(AND($D$1="二交代制",OR(U59="当",U59="明"),NOT(OR(AND(U59="当",OR(V59="明",U$17=31,V$18="×"),OR(W59="休",U$17=30,U$17=31,W$18="×")),AND(U59="明",OR(T59="当",U$17=1),OR(V59="休",U$17=31,V$18="×"))))),30,IF(AND($D$1="三交代制",T59&lt;&gt;"準",T59&lt;&gt;"深",OR(U59="準",U59="深"),(NOT(OR(AND(U59="準",OR(T59="日",T59="休",U$17=1,AND(V59&lt;&gt;"準",V59&lt;&gt;"深",T59="")),OR(V59="休",AND(V59="準",OR(W59="休",U$17=30,W$18="×")),U$17=31,V$18="×",V59="")),AND(U59="深",OR(T59="休",U$17=1,AND(V59&lt;&gt;"準",V59&lt;&gt;"深",T59="")),OR(V59="休",AND(OR(V59="準",V59="深"),OR(W59="休",U$17=30,W$18="×")),U$17=31,V$18="×",V59="")))))),40,0))))</f>
        <v>0</v>
      </c>
      <c r="V200" s="193">
        <f t="shared" ref="V200" si="926">IF(AND($D$1="二交代制",V$17&gt;=1,V$17&lt;=28,V59="当",W59="明",X59="休",Y59="当"),10,IF(AND($D$1="三交代制",V$17&gt;=2,V$17&lt;=30,OR(V59="準",V59="深"),OR(W59="準",W59="深"),OR(X59="準",X59="深")),20,IF(AND($D$1="二交代制",OR(V59="当",V59="明"),NOT(OR(AND(V59="当",OR(W59="明",V$17=31,W$18="×"),OR(X59="休",V$17=30,V$17=31,X$18="×")),AND(V59="明",OR(U59="当",V$17=1),OR(W59="休",V$17=31,W$18="×"))))),30,IF(AND($D$1="三交代制",U59&lt;&gt;"準",U59&lt;&gt;"深",OR(V59="準",V59="深"),(NOT(OR(AND(V59="準",OR(U59="日",U59="休",V$17=1,AND(W59&lt;&gt;"準",W59&lt;&gt;"深",U59="")),OR(W59="休",AND(W59="準",OR(X59="休",V$17=30,X$18="×")),V$17=31,W$18="×",W59="")),AND(V59="深",OR(U59="休",V$17=1,AND(W59&lt;&gt;"準",W59&lt;&gt;"深",U59="")),OR(W59="休",AND(OR(W59="準",W59="深"),OR(X59="休",V$17=30,X$18="×")),V$17=31,W$18="×",W59="")))))),40,0))))</f>
        <v>0</v>
      </c>
      <c r="W200" s="193">
        <f t="shared" ref="W200" si="927">IF(AND($D$1="二交代制",W$17&gt;=1,W$17&lt;=28,W59="当",X59="明",Y59="休",Z59="当"),10,IF(AND($D$1="三交代制",W$17&gt;=2,W$17&lt;=30,OR(W59="準",W59="深"),OR(X59="準",X59="深"),OR(Y59="準",Y59="深")),20,IF(AND($D$1="二交代制",OR(W59="当",W59="明"),NOT(OR(AND(W59="当",OR(X59="明",W$17=31,X$18="×"),OR(Y59="休",W$17=30,W$17=31,Y$18="×")),AND(W59="明",OR(V59="当",W$17=1),OR(X59="休",W$17=31,X$18="×"))))),30,IF(AND($D$1="三交代制",V59&lt;&gt;"準",V59&lt;&gt;"深",OR(W59="準",W59="深"),(NOT(OR(AND(W59="準",OR(V59="日",V59="休",W$17=1,AND(X59&lt;&gt;"準",X59&lt;&gt;"深",V59="")),OR(X59="休",AND(X59="準",OR(Y59="休",W$17=30,Y$18="×")),W$17=31,X$18="×",X59="")),AND(W59="深",OR(V59="休",W$17=1,AND(X59&lt;&gt;"準",X59&lt;&gt;"深",V59="")),OR(X59="休",AND(OR(X59="準",X59="深"),OR(Y59="休",W$17=30,Y$18="×")),W$17=31,X$18="×",X59="")))))),40,0))))</f>
        <v>0</v>
      </c>
      <c r="X200" s="193">
        <f t="shared" ref="X200" si="928">IF(AND($D$1="二交代制",X$17&gt;=1,X$17&lt;=28,X59="当",Y59="明",Z59="休",AA59="当"),10,IF(AND($D$1="三交代制",X$17&gt;=2,X$17&lt;=30,OR(X59="準",X59="深"),OR(Y59="準",Y59="深"),OR(Z59="準",Z59="深")),20,IF(AND($D$1="二交代制",OR(X59="当",X59="明"),NOT(OR(AND(X59="当",OR(Y59="明",X$17=31,Y$18="×"),OR(Z59="休",X$17=30,X$17=31,Z$18="×")),AND(X59="明",OR(W59="当",X$17=1),OR(Y59="休",X$17=31,Y$18="×"))))),30,IF(AND($D$1="三交代制",W59&lt;&gt;"準",W59&lt;&gt;"深",OR(X59="準",X59="深"),(NOT(OR(AND(X59="準",OR(W59="日",W59="休",X$17=1,AND(Y59&lt;&gt;"準",Y59&lt;&gt;"深",W59="")),OR(Y59="休",AND(Y59="準",OR(Z59="休",X$17=30,Z$18="×")),X$17=31,Y$18="×",Y59="")),AND(X59="深",OR(W59="休",X$17=1,AND(Y59&lt;&gt;"準",Y59&lt;&gt;"深",W59="")),OR(Y59="休",AND(OR(Y59="準",Y59="深"),OR(Z59="休",X$17=30,Z$18="×")),X$17=31,Y$18="×",Y59="")))))),40,0))))</f>
        <v>0</v>
      </c>
      <c r="Y200" s="193">
        <f t="shared" ref="Y200" si="929">IF(AND($D$1="二交代制",Y$17&gt;=1,Y$17&lt;=28,Y59="当",Z59="明",AA59="休",AB59="当"),10,IF(AND($D$1="三交代制",Y$17&gt;=2,Y$17&lt;=30,OR(Y59="準",Y59="深"),OR(Z59="準",Z59="深"),OR(AA59="準",AA59="深")),20,IF(AND($D$1="二交代制",OR(Y59="当",Y59="明"),NOT(OR(AND(Y59="当",OR(Z59="明",Y$17=31,Z$18="×"),OR(AA59="休",Y$17=30,Y$17=31,AA$18="×")),AND(Y59="明",OR(X59="当",Y$17=1),OR(Z59="休",Y$17=31,Z$18="×"))))),30,IF(AND($D$1="三交代制",X59&lt;&gt;"準",X59&lt;&gt;"深",OR(Y59="準",Y59="深"),(NOT(OR(AND(Y59="準",OR(X59="日",X59="休",Y$17=1,AND(Z59&lt;&gt;"準",Z59&lt;&gt;"深",X59="")),OR(Z59="休",AND(Z59="準",OR(AA59="休",Y$17=30,AA$18="×")),Y$17=31,Z$18="×",Z59="")),AND(Y59="深",OR(X59="休",Y$17=1,AND(Z59&lt;&gt;"準",Z59&lt;&gt;"深",X59="")),OR(Z59="休",AND(OR(Z59="準",Z59="深"),OR(AA59="休",Y$17=30,AA$18="×")),Y$17=31,Z$18="×",Z59="")))))),40,0))))</f>
        <v>0</v>
      </c>
      <c r="Z200" s="193">
        <f t="shared" ref="Z200" si="930">IF(AND($D$1="二交代制",Z$17&gt;=1,Z$17&lt;=28,Z59="当",AA59="明",AB59="休",AC59="当"),10,IF(AND($D$1="三交代制",Z$17&gt;=2,Z$17&lt;=30,OR(Z59="準",Z59="深"),OR(AA59="準",AA59="深"),OR(AB59="準",AB59="深")),20,IF(AND($D$1="二交代制",OR(Z59="当",Z59="明"),NOT(OR(AND(Z59="当",OR(AA59="明",Z$17=31,AA$18="×"),OR(AB59="休",Z$17=30,Z$17=31,AB$18="×")),AND(Z59="明",OR(Y59="当",Z$17=1),OR(AA59="休",Z$17=31,AA$18="×"))))),30,IF(AND($D$1="三交代制",Y59&lt;&gt;"準",Y59&lt;&gt;"深",OR(Z59="準",Z59="深"),(NOT(OR(AND(Z59="準",OR(Y59="日",Y59="休",Z$17=1,AND(AA59&lt;&gt;"準",AA59&lt;&gt;"深",Y59="")),OR(AA59="休",AND(AA59="準",OR(AB59="休",Z$17=30,AB$18="×")),Z$17=31,AA$18="×",AA59="")),AND(Z59="深",OR(Y59="休",Z$17=1,AND(AA59&lt;&gt;"準",AA59&lt;&gt;"深",Y59="")),OR(AA59="休",AND(OR(AA59="準",AA59="深"),OR(AB59="休",Z$17=30,AB$18="×")),Z$17=31,AA$18="×",AA59="")))))),40,0))))</f>
        <v>0</v>
      </c>
      <c r="AA200" s="193">
        <f t="shared" ref="AA200" si="931">IF(AND($D$1="二交代制",AA$17&gt;=1,AA$17&lt;=28,AA59="当",AB59="明",AC59="休",AD59="当"),10,IF(AND($D$1="三交代制",AA$17&gt;=2,AA$17&lt;=30,OR(AA59="準",AA59="深"),OR(AB59="準",AB59="深"),OR(AC59="準",AC59="深")),20,IF(AND($D$1="二交代制",OR(AA59="当",AA59="明"),NOT(OR(AND(AA59="当",OR(AB59="明",AA$17=31,AB$18="×"),OR(AC59="休",AA$17=30,AA$17=31,AC$18="×")),AND(AA59="明",OR(Z59="当",AA$17=1),OR(AB59="休",AA$17=31,AB$18="×"))))),30,IF(AND($D$1="三交代制",Z59&lt;&gt;"準",Z59&lt;&gt;"深",OR(AA59="準",AA59="深"),(NOT(OR(AND(AA59="準",OR(Z59="日",Z59="休",AA$17=1,AND(AB59&lt;&gt;"準",AB59&lt;&gt;"深",Z59="")),OR(AB59="休",AND(AB59="準",OR(AC59="休",AA$17=30,AC$18="×")),AA$17=31,AB$18="×",AB59="")),AND(AA59="深",OR(Z59="休",AA$17=1,AND(AB59&lt;&gt;"準",AB59&lt;&gt;"深",Z59="")),OR(AB59="休",AND(OR(AB59="準",AB59="深"),OR(AC59="休",AA$17=30,AC$18="×")),AA$17=31,AB$18="×",AB59="")))))),40,0))))</f>
        <v>0</v>
      </c>
      <c r="AB200" s="193">
        <f t="shared" ref="AB200" si="932">IF(AND($D$1="二交代制",AB$17&gt;=1,AB$17&lt;=28,AB59="当",AC59="明",AD59="休",AE59="当"),10,IF(AND($D$1="三交代制",AB$17&gt;=2,AB$17&lt;=30,OR(AB59="準",AB59="深"),OR(AC59="準",AC59="深"),OR(AD59="準",AD59="深")),20,IF(AND($D$1="二交代制",OR(AB59="当",AB59="明"),NOT(OR(AND(AB59="当",OR(AC59="明",AB$17=31,AC$18="×"),OR(AD59="休",AB$17=30,AB$17=31,AD$18="×")),AND(AB59="明",OR(AA59="当",AB$17=1),OR(AC59="休",AB$17=31,AC$18="×"))))),30,IF(AND($D$1="三交代制",AA59&lt;&gt;"準",AA59&lt;&gt;"深",OR(AB59="準",AB59="深"),(NOT(OR(AND(AB59="準",OR(AA59="日",AA59="休",AB$17=1,AND(AC59&lt;&gt;"準",AC59&lt;&gt;"深",AA59="")),OR(AC59="休",AND(AC59="準",OR(AD59="休",AB$17=30,AD$18="×")),AB$17=31,AC$18="×",AC59="")),AND(AB59="深",OR(AA59="休",AB$17=1,AND(AC59&lt;&gt;"準",AC59&lt;&gt;"深",AA59="")),OR(AC59="休",AND(OR(AC59="準",AC59="深"),OR(AD59="休",AB$17=30,AD$18="×")),AB$17=31,AC$18="×",AC59="")))))),40,0))))</f>
        <v>0</v>
      </c>
      <c r="AC200" s="193">
        <f t="shared" ref="AC200" si="933">IF(AND($D$1="二交代制",AC$17&gt;=1,AC$17&lt;=28,AC59="当",AD59="明",AE59="休",AF59="当"),10,IF(AND($D$1="三交代制",AC$17&gt;=2,AC$17&lt;=30,OR(AC59="準",AC59="深"),OR(AD59="準",AD59="深"),OR(AE59="準",AE59="深")),20,IF(AND($D$1="二交代制",OR(AC59="当",AC59="明"),NOT(OR(AND(AC59="当",OR(AD59="明",AC$17=31,AD$18="×"),OR(AE59="休",AC$17=30,AC$17=31,AE$18="×")),AND(AC59="明",OR(AB59="当",AC$17=1),OR(AD59="休",AC$17=31,AD$18="×"))))),30,IF(AND($D$1="三交代制",AB59&lt;&gt;"準",AB59&lt;&gt;"深",OR(AC59="準",AC59="深"),(NOT(OR(AND(AC59="準",OR(AB59="日",AB59="休",AC$17=1,AND(AD59&lt;&gt;"準",AD59&lt;&gt;"深",AB59="")),OR(AD59="休",AND(AD59="準",OR(AE59="休",AC$17=30,AE$18="×")),AC$17=31,AD$18="×",AD59="")),AND(AC59="深",OR(AB59="休",AC$17=1,AND(AD59&lt;&gt;"準",AD59&lt;&gt;"深",AB59="")),OR(AD59="休",AND(OR(AD59="準",AD59="深"),OR(AE59="休",AC$17=30,AE$18="×")),AC$17=31,AD$18="×",AD59="")))))),40,0))))</f>
        <v>0</v>
      </c>
      <c r="AD200" s="193">
        <f t="shared" ref="AD200" si="934">IF(AND($D$1="二交代制",AD$17&gt;=1,AD$17&lt;=28,AD59="当",AE59="明",AF59="休",AG59="当"),10,IF(AND($D$1="三交代制",AD$17&gt;=2,AD$17&lt;=30,OR(AD59="準",AD59="深"),OR(AE59="準",AE59="深"),OR(AF59="準",AF59="深")),20,IF(AND($D$1="二交代制",OR(AD59="当",AD59="明"),NOT(OR(AND(AD59="当",OR(AE59="明",AD$17=31,AE$18="×"),OR(AF59="休",AD$17=30,AD$17=31,AF$18="×")),AND(AD59="明",OR(AC59="当",AD$17=1),OR(AE59="休",AD$17=31,AE$18="×"))))),30,IF(AND($D$1="三交代制",AC59&lt;&gt;"準",AC59&lt;&gt;"深",OR(AD59="準",AD59="深"),(NOT(OR(AND(AD59="準",OR(AC59="日",AC59="休",AD$17=1,AND(AE59&lt;&gt;"準",AE59&lt;&gt;"深",AC59="")),OR(AE59="休",AND(AE59="準",OR(AF59="休",AD$17=30,AF$18="×")),AD$17=31,AE$18="×",AE59="")),AND(AD59="深",OR(AC59="休",AD$17=1,AND(AE59&lt;&gt;"準",AE59&lt;&gt;"深",AC59="")),OR(AE59="休",AND(OR(AE59="準",AE59="深"),OR(AF59="休",AD$17=30,AF$18="×")),AD$17=31,AE$18="×",AE59="")))))),40,0))))</f>
        <v>0</v>
      </c>
      <c r="AE200" s="193">
        <f t="shared" ref="AE200" si="935">IF(AND($D$1="二交代制",AE$17&gt;=1,AE$17&lt;=28,AE59="当",AF59="明",AG59="休",AH59="当"),10,IF(AND($D$1="三交代制",AE$17&gt;=2,AE$17&lt;=30,OR(AE59="準",AE59="深"),OR(AF59="準",AF59="深"),OR(AG59="準",AG59="深")),20,IF(AND($D$1="二交代制",OR(AE59="当",AE59="明"),NOT(OR(AND(AE59="当",OR(AF59="明",AE$17=31,AF$18="×"),OR(AG59="休",AE$17=30,AE$17=31,AG$18="×")),AND(AE59="明",OR(AD59="当",AE$17=1),OR(AF59="休",AE$17=31,AF$18="×"))))),30,IF(AND($D$1="三交代制",AD59&lt;&gt;"準",AD59&lt;&gt;"深",OR(AE59="準",AE59="深"),(NOT(OR(AND(AE59="準",OR(AD59="日",AD59="休",AE$17=1,AND(AF59&lt;&gt;"準",AF59&lt;&gt;"深",AD59="")),OR(AF59="休",AND(AF59="準",OR(AG59="休",AE$17=30,AG$18="×")),AE$17=31,AF$18="×",AF59="")),AND(AE59="深",OR(AD59="休",AE$17=1,AND(AF59&lt;&gt;"準",AF59&lt;&gt;"深",AD59="")),OR(AF59="休",AND(OR(AF59="準",AF59="深"),OR(AG59="休",AE$17=30,AG$18="×")),AE$17=31,AF$18="×",AF59="")))))),40,0))))</f>
        <v>0</v>
      </c>
      <c r="AF200" s="193">
        <f t="shared" ref="AF200" si="936">IF(AND($D$1="二交代制",AF$17&gt;=1,AF$17&lt;=28,AF59="当",AG59="明",AH59="休",AI59="当"),10,IF(AND($D$1="三交代制",AF$17&gt;=2,AF$17&lt;=30,OR(AF59="準",AF59="深"),OR(AG59="準",AG59="深"),OR(AH59="準",AH59="深")),20,IF(AND($D$1="二交代制",OR(AF59="当",AF59="明"),NOT(OR(AND(AF59="当",OR(AG59="明",AF$17=31,AG$18="×"),OR(AH59="休",AF$17=30,AF$17=31,AH$18="×")),AND(AF59="明",OR(AE59="当",AF$17=1),OR(AG59="休",AF$17=31,AG$18="×"))))),30,IF(AND($D$1="三交代制",AE59&lt;&gt;"準",AE59&lt;&gt;"深",OR(AF59="準",AF59="深"),(NOT(OR(AND(AF59="準",OR(AE59="日",AE59="休",AF$17=1,AND(AG59&lt;&gt;"準",AG59&lt;&gt;"深",AE59="")),OR(AG59="休",AND(AG59="準",OR(AH59="休",AF$17=30,AH$18="×")),AF$17=31,AG$18="×",AG59="")),AND(AF59="深",OR(AE59="休",AF$17=1,AND(AG59&lt;&gt;"準",AG59&lt;&gt;"深",AE59="")),OR(AG59="休",AND(OR(AG59="準",AG59="深"),OR(AH59="休",AF$17=30,AH$18="×")),AF$17=31,AG$18="×",AG59="")))))),40,0))))</f>
        <v>0</v>
      </c>
      <c r="AG200" s="193">
        <f t="shared" ref="AG200" si="937">IF(AND($D$1="二交代制",AG$17&gt;=1,AG$17&lt;=28,AG59="当",AH59="明",AI59="休",AJ59="当"),10,IF(AND($D$1="三交代制",AG$17&gt;=2,AG$17&lt;=30,OR(AG59="準",AG59="深"),OR(AH59="準",AH59="深"),OR(AI59="準",AI59="深")),20,IF(AND($D$1="二交代制",OR(AG59="当",AG59="明"),NOT(OR(AND(AG59="当",OR(AH59="明",AG$17=31,AH$18="×"),OR(AI59="休",AG$17=30,AG$17=31,AI$18="×")),AND(AG59="明",OR(AF59="当",AG$17=1),OR(AH59="休",AG$17=31,AH$18="×"))))),30,IF(AND($D$1="三交代制",AF59&lt;&gt;"準",AF59&lt;&gt;"深",OR(AG59="準",AG59="深"),(NOT(OR(AND(AG59="準",OR(AF59="日",AF59="休",AG$17=1,AND(AH59&lt;&gt;"準",AH59&lt;&gt;"深",AF59="")),OR(AH59="休",AND(AH59="準",OR(AI59="休",AG$17=30,AI$18="×")),AG$17=31,AH$18="×",AH59="")),AND(AG59="深",OR(AF59="休",AG$17=1,AND(AH59&lt;&gt;"準",AH59&lt;&gt;"深",AF59="")),OR(AH59="休",AND(OR(AH59="準",AH59="深"),OR(AI59="休",AG$17=30,AI$18="×")),AG$17=31,AH$18="×",AH59="")))))),40,0))))</f>
        <v>0</v>
      </c>
      <c r="AH200" s="193">
        <f t="shared" ref="AH200" si="938">IF(AND($D$1="二交代制",AH$17&gt;=1,AH$17&lt;=28,AH59="当",AI59="明",AJ59="休",AK59="当"),10,IF(AND($D$1="三交代制",AH$17&gt;=2,AH$17&lt;=30,OR(AH59="準",AH59="深"),OR(AI59="準",AI59="深"),OR(AJ59="準",AJ59="深")),20,IF(AND($D$1="二交代制",OR(AH59="当",AH59="明"),NOT(OR(AND(AH59="当",OR(AI59="明",AH$17=31,AI$18="×"),OR(AJ59="休",AH$17=30,AH$17=31,AJ$18="×")),AND(AH59="明",OR(AG59="当",AH$17=1),OR(AI59="休",AH$17=31,AI$18="×"))))),30,IF(AND($D$1="三交代制",AG59&lt;&gt;"準",AG59&lt;&gt;"深",OR(AH59="準",AH59="深"),(NOT(OR(AND(AH59="準",OR(AG59="日",AG59="休",AH$17=1,AND(AI59&lt;&gt;"準",AI59&lt;&gt;"深",AG59="")),OR(AI59="休",AND(AI59="準",OR(AJ59="休",AH$17=30,AJ$18="×")),AH$17=31,AI$18="×",AI59="")),AND(AH59="深",OR(AG59="休",AH$17=1,AND(AI59&lt;&gt;"準",AI59&lt;&gt;"深",AG59="")),OR(AI59="休",AND(OR(AI59="準",AI59="深"),OR(AJ59="休",AH$17=30,AJ$18="×")),AH$17=31,AI$18="×",AI59="")))))),40,0))))</f>
        <v>0</v>
      </c>
      <c r="AI200" s="193">
        <f t="shared" ref="AI200" si="939">IF(AND($D$1="二交代制",AI$17&gt;=1,AI$17&lt;=28,AI59="当",AJ59="明",AK59="休",AL59="当"),10,IF(AND($D$1="三交代制",AI$17&gt;=2,AI$17&lt;=30,OR(AI59="準",AI59="深"),OR(AJ59="準",AJ59="深"),OR(AK59="準",AK59="深")),20,IF(AND($D$1="二交代制",OR(AI59="当",AI59="明"),NOT(OR(AND(AI59="当",OR(AJ59="明",AI$17=31,AJ$18="×"),OR(AK59="休",AI$17=30,AI$17=31,AK$18="×")),AND(AI59="明",OR(AH59="当",AI$17=1),OR(AJ59="休",AI$17=31,AJ$18="×"))))),30,IF(AND($D$1="三交代制",AH59&lt;&gt;"準",AH59&lt;&gt;"深",OR(AI59="準",AI59="深"),(NOT(OR(AND(AI59="準",OR(AH59="日",AH59="休",AI$17=1,AND(AJ59&lt;&gt;"準",AJ59&lt;&gt;"深",AH59="")),OR(AJ59="休",AND(AJ59="準",OR(AK59="休",AI$17=30,AK$18="×")),AI$17=31,AJ$18="×",AJ59="")),AND(AI59="深",OR(AH59="休",AI$17=1,AND(AJ59&lt;&gt;"準",AJ59&lt;&gt;"深",AH59="")),OR(AJ59="休",AND(OR(AJ59="準",AJ59="深"),OR(AK59="休",AI$17=30,AK$18="×")),AI$17=31,AJ$18="×",AJ59="")))))),40,0))))</f>
        <v>0</v>
      </c>
      <c r="AJ200" s="193">
        <f t="shared" ref="AJ200" si="940">IF(AND($D$1="二交代制",AJ$17&gt;=1,AJ$17&lt;=28,AJ59="当",AK59="明",AL59="休",AM59="当"),10,IF(AND($D$1="三交代制",AJ$17&gt;=2,AJ$17&lt;=30,OR(AJ59="準",AJ59="深"),OR(AK59="準",AK59="深"),OR(AL59="準",AL59="深")),20,IF(AND($D$1="二交代制",OR(AJ59="当",AJ59="明"),NOT(OR(AND(AJ59="当",OR(AK59="明",AJ$17=31,AK$18="×"),OR(AL59="休",AJ$17=30,AJ$17=31,AL$18="×")),AND(AJ59="明",OR(AI59="当",AJ$17=1),OR(AK59="休",AJ$17=31,AK$18="×"))))),30,IF(AND($D$1="三交代制",AI59&lt;&gt;"準",AI59&lt;&gt;"深",OR(AJ59="準",AJ59="深"),(NOT(OR(AND(AJ59="準",OR(AI59="日",AI59="休",AJ$17=1,AND(AK59&lt;&gt;"準",AK59&lt;&gt;"深",AI59="")),OR(AK59="休",AND(AK59="準",OR(AL59="休",AJ$17=30,AL$18="×")),AJ$17=31,AK$18="×",AK59="")),AND(AJ59="深",OR(AI59="休",AJ$17=1,AND(AK59&lt;&gt;"準",AK59&lt;&gt;"深",AI59="")),OR(AK59="休",AND(OR(AK59="準",AK59="深"),OR(AL59="休",AJ$17=30,AL$18="×")),AJ$17=31,AK$18="×",AK59="")))))),40,0))))</f>
        <v>0</v>
      </c>
      <c r="AK200" s="193">
        <f t="shared" ref="AK200" si="941">IF(AND($D$1="二交代制",AK$17&gt;=1,AK$17&lt;=28,AK59="当",AL59="明",AM59="休",AN59="当"),10,IF(AND($D$1="三交代制",AK$17&gt;=2,AK$17&lt;=30,OR(AK59="準",AK59="深"),OR(AL59="準",AL59="深"),OR(AM59="準",AM59="深")),20,IF(AND($D$1="二交代制",OR(AK59="当",AK59="明"),NOT(OR(AND(AK59="当",OR(AL59="明",AK$17=31,AL$18="×"),OR(AM59="休",AK$17=30,AK$17=31,AM$18="×")),AND(AK59="明",OR(AJ59="当",AK$17=1),OR(AL59="休",AK$17=31,AL$18="×"))))),30,IF(AND($D$1="三交代制",AJ59&lt;&gt;"準",AJ59&lt;&gt;"深",OR(AK59="準",AK59="深"),(NOT(OR(AND(AK59="準",OR(AJ59="日",AJ59="休",AK$17=1,AND(AL59&lt;&gt;"準",AL59&lt;&gt;"深",AJ59="")),OR(AL59="休",AND(AL59="準",OR(AM59="休",AK$17=30,AM$18="×")),AK$17=31,AL$18="×",AL59="")),AND(AK59="深",OR(AJ59="休",AK$17=1,AND(AL59&lt;&gt;"準",AL59&lt;&gt;"深",AJ59="")),OR(AL59="休",AND(OR(AL59="準",AL59="深"),OR(AM59="休",AK$17=30,AM$18="×")),AK$17=31,AL$18="×",AL59="")))))),40,0))))</f>
        <v>0</v>
      </c>
      <c r="AL200" s="193">
        <f t="shared" ref="AL200" si="942">IF(AND($D$1="二交代制",AL$17&gt;=1,AL$17&lt;=28,AL59="当",AM59="明",AN59="休",AO59="当"),10,IF(AND($D$1="三交代制",AL$17&gt;=2,AL$17&lt;=30,OR(AL59="準",AL59="深"),OR(AM59="準",AM59="深"),OR(AN59="準",AN59="深")),20,IF(AND($D$1="二交代制",OR(AL59="当",AL59="明"),NOT(OR(AND(AL59="当",OR(AM59="明",AL$17=31,AM$18="×"),OR(AN59="休",AL$17=30,AL$17=31,AN$18="×")),AND(AL59="明",OR(AK59="当",AL$17=1),OR(AM59="休",AL$17=31,AM$18="×"))))),30,IF(AND($D$1="三交代制",AK59&lt;&gt;"準",AK59&lt;&gt;"深",OR(AL59="準",AL59="深"),(NOT(OR(AND(AL59="準",OR(AK59="日",AK59="休",AL$17=1,AND(AM59&lt;&gt;"準",AM59&lt;&gt;"深",AK59="")),OR(AM59="休",AND(AM59="準",OR(AN59="休",AL$17=30,AN$18="×")),AL$17=31,AM$18="×",AM59="")),AND(AL59="深",OR(AK59="休",AL$17=1,AND(AM59&lt;&gt;"準",AM59&lt;&gt;"深",AK59="")),OR(AM59="休",AND(OR(AM59="準",AM59="深"),OR(AN59="休",AL$17=30,AN$18="×")),AL$17=31,AM$18="×",AM59="")))))),40,0))))</f>
        <v>0</v>
      </c>
      <c r="AM200" s="193">
        <f t="shared" ref="AM200" si="943">IF(AND($D$1="二交代制",AM$17&gt;=1,AM$17&lt;=28,AM59="当",AN59="明",AO59="休",AP59="当"),10,IF(AND($D$1="三交代制",AM$17&gt;=2,AM$17&lt;=30,OR(AM59="準",AM59="深"),OR(AN59="準",AN59="深"),OR(AO59="準",AO59="深")),20,IF(AND($D$1="二交代制",OR(AM59="当",AM59="明"),NOT(OR(AND(AM59="当",OR(AN59="明",AM$17=31,AN$18="×"),OR(AO59="休",AM$17=30,AM$17=31,AO$18="×")),AND(AM59="明",OR(AL59="当",AM$17=1),OR(AN59="休",AM$17=31,AN$18="×"))))),30,IF(AND($D$1="三交代制",AL59&lt;&gt;"準",AL59&lt;&gt;"深",OR(AM59="準",AM59="深"),(NOT(OR(AND(AM59="準",OR(AL59="日",AL59="休",AM$17=1,AND(AN59&lt;&gt;"準",AN59&lt;&gt;"深",AL59="")),OR(AN59="休",AND(AN59="準",OR(AO59="休",AM$17=30,AO$18="×")),AM$17=31,AN$18="×",AN59="")),AND(AM59="深",OR(AL59="休",AM$17=1,AND(AN59&lt;&gt;"準",AN59&lt;&gt;"深",AL59="")),OR(AN59="休",AND(OR(AN59="準",AN59="深"),OR(AO59="休",AM$17=30,AO$18="×")),AM$17=31,AN$18="×",AN59="")))))),40,0))))</f>
        <v>0</v>
      </c>
      <c r="AN200" s="193">
        <f t="shared" ref="AN200" si="944">IF(AND($D$1="二交代制",AN$17&gt;=1,AN$17&lt;=28,AN59="当",AO59="明",AP59="休",AQ59="当"),10,IF(AND($D$1="三交代制",AN$17&gt;=2,AN$17&lt;=30,OR(AN59="準",AN59="深"),OR(AO59="準",AO59="深"),OR(AP59="準",AP59="深")),20,IF(AND($D$1="二交代制",OR(AN59="当",AN59="明"),NOT(OR(AND(AN59="当",OR(AO59="明",AN$17=31,AO$18="×"),OR(AP59="休",AN$17=30,AN$17=31,AP$18="×")),AND(AN59="明",OR(AM59="当",AN$17=1),OR(AO59="休",AN$17=31,AO$18="×"))))),30,IF(AND($D$1="三交代制",AM59&lt;&gt;"準",AM59&lt;&gt;"深",OR(AN59="準",AN59="深"),(NOT(OR(AND(AN59="準",OR(AM59="日",AM59="休",AN$17=1,AND(AO59&lt;&gt;"準",AO59&lt;&gt;"深",AM59="")),OR(AO59="休",AND(AO59="準",OR(AP59="休",AN$17=30,AP$18="×")),AN$17=31,AO$18="×",AO59="")),AND(AN59="深",OR(AM59="休",AN$17=1,AND(AO59&lt;&gt;"準",AO59&lt;&gt;"深",AM59="")),OR(AO59="休",AND(OR(AO59="準",AO59="深"),OR(AP59="休",AN$17=30,AP$18="×")),AN$17=31,AO$18="×",AO59="")))))),40,0))))</f>
        <v>0</v>
      </c>
      <c r="AO200" s="193">
        <f t="shared" ref="AO200" si="945">IF(AND($D$1="二交代制",AO$17&gt;=1,AO$17&lt;=28,AO59="当",AP59="明",AQ59="休",AR59="当"),10,IF(AND($D$1="三交代制",AO$17&gt;=2,AO$17&lt;=30,OR(AO59="準",AO59="深"),OR(AP59="準",AP59="深"),OR(AQ59="準",AQ59="深")),20,IF(AND($D$1="二交代制",OR(AO59="当",AO59="明"),NOT(OR(AND(AO59="当",OR(AP59="明",AO$17=31,AP$18="×"),OR(AQ59="休",AO$17=30,AO$17=31,AQ$18="×")),AND(AO59="明",OR(AN59="当",AO$17=1),OR(AP59="休",AO$17=31,AP$18="×"))))),30,IF(AND($D$1="三交代制",AN59&lt;&gt;"準",AN59&lt;&gt;"深",OR(AO59="準",AO59="深"),(NOT(OR(AND(AO59="準",OR(AN59="日",AN59="休",AO$17=1,AND(AP59&lt;&gt;"準",AP59&lt;&gt;"深",AN59="")),OR(AP59="休",AND(AP59="準",OR(AQ59="休",AO$17=30,AQ$18="×")),AO$17=31,AP$18="×",AP59="")),AND(AO59="深",OR(AN59="休",AO$17=1,AND(AP59&lt;&gt;"準",AP59&lt;&gt;"深",AN59="")),OR(AP59="休",AND(OR(AP59="準",AP59="深"),OR(AQ59="休",AO$17=30,AQ$18="×")),AO$17=31,AP$18="×",AP59="")))))),40,0))))</f>
        <v>0</v>
      </c>
      <c r="AP200" s="100"/>
      <c r="AQ200" s="100"/>
    </row>
    <row r="201" spans="9:43" x14ac:dyDescent="0.4">
      <c r="I201" s="307"/>
      <c r="J201" s="202"/>
      <c r="K201" s="193"/>
      <c r="L201" s="193"/>
      <c r="M201" s="193"/>
      <c r="N201" s="193"/>
      <c r="O201" s="193"/>
      <c r="P201" s="193"/>
      <c r="Q201" s="193"/>
      <c r="R201" s="193"/>
      <c r="S201" s="193"/>
      <c r="T201" s="193"/>
      <c r="U201" s="193"/>
      <c r="V201" s="193"/>
      <c r="W201" s="193"/>
      <c r="X201" s="193"/>
      <c r="Y201" s="193"/>
      <c r="Z201" s="193"/>
      <c r="AA201" s="193"/>
      <c r="AB201" s="193"/>
      <c r="AC201" s="193"/>
      <c r="AD201" s="193"/>
      <c r="AE201" s="193"/>
      <c r="AF201" s="193"/>
      <c r="AG201" s="193"/>
      <c r="AH201" s="193"/>
      <c r="AI201" s="193"/>
      <c r="AJ201" s="193"/>
      <c r="AK201" s="193"/>
      <c r="AL201" s="193"/>
      <c r="AM201" s="193"/>
      <c r="AN201" s="193"/>
      <c r="AO201" s="193"/>
      <c r="AP201" s="100"/>
      <c r="AQ201" s="100"/>
    </row>
    <row r="202" spans="9:43" x14ac:dyDescent="0.4">
      <c r="I202" s="307"/>
      <c r="J202" s="201" t="str">
        <f t="shared" ref="J202" si="946">E61</f>
        <v/>
      </c>
      <c r="K202" s="193">
        <f t="shared" ref="K202" si="947">IF(AND($D$1="二交代制",K$17&gt;=1,K$17&lt;=28,K61="当",L61="明",M61="休",N61="当"),10,IF(AND($D$1="三交代制",K$17&gt;=2,K$17&lt;=30,OR(K61="準",K61="深"),OR(L61="準",L61="深"),OR(M61="準",M61="深")),20,IF(AND($D$1="二交代制",OR(K61="当",K61="明"),NOT(OR(AND(K61="当",OR(L61="明",K$17=31,L$18="×"),OR(M61="休",K$17=30,K$17=31,M$18="×")),AND(K61="明",OR(J61="当",K$17=1),OR(L61="休",K$17=31,L$18="×"))))),30,IF(AND($D$1="三交代制",J61&lt;&gt;"準",J61&lt;&gt;"深",OR(K61="準",K61="深"),(NOT(OR(AND(K61="準",OR(J61="日",J61="休",K$17=1,AND(L61&lt;&gt;"準",L61&lt;&gt;"深",J61="")),OR(L61="休",AND(L61="準",OR(M61="休",K$17=30,M$18="×")),K$17=31,L$18="×",L61="")),AND(K61="深",OR(J61="休",K$17=1,AND(L61&lt;&gt;"準",L61&lt;&gt;"深",J61="")),OR(L61="休",AND(OR(L61="準",L61="深"),OR(M61="休",K$17=30,M$18="×")),K$17=31,L$18="×",L61="")))))),40,0))))</f>
        <v>0</v>
      </c>
      <c r="L202" s="193">
        <f t="shared" ref="L202" si="948">IF(AND($D$1="二交代制",L$17&gt;=1,L$17&lt;=28,L61="当",M61="明",N61="休",O61="当"),10,IF(AND($D$1="三交代制",L$17&gt;=2,L$17&lt;=30,OR(L61="準",L61="深"),OR(M61="準",M61="深"),OR(N61="準",N61="深")),20,IF(AND($D$1="二交代制",OR(L61="当",L61="明"),NOT(OR(AND(L61="当",OR(M61="明",L$17=31,M$18="×"),OR(N61="休",L$17=30,L$17=31,N$18="×")),AND(L61="明",OR(K61="当",L$17=1),OR(M61="休",L$17=31,M$18="×"))))),30,IF(AND($D$1="三交代制",K61&lt;&gt;"準",K61&lt;&gt;"深",OR(L61="準",L61="深"),(NOT(OR(AND(L61="準",OR(K61="日",K61="休",L$17=1,AND(M61&lt;&gt;"準",M61&lt;&gt;"深",K61="")),OR(M61="休",AND(M61="準",OR(N61="休",L$17=30,N$18="×")),L$17=31,M$18="×",M61="")),AND(L61="深",OR(K61="休",L$17=1,AND(M61&lt;&gt;"準",M61&lt;&gt;"深",K61="")),OR(M61="休",AND(OR(M61="準",M61="深"),OR(N61="休",L$17=30,N$18="×")),L$17=31,M$18="×",M61="")))))),40,0))))</f>
        <v>0</v>
      </c>
      <c r="M202" s="193">
        <f t="shared" ref="M202" si="949">IF(AND($D$1="二交代制",M$17&gt;=1,M$17&lt;=28,M61="当",N61="明",O61="休",P61="当"),10,IF(AND($D$1="三交代制",M$17&gt;=2,M$17&lt;=30,OR(M61="準",M61="深"),OR(N61="準",N61="深"),OR(O61="準",O61="深")),20,IF(AND($D$1="二交代制",OR(M61="当",M61="明"),NOT(OR(AND(M61="当",OR(N61="明",M$17=31,N$18="×"),OR(O61="休",M$17=30,M$17=31,O$18="×")),AND(M61="明",OR(L61="当",M$17=1),OR(N61="休",M$17=31,N$18="×"))))),30,IF(AND($D$1="三交代制",L61&lt;&gt;"準",L61&lt;&gt;"深",OR(M61="準",M61="深"),(NOT(OR(AND(M61="準",OR(L61="日",L61="休",M$17=1,AND(N61&lt;&gt;"準",N61&lt;&gt;"深",L61="")),OR(N61="休",AND(N61="準",OR(O61="休",M$17=30,O$18="×")),M$17=31,N$18="×",N61="")),AND(M61="深",OR(L61="休",M$17=1,AND(N61&lt;&gt;"準",N61&lt;&gt;"深",L61="")),OR(N61="休",AND(OR(N61="準",N61="深"),OR(O61="休",M$17=30,O$18="×")),M$17=31,N$18="×",N61="")))))),40,0))))</f>
        <v>0</v>
      </c>
      <c r="N202" s="193">
        <f t="shared" ref="N202" si="950">IF(AND($D$1="二交代制",N$17&gt;=1,N$17&lt;=28,N61="当",O61="明",P61="休",Q61="当"),10,IF(AND($D$1="三交代制",N$17&gt;=2,N$17&lt;=30,OR(N61="準",N61="深"),OR(O61="準",O61="深"),OR(P61="準",P61="深")),20,IF(AND($D$1="二交代制",OR(N61="当",N61="明"),NOT(OR(AND(N61="当",OR(O61="明",N$17=31,O$18="×"),OR(P61="休",N$17=30,N$17=31,P$18="×")),AND(N61="明",OR(M61="当",N$17=1),OR(O61="休",N$17=31,O$18="×"))))),30,IF(AND($D$1="三交代制",M61&lt;&gt;"準",M61&lt;&gt;"深",OR(N61="準",N61="深"),(NOT(OR(AND(N61="準",OR(M61="日",M61="休",N$17=1,AND(O61&lt;&gt;"準",O61&lt;&gt;"深",M61="")),OR(O61="休",AND(O61="準",OR(P61="休",N$17=30,P$18="×")),N$17=31,O$18="×",O61="")),AND(N61="深",OR(M61="休",N$17=1,AND(O61&lt;&gt;"準",O61&lt;&gt;"深",M61="")),OR(O61="休",AND(OR(O61="準",O61="深"),OR(P61="休",N$17=30,P$18="×")),N$17=31,O$18="×",O61="")))))),40,0))))</f>
        <v>0</v>
      </c>
      <c r="O202" s="193">
        <f t="shared" ref="O202" si="951">IF(AND($D$1="二交代制",O$17&gt;=1,O$17&lt;=28,O61="当",P61="明",Q61="休",R61="当"),10,IF(AND($D$1="三交代制",O$17&gt;=2,O$17&lt;=30,OR(O61="準",O61="深"),OR(P61="準",P61="深"),OR(Q61="準",Q61="深")),20,IF(AND($D$1="二交代制",OR(O61="当",O61="明"),NOT(OR(AND(O61="当",OR(P61="明",O$17=31,P$18="×"),OR(Q61="休",O$17=30,O$17=31,Q$18="×")),AND(O61="明",OR(N61="当",O$17=1),OR(P61="休",O$17=31,P$18="×"))))),30,IF(AND($D$1="三交代制",N61&lt;&gt;"準",N61&lt;&gt;"深",OR(O61="準",O61="深"),(NOT(OR(AND(O61="準",OR(N61="日",N61="休",O$17=1,AND(P61&lt;&gt;"準",P61&lt;&gt;"深",N61="")),OR(P61="休",AND(P61="準",OR(Q61="休",O$17=30,Q$18="×")),O$17=31,P$18="×",P61="")),AND(O61="深",OR(N61="休",O$17=1,AND(P61&lt;&gt;"準",P61&lt;&gt;"深",N61="")),OR(P61="休",AND(OR(P61="準",P61="深"),OR(Q61="休",O$17=30,Q$18="×")),O$17=31,P$18="×",P61="")))))),40,0))))</f>
        <v>0</v>
      </c>
      <c r="P202" s="193">
        <f t="shared" ref="P202" si="952">IF(AND($D$1="二交代制",P$17&gt;=1,P$17&lt;=28,P61="当",Q61="明",R61="休",S61="当"),10,IF(AND($D$1="三交代制",P$17&gt;=2,P$17&lt;=30,OR(P61="準",P61="深"),OR(Q61="準",Q61="深"),OR(R61="準",R61="深")),20,IF(AND($D$1="二交代制",OR(P61="当",P61="明"),NOT(OR(AND(P61="当",OR(Q61="明",P$17=31,Q$18="×"),OR(R61="休",P$17=30,P$17=31,R$18="×")),AND(P61="明",OR(O61="当",P$17=1),OR(Q61="休",P$17=31,Q$18="×"))))),30,IF(AND($D$1="三交代制",O61&lt;&gt;"準",O61&lt;&gt;"深",OR(P61="準",P61="深"),(NOT(OR(AND(P61="準",OR(O61="日",O61="休",P$17=1,AND(Q61&lt;&gt;"準",Q61&lt;&gt;"深",O61="")),OR(Q61="休",AND(Q61="準",OR(R61="休",P$17=30,R$18="×")),P$17=31,Q$18="×",Q61="")),AND(P61="深",OR(O61="休",P$17=1,AND(Q61&lt;&gt;"準",Q61&lt;&gt;"深",O61="")),OR(Q61="休",AND(OR(Q61="準",Q61="深"),OR(R61="休",P$17=30,R$18="×")),P$17=31,Q$18="×",Q61="")))))),40,0))))</f>
        <v>0</v>
      </c>
      <c r="Q202" s="193">
        <f t="shared" ref="Q202" si="953">IF(AND($D$1="二交代制",Q$17&gt;=1,Q$17&lt;=28,Q61="当",R61="明",S61="休",T61="当"),10,IF(AND($D$1="三交代制",Q$17&gt;=2,Q$17&lt;=30,OR(Q61="準",Q61="深"),OR(R61="準",R61="深"),OR(S61="準",S61="深")),20,IF(AND($D$1="二交代制",OR(Q61="当",Q61="明"),NOT(OR(AND(Q61="当",OR(R61="明",Q$17=31,R$18="×"),OR(S61="休",Q$17=30,Q$17=31,S$18="×")),AND(Q61="明",OR(P61="当",Q$17=1),OR(R61="休",Q$17=31,R$18="×"))))),30,IF(AND($D$1="三交代制",P61&lt;&gt;"準",P61&lt;&gt;"深",OR(Q61="準",Q61="深"),(NOT(OR(AND(Q61="準",OR(P61="日",P61="休",Q$17=1,AND(R61&lt;&gt;"準",R61&lt;&gt;"深",P61="")),OR(R61="休",AND(R61="準",OR(S61="休",Q$17=30,S$18="×")),Q$17=31,R$18="×",R61="")),AND(Q61="深",OR(P61="休",Q$17=1,AND(R61&lt;&gt;"準",R61&lt;&gt;"深",P61="")),OR(R61="休",AND(OR(R61="準",R61="深"),OR(S61="休",Q$17=30,S$18="×")),Q$17=31,R$18="×",R61="")))))),40,0))))</f>
        <v>0</v>
      </c>
      <c r="R202" s="193">
        <f t="shared" ref="R202" si="954">IF(AND($D$1="二交代制",R$17&gt;=1,R$17&lt;=28,R61="当",S61="明",T61="休",U61="当"),10,IF(AND($D$1="三交代制",R$17&gt;=2,R$17&lt;=30,OR(R61="準",R61="深"),OR(S61="準",S61="深"),OR(T61="準",T61="深")),20,IF(AND($D$1="二交代制",OR(R61="当",R61="明"),NOT(OR(AND(R61="当",OR(S61="明",R$17=31,S$18="×"),OR(T61="休",R$17=30,R$17=31,T$18="×")),AND(R61="明",OR(Q61="当",R$17=1),OR(S61="休",R$17=31,S$18="×"))))),30,IF(AND($D$1="三交代制",Q61&lt;&gt;"準",Q61&lt;&gt;"深",OR(R61="準",R61="深"),(NOT(OR(AND(R61="準",OR(Q61="日",Q61="休",R$17=1,AND(S61&lt;&gt;"準",S61&lt;&gt;"深",Q61="")),OR(S61="休",AND(S61="準",OR(T61="休",R$17=30,T$18="×")),R$17=31,S$18="×",S61="")),AND(R61="深",OR(Q61="休",R$17=1,AND(S61&lt;&gt;"準",S61&lt;&gt;"深",Q61="")),OR(S61="休",AND(OR(S61="準",S61="深"),OR(T61="休",R$17=30,T$18="×")),R$17=31,S$18="×",S61="")))))),40,0))))</f>
        <v>0</v>
      </c>
      <c r="S202" s="193">
        <f t="shared" ref="S202" si="955">IF(AND($D$1="二交代制",S$17&gt;=1,S$17&lt;=28,S61="当",T61="明",U61="休",V61="当"),10,IF(AND($D$1="三交代制",S$17&gt;=2,S$17&lt;=30,OR(S61="準",S61="深"),OR(T61="準",T61="深"),OR(U61="準",U61="深")),20,IF(AND($D$1="二交代制",OR(S61="当",S61="明"),NOT(OR(AND(S61="当",OR(T61="明",S$17=31,T$18="×"),OR(U61="休",S$17=30,S$17=31,U$18="×")),AND(S61="明",OR(R61="当",S$17=1),OR(T61="休",S$17=31,T$18="×"))))),30,IF(AND($D$1="三交代制",R61&lt;&gt;"準",R61&lt;&gt;"深",OR(S61="準",S61="深"),(NOT(OR(AND(S61="準",OR(R61="日",R61="休",S$17=1,AND(T61&lt;&gt;"準",T61&lt;&gt;"深",R61="")),OR(T61="休",AND(T61="準",OR(U61="休",S$17=30,U$18="×")),S$17=31,T$18="×",T61="")),AND(S61="深",OR(R61="休",S$17=1,AND(T61&lt;&gt;"準",T61&lt;&gt;"深",R61="")),OR(T61="休",AND(OR(T61="準",T61="深"),OR(U61="休",S$17=30,U$18="×")),S$17=31,T$18="×",T61="")))))),40,0))))</f>
        <v>0</v>
      </c>
      <c r="T202" s="193">
        <f t="shared" ref="T202" si="956">IF(AND($D$1="二交代制",T$17&gt;=1,T$17&lt;=28,T61="当",U61="明",V61="休",W61="当"),10,IF(AND($D$1="三交代制",T$17&gt;=2,T$17&lt;=30,OR(T61="準",T61="深"),OR(U61="準",U61="深"),OR(V61="準",V61="深")),20,IF(AND($D$1="二交代制",OR(T61="当",T61="明"),NOT(OR(AND(T61="当",OR(U61="明",T$17=31,U$18="×"),OR(V61="休",T$17=30,T$17=31,V$18="×")),AND(T61="明",OR(S61="当",T$17=1),OR(U61="休",T$17=31,U$18="×"))))),30,IF(AND($D$1="三交代制",S61&lt;&gt;"準",S61&lt;&gt;"深",OR(T61="準",T61="深"),(NOT(OR(AND(T61="準",OR(S61="日",S61="休",T$17=1,AND(U61&lt;&gt;"準",U61&lt;&gt;"深",S61="")),OR(U61="休",AND(U61="準",OR(V61="休",T$17=30,V$18="×")),T$17=31,U$18="×",U61="")),AND(T61="深",OR(S61="休",T$17=1,AND(U61&lt;&gt;"準",U61&lt;&gt;"深",S61="")),OR(U61="休",AND(OR(U61="準",U61="深"),OR(V61="休",T$17=30,V$18="×")),T$17=31,U$18="×",U61="")))))),40,0))))</f>
        <v>0</v>
      </c>
      <c r="U202" s="193">
        <f t="shared" ref="U202" si="957">IF(AND($D$1="二交代制",U$17&gt;=1,U$17&lt;=28,U61="当",V61="明",W61="休",X61="当"),10,IF(AND($D$1="三交代制",U$17&gt;=2,U$17&lt;=30,OR(U61="準",U61="深"),OR(V61="準",V61="深"),OR(W61="準",W61="深")),20,IF(AND($D$1="二交代制",OR(U61="当",U61="明"),NOT(OR(AND(U61="当",OR(V61="明",U$17=31,V$18="×"),OR(W61="休",U$17=30,U$17=31,W$18="×")),AND(U61="明",OR(T61="当",U$17=1),OR(V61="休",U$17=31,V$18="×"))))),30,IF(AND($D$1="三交代制",T61&lt;&gt;"準",T61&lt;&gt;"深",OR(U61="準",U61="深"),(NOT(OR(AND(U61="準",OR(T61="日",T61="休",U$17=1,AND(V61&lt;&gt;"準",V61&lt;&gt;"深",T61="")),OR(V61="休",AND(V61="準",OR(W61="休",U$17=30,W$18="×")),U$17=31,V$18="×",V61="")),AND(U61="深",OR(T61="休",U$17=1,AND(V61&lt;&gt;"準",V61&lt;&gt;"深",T61="")),OR(V61="休",AND(OR(V61="準",V61="深"),OR(W61="休",U$17=30,W$18="×")),U$17=31,V$18="×",V61="")))))),40,0))))</f>
        <v>0</v>
      </c>
      <c r="V202" s="193">
        <f t="shared" ref="V202" si="958">IF(AND($D$1="二交代制",V$17&gt;=1,V$17&lt;=28,V61="当",W61="明",X61="休",Y61="当"),10,IF(AND($D$1="三交代制",V$17&gt;=2,V$17&lt;=30,OR(V61="準",V61="深"),OR(W61="準",W61="深"),OR(X61="準",X61="深")),20,IF(AND($D$1="二交代制",OR(V61="当",V61="明"),NOT(OR(AND(V61="当",OR(W61="明",V$17=31,W$18="×"),OR(X61="休",V$17=30,V$17=31,X$18="×")),AND(V61="明",OR(U61="当",V$17=1),OR(W61="休",V$17=31,W$18="×"))))),30,IF(AND($D$1="三交代制",U61&lt;&gt;"準",U61&lt;&gt;"深",OR(V61="準",V61="深"),(NOT(OR(AND(V61="準",OR(U61="日",U61="休",V$17=1,AND(W61&lt;&gt;"準",W61&lt;&gt;"深",U61="")),OR(W61="休",AND(W61="準",OR(X61="休",V$17=30,X$18="×")),V$17=31,W$18="×",W61="")),AND(V61="深",OR(U61="休",V$17=1,AND(W61&lt;&gt;"準",W61&lt;&gt;"深",U61="")),OR(W61="休",AND(OR(W61="準",W61="深"),OR(X61="休",V$17=30,X$18="×")),V$17=31,W$18="×",W61="")))))),40,0))))</f>
        <v>0</v>
      </c>
      <c r="W202" s="193">
        <f t="shared" ref="W202" si="959">IF(AND($D$1="二交代制",W$17&gt;=1,W$17&lt;=28,W61="当",X61="明",Y61="休",Z61="当"),10,IF(AND($D$1="三交代制",W$17&gt;=2,W$17&lt;=30,OR(W61="準",W61="深"),OR(X61="準",X61="深"),OR(Y61="準",Y61="深")),20,IF(AND($D$1="二交代制",OR(W61="当",W61="明"),NOT(OR(AND(W61="当",OR(X61="明",W$17=31,X$18="×"),OR(Y61="休",W$17=30,W$17=31,Y$18="×")),AND(W61="明",OR(V61="当",W$17=1),OR(X61="休",W$17=31,X$18="×"))))),30,IF(AND($D$1="三交代制",V61&lt;&gt;"準",V61&lt;&gt;"深",OR(W61="準",W61="深"),(NOT(OR(AND(W61="準",OR(V61="日",V61="休",W$17=1,AND(X61&lt;&gt;"準",X61&lt;&gt;"深",V61="")),OR(X61="休",AND(X61="準",OR(Y61="休",W$17=30,Y$18="×")),W$17=31,X$18="×",X61="")),AND(W61="深",OR(V61="休",W$17=1,AND(X61&lt;&gt;"準",X61&lt;&gt;"深",V61="")),OR(X61="休",AND(OR(X61="準",X61="深"),OR(Y61="休",W$17=30,Y$18="×")),W$17=31,X$18="×",X61="")))))),40,0))))</f>
        <v>0</v>
      </c>
      <c r="X202" s="193">
        <f t="shared" ref="X202" si="960">IF(AND($D$1="二交代制",X$17&gt;=1,X$17&lt;=28,X61="当",Y61="明",Z61="休",AA61="当"),10,IF(AND($D$1="三交代制",X$17&gt;=2,X$17&lt;=30,OR(X61="準",X61="深"),OR(Y61="準",Y61="深"),OR(Z61="準",Z61="深")),20,IF(AND($D$1="二交代制",OR(X61="当",X61="明"),NOT(OR(AND(X61="当",OR(Y61="明",X$17=31,Y$18="×"),OR(Z61="休",X$17=30,X$17=31,Z$18="×")),AND(X61="明",OR(W61="当",X$17=1),OR(Y61="休",X$17=31,Y$18="×"))))),30,IF(AND($D$1="三交代制",W61&lt;&gt;"準",W61&lt;&gt;"深",OR(X61="準",X61="深"),(NOT(OR(AND(X61="準",OR(W61="日",W61="休",X$17=1,AND(Y61&lt;&gt;"準",Y61&lt;&gt;"深",W61="")),OR(Y61="休",AND(Y61="準",OR(Z61="休",X$17=30,Z$18="×")),X$17=31,Y$18="×",Y61="")),AND(X61="深",OR(W61="休",X$17=1,AND(Y61&lt;&gt;"準",Y61&lt;&gt;"深",W61="")),OR(Y61="休",AND(OR(Y61="準",Y61="深"),OR(Z61="休",X$17=30,Z$18="×")),X$17=31,Y$18="×",Y61="")))))),40,0))))</f>
        <v>0</v>
      </c>
      <c r="Y202" s="193">
        <f t="shared" ref="Y202" si="961">IF(AND($D$1="二交代制",Y$17&gt;=1,Y$17&lt;=28,Y61="当",Z61="明",AA61="休",AB61="当"),10,IF(AND($D$1="三交代制",Y$17&gt;=2,Y$17&lt;=30,OR(Y61="準",Y61="深"),OR(Z61="準",Z61="深"),OR(AA61="準",AA61="深")),20,IF(AND($D$1="二交代制",OR(Y61="当",Y61="明"),NOT(OR(AND(Y61="当",OR(Z61="明",Y$17=31,Z$18="×"),OR(AA61="休",Y$17=30,Y$17=31,AA$18="×")),AND(Y61="明",OR(X61="当",Y$17=1),OR(Z61="休",Y$17=31,Z$18="×"))))),30,IF(AND($D$1="三交代制",X61&lt;&gt;"準",X61&lt;&gt;"深",OR(Y61="準",Y61="深"),(NOT(OR(AND(Y61="準",OR(X61="日",X61="休",Y$17=1,AND(Z61&lt;&gt;"準",Z61&lt;&gt;"深",X61="")),OR(Z61="休",AND(Z61="準",OR(AA61="休",Y$17=30,AA$18="×")),Y$17=31,Z$18="×",Z61="")),AND(Y61="深",OR(X61="休",Y$17=1,AND(Z61&lt;&gt;"準",Z61&lt;&gt;"深",X61="")),OR(Z61="休",AND(OR(Z61="準",Z61="深"),OR(AA61="休",Y$17=30,AA$18="×")),Y$17=31,Z$18="×",Z61="")))))),40,0))))</f>
        <v>0</v>
      </c>
      <c r="Z202" s="193">
        <f t="shared" ref="Z202" si="962">IF(AND($D$1="二交代制",Z$17&gt;=1,Z$17&lt;=28,Z61="当",AA61="明",AB61="休",AC61="当"),10,IF(AND($D$1="三交代制",Z$17&gt;=2,Z$17&lt;=30,OR(Z61="準",Z61="深"),OR(AA61="準",AA61="深"),OR(AB61="準",AB61="深")),20,IF(AND($D$1="二交代制",OR(Z61="当",Z61="明"),NOT(OR(AND(Z61="当",OR(AA61="明",Z$17=31,AA$18="×"),OR(AB61="休",Z$17=30,Z$17=31,AB$18="×")),AND(Z61="明",OR(Y61="当",Z$17=1),OR(AA61="休",Z$17=31,AA$18="×"))))),30,IF(AND($D$1="三交代制",Y61&lt;&gt;"準",Y61&lt;&gt;"深",OR(Z61="準",Z61="深"),(NOT(OR(AND(Z61="準",OR(Y61="日",Y61="休",Z$17=1,AND(AA61&lt;&gt;"準",AA61&lt;&gt;"深",Y61="")),OR(AA61="休",AND(AA61="準",OR(AB61="休",Z$17=30,AB$18="×")),Z$17=31,AA$18="×",AA61="")),AND(Z61="深",OR(Y61="休",Z$17=1,AND(AA61&lt;&gt;"準",AA61&lt;&gt;"深",Y61="")),OR(AA61="休",AND(OR(AA61="準",AA61="深"),OR(AB61="休",Z$17=30,AB$18="×")),Z$17=31,AA$18="×",AA61="")))))),40,0))))</f>
        <v>0</v>
      </c>
      <c r="AA202" s="193">
        <f t="shared" ref="AA202" si="963">IF(AND($D$1="二交代制",AA$17&gt;=1,AA$17&lt;=28,AA61="当",AB61="明",AC61="休",AD61="当"),10,IF(AND($D$1="三交代制",AA$17&gt;=2,AA$17&lt;=30,OR(AA61="準",AA61="深"),OR(AB61="準",AB61="深"),OR(AC61="準",AC61="深")),20,IF(AND($D$1="二交代制",OR(AA61="当",AA61="明"),NOT(OR(AND(AA61="当",OR(AB61="明",AA$17=31,AB$18="×"),OR(AC61="休",AA$17=30,AA$17=31,AC$18="×")),AND(AA61="明",OR(Z61="当",AA$17=1),OR(AB61="休",AA$17=31,AB$18="×"))))),30,IF(AND($D$1="三交代制",Z61&lt;&gt;"準",Z61&lt;&gt;"深",OR(AA61="準",AA61="深"),(NOT(OR(AND(AA61="準",OR(Z61="日",Z61="休",AA$17=1,AND(AB61&lt;&gt;"準",AB61&lt;&gt;"深",Z61="")),OR(AB61="休",AND(AB61="準",OR(AC61="休",AA$17=30,AC$18="×")),AA$17=31,AB$18="×",AB61="")),AND(AA61="深",OR(Z61="休",AA$17=1,AND(AB61&lt;&gt;"準",AB61&lt;&gt;"深",Z61="")),OR(AB61="休",AND(OR(AB61="準",AB61="深"),OR(AC61="休",AA$17=30,AC$18="×")),AA$17=31,AB$18="×",AB61="")))))),40,0))))</f>
        <v>0</v>
      </c>
      <c r="AB202" s="193">
        <f t="shared" ref="AB202" si="964">IF(AND($D$1="二交代制",AB$17&gt;=1,AB$17&lt;=28,AB61="当",AC61="明",AD61="休",AE61="当"),10,IF(AND($D$1="三交代制",AB$17&gt;=2,AB$17&lt;=30,OR(AB61="準",AB61="深"),OR(AC61="準",AC61="深"),OR(AD61="準",AD61="深")),20,IF(AND($D$1="二交代制",OR(AB61="当",AB61="明"),NOT(OR(AND(AB61="当",OR(AC61="明",AB$17=31,AC$18="×"),OR(AD61="休",AB$17=30,AB$17=31,AD$18="×")),AND(AB61="明",OR(AA61="当",AB$17=1),OR(AC61="休",AB$17=31,AC$18="×"))))),30,IF(AND($D$1="三交代制",AA61&lt;&gt;"準",AA61&lt;&gt;"深",OR(AB61="準",AB61="深"),(NOT(OR(AND(AB61="準",OR(AA61="日",AA61="休",AB$17=1,AND(AC61&lt;&gt;"準",AC61&lt;&gt;"深",AA61="")),OR(AC61="休",AND(AC61="準",OR(AD61="休",AB$17=30,AD$18="×")),AB$17=31,AC$18="×",AC61="")),AND(AB61="深",OR(AA61="休",AB$17=1,AND(AC61&lt;&gt;"準",AC61&lt;&gt;"深",AA61="")),OR(AC61="休",AND(OR(AC61="準",AC61="深"),OR(AD61="休",AB$17=30,AD$18="×")),AB$17=31,AC$18="×",AC61="")))))),40,0))))</f>
        <v>0</v>
      </c>
      <c r="AC202" s="193">
        <f t="shared" ref="AC202" si="965">IF(AND($D$1="二交代制",AC$17&gt;=1,AC$17&lt;=28,AC61="当",AD61="明",AE61="休",AF61="当"),10,IF(AND($D$1="三交代制",AC$17&gt;=2,AC$17&lt;=30,OR(AC61="準",AC61="深"),OR(AD61="準",AD61="深"),OR(AE61="準",AE61="深")),20,IF(AND($D$1="二交代制",OR(AC61="当",AC61="明"),NOT(OR(AND(AC61="当",OR(AD61="明",AC$17=31,AD$18="×"),OR(AE61="休",AC$17=30,AC$17=31,AE$18="×")),AND(AC61="明",OR(AB61="当",AC$17=1),OR(AD61="休",AC$17=31,AD$18="×"))))),30,IF(AND($D$1="三交代制",AB61&lt;&gt;"準",AB61&lt;&gt;"深",OR(AC61="準",AC61="深"),(NOT(OR(AND(AC61="準",OR(AB61="日",AB61="休",AC$17=1,AND(AD61&lt;&gt;"準",AD61&lt;&gt;"深",AB61="")),OR(AD61="休",AND(AD61="準",OR(AE61="休",AC$17=30,AE$18="×")),AC$17=31,AD$18="×",AD61="")),AND(AC61="深",OR(AB61="休",AC$17=1,AND(AD61&lt;&gt;"準",AD61&lt;&gt;"深",AB61="")),OR(AD61="休",AND(OR(AD61="準",AD61="深"),OR(AE61="休",AC$17=30,AE$18="×")),AC$17=31,AD$18="×",AD61="")))))),40,0))))</f>
        <v>0</v>
      </c>
      <c r="AD202" s="193">
        <f t="shared" ref="AD202" si="966">IF(AND($D$1="二交代制",AD$17&gt;=1,AD$17&lt;=28,AD61="当",AE61="明",AF61="休",AG61="当"),10,IF(AND($D$1="三交代制",AD$17&gt;=2,AD$17&lt;=30,OR(AD61="準",AD61="深"),OR(AE61="準",AE61="深"),OR(AF61="準",AF61="深")),20,IF(AND($D$1="二交代制",OR(AD61="当",AD61="明"),NOT(OR(AND(AD61="当",OR(AE61="明",AD$17=31,AE$18="×"),OR(AF61="休",AD$17=30,AD$17=31,AF$18="×")),AND(AD61="明",OR(AC61="当",AD$17=1),OR(AE61="休",AD$17=31,AE$18="×"))))),30,IF(AND($D$1="三交代制",AC61&lt;&gt;"準",AC61&lt;&gt;"深",OR(AD61="準",AD61="深"),(NOT(OR(AND(AD61="準",OR(AC61="日",AC61="休",AD$17=1,AND(AE61&lt;&gt;"準",AE61&lt;&gt;"深",AC61="")),OR(AE61="休",AND(AE61="準",OR(AF61="休",AD$17=30,AF$18="×")),AD$17=31,AE$18="×",AE61="")),AND(AD61="深",OR(AC61="休",AD$17=1,AND(AE61&lt;&gt;"準",AE61&lt;&gt;"深",AC61="")),OR(AE61="休",AND(OR(AE61="準",AE61="深"),OR(AF61="休",AD$17=30,AF$18="×")),AD$17=31,AE$18="×",AE61="")))))),40,0))))</f>
        <v>0</v>
      </c>
      <c r="AE202" s="193">
        <f t="shared" ref="AE202" si="967">IF(AND($D$1="二交代制",AE$17&gt;=1,AE$17&lt;=28,AE61="当",AF61="明",AG61="休",AH61="当"),10,IF(AND($D$1="三交代制",AE$17&gt;=2,AE$17&lt;=30,OR(AE61="準",AE61="深"),OR(AF61="準",AF61="深"),OR(AG61="準",AG61="深")),20,IF(AND($D$1="二交代制",OR(AE61="当",AE61="明"),NOT(OR(AND(AE61="当",OR(AF61="明",AE$17=31,AF$18="×"),OR(AG61="休",AE$17=30,AE$17=31,AG$18="×")),AND(AE61="明",OR(AD61="当",AE$17=1),OR(AF61="休",AE$17=31,AF$18="×"))))),30,IF(AND($D$1="三交代制",AD61&lt;&gt;"準",AD61&lt;&gt;"深",OR(AE61="準",AE61="深"),(NOT(OR(AND(AE61="準",OR(AD61="日",AD61="休",AE$17=1,AND(AF61&lt;&gt;"準",AF61&lt;&gt;"深",AD61="")),OR(AF61="休",AND(AF61="準",OR(AG61="休",AE$17=30,AG$18="×")),AE$17=31,AF$18="×",AF61="")),AND(AE61="深",OR(AD61="休",AE$17=1,AND(AF61&lt;&gt;"準",AF61&lt;&gt;"深",AD61="")),OR(AF61="休",AND(OR(AF61="準",AF61="深"),OR(AG61="休",AE$17=30,AG$18="×")),AE$17=31,AF$18="×",AF61="")))))),40,0))))</f>
        <v>0</v>
      </c>
      <c r="AF202" s="193">
        <f t="shared" ref="AF202" si="968">IF(AND($D$1="二交代制",AF$17&gt;=1,AF$17&lt;=28,AF61="当",AG61="明",AH61="休",AI61="当"),10,IF(AND($D$1="三交代制",AF$17&gt;=2,AF$17&lt;=30,OR(AF61="準",AF61="深"),OR(AG61="準",AG61="深"),OR(AH61="準",AH61="深")),20,IF(AND($D$1="二交代制",OR(AF61="当",AF61="明"),NOT(OR(AND(AF61="当",OR(AG61="明",AF$17=31,AG$18="×"),OR(AH61="休",AF$17=30,AF$17=31,AH$18="×")),AND(AF61="明",OR(AE61="当",AF$17=1),OR(AG61="休",AF$17=31,AG$18="×"))))),30,IF(AND($D$1="三交代制",AE61&lt;&gt;"準",AE61&lt;&gt;"深",OR(AF61="準",AF61="深"),(NOT(OR(AND(AF61="準",OR(AE61="日",AE61="休",AF$17=1,AND(AG61&lt;&gt;"準",AG61&lt;&gt;"深",AE61="")),OR(AG61="休",AND(AG61="準",OR(AH61="休",AF$17=30,AH$18="×")),AF$17=31,AG$18="×",AG61="")),AND(AF61="深",OR(AE61="休",AF$17=1,AND(AG61&lt;&gt;"準",AG61&lt;&gt;"深",AE61="")),OR(AG61="休",AND(OR(AG61="準",AG61="深"),OR(AH61="休",AF$17=30,AH$18="×")),AF$17=31,AG$18="×",AG61="")))))),40,0))))</f>
        <v>0</v>
      </c>
      <c r="AG202" s="193">
        <f t="shared" ref="AG202" si="969">IF(AND($D$1="二交代制",AG$17&gt;=1,AG$17&lt;=28,AG61="当",AH61="明",AI61="休",AJ61="当"),10,IF(AND($D$1="三交代制",AG$17&gt;=2,AG$17&lt;=30,OR(AG61="準",AG61="深"),OR(AH61="準",AH61="深"),OR(AI61="準",AI61="深")),20,IF(AND($D$1="二交代制",OR(AG61="当",AG61="明"),NOT(OR(AND(AG61="当",OR(AH61="明",AG$17=31,AH$18="×"),OR(AI61="休",AG$17=30,AG$17=31,AI$18="×")),AND(AG61="明",OR(AF61="当",AG$17=1),OR(AH61="休",AG$17=31,AH$18="×"))))),30,IF(AND($D$1="三交代制",AF61&lt;&gt;"準",AF61&lt;&gt;"深",OR(AG61="準",AG61="深"),(NOT(OR(AND(AG61="準",OR(AF61="日",AF61="休",AG$17=1,AND(AH61&lt;&gt;"準",AH61&lt;&gt;"深",AF61="")),OR(AH61="休",AND(AH61="準",OR(AI61="休",AG$17=30,AI$18="×")),AG$17=31,AH$18="×",AH61="")),AND(AG61="深",OR(AF61="休",AG$17=1,AND(AH61&lt;&gt;"準",AH61&lt;&gt;"深",AF61="")),OR(AH61="休",AND(OR(AH61="準",AH61="深"),OR(AI61="休",AG$17=30,AI$18="×")),AG$17=31,AH$18="×",AH61="")))))),40,0))))</f>
        <v>0</v>
      </c>
      <c r="AH202" s="193">
        <f t="shared" ref="AH202" si="970">IF(AND($D$1="二交代制",AH$17&gt;=1,AH$17&lt;=28,AH61="当",AI61="明",AJ61="休",AK61="当"),10,IF(AND($D$1="三交代制",AH$17&gt;=2,AH$17&lt;=30,OR(AH61="準",AH61="深"),OR(AI61="準",AI61="深"),OR(AJ61="準",AJ61="深")),20,IF(AND($D$1="二交代制",OR(AH61="当",AH61="明"),NOT(OR(AND(AH61="当",OR(AI61="明",AH$17=31,AI$18="×"),OR(AJ61="休",AH$17=30,AH$17=31,AJ$18="×")),AND(AH61="明",OR(AG61="当",AH$17=1),OR(AI61="休",AH$17=31,AI$18="×"))))),30,IF(AND($D$1="三交代制",AG61&lt;&gt;"準",AG61&lt;&gt;"深",OR(AH61="準",AH61="深"),(NOT(OR(AND(AH61="準",OR(AG61="日",AG61="休",AH$17=1,AND(AI61&lt;&gt;"準",AI61&lt;&gt;"深",AG61="")),OR(AI61="休",AND(AI61="準",OR(AJ61="休",AH$17=30,AJ$18="×")),AH$17=31,AI$18="×",AI61="")),AND(AH61="深",OR(AG61="休",AH$17=1,AND(AI61&lt;&gt;"準",AI61&lt;&gt;"深",AG61="")),OR(AI61="休",AND(OR(AI61="準",AI61="深"),OR(AJ61="休",AH$17=30,AJ$18="×")),AH$17=31,AI$18="×",AI61="")))))),40,0))))</f>
        <v>0</v>
      </c>
      <c r="AI202" s="193">
        <f t="shared" ref="AI202" si="971">IF(AND($D$1="二交代制",AI$17&gt;=1,AI$17&lt;=28,AI61="当",AJ61="明",AK61="休",AL61="当"),10,IF(AND($D$1="三交代制",AI$17&gt;=2,AI$17&lt;=30,OR(AI61="準",AI61="深"),OR(AJ61="準",AJ61="深"),OR(AK61="準",AK61="深")),20,IF(AND($D$1="二交代制",OR(AI61="当",AI61="明"),NOT(OR(AND(AI61="当",OR(AJ61="明",AI$17=31,AJ$18="×"),OR(AK61="休",AI$17=30,AI$17=31,AK$18="×")),AND(AI61="明",OR(AH61="当",AI$17=1),OR(AJ61="休",AI$17=31,AJ$18="×"))))),30,IF(AND($D$1="三交代制",AH61&lt;&gt;"準",AH61&lt;&gt;"深",OR(AI61="準",AI61="深"),(NOT(OR(AND(AI61="準",OR(AH61="日",AH61="休",AI$17=1,AND(AJ61&lt;&gt;"準",AJ61&lt;&gt;"深",AH61="")),OR(AJ61="休",AND(AJ61="準",OR(AK61="休",AI$17=30,AK$18="×")),AI$17=31,AJ$18="×",AJ61="")),AND(AI61="深",OR(AH61="休",AI$17=1,AND(AJ61&lt;&gt;"準",AJ61&lt;&gt;"深",AH61="")),OR(AJ61="休",AND(OR(AJ61="準",AJ61="深"),OR(AK61="休",AI$17=30,AK$18="×")),AI$17=31,AJ$18="×",AJ61="")))))),40,0))))</f>
        <v>0</v>
      </c>
      <c r="AJ202" s="193">
        <f t="shared" ref="AJ202" si="972">IF(AND($D$1="二交代制",AJ$17&gt;=1,AJ$17&lt;=28,AJ61="当",AK61="明",AL61="休",AM61="当"),10,IF(AND($D$1="三交代制",AJ$17&gt;=2,AJ$17&lt;=30,OR(AJ61="準",AJ61="深"),OR(AK61="準",AK61="深"),OR(AL61="準",AL61="深")),20,IF(AND($D$1="二交代制",OR(AJ61="当",AJ61="明"),NOT(OR(AND(AJ61="当",OR(AK61="明",AJ$17=31,AK$18="×"),OR(AL61="休",AJ$17=30,AJ$17=31,AL$18="×")),AND(AJ61="明",OR(AI61="当",AJ$17=1),OR(AK61="休",AJ$17=31,AK$18="×"))))),30,IF(AND($D$1="三交代制",AI61&lt;&gt;"準",AI61&lt;&gt;"深",OR(AJ61="準",AJ61="深"),(NOT(OR(AND(AJ61="準",OR(AI61="日",AI61="休",AJ$17=1,AND(AK61&lt;&gt;"準",AK61&lt;&gt;"深",AI61="")),OR(AK61="休",AND(AK61="準",OR(AL61="休",AJ$17=30,AL$18="×")),AJ$17=31,AK$18="×",AK61="")),AND(AJ61="深",OR(AI61="休",AJ$17=1,AND(AK61&lt;&gt;"準",AK61&lt;&gt;"深",AI61="")),OR(AK61="休",AND(OR(AK61="準",AK61="深"),OR(AL61="休",AJ$17=30,AL$18="×")),AJ$17=31,AK$18="×",AK61="")))))),40,0))))</f>
        <v>0</v>
      </c>
      <c r="AK202" s="193">
        <f t="shared" ref="AK202" si="973">IF(AND($D$1="二交代制",AK$17&gt;=1,AK$17&lt;=28,AK61="当",AL61="明",AM61="休",AN61="当"),10,IF(AND($D$1="三交代制",AK$17&gt;=2,AK$17&lt;=30,OR(AK61="準",AK61="深"),OR(AL61="準",AL61="深"),OR(AM61="準",AM61="深")),20,IF(AND($D$1="二交代制",OR(AK61="当",AK61="明"),NOT(OR(AND(AK61="当",OR(AL61="明",AK$17=31,AL$18="×"),OR(AM61="休",AK$17=30,AK$17=31,AM$18="×")),AND(AK61="明",OR(AJ61="当",AK$17=1),OR(AL61="休",AK$17=31,AL$18="×"))))),30,IF(AND($D$1="三交代制",AJ61&lt;&gt;"準",AJ61&lt;&gt;"深",OR(AK61="準",AK61="深"),(NOT(OR(AND(AK61="準",OR(AJ61="日",AJ61="休",AK$17=1,AND(AL61&lt;&gt;"準",AL61&lt;&gt;"深",AJ61="")),OR(AL61="休",AND(AL61="準",OR(AM61="休",AK$17=30,AM$18="×")),AK$17=31,AL$18="×",AL61="")),AND(AK61="深",OR(AJ61="休",AK$17=1,AND(AL61&lt;&gt;"準",AL61&lt;&gt;"深",AJ61="")),OR(AL61="休",AND(OR(AL61="準",AL61="深"),OR(AM61="休",AK$17=30,AM$18="×")),AK$17=31,AL$18="×",AL61="")))))),40,0))))</f>
        <v>0</v>
      </c>
      <c r="AL202" s="193">
        <f t="shared" ref="AL202" si="974">IF(AND($D$1="二交代制",AL$17&gt;=1,AL$17&lt;=28,AL61="当",AM61="明",AN61="休",AO61="当"),10,IF(AND($D$1="三交代制",AL$17&gt;=2,AL$17&lt;=30,OR(AL61="準",AL61="深"),OR(AM61="準",AM61="深"),OR(AN61="準",AN61="深")),20,IF(AND($D$1="二交代制",OR(AL61="当",AL61="明"),NOT(OR(AND(AL61="当",OR(AM61="明",AL$17=31,AM$18="×"),OR(AN61="休",AL$17=30,AL$17=31,AN$18="×")),AND(AL61="明",OR(AK61="当",AL$17=1),OR(AM61="休",AL$17=31,AM$18="×"))))),30,IF(AND($D$1="三交代制",AK61&lt;&gt;"準",AK61&lt;&gt;"深",OR(AL61="準",AL61="深"),(NOT(OR(AND(AL61="準",OR(AK61="日",AK61="休",AL$17=1,AND(AM61&lt;&gt;"準",AM61&lt;&gt;"深",AK61="")),OR(AM61="休",AND(AM61="準",OR(AN61="休",AL$17=30,AN$18="×")),AL$17=31,AM$18="×",AM61="")),AND(AL61="深",OR(AK61="休",AL$17=1,AND(AM61&lt;&gt;"準",AM61&lt;&gt;"深",AK61="")),OR(AM61="休",AND(OR(AM61="準",AM61="深"),OR(AN61="休",AL$17=30,AN$18="×")),AL$17=31,AM$18="×",AM61="")))))),40,0))))</f>
        <v>0</v>
      </c>
      <c r="AM202" s="193">
        <f t="shared" ref="AM202" si="975">IF(AND($D$1="二交代制",AM$17&gt;=1,AM$17&lt;=28,AM61="当",AN61="明",AO61="休",AP61="当"),10,IF(AND($D$1="三交代制",AM$17&gt;=2,AM$17&lt;=30,OR(AM61="準",AM61="深"),OR(AN61="準",AN61="深"),OR(AO61="準",AO61="深")),20,IF(AND($D$1="二交代制",OR(AM61="当",AM61="明"),NOT(OR(AND(AM61="当",OR(AN61="明",AM$17=31,AN$18="×"),OR(AO61="休",AM$17=30,AM$17=31,AO$18="×")),AND(AM61="明",OR(AL61="当",AM$17=1),OR(AN61="休",AM$17=31,AN$18="×"))))),30,IF(AND($D$1="三交代制",AL61&lt;&gt;"準",AL61&lt;&gt;"深",OR(AM61="準",AM61="深"),(NOT(OR(AND(AM61="準",OR(AL61="日",AL61="休",AM$17=1,AND(AN61&lt;&gt;"準",AN61&lt;&gt;"深",AL61="")),OR(AN61="休",AND(AN61="準",OR(AO61="休",AM$17=30,AO$18="×")),AM$17=31,AN$18="×",AN61="")),AND(AM61="深",OR(AL61="休",AM$17=1,AND(AN61&lt;&gt;"準",AN61&lt;&gt;"深",AL61="")),OR(AN61="休",AND(OR(AN61="準",AN61="深"),OR(AO61="休",AM$17=30,AO$18="×")),AM$17=31,AN$18="×",AN61="")))))),40,0))))</f>
        <v>0</v>
      </c>
      <c r="AN202" s="193">
        <f t="shared" ref="AN202" si="976">IF(AND($D$1="二交代制",AN$17&gt;=1,AN$17&lt;=28,AN61="当",AO61="明",AP61="休",AQ61="当"),10,IF(AND($D$1="三交代制",AN$17&gt;=2,AN$17&lt;=30,OR(AN61="準",AN61="深"),OR(AO61="準",AO61="深"),OR(AP61="準",AP61="深")),20,IF(AND($D$1="二交代制",OR(AN61="当",AN61="明"),NOT(OR(AND(AN61="当",OR(AO61="明",AN$17=31,AO$18="×"),OR(AP61="休",AN$17=30,AN$17=31,AP$18="×")),AND(AN61="明",OR(AM61="当",AN$17=1),OR(AO61="休",AN$17=31,AO$18="×"))))),30,IF(AND($D$1="三交代制",AM61&lt;&gt;"準",AM61&lt;&gt;"深",OR(AN61="準",AN61="深"),(NOT(OR(AND(AN61="準",OR(AM61="日",AM61="休",AN$17=1,AND(AO61&lt;&gt;"準",AO61&lt;&gt;"深",AM61="")),OR(AO61="休",AND(AO61="準",OR(AP61="休",AN$17=30,AP$18="×")),AN$17=31,AO$18="×",AO61="")),AND(AN61="深",OR(AM61="休",AN$17=1,AND(AO61&lt;&gt;"準",AO61&lt;&gt;"深",AM61="")),OR(AO61="休",AND(OR(AO61="準",AO61="深"),OR(AP61="休",AN$17=30,AP$18="×")),AN$17=31,AO$18="×",AO61="")))))),40,0))))</f>
        <v>0</v>
      </c>
      <c r="AO202" s="193">
        <f t="shared" ref="AO202" si="977">IF(AND($D$1="二交代制",AO$17&gt;=1,AO$17&lt;=28,AO61="当",AP61="明",AQ61="休",AR61="当"),10,IF(AND($D$1="三交代制",AO$17&gt;=2,AO$17&lt;=30,OR(AO61="準",AO61="深"),OR(AP61="準",AP61="深"),OR(AQ61="準",AQ61="深")),20,IF(AND($D$1="二交代制",OR(AO61="当",AO61="明"),NOT(OR(AND(AO61="当",OR(AP61="明",AO$17=31,AP$18="×"),OR(AQ61="休",AO$17=30,AO$17=31,AQ$18="×")),AND(AO61="明",OR(AN61="当",AO$17=1),OR(AP61="休",AO$17=31,AP$18="×"))))),30,IF(AND($D$1="三交代制",AN61&lt;&gt;"準",AN61&lt;&gt;"深",OR(AO61="準",AO61="深"),(NOT(OR(AND(AO61="準",OR(AN61="日",AN61="休",AO$17=1,AND(AP61&lt;&gt;"準",AP61&lt;&gt;"深",AN61="")),OR(AP61="休",AND(AP61="準",OR(AQ61="休",AO$17=30,AQ$18="×")),AO$17=31,AP$18="×",AP61="")),AND(AO61="深",OR(AN61="休",AO$17=1,AND(AP61&lt;&gt;"準",AP61&lt;&gt;"深",AN61="")),OR(AP61="休",AND(OR(AP61="準",AP61="深"),OR(AQ61="休",AO$17=30,AQ$18="×")),AO$17=31,AP$18="×",AP61="")))))),40,0))))</f>
        <v>0</v>
      </c>
      <c r="AP202" s="100"/>
      <c r="AQ202" s="100"/>
    </row>
    <row r="203" spans="9:43" x14ac:dyDescent="0.4">
      <c r="I203" s="307"/>
      <c r="J203" s="202"/>
      <c r="K203" s="193"/>
      <c r="L203" s="193"/>
      <c r="M203" s="193"/>
      <c r="N203" s="193"/>
      <c r="O203" s="193"/>
      <c r="P203" s="193"/>
      <c r="Q203" s="193"/>
      <c r="R203" s="193"/>
      <c r="S203" s="193"/>
      <c r="T203" s="193"/>
      <c r="U203" s="193"/>
      <c r="V203" s="193"/>
      <c r="W203" s="193"/>
      <c r="X203" s="193"/>
      <c r="Y203" s="193"/>
      <c r="Z203" s="193"/>
      <c r="AA203" s="193"/>
      <c r="AB203" s="193"/>
      <c r="AC203" s="193"/>
      <c r="AD203" s="193"/>
      <c r="AE203" s="193"/>
      <c r="AF203" s="193"/>
      <c r="AG203" s="193"/>
      <c r="AH203" s="193"/>
      <c r="AI203" s="193"/>
      <c r="AJ203" s="193"/>
      <c r="AK203" s="193"/>
      <c r="AL203" s="193"/>
      <c r="AM203" s="193"/>
      <c r="AN203" s="193"/>
      <c r="AO203" s="193"/>
      <c r="AP203" s="100"/>
      <c r="AQ203" s="100"/>
    </row>
    <row r="204" spans="9:43" x14ac:dyDescent="0.4">
      <c r="I204" s="307"/>
      <c r="J204" s="201" t="str">
        <f t="shared" ref="J204" si="978">E63</f>
        <v/>
      </c>
      <c r="K204" s="193">
        <f t="shared" ref="K204" si="979">IF(AND($D$1="二交代制",K$17&gt;=1,K$17&lt;=28,K63="当",L63="明",M63="休",N63="当"),10,IF(AND($D$1="三交代制",K$17&gt;=2,K$17&lt;=30,OR(K63="準",K63="深"),OR(L63="準",L63="深"),OR(M63="準",M63="深")),20,IF(AND($D$1="二交代制",OR(K63="当",K63="明"),NOT(OR(AND(K63="当",OR(L63="明",K$17=31,L$18="×"),OR(M63="休",K$17=30,K$17=31,M$18="×")),AND(K63="明",OR(J63="当",K$17=1),OR(L63="休",K$17=31,L$18="×"))))),30,IF(AND($D$1="三交代制",J63&lt;&gt;"準",J63&lt;&gt;"深",OR(K63="準",K63="深"),(NOT(OR(AND(K63="準",OR(J63="日",J63="休",K$17=1,AND(L63&lt;&gt;"準",L63&lt;&gt;"深",J63="")),OR(L63="休",AND(L63="準",OR(M63="休",K$17=30,M$18="×")),K$17=31,L$18="×",L63="")),AND(K63="深",OR(J63="休",K$17=1,AND(L63&lt;&gt;"準",L63&lt;&gt;"深",J63="")),OR(L63="休",AND(OR(L63="準",L63="深"),OR(M63="休",K$17=30,M$18="×")),K$17=31,L$18="×",L63="")))))),40,0))))</f>
        <v>0</v>
      </c>
      <c r="L204" s="193">
        <f t="shared" ref="L204" si="980">IF(AND($D$1="二交代制",L$17&gt;=1,L$17&lt;=28,L63="当",M63="明",N63="休",O63="当"),10,IF(AND($D$1="三交代制",L$17&gt;=2,L$17&lt;=30,OR(L63="準",L63="深"),OR(M63="準",M63="深"),OR(N63="準",N63="深")),20,IF(AND($D$1="二交代制",OR(L63="当",L63="明"),NOT(OR(AND(L63="当",OR(M63="明",L$17=31,M$18="×"),OR(N63="休",L$17=30,L$17=31,N$18="×")),AND(L63="明",OR(K63="当",L$17=1),OR(M63="休",L$17=31,M$18="×"))))),30,IF(AND($D$1="三交代制",K63&lt;&gt;"準",K63&lt;&gt;"深",OR(L63="準",L63="深"),(NOT(OR(AND(L63="準",OR(K63="日",K63="休",L$17=1,AND(M63&lt;&gt;"準",M63&lt;&gt;"深",K63="")),OR(M63="休",AND(M63="準",OR(N63="休",L$17=30,N$18="×")),L$17=31,M$18="×",M63="")),AND(L63="深",OR(K63="休",L$17=1,AND(M63&lt;&gt;"準",M63&lt;&gt;"深",K63="")),OR(M63="休",AND(OR(M63="準",M63="深"),OR(N63="休",L$17=30,N$18="×")),L$17=31,M$18="×",M63="")))))),40,0))))</f>
        <v>0</v>
      </c>
      <c r="M204" s="193">
        <f t="shared" ref="M204" si="981">IF(AND($D$1="二交代制",M$17&gt;=1,M$17&lt;=28,M63="当",N63="明",O63="休",P63="当"),10,IF(AND($D$1="三交代制",M$17&gt;=2,M$17&lt;=30,OR(M63="準",M63="深"),OR(N63="準",N63="深"),OR(O63="準",O63="深")),20,IF(AND($D$1="二交代制",OR(M63="当",M63="明"),NOT(OR(AND(M63="当",OR(N63="明",M$17=31,N$18="×"),OR(O63="休",M$17=30,M$17=31,O$18="×")),AND(M63="明",OR(L63="当",M$17=1),OR(N63="休",M$17=31,N$18="×"))))),30,IF(AND($D$1="三交代制",L63&lt;&gt;"準",L63&lt;&gt;"深",OR(M63="準",M63="深"),(NOT(OR(AND(M63="準",OR(L63="日",L63="休",M$17=1,AND(N63&lt;&gt;"準",N63&lt;&gt;"深",L63="")),OR(N63="休",AND(N63="準",OR(O63="休",M$17=30,O$18="×")),M$17=31,N$18="×",N63="")),AND(M63="深",OR(L63="休",M$17=1,AND(N63&lt;&gt;"準",N63&lt;&gt;"深",L63="")),OR(N63="休",AND(OR(N63="準",N63="深"),OR(O63="休",M$17=30,O$18="×")),M$17=31,N$18="×",N63="")))))),40,0))))</f>
        <v>0</v>
      </c>
      <c r="N204" s="193">
        <f t="shared" ref="N204" si="982">IF(AND($D$1="二交代制",N$17&gt;=1,N$17&lt;=28,N63="当",O63="明",P63="休",Q63="当"),10,IF(AND($D$1="三交代制",N$17&gt;=2,N$17&lt;=30,OR(N63="準",N63="深"),OR(O63="準",O63="深"),OR(P63="準",P63="深")),20,IF(AND($D$1="二交代制",OR(N63="当",N63="明"),NOT(OR(AND(N63="当",OR(O63="明",N$17=31,O$18="×"),OR(P63="休",N$17=30,N$17=31,P$18="×")),AND(N63="明",OR(M63="当",N$17=1),OR(O63="休",N$17=31,O$18="×"))))),30,IF(AND($D$1="三交代制",M63&lt;&gt;"準",M63&lt;&gt;"深",OR(N63="準",N63="深"),(NOT(OR(AND(N63="準",OR(M63="日",M63="休",N$17=1,AND(O63&lt;&gt;"準",O63&lt;&gt;"深",M63="")),OR(O63="休",AND(O63="準",OR(P63="休",N$17=30,P$18="×")),N$17=31,O$18="×",O63="")),AND(N63="深",OR(M63="休",N$17=1,AND(O63&lt;&gt;"準",O63&lt;&gt;"深",M63="")),OR(O63="休",AND(OR(O63="準",O63="深"),OR(P63="休",N$17=30,P$18="×")),N$17=31,O$18="×",O63="")))))),40,0))))</f>
        <v>0</v>
      </c>
      <c r="O204" s="193">
        <f t="shared" ref="O204" si="983">IF(AND($D$1="二交代制",O$17&gt;=1,O$17&lt;=28,O63="当",P63="明",Q63="休",R63="当"),10,IF(AND($D$1="三交代制",O$17&gt;=2,O$17&lt;=30,OR(O63="準",O63="深"),OR(P63="準",P63="深"),OR(Q63="準",Q63="深")),20,IF(AND($D$1="二交代制",OR(O63="当",O63="明"),NOT(OR(AND(O63="当",OR(P63="明",O$17=31,P$18="×"),OR(Q63="休",O$17=30,O$17=31,Q$18="×")),AND(O63="明",OR(N63="当",O$17=1),OR(P63="休",O$17=31,P$18="×"))))),30,IF(AND($D$1="三交代制",N63&lt;&gt;"準",N63&lt;&gt;"深",OR(O63="準",O63="深"),(NOT(OR(AND(O63="準",OR(N63="日",N63="休",O$17=1,AND(P63&lt;&gt;"準",P63&lt;&gt;"深",N63="")),OR(P63="休",AND(P63="準",OR(Q63="休",O$17=30,Q$18="×")),O$17=31,P$18="×",P63="")),AND(O63="深",OR(N63="休",O$17=1,AND(P63&lt;&gt;"準",P63&lt;&gt;"深",N63="")),OR(P63="休",AND(OR(P63="準",P63="深"),OR(Q63="休",O$17=30,Q$18="×")),O$17=31,P$18="×",P63="")))))),40,0))))</f>
        <v>0</v>
      </c>
      <c r="P204" s="193">
        <f t="shared" ref="P204" si="984">IF(AND($D$1="二交代制",P$17&gt;=1,P$17&lt;=28,P63="当",Q63="明",R63="休",S63="当"),10,IF(AND($D$1="三交代制",P$17&gt;=2,P$17&lt;=30,OR(P63="準",P63="深"),OR(Q63="準",Q63="深"),OR(R63="準",R63="深")),20,IF(AND($D$1="二交代制",OR(P63="当",P63="明"),NOT(OR(AND(P63="当",OR(Q63="明",P$17=31,Q$18="×"),OR(R63="休",P$17=30,P$17=31,R$18="×")),AND(P63="明",OR(O63="当",P$17=1),OR(Q63="休",P$17=31,Q$18="×"))))),30,IF(AND($D$1="三交代制",O63&lt;&gt;"準",O63&lt;&gt;"深",OR(P63="準",P63="深"),(NOT(OR(AND(P63="準",OR(O63="日",O63="休",P$17=1,AND(Q63&lt;&gt;"準",Q63&lt;&gt;"深",O63="")),OR(Q63="休",AND(Q63="準",OR(R63="休",P$17=30,R$18="×")),P$17=31,Q$18="×",Q63="")),AND(P63="深",OR(O63="休",P$17=1,AND(Q63&lt;&gt;"準",Q63&lt;&gt;"深",O63="")),OR(Q63="休",AND(OR(Q63="準",Q63="深"),OR(R63="休",P$17=30,R$18="×")),P$17=31,Q$18="×",Q63="")))))),40,0))))</f>
        <v>0</v>
      </c>
      <c r="Q204" s="193">
        <f t="shared" ref="Q204" si="985">IF(AND($D$1="二交代制",Q$17&gt;=1,Q$17&lt;=28,Q63="当",R63="明",S63="休",T63="当"),10,IF(AND($D$1="三交代制",Q$17&gt;=2,Q$17&lt;=30,OR(Q63="準",Q63="深"),OR(R63="準",R63="深"),OR(S63="準",S63="深")),20,IF(AND($D$1="二交代制",OR(Q63="当",Q63="明"),NOT(OR(AND(Q63="当",OR(R63="明",Q$17=31,R$18="×"),OR(S63="休",Q$17=30,Q$17=31,S$18="×")),AND(Q63="明",OR(P63="当",Q$17=1),OR(R63="休",Q$17=31,R$18="×"))))),30,IF(AND($D$1="三交代制",P63&lt;&gt;"準",P63&lt;&gt;"深",OR(Q63="準",Q63="深"),(NOT(OR(AND(Q63="準",OR(P63="日",P63="休",Q$17=1,AND(R63&lt;&gt;"準",R63&lt;&gt;"深",P63="")),OR(R63="休",AND(R63="準",OR(S63="休",Q$17=30,S$18="×")),Q$17=31,R$18="×",R63="")),AND(Q63="深",OR(P63="休",Q$17=1,AND(R63&lt;&gt;"準",R63&lt;&gt;"深",P63="")),OR(R63="休",AND(OR(R63="準",R63="深"),OR(S63="休",Q$17=30,S$18="×")),Q$17=31,R$18="×",R63="")))))),40,0))))</f>
        <v>0</v>
      </c>
      <c r="R204" s="193">
        <f t="shared" ref="R204" si="986">IF(AND($D$1="二交代制",R$17&gt;=1,R$17&lt;=28,R63="当",S63="明",T63="休",U63="当"),10,IF(AND($D$1="三交代制",R$17&gt;=2,R$17&lt;=30,OR(R63="準",R63="深"),OR(S63="準",S63="深"),OR(T63="準",T63="深")),20,IF(AND($D$1="二交代制",OR(R63="当",R63="明"),NOT(OR(AND(R63="当",OR(S63="明",R$17=31,S$18="×"),OR(T63="休",R$17=30,R$17=31,T$18="×")),AND(R63="明",OR(Q63="当",R$17=1),OR(S63="休",R$17=31,S$18="×"))))),30,IF(AND($D$1="三交代制",Q63&lt;&gt;"準",Q63&lt;&gt;"深",OR(R63="準",R63="深"),(NOT(OR(AND(R63="準",OR(Q63="日",Q63="休",R$17=1,AND(S63&lt;&gt;"準",S63&lt;&gt;"深",Q63="")),OR(S63="休",AND(S63="準",OR(T63="休",R$17=30,T$18="×")),R$17=31,S$18="×",S63="")),AND(R63="深",OR(Q63="休",R$17=1,AND(S63&lt;&gt;"準",S63&lt;&gt;"深",Q63="")),OR(S63="休",AND(OR(S63="準",S63="深"),OR(T63="休",R$17=30,T$18="×")),R$17=31,S$18="×",S63="")))))),40,0))))</f>
        <v>0</v>
      </c>
      <c r="S204" s="193">
        <f t="shared" ref="S204" si="987">IF(AND($D$1="二交代制",S$17&gt;=1,S$17&lt;=28,S63="当",T63="明",U63="休",V63="当"),10,IF(AND($D$1="三交代制",S$17&gt;=2,S$17&lt;=30,OR(S63="準",S63="深"),OR(T63="準",T63="深"),OR(U63="準",U63="深")),20,IF(AND($D$1="二交代制",OR(S63="当",S63="明"),NOT(OR(AND(S63="当",OR(T63="明",S$17=31,T$18="×"),OR(U63="休",S$17=30,S$17=31,U$18="×")),AND(S63="明",OR(R63="当",S$17=1),OR(T63="休",S$17=31,T$18="×"))))),30,IF(AND($D$1="三交代制",R63&lt;&gt;"準",R63&lt;&gt;"深",OR(S63="準",S63="深"),(NOT(OR(AND(S63="準",OR(R63="日",R63="休",S$17=1,AND(T63&lt;&gt;"準",T63&lt;&gt;"深",R63="")),OR(T63="休",AND(T63="準",OR(U63="休",S$17=30,U$18="×")),S$17=31,T$18="×",T63="")),AND(S63="深",OR(R63="休",S$17=1,AND(T63&lt;&gt;"準",T63&lt;&gt;"深",R63="")),OR(T63="休",AND(OR(T63="準",T63="深"),OR(U63="休",S$17=30,U$18="×")),S$17=31,T$18="×",T63="")))))),40,0))))</f>
        <v>0</v>
      </c>
      <c r="T204" s="193">
        <f t="shared" ref="T204" si="988">IF(AND($D$1="二交代制",T$17&gt;=1,T$17&lt;=28,T63="当",U63="明",V63="休",W63="当"),10,IF(AND($D$1="三交代制",T$17&gt;=2,T$17&lt;=30,OR(T63="準",T63="深"),OR(U63="準",U63="深"),OR(V63="準",V63="深")),20,IF(AND($D$1="二交代制",OR(T63="当",T63="明"),NOT(OR(AND(T63="当",OR(U63="明",T$17=31,U$18="×"),OR(V63="休",T$17=30,T$17=31,V$18="×")),AND(T63="明",OR(S63="当",T$17=1),OR(U63="休",T$17=31,U$18="×"))))),30,IF(AND($D$1="三交代制",S63&lt;&gt;"準",S63&lt;&gt;"深",OR(T63="準",T63="深"),(NOT(OR(AND(T63="準",OR(S63="日",S63="休",T$17=1,AND(U63&lt;&gt;"準",U63&lt;&gt;"深",S63="")),OR(U63="休",AND(U63="準",OR(V63="休",T$17=30,V$18="×")),T$17=31,U$18="×",U63="")),AND(T63="深",OR(S63="休",T$17=1,AND(U63&lt;&gt;"準",U63&lt;&gt;"深",S63="")),OR(U63="休",AND(OR(U63="準",U63="深"),OR(V63="休",T$17=30,V$18="×")),T$17=31,U$18="×",U63="")))))),40,0))))</f>
        <v>0</v>
      </c>
      <c r="U204" s="193">
        <f t="shared" ref="U204" si="989">IF(AND($D$1="二交代制",U$17&gt;=1,U$17&lt;=28,U63="当",V63="明",W63="休",X63="当"),10,IF(AND($D$1="三交代制",U$17&gt;=2,U$17&lt;=30,OR(U63="準",U63="深"),OR(V63="準",V63="深"),OR(W63="準",W63="深")),20,IF(AND($D$1="二交代制",OR(U63="当",U63="明"),NOT(OR(AND(U63="当",OR(V63="明",U$17=31,V$18="×"),OR(W63="休",U$17=30,U$17=31,W$18="×")),AND(U63="明",OR(T63="当",U$17=1),OR(V63="休",U$17=31,V$18="×"))))),30,IF(AND($D$1="三交代制",T63&lt;&gt;"準",T63&lt;&gt;"深",OR(U63="準",U63="深"),(NOT(OR(AND(U63="準",OR(T63="日",T63="休",U$17=1,AND(V63&lt;&gt;"準",V63&lt;&gt;"深",T63="")),OR(V63="休",AND(V63="準",OR(W63="休",U$17=30,W$18="×")),U$17=31,V$18="×",V63="")),AND(U63="深",OR(T63="休",U$17=1,AND(V63&lt;&gt;"準",V63&lt;&gt;"深",T63="")),OR(V63="休",AND(OR(V63="準",V63="深"),OR(W63="休",U$17=30,W$18="×")),U$17=31,V$18="×",V63="")))))),40,0))))</f>
        <v>0</v>
      </c>
      <c r="V204" s="193">
        <f t="shared" ref="V204" si="990">IF(AND($D$1="二交代制",V$17&gt;=1,V$17&lt;=28,V63="当",W63="明",X63="休",Y63="当"),10,IF(AND($D$1="三交代制",V$17&gt;=2,V$17&lt;=30,OR(V63="準",V63="深"),OR(W63="準",W63="深"),OR(X63="準",X63="深")),20,IF(AND($D$1="二交代制",OR(V63="当",V63="明"),NOT(OR(AND(V63="当",OR(W63="明",V$17=31,W$18="×"),OR(X63="休",V$17=30,V$17=31,X$18="×")),AND(V63="明",OR(U63="当",V$17=1),OR(W63="休",V$17=31,W$18="×"))))),30,IF(AND($D$1="三交代制",U63&lt;&gt;"準",U63&lt;&gt;"深",OR(V63="準",V63="深"),(NOT(OR(AND(V63="準",OR(U63="日",U63="休",V$17=1,AND(W63&lt;&gt;"準",W63&lt;&gt;"深",U63="")),OR(W63="休",AND(W63="準",OR(X63="休",V$17=30,X$18="×")),V$17=31,W$18="×",W63="")),AND(V63="深",OR(U63="休",V$17=1,AND(W63&lt;&gt;"準",W63&lt;&gt;"深",U63="")),OR(W63="休",AND(OR(W63="準",W63="深"),OR(X63="休",V$17=30,X$18="×")),V$17=31,W$18="×",W63="")))))),40,0))))</f>
        <v>0</v>
      </c>
      <c r="W204" s="193">
        <f t="shared" ref="W204" si="991">IF(AND($D$1="二交代制",W$17&gt;=1,W$17&lt;=28,W63="当",X63="明",Y63="休",Z63="当"),10,IF(AND($D$1="三交代制",W$17&gt;=2,W$17&lt;=30,OR(W63="準",W63="深"),OR(X63="準",X63="深"),OR(Y63="準",Y63="深")),20,IF(AND($D$1="二交代制",OR(W63="当",W63="明"),NOT(OR(AND(W63="当",OR(X63="明",W$17=31,X$18="×"),OR(Y63="休",W$17=30,W$17=31,Y$18="×")),AND(W63="明",OR(V63="当",W$17=1),OR(X63="休",W$17=31,X$18="×"))))),30,IF(AND($D$1="三交代制",V63&lt;&gt;"準",V63&lt;&gt;"深",OR(W63="準",W63="深"),(NOT(OR(AND(W63="準",OR(V63="日",V63="休",W$17=1,AND(X63&lt;&gt;"準",X63&lt;&gt;"深",V63="")),OR(X63="休",AND(X63="準",OR(Y63="休",W$17=30,Y$18="×")),W$17=31,X$18="×",X63="")),AND(W63="深",OR(V63="休",W$17=1,AND(X63&lt;&gt;"準",X63&lt;&gt;"深",V63="")),OR(X63="休",AND(OR(X63="準",X63="深"),OR(Y63="休",W$17=30,Y$18="×")),W$17=31,X$18="×",X63="")))))),40,0))))</f>
        <v>0</v>
      </c>
      <c r="X204" s="193">
        <f t="shared" ref="X204" si="992">IF(AND($D$1="二交代制",X$17&gt;=1,X$17&lt;=28,X63="当",Y63="明",Z63="休",AA63="当"),10,IF(AND($D$1="三交代制",X$17&gt;=2,X$17&lt;=30,OR(X63="準",X63="深"),OR(Y63="準",Y63="深"),OR(Z63="準",Z63="深")),20,IF(AND($D$1="二交代制",OR(X63="当",X63="明"),NOT(OR(AND(X63="当",OR(Y63="明",X$17=31,Y$18="×"),OR(Z63="休",X$17=30,X$17=31,Z$18="×")),AND(X63="明",OR(W63="当",X$17=1),OR(Y63="休",X$17=31,Y$18="×"))))),30,IF(AND($D$1="三交代制",W63&lt;&gt;"準",W63&lt;&gt;"深",OR(X63="準",X63="深"),(NOT(OR(AND(X63="準",OR(W63="日",W63="休",X$17=1,AND(Y63&lt;&gt;"準",Y63&lt;&gt;"深",W63="")),OR(Y63="休",AND(Y63="準",OR(Z63="休",X$17=30,Z$18="×")),X$17=31,Y$18="×",Y63="")),AND(X63="深",OR(W63="休",X$17=1,AND(Y63&lt;&gt;"準",Y63&lt;&gt;"深",W63="")),OR(Y63="休",AND(OR(Y63="準",Y63="深"),OR(Z63="休",X$17=30,Z$18="×")),X$17=31,Y$18="×",Y63="")))))),40,0))))</f>
        <v>0</v>
      </c>
      <c r="Y204" s="193">
        <f t="shared" ref="Y204" si="993">IF(AND($D$1="二交代制",Y$17&gt;=1,Y$17&lt;=28,Y63="当",Z63="明",AA63="休",AB63="当"),10,IF(AND($D$1="三交代制",Y$17&gt;=2,Y$17&lt;=30,OR(Y63="準",Y63="深"),OR(Z63="準",Z63="深"),OR(AA63="準",AA63="深")),20,IF(AND($D$1="二交代制",OR(Y63="当",Y63="明"),NOT(OR(AND(Y63="当",OR(Z63="明",Y$17=31,Z$18="×"),OR(AA63="休",Y$17=30,Y$17=31,AA$18="×")),AND(Y63="明",OR(X63="当",Y$17=1),OR(Z63="休",Y$17=31,Z$18="×"))))),30,IF(AND($D$1="三交代制",X63&lt;&gt;"準",X63&lt;&gt;"深",OR(Y63="準",Y63="深"),(NOT(OR(AND(Y63="準",OR(X63="日",X63="休",Y$17=1,AND(Z63&lt;&gt;"準",Z63&lt;&gt;"深",X63="")),OR(Z63="休",AND(Z63="準",OR(AA63="休",Y$17=30,AA$18="×")),Y$17=31,Z$18="×",Z63="")),AND(Y63="深",OR(X63="休",Y$17=1,AND(Z63&lt;&gt;"準",Z63&lt;&gt;"深",X63="")),OR(Z63="休",AND(OR(Z63="準",Z63="深"),OR(AA63="休",Y$17=30,AA$18="×")),Y$17=31,Z$18="×",Z63="")))))),40,0))))</f>
        <v>0</v>
      </c>
      <c r="Z204" s="193">
        <f t="shared" ref="Z204" si="994">IF(AND($D$1="二交代制",Z$17&gt;=1,Z$17&lt;=28,Z63="当",AA63="明",AB63="休",AC63="当"),10,IF(AND($D$1="三交代制",Z$17&gt;=2,Z$17&lt;=30,OR(Z63="準",Z63="深"),OR(AA63="準",AA63="深"),OR(AB63="準",AB63="深")),20,IF(AND($D$1="二交代制",OR(Z63="当",Z63="明"),NOT(OR(AND(Z63="当",OR(AA63="明",Z$17=31,AA$18="×"),OR(AB63="休",Z$17=30,Z$17=31,AB$18="×")),AND(Z63="明",OR(Y63="当",Z$17=1),OR(AA63="休",Z$17=31,AA$18="×"))))),30,IF(AND($D$1="三交代制",Y63&lt;&gt;"準",Y63&lt;&gt;"深",OR(Z63="準",Z63="深"),(NOT(OR(AND(Z63="準",OR(Y63="日",Y63="休",Z$17=1,AND(AA63&lt;&gt;"準",AA63&lt;&gt;"深",Y63="")),OR(AA63="休",AND(AA63="準",OR(AB63="休",Z$17=30,AB$18="×")),Z$17=31,AA$18="×",AA63="")),AND(Z63="深",OR(Y63="休",Z$17=1,AND(AA63&lt;&gt;"準",AA63&lt;&gt;"深",Y63="")),OR(AA63="休",AND(OR(AA63="準",AA63="深"),OR(AB63="休",Z$17=30,AB$18="×")),Z$17=31,AA$18="×",AA63="")))))),40,0))))</f>
        <v>0</v>
      </c>
      <c r="AA204" s="193">
        <f t="shared" ref="AA204" si="995">IF(AND($D$1="二交代制",AA$17&gt;=1,AA$17&lt;=28,AA63="当",AB63="明",AC63="休",AD63="当"),10,IF(AND($D$1="三交代制",AA$17&gt;=2,AA$17&lt;=30,OR(AA63="準",AA63="深"),OR(AB63="準",AB63="深"),OR(AC63="準",AC63="深")),20,IF(AND($D$1="二交代制",OR(AA63="当",AA63="明"),NOT(OR(AND(AA63="当",OR(AB63="明",AA$17=31,AB$18="×"),OR(AC63="休",AA$17=30,AA$17=31,AC$18="×")),AND(AA63="明",OR(Z63="当",AA$17=1),OR(AB63="休",AA$17=31,AB$18="×"))))),30,IF(AND($D$1="三交代制",Z63&lt;&gt;"準",Z63&lt;&gt;"深",OR(AA63="準",AA63="深"),(NOT(OR(AND(AA63="準",OR(Z63="日",Z63="休",AA$17=1,AND(AB63&lt;&gt;"準",AB63&lt;&gt;"深",Z63="")),OR(AB63="休",AND(AB63="準",OR(AC63="休",AA$17=30,AC$18="×")),AA$17=31,AB$18="×",AB63="")),AND(AA63="深",OR(Z63="休",AA$17=1,AND(AB63&lt;&gt;"準",AB63&lt;&gt;"深",Z63="")),OR(AB63="休",AND(OR(AB63="準",AB63="深"),OR(AC63="休",AA$17=30,AC$18="×")),AA$17=31,AB$18="×",AB63="")))))),40,0))))</f>
        <v>0</v>
      </c>
      <c r="AB204" s="193">
        <f t="shared" ref="AB204" si="996">IF(AND($D$1="二交代制",AB$17&gt;=1,AB$17&lt;=28,AB63="当",AC63="明",AD63="休",AE63="当"),10,IF(AND($D$1="三交代制",AB$17&gt;=2,AB$17&lt;=30,OR(AB63="準",AB63="深"),OR(AC63="準",AC63="深"),OR(AD63="準",AD63="深")),20,IF(AND($D$1="二交代制",OR(AB63="当",AB63="明"),NOT(OR(AND(AB63="当",OR(AC63="明",AB$17=31,AC$18="×"),OR(AD63="休",AB$17=30,AB$17=31,AD$18="×")),AND(AB63="明",OR(AA63="当",AB$17=1),OR(AC63="休",AB$17=31,AC$18="×"))))),30,IF(AND($D$1="三交代制",AA63&lt;&gt;"準",AA63&lt;&gt;"深",OR(AB63="準",AB63="深"),(NOT(OR(AND(AB63="準",OR(AA63="日",AA63="休",AB$17=1,AND(AC63&lt;&gt;"準",AC63&lt;&gt;"深",AA63="")),OR(AC63="休",AND(AC63="準",OR(AD63="休",AB$17=30,AD$18="×")),AB$17=31,AC$18="×",AC63="")),AND(AB63="深",OR(AA63="休",AB$17=1,AND(AC63&lt;&gt;"準",AC63&lt;&gt;"深",AA63="")),OR(AC63="休",AND(OR(AC63="準",AC63="深"),OR(AD63="休",AB$17=30,AD$18="×")),AB$17=31,AC$18="×",AC63="")))))),40,0))))</f>
        <v>0</v>
      </c>
      <c r="AC204" s="193">
        <f t="shared" ref="AC204" si="997">IF(AND($D$1="二交代制",AC$17&gt;=1,AC$17&lt;=28,AC63="当",AD63="明",AE63="休",AF63="当"),10,IF(AND($D$1="三交代制",AC$17&gt;=2,AC$17&lt;=30,OR(AC63="準",AC63="深"),OR(AD63="準",AD63="深"),OR(AE63="準",AE63="深")),20,IF(AND($D$1="二交代制",OR(AC63="当",AC63="明"),NOT(OR(AND(AC63="当",OR(AD63="明",AC$17=31,AD$18="×"),OR(AE63="休",AC$17=30,AC$17=31,AE$18="×")),AND(AC63="明",OR(AB63="当",AC$17=1),OR(AD63="休",AC$17=31,AD$18="×"))))),30,IF(AND($D$1="三交代制",AB63&lt;&gt;"準",AB63&lt;&gt;"深",OR(AC63="準",AC63="深"),(NOT(OR(AND(AC63="準",OR(AB63="日",AB63="休",AC$17=1,AND(AD63&lt;&gt;"準",AD63&lt;&gt;"深",AB63="")),OR(AD63="休",AND(AD63="準",OR(AE63="休",AC$17=30,AE$18="×")),AC$17=31,AD$18="×",AD63="")),AND(AC63="深",OR(AB63="休",AC$17=1,AND(AD63&lt;&gt;"準",AD63&lt;&gt;"深",AB63="")),OR(AD63="休",AND(OR(AD63="準",AD63="深"),OR(AE63="休",AC$17=30,AE$18="×")),AC$17=31,AD$18="×",AD63="")))))),40,0))))</f>
        <v>0</v>
      </c>
      <c r="AD204" s="193">
        <f t="shared" ref="AD204" si="998">IF(AND($D$1="二交代制",AD$17&gt;=1,AD$17&lt;=28,AD63="当",AE63="明",AF63="休",AG63="当"),10,IF(AND($D$1="三交代制",AD$17&gt;=2,AD$17&lt;=30,OR(AD63="準",AD63="深"),OR(AE63="準",AE63="深"),OR(AF63="準",AF63="深")),20,IF(AND($D$1="二交代制",OR(AD63="当",AD63="明"),NOT(OR(AND(AD63="当",OR(AE63="明",AD$17=31,AE$18="×"),OR(AF63="休",AD$17=30,AD$17=31,AF$18="×")),AND(AD63="明",OR(AC63="当",AD$17=1),OR(AE63="休",AD$17=31,AE$18="×"))))),30,IF(AND($D$1="三交代制",AC63&lt;&gt;"準",AC63&lt;&gt;"深",OR(AD63="準",AD63="深"),(NOT(OR(AND(AD63="準",OR(AC63="日",AC63="休",AD$17=1,AND(AE63&lt;&gt;"準",AE63&lt;&gt;"深",AC63="")),OR(AE63="休",AND(AE63="準",OR(AF63="休",AD$17=30,AF$18="×")),AD$17=31,AE$18="×",AE63="")),AND(AD63="深",OR(AC63="休",AD$17=1,AND(AE63&lt;&gt;"準",AE63&lt;&gt;"深",AC63="")),OR(AE63="休",AND(OR(AE63="準",AE63="深"),OR(AF63="休",AD$17=30,AF$18="×")),AD$17=31,AE$18="×",AE63="")))))),40,0))))</f>
        <v>0</v>
      </c>
      <c r="AE204" s="193">
        <f t="shared" ref="AE204" si="999">IF(AND($D$1="二交代制",AE$17&gt;=1,AE$17&lt;=28,AE63="当",AF63="明",AG63="休",AH63="当"),10,IF(AND($D$1="三交代制",AE$17&gt;=2,AE$17&lt;=30,OR(AE63="準",AE63="深"),OR(AF63="準",AF63="深"),OR(AG63="準",AG63="深")),20,IF(AND($D$1="二交代制",OR(AE63="当",AE63="明"),NOT(OR(AND(AE63="当",OR(AF63="明",AE$17=31,AF$18="×"),OR(AG63="休",AE$17=30,AE$17=31,AG$18="×")),AND(AE63="明",OR(AD63="当",AE$17=1),OR(AF63="休",AE$17=31,AF$18="×"))))),30,IF(AND($D$1="三交代制",AD63&lt;&gt;"準",AD63&lt;&gt;"深",OR(AE63="準",AE63="深"),(NOT(OR(AND(AE63="準",OR(AD63="日",AD63="休",AE$17=1,AND(AF63&lt;&gt;"準",AF63&lt;&gt;"深",AD63="")),OR(AF63="休",AND(AF63="準",OR(AG63="休",AE$17=30,AG$18="×")),AE$17=31,AF$18="×",AF63="")),AND(AE63="深",OR(AD63="休",AE$17=1,AND(AF63&lt;&gt;"準",AF63&lt;&gt;"深",AD63="")),OR(AF63="休",AND(OR(AF63="準",AF63="深"),OR(AG63="休",AE$17=30,AG$18="×")),AE$17=31,AF$18="×",AF63="")))))),40,0))))</f>
        <v>0</v>
      </c>
      <c r="AF204" s="193">
        <f t="shared" ref="AF204" si="1000">IF(AND($D$1="二交代制",AF$17&gt;=1,AF$17&lt;=28,AF63="当",AG63="明",AH63="休",AI63="当"),10,IF(AND($D$1="三交代制",AF$17&gt;=2,AF$17&lt;=30,OR(AF63="準",AF63="深"),OR(AG63="準",AG63="深"),OR(AH63="準",AH63="深")),20,IF(AND($D$1="二交代制",OR(AF63="当",AF63="明"),NOT(OR(AND(AF63="当",OR(AG63="明",AF$17=31,AG$18="×"),OR(AH63="休",AF$17=30,AF$17=31,AH$18="×")),AND(AF63="明",OR(AE63="当",AF$17=1),OR(AG63="休",AF$17=31,AG$18="×"))))),30,IF(AND($D$1="三交代制",AE63&lt;&gt;"準",AE63&lt;&gt;"深",OR(AF63="準",AF63="深"),(NOT(OR(AND(AF63="準",OR(AE63="日",AE63="休",AF$17=1,AND(AG63&lt;&gt;"準",AG63&lt;&gt;"深",AE63="")),OR(AG63="休",AND(AG63="準",OR(AH63="休",AF$17=30,AH$18="×")),AF$17=31,AG$18="×",AG63="")),AND(AF63="深",OR(AE63="休",AF$17=1,AND(AG63&lt;&gt;"準",AG63&lt;&gt;"深",AE63="")),OR(AG63="休",AND(OR(AG63="準",AG63="深"),OR(AH63="休",AF$17=30,AH$18="×")),AF$17=31,AG$18="×",AG63="")))))),40,0))))</f>
        <v>0</v>
      </c>
      <c r="AG204" s="193">
        <f t="shared" ref="AG204" si="1001">IF(AND($D$1="二交代制",AG$17&gt;=1,AG$17&lt;=28,AG63="当",AH63="明",AI63="休",AJ63="当"),10,IF(AND($D$1="三交代制",AG$17&gt;=2,AG$17&lt;=30,OR(AG63="準",AG63="深"),OR(AH63="準",AH63="深"),OR(AI63="準",AI63="深")),20,IF(AND($D$1="二交代制",OR(AG63="当",AG63="明"),NOT(OR(AND(AG63="当",OR(AH63="明",AG$17=31,AH$18="×"),OR(AI63="休",AG$17=30,AG$17=31,AI$18="×")),AND(AG63="明",OR(AF63="当",AG$17=1),OR(AH63="休",AG$17=31,AH$18="×"))))),30,IF(AND($D$1="三交代制",AF63&lt;&gt;"準",AF63&lt;&gt;"深",OR(AG63="準",AG63="深"),(NOT(OR(AND(AG63="準",OR(AF63="日",AF63="休",AG$17=1,AND(AH63&lt;&gt;"準",AH63&lt;&gt;"深",AF63="")),OR(AH63="休",AND(AH63="準",OR(AI63="休",AG$17=30,AI$18="×")),AG$17=31,AH$18="×",AH63="")),AND(AG63="深",OR(AF63="休",AG$17=1,AND(AH63&lt;&gt;"準",AH63&lt;&gt;"深",AF63="")),OR(AH63="休",AND(OR(AH63="準",AH63="深"),OR(AI63="休",AG$17=30,AI$18="×")),AG$17=31,AH$18="×",AH63="")))))),40,0))))</f>
        <v>0</v>
      </c>
      <c r="AH204" s="193">
        <f t="shared" ref="AH204" si="1002">IF(AND($D$1="二交代制",AH$17&gt;=1,AH$17&lt;=28,AH63="当",AI63="明",AJ63="休",AK63="当"),10,IF(AND($D$1="三交代制",AH$17&gt;=2,AH$17&lt;=30,OR(AH63="準",AH63="深"),OR(AI63="準",AI63="深"),OR(AJ63="準",AJ63="深")),20,IF(AND($D$1="二交代制",OR(AH63="当",AH63="明"),NOT(OR(AND(AH63="当",OR(AI63="明",AH$17=31,AI$18="×"),OR(AJ63="休",AH$17=30,AH$17=31,AJ$18="×")),AND(AH63="明",OR(AG63="当",AH$17=1),OR(AI63="休",AH$17=31,AI$18="×"))))),30,IF(AND($D$1="三交代制",AG63&lt;&gt;"準",AG63&lt;&gt;"深",OR(AH63="準",AH63="深"),(NOT(OR(AND(AH63="準",OR(AG63="日",AG63="休",AH$17=1,AND(AI63&lt;&gt;"準",AI63&lt;&gt;"深",AG63="")),OR(AI63="休",AND(AI63="準",OR(AJ63="休",AH$17=30,AJ$18="×")),AH$17=31,AI$18="×",AI63="")),AND(AH63="深",OR(AG63="休",AH$17=1,AND(AI63&lt;&gt;"準",AI63&lt;&gt;"深",AG63="")),OR(AI63="休",AND(OR(AI63="準",AI63="深"),OR(AJ63="休",AH$17=30,AJ$18="×")),AH$17=31,AI$18="×",AI63="")))))),40,0))))</f>
        <v>0</v>
      </c>
      <c r="AI204" s="193">
        <f t="shared" ref="AI204" si="1003">IF(AND($D$1="二交代制",AI$17&gt;=1,AI$17&lt;=28,AI63="当",AJ63="明",AK63="休",AL63="当"),10,IF(AND($D$1="三交代制",AI$17&gt;=2,AI$17&lt;=30,OR(AI63="準",AI63="深"),OR(AJ63="準",AJ63="深"),OR(AK63="準",AK63="深")),20,IF(AND($D$1="二交代制",OR(AI63="当",AI63="明"),NOT(OR(AND(AI63="当",OR(AJ63="明",AI$17=31,AJ$18="×"),OR(AK63="休",AI$17=30,AI$17=31,AK$18="×")),AND(AI63="明",OR(AH63="当",AI$17=1),OR(AJ63="休",AI$17=31,AJ$18="×"))))),30,IF(AND($D$1="三交代制",AH63&lt;&gt;"準",AH63&lt;&gt;"深",OR(AI63="準",AI63="深"),(NOT(OR(AND(AI63="準",OR(AH63="日",AH63="休",AI$17=1,AND(AJ63&lt;&gt;"準",AJ63&lt;&gt;"深",AH63="")),OR(AJ63="休",AND(AJ63="準",OR(AK63="休",AI$17=30,AK$18="×")),AI$17=31,AJ$18="×",AJ63="")),AND(AI63="深",OR(AH63="休",AI$17=1,AND(AJ63&lt;&gt;"準",AJ63&lt;&gt;"深",AH63="")),OR(AJ63="休",AND(OR(AJ63="準",AJ63="深"),OR(AK63="休",AI$17=30,AK$18="×")),AI$17=31,AJ$18="×",AJ63="")))))),40,0))))</f>
        <v>0</v>
      </c>
      <c r="AJ204" s="193">
        <f t="shared" ref="AJ204" si="1004">IF(AND($D$1="二交代制",AJ$17&gt;=1,AJ$17&lt;=28,AJ63="当",AK63="明",AL63="休",AM63="当"),10,IF(AND($D$1="三交代制",AJ$17&gt;=2,AJ$17&lt;=30,OR(AJ63="準",AJ63="深"),OR(AK63="準",AK63="深"),OR(AL63="準",AL63="深")),20,IF(AND($D$1="二交代制",OR(AJ63="当",AJ63="明"),NOT(OR(AND(AJ63="当",OR(AK63="明",AJ$17=31,AK$18="×"),OR(AL63="休",AJ$17=30,AJ$17=31,AL$18="×")),AND(AJ63="明",OR(AI63="当",AJ$17=1),OR(AK63="休",AJ$17=31,AK$18="×"))))),30,IF(AND($D$1="三交代制",AI63&lt;&gt;"準",AI63&lt;&gt;"深",OR(AJ63="準",AJ63="深"),(NOT(OR(AND(AJ63="準",OR(AI63="日",AI63="休",AJ$17=1,AND(AK63&lt;&gt;"準",AK63&lt;&gt;"深",AI63="")),OR(AK63="休",AND(AK63="準",OR(AL63="休",AJ$17=30,AL$18="×")),AJ$17=31,AK$18="×",AK63="")),AND(AJ63="深",OR(AI63="休",AJ$17=1,AND(AK63&lt;&gt;"準",AK63&lt;&gt;"深",AI63="")),OR(AK63="休",AND(OR(AK63="準",AK63="深"),OR(AL63="休",AJ$17=30,AL$18="×")),AJ$17=31,AK$18="×",AK63="")))))),40,0))))</f>
        <v>0</v>
      </c>
      <c r="AK204" s="193">
        <f t="shared" ref="AK204" si="1005">IF(AND($D$1="二交代制",AK$17&gt;=1,AK$17&lt;=28,AK63="当",AL63="明",AM63="休",AN63="当"),10,IF(AND($D$1="三交代制",AK$17&gt;=2,AK$17&lt;=30,OR(AK63="準",AK63="深"),OR(AL63="準",AL63="深"),OR(AM63="準",AM63="深")),20,IF(AND($D$1="二交代制",OR(AK63="当",AK63="明"),NOT(OR(AND(AK63="当",OR(AL63="明",AK$17=31,AL$18="×"),OR(AM63="休",AK$17=30,AK$17=31,AM$18="×")),AND(AK63="明",OR(AJ63="当",AK$17=1),OR(AL63="休",AK$17=31,AL$18="×"))))),30,IF(AND($D$1="三交代制",AJ63&lt;&gt;"準",AJ63&lt;&gt;"深",OR(AK63="準",AK63="深"),(NOT(OR(AND(AK63="準",OR(AJ63="日",AJ63="休",AK$17=1,AND(AL63&lt;&gt;"準",AL63&lt;&gt;"深",AJ63="")),OR(AL63="休",AND(AL63="準",OR(AM63="休",AK$17=30,AM$18="×")),AK$17=31,AL$18="×",AL63="")),AND(AK63="深",OR(AJ63="休",AK$17=1,AND(AL63&lt;&gt;"準",AL63&lt;&gt;"深",AJ63="")),OR(AL63="休",AND(OR(AL63="準",AL63="深"),OR(AM63="休",AK$17=30,AM$18="×")),AK$17=31,AL$18="×",AL63="")))))),40,0))))</f>
        <v>0</v>
      </c>
      <c r="AL204" s="193">
        <f t="shared" ref="AL204" si="1006">IF(AND($D$1="二交代制",AL$17&gt;=1,AL$17&lt;=28,AL63="当",AM63="明",AN63="休",AO63="当"),10,IF(AND($D$1="三交代制",AL$17&gt;=2,AL$17&lt;=30,OR(AL63="準",AL63="深"),OR(AM63="準",AM63="深"),OR(AN63="準",AN63="深")),20,IF(AND($D$1="二交代制",OR(AL63="当",AL63="明"),NOT(OR(AND(AL63="当",OR(AM63="明",AL$17=31,AM$18="×"),OR(AN63="休",AL$17=30,AL$17=31,AN$18="×")),AND(AL63="明",OR(AK63="当",AL$17=1),OR(AM63="休",AL$17=31,AM$18="×"))))),30,IF(AND($D$1="三交代制",AK63&lt;&gt;"準",AK63&lt;&gt;"深",OR(AL63="準",AL63="深"),(NOT(OR(AND(AL63="準",OR(AK63="日",AK63="休",AL$17=1,AND(AM63&lt;&gt;"準",AM63&lt;&gt;"深",AK63="")),OR(AM63="休",AND(AM63="準",OR(AN63="休",AL$17=30,AN$18="×")),AL$17=31,AM$18="×",AM63="")),AND(AL63="深",OR(AK63="休",AL$17=1,AND(AM63&lt;&gt;"準",AM63&lt;&gt;"深",AK63="")),OR(AM63="休",AND(OR(AM63="準",AM63="深"),OR(AN63="休",AL$17=30,AN$18="×")),AL$17=31,AM$18="×",AM63="")))))),40,0))))</f>
        <v>0</v>
      </c>
      <c r="AM204" s="193">
        <f t="shared" ref="AM204" si="1007">IF(AND($D$1="二交代制",AM$17&gt;=1,AM$17&lt;=28,AM63="当",AN63="明",AO63="休",AP63="当"),10,IF(AND($D$1="三交代制",AM$17&gt;=2,AM$17&lt;=30,OR(AM63="準",AM63="深"),OR(AN63="準",AN63="深"),OR(AO63="準",AO63="深")),20,IF(AND($D$1="二交代制",OR(AM63="当",AM63="明"),NOT(OR(AND(AM63="当",OR(AN63="明",AM$17=31,AN$18="×"),OR(AO63="休",AM$17=30,AM$17=31,AO$18="×")),AND(AM63="明",OR(AL63="当",AM$17=1),OR(AN63="休",AM$17=31,AN$18="×"))))),30,IF(AND($D$1="三交代制",AL63&lt;&gt;"準",AL63&lt;&gt;"深",OR(AM63="準",AM63="深"),(NOT(OR(AND(AM63="準",OR(AL63="日",AL63="休",AM$17=1,AND(AN63&lt;&gt;"準",AN63&lt;&gt;"深",AL63="")),OR(AN63="休",AND(AN63="準",OR(AO63="休",AM$17=30,AO$18="×")),AM$17=31,AN$18="×",AN63="")),AND(AM63="深",OR(AL63="休",AM$17=1,AND(AN63&lt;&gt;"準",AN63&lt;&gt;"深",AL63="")),OR(AN63="休",AND(OR(AN63="準",AN63="深"),OR(AO63="休",AM$17=30,AO$18="×")),AM$17=31,AN$18="×",AN63="")))))),40,0))))</f>
        <v>0</v>
      </c>
      <c r="AN204" s="193">
        <f t="shared" ref="AN204" si="1008">IF(AND($D$1="二交代制",AN$17&gt;=1,AN$17&lt;=28,AN63="当",AO63="明",AP63="休",AQ63="当"),10,IF(AND($D$1="三交代制",AN$17&gt;=2,AN$17&lt;=30,OR(AN63="準",AN63="深"),OR(AO63="準",AO63="深"),OR(AP63="準",AP63="深")),20,IF(AND($D$1="二交代制",OR(AN63="当",AN63="明"),NOT(OR(AND(AN63="当",OR(AO63="明",AN$17=31,AO$18="×"),OR(AP63="休",AN$17=30,AN$17=31,AP$18="×")),AND(AN63="明",OR(AM63="当",AN$17=1),OR(AO63="休",AN$17=31,AO$18="×"))))),30,IF(AND($D$1="三交代制",AM63&lt;&gt;"準",AM63&lt;&gt;"深",OR(AN63="準",AN63="深"),(NOT(OR(AND(AN63="準",OR(AM63="日",AM63="休",AN$17=1,AND(AO63&lt;&gt;"準",AO63&lt;&gt;"深",AM63="")),OR(AO63="休",AND(AO63="準",OR(AP63="休",AN$17=30,AP$18="×")),AN$17=31,AO$18="×",AO63="")),AND(AN63="深",OR(AM63="休",AN$17=1,AND(AO63&lt;&gt;"準",AO63&lt;&gt;"深",AM63="")),OR(AO63="休",AND(OR(AO63="準",AO63="深"),OR(AP63="休",AN$17=30,AP$18="×")),AN$17=31,AO$18="×",AO63="")))))),40,0))))</f>
        <v>0</v>
      </c>
      <c r="AO204" s="193">
        <f t="shared" ref="AO204" si="1009">IF(AND($D$1="二交代制",AO$17&gt;=1,AO$17&lt;=28,AO63="当",AP63="明",AQ63="休",AR63="当"),10,IF(AND($D$1="三交代制",AO$17&gt;=2,AO$17&lt;=30,OR(AO63="準",AO63="深"),OR(AP63="準",AP63="深"),OR(AQ63="準",AQ63="深")),20,IF(AND($D$1="二交代制",OR(AO63="当",AO63="明"),NOT(OR(AND(AO63="当",OR(AP63="明",AO$17=31,AP$18="×"),OR(AQ63="休",AO$17=30,AO$17=31,AQ$18="×")),AND(AO63="明",OR(AN63="当",AO$17=1),OR(AP63="休",AO$17=31,AP$18="×"))))),30,IF(AND($D$1="三交代制",AN63&lt;&gt;"準",AN63&lt;&gt;"深",OR(AO63="準",AO63="深"),(NOT(OR(AND(AO63="準",OR(AN63="日",AN63="休",AO$17=1,AND(AP63&lt;&gt;"準",AP63&lt;&gt;"深",AN63="")),OR(AP63="休",AND(AP63="準",OR(AQ63="休",AO$17=30,AQ$18="×")),AO$17=31,AP$18="×",AP63="")),AND(AO63="深",OR(AN63="休",AO$17=1,AND(AP63&lt;&gt;"準",AP63&lt;&gt;"深",AN63="")),OR(AP63="休",AND(OR(AP63="準",AP63="深"),OR(AQ63="休",AO$17=30,AQ$18="×")),AO$17=31,AP$18="×",AP63="")))))),40,0))))</f>
        <v>0</v>
      </c>
      <c r="AP204" s="100"/>
      <c r="AQ204" s="100"/>
    </row>
    <row r="205" spans="9:43" x14ac:dyDescent="0.4">
      <c r="I205" s="307"/>
      <c r="J205" s="202"/>
      <c r="K205" s="193"/>
      <c r="L205" s="193"/>
      <c r="M205" s="193"/>
      <c r="N205" s="193"/>
      <c r="O205" s="193"/>
      <c r="P205" s="193"/>
      <c r="Q205" s="193"/>
      <c r="R205" s="193"/>
      <c r="S205" s="193"/>
      <c r="T205" s="193"/>
      <c r="U205" s="193"/>
      <c r="V205" s="193"/>
      <c r="W205" s="193"/>
      <c r="X205" s="193"/>
      <c r="Y205" s="193"/>
      <c r="Z205" s="193"/>
      <c r="AA205" s="193"/>
      <c r="AB205" s="193"/>
      <c r="AC205" s="193"/>
      <c r="AD205" s="193"/>
      <c r="AE205" s="193"/>
      <c r="AF205" s="193"/>
      <c r="AG205" s="193"/>
      <c r="AH205" s="193"/>
      <c r="AI205" s="193"/>
      <c r="AJ205" s="193"/>
      <c r="AK205" s="193"/>
      <c r="AL205" s="193"/>
      <c r="AM205" s="193"/>
      <c r="AN205" s="193"/>
      <c r="AO205" s="193"/>
      <c r="AP205" s="100"/>
      <c r="AQ205" s="100"/>
    </row>
    <row r="206" spans="9:43" x14ac:dyDescent="0.4">
      <c r="I206" s="307"/>
      <c r="J206" s="201" t="str">
        <f t="shared" ref="J206" si="1010">E65</f>
        <v/>
      </c>
      <c r="K206" s="193">
        <f t="shared" ref="K206" si="1011">IF(AND($D$1="二交代制",K$17&gt;=1,K$17&lt;=28,K65="当",L65="明",M65="休",N65="当"),10,IF(AND($D$1="三交代制",K$17&gt;=2,K$17&lt;=30,OR(K65="準",K65="深"),OR(L65="準",L65="深"),OR(M65="準",M65="深")),20,IF(AND($D$1="二交代制",OR(K65="当",K65="明"),NOT(OR(AND(K65="当",OR(L65="明",K$17=31,L$18="×"),OR(M65="休",K$17=30,K$17=31,M$18="×")),AND(K65="明",OR(J65="当",K$17=1),OR(L65="休",K$17=31,L$18="×"))))),30,IF(AND($D$1="三交代制",J65&lt;&gt;"準",J65&lt;&gt;"深",OR(K65="準",K65="深"),(NOT(OR(AND(K65="準",OR(J65="日",J65="休",K$17=1,AND(L65&lt;&gt;"準",L65&lt;&gt;"深",J65="")),OR(L65="休",AND(L65="準",OR(M65="休",K$17=30,M$18="×")),K$17=31,L$18="×",L65="")),AND(K65="深",OR(J65="休",K$17=1,AND(L65&lt;&gt;"準",L65&lt;&gt;"深",J65="")),OR(L65="休",AND(OR(L65="準",L65="深"),OR(M65="休",K$17=30,M$18="×")),K$17=31,L$18="×",L65="")))))),40,0))))</f>
        <v>0</v>
      </c>
      <c r="L206" s="193">
        <f t="shared" ref="L206" si="1012">IF(AND($D$1="二交代制",L$17&gt;=1,L$17&lt;=28,L65="当",M65="明",N65="休",O65="当"),10,IF(AND($D$1="三交代制",L$17&gt;=2,L$17&lt;=30,OR(L65="準",L65="深"),OR(M65="準",M65="深"),OR(N65="準",N65="深")),20,IF(AND($D$1="二交代制",OR(L65="当",L65="明"),NOT(OR(AND(L65="当",OR(M65="明",L$17=31,M$18="×"),OR(N65="休",L$17=30,L$17=31,N$18="×")),AND(L65="明",OR(K65="当",L$17=1),OR(M65="休",L$17=31,M$18="×"))))),30,IF(AND($D$1="三交代制",K65&lt;&gt;"準",K65&lt;&gt;"深",OR(L65="準",L65="深"),(NOT(OR(AND(L65="準",OR(K65="日",K65="休",L$17=1,AND(M65&lt;&gt;"準",M65&lt;&gt;"深",K65="")),OR(M65="休",AND(M65="準",OR(N65="休",L$17=30,N$18="×")),L$17=31,M$18="×",M65="")),AND(L65="深",OR(K65="休",L$17=1,AND(M65&lt;&gt;"準",M65&lt;&gt;"深",K65="")),OR(M65="休",AND(OR(M65="準",M65="深"),OR(N65="休",L$17=30,N$18="×")),L$17=31,M$18="×",M65="")))))),40,0))))</f>
        <v>0</v>
      </c>
      <c r="M206" s="193">
        <f t="shared" ref="M206" si="1013">IF(AND($D$1="二交代制",M$17&gt;=1,M$17&lt;=28,M65="当",N65="明",O65="休",P65="当"),10,IF(AND($D$1="三交代制",M$17&gt;=2,M$17&lt;=30,OR(M65="準",M65="深"),OR(N65="準",N65="深"),OR(O65="準",O65="深")),20,IF(AND($D$1="二交代制",OR(M65="当",M65="明"),NOT(OR(AND(M65="当",OR(N65="明",M$17=31,N$18="×"),OR(O65="休",M$17=30,M$17=31,O$18="×")),AND(M65="明",OR(L65="当",M$17=1),OR(N65="休",M$17=31,N$18="×"))))),30,IF(AND($D$1="三交代制",L65&lt;&gt;"準",L65&lt;&gt;"深",OR(M65="準",M65="深"),(NOT(OR(AND(M65="準",OR(L65="日",L65="休",M$17=1,AND(N65&lt;&gt;"準",N65&lt;&gt;"深",L65="")),OR(N65="休",AND(N65="準",OR(O65="休",M$17=30,O$18="×")),M$17=31,N$18="×",N65="")),AND(M65="深",OR(L65="休",M$17=1,AND(N65&lt;&gt;"準",N65&lt;&gt;"深",L65="")),OR(N65="休",AND(OR(N65="準",N65="深"),OR(O65="休",M$17=30,O$18="×")),M$17=31,N$18="×",N65="")))))),40,0))))</f>
        <v>0</v>
      </c>
      <c r="N206" s="193">
        <f t="shared" ref="N206" si="1014">IF(AND($D$1="二交代制",N$17&gt;=1,N$17&lt;=28,N65="当",O65="明",P65="休",Q65="当"),10,IF(AND($D$1="三交代制",N$17&gt;=2,N$17&lt;=30,OR(N65="準",N65="深"),OR(O65="準",O65="深"),OR(P65="準",P65="深")),20,IF(AND($D$1="二交代制",OR(N65="当",N65="明"),NOT(OR(AND(N65="当",OR(O65="明",N$17=31,O$18="×"),OR(P65="休",N$17=30,N$17=31,P$18="×")),AND(N65="明",OR(M65="当",N$17=1),OR(O65="休",N$17=31,O$18="×"))))),30,IF(AND($D$1="三交代制",M65&lt;&gt;"準",M65&lt;&gt;"深",OR(N65="準",N65="深"),(NOT(OR(AND(N65="準",OR(M65="日",M65="休",N$17=1,AND(O65&lt;&gt;"準",O65&lt;&gt;"深",M65="")),OR(O65="休",AND(O65="準",OR(P65="休",N$17=30,P$18="×")),N$17=31,O$18="×",O65="")),AND(N65="深",OR(M65="休",N$17=1,AND(O65&lt;&gt;"準",O65&lt;&gt;"深",M65="")),OR(O65="休",AND(OR(O65="準",O65="深"),OR(P65="休",N$17=30,P$18="×")),N$17=31,O$18="×",O65="")))))),40,0))))</f>
        <v>0</v>
      </c>
      <c r="O206" s="193">
        <f t="shared" ref="O206" si="1015">IF(AND($D$1="二交代制",O$17&gt;=1,O$17&lt;=28,O65="当",P65="明",Q65="休",R65="当"),10,IF(AND($D$1="三交代制",O$17&gt;=2,O$17&lt;=30,OR(O65="準",O65="深"),OR(P65="準",P65="深"),OR(Q65="準",Q65="深")),20,IF(AND($D$1="二交代制",OR(O65="当",O65="明"),NOT(OR(AND(O65="当",OR(P65="明",O$17=31,P$18="×"),OR(Q65="休",O$17=30,O$17=31,Q$18="×")),AND(O65="明",OR(N65="当",O$17=1),OR(P65="休",O$17=31,P$18="×"))))),30,IF(AND($D$1="三交代制",N65&lt;&gt;"準",N65&lt;&gt;"深",OR(O65="準",O65="深"),(NOT(OR(AND(O65="準",OR(N65="日",N65="休",O$17=1,AND(P65&lt;&gt;"準",P65&lt;&gt;"深",N65="")),OR(P65="休",AND(P65="準",OR(Q65="休",O$17=30,Q$18="×")),O$17=31,P$18="×",P65="")),AND(O65="深",OR(N65="休",O$17=1,AND(P65&lt;&gt;"準",P65&lt;&gt;"深",N65="")),OR(P65="休",AND(OR(P65="準",P65="深"),OR(Q65="休",O$17=30,Q$18="×")),O$17=31,P$18="×",P65="")))))),40,0))))</f>
        <v>0</v>
      </c>
      <c r="P206" s="193">
        <f t="shared" ref="P206" si="1016">IF(AND($D$1="二交代制",P$17&gt;=1,P$17&lt;=28,P65="当",Q65="明",R65="休",S65="当"),10,IF(AND($D$1="三交代制",P$17&gt;=2,P$17&lt;=30,OR(P65="準",P65="深"),OR(Q65="準",Q65="深"),OR(R65="準",R65="深")),20,IF(AND($D$1="二交代制",OR(P65="当",P65="明"),NOT(OR(AND(P65="当",OR(Q65="明",P$17=31,Q$18="×"),OR(R65="休",P$17=30,P$17=31,R$18="×")),AND(P65="明",OR(O65="当",P$17=1),OR(Q65="休",P$17=31,Q$18="×"))))),30,IF(AND($D$1="三交代制",O65&lt;&gt;"準",O65&lt;&gt;"深",OR(P65="準",P65="深"),(NOT(OR(AND(P65="準",OR(O65="日",O65="休",P$17=1,AND(Q65&lt;&gt;"準",Q65&lt;&gt;"深",O65="")),OR(Q65="休",AND(Q65="準",OR(R65="休",P$17=30,R$18="×")),P$17=31,Q$18="×",Q65="")),AND(P65="深",OR(O65="休",P$17=1,AND(Q65&lt;&gt;"準",Q65&lt;&gt;"深",O65="")),OR(Q65="休",AND(OR(Q65="準",Q65="深"),OR(R65="休",P$17=30,R$18="×")),P$17=31,Q$18="×",Q65="")))))),40,0))))</f>
        <v>0</v>
      </c>
      <c r="Q206" s="193">
        <f t="shared" ref="Q206" si="1017">IF(AND($D$1="二交代制",Q$17&gt;=1,Q$17&lt;=28,Q65="当",R65="明",S65="休",T65="当"),10,IF(AND($D$1="三交代制",Q$17&gt;=2,Q$17&lt;=30,OR(Q65="準",Q65="深"),OR(R65="準",R65="深"),OR(S65="準",S65="深")),20,IF(AND($D$1="二交代制",OR(Q65="当",Q65="明"),NOT(OR(AND(Q65="当",OR(R65="明",Q$17=31,R$18="×"),OR(S65="休",Q$17=30,Q$17=31,S$18="×")),AND(Q65="明",OR(P65="当",Q$17=1),OR(R65="休",Q$17=31,R$18="×"))))),30,IF(AND($D$1="三交代制",P65&lt;&gt;"準",P65&lt;&gt;"深",OR(Q65="準",Q65="深"),(NOT(OR(AND(Q65="準",OR(P65="日",P65="休",Q$17=1,AND(R65&lt;&gt;"準",R65&lt;&gt;"深",P65="")),OR(R65="休",AND(R65="準",OR(S65="休",Q$17=30,S$18="×")),Q$17=31,R$18="×",R65="")),AND(Q65="深",OR(P65="休",Q$17=1,AND(R65&lt;&gt;"準",R65&lt;&gt;"深",P65="")),OR(R65="休",AND(OR(R65="準",R65="深"),OR(S65="休",Q$17=30,S$18="×")),Q$17=31,R$18="×",R65="")))))),40,0))))</f>
        <v>0</v>
      </c>
      <c r="R206" s="193">
        <f t="shared" ref="R206" si="1018">IF(AND($D$1="二交代制",R$17&gt;=1,R$17&lt;=28,R65="当",S65="明",T65="休",U65="当"),10,IF(AND($D$1="三交代制",R$17&gt;=2,R$17&lt;=30,OR(R65="準",R65="深"),OR(S65="準",S65="深"),OR(T65="準",T65="深")),20,IF(AND($D$1="二交代制",OR(R65="当",R65="明"),NOT(OR(AND(R65="当",OR(S65="明",R$17=31,S$18="×"),OR(T65="休",R$17=30,R$17=31,T$18="×")),AND(R65="明",OR(Q65="当",R$17=1),OR(S65="休",R$17=31,S$18="×"))))),30,IF(AND($D$1="三交代制",Q65&lt;&gt;"準",Q65&lt;&gt;"深",OR(R65="準",R65="深"),(NOT(OR(AND(R65="準",OR(Q65="日",Q65="休",R$17=1,AND(S65&lt;&gt;"準",S65&lt;&gt;"深",Q65="")),OR(S65="休",AND(S65="準",OR(T65="休",R$17=30,T$18="×")),R$17=31,S$18="×",S65="")),AND(R65="深",OR(Q65="休",R$17=1,AND(S65&lt;&gt;"準",S65&lt;&gt;"深",Q65="")),OR(S65="休",AND(OR(S65="準",S65="深"),OR(T65="休",R$17=30,T$18="×")),R$17=31,S$18="×",S65="")))))),40,0))))</f>
        <v>0</v>
      </c>
      <c r="S206" s="193">
        <f t="shared" ref="S206" si="1019">IF(AND($D$1="二交代制",S$17&gt;=1,S$17&lt;=28,S65="当",T65="明",U65="休",V65="当"),10,IF(AND($D$1="三交代制",S$17&gt;=2,S$17&lt;=30,OR(S65="準",S65="深"),OR(T65="準",T65="深"),OR(U65="準",U65="深")),20,IF(AND($D$1="二交代制",OR(S65="当",S65="明"),NOT(OR(AND(S65="当",OR(T65="明",S$17=31,T$18="×"),OR(U65="休",S$17=30,S$17=31,U$18="×")),AND(S65="明",OR(R65="当",S$17=1),OR(T65="休",S$17=31,T$18="×"))))),30,IF(AND($D$1="三交代制",R65&lt;&gt;"準",R65&lt;&gt;"深",OR(S65="準",S65="深"),(NOT(OR(AND(S65="準",OR(R65="日",R65="休",S$17=1,AND(T65&lt;&gt;"準",T65&lt;&gt;"深",R65="")),OR(T65="休",AND(T65="準",OR(U65="休",S$17=30,U$18="×")),S$17=31,T$18="×",T65="")),AND(S65="深",OR(R65="休",S$17=1,AND(T65&lt;&gt;"準",T65&lt;&gt;"深",R65="")),OR(T65="休",AND(OR(T65="準",T65="深"),OR(U65="休",S$17=30,U$18="×")),S$17=31,T$18="×",T65="")))))),40,0))))</f>
        <v>0</v>
      </c>
      <c r="T206" s="193">
        <f t="shared" ref="T206" si="1020">IF(AND($D$1="二交代制",T$17&gt;=1,T$17&lt;=28,T65="当",U65="明",V65="休",W65="当"),10,IF(AND($D$1="三交代制",T$17&gt;=2,T$17&lt;=30,OR(T65="準",T65="深"),OR(U65="準",U65="深"),OR(V65="準",V65="深")),20,IF(AND($D$1="二交代制",OR(T65="当",T65="明"),NOT(OR(AND(T65="当",OR(U65="明",T$17=31,U$18="×"),OR(V65="休",T$17=30,T$17=31,V$18="×")),AND(T65="明",OR(S65="当",T$17=1),OR(U65="休",T$17=31,U$18="×"))))),30,IF(AND($D$1="三交代制",S65&lt;&gt;"準",S65&lt;&gt;"深",OR(T65="準",T65="深"),(NOT(OR(AND(T65="準",OR(S65="日",S65="休",T$17=1,AND(U65&lt;&gt;"準",U65&lt;&gt;"深",S65="")),OR(U65="休",AND(U65="準",OR(V65="休",T$17=30,V$18="×")),T$17=31,U$18="×",U65="")),AND(T65="深",OR(S65="休",T$17=1,AND(U65&lt;&gt;"準",U65&lt;&gt;"深",S65="")),OR(U65="休",AND(OR(U65="準",U65="深"),OR(V65="休",T$17=30,V$18="×")),T$17=31,U$18="×",U65="")))))),40,0))))</f>
        <v>0</v>
      </c>
      <c r="U206" s="193">
        <f t="shared" ref="U206" si="1021">IF(AND($D$1="二交代制",U$17&gt;=1,U$17&lt;=28,U65="当",V65="明",W65="休",X65="当"),10,IF(AND($D$1="三交代制",U$17&gt;=2,U$17&lt;=30,OR(U65="準",U65="深"),OR(V65="準",V65="深"),OR(W65="準",W65="深")),20,IF(AND($D$1="二交代制",OR(U65="当",U65="明"),NOT(OR(AND(U65="当",OR(V65="明",U$17=31,V$18="×"),OR(W65="休",U$17=30,U$17=31,W$18="×")),AND(U65="明",OR(T65="当",U$17=1),OR(V65="休",U$17=31,V$18="×"))))),30,IF(AND($D$1="三交代制",T65&lt;&gt;"準",T65&lt;&gt;"深",OR(U65="準",U65="深"),(NOT(OR(AND(U65="準",OR(T65="日",T65="休",U$17=1,AND(V65&lt;&gt;"準",V65&lt;&gt;"深",T65="")),OR(V65="休",AND(V65="準",OR(W65="休",U$17=30,W$18="×")),U$17=31,V$18="×",V65="")),AND(U65="深",OR(T65="休",U$17=1,AND(V65&lt;&gt;"準",V65&lt;&gt;"深",T65="")),OR(V65="休",AND(OR(V65="準",V65="深"),OR(W65="休",U$17=30,W$18="×")),U$17=31,V$18="×",V65="")))))),40,0))))</f>
        <v>0</v>
      </c>
      <c r="V206" s="193">
        <f t="shared" ref="V206" si="1022">IF(AND($D$1="二交代制",V$17&gt;=1,V$17&lt;=28,V65="当",W65="明",X65="休",Y65="当"),10,IF(AND($D$1="三交代制",V$17&gt;=2,V$17&lt;=30,OR(V65="準",V65="深"),OR(W65="準",W65="深"),OR(X65="準",X65="深")),20,IF(AND($D$1="二交代制",OR(V65="当",V65="明"),NOT(OR(AND(V65="当",OR(W65="明",V$17=31,W$18="×"),OR(X65="休",V$17=30,V$17=31,X$18="×")),AND(V65="明",OR(U65="当",V$17=1),OR(W65="休",V$17=31,W$18="×"))))),30,IF(AND($D$1="三交代制",U65&lt;&gt;"準",U65&lt;&gt;"深",OR(V65="準",V65="深"),(NOT(OR(AND(V65="準",OR(U65="日",U65="休",V$17=1,AND(W65&lt;&gt;"準",W65&lt;&gt;"深",U65="")),OR(W65="休",AND(W65="準",OR(X65="休",V$17=30,X$18="×")),V$17=31,W$18="×",W65="")),AND(V65="深",OR(U65="休",V$17=1,AND(W65&lt;&gt;"準",W65&lt;&gt;"深",U65="")),OR(W65="休",AND(OR(W65="準",W65="深"),OR(X65="休",V$17=30,X$18="×")),V$17=31,W$18="×",W65="")))))),40,0))))</f>
        <v>0</v>
      </c>
      <c r="W206" s="193">
        <f t="shared" ref="W206" si="1023">IF(AND($D$1="二交代制",W$17&gt;=1,W$17&lt;=28,W65="当",X65="明",Y65="休",Z65="当"),10,IF(AND($D$1="三交代制",W$17&gt;=2,W$17&lt;=30,OR(W65="準",W65="深"),OR(X65="準",X65="深"),OR(Y65="準",Y65="深")),20,IF(AND($D$1="二交代制",OR(W65="当",W65="明"),NOT(OR(AND(W65="当",OR(X65="明",W$17=31,X$18="×"),OR(Y65="休",W$17=30,W$17=31,Y$18="×")),AND(W65="明",OR(V65="当",W$17=1),OR(X65="休",W$17=31,X$18="×"))))),30,IF(AND($D$1="三交代制",V65&lt;&gt;"準",V65&lt;&gt;"深",OR(W65="準",W65="深"),(NOT(OR(AND(W65="準",OR(V65="日",V65="休",W$17=1,AND(X65&lt;&gt;"準",X65&lt;&gt;"深",V65="")),OR(X65="休",AND(X65="準",OR(Y65="休",W$17=30,Y$18="×")),W$17=31,X$18="×",X65="")),AND(W65="深",OR(V65="休",W$17=1,AND(X65&lt;&gt;"準",X65&lt;&gt;"深",V65="")),OR(X65="休",AND(OR(X65="準",X65="深"),OR(Y65="休",W$17=30,Y$18="×")),W$17=31,X$18="×",X65="")))))),40,0))))</f>
        <v>0</v>
      </c>
      <c r="X206" s="193">
        <f t="shared" ref="X206" si="1024">IF(AND($D$1="二交代制",X$17&gt;=1,X$17&lt;=28,X65="当",Y65="明",Z65="休",AA65="当"),10,IF(AND($D$1="三交代制",X$17&gt;=2,X$17&lt;=30,OR(X65="準",X65="深"),OR(Y65="準",Y65="深"),OR(Z65="準",Z65="深")),20,IF(AND($D$1="二交代制",OR(X65="当",X65="明"),NOT(OR(AND(X65="当",OR(Y65="明",X$17=31,Y$18="×"),OR(Z65="休",X$17=30,X$17=31,Z$18="×")),AND(X65="明",OR(W65="当",X$17=1),OR(Y65="休",X$17=31,Y$18="×"))))),30,IF(AND($D$1="三交代制",W65&lt;&gt;"準",W65&lt;&gt;"深",OR(X65="準",X65="深"),(NOT(OR(AND(X65="準",OR(W65="日",W65="休",X$17=1,AND(Y65&lt;&gt;"準",Y65&lt;&gt;"深",W65="")),OR(Y65="休",AND(Y65="準",OR(Z65="休",X$17=30,Z$18="×")),X$17=31,Y$18="×",Y65="")),AND(X65="深",OR(W65="休",X$17=1,AND(Y65&lt;&gt;"準",Y65&lt;&gt;"深",W65="")),OR(Y65="休",AND(OR(Y65="準",Y65="深"),OR(Z65="休",X$17=30,Z$18="×")),X$17=31,Y$18="×",Y65="")))))),40,0))))</f>
        <v>0</v>
      </c>
      <c r="Y206" s="193">
        <f t="shared" ref="Y206" si="1025">IF(AND($D$1="二交代制",Y$17&gt;=1,Y$17&lt;=28,Y65="当",Z65="明",AA65="休",AB65="当"),10,IF(AND($D$1="三交代制",Y$17&gt;=2,Y$17&lt;=30,OR(Y65="準",Y65="深"),OR(Z65="準",Z65="深"),OR(AA65="準",AA65="深")),20,IF(AND($D$1="二交代制",OR(Y65="当",Y65="明"),NOT(OR(AND(Y65="当",OR(Z65="明",Y$17=31,Z$18="×"),OR(AA65="休",Y$17=30,Y$17=31,AA$18="×")),AND(Y65="明",OR(X65="当",Y$17=1),OR(Z65="休",Y$17=31,Z$18="×"))))),30,IF(AND($D$1="三交代制",X65&lt;&gt;"準",X65&lt;&gt;"深",OR(Y65="準",Y65="深"),(NOT(OR(AND(Y65="準",OR(X65="日",X65="休",Y$17=1,AND(Z65&lt;&gt;"準",Z65&lt;&gt;"深",X65="")),OR(Z65="休",AND(Z65="準",OR(AA65="休",Y$17=30,AA$18="×")),Y$17=31,Z$18="×",Z65="")),AND(Y65="深",OR(X65="休",Y$17=1,AND(Z65&lt;&gt;"準",Z65&lt;&gt;"深",X65="")),OR(Z65="休",AND(OR(Z65="準",Z65="深"),OR(AA65="休",Y$17=30,AA$18="×")),Y$17=31,Z$18="×",Z65="")))))),40,0))))</f>
        <v>0</v>
      </c>
      <c r="Z206" s="193">
        <f t="shared" ref="Z206" si="1026">IF(AND($D$1="二交代制",Z$17&gt;=1,Z$17&lt;=28,Z65="当",AA65="明",AB65="休",AC65="当"),10,IF(AND($D$1="三交代制",Z$17&gt;=2,Z$17&lt;=30,OR(Z65="準",Z65="深"),OR(AA65="準",AA65="深"),OR(AB65="準",AB65="深")),20,IF(AND($D$1="二交代制",OR(Z65="当",Z65="明"),NOT(OR(AND(Z65="当",OR(AA65="明",Z$17=31,AA$18="×"),OR(AB65="休",Z$17=30,Z$17=31,AB$18="×")),AND(Z65="明",OR(Y65="当",Z$17=1),OR(AA65="休",Z$17=31,AA$18="×"))))),30,IF(AND($D$1="三交代制",Y65&lt;&gt;"準",Y65&lt;&gt;"深",OR(Z65="準",Z65="深"),(NOT(OR(AND(Z65="準",OR(Y65="日",Y65="休",Z$17=1,AND(AA65&lt;&gt;"準",AA65&lt;&gt;"深",Y65="")),OR(AA65="休",AND(AA65="準",OR(AB65="休",Z$17=30,AB$18="×")),Z$17=31,AA$18="×",AA65="")),AND(Z65="深",OR(Y65="休",Z$17=1,AND(AA65&lt;&gt;"準",AA65&lt;&gt;"深",Y65="")),OR(AA65="休",AND(OR(AA65="準",AA65="深"),OR(AB65="休",Z$17=30,AB$18="×")),Z$17=31,AA$18="×",AA65="")))))),40,0))))</f>
        <v>0</v>
      </c>
      <c r="AA206" s="193">
        <f t="shared" ref="AA206" si="1027">IF(AND($D$1="二交代制",AA$17&gt;=1,AA$17&lt;=28,AA65="当",AB65="明",AC65="休",AD65="当"),10,IF(AND($D$1="三交代制",AA$17&gt;=2,AA$17&lt;=30,OR(AA65="準",AA65="深"),OR(AB65="準",AB65="深"),OR(AC65="準",AC65="深")),20,IF(AND($D$1="二交代制",OR(AA65="当",AA65="明"),NOT(OR(AND(AA65="当",OR(AB65="明",AA$17=31,AB$18="×"),OR(AC65="休",AA$17=30,AA$17=31,AC$18="×")),AND(AA65="明",OR(Z65="当",AA$17=1),OR(AB65="休",AA$17=31,AB$18="×"))))),30,IF(AND($D$1="三交代制",Z65&lt;&gt;"準",Z65&lt;&gt;"深",OR(AA65="準",AA65="深"),(NOT(OR(AND(AA65="準",OR(Z65="日",Z65="休",AA$17=1,AND(AB65&lt;&gt;"準",AB65&lt;&gt;"深",Z65="")),OR(AB65="休",AND(AB65="準",OR(AC65="休",AA$17=30,AC$18="×")),AA$17=31,AB$18="×",AB65="")),AND(AA65="深",OR(Z65="休",AA$17=1,AND(AB65&lt;&gt;"準",AB65&lt;&gt;"深",Z65="")),OR(AB65="休",AND(OR(AB65="準",AB65="深"),OR(AC65="休",AA$17=30,AC$18="×")),AA$17=31,AB$18="×",AB65="")))))),40,0))))</f>
        <v>0</v>
      </c>
      <c r="AB206" s="193">
        <f t="shared" ref="AB206" si="1028">IF(AND($D$1="二交代制",AB$17&gt;=1,AB$17&lt;=28,AB65="当",AC65="明",AD65="休",AE65="当"),10,IF(AND($D$1="三交代制",AB$17&gt;=2,AB$17&lt;=30,OR(AB65="準",AB65="深"),OR(AC65="準",AC65="深"),OR(AD65="準",AD65="深")),20,IF(AND($D$1="二交代制",OR(AB65="当",AB65="明"),NOT(OR(AND(AB65="当",OR(AC65="明",AB$17=31,AC$18="×"),OR(AD65="休",AB$17=30,AB$17=31,AD$18="×")),AND(AB65="明",OR(AA65="当",AB$17=1),OR(AC65="休",AB$17=31,AC$18="×"))))),30,IF(AND($D$1="三交代制",AA65&lt;&gt;"準",AA65&lt;&gt;"深",OR(AB65="準",AB65="深"),(NOT(OR(AND(AB65="準",OR(AA65="日",AA65="休",AB$17=1,AND(AC65&lt;&gt;"準",AC65&lt;&gt;"深",AA65="")),OR(AC65="休",AND(AC65="準",OR(AD65="休",AB$17=30,AD$18="×")),AB$17=31,AC$18="×",AC65="")),AND(AB65="深",OR(AA65="休",AB$17=1,AND(AC65&lt;&gt;"準",AC65&lt;&gt;"深",AA65="")),OR(AC65="休",AND(OR(AC65="準",AC65="深"),OR(AD65="休",AB$17=30,AD$18="×")),AB$17=31,AC$18="×",AC65="")))))),40,0))))</f>
        <v>0</v>
      </c>
      <c r="AC206" s="193">
        <f t="shared" ref="AC206" si="1029">IF(AND($D$1="二交代制",AC$17&gt;=1,AC$17&lt;=28,AC65="当",AD65="明",AE65="休",AF65="当"),10,IF(AND($D$1="三交代制",AC$17&gt;=2,AC$17&lt;=30,OR(AC65="準",AC65="深"),OR(AD65="準",AD65="深"),OR(AE65="準",AE65="深")),20,IF(AND($D$1="二交代制",OR(AC65="当",AC65="明"),NOT(OR(AND(AC65="当",OR(AD65="明",AC$17=31,AD$18="×"),OR(AE65="休",AC$17=30,AC$17=31,AE$18="×")),AND(AC65="明",OR(AB65="当",AC$17=1),OR(AD65="休",AC$17=31,AD$18="×"))))),30,IF(AND($D$1="三交代制",AB65&lt;&gt;"準",AB65&lt;&gt;"深",OR(AC65="準",AC65="深"),(NOT(OR(AND(AC65="準",OR(AB65="日",AB65="休",AC$17=1,AND(AD65&lt;&gt;"準",AD65&lt;&gt;"深",AB65="")),OR(AD65="休",AND(AD65="準",OR(AE65="休",AC$17=30,AE$18="×")),AC$17=31,AD$18="×",AD65="")),AND(AC65="深",OR(AB65="休",AC$17=1,AND(AD65&lt;&gt;"準",AD65&lt;&gt;"深",AB65="")),OR(AD65="休",AND(OR(AD65="準",AD65="深"),OR(AE65="休",AC$17=30,AE$18="×")),AC$17=31,AD$18="×",AD65="")))))),40,0))))</f>
        <v>0</v>
      </c>
      <c r="AD206" s="193">
        <f t="shared" ref="AD206" si="1030">IF(AND($D$1="二交代制",AD$17&gt;=1,AD$17&lt;=28,AD65="当",AE65="明",AF65="休",AG65="当"),10,IF(AND($D$1="三交代制",AD$17&gt;=2,AD$17&lt;=30,OR(AD65="準",AD65="深"),OR(AE65="準",AE65="深"),OR(AF65="準",AF65="深")),20,IF(AND($D$1="二交代制",OR(AD65="当",AD65="明"),NOT(OR(AND(AD65="当",OR(AE65="明",AD$17=31,AE$18="×"),OR(AF65="休",AD$17=30,AD$17=31,AF$18="×")),AND(AD65="明",OR(AC65="当",AD$17=1),OR(AE65="休",AD$17=31,AE$18="×"))))),30,IF(AND($D$1="三交代制",AC65&lt;&gt;"準",AC65&lt;&gt;"深",OR(AD65="準",AD65="深"),(NOT(OR(AND(AD65="準",OR(AC65="日",AC65="休",AD$17=1,AND(AE65&lt;&gt;"準",AE65&lt;&gt;"深",AC65="")),OR(AE65="休",AND(AE65="準",OR(AF65="休",AD$17=30,AF$18="×")),AD$17=31,AE$18="×",AE65="")),AND(AD65="深",OR(AC65="休",AD$17=1,AND(AE65&lt;&gt;"準",AE65&lt;&gt;"深",AC65="")),OR(AE65="休",AND(OR(AE65="準",AE65="深"),OR(AF65="休",AD$17=30,AF$18="×")),AD$17=31,AE$18="×",AE65="")))))),40,0))))</f>
        <v>0</v>
      </c>
      <c r="AE206" s="193">
        <f t="shared" ref="AE206" si="1031">IF(AND($D$1="二交代制",AE$17&gt;=1,AE$17&lt;=28,AE65="当",AF65="明",AG65="休",AH65="当"),10,IF(AND($D$1="三交代制",AE$17&gt;=2,AE$17&lt;=30,OR(AE65="準",AE65="深"),OR(AF65="準",AF65="深"),OR(AG65="準",AG65="深")),20,IF(AND($D$1="二交代制",OR(AE65="当",AE65="明"),NOT(OR(AND(AE65="当",OR(AF65="明",AE$17=31,AF$18="×"),OR(AG65="休",AE$17=30,AE$17=31,AG$18="×")),AND(AE65="明",OR(AD65="当",AE$17=1),OR(AF65="休",AE$17=31,AF$18="×"))))),30,IF(AND($D$1="三交代制",AD65&lt;&gt;"準",AD65&lt;&gt;"深",OR(AE65="準",AE65="深"),(NOT(OR(AND(AE65="準",OR(AD65="日",AD65="休",AE$17=1,AND(AF65&lt;&gt;"準",AF65&lt;&gt;"深",AD65="")),OR(AF65="休",AND(AF65="準",OR(AG65="休",AE$17=30,AG$18="×")),AE$17=31,AF$18="×",AF65="")),AND(AE65="深",OR(AD65="休",AE$17=1,AND(AF65&lt;&gt;"準",AF65&lt;&gt;"深",AD65="")),OR(AF65="休",AND(OR(AF65="準",AF65="深"),OR(AG65="休",AE$17=30,AG$18="×")),AE$17=31,AF$18="×",AF65="")))))),40,0))))</f>
        <v>0</v>
      </c>
      <c r="AF206" s="193">
        <f t="shared" ref="AF206" si="1032">IF(AND($D$1="二交代制",AF$17&gt;=1,AF$17&lt;=28,AF65="当",AG65="明",AH65="休",AI65="当"),10,IF(AND($D$1="三交代制",AF$17&gt;=2,AF$17&lt;=30,OR(AF65="準",AF65="深"),OR(AG65="準",AG65="深"),OR(AH65="準",AH65="深")),20,IF(AND($D$1="二交代制",OR(AF65="当",AF65="明"),NOT(OR(AND(AF65="当",OR(AG65="明",AF$17=31,AG$18="×"),OR(AH65="休",AF$17=30,AF$17=31,AH$18="×")),AND(AF65="明",OR(AE65="当",AF$17=1),OR(AG65="休",AF$17=31,AG$18="×"))))),30,IF(AND($D$1="三交代制",AE65&lt;&gt;"準",AE65&lt;&gt;"深",OR(AF65="準",AF65="深"),(NOT(OR(AND(AF65="準",OR(AE65="日",AE65="休",AF$17=1,AND(AG65&lt;&gt;"準",AG65&lt;&gt;"深",AE65="")),OR(AG65="休",AND(AG65="準",OR(AH65="休",AF$17=30,AH$18="×")),AF$17=31,AG$18="×",AG65="")),AND(AF65="深",OR(AE65="休",AF$17=1,AND(AG65&lt;&gt;"準",AG65&lt;&gt;"深",AE65="")),OR(AG65="休",AND(OR(AG65="準",AG65="深"),OR(AH65="休",AF$17=30,AH$18="×")),AF$17=31,AG$18="×",AG65="")))))),40,0))))</f>
        <v>0</v>
      </c>
      <c r="AG206" s="193">
        <f t="shared" ref="AG206" si="1033">IF(AND($D$1="二交代制",AG$17&gt;=1,AG$17&lt;=28,AG65="当",AH65="明",AI65="休",AJ65="当"),10,IF(AND($D$1="三交代制",AG$17&gt;=2,AG$17&lt;=30,OR(AG65="準",AG65="深"),OR(AH65="準",AH65="深"),OR(AI65="準",AI65="深")),20,IF(AND($D$1="二交代制",OR(AG65="当",AG65="明"),NOT(OR(AND(AG65="当",OR(AH65="明",AG$17=31,AH$18="×"),OR(AI65="休",AG$17=30,AG$17=31,AI$18="×")),AND(AG65="明",OR(AF65="当",AG$17=1),OR(AH65="休",AG$17=31,AH$18="×"))))),30,IF(AND($D$1="三交代制",AF65&lt;&gt;"準",AF65&lt;&gt;"深",OR(AG65="準",AG65="深"),(NOT(OR(AND(AG65="準",OR(AF65="日",AF65="休",AG$17=1,AND(AH65&lt;&gt;"準",AH65&lt;&gt;"深",AF65="")),OR(AH65="休",AND(AH65="準",OR(AI65="休",AG$17=30,AI$18="×")),AG$17=31,AH$18="×",AH65="")),AND(AG65="深",OR(AF65="休",AG$17=1,AND(AH65&lt;&gt;"準",AH65&lt;&gt;"深",AF65="")),OR(AH65="休",AND(OR(AH65="準",AH65="深"),OR(AI65="休",AG$17=30,AI$18="×")),AG$17=31,AH$18="×",AH65="")))))),40,0))))</f>
        <v>0</v>
      </c>
      <c r="AH206" s="193">
        <f t="shared" ref="AH206" si="1034">IF(AND($D$1="二交代制",AH$17&gt;=1,AH$17&lt;=28,AH65="当",AI65="明",AJ65="休",AK65="当"),10,IF(AND($D$1="三交代制",AH$17&gt;=2,AH$17&lt;=30,OR(AH65="準",AH65="深"),OR(AI65="準",AI65="深"),OR(AJ65="準",AJ65="深")),20,IF(AND($D$1="二交代制",OR(AH65="当",AH65="明"),NOT(OR(AND(AH65="当",OR(AI65="明",AH$17=31,AI$18="×"),OR(AJ65="休",AH$17=30,AH$17=31,AJ$18="×")),AND(AH65="明",OR(AG65="当",AH$17=1),OR(AI65="休",AH$17=31,AI$18="×"))))),30,IF(AND($D$1="三交代制",AG65&lt;&gt;"準",AG65&lt;&gt;"深",OR(AH65="準",AH65="深"),(NOT(OR(AND(AH65="準",OR(AG65="日",AG65="休",AH$17=1,AND(AI65&lt;&gt;"準",AI65&lt;&gt;"深",AG65="")),OR(AI65="休",AND(AI65="準",OR(AJ65="休",AH$17=30,AJ$18="×")),AH$17=31,AI$18="×",AI65="")),AND(AH65="深",OR(AG65="休",AH$17=1,AND(AI65&lt;&gt;"準",AI65&lt;&gt;"深",AG65="")),OR(AI65="休",AND(OR(AI65="準",AI65="深"),OR(AJ65="休",AH$17=30,AJ$18="×")),AH$17=31,AI$18="×",AI65="")))))),40,0))))</f>
        <v>0</v>
      </c>
      <c r="AI206" s="193">
        <f t="shared" ref="AI206" si="1035">IF(AND($D$1="二交代制",AI$17&gt;=1,AI$17&lt;=28,AI65="当",AJ65="明",AK65="休",AL65="当"),10,IF(AND($D$1="三交代制",AI$17&gt;=2,AI$17&lt;=30,OR(AI65="準",AI65="深"),OR(AJ65="準",AJ65="深"),OR(AK65="準",AK65="深")),20,IF(AND($D$1="二交代制",OR(AI65="当",AI65="明"),NOT(OR(AND(AI65="当",OR(AJ65="明",AI$17=31,AJ$18="×"),OR(AK65="休",AI$17=30,AI$17=31,AK$18="×")),AND(AI65="明",OR(AH65="当",AI$17=1),OR(AJ65="休",AI$17=31,AJ$18="×"))))),30,IF(AND($D$1="三交代制",AH65&lt;&gt;"準",AH65&lt;&gt;"深",OR(AI65="準",AI65="深"),(NOT(OR(AND(AI65="準",OR(AH65="日",AH65="休",AI$17=1,AND(AJ65&lt;&gt;"準",AJ65&lt;&gt;"深",AH65="")),OR(AJ65="休",AND(AJ65="準",OR(AK65="休",AI$17=30,AK$18="×")),AI$17=31,AJ$18="×",AJ65="")),AND(AI65="深",OR(AH65="休",AI$17=1,AND(AJ65&lt;&gt;"準",AJ65&lt;&gt;"深",AH65="")),OR(AJ65="休",AND(OR(AJ65="準",AJ65="深"),OR(AK65="休",AI$17=30,AK$18="×")),AI$17=31,AJ$18="×",AJ65="")))))),40,0))))</f>
        <v>0</v>
      </c>
      <c r="AJ206" s="193">
        <f t="shared" ref="AJ206" si="1036">IF(AND($D$1="二交代制",AJ$17&gt;=1,AJ$17&lt;=28,AJ65="当",AK65="明",AL65="休",AM65="当"),10,IF(AND($D$1="三交代制",AJ$17&gt;=2,AJ$17&lt;=30,OR(AJ65="準",AJ65="深"),OR(AK65="準",AK65="深"),OR(AL65="準",AL65="深")),20,IF(AND($D$1="二交代制",OR(AJ65="当",AJ65="明"),NOT(OR(AND(AJ65="当",OR(AK65="明",AJ$17=31,AK$18="×"),OR(AL65="休",AJ$17=30,AJ$17=31,AL$18="×")),AND(AJ65="明",OR(AI65="当",AJ$17=1),OR(AK65="休",AJ$17=31,AK$18="×"))))),30,IF(AND($D$1="三交代制",AI65&lt;&gt;"準",AI65&lt;&gt;"深",OR(AJ65="準",AJ65="深"),(NOT(OR(AND(AJ65="準",OR(AI65="日",AI65="休",AJ$17=1,AND(AK65&lt;&gt;"準",AK65&lt;&gt;"深",AI65="")),OR(AK65="休",AND(AK65="準",OR(AL65="休",AJ$17=30,AL$18="×")),AJ$17=31,AK$18="×",AK65="")),AND(AJ65="深",OR(AI65="休",AJ$17=1,AND(AK65&lt;&gt;"準",AK65&lt;&gt;"深",AI65="")),OR(AK65="休",AND(OR(AK65="準",AK65="深"),OR(AL65="休",AJ$17=30,AL$18="×")),AJ$17=31,AK$18="×",AK65="")))))),40,0))))</f>
        <v>0</v>
      </c>
      <c r="AK206" s="193">
        <f t="shared" ref="AK206" si="1037">IF(AND($D$1="二交代制",AK$17&gt;=1,AK$17&lt;=28,AK65="当",AL65="明",AM65="休",AN65="当"),10,IF(AND($D$1="三交代制",AK$17&gt;=2,AK$17&lt;=30,OR(AK65="準",AK65="深"),OR(AL65="準",AL65="深"),OR(AM65="準",AM65="深")),20,IF(AND($D$1="二交代制",OR(AK65="当",AK65="明"),NOT(OR(AND(AK65="当",OR(AL65="明",AK$17=31,AL$18="×"),OR(AM65="休",AK$17=30,AK$17=31,AM$18="×")),AND(AK65="明",OR(AJ65="当",AK$17=1),OR(AL65="休",AK$17=31,AL$18="×"))))),30,IF(AND($D$1="三交代制",AJ65&lt;&gt;"準",AJ65&lt;&gt;"深",OR(AK65="準",AK65="深"),(NOT(OR(AND(AK65="準",OR(AJ65="日",AJ65="休",AK$17=1,AND(AL65&lt;&gt;"準",AL65&lt;&gt;"深",AJ65="")),OR(AL65="休",AND(AL65="準",OR(AM65="休",AK$17=30,AM$18="×")),AK$17=31,AL$18="×",AL65="")),AND(AK65="深",OR(AJ65="休",AK$17=1,AND(AL65&lt;&gt;"準",AL65&lt;&gt;"深",AJ65="")),OR(AL65="休",AND(OR(AL65="準",AL65="深"),OR(AM65="休",AK$17=30,AM$18="×")),AK$17=31,AL$18="×",AL65="")))))),40,0))))</f>
        <v>0</v>
      </c>
      <c r="AL206" s="193">
        <f t="shared" ref="AL206" si="1038">IF(AND($D$1="二交代制",AL$17&gt;=1,AL$17&lt;=28,AL65="当",AM65="明",AN65="休",AO65="当"),10,IF(AND($D$1="三交代制",AL$17&gt;=2,AL$17&lt;=30,OR(AL65="準",AL65="深"),OR(AM65="準",AM65="深"),OR(AN65="準",AN65="深")),20,IF(AND($D$1="二交代制",OR(AL65="当",AL65="明"),NOT(OR(AND(AL65="当",OR(AM65="明",AL$17=31,AM$18="×"),OR(AN65="休",AL$17=30,AL$17=31,AN$18="×")),AND(AL65="明",OR(AK65="当",AL$17=1),OR(AM65="休",AL$17=31,AM$18="×"))))),30,IF(AND($D$1="三交代制",AK65&lt;&gt;"準",AK65&lt;&gt;"深",OR(AL65="準",AL65="深"),(NOT(OR(AND(AL65="準",OR(AK65="日",AK65="休",AL$17=1,AND(AM65&lt;&gt;"準",AM65&lt;&gt;"深",AK65="")),OR(AM65="休",AND(AM65="準",OR(AN65="休",AL$17=30,AN$18="×")),AL$17=31,AM$18="×",AM65="")),AND(AL65="深",OR(AK65="休",AL$17=1,AND(AM65&lt;&gt;"準",AM65&lt;&gt;"深",AK65="")),OR(AM65="休",AND(OR(AM65="準",AM65="深"),OR(AN65="休",AL$17=30,AN$18="×")),AL$17=31,AM$18="×",AM65="")))))),40,0))))</f>
        <v>0</v>
      </c>
      <c r="AM206" s="193">
        <f t="shared" ref="AM206" si="1039">IF(AND($D$1="二交代制",AM$17&gt;=1,AM$17&lt;=28,AM65="当",AN65="明",AO65="休",AP65="当"),10,IF(AND($D$1="三交代制",AM$17&gt;=2,AM$17&lt;=30,OR(AM65="準",AM65="深"),OR(AN65="準",AN65="深"),OR(AO65="準",AO65="深")),20,IF(AND($D$1="二交代制",OR(AM65="当",AM65="明"),NOT(OR(AND(AM65="当",OR(AN65="明",AM$17=31,AN$18="×"),OR(AO65="休",AM$17=30,AM$17=31,AO$18="×")),AND(AM65="明",OR(AL65="当",AM$17=1),OR(AN65="休",AM$17=31,AN$18="×"))))),30,IF(AND($D$1="三交代制",AL65&lt;&gt;"準",AL65&lt;&gt;"深",OR(AM65="準",AM65="深"),(NOT(OR(AND(AM65="準",OR(AL65="日",AL65="休",AM$17=1,AND(AN65&lt;&gt;"準",AN65&lt;&gt;"深",AL65="")),OR(AN65="休",AND(AN65="準",OR(AO65="休",AM$17=30,AO$18="×")),AM$17=31,AN$18="×",AN65="")),AND(AM65="深",OR(AL65="休",AM$17=1,AND(AN65&lt;&gt;"準",AN65&lt;&gt;"深",AL65="")),OR(AN65="休",AND(OR(AN65="準",AN65="深"),OR(AO65="休",AM$17=30,AO$18="×")),AM$17=31,AN$18="×",AN65="")))))),40,0))))</f>
        <v>0</v>
      </c>
      <c r="AN206" s="193">
        <f t="shared" ref="AN206" si="1040">IF(AND($D$1="二交代制",AN$17&gt;=1,AN$17&lt;=28,AN65="当",AO65="明",AP65="休",AQ65="当"),10,IF(AND($D$1="三交代制",AN$17&gt;=2,AN$17&lt;=30,OR(AN65="準",AN65="深"),OR(AO65="準",AO65="深"),OR(AP65="準",AP65="深")),20,IF(AND($D$1="二交代制",OR(AN65="当",AN65="明"),NOT(OR(AND(AN65="当",OR(AO65="明",AN$17=31,AO$18="×"),OR(AP65="休",AN$17=30,AN$17=31,AP$18="×")),AND(AN65="明",OR(AM65="当",AN$17=1),OR(AO65="休",AN$17=31,AO$18="×"))))),30,IF(AND($D$1="三交代制",AM65&lt;&gt;"準",AM65&lt;&gt;"深",OR(AN65="準",AN65="深"),(NOT(OR(AND(AN65="準",OR(AM65="日",AM65="休",AN$17=1,AND(AO65&lt;&gt;"準",AO65&lt;&gt;"深",AM65="")),OR(AO65="休",AND(AO65="準",OR(AP65="休",AN$17=30,AP$18="×")),AN$17=31,AO$18="×",AO65="")),AND(AN65="深",OR(AM65="休",AN$17=1,AND(AO65&lt;&gt;"準",AO65&lt;&gt;"深",AM65="")),OR(AO65="休",AND(OR(AO65="準",AO65="深"),OR(AP65="休",AN$17=30,AP$18="×")),AN$17=31,AO$18="×",AO65="")))))),40,0))))</f>
        <v>0</v>
      </c>
      <c r="AO206" s="193">
        <f t="shared" ref="AO206" si="1041">IF(AND($D$1="二交代制",AO$17&gt;=1,AO$17&lt;=28,AO65="当",AP65="明",AQ65="休",AR65="当"),10,IF(AND($D$1="三交代制",AO$17&gt;=2,AO$17&lt;=30,OR(AO65="準",AO65="深"),OR(AP65="準",AP65="深"),OR(AQ65="準",AQ65="深")),20,IF(AND($D$1="二交代制",OR(AO65="当",AO65="明"),NOT(OR(AND(AO65="当",OR(AP65="明",AO$17=31,AP$18="×"),OR(AQ65="休",AO$17=30,AO$17=31,AQ$18="×")),AND(AO65="明",OR(AN65="当",AO$17=1),OR(AP65="休",AO$17=31,AP$18="×"))))),30,IF(AND($D$1="三交代制",AN65&lt;&gt;"準",AN65&lt;&gt;"深",OR(AO65="準",AO65="深"),(NOT(OR(AND(AO65="準",OR(AN65="日",AN65="休",AO$17=1,AND(AP65&lt;&gt;"準",AP65&lt;&gt;"深",AN65="")),OR(AP65="休",AND(AP65="準",OR(AQ65="休",AO$17=30,AQ$18="×")),AO$17=31,AP$18="×",AP65="")),AND(AO65="深",OR(AN65="休",AO$17=1,AND(AP65&lt;&gt;"準",AP65&lt;&gt;"深",AN65="")),OR(AP65="休",AND(OR(AP65="準",AP65="深"),OR(AQ65="休",AO$17=30,AQ$18="×")),AO$17=31,AP$18="×",AP65="")))))),40,0))))</f>
        <v>0</v>
      </c>
      <c r="AP206" s="100"/>
      <c r="AQ206" s="100"/>
    </row>
    <row r="207" spans="9:43" x14ac:dyDescent="0.4">
      <c r="I207" s="307"/>
      <c r="J207" s="202"/>
      <c r="K207" s="193"/>
      <c r="L207" s="193"/>
      <c r="M207" s="193"/>
      <c r="N207" s="193"/>
      <c r="O207" s="193"/>
      <c r="P207" s="193"/>
      <c r="Q207" s="193"/>
      <c r="R207" s="193"/>
      <c r="S207" s="193"/>
      <c r="T207" s="193"/>
      <c r="U207" s="193"/>
      <c r="V207" s="193"/>
      <c r="W207" s="193"/>
      <c r="X207" s="193"/>
      <c r="Y207" s="193"/>
      <c r="Z207" s="193"/>
      <c r="AA207" s="193"/>
      <c r="AB207" s="193"/>
      <c r="AC207" s="193"/>
      <c r="AD207" s="193"/>
      <c r="AE207" s="193"/>
      <c r="AF207" s="193"/>
      <c r="AG207" s="193"/>
      <c r="AH207" s="193"/>
      <c r="AI207" s="193"/>
      <c r="AJ207" s="193"/>
      <c r="AK207" s="193"/>
      <c r="AL207" s="193"/>
      <c r="AM207" s="193"/>
      <c r="AN207" s="193"/>
      <c r="AO207" s="193"/>
      <c r="AP207" s="100"/>
      <c r="AQ207" s="100"/>
    </row>
    <row r="208" spans="9:43" x14ac:dyDescent="0.4">
      <c r="I208" s="307"/>
      <c r="J208" s="201" t="str">
        <f t="shared" ref="J208" si="1042">E67</f>
        <v/>
      </c>
      <c r="K208" s="193">
        <f t="shared" ref="K208" si="1043">IF(AND($D$1="二交代制",K$17&gt;=1,K$17&lt;=28,K67="当",L67="明",M67="休",N67="当"),10,IF(AND($D$1="三交代制",K$17&gt;=2,K$17&lt;=30,OR(K67="準",K67="深"),OR(L67="準",L67="深"),OR(M67="準",M67="深")),20,IF(AND($D$1="二交代制",OR(K67="当",K67="明"),NOT(OR(AND(K67="当",OR(L67="明",K$17=31,L$18="×"),OR(M67="休",K$17=30,K$17=31,M$18="×")),AND(K67="明",OR(J67="当",K$17=1),OR(L67="休",K$17=31,L$18="×"))))),30,IF(AND($D$1="三交代制",J67&lt;&gt;"準",J67&lt;&gt;"深",OR(K67="準",K67="深"),(NOT(OR(AND(K67="準",OR(J67="日",J67="休",K$17=1,AND(L67&lt;&gt;"準",L67&lt;&gt;"深",J67="")),OR(L67="休",AND(L67="準",OR(M67="休",K$17=30,M$18="×")),K$17=31,L$18="×",L67="")),AND(K67="深",OR(J67="休",K$17=1,AND(L67&lt;&gt;"準",L67&lt;&gt;"深",J67="")),OR(L67="休",AND(OR(L67="準",L67="深"),OR(M67="休",K$17=30,M$18="×")),K$17=31,L$18="×",L67="")))))),40,0))))</f>
        <v>0</v>
      </c>
      <c r="L208" s="193">
        <f t="shared" ref="L208" si="1044">IF(AND($D$1="二交代制",L$17&gt;=1,L$17&lt;=28,L67="当",M67="明",N67="休",O67="当"),10,IF(AND($D$1="三交代制",L$17&gt;=2,L$17&lt;=30,OR(L67="準",L67="深"),OR(M67="準",M67="深"),OR(N67="準",N67="深")),20,IF(AND($D$1="二交代制",OR(L67="当",L67="明"),NOT(OR(AND(L67="当",OR(M67="明",L$17=31,M$18="×"),OR(N67="休",L$17=30,L$17=31,N$18="×")),AND(L67="明",OR(K67="当",L$17=1),OR(M67="休",L$17=31,M$18="×"))))),30,IF(AND($D$1="三交代制",K67&lt;&gt;"準",K67&lt;&gt;"深",OR(L67="準",L67="深"),(NOT(OR(AND(L67="準",OR(K67="日",K67="休",L$17=1,AND(M67&lt;&gt;"準",M67&lt;&gt;"深",K67="")),OR(M67="休",AND(M67="準",OR(N67="休",L$17=30,N$18="×")),L$17=31,M$18="×",M67="")),AND(L67="深",OR(K67="休",L$17=1,AND(M67&lt;&gt;"準",M67&lt;&gt;"深",K67="")),OR(M67="休",AND(OR(M67="準",M67="深"),OR(N67="休",L$17=30,N$18="×")),L$17=31,M$18="×",M67="")))))),40,0))))</f>
        <v>0</v>
      </c>
      <c r="M208" s="193">
        <f t="shared" ref="M208" si="1045">IF(AND($D$1="二交代制",M$17&gt;=1,M$17&lt;=28,M67="当",N67="明",O67="休",P67="当"),10,IF(AND($D$1="三交代制",M$17&gt;=2,M$17&lt;=30,OR(M67="準",M67="深"),OR(N67="準",N67="深"),OR(O67="準",O67="深")),20,IF(AND($D$1="二交代制",OR(M67="当",M67="明"),NOT(OR(AND(M67="当",OR(N67="明",M$17=31,N$18="×"),OR(O67="休",M$17=30,M$17=31,O$18="×")),AND(M67="明",OR(L67="当",M$17=1),OR(N67="休",M$17=31,N$18="×"))))),30,IF(AND($D$1="三交代制",L67&lt;&gt;"準",L67&lt;&gt;"深",OR(M67="準",M67="深"),(NOT(OR(AND(M67="準",OR(L67="日",L67="休",M$17=1,AND(N67&lt;&gt;"準",N67&lt;&gt;"深",L67="")),OR(N67="休",AND(N67="準",OR(O67="休",M$17=30,O$18="×")),M$17=31,N$18="×",N67="")),AND(M67="深",OR(L67="休",M$17=1,AND(N67&lt;&gt;"準",N67&lt;&gt;"深",L67="")),OR(N67="休",AND(OR(N67="準",N67="深"),OR(O67="休",M$17=30,O$18="×")),M$17=31,N$18="×",N67="")))))),40,0))))</f>
        <v>0</v>
      </c>
      <c r="N208" s="193">
        <f t="shared" ref="N208" si="1046">IF(AND($D$1="二交代制",N$17&gt;=1,N$17&lt;=28,N67="当",O67="明",P67="休",Q67="当"),10,IF(AND($D$1="三交代制",N$17&gt;=2,N$17&lt;=30,OR(N67="準",N67="深"),OR(O67="準",O67="深"),OR(P67="準",P67="深")),20,IF(AND($D$1="二交代制",OR(N67="当",N67="明"),NOT(OR(AND(N67="当",OR(O67="明",N$17=31,O$18="×"),OR(P67="休",N$17=30,N$17=31,P$18="×")),AND(N67="明",OR(M67="当",N$17=1),OR(O67="休",N$17=31,O$18="×"))))),30,IF(AND($D$1="三交代制",M67&lt;&gt;"準",M67&lt;&gt;"深",OR(N67="準",N67="深"),(NOT(OR(AND(N67="準",OR(M67="日",M67="休",N$17=1,AND(O67&lt;&gt;"準",O67&lt;&gt;"深",M67="")),OR(O67="休",AND(O67="準",OR(P67="休",N$17=30,P$18="×")),N$17=31,O$18="×",O67="")),AND(N67="深",OR(M67="休",N$17=1,AND(O67&lt;&gt;"準",O67&lt;&gt;"深",M67="")),OR(O67="休",AND(OR(O67="準",O67="深"),OR(P67="休",N$17=30,P$18="×")),N$17=31,O$18="×",O67="")))))),40,0))))</f>
        <v>0</v>
      </c>
      <c r="O208" s="193">
        <f t="shared" ref="O208" si="1047">IF(AND($D$1="二交代制",O$17&gt;=1,O$17&lt;=28,O67="当",P67="明",Q67="休",R67="当"),10,IF(AND($D$1="三交代制",O$17&gt;=2,O$17&lt;=30,OR(O67="準",O67="深"),OR(P67="準",P67="深"),OR(Q67="準",Q67="深")),20,IF(AND($D$1="二交代制",OR(O67="当",O67="明"),NOT(OR(AND(O67="当",OR(P67="明",O$17=31,P$18="×"),OR(Q67="休",O$17=30,O$17=31,Q$18="×")),AND(O67="明",OR(N67="当",O$17=1),OR(P67="休",O$17=31,P$18="×"))))),30,IF(AND($D$1="三交代制",N67&lt;&gt;"準",N67&lt;&gt;"深",OR(O67="準",O67="深"),(NOT(OR(AND(O67="準",OR(N67="日",N67="休",O$17=1,AND(P67&lt;&gt;"準",P67&lt;&gt;"深",N67="")),OR(P67="休",AND(P67="準",OR(Q67="休",O$17=30,Q$18="×")),O$17=31,P$18="×",P67="")),AND(O67="深",OR(N67="休",O$17=1,AND(P67&lt;&gt;"準",P67&lt;&gt;"深",N67="")),OR(P67="休",AND(OR(P67="準",P67="深"),OR(Q67="休",O$17=30,Q$18="×")),O$17=31,P$18="×",P67="")))))),40,0))))</f>
        <v>0</v>
      </c>
      <c r="P208" s="193">
        <f t="shared" ref="P208" si="1048">IF(AND($D$1="二交代制",P$17&gt;=1,P$17&lt;=28,P67="当",Q67="明",R67="休",S67="当"),10,IF(AND($D$1="三交代制",P$17&gt;=2,P$17&lt;=30,OR(P67="準",P67="深"),OR(Q67="準",Q67="深"),OR(R67="準",R67="深")),20,IF(AND($D$1="二交代制",OR(P67="当",P67="明"),NOT(OR(AND(P67="当",OR(Q67="明",P$17=31,Q$18="×"),OR(R67="休",P$17=30,P$17=31,R$18="×")),AND(P67="明",OR(O67="当",P$17=1),OR(Q67="休",P$17=31,Q$18="×"))))),30,IF(AND($D$1="三交代制",O67&lt;&gt;"準",O67&lt;&gt;"深",OR(P67="準",P67="深"),(NOT(OR(AND(P67="準",OR(O67="日",O67="休",P$17=1,AND(Q67&lt;&gt;"準",Q67&lt;&gt;"深",O67="")),OR(Q67="休",AND(Q67="準",OR(R67="休",P$17=30,R$18="×")),P$17=31,Q$18="×",Q67="")),AND(P67="深",OR(O67="休",P$17=1,AND(Q67&lt;&gt;"準",Q67&lt;&gt;"深",O67="")),OR(Q67="休",AND(OR(Q67="準",Q67="深"),OR(R67="休",P$17=30,R$18="×")),P$17=31,Q$18="×",Q67="")))))),40,0))))</f>
        <v>0</v>
      </c>
      <c r="Q208" s="193">
        <f t="shared" ref="Q208" si="1049">IF(AND($D$1="二交代制",Q$17&gt;=1,Q$17&lt;=28,Q67="当",R67="明",S67="休",T67="当"),10,IF(AND($D$1="三交代制",Q$17&gt;=2,Q$17&lt;=30,OR(Q67="準",Q67="深"),OR(R67="準",R67="深"),OR(S67="準",S67="深")),20,IF(AND($D$1="二交代制",OR(Q67="当",Q67="明"),NOT(OR(AND(Q67="当",OR(R67="明",Q$17=31,R$18="×"),OR(S67="休",Q$17=30,Q$17=31,S$18="×")),AND(Q67="明",OR(P67="当",Q$17=1),OR(R67="休",Q$17=31,R$18="×"))))),30,IF(AND($D$1="三交代制",P67&lt;&gt;"準",P67&lt;&gt;"深",OR(Q67="準",Q67="深"),(NOT(OR(AND(Q67="準",OR(P67="日",P67="休",Q$17=1,AND(R67&lt;&gt;"準",R67&lt;&gt;"深",P67="")),OR(R67="休",AND(R67="準",OR(S67="休",Q$17=30,S$18="×")),Q$17=31,R$18="×",R67="")),AND(Q67="深",OR(P67="休",Q$17=1,AND(R67&lt;&gt;"準",R67&lt;&gt;"深",P67="")),OR(R67="休",AND(OR(R67="準",R67="深"),OR(S67="休",Q$17=30,S$18="×")),Q$17=31,R$18="×",R67="")))))),40,0))))</f>
        <v>0</v>
      </c>
      <c r="R208" s="193">
        <f t="shared" ref="R208" si="1050">IF(AND($D$1="二交代制",R$17&gt;=1,R$17&lt;=28,R67="当",S67="明",T67="休",U67="当"),10,IF(AND($D$1="三交代制",R$17&gt;=2,R$17&lt;=30,OR(R67="準",R67="深"),OR(S67="準",S67="深"),OR(T67="準",T67="深")),20,IF(AND($D$1="二交代制",OR(R67="当",R67="明"),NOT(OR(AND(R67="当",OR(S67="明",R$17=31,S$18="×"),OR(T67="休",R$17=30,R$17=31,T$18="×")),AND(R67="明",OR(Q67="当",R$17=1),OR(S67="休",R$17=31,S$18="×"))))),30,IF(AND($D$1="三交代制",Q67&lt;&gt;"準",Q67&lt;&gt;"深",OR(R67="準",R67="深"),(NOT(OR(AND(R67="準",OR(Q67="日",Q67="休",R$17=1,AND(S67&lt;&gt;"準",S67&lt;&gt;"深",Q67="")),OR(S67="休",AND(S67="準",OR(T67="休",R$17=30,T$18="×")),R$17=31,S$18="×",S67="")),AND(R67="深",OR(Q67="休",R$17=1,AND(S67&lt;&gt;"準",S67&lt;&gt;"深",Q67="")),OR(S67="休",AND(OR(S67="準",S67="深"),OR(T67="休",R$17=30,T$18="×")),R$17=31,S$18="×",S67="")))))),40,0))))</f>
        <v>0</v>
      </c>
      <c r="S208" s="193">
        <f t="shared" ref="S208" si="1051">IF(AND($D$1="二交代制",S$17&gt;=1,S$17&lt;=28,S67="当",T67="明",U67="休",V67="当"),10,IF(AND($D$1="三交代制",S$17&gt;=2,S$17&lt;=30,OR(S67="準",S67="深"),OR(T67="準",T67="深"),OR(U67="準",U67="深")),20,IF(AND($D$1="二交代制",OR(S67="当",S67="明"),NOT(OR(AND(S67="当",OR(T67="明",S$17=31,T$18="×"),OR(U67="休",S$17=30,S$17=31,U$18="×")),AND(S67="明",OR(R67="当",S$17=1),OR(T67="休",S$17=31,T$18="×"))))),30,IF(AND($D$1="三交代制",R67&lt;&gt;"準",R67&lt;&gt;"深",OR(S67="準",S67="深"),(NOT(OR(AND(S67="準",OR(R67="日",R67="休",S$17=1,AND(T67&lt;&gt;"準",T67&lt;&gt;"深",R67="")),OR(T67="休",AND(T67="準",OR(U67="休",S$17=30,U$18="×")),S$17=31,T$18="×",T67="")),AND(S67="深",OR(R67="休",S$17=1,AND(T67&lt;&gt;"準",T67&lt;&gt;"深",R67="")),OR(T67="休",AND(OR(T67="準",T67="深"),OR(U67="休",S$17=30,U$18="×")),S$17=31,T$18="×",T67="")))))),40,0))))</f>
        <v>0</v>
      </c>
      <c r="T208" s="193">
        <f t="shared" ref="T208" si="1052">IF(AND($D$1="二交代制",T$17&gt;=1,T$17&lt;=28,T67="当",U67="明",V67="休",W67="当"),10,IF(AND($D$1="三交代制",T$17&gt;=2,T$17&lt;=30,OR(T67="準",T67="深"),OR(U67="準",U67="深"),OR(V67="準",V67="深")),20,IF(AND($D$1="二交代制",OR(T67="当",T67="明"),NOT(OR(AND(T67="当",OR(U67="明",T$17=31,U$18="×"),OR(V67="休",T$17=30,T$17=31,V$18="×")),AND(T67="明",OR(S67="当",T$17=1),OR(U67="休",T$17=31,U$18="×"))))),30,IF(AND($D$1="三交代制",S67&lt;&gt;"準",S67&lt;&gt;"深",OR(T67="準",T67="深"),(NOT(OR(AND(T67="準",OR(S67="日",S67="休",T$17=1,AND(U67&lt;&gt;"準",U67&lt;&gt;"深",S67="")),OR(U67="休",AND(U67="準",OR(V67="休",T$17=30,V$18="×")),T$17=31,U$18="×",U67="")),AND(T67="深",OR(S67="休",T$17=1,AND(U67&lt;&gt;"準",U67&lt;&gt;"深",S67="")),OR(U67="休",AND(OR(U67="準",U67="深"),OR(V67="休",T$17=30,V$18="×")),T$17=31,U$18="×",U67="")))))),40,0))))</f>
        <v>0</v>
      </c>
      <c r="U208" s="193">
        <f t="shared" ref="U208" si="1053">IF(AND($D$1="二交代制",U$17&gt;=1,U$17&lt;=28,U67="当",V67="明",W67="休",X67="当"),10,IF(AND($D$1="三交代制",U$17&gt;=2,U$17&lt;=30,OR(U67="準",U67="深"),OR(V67="準",V67="深"),OR(W67="準",W67="深")),20,IF(AND($D$1="二交代制",OR(U67="当",U67="明"),NOT(OR(AND(U67="当",OR(V67="明",U$17=31,V$18="×"),OR(W67="休",U$17=30,U$17=31,W$18="×")),AND(U67="明",OR(T67="当",U$17=1),OR(V67="休",U$17=31,V$18="×"))))),30,IF(AND($D$1="三交代制",T67&lt;&gt;"準",T67&lt;&gt;"深",OR(U67="準",U67="深"),(NOT(OR(AND(U67="準",OR(T67="日",T67="休",U$17=1,AND(V67&lt;&gt;"準",V67&lt;&gt;"深",T67="")),OR(V67="休",AND(V67="準",OR(W67="休",U$17=30,W$18="×")),U$17=31,V$18="×",V67="")),AND(U67="深",OR(T67="休",U$17=1,AND(V67&lt;&gt;"準",V67&lt;&gt;"深",T67="")),OR(V67="休",AND(OR(V67="準",V67="深"),OR(W67="休",U$17=30,W$18="×")),U$17=31,V$18="×",V67="")))))),40,0))))</f>
        <v>0</v>
      </c>
      <c r="V208" s="193">
        <f t="shared" ref="V208" si="1054">IF(AND($D$1="二交代制",V$17&gt;=1,V$17&lt;=28,V67="当",W67="明",X67="休",Y67="当"),10,IF(AND($D$1="三交代制",V$17&gt;=2,V$17&lt;=30,OR(V67="準",V67="深"),OR(W67="準",W67="深"),OR(X67="準",X67="深")),20,IF(AND($D$1="二交代制",OR(V67="当",V67="明"),NOT(OR(AND(V67="当",OR(W67="明",V$17=31,W$18="×"),OR(X67="休",V$17=30,V$17=31,X$18="×")),AND(V67="明",OR(U67="当",V$17=1),OR(W67="休",V$17=31,W$18="×"))))),30,IF(AND($D$1="三交代制",U67&lt;&gt;"準",U67&lt;&gt;"深",OR(V67="準",V67="深"),(NOT(OR(AND(V67="準",OR(U67="日",U67="休",V$17=1,AND(W67&lt;&gt;"準",W67&lt;&gt;"深",U67="")),OR(W67="休",AND(W67="準",OR(X67="休",V$17=30,X$18="×")),V$17=31,W$18="×",W67="")),AND(V67="深",OR(U67="休",V$17=1,AND(W67&lt;&gt;"準",W67&lt;&gt;"深",U67="")),OR(W67="休",AND(OR(W67="準",W67="深"),OR(X67="休",V$17=30,X$18="×")),V$17=31,W$18="×",W67="")))))),40,0))))</f>
        <v>0</v>
      </c>
      <c r="W208" s="193">
        <f t="shared" ref="W208" si="1055">IF(AND($D$1="二交代制",W$17&gt;=1,W$17&lt;=28,W67="当",X67="明",Y67="休",Z67="当"),10,IF(AND($D$1="三交代制",W$17&gt;=2,W$17&lt;=30,OR(W67="準",W67="深"),OR(X67="準",X67="深"),OR(Y67="準",Y67="深")),20,IF(AND($D$1="二交代制",OR(W67="当",W67="明"),NOT(OR(AND(W67="当",OR(X67="明",W$17=31,X$18="×"),OR(Y67="休",W$17=30,W$17=31,Y$18="×")),AND(W67="明",OR(V67="当",W$17=1),OR(X67="休",W$17=31,X$18="×"))))),30,IF(AND($D$1="三交代制",V67&lt;&gt;"準",V67&lt;&gt;"深",OR(W67="準",W67="深"),(NOT(OR(AND(W67="準",OR(V67="日",V67="休",W$17=1,AND(X67&lt;&gt;"準",X67&lt;&gt;"深",V67="")),OR(X67="休",AND(X67="準",OR(Y67="休",W$17=30,Y$18="×")),W$17=31,X$18="×",X67="")),AND(W67="深",OR(V67="休",W$17=1,AND(X67&lt;&gt;"準",X67&lt;&gt;"深",V67="")),OR(X67="休",AND(OR(X67="準",X67="深"),OR(Y67="休",W$17=30,Y$18="×")),W$17=31,X$18="×",X67="")))))),40,0))))</f>
        <v>0</v>
      </c>
      <c r="X208" s="193">
        <f t="shared" ref="X208" si="1056">IF(AND($D$1="二交代制",X$17&gt;=1,X$17&lt;=28,X67="当",Y67="明",Z67="休",AA67="当"),10,IF(AND($D$1="三交代制",X$17&gt;=2,X$17&lt;=30,OR(X67="準",X67="深"),OR(Y67="準",Y67="深"),OR(Z67="準",Z67="深")),20,IF(AND($D$1="二交代制",OR(X67="当",X67="明"),NOT(OR(AND(X67="当",OR(Y67="明",X$17=31,Y$18="×"),OR(Z67="休",X$17=30,X$17=31,Z$18="×")),AND(X67="明",OR(W67="当",X$17=1),OR(Y67="休",X$17=31,Y$18="×"))))),30,IF(AND($D$1="三交代制",W67&lt;&gt;"準",W67&lt;&gt;"深",OR(X67="準",X67="深"),(NOT(OR(AND(X67="準",OR(W67="日",W67="休",X$17=1,AND(Y67&lt;&gt;"準",Y67&lt;&gt;"深",W67="")),OR(Y67="休",AND(Y67="準",OR(Z67="休",X$17=30,Z$18="×")),X$17=31,Y$18="×",Y67="")),AND(X67="深",OR(W67="休",X$17=1,AND(Y67&lt;&gt;"準",Y67&lt;&gt;"深",W67="")),OR(Y67="休",AND(OR(Y67="準",Y67="深"),OR(Z67="休",X$17=30,Z$18="×")),X$17=31,Y$18="×",Y67="")))))),40,0))))</f>
        <v>0</v>
      </c>
      <c r="Y208" s="193">
        <f t="shared" ref="Y208" si="1057">IF(AND($D$1="二交代制",Y$17&gt;=1,Y$17&lt;=28,Y67="当",Z67="明",AA67="休",AB67="当"),10,IF(AND($D$1="三交代制",Y$17&gt;=2,Y$17&lt;=30,OR(Y67="準",Y67="深"),OR(Z67="準",Z67="深"),OR(AA67="準",AA67="深")),20,IF(AND($D$1="二交代制",OR(Y67="当",Y67="明"),NOT(OR(AND(Y67="当",OR(Z67="明",Y$17=31,Z$18="×"),OR(AA67="休",Y$17=30,Y$17=31,AA$18="×")),AND(Y67="明",OR(X67="当",Y$17=1),OR(Z67="休",Y$17=31,Z$18="×"))))),30,IF(AND($D$1="三交代制",X67&lt;&gt;"準",X67&lt;&gt;"深",OR(Y67="準",Y67="深"),(NOT(OR(AND(Y67="準",OR(X67="日",X67="休",Y$17=1,AND(Z67&lt;&gt;"準",Z67&lt;&gt;"深",X67="")),OR(Z67="休",AND(Z67="準",OR(AA67="休",Y$17=30,AA$18="×")),Y$17=31,Z$18="×",Z67="")),AND(Y67="深",OR(X67="休",Y$17=1,AND(Z67&lt;&gt;"準",Z67&lt;&gt;"深",X67="")),OR(Z67="休",AND(OR(Z67="準",Z67="深"),OR(AA67="休",Y$17=30,AA$18="×")),Y$17=31,Z$18="×",Z67="")))))),40,0))))</f>
        <v>0</v>
      </c>
      <c r="Z208" s="193">
        <f t="shared" ref="Z208" si="1058">IF(AND($D$1="二交代制",Z$17&gt;=1,Z$17&lt;=28,Z67="当",AA67="明",AB67="休",AC67="当"),10,IF(AND($D$1="三交代制",Z$17&gt;=2,Z$17&lt;=30,OR(Z67="準",Z67="深"),OR(AA67="準",AA67="深"),OR(AB67="準",AB67="深")),20,IF(AND($D$1="二交代制",OR(Z67="当",Z67="明"),NOT(OR(AND(Z67="当",OR(AA67="明",Z$17=31,AA$18="×"),OR(AB67="休",Z$17=30,Z$17=31,AB$18="×")),AND(Z67="明",OR(Y67="当",Z$17=1),OR(AA67="休",Z$17=31,AA$18="×"))))),30,IF(AND($D$1="三交代制",Y67&lt;&gt;"準",Y67&lt;&gt;"深",OR(Z67="準",Z67="深"),(NOT(OR(AND(Z67="準",OR(Y67="日",Y67="休",Z$17=1,AND(AA67&lt;&gt;"準",AA67&lt;&gt;"深",Y67="")),OR(AA67="休",AND(AA67="準",OR(AB67="休",Z$17=30,AB$18="×")),Z$17=31,AA$18="×",AA67="")),AND(Z67="深",OR(Y67="休",Z$17=1,AND(AA67&lt;&gt;"準",AA67&lt;&gt;"深",Y67="")),OR(AA67="休",AND(OR(AA67="準",AA67="深"),OR(AB67="休",Z$17=30,AB$18="×")),Z$17=31,AA$18="×",AA67="")))))),40,0))))</f>
        <v>0</v>
      </c>
      <c r="AA208" s="193">
        <f t="shared" ref="AA208" si="1059">IF(AND($D$1="二交代制",AA$17&gt;=1,AA$17&lt;=28,AA67="当",AB67="明",AC67="休",AD67="当"),10,IF(AND($D$1="三交代制",AA$17&gt;=2,AA$17&lt;=30,OR(AA67="準",AA67="深"),OR(AB67="準",AB67="深"),OR(AC67="準",AC67="深")),20,IF(AND($D$1="二交代制",OR(AA67="当",AA67="明"),NOT(OR(AND(AA67="当",OR(AB67="明",AA$17=31,AB$18="×"),OR(AC67="休",AA$17=30,AA$17=31,AC$18="×")),AND(AA67="明",OR(Z67="当",AA$17=1),OR(AB67="休",AA$17=31,AB$18="×"))))),30,IF(AND($D$1="三交代制",Z67&lt;&gt;"準",Z67&lt;&gt;"深",OR(AA67="準",AA67="深"),(NOT(OR(AND(AA67="準",OR(Z67="日",Z67="休",AA$17=1,AND(AB67&lt;&gt;"準",AB67&lt;&gt;"深",Z67="")),OR(AB67="休",AND(AB67="準",OR(AC67="休",AA$17=30,AC$18="×")),AA$17=31,AB$18="×",AB67="")),AND(AA67="深",OR(Z67="休",AA$17=1,AND(AB67&lt;&gt;"準",AB67&lt;&gt;"深",Z67="")),OR(AB67="休",AND(OR(AB67="準",AB67="深"),OR(AC67="休",AA$17=30,AC$18="×")),AA$17=31,AB$18="×",AB67="")))))),40,0))))</f>
        <v>0</v>
      </c>
      <c r="AB208" s="193">
        <f t="shared" ref="AB208" si="1060">IF(AND($D$1="二交代制",AB$17&gt;=1,AB$17&lt;=28,AB67="当",AC67="明",AD67="休",AE67="当"),10,IF(AND($D$1="三交代制",AB$17&gt;=2,AB$17&lt;=30,OR(AB67="準",AB67="深"),OR(AC67="準",AC67="深"),OR(AD67="準",AD67="深")),20,IF(AND($D$1="二交代制",OR(AB67="当",AB67="明"),NOT(OR(AND(AB67="当",OR(AC67="明",AB$17=31,AC$18="×"),OR(AD67="休",AB$17=30,AB$17=31,AD$18="×")),AND(AB67="明",OR(AA67="当",AB$17=1),OR(AC67="休",AB$17=31,AC$18="×"))))),30,IF(AND($D$1="三交代制",AA67&lt;&gt;"準",AA67&lt;&gt;"深",OR(AB67="準",AB67="深"),(NOT(OR(AND(AB67="準",OR(AA67="日",AA67="休",AB$17=1,AND(AC67&lt;&gt;"準",AC67&lt;&gt;"深",AA67="")),OR(AC67="休",AND(AC67="準",OR(AD67="休",AB$17=30,AD$18="×")),AB$17=31,AC$18="×",AC67="")),AND(AB67="深",OR(AA67="休",AB$17=1,AND(AC67&lt;&gt;"準",AC67&lt;&gt;"深",AA67="")),OR(AC67="休",AND(OR(AC67="準",AC67="深"),OR(AD67="休",AB$17=30,AD$18="×")),AB$17=31,AC$18="×",AC67="")))))),40,0))))</f>
        <v>0</v>
      </c>
      <c r="AC208" s="193">
        <f t="shared" ref="AC208" si="1061">IF(AND($D$1="二交代制",AC$17&gt;=1,AC$17&lt;=28,AC67="当",AD67="明",AE67="休",AF67="当"),10,IF(AND($D$1="三交代制",AC$17&gt;=2,AC$17&lt;=30,OR(AC67="準",AC67="深"),OR(AD67="準",AD67="深"),OR(AE67="準",AE67="深")),20,IF(AND($D$1="二交代制",OR(AC67="当",AC67="明"),NOT(OR(AND(AC67="当",OR(AD67="明",AC$17=31,AD$18="×"),OR(AE67="休",AC$17=30,AC$17=31,AE$18="×")),AND(AC67="明",OR(AB67="当",AC$17=1),OR(AD67="休",AC$17=31,AD$18="×"))))),30,IF(AND($D$1="三交代制",AB67&lt;&gt;"準",AB67&lt;&gt;"深",OR(AC67="準",AC67="深"),(NOT(OR(AND(AC67="準",OR(AB67="日",AB67="休",AC$17=1,AND(AD67&lt;&gt;"準",AD67&lt;&gt;"深",AB67="")),OR(AD67="休",AND(AD67="準",OR(AE67="休",AC$17=30,AE$18="×")),AC$17=31,AD$18="×",AD67="")),AND(AC67="深",OR(AB67="休",AC$17=1,AND(AD67&lt;&gt;"準",AD67&lt;&gt;"深",AB67="")),OR(AD67="休",AND(OR(AD67="準",AD67="深"),OR(AE67="休",AC$17=30,AE$18="×")),AC$17=31,AD$18="×",AD67="")))))),40,0))))</f>
        <v>0</v>
      </c>
      <c r="AD208" s="193">
        <f t="shared" ref="AD208" si="1062">IF(AND($D$1="二交代制",AD$17&gt;=1,AD$17&lt;=28,AD67="当",AE67="明",AF67="休",AG67="当"),10,IF(AND($D$1="三交代制",AD$17&gt;=2,AD$17&lt;=30,OR(AD67="準",AD67="深"),OR(AE67="準",AE67="深"),OR(AF67="準",AF67="深")),20,IF(AND($D$1="二交代制",OR(AD67="当",AD67="明"),NOT(OR(AND(AD67="当",OR(AE67="明",AD$17=31,AE$18="×"),OR(AF67="休",AD$17=30,AD$17=31,AF$18="×")),AND(AD67="明",OR(AC67="当",AD$17=1),OR(AE67="休",AD$17=31,AE$18="×"))))),30,IF(AND($D$1="三交代制",AC67&lt;&gt;"準",AC67&lt;&gt;"深",OR(AD67="準",AD67="深"),(NOT(OR(AND(AD67="準",OR(AC67="日",AC67="休",AD$17=1,AND(AE67&lt;&gt;"準",AE67&lt;&gt;"深",AC67="")),OR(AE67="休",AND(AE67="準",OR(AF67="休",AD$17=30,AF$18="×")),AD$17=31,AE$18="×",AE67="")),AND(AD67="深",OR(AC67="休",AD$17=1,AND(AE67&lt;&gt;"準",AE67&lt;&gt;"深",AC67="")),OR(AE67="休",AND(OR(AE67="準",AE67="深"),OR(AF67="休",AD$17=30,AF$18="×")),AD$17=31,AE$18="×",AE67="")))))),40,0))))</f>
        <v>0</v>
      </c>
      <c r="AE208" s="193">
        <f t="shared" ref="AE208" si="1063">IF(AND($D$1="二交代制",AE$17&gt;=1,AE$17&lt;=28,AE67="当",AF67="明",AG67="休",AH67="当"),10,IF(AND($D$1="三交代制",AE$17&gt;=2,AE$17&lt;=30,OR(AE67="準",AE67="深"),OR(AF67="準",AF67="深"),OR(AG67="準",AG67="深")),20,IF(AND($D$1="二交代制",OR(AE67="当",AE67="明"),NOT(OR(AND(AE67="当",OR(AF67="明",AE$17=31,AF$18="×"),OR(AG67="休",AE$17=30,AE$17=31,AG$18="×")),AND(AE67="明",OR(AD67="当",AE$17=1),OR(AF67="休",AE$17=31,AF$18="×"))))),30,IF(AND($D$1="三交代制",AD67&lt;&gt;"準",AD67&lt;&gt;"深",OR(AE67="準",AE67="深"),(NOT(OR(AND(AE67="準",OR(AD67="日",AD67="休",AE$17=1,AND(AF67&lt;&gt;"準",AF67&lt;&gt;"深",AD67="")),OR(AF67="休",AND(AF67="準",OR(AG67="休",AE$17=30,AG$18="×")),AE$17=31,AF$18="×",AF67="")),AND(AE67="深",OR(AD67="休",AE$17=1,AND(AF67&lt;&gt;"準",AF67&lt;&gt;"深",AD67="")),OR(AF67="休",AND(OR(AF67="準",AF67="深"),OR(AG67="休",AE$17=30,AG$18="×")),AE$17=31,AF$18="×",AF67="")))))),40,0))))</f>
        <v>0</v>
      </c>
      <c r="AF208" s="193">
        <f t="shared" ref="AF208" si="1064">IF(AND($D$1="二交代制",AF$17&gt;=1,AF$17&lt;=28,AF67="当",AG67="明",AH67="休",AI67="当"),10,IF(AND($D$1="三交代制",AF$17&gt;=2,AF$17&lt;=30,OR(AF67="準",AF67="深"),OR(AG67="準",AG67="深"),OR(AH67="準",AH67="深")),20,IF(AND($D$1="二交代制",OR(AF67="当",AF67="明"),NOT(OR(AND(AF67="当",OR(AG67="明",AF$17=31,AG$18="×"),OR(AH67="休",AF$17=30,AF$17=31,AH$18="×")),AND(AF67="明",OR(AE67="当",AF$17=1),OR(AG67="休",AF$17=31,AG$18="×"))))),30,IF(AND($D$1="三交代制",AE67&lt;&gt;"準",AE67&lt;&gt;"深",OR(AF67="準",AF67="深"),(NOT(OR(AND(AF67="準",OR(AE67="日",AE67="休",AF$17=1,AND(AG67&lt;&gt;"準",AG67&lt;&gt;"深",AE67="")),OR(AG67="休",AND(AG67="準",OR(AH67="休",AF$17=30,AH$18="×")),AF$17=31,AG$18="×",AG67="")),AND(AF67="深",OR(AE67="休",AF$17=1,AND(AG67&lt;&gt;"準",AG67&lt;&gt;"深",AE67="")),OR(AG67="休",AND(OR(AG67="準",AG67="深"),OR(AH67="休",AF$17=30,AH$18="×")),AF$17=31,AG$18="×",AG67="")))))),40,0))))</f>
        <v>0</v>
      </c>
      <c r="AG208" s="193">
        <f t="shared" ref="AG208" si="1065">IF(AND($D$1="二交代制",AG$17&gt;=1,AG$17&lt;=28,AG67="当",AH67="明",AI67="休",AJ67="当"),10,IF(AND($D$1="三交代制",AG$17&gt;=2,AG$17&lt;=30,OR(AG67="準",AG67="深"),OR(AH67="準",AH67="深"),OR(AI67="準",AI67="深")),20,IF(AND($D$1="二交代制",OR(AG67="当",AG67="明"),NOT(OR(AND(AG67="当",OR(AH67="明",AG$17=31,AH$18="×"),OR(AI67="休",AG$17=30,AG$17=31,AI$18="×")),AND(AG67="明",OR(AF67="当",AG$17=1),OR(AH67="休",AG$17=31,AH$18="×"))))),30,IF(AND($D$1="三交代制",AF67&lt;&gt;"準",AF67&lt;&gt;"深",OR(AG67="準",AG67="深"),(NOT(OR(AND(AG67="準",OR(AF67="日",AF67="休",AG$17=1,AND(AH67&lt;&gt;"準",AH67&lt;&gt;"深",AF67="")),OR(AH67="休",AND(AH67="準",OR(AI67="休",AG$17=30,AI$18="×")),AG$17=31,AH$18="×",AH67="")),AND(AG67="深",OR(AF67="休",AG$17=1,AND(AH67&lt;&gt;"準",AH67&lt;&gt;"深",AF67="")),OR(AH67="休",AND(OR(AH67="準",AH67="深"),OR(AI67="休",AG$17=30,AI$18="×")),AG$17=31,AH$18="×",AH67="")))))),40,0))))</f>
        <v>0</v>
      </c>
      <c r="AH208" s="193">
        <f t="shared" ref="AH208" si="1066">IF(AND($D$1="二交代制",AH$17&gt;=1,AH$17&lt;=28,AH67="当",AI67="明",AJ67="休",AK67="当"),10,IF(AND($D$1="三交代制",AH$17&gt;=2,AH$17&lt;=30,OR(AH67="準",AH67="深"),OR(AI67="準",AI67="深"),OR(AJ67="準",AJ67="深")),20,IF(AND($D$1="二交代制",OR(AH67="当",AH67="明"),NOT(OR(AND(AH67="当",OR(AI67="明",AH$17=31,AI$18="×"),OR(AJ67="休",AH$17=30,AH$17=31,AJ$18="×")),AND(AH67="明",OR(AG67="当",AH$17=1),OR(AI67="休",AH$17=31,AI$18="×"))))),30,IF(AND($D$1="三交代制",AG67&lt;&gt;"準",AG67&lt;&gt;"深",OR(AH67="準",AH67="深"),(NOT(OR(AND(AH67="準",OR(AG67="日",AG67="休",AH$17=1,AND(AI67&lt;&gt;"準",AI67&lt;&gt;"深",AG67="")),OR(AI67="休",AND(AI67="準",OR(AJ67="休",AH$17=30,AJ$18="×")),AH$17=31,AI$18="×",AI67="")),AND(AH67="深",OR(AG67="休",AH$17=1,AND(AI67&lt;&gt;"準",AI67&lt;&gt;"深",AG67="")),OR(AI67="休",AND(OR(AI67="準",AI67="深"),OR(AJ67="休",AH$17=30,AJ$18="×")),AH$17=31,AI$18="×",AI67="")))))),40,0))))</f>
        <v>0</v>
      </c>
      <c r="AI208" s="193">
        <f t="shared" ref="AI208" si="1067">IF(AND($D$1="二交代制",AI$17&gt;=1,AI$17&lt;=28,AI67="当",AJ67="明",AK67="休",AL67="当"),10,IF(AND($D$1="三交代制",AI$17&gt;=2,AI$17&lt;=30,OR(AI67="準",AI67="深"),OR(AJ67="準",AJ67="深"),OR(AK67="準",AK67="深")),20,IF(AND($D$1="二交代制",OR(AI67="当",AI67="明"),NOT(OR(AND(AI67="当",OR(AJ67="明",AI$17=31,AJ$18="×"),OR(AK67="休",AI$17=30,AI$17=31,AK$18="×")),AND(AI67="明",OR(AH67="当",AI$17=1),OR(AJ67="休",AI$17=31,AJ$18="×"))))),30,IF(AND($D$1="三交代制",AH67&lt;&gt;"準",AH67&lt;&gt;"深",OR(AI67="準",AI67="深"),(NOT(OR(AND(AI67="準",OR(AH67="日",AH67="休",AI$17=1,AND(AJ67&lt;&gt;"準",AJ67&lt;&gt;"深",AH67="")),OR(AJ67="休",AND(AJ67="準",OR(AK67="休",AI$17=30,AK$18="×")),AI$17=31,AJ$18="×",AJ67="")),AND(AI67="深",OR(AH67="休",AI$17=1,AND(AJ67&lt;&gt;"準",AJ67&lt;&gt;"深",AH67="")),OR(AJ67="休",AND(OR(AJ67="準",AJ67="深"),OR(AK67="休",AI$17=30,AK$18="×")),AI$17=31,AJ$18="×",AJ67="")))))),40,0))))</f>
        <v>0</v>
      </c>
      <c r="AJ208" s="193">
        <f t="shared" ref="AJ208" si="1068">IF(AND($D$1="二交代制",AJ$17&gt;=1,AJ$17&lt;=28,AJ67="当",AK67="明",AL67="休",AM67="当"),10,IF(AND($D$1="三交代制",AJ$17&gt;=2,AJ$17&lt;=30,OR(AJ67="準",AJ67="深"),OR(AK67="準",AK67="深"),OR(AL67="準",AL67="深")),20,IF(AND($D$1="二交代制",OR(AJ67="当",AJ67="明"),NOT(OR(AND(AJ67="当",OR(AK67="明",AJ$17=31,AK$18="×"),OR(AL67="休",AJ$17=30,AJ$17=31,AL$18="×")),AND(AJ67="明",OR(AI67="当",AJ$17=1),OR(AK67="休",AJ$17=31,AK$18="×"))))),30,IF(AND($D$1="三交代制",AI67&lt;&gt;"準",AI67&lt;&gt;"深",OR(AJ67="準",AJ67="深"),(NOT(OR(AND(AJ67="準",OR(AI67="日",AI67="休",AJ$17=1,AND(AK67&lt;&gt;"準",AK67&lt;&gt;"深",AI67="")),OR(AK67="休",AND(AK67="準",OR(AL67="休",AJ$17=30,AL$18="×")),AJ$17=31,AK$18="×",AK67="")),AND(AJ67="深",OR(AI67="休",AJ$17=1,AND(AK67&lt;&gt;"準",AK67&lt;&gt;"深",AI67="")),OR(AK67="休",AND(OR(AK67="準",AK67="深"),OR(AL67="休",AJ$17=30,AL$18="×")),AJ$17=31,AK$18="×",AK67="")))))),40,0))))</f>
        <v>0</v>
      </c>
      <c r="AK208" s="193">
        <f t="shared" ref="AK208" si="1069">IF(AND($D$1="二交代制",AK$17&gt;=1,AK$17&lt;=28,AK67="当",AL67="明",AM67="休",AN67="当"),10,IF(AND($D$1="三交代制",AK$17&gt;=2,AK$17&lt;=30,OR(AK67="準",AK67="深"),OR(AL67="準",AL67="深"),OR(AM67="準",AM67="深")),20,IF(AND($D$1="二交代制",OR(AK67="当",AK67="明"),NOT(OR(AND(AK67="当",OR(AL67="明",AK$17=31,AL$18="×"),OR(AM67="休",AK$17=30,AK$17=31,AM$18="×")),AND(AK67="明",OR(AJ67="当",AK$17=1),OR(AL67="休",AK$17=31,AL$18="×"))))),30,IF(AND($D$1="三交代制",AJ67&lt;&gt;"準",AJ67&lt;&gt;"深",OR(AK67="準",AK67="深"),(NOT(OR(AND(AK67="準",OR(AJ67="日",AJ67="休",AK$17=1,AND(AL67&lt;&gt;"準",AL67&lt;&gt;"深",AJ67="")),OR(AL67="休",AND(AL67="準",OR(AM67="休",AK$17=30,AM$18="×")),AK$17=31,AL$18="×",AL67="")),AND(AK67="深",OR(AJ67="休",AK$17=1,AND(AL67&lt;&gt;"準",AL67&lt;&gt;"深",AJ67="")),OR(AL67="休",AND(OR(AL67="準",AL67="深"),OR(AM67="休",AK$17=30,AM$18="×")),AK$17=31,AL$18="×",AL67="")))))),40,0))))</f>
        <v>0</v>
      </c>
      <c r="AL208" s="193">
        <f t="shared" ref="AL208" si="1070">IF(AND($D$1="二交代制",AL$17&gt;=1,AL$17&lt;=28,AL67="当",AM67="明",AN67="休",AO67="当"),10,IF(AND($D$1="三交代制",AL$17&gt;=2,AL$17&lt;=30,OR(AL67="準",AL67="深"),OR(AM67="準",AM67="深"),OR(AN67="準",AN67="深")),20,IF(AND($D$1="二交代制",OR(AL67="当",AL67="明"),NOT(OR(AND(AL67="当",OR(AM67="明",AL$17=31,AM$18="×"),OR(AN67="休",AL$17=30,AL$17=31,AN$18="×")),AND(AL67="明",OR(AK67="当",AL$17=1),OR(AM67="休",AL$17=31,AM$18="×"))))),30,IF(AND($D$1="三交代制",AK67&lt;&gt;"準",AK67&lt;&gt;"深",OR(AL67="準",AL67="深"),(NOT(OR(AND(AL67="準",OR(AK67="日",AK67="休",AL$17=1,AND(AM67&lt;&gt;"準",AM67&lt;&gt;"深",AK67="")),OR(AM67="休",AND(AM67="準",OR(AN67="休",AL$17=30,AN$18="×")),AL$17=31,AM$18="×",AM67="")),AND(AL67="深",OR(AK67="休",AL$17=1,AND(AM67&lt;&gt;"準",AM67&lt;&gt;"深",AK67="")),OR(AM67="休",AND(OR(AM67="準",AM67="深"),OR(AN67="休",AL$17=30,AN$18="×")),AL$17=31,AM$18="×",AM67="")))))),40,0))))</f>
        <v>0</v>
      </c>
      <c r="AM208" s="193">
        <f t="shared" ref="AM208" si="1071">IF(AND($D$1="二交代制",AM$17&gt;=1,AM$17&lt;=28,AM67="当",AN67="明",AO67="休",AP67="当"),10,IF(AND($D$1="三交代制",AM$17&gt;=2,AM$17&lt;=30,OR(AM67="準",AM67="深"),OR(AN67="準",AN67="深"),OR(AO67="準",AO67="深")),20,IF(AND($D$1="二交代制",OR(AM67="当",AM67="明"),NOT(OR(AND(AM67="当",OR(AN67="明",AM$17=31,AN$18="×"),OR(AO67="休",AM$17=30,AM$17=31,AO$18="×")),AND(AM67="明",OR(AL67="当",AM$17=1),OR(AN67="休",AM$17=31,AN$18="×"))))),30,IF(AND($D$1="三交代制",AL67&lt;&gt;"準",AL67&lt;&gt;"深",OR(AM67="準",AM67="深"),(NOT(OR(AND(AM67="準",OR(AL67="日",AL67="休",AM$17=1,AND(AN67&lt;&gt;"準",AN67&lt;&gt;"深",AL67="")),OR(AN67="休",AND(AN67="準",OR(AO67="休",AM$17=30,AO$18="×")),AM$17=31,AN$18="×",AN67="")),AND(AM67="深",OR(AL67="休",AM$17=1,AND(AN67&lt;&gt;"準",AN67&lt;&gt;"深",AL67="")),OR(AN67="休",AND(OR(AN67="準",AN67="深"),OR(AO67="休",AM$17=30,AO$18="×")),AM$17=31,AN$18="×",AN67="")))))),40,0))))</f>
        <v>0</v>
      </c>
      <c r="AN208" s="193">
        <f t="shared" ref="AN208" si="1072">IF(AND($D$1="二交代制",AN$17&gt;=1,AN$17&lt;=28,AN67="当",AO67="明",AP67="休",AQ67="当"),10,IF(AND($D$1="三交代制",AN$17&gt;=2,AN$17&lt;=30,OR(AN67="準",AN67="深"),OR(AO67="準",AO67="深"),OR(AP67="準",AP67="深")),20,IF(AND($D$1="二交代制",OR(AN67="当",AN67="明"),NOT(OR(AND(AN67="当",OR(AO67="明",AN$17=31,AO$18="×"),OR(AP67="休",AN$17=30,AN$17=31,AP$18="×")),AND(AN67="明",OR(AM67="当",AN$17=1),OR(AO67="休",AN$17=31,AO$18="×"))))),30,IF(AND($D$1="三交代制",AM67&lt;&gt;"準",AM67&lt;&gt;"深",OR(AN67="準",AN67="深"),(NOT(OR(AND(AN67="準",OR(AM67="日",AM67="休",AN$17=1,AND(AO67&lt;&gt;"準",AO67&lt;&gt;"深",AM67="")),OR(AO67="休",AND(AO67="準",OR(AP67="休",AN$17=30,AP$18="×")),AN$17=31,AO$18="×",AO67="")),AND(AN67="深",OR(AM67="休",AN$17=1,AND(AO67&lt;&gt;"準",AO67&lt;&gt;"深",AM67="")),OR(AO67="休",AND(OR(AO67="準",AO67="深"),OR(AP67="休",AN$17=30,AP$18="×")),AN$17=31,AO$18="×",AO67="")))))),40,0))))</f>
        <v>0</v>
      </c>
      <c r="AO208" s="193">
        <f t="shared" ref="AO208" si="1073">IF(AND($D$1="二交代制",AO$17&gt;=1,AO$17&lt;=28,AO67="当",AP67="明",AQ67="休",AR67="当"),10,IF(AND($D$1="三交代制",AO$17&gt;=2,AO$17&lt;=30,OR(AO67="準",AO67="深"),OR(AP67="準",AP67="深"),OR(AQ67="準",AQ67="深")),20,IF(AND($D$1="二交代制",OR(AO67="当",AO67="明"),NOT(OR(AND(AO67="当",OR(AP67="明",AO$17=31,AP$18="×"),OR(AQ67="休",AO$17=30,AO$17=31,AQ$18="×")),AND(AO67="明",OR(AN67="当",AO$17=1),OR(AP67="休",AO$17=31,AP$18="×"))))),30,IF(AND($D$1="三交代制",AN67&lt;&gt;"準",AN67&lt;&gt;"深",OR(AO67="準",AO67="深"),(NOT(OR(AND(AO67="準",OR(AN67="日",AN67="休",AO$17=1,AND(AP67&lt;&gt;"準",AP67&lt;&gt;"深",AN67="")),OR(AP67="休",AND(AP67="準",OR(AQ67="休",AO$17=30,AQ$18="×")),AO$17=31,AP$18="×",AP67="")),AND(AO67="深",OR(AN67="休",AO$17=1,AND(AP67&lt;&gt;"準",AP67&lt;&gt;"深",AN67="")),OR(AP67="休",AND(OR(AP67="準",AP67="深"),OR(AQ67="休",AO$17=30,AQ$18="×")),AO$17=31,AP$18="×",AP67="")))))),40,0))))</f>
        <v>0</v>
      </c>
      <c r="AP208" s="100"/>
      <c r="AQ208" s="100"/>
    </row>
    <row r="209" spans="4:43" x14ac:dyDescent="0.4">
      <c r="I209" s="307"/>
      <c r="J209" s="202"/>
      <c r="K209" s="193"/>
      <c r="L209" s="193"/>
      <c r="M209" s="193"/>
      <c r="N209" s="193"/>
      <c r="O209" s="193"/>
      <c r="P209" s="193"/>
      <c r="Q209" s="193"/>
      <c r="R209" s="193"/>
      <c r="S209" s="193"/>
      <c r="T209" s="193"/>
      <c r="U209" s="193"/>
      <c r="V209" s="193"/>
      <c r="W209" s="193"/>
      <c r="X209" s="193"/>
      <c r="Y209" s="193"/>
      <c r="Z209" s="193"/>
      <c r="AA209" s="193"/>
      <c r="AB209" s="193"/>
      <c r="AC209" s="193"/>
      <c r="AD209" s="193"/>
      <c r="AE209" s="193"/>
      <c r="AF209" s="193"/>
      <c r="AG209" s="193"/>
      <c r="AH209" s="193"/>
      <c r="AI209" s="193"/>
      <c r="AJ209" s="193"/>
      <c r="AK209" s="193"/>
      <c r="AL209" s="193"/>
      <c r="AM209" s="193"/>
      <c r="AN209" s="193"/>
      <c r="AO209" s="193"/>
      <c r="AP209" s="100"/>
      <c r="AQ209" s="100"/>
    </row>
    <row r="210" spans="4:43" x14ac:dyDescent="0.4">
      <c r="I210" s="307"/>
      <c r="J210" s="201" t="str">
        <f t="shared" ref="J210" si="1074">E69</f>
        <v/>
      </c>
      <c r="K210" s="193">
        <f t="shared" ref="K210" si="1075">IF(AND($D$1="二交代制",K$17&gt;=1,K$17&lt;=28,K69="当",L69="明",M69="休",N69="当"),10,IF(AND($D$1="三交代制",K$17&gt;=2,K$17&lt;=30,OR(K69="準",K69="深"),OR(L69="準",L69="深"),OR(M69="準",M69="深")),20,IF(AND($D$1="二交代制",OR(K69="当",K69="明"),NOT(OR(AND(K69="当",OR(L69="明",K$17=31,L$18="×"),OR(M69="休",K$17=30,K$17=31,M$18="×")),AND(K69="明",OR(J69="当",K$17=1),OR(L69="休",K$17=31,L$18="×"))))),30,IF(AND($D$1="三交代制",J69&lt;&gt;"準",J69&lt;&gt;"深",OR(K69="準",K69="深"),(NOT(OR(AND(K69="準",OR(J69="日",J69="休",K$17=1,AND(L69&lt;&gt;"準",L69&lt;&gt;"深",J69="")),OR(L69="休",AND(L69="準",OR(M69="休",K$17=30,M$18="×")),K$17=31,L$18="×",L69="")),AND(K69="深",OR(J69="休",K$17=1,AND(L69&lt;&gt;"準",L69&lt;&gt;"深",J69="")),OR(L69="休",AND(OR(L69="準",L69="深"),OR(M69="休",K$17=30,M$18="×")),K$17=31,L$18="×",L69="")))))),40,0))))</f>
        <v>0</v>
      </c>
      <c r="L210" s="193">
        <f t="shared" ref="L210" si="1076">IF(AND($D$1="二交代制",L$17&gt;=1,L$17&lt;=28,L69="当",M69="明",N69="休",O69="当"),10,IF(AND($D$1="三交代制",L$17&gt;=2,L$17&lt;=30,OR(L69="準",L69="深"),OR(M69="準",M69="深"),OR(N69="準",N69="深")),20,IF(AND($D$1="二交代制",OR(L69="当",L69="明"),NOT(OR(AND(L69="当",OR(M69="明",L$17=31,M$18="×"),OR(N69="休",L$17=30,L$17=31,N$18="×")),AND(L69="明",OR(K69="当",L$17=1),OR(M69="休",L$17=31,M$18="×"))))),30,IF(AND($D$1="三交代制",K69&lt;&gt;"準",K69&lt;&gt;"深",OR(L69="準",L69="深"),(NOT(OR(AND(L69="準",OR(K69="日",K69="休",L$17=1,AND(M69&lt;&gt;"準",M69&lt;&gt;"深",K69="")),OR(M69="休",AND(M69="準",OR(N69="休",L$17=30,N$18="×")),L$17=31,M$18="×",M69="")),AND(L69="深",OR(K69="休",L$17=1,AND(M69&lt;&gt;"準",M69&lt;&gt;"深",K69="")),OR(M69="休",AND(OR(M69="準",M69="深"),OR(N69="休",L$17=30,N$18="×")),L$17=31,M$18="×",M69="")))))),40,0))))</f>
        <v>0</v>
      </c>
      <c r="M210" s="193">
        <f t="shared" ref="M210" si="1077">IF(AND($D$1="二交代制",M$17&gt;=1,M$17&lt;=28,M69="当",N69="明",O69="休",P69="当"),10,IF(AND($D$1="三交代制",M$17&gt;=2,M$17&lt;=30,OR(M69="準",M69="深"),OR(N69="準",N69="深"),OR(O69="準",O69="深")),20,IF(AND($D$1="二交代制",OR(M69="当",M69="明"),NOT(OR(AND(M69="当",OR(N69="明",M$17=31,N$18="×"),OR(O69="休",M$17=30,M$17=31,O$18="×")),AND(M69="明",OR(L69="当",M$17=1),OR(N69="休",M$17=31,N$18="×"))))),30,IF(AND($D$1="三交代制",L69&lt;&gt;"準",L69&lt;&gt;"深",OR(M69="準",M69="深"),(NOT(OR(AND(M69="準",OR(L69="日",L69="休",M$17=1,AND(N69&lt;&gt;"準",N69&lt;&gt;"深",L69="")),OR(N69="休",AND(N69="準",OR(O69="休",M$17=30,O$18="×")),M$17=31,N$18="×",N69="")),AND(M69="深",OR(L69="休",M$17=1,AND(N69&lt;&gt;"準",N69&lt;&gt;"深",L69="")),OR(N69="休",AND(OR(N69="準",N69="深"),OR(O69="休",M$17=30,O$18="×")),M$17=31,N$18="×",N69="")))))),40,0))))</f>
        <v>0</v>
      </c>
      <c r="N210" s="193">
        <f t="shared" ref="N210" si="1078">IF(AND($D$1="二交代制",N$17&gt;=1,N$17&lt;=28,N69="当",O69="明",P69="休",Q69="当"),10,IF(AND($D$1="三交代制",N$17&gt;=2,N$17&lt;=30,OR(N69="準",N69="深"),OR(O69="準",O69="深"),OR(P69="準",P69="深")),20,IF(AND($D$1="二交代制",OR(N69="当",N69="明"),NOT(OR(AND(N69="当",OR(O69="明",N$17=31,O$18="×"),OR(P69="休",N$17=30,N$17=31,P$18="×")),AND(N69="明",OR(M69="当",N$17=1),OR(O69="休",N$17=31,O$18="×"))))),30,IF(AND($D$1="三交代制",M69&lt;&gt;"準",M69&lt;&gt;"深",OR(N69="準",N69="深"),(NOT(OR(AND(N69="準",OR(M69="日",M69="休",N$17=1,AND(O69&lt;&gt;"準",O69&lt;&gt;"深",M69="")),OR(O69="休",AND(O69="準",OR(P69="休",N$17=30,P$18="×")),N$17=31,O$18="×",O69="")),AND(N69="深",OR(M69="休",N$17=1,AND(O69&lt;&gt;"準",O69&lt;&gt;"深",M69="")),OR(O69="休",AND(OR(O69="準",O69="深"),OR(P69="休",N$17=30,P$18="×")),N$17=31,O$18="×",O69="")))))),40,0))))</f>
        <v>0</v>
      </c>
      <c r="O210" s="193">
        <f t="shared" ref="O210" si="1079">IF(AND($D$1="二交代制",O$17&gt;=1,O$17&lt;=28,O69="当",P69="明",Q69="休",R69="当"),10,IF(AND($D$1="三交代制",O$17&gt;=2,O$17&lt;=30,OR(O69="準",O69="深"),OR(P69="準",P69="深"),OR(Q69="準",Q69="深")),20,IF(AND($D$1="二交代制",OR(O69="当",O69="明"),NOT(OR(AND(O69="当",OR(P69="明",O$17=31,P$18="×"),OR(Q69="休",O$17=30,O$17=31,Q$18="×")),AND(O69="明",OR(N69="当",O$17=1),OR(P69="休",O$17=31,P$18="×"))))),30,IF(AND($D$1="三交代制",N69&lt;&gt;"準",N69&lt;&gt;"深",OR(O69="準",O69="深"),(NOT(OR(AND(O69="準",OR(N69="日",N69="休",O$17=1,AND(P69&lt;&gt;"準",P69&lt;&gt;"深",N69="")),OR(P69="休",AND(P69="準",OR(Q69="休",O$17=30,Q$18="×")),O$17=31,P$18="×",P69="")),AND(O69="深",OR(N69="休",O$17=1,AND(P69&lt;&gt;"準",P69&lt;&gt;"深",N69="")),OR(P69="休",AND(OR(P69="準",P69="深"),OR(Q69="休",O$17=30,Q$18="×")),O$17=31,P$18="×",P69="")))))),40,0))))</f>
        <v>0</v>
      </c>
      <c r="P210" s="193">
        <f t="shared" ref="P210" si="1080">IF(AND($D$1="二交代制",P$17&gt;=1,P$17&lt;=28,P69="当",Q69="明",R69="休",S69="当"),10,IF(AND($D$1="三交代制",P$17&gt;=2,P$17&lt;=30,OR(P69="準",P69="深"),OR(Q69="準",Q69="深"),OR(R69="準",R69="深")),20,IF(AND($D$1="二交代制",OR(P69="当",P69="明"),NOT(OR(AND(P69="当",OR(Q69="明",P$17=31,Q$18="×"),OR(R69="休",P$17=30,P$17=31,R$18="×")),AND(P69="明",OR(O69="当",P$17=1),OR(Q69="休",P$17=31,Q$18="×"))))),30,IF(AND($D$1="三交代制",O69&lt;&gt;"準",O69&lt;&gt;"深",OR(P69="準",P69="深"),(NOT(OR(AND(P69="準",OR(O69="日",O69="休",P$17=1,AND(Q69&lt;&gt;"準",Q69&lt;&gt;"深",O69="")),OR(Q69="休",AND(Q69="準",OR(R69="休",P$17=30,R$18="×")),P$17=31,Q$18="×",Q69="")),AND(P69="深",OR(O69="休",P$17=1,AND(Q69&lt;&gt;"準",Q69&lt;&gt;"深",O69="")),OR(Q69="休",AND(OR(Q69="準",Q69="深"),OR(R69="休",P$17=30,R$18="×")),P$17=31,Q$18="×",Q69="")))))),40,0))))</f>
        <v>0</v>
      </c>
      <c r="Q210" s="193">
        <f t="shared" ref="Q210" si="1081">IF(AND($D$1="二交代制",Q$17&gt;=1,Q$17&lt;=28,Q69="当",R69="明",S69="休",T69="当"),10,IF(AND($D$1="三交代制",Q$17&gt;=2,Q$17&lt;=30,OR(Q69="準",Q69="深"),OR(R69="準",R69="深"),OR(S69="準",S69="深")),20,IF(AND($D$1="二交代制",OR(Q69="当",Q69="明"),NOT(OR(AND(Q69="当",OR(R69="明",Q$17=31,R$18="×"),OR(S69="休",Q$17=30,Q$17=31,S$18="×")),AND(Q69="明",OR(P69="当",Q$17=1),OR(R69="休",Q$17=31,R$18="×"))))),30,IF(AND($D$1="三交代制",P69&lt;&gt;"準",P69&lt;&gt;"深",OR(Q69="準",Q69="深"),(NOT(OR(AND(Q69="準",OR(P69="日",P69="休",Q$17=1,AND(R69&lt;&gt;"準",R69&lt;&gt;"深",P69="")),OR(R69="休",AND(R69="準",OR(S69="休",Q$17=30,S$18="×")),Q$17=31,R$18="×",R69="")),AND(Q69="深",OR(P69="休",Q$17=1,AND(R69&lt;&gt;"準",R69&lt;&gt;"深",P69="")),OR(R69="休",AND(OR(R69="準",R69="深"),OR(S69="休",Q$17=30,S$18="×")),Q$17=31,R$18="×",R69="")))))),40,0))))</f>
        <v>0</v>
      </c>
      <c r="R210" s="193">
        <f t="shared" ref="R210" si="1082">IF(AND($D$1="二交代制",R$17&gt;=1,R$17&lt;=28,R69="当",S69="明",T69="休",U69="当"),10,IF(AND($D$1="三交代制",R$17&gt;=2,R$17&lt;=30,OR(R69="準",R69="深"),OR(S69="準",S69="深"),OR(T69="準",T69="深")),20,IF(AND($D$1="二交代制",OR(R69="当",R69="明"),NOT(OR(AND(R69="当",OR(S69="明",R$17=31,S$18="×"),OR(T69="休",R$17=30,R$17=31,T$18="×")),AND(R69="明",OR(Q69="当",R$17=1),OR(S69="休",R$17=31,S$18="×"))))),30,IF(AND($D$1="三交代制",Q69&lt;&gt;"準",Q69&lt;&gt;"深",OR(R69="準",R69="深"),(NOT(OR(AND(R69="準",OR(Q69="日",Q69="休",R$17=1,AND(S69&lt;&gt;"準",S69&lt;&gt;"深",Q69="")),OR(S69="休",AND(S69="準",OR(T69="休",R$17=30,T$18="×")),R$17=31,S$18="×",S69="")),AND(R69="深",OR(Q69="休",R$17=1,AND(S69&lt;&gt;"準",S69&lt;&gt;"深",Q69="")),OR(S69="休",AND(OR(S69="準",S69="深"),OR(T69="休",R$17=30,T$18="×")),R$17=31,S$18="×",S69="")))))),40,0))))</f>
        <v>0</v>
      </c>
      <c r="S210" s="193">
        <f t="shared" ref="S210" si="1083">IF(AND($D$1="二交代制",S$17&gt;=1,S$17&lt;=28,S69="当",T69="明",U69="休",V69="当"),10,IF(AND($D$1="三交代制",S$17&gt;=2,S$17&lt;=30,OR(S69="準",S69="深"),OR(T69="準",T69="深"),OR(U69="準",U69="深")),20,IF(AND($D$1="二交代制",OR(S69="当",S69="明"),NOT(OR(AND(S69="当",OR(T69="明",S$17=31,T$18="×"),OR(U69="休",S$17=30,S$17=31,U$18="×")),AND(S69="明",OR(R69="当",S$17=1),OR(T69="休",S$17=31,T$18="×"))))),30,IF(AND($D$1="三交代制",R69&lt;&gt;"準",R69&lt;&gt;"深",OR(S69="準",S69="深"),(NOT(OR(AND(S69="準",OR(R69="日",R69="休",S$17=1,AND(T69&lt;&gt;"準",T69&lt;&gt;"深",R69="")),OR(T69="休",AND(T69="準",OR(U69="休",S$17=30,U$18="×")),S$17=31,T$18="×",T69="")),AND(S69="深",OR(R69="休",S$17=1,AND(T69&lt;&gt;"準",T69&lt;&gt;"深",R69="")),OR(T69="休",AND(OR(T69="準",T69="深"),OR(U69="休",S$17=30,U$18="×")),S$17=31,T$18="×",T69="")))))),40,0))))</f>
        <v>0</v>
      </c>
      <c r="T210" s="193">
        <f t="shared" ref="T210" si="1084">IF(AND($D$1="二交代制",T$17&gt;=1,T$17&lt;=28,T69="当",U69="明",V69="休",W69="当"),10,IF(AND($D$1="三交代制",T$17&gt;=2,T$17&lt;=30,OR(T69="準",T69="深"),OR(U69="準",U69="深"),OR(V69="準",V69="深")),20,IF(AND($D$1="二交代制",OR(T69="当",T69="明"),NOT(OR(AND(T69="当",OR(U69="明",T$17=31,U$18="×"),OR(V69="休",T$17=30,T$17=31,V$18="×")),AND(T69="明",OR(S69="当",T$17=1),OR(U69="休",T$17=31,U$18="×"))))),30,IF(AND($D$1="三交代制",S69&lt;&gt;"準",S69&lt;&gt;"深",OR(T69="準",T69="深"),(NOT(OR(AND(T69="準",OR(S69="日",S69="休",T$17=1,AND(U69&lt;&gt;"準",U69&lt;&gt;"深",S69="")),OR(U69="休",AND(U69="準",OR(V69="休",T$17=30,V$18="×")),T$17=31,U$18="×",U69="")),AND(T69="深",OR(S69="休",T$17=1,AND(U69&lt;&gt;"準",U69&lt;&gt;"深",S69="")),OR(U69="休",AND(OR(U69="準",U69="深"),OR(V69="休",T$17=30,V$18="×")),T$17=31,U$18="×",U69="")))))),40,0))))</f>
        <v>0</v>
      </c>
      <c r="U210" s="193">
        <f t="shared" ref="U210" si="1085">IF(AND($D$1="二交代制",U$17&gt;=1,U$17&lt;=28,U69="当",V69="明",W69="休",X69="当"),10,IF(AND($D$1="三交代制",U$17&gt;=2,U$17&lt;=30,OR(U69="準",U69="深"),OR(V69="準",V69="深"),OR(W69="準",W69="深")),20,IF(AND($D$1="二交代制",OR(U69="当",U69="明"),NOT(OR(AND(U69="当",OR(V69="明",U$17=31,V$18="×"),OR(W69="休",U$17=30,U$17=31,W$18="×")),AND(U69="明",OR(T69="当",U$17=1),OR(V69="休",U$17=31,V$18="×"))))),30,IF(AND($D$1="三交代制",T69&lt;&gt;"準",T69&lt;&gt;"深",OR(U69="準",U69="深"),(NOT(OR(AND(U69="準",OR(T69="日",T69="休",U$17=1,AND(V69&lt;&gt;"準",V69&lt;&gt;"深",T69="")),OR(V69="休",AND(V69="準",OR(W69="休",U$17=30,W$18="×")),U$17=31,V$18="×",V69="")),AND(U69="深",OR(T69="休",U$17=1,AND(V69&lt;&gt;"準",V69&lt;&gt;"深",T69="")),OR(V69="休",AND(OR(V69="準",V69="深"),OR(W69="休",U$17=30,W$18="×")),U$17=31,V$18="×",V69="")))))),40,0))))</f>
        <v>0</v>
      </c>
      <c r="V210" s="193">
        <f t="shared" ref="V210" si="1086">IF(AND($D$1="二交代制",V$17&gt;=1,V$17&lt;=28,V69="当",W69="明",X69="休",Y69="当"),10,IF(AND($D$1="三交代制",V$17&gt;=2,V$17&lt;=30,OR(V69="準",V69="深"),OR(W69="準",W69="深"),OR(X69="準",X69="深")),20,IF(AND($D$1="二交代制",OR(V69="当",V69="明"),NOT(OR(AND(V69="当",OR(W69="明",V$17=31,W$18="×"),OR(X69="休",V$17=30,V$17=31,X$18="×")),AND(V69="明",OR(U69="当",V$17=1),OR(W69="休",V$17=31,W$18="×"))))),30,IF(AND($D$1="三交代制",U69&lt;&gt;"準",U69&lt;&gt;"深",OR(V69="準",V69="深"),(NOT(OR(AND(V69="準",OR(U69="日",U69="休",V$17=1,AND(W69&lt;&gt;"準",W69&lt;&gt;"深",U69="")),OR(W69="休",AND(W69="準",OR(X69="休",V$17=30,X$18="×")),V$17=31,W$18="×",W69="")),AND(V69="深",OR(U69="休",V$17=1,AND(W69&lt;&gt;"準",W69&lt;&gt;"深",U69="")),OR(W69="休",AND(OR(W69="準",W69="深"),OR(X69="休",V$17=30,X$18="×")),V$17=31,W$18="×",W69="")))))),40,0))))</f>
        <v>0</v>
      </c>
      <c r="W210" s="193">
        <f t="shared" ref="W210" si="1087">IF(AND($D$1="二交代制",W$17&gt;=1,W$17&lt;=28,W69="当",X69="明",Y69="休",Z69="当"),10,IF(AND($D$1="三交代制",W$17&gt;=2,W$17&lt;=30,OR(W69="準",W69="深"),OR(X69="準",X69="深"),OR(Y69="準",Y69="深")),20,IF(AND($D$1="二交代制",OR(W69="当",W69="明"),NOT(OR(AND(W69="当",OR(X69="明",W$17=31,X$18="×"),OR(Y69="休",W$17=30,W$17=31,Y$18="×")),AND(W69="明",OR(V69="当",W$17=1),OR(X69="休",W$17=31,X$18="×"))))),30,IF(AND($D$1="三交代制",V69&lt;&gt;"準",V69&lt;&gt;"深",OR(W69="準",W69="深"),(NOT(OR(AND(W69="準",OR(V69="日",V69="休",W$17=1,AND(X69&lt;&gt;"準",X69&lt;&gt;"深",V69="")),OR(X69="休",AND(X69="準",OR(Y69="休",W$17=30,Y$18="×")),W$17=31,X$18="×",X69="")),AND(W69="深",OR(V69="休",W$17=1,AND(X69&lt;&gt;"準",X69&lt;&gt;"深",V69="")),OR(X69="休",AND(OR(X69="準",X69="深"),OR(Y69="休",W$17=30,Y$18="×")),W$17=31,X$18="×",X69="")))))),40,0))))</f>
        <v>0</v>
      </c>
      <c r="X210" s="193">
        <f t="shared" ref="X210" si="1088">IF(AND($D$1="二交代制",X$17&gt;=1,X$17&lt;=28,X69="当",Y69="明",Z69="休",AA69="当"),10,IF(AND($D$1="三交代制",X$17&gt;=2,X$17&lt;=30,OR(X69="準",X69="深"),OR(Y69="準",Y69="深"),OR(Z69="準",Z69="深")),20,IF(AND($D$1="二交代制",OR(X69="当",X69="明"),NOT(OR(AND(X69="当",OR(Y69="明",X$17=31,Y$18="×"),OR(Z69="休",X$17=30,X$17=31,Z$18="×")),AND(X69="明",OR(W69="当",X$17=1),OR(Y69="休",X$17=31,Y$18="×"))))),30,IF(AND($D$1="三交代制",W69&lt;&gt;"準",W69&lt;&gt;"深",OR(X69="準",X69="深"),(NOT(OR(AND(X69="準",OR(W69="日",W69="休",X$17=1,AND(Y69&lt;&gt;"準",Y69&lt;&gt;"深",W69="")),OR(Y69="休",AND(Y69="準",OR(Z69="休",X$17=30,Z$18="×")),X$17=31,Y$18="×",Y69="")),AND(X69="深",OR(W69="休",X$17=1,AND(Y69&lt;&gt;"準",Y69&lt;&gt;"深",W69="")),OR(Y69="休",AND(OR(Y69="準",Y69="深"),OR(Z69="休",X$17=30,Z$18="×")),X$17=31,Y$18="×",Y69="")))))),40,0))))</f>
        <v>0</v>
      </c>
      <c r="Y210" s="193">
        <f t="shared" ref="Y210" si="1089">IF(AND($D$1="二交代制",Y$17&gt;=1,Y$17&lt;=28,Y69="当",Z69="明",AA69="休",AB69="当"),10,IF(AND($D$1="三交代制",Y$17&gt;=2,Y$17&lt;=30,OR(Y69="準",Y69="深"),OR(Z69="準",Z69="深"),OR(AA69="準",AA69="深")),20,IF(AND($D$1="二交代制",OR(Y69="当",Y69="明"),NOT(OR(AND(Y69="当",OR(Z69="明",Y$17=31,Z$18="×"),OR(AA69="休",Y$17=30,Y$17=31,AA$18="×")),AND(Y69="明",OR(X69="当",Y$17=1),OR(Z69="休",Y$17=31,Z$18="×"))))),30,IF(AND($D$1="三交代制",X69&lt;&gt;"準",X69&lt;&gt;"深",OR(Y69="準",Y69="深"),(NOT(OR(AND(Y69="準",OR(X69="日",X69="休",Y$17=1,AND(Z69&lt;&gt;"準",Z69&lt;&gt;"深",X69="")),OR(Z69="休",AND(Z69="準",OR(AA69="休",Y$17=30,AA$18="×")),Y$17=31,Z$18="×",Z69="")),AND(Y69="深",OR(X69="休",Y$17=1,AND(Z69&lt;&gt;"準",Z69&lt;&gt;"深",X69="")),OR(Z69="休",AND(OR(Z69="準",Z69="深"),OR(AA69="休",Y$17=30,AA$18="×")),Y$17=31,Z$18="×",Z69="")))))),40,0))))</f>
        <v>0</v>
      </c>
      <c r="Z210" s="193">
        <f t="shared" ref="Z210" si="1090">IF(AND($D$1="二交代制",Z$17&gt;=1,Z$17&lt;=28,Z69="当",AA69="明",AB69="休",AC69="当"),10,IF(AND($D$1="三交代制",Z$17&gt;=2,Z$17&lt;=30,OR(Z69="準",Z69="深"),OR(AA69="準",AA69="深"),OR(AB69="準",AB69="深")),20,IF(AND($D$1="二交代制",OR(Z69="当",Z69="明"),NOT(OR(AND(Z69="当",OR(AA69="明",Z$17=31,AA$18="×"),OR(AB69="休",Z$17=30,Z$17=31,AB$18="×")),AND(Z69="明",OR(Y69="当",Z$17=1),OR(AA69="休",Z$17=31,AA$18="×"))))),30,IF(AND($D$1="三交代制",Y69&lt;&gt;"準",Y69&lt;&gt;"深",OR(Z69="準",Z69="深"),(NOT(OR(AND(Z69="準",OR(Y69="日",Y69="休",Z$17=1,AND(AA69&lt;&gt;"準",AA69&lt;&gt;"深",Y69="")),OR(AA69="休",AND(AA69="準",OR(AB69="休",Z$17=30,AB$18="×")),Z$17=31,AA$18="×",AA69="")),AND(Z69="深",OR(Y69="休",Z$17=1,AND(AA69&lt;&gt;"準",AA69&lt;&gt;"深",Y69="")),OR(AA69="休",AND(OR(AA69="準",AA69="深"),OR(AB69="休",Z$17=30,AB$18="×")),Z$17=31,AA$18="×",AA69="")))))),40,0))))</f>
        <v>0</v>
      </c>
      <c r="AA210" s="193">
        <f t="shared" ref="AA210" si="1091">IF(AND($D$1="二交代制",AA$17&gt;=1,AA$17&lt;=28,AA69="当",AB69="明",AC69="休",AD69="当"),10,IF(AND($D$1="三交代制",AA$17&gt;=2,AA$17&lt;=30,OR(AA69="準",AA69="深"),OR(AB69="準",AB69="深"),OR(AC69="準",AC69="深")),20,IF(AND($D$1="二交代制",OR(AA69="当",AA69="明"),NOT(OR(AND(AA69="当",OR(AB69="明",AA$17=31,AB$18="×"),OR(AC69="休",AA$17=30,AA$17=31,AC$18="×")),AND(AA69="明",OR(Z69="当",AA$17=1),OR(AB69="休",AA$17=31,AB$18="×"))))),30,IF(AND($D$1="三交代制",Z69&lt;&gt;"準",Z69&lt;&gt;"深",OR(AA69="準",AA69="深"),(NOT(OR(AND(AA69="準",OR(Z69="日",Z69="休",AA$17=1,AND(AB69&lt;&gt;"準",AB69&lt;&gt;"深",Z69="")),OR(AB69="休",AND(AB69="準",OR(AC69="休",AA$17=30,AC$18="×")),AA$17=31,AB$18="×",AB69="")),AND(AA69="深",OR(Z69="休",AA$17=1,AND(AB69&lt;&gt;"準",AB69&lt;&gt;"深",Z69="")),OR(AB69="休",AND(OR(AB69="準",AB69="深"),OR(AC69="休",AA$17=30,AC$18="×")),AA$17=31,AB$18="×",AB69="")))))),40,0))))</f>
        <v>0</v>
      </c>
      <c r="AB210" s="193">
        <f t="shared" ref="AB210" si="1092">IF(AND($D$1="二交代制",AB$17&gt;=1,AB$17&lt;=28,AB69="当",AC69="明",AD69="休",AE69="当"),10,IF(AND($D$1="三交代制",AB$17&gt;=2,AB$17&lt;=30,OR(AB69="準",AB69="深"),OR(AC69="準",AC69="深"),OR(AD69="準",AD69="深")),20,IF(AND($D$1="二交代制",OR(AB69="当",AB69="明"),NOT(OR(AND(AB69="当",OR(AC69="明",AB$17=31,AC$18="×"),OR(AD69="休",AB$17=30,AB$17=31,AD$18="×")),AND(AB69="明",OR(AA69="当",AB$17=1),OR(AC69="休",AB$17=31,AC$18="×"))))),30,IF(AND($D$1="三交代制",AA69&lt;&gt;"準",AA69&lt;&gt;"深",OR(AB69="準",AB69="深"),(NOT(OR(AND(AB69="準",OR(AA69="日",AA69="休",AB$17=1,AND(AC69&lt;&gt;"準",AC69&lt;&gt;"深",AA69="")),OR(AC69="休",AND(AC69="準",OR(AD69="休",AB$17=30,AD$18="×")),AB$17=31,AC$18="×",AC69="")),AND(AB69="深",OR(AA69="休",AB$17=1,AND(AC69&lt;&gt;"準",AC69&lt;&gt;"深",AA69="")),OR(AC69="休",AND(OR(AC69="準",AC69="深"),OR(AD69="休",AB$17=30,AD$18="×")),AB$17=31,AC$18="×",AC69="")))))),40,0))))</f>
        <v>0</v>
      </c>
      <c r="AC210" s="193">
        <f t="shared" ref="AC210" si="1093">IF(AND($D$1="二交代制",AC$17&gt;=1,AC$17&lt;=28,AC69="当",AD69="明",AE69="休",AF69="当"),10,IF(AND($D$1="三交代制",AC$17&gt;=2,AC$17&lt;=30,OR(AC69="準",AC69="深"),OR(AD69="準",AD69="深"),OR(AE69="準",AE69="深")),20,IF(AND($D$1="二交代制",OR(AC69="当",AC69="明"),NOT(OR(AND(AC69="当",OR(AD69="明",AC$17=31,AD$18="×"),OR(AE69="休",AC$17=30,AC$17=31,AE$18="×")),AND(AC69="明",OR(AB69="当",AC$17=1),OR(AD69="休",AC$17=31,AD$18="×"))))),30,IF(AND($D$1="三交代制",AB69&lt;&gt;"準",AB69&lt;&gt;"深",OR(AC69="準",AC69="深"),(NOT(OR(AND(AC69="準",OR(AB69="日",AB69="休",AC$17=1,AND(AD69&lt;&gt;"準",AD69&lt;&gt;"深",AB69="")),OR(AD69="休",AND(AD69="準",OR(AE69="休",AC$17=30,AE$18="×")),AC$17=31,AD$18="×",AD69="")),AND(AC69="深",OR(AB69="休",AC$17=1,AND(AD69&lt;&gt;"準",AD69&lt;&gt;"深",AB69="")),OR(AD69="休",AND(OR(AD69="準",AD69="深"),OR(AE69="休",AC$17=30,AE$18="×")),AC$17=31,AD$18="×",AD69="")))))),40,0))))</f>
        <v>0</v>
      </c>
      <c r="AD210" s="193">
        <f t="shared" ref="AD210" si="1094">IF(AND($D$1="二交代制",AD$17&gt;=1,AD$17&lt;=28,AD69="当",AE69="明",AF69="休",AG69="当"),10,IF(AND($D$1="三交代制",AD$17&gt;=2,AD$17&lt;=30,OR(AD69="準",AD69="深"),OR(AE69="準",AE69="深"),OR(AF69="準",AF69="深")),20,IF(AND($D$1="二交代制",OR(AD69="当",AD69="明"),NOT(OR(AND(AD69="当",OR(AE69="明",AD$17=31,AE$18="×"),OR(AF69="休",AD$17=30,AD$17=31,AF$18="×")),AND(AD69="明",OR(AC69="当",AD$17=1),OR(AE69="休",AD$17=31,AE$18="×"))))),30,IF(AND($D$1="三交代制",AC69&lt;&gt;"準",AC69&lt;&gt;"深",OR(AD69="準",AD69="深"),(NOT(OR(AND(AD69="準",OR(AC69="日",AC69="休",AD$17=1,AND(AE69&lt;&gt;"準",AE69&lt;&gt;"深",AC69="")),OR(AE69="休",AND(AE69="準",OR(AF69="休",AD$17=30,AF$18="×")),AD$17=31,AE$18="×",AE69="")),AND(AD69="深",OR(AC69="休",AD$17=1,AND(AE69&lt;&gt;"準",AE69&lt;&gt;"深",AC69="")),OR(AE69="休",AND(OR(AE69="準",AE69="深"),OR(AF69="休",AD$17=30,AF$18="×")),AD$17=31,AE$18="×",AE69="")))))),40,0))))</f>
        <v>0</v>
      </c>
      <c r="AE210" s="193">
        <f t="shared" ref="AE210" si="1095">IF(AND($D$1="二交代制",AE$17&gt;=1,AE$17&lt;=28,AE69="当",AF69="明",AG69="休",AH69="当"),10,IF(AND($D$1="三交代制",AE$17&gt;=2,AE$17&lt;=30,OR(AE69="準",AE69="深"),OR(AF69="準",AF69="深"),OR(AG69="準",AG69="深")),20,IF(AND($D$1="二交代制",OR(AE69="当",AE69="明"),NOT(OR(AND(AE69="当",OR(AF69="明",AE$17=31,AF$18="×"),OR(AG69="休",AE$17=30,AE$17=31,AG$18="×")),AND(AE69="明",OR(AD69="当",AE$17=1),OR(AF69="休",AE$17=31,AF$18="×"))))),30,IF(AND($D$1="三交代制",AD69&lt;&gt;"準",AD69&lt;&gt;"深",OR(AE69="準",AE69="深"),(NOT(OR(AND(AE69="準",OR(AD69="日",AD69="休",AE$17=1,AND(AF69&lt;&gt;"準",AF69&lt;&gt;"深",AD69="")),OR(AF69="休",AND(AF69="準",OR(AG69="休",AE$17=30,AG$18="×")),AE$17=31,AF$18="×",AF69="")),AND(AE69="深",OR(AD69="休",AE$17=1,AND(AF69&lt;&gt;"準",AF69&lt;&gt;"深",AD69="")),OR(AF69="休",AND(OR(AF69="準",AF69="深"),OR(AG69="休",AE$17=30,AG$18="×")),AE$17=31,AF$18="×",AF69="")))))),40,0))))</f>
        <v>0</v>
      </c>
      <c r="AF210" s="193">
        <f t="shared" ref="AF210" si="1096">IF(AND($D$1="二交代制",AF$17&gt;=1,AF$17&lt;=28,AF69="当",AG69="明",AH69="休",AI69="当"),10,IF(AND($D$1="三交代制",AF$17&gt;=2,AF$17&lt;=30,OR(AF69="準",AF69="深"),OR(AG69="準",AG69="深"),OR(AH69="準",AH69="深")),20,IF(AND($D$1="二交代制",OR(AF69="当",AF69="明"),NOT(OR(AND(AF69="当",OR(AG69="明",AF$17=31,AG$18="×"),OR(AH69="休",AF$17=30,AF$17=31,AH$18="×")),AND(AF69="明",OR(AE69="当",AF$17=1),OR(AG69="休",AF$17=31,AG$18="×"))))),30,IF(AND($D$1="三交代制",AE69&lt;&gt;"準",AE69&lt;&gt;"深",OR(AF69="準",AF69="深"),(NOT(OR(AND(AF69="準",OR(AE69="日",AE69="休",AF$17=1,AND(AG69&lt;&gt;"準",AG69&lt;&gt;"深",AE69="")),OR(AG69="休",AND(AG69="準",OR(AH69="休",AF$17=30,AH$18="×")),AF$17=31,AG$18="×",AG69="")),AND(AF69="深",OR(AE69="休",AF$17=1,AND(AG69&lt;&gt;"準",AG69&lt;&gt;"深",AE69="")),OR(AG69="休",AND(OR(AG69="準",AG69="深"),OR(AH69="休",AF$17=30,AH$18="×")),AF$17=31,AG$18="×",AG69="")))))),40,0))))</f>
        <v>0</v>
      </c>
      <c r="AG210" s="193">
        <f t="shared" ref="AG210" si="1097">IF(AND($D$1="二交代制",AG$17&gt;=1,AG$17&lt;=28,AG69="当",AH69="明",AI69="休",AJ69="当"),10,IF(AND($D$1="三交代制",AG$17&gt;=2,AG$17&lt;=30,OR(AG69="準",AG69="深"),OR(AH69="準",AH69="深"),OR(AI69="準",AI69="深")),20,IF(AND($D$1="二交代制",OR(AG69="当",AG69="明"),NOT(OR(AND(AG69="当",OR(AH69="明",AG$17=31,AH$18="×"),OR(AI69="休",AG$17=30,AG$17=31,AI$18="×")),AND(AG69="明",OR(AF69="当",AG$17=1),OR(AH69="休",AG$17=31,AH$18="×"))))),30,IF(AND($D$1="三交代制",AF69&lt;&gt;"準",AF69&lt;&gt;"深",OR(AG69="準",AG69="深"),(NOT(OR(AND(AG69="準",OR(AF69="日",AF69="休",AG$17=1,AND(AH69&lt;&gt;"準",AH69&lt;&gt;"深",AF69="")),OR(AH69="休",AND(AH69="準",OR(AI69="休",AG$17=30,AI$18="×")),AG$17=31,AH$18="×",AH69="")),AND(AG69="深",OR(AF69="休",AG$17=1,AND(AH69&lt;&gt;"準",AH69&lt;&gt;"深",AF69="")),OR(AH69="休",AND(OR(AH69="準",AH69="深"),OR(AI69="休",AG$17=30,AI$18="×")),AG$17=31,AH$18="×",AH69="")))))),40,0))))</f>
        <v>0</v>
      </c>
      <c r="AH210" s="193">
        <f t="shared" ref="AH210" si="1098">IF(AND($D$1="二交代制",AH$17&gt;=1,AH$17&lt;=28,AH69="当",AI69="明",AJ69="休",AK69="当"),10,IF(AND($D$1="三交代制",AH$17&gt;=2,AH$17&lt;=30,OR(AH69="準",AH69="深"),OR(AI69="準",AI69="深"),OR(AJ69="準",AJ69="深")),20,IF(AND($D$1="二交代制",OR(AH69="当",AH69="明"),NOT(OR(AND(AH69="当",OR(AI69="明",AH$17=31,AI$18="×"),OR(AJ69="休",AH$17=30,AH$17=31,AJ$18="×")),AND(AH69="明",OR(AG69="当",AH$17=1),OR(AI69="休",AH$17=31,AI$18="×"))))),30,IF(AND($D$1="三交代制",AG69&lt;&gt;"準",AG69&lt;&gt;"深",OR(AH69="準",AH69="深"),(NOT(OR(AND(AH69="準",OR(AG69="日",AG69="休",AH$17=1,AND(AI69&lt;&gt;"準",AI69&lt;&gt;"深",AG69="")),OR(AI69="休",AND(AI69="準",OR(AJ69="休",AH$17=30,AJ$18="×")),AH$17=31,AI$18="×",AI69="")),AND(AH69="深",OR(AG69="休",AH$17=1,AND(AI69&lt;&gt;"準",AI69&lt;&gt;"深",AG69="")),OR(AI69="休",AND(OR(AI69="準",AI69="深"),OR(AJ69="休",AH$17=30,AJ$18="×")),AH$17=31,AI$18="×",AI69="")))))),40,0))))</f>
        <v>0</v>
      </c>
      <c r="AI210" s="193">
        <f t="shared" ref="AI210" si="1099">IF(AND($D$1="二交代制",AI$17&gt;=1,AI$17&lt;=28,AI69="当",AJ69="明",AK69="休",AL69="当"),10,IF(AND($D$1="三交代制",AI$17&gt;=2,AI$17&lt;=30,OR(AI69="準",AI69="深"),OR(AJ69="準",AJ69="深"),OR(AK69="準",AK69="深")),20,IF(AND($D$1="二交代制",OR(AI69="当",AI69="明"),NOT(OR(AND(AI69="当",OR(AJ69="明",AI$17=31,AJ$18="×"),OR(AK69="休",AI$17=30,AI$17=31,AK$18="×")),AND(AI69="明",OR(AH69="当",AI$17=1),OR(AJ69="休",AI$17=31,AJ$18="×"))))),30,IF(AND($D$1="三交代制",AH69&lt;&gt;"準",AH69&lt;&gt;"深",OR(AI69="準",AI69="深"),(NOT(OR(AND(AI69="準",OR(AH69="日",AH69="休",AI$17=1,AND(AJ69&lt;&gt;"準",AJ69&lt;&gt;"深",AH69="")),OR(AJ69="休",AND(AJ69="準",OR(AK69="休",AI$17=30,AK$18="×")),AI$17=31,AJ$18="×",AJ69="")),AND(AI69="深",OR(AH69="休",AI$17=1,AND(AJ69&lt;&gt;"準",AJ69&lt;&gt;"深",AH69="")),OR(AJ69="休",AND(OR(AJ69="準",AJ69="深"),OR(AK69="休",AI$17=30,AK$18="×")),AI$17=31,AJ$18="×",AJ69="")))))),40,0))))</f>
        <v>0</v>
      </c>
      <c r="AJ210" s="193">
        <f t="shared" ref="AJ210" si="1100">IF(AND($D$1="二交代制",AJ$17&gt;=1,AJ$17&lt;=28,AJ69="当",AK69="明",AL69="休",AM69="当"),10,IF(AND($D$1="三交代制",AJ$17&gt;=2,AJ$17&lt;=30,OR(AJ69="準",AJ69="深"),OR(AK69="準",AK69="深"),OR(AL69="準",AL69="深")),20,IF(AND($D$1="二交代制",OR(AJ69="当",AJ69="明"),NOT(OR(AND(AJ69="当",OR(AK69="明",AJ$17=31,AK$18="×"),OR(AL69="休",AJ$17=30,AJ$17=31,AL$18="×")),AND(AJ69="明",OR(AI69="当",AJ$17=1),OR(AK69="休",AJ$17=31,AK$18="×"))))),30,IF(AND($D$1="三交代制",AI69&lt;&gt;"準",AI69&lt;&gt;"深",OR(AJ69="準",AJ69="深"),(NOT(OR(AND(AJ69="準",OR(AI69="日",AI69="休",AJ$17=1,AND(AK69&lt;&gt;"準",AK69&lt;&gt;"深",AI69="")),OR(AK69="休",AND(AK69="準",OR(AL69="休",AJ$17=30,AL$18="×")),AJ$17=31,AK$18="×",AK69="")),AND(AJ69="深",OR(AI69="休",AJ$17=1,AND(AK69&lt;&gt;"準",AK69&lt;&gt;"深",AI69="")),OR(AK69="休",AND(OR(AK69="準",AK69="深"),OR(AL69="休",AJ$17=30,AL$18="×")),AJ$17=31,AK$18="×",AK69="")))))),40,0))))</f>
        <v>0</v>
      </c>
      <c r="AK210" s="193">
        <f t="shared" ref="AK210" si="1101">IF(AND($D$1="二交代制",AK$17&gt;=1,AK$17&lt;=28,AK69="当",AL69="明",AM69="休",AN69="当"),10,IF(AND($D$1="三交代制",AK$17&gt;=2,AK$17&lt;=30,OR(AK69="準",AK69="深"),OR(AL69="準",AL69="深"),OR(AM69="準",AM69="深")),20,IF(AND($D$1="二交代制",OR(AK69="当",AK69="明"),NOT(OR(AND(AK69="当",OR(AL69="明",AK$17=31,AL$18="×"),OR(AM69="休",AK$17=30,AK$17=31,AM$18="×")),AND(AK69="明",OR(AJ69="当",AK$17=1),OR(AL69="休",AK$17=31,AL$18="×"))))),30,IF(AND($D$1="三交代制",AJ69&lt;&gt;"準",AJ69&lt;&gt;"深",OR(AK69="準",AK69="深"),(NOT(OR(AND(AK69="準",OR(AJ69="日",AJ69="休",AK$17=1,AND(AL69&lt;&gt;"準",AL69&lt;&gt;"深",AJ69="")),OR(AL69="休",AND(AL69="準",OR(AM69="休",AK$17=30,AM$18="×")),AK$17=31,AL$18="×",AL69="")),AND(AK69="深",OR(AJ69="休",AK$17=1,AND(AL69&lt;&gt;"準",AL69&lt;&gt;"深",AJ69="")),OR(AL69="休",AND(OR(AL69="準",AL69="深"),OR(AM69="休",AK$17=30,AM$18="×")),AK$17=31,AL$18="×",AL69="")))))),40,0))))</f>
        <v>0</v>
      </c>
      <c r="AL210" s="193">
        <f t="shared" ref="AL210" si="1102">IF(AND($D$1="二交代制",AL$17&gt;=1,AL$17&lt;=28,AL69="当",AM69="明",AN69="休",AO69="当"),10,IF(AND($D$1="三交代制",AL$17&gt;=2,AL$17&lt;=30,OR(AL69="準",AL69="深"),OR(AM69="準",AM69="深"),OR(AN69="準",AN69="深")),20,IF(AND($D$1="二交代制",OR(AL69="当",AL69="明"),NOT(OR(AND(AL69="当",OR(AM69="明",AL$17=31,AM$18="×"),OR(AN69="休",AL$17=30,AL$17=31,AN$18="×")),AND(AL69="明",OR(AK69="当",AL$17=1),OR(AM69="休",AL$17=31,AM$18="×"))))),30,IF(AND($D$1="三交代制",AK69&lt;&gt;"準",AK69&lt;&gt;"深",OR(AL69="準",AL69="深"),(NOT(OR(AND(AL69="準",OR(AK69="日",AK69="休",AL$17=1,AND(AM69&lt;&gt;"準",AM69&lt;&gt;"深",AK69="")),OR(AM69="休",AND(AM69="準",OR(AN69="休",AL$17=30,AN$18="×")),AL$17=31,AM$18="×",AM69="")),AND(AL69="深",OR(AK69="休",AL$17=1,AND(AM69&lt;&gt;"準",AM69&lt;&gt;"深",AK69="")),OR(AM69="休",AND(OR(AM69="準",AM69="深"),OR(AN69="休",AL$17=30,AN$18="×")),AL$17=31,AM$18="×",AM69="")))))),40,0))))</f>
        <v>0</v>
      </c>
      <c r="AM210" s="193">
        <f t="shared" ref="AM210" si="1103">IF(AND($D$1="二交代制",AM$17&gt;=1,AM$17&lt;=28,AM69="当",AN69="明",AO69="休",AP69="当"),10,IF(AND($D$1="三交代制",AM$17&gt;=2,AM$17&lt;=30,OR(AM69="準",AM69="深"),OR(AN69="準",AN69="深"),OR(AO69="準",AO69="深")),20,IF(AND($D$1="二交代制",OR(AM69="当",AM69="明"),NOT(OR(AND(AM69="当",OR(AN69="明",AM$17=31,AN$18="×"),OR(AO69="休",AM$17=30,AM$17=31,AO$18="×")),AND(AM69="明",OR(AL69="当",AM$17=1),OR(AN69="休",AM$17=31,AN$18="×"))))),30,IF(AND($D$1="三交代制",AL69&lt;&gt;"準",AL69&lt;&gt;"深",OR(AM69="準",AM69="深"),(NOT(OR(AND(AM69="準",OR(AL69="日",AL69="休",AM$17=1,AND(AN69&lt;&gt;"準",AN69&lt;&gt;"深",AL69="")),OR(AN69="休",AND(AN69="準",OR(AO69="休",AM$17=30,AO$18="×")),AM$17=31,AN$18="×",AN69="")),AND(AM69="深",OR(AL69="休",AM$17=1,AND(AN69&lt;&gt;"準",AN69&lt;&gt;"深",AL69="")),OR(AN69="休",AND(OR(AN69="準",AN69="深"),OR(AO69="休",AM$17=30,AO$18="×")),AM$17=31,AN$18="×",AN69="")))))),40,0))))</f>
        <v>0</v>
      </c>
      <c r="AN210" s="193">
        <f t="shared" ref="AN210" si="1104">IF(AND($D$1="二交代制",AN$17&gt;=1,AN$17&lt;=28,AN69="当",AO69="明",AP69="休",AQ69="当"),10,IF(AND($D$1="三交代制",AN$17&gt;=2,AN$17&lt;=30,OR(AN69="準",AN69="深"),OR(AO69="準",AO69="深"),OR(AP69="準",AP69="深")),20,IF(AND($D$1="二交代制",OR(AN69="当",AN69="明"),NOT(OR(AND(AN69="当",OR(AO69="明",AN$17=31,AO$18="×"),OR(AP69="休",AN$17=30,AN$17=31,AP$18="×")),AND(AN69="明",OR(AM69="当",AN$17=1),OR(AO69="休",AN$17=31,AO$18="×"))))),30,IF(AND($D$1="三交代制",AM69&lt;&gt;"準",AM69&lt;&gt;"深",OR(AN69="準",AN69="深"),(NOT(OR(AND(AN69="準",OR(AM69="日",AM69="休",AN$17=1,AND(AO69&lt;&gt;"準",AO69&lt;&gt;"深",AM69="")),OR(AO69="休",AND(AO69="準",OR(AP69="休",AN$17=30,AP$18="×")),AN$17=31,AO$18="×",AO69="")),AND(AN69="深",OR(AM69="休",AN$17=1,AND(AO69&lt;&gt;"準",AO69&lt;&gt;"深",AM69="")),OR(AO69="休",AND(OR(AO69="準",AO69="深"),OR(AP69="休",AN$17=30,AP$18="×")),AN$17=31,AO$18="×",AO69="")))))),40,0))))</f>
        <v>0</v>
      </c>
      <c r="AO210" s="193">
        <f t="shared" ref="AO210" si="1105">IF(AND($D$1="二交代制",AO$17&gt;=1,AO$17&lt;=28,AO69="当",AP69="明",AQ69="休",AR69="当"),10,IF(AND($D$1="三交代制",AO$17&gt;=2,AO$17&lt;=30,OR(AO69="準",AO69="深"),OR(AP69="準",AP69="深"),OR(AQ69="準",AQ69="深")),20,IF(AND($D$1="二交代制",OR(AO69="当",AO69="明"),NOT(OR(AND(AO69="当",OR(AP69="明",AO$17=31,AP$18="×"),OR(AQ69="休",AO$17=30,AO$17=31,AQ$18="×")),AND(AO69="明",OR(AN69="当",AO$17=1),OR(AP69="休",AO$17=31,AP$18="×"))))),30,IF(AND($D$1="三交代制",AN69&lt;&gt;"準",AN69&lt;&gt;"深",OR(AO69="準",AO69="深"),(NOT(OR(AND(AO69="準",OR(AN69="日",AN69="休",AO$17=1,AND(AP69&lt;&gt;"準",AP69&lt;&gt;"深",AN69="")),OR(AP69="休",AND(AP69="準",OR(AQ69="休",AO$17=30,AQ$18="×")),AO$17=31,AP$18="×",AP69="")),AND(AO69="深",OR(AN69="休",AO$17=1,AND(AP69&lt;&gt;"準",AP69&lt;&gt;"深",AN69="")),OR(AP69="休",AND(OR(AP69="準",AP69="深"),OR(AQ69="休",AO$17=30,AQ$18="×")),AO$17=31,AP$18="×",AP69="")))))),40,0))))</f>
        <v>0</v>
      </c>
      <c r="AP210" s="100"/>
      <c r="AQ210" s="100"/>
    </row>
    <row r="211" spans="4:43" x14ac:dyDescent="0.4">
      <c r="I211" s="307"/>
      <c r="J211" s="202"/>
      <c r="K211" s="193"/>
      <c r="L211" s="193"/>
      <c r="M211" s="193"/>
      <c r="N211" s="193"/>
      <c r="O211" s="193"/>
      <c r="P211" s="193"/>
      <c r="Q211" s="193"/>
      <c r="R211" s="193"/>
      <c r="S211" s="193"/>
      <c r="T211" s="193"/>
      <c r="U211" s="193"/>
      <c r="V211" s="193"/>
      <c r="W211" s="193"/>
      <c r="X211" s="193"/>
      <c r="Y211" s="193"/>
      <c r="Z211" s="193"/>
      <c r="AA211" s="193"/>
      <c r="AB211" s="193"/>
      <c r="AC211" s="193"/>
      <c r="AD211" s="193"/>
      <c r="AE211" s="193"/>
      <c r="AF211" s="193"/>
      <c r="AG211" s="193"/>
      <c r="AH211" s="193"/>
      <c r="AI211" s="193"/>
      <c r="AJ211" s="193"/>
      <c r="AK211" s="193"/>
      <c r="AL211" s="193"/>
      <c r="AM211" s="193"/>
      <c r="AN211" s="193"/>
      <c r="AO211" s="193"/>
      <c r="AP211" s="100"/>
      <c r="AQ211" s="100"/>
    </row>
    <row r="212" spans="4:43" x14ac:dyDescent="0.4">
      <c r="D212" s="93"/>
      <c r="E212" s="93"/>
      <c r="F212" s="93"/>
      <c r="G212" s="93"/>
      <c r="H212" s="93"/>
      <c r="I212" s="307"/>
      <c r="J212" s="201" t="str">
        <f t="shared" ref="J212" si="1106">E71</f>
        <v/>
      </c>
      <c r="K212" s="193">
        <f t="shared" ref="K212" si="1107">IF(AND($D$1="二交代制",K$17&gt;=1,K$17&lt;=28,K71="当",L71="明",M71="休",N71="当"),10,IF(AND($D$1="三交代制",K$17&gt;=2,K$17&lt;=30,OR(K71="準",K71="深"),OR(L71="準",L71="深"),OR(M71="準",M71="深")),20,IF(AND($D$1="二交代制",OR(K71="当",K71="明"),NOT(OR(AND(K71="当",OR(L71="明",K$17=31,L$18="×"),OR(M71="休",K$17=30,K$17=31,M$18="×")),AND(K71="明",OR(J71="当",K$17=1),OR(L71="休",K$17=31,L$18="×"))))),30,IF(AND($D$1="三交代制",J71&lt;&gt;"準",J71&lt;&gt;"深",OR(K71="準",K71="深"),(NOT(OR(AND(K71="準",OR(J71="日",J71="休",K$17=1,AND(L71&lt;&gt;"準",L71&lt;&gt;"深",J71="")),OR(L71="休",AND(L71="準",OR(M71="休",K$17=30,M$18="×")),K$17=31,L$18="×",L71="")),AND(K71="深",OR(J71="休",K$17=1,AND(L71&lt;&gt;"準",L71&lt;&gt;"深",J71="")),OR(L71="休",AND(OR(L71="準",L71="深"),OR(M71="休",K$17=30,M$18="×")),K$17=31,L$18="×",L71="")))))),40,0))))</f>
        <v>0</v>
      </c>
      <c r="L212" s="193">
        <f t="shared" ref="L212" si="1108">IF(AND($D$1="二交代制",L$17&gt;=1,L$17&lt;=28,L71="当",M71="明",N71="休",O71="当"),10,IF(AND($D$1="三交代制",L$17&gt;=2,L$17&lt;=30,OR(L71="準",L71="深"),OR(M71="準",M71="深"),OR(N71="準",N71="深")),20,IF(AND($D$1="二交代制",OR(L71="当",L71="明"),NOT(OR(AND(L71="当",OR(M71="明",L$17=31,M$18="×"),OR(N71="休",L$17=30,L$17=31,N$18="×")),AND(L71="明",OR(K71="当",L$17=1),OR(M71="休",L$17=31,M$18="×"))))),30,IF(AND($D$1="三交代制",K71&lt;&gt;"準",K71&lt;&gt;"深",OR(L71="準",L71="深"),(NOT(OR(AND(L71="準",OR(K71="日",K71="休",L$17=1,AND(M71&lt;&gt;"準",M71&lt;&gt;"深",K71="")),OR(M71="休",AND(M71="準",OR(N71="休",L$17=30,N$18="×")),L$17=31,M$18="×",M71="")),AND(L71="深",OR(K71="休",L$17=1,AND(M71&lt;&gt;"準",M71&lt;&gt;"深",K71="")),OR(M71="休",AND(OR(M71="準",M71="深"),OR(N71="休",L$17=30,N$18="×")),L$17=31,M$18="×",M71="")))))),40,0))))</f>
        <v>0</v>
      </c>
      <c r="M212" s="193">
        <f t="shared" ref="M212" si="1109">IF(AND($D$1="二交代制",M$17&gt;=1,M$17&lt;=28,M71="当",N71="明",O71="休",P71="当"),10,IF(AND($D$1="三交代制",M$17&gt;=2,M$17&lt;=30,OR(M71="準",M71="深"),OR(N71="準",N71="深"),OR(O71="準",O71="深")),20,IF(AND($D$1="二交代制",OR(M71="当",M71="明"),NOT(OR(AND(M71="当",OR(N71="明",M$17=31,N$18="×"),OR(O71="休",M$17=30,M$17=31,O$18="×")),AND(M71="明",OR(L71="当",M$17=1),OR(N71="休",M$17=31,N$18="×"))))),30,IF(AND($D$1="三交代制",L71&lt;&gt;"準",L71&lt;&gt;"深",OR(M71="準",M71="深"),(NOT(OR(AND(M71="準",OR(L71="日",L71="休",M$17=1,AND(N71&lt;&gt;"準",N71&lt;&gt;"深",L71="")),OR(N71="休",AND(N71="準",OR(O71="休",M$17=30,O$18="×")),M$17=31,N$18="×",N71="")),AND(M71="深",OR(L71="休",M$17=1,AND(N71&lt;&gt;"準",N71&lt;&gt;"深",L71="")),OR(N71="休",AND(OR(N71="準",N71="深"),OR(O71="休",M$17=30,O$18="×")),M$17=31,N$18="×",N71="")))))),40,0))))</f>
        <v>0</v>
      </c>
      <c r="N212" s="193">
        <f t="shared" ref="N212" si="1110">IF(AND($D$1="二交代制",N$17&gt;=1,N$17&lt;=28,N71="当",O71="明",P71="休",Q71="当"),10,IF(AND($D$1="三交代制",N$17&gt;=2,N$17&lt;=30,OR(N71="準",N71="深"),OR(O71="準",O71="深"),OR(P71="準",P71="深")),20,IF(AND($D$1="二交代制",OR(N71="当",N71="明"),NOT(OR(AND(N71="当",OR(O71="明",N$17=31,O$18="×"),OR(P71="休",N$17=30,N$17=31,P$18="×")),AND(N71="明",OR(M71="当",N$17=1),OR(O71="休",N$17=31,O$18="×"))))),30,IF(AND($D$1="三交代制",M71&lt;&gt;"準",M71&lt;&gt;"深",OR(N71="準",N71="深"),(NOT(OR(AND(N71="準",OR(M71="日",M71="休",N$17=1,AND(O71&lt;&gt;"準",O71&lt;&gt;"深",M71="")),OR(O71="休",AND(O71="準",OR(P71="休",N$17=30,P$18="×")),N$17=31,O$18="×",O71="")),AND(N71="深",OR(M71="休",N$17=1,AND(O71&lt;&gt;"準",O71&lt;&gt;"深",M71="")),OR(O71="休",AND(OR(O71="準",O71="深"),OR(P71="休",N$17=30,P$18="×")),N$17=31,O$18="×",O71="")))))),40,0))))</f>
        <v>0</v>
      </c>
      <c r="O212" s="193">
        <f t="shared" ref="O212" si="1111">IF(AND($D$1="二交代制",O$17&gt;=1,O$17&lt;=28,O71="当",P71="明",Q71="休",R71="当"),10,IF(AND($D$1="三交代制",O$17&gt;=2,O$17&lt;=30,OR(O71="準",O71="深"),OR(P71="準",P71="深"),OR(Q71="準",Q71="深")),20,IF(AND($D$1="二交代制",OR(O71="当",O71="明"),NOT(OR(AND(O71="当",OR(P71="明",O$17=31,P$18="×"),OR(Q71="休",O$17=30,O$17=31,Q$18="×")),AND(O71="明",OR(N71="当",O$17=1),OR(P71="休",O$17=31,P$18="×"))))),30,IF(AND($D$1="三交代制",N71&lt;&gt;"準",N71&lt;&gt;"深",OR(O71="準",O71="深"),(NOT(OR(AND(O71="準",OR(N71="日",N71="休",O$17=1,AND(P71&lt;&gt;"準",P71&lt;&gt;"深",N71="")),OR(P71="休",AND(P71="準",OR(Q71="休",O$17=30,Q$18="×")),O$17=31,P$18="×",P71="")),AND(O71="深",OR(N71="休",O$17=1,AND(P71&lt;&gt;"準",P71&lt;&gt;"深",N71="")),OR(P71="休",AND(OR(P71="準",P71="深"),OR(Q71="休",O$17=30,Q$18="×")),O$17=31,P$18="×",P71="")))))),40,0))))</f>
        <v>0</v>
      </c>
      <c r="P212" s="193">
        <f t="shared" ref="P212" si="1112">IF(AND($D$1="二交代制",P$17&gt;=1,P$17&lt;=28,P71="当",Q71="明",R71="休",S71="当"),10,IF(AND($D$1="三交代制",P$17&gt;=2,P$17&lt;=30,OR(P71="準",P71="深"),OR(Q71="準",Q71="深"),OR(R71="準",R71="深")),20,IF(AND($D$1="二交代制",OR(P71="当",P71="明"),NOT(OR(AND(P71="当",OR(Q71="明",P$17=31,Q$18="×"),OR(R71="休",P$17=30,P$17=31,R$18="×")),AND(P71="明",OR(O71="当",P$17=1),OR(Q71="休",P$17=31,Q$18="×"))))),30,IF(AND($D$1="三交代制",O71&lt;&gt;"準",O71&lt;&gt;"深",OR(P71="準",P71="深"),(NOT(OR(AND(P71="準",OR(O71="日",O71="休",P$17=1,AND(Q71&lt;&gt;"準",Q71&lt;&gt;"深",O71="")),OR(Q71="休",AND(Q71="準",OR(R71="休",P$17=30,R$18="×")),P$17=31,Q$18="×",Q71="")),AND(P71="深",OR(O71="休",P$17=1,AND(Q71&lt;&gt;"準",Q71&lt;&gt;"深",O71="")),OR(Q71="休",AND(OR(Q71="準",Q71="深"),OR(R71="休",P$17=30,R$18="×")),P$17=31,Q$18="×",Q71="")))))),40,0))))</f>
        <v>0</v>
      </c>
      <c r="Q212" s="193">
        <f t="shared" ref="Q212" si="1113">IF(AND($D$1="二交代制",Q$17&gt;=1,Q$17&lt;=28,Q71="当",R71="明",S71="休",T71="当"),10,IF(AND($D$1="三交代制",Q$17&gt;=2,Q$17&lt;=30,OR(Q71="準",Q71="深"),OR(R71="準",R71="深"),OR(S71="準",S71="深")),20,IF(AND($D$1="二交代制",OR(Q71="当",Q71="明"),NOT(OR(AND(Q71="当",OR(R71="明",Q$17=31,R$18="×"),OR(S71="休",Q$17=30,Q$17=31,S$18="×")),AND(Q71="明",OR(P71="当",Q$17=1),OR(R71="休",Q$17=31,R$18="×"))))),30,IF(AND($D$1="三交代制",P71&lt;&gt;"準",P71&lt;&gt;"深",OR(Q71="準",Q71="深"),(NOT(OR(AND(Q71="準",OR(P71="日",P71="休",Q$17=1,AND(R71&lt;&gt;"準",R71&lt;&gt;"深",P71="")),OR(R71="休",AND(R71="準",OR(S71="休",Q$17=30,S$18="×")),Q$17=31,R$18="×",R71="")),AND(Q71="深",OR(P71="休",Q$17=1,AND(R71&lt;&gt;"準",R71&lt;&gt;"深",P71="")),OR(R71="休",AND(OR(R71="準",R71="深"),OR(S71="休",Q$17=30,S$18="×")),Q$17=31,R$18="×",R71="")))))),40,0))))</f>
        <v>0</v>
      </c>
      <c r="R212" s="193">
        <f t="shared" ref="R212" si="1114">IF(AND($D$1="二交代制",R$17&gt;=1,R$17&lt;=28,R71="当",S71="明",T71="休",U71="当"),10,IF(AND($D$1="三交代制",R$17&gt;=2,R$17&lt;=30,OR(R71="準",R71="深"),OR(S71="準",S71="深"),OR(T71="準",T71="深")),20,IF(AND($D$1="二交代制",OR(R71="当",R71="明"),NOT(OR(AND(R71="当",OR(S71="明",R$17=31,S$18="×"),OR(T71="休",R$17=30,R$17=31,T$18="×")),AND(R71="明",OR(Q71="当",R$17=1),OR(S71="休",R$17=31,S$18="×"))))),30,IF(AND($D$1="三交代制",Q71&lt;&gt;"準",Q71&lt;&gt;"深",OR(R71="準",R71="深"),(NOT(OR(AND(R71="準",OR(Q71="日",Q71="休",R$17=1,AND(S71&lt;&gt;"準",S71&lt;&gt;"深",Q71="")),OR(S71="休",AND(S71="準",OR(T71="休",R$17=30,T$18="×")),R$17=31,S$18="×",S71="")),AND(R71="深",OR(Q71="休",R$17=1,AND(S71&lt;&gt;"準",S71&lt;&gt;"深",Q71="")),OR(S71="休",AND(OR(S71="準",S71="深"),OR(T71="休",R$17=30,T$18="×")),R$17=31,S$18="×",S71="")))))),40,0))))</f>
        <v>0</v>
      </c>
      <c r="S212" s="193">
        <f t="shared" ref="S212" si="1115">IF(AND($D$1="二交代制",S$17&gt;=1,S$17&lt;=28,S71="当",T71="明",U71="休",V71="当"),10,IF(AND($D$1="三交代制",S$17&gt;=2,S$17&lt;=30,OR(S71="準",S71="深"),OR(T71="準",T71="深"),OR(U71="準",U71="深")),20,IF(AND($D$1="二交代制",OR(S71="当",S71="明"),NOT(OR(AND(S71="当",OR(T71="明",S$17=31,T$18="×"),OR(U71="休",S$17=30,S$17=31,U$18="×")),AND(S71="明",OR(R71="当",S$17=1),OR(T71="休",S$17=31,T$18="×"))))),30,IF(AND($D$1="三交代制",R71&lt;&gt;"準",R71&lt;&gt;"深",OR(S71="準",S71="深"),(NOT(OR(AND(S71="準",OR(R71="日",R71="休",S$17=1,AND(T71&lt;&gt;"準",T71&lt;&gt;"深",R71="")),OR(T71="休",AND(T71="準",OR(U71="休",S$17=30,U$18="×")),S$17=31,T$18="×",T71="")),AND(S71="深",OR(R71="休",S$17=1,AND(T71&lt;&gt;"準",T71&lt;&gt;"深",R71="")),OR(T71="休",AND(OR(T71="準",T71="深"),OR(U71="休",S$17=30,U$18="×")),S$17=31,T$18="×",T71="")))))),40,0))))</f>
        <v>0</v>
      </c>
      <c r="T212" s="193">
        <f t="shared" ref="T212" si="1116">IF(AND($D$1="二交代制",T$17&gt;=1,T$17&lt;=28,T71="当",U71="明",V71="休",W71="当"),10,IF(AND($D$1="三交代制",T$17&gt;=2,T$17&lt;=30,OR(T71="準",T71="深"),OR(U71="準",U71="深"),OR(V71="準",V71="深")),20,IF(AND($D$1="二交代制",OR(T71="当",T71="明"),NOT(OR(AND(T71="当",OR(U71="明",T$17=31,U$18="×"),OR(V71="休",T$17=30,T$17=31,V$18="×")),AND(T71="明",OR(S71="当",T$17=1),OR(U71="休",T$17=31,U$18="×"))))),30,IF(AND($D$1="三交代制",S71&lt;&gt;"準",S71&lt;&gt;"深",OR(T71="準",T71="深"),(NOT(OR(AND(T71="準",OR(S71="日",S71="休",T$17=1,AND(U71&lt;&gt;"準",U71&lt;&gt;"深",S71="")),OR(U71="休",AND(U71="準",OR(V71="休",T$17=30,V$18="×")),T$17=31,U$18="×",U71="")),AND(T71="深",OR(S71="休",T$17=1,AND(U71&lt;&gt;"準",U71&lt;&gt;"深",S71="")),OR(U71="休",AND(OR(U71="準",U71="深"),OR(V71="休",T$17=30,V$18="×")),T$17=31,U$18="×",U71="")))))),40,0))))</f>
        <v>0</v>
      </c>
      <c r="U212" s="193">
        <f t="shared" ref="U212" si="1117">IF(AND($D$1="二交代制",U$17&gt;=1,U$17&lt;=28,U71="当",V71="明",W71="休",X71="当"),10,IF(AND($D$1="三交代制",U$17&gt;=2,U$17&lt;=30,OR(U71="準",U71="深"),OR(V71="準",V71="深"),OR(W71="準",W71="深")),20,IF(AND($D$1="二交代制",OR(U71="当",U71="明"),NOT(OR(AND(U71="当",OR(V71="明",U$17=31,V$18="×"),OR(W71="休",U$17=30,U$17=31,W$18="×")),AND(U71="明",OR(T71="当",U$17=1),OR(V71="休",U$17=31,V$18="×"))))),30,IF(AND($D$1="三交代制",T71&lt;&gt;"準",T71&lt;&gt;"深",OR(U71="準",U71="深"),(NOT(OR(AND(U71="準",OR(T71="日",T71="休",U$17=1,AND(V71&lt;&gt;"準",V71&lt;&gt;"深",T71="")),OR(V71="休",AND(V71="準",OR(W71="休",U$17=30,W$18="×")),U$17=31,V$18="×",V71="")),AND(U71="深",OR(T71="休",U$17=1,AND(V71&lt;&gt;"準",V71&lt;&gt;"深",T71="")),OR(V71="休",AND(OR(V71="準",V71="深"),OR(W71="休",U$17=30,W$18="×")),U$17=31,V$18="×",V71="")))))),40,0))))</f>
        <v>0</v>
      </c>
      <c r="V212" s="193">
        <f t="shared" ref="V212" si="1118">IF(AND($D$1="二交代制",V$17&gt;=1,V$17&lt;=28,V71="当",W71="明",X71="休",Y71="当"),10,IF(AND($D$1="三交代制",V$17&gt;=2,V$17&lt;=30,OR(V71="準",V71="深"),OR(W71="準",W71="深"),OR(X71="準",X71="深")),20,IF(AND($D$1="二交代制",OR(V71="当",V71="明"),NOT(OR(AND(V71="当",OR(W71="明",V$17=31,W$18="×"),OR(X71="休",V$17=30,V$17=31,X$18="×")),AND(V71="明",OR(U71="当",V$17=1),OR(W71="休",V$17=31,W$18="×"))))),30,IF(AND($D$1="三交代制",U71&lt;&gt;"準",U71&lt;&gt;"深",OR(V71="準",V71="深"),(NOT(OR(AND(V71="準",OR(U71="日",U71="休",V$17=1,AND(W71&lt;&gt;"準",W71&lt;&gt;"深",U71="")),OR(W71="休",AND(W71="準",OR(X71="休",V$17=30,X$18="×")),V$17=31,W$18="×",W71="")),AND(V71="深",OR(U71="休",V$17=1,AND(W71&lt;&gt;"準",W71&lt;&gt;"深",U71="")),OR(W71="休",AND(OR(W71="準",W71="深"),OR(X71="休",V$17=30,X$18="×")),V$17=31,W$18="×",W71="")))))),40,0))))</f>
        <v>0</v>
      </c>
      <c r="W212" s="193">
        <f t="shared" ref="W212" si="1119">IF(AND($D$1="二交代制",W$17&gt;=1,W$17&lt;=28,W71="当",X71="明",Y71="休",Z71="当"),10,IF(AND($D$1="三交代制",W$17&gt;=2,W$17&lt;=30,OR(W71="準",W71="深"),OR(X71="準",X71="深"),OR(Y71="準",Y71="深")),20,IF(AND($D$1="二交代制",OR(W71="当",W71="明"),NOT(OR(AND(W71="当",OR(X71="明",W$17=31,X$18="×"),OR(Y71="休",W$17=30,W$17=31,Y$18="×")),AND(W71="明",OR(V71="当",W$17=1),OR(X71="休",W$17=31,X$18="×"))))),30,IF(AND($D$1="三交代制",V71&lt;&gt;"準",V71&lt;&gt;"深",OR(W71="準",W71="深"),(NOT(OR(AND(W71="準",OR(V71="日",V71="休",W$17=1,AND(X71&lt;&gt;"準",X71&lt;&gt;"深",V71="")),OR(X71="休",AND(X71="準",OR(Y71="休",W$17=30,Y$18="×")),W$17=31,X$18="×",X71="")),AND(W71="深",OR(V71="休",W$17=1,AND(X71&lt;&gt;"準",X71&lt;&gt;"深",V71="")),OR(X71="休",AND(OR(X71="準",X71="深"),OR(Y71="休",W$17=30,Y$18="×")),W$17=31,X$18="×",X71="")))))),40,0))))</f>
        <v>0</v>
      </c>
      <c r="X212" s="193">
        <f t="shared" ref="X212" si="1120">IF(AND($D$1="二交代制",X$17&gt;=1,X$17&lt;=28,X71="当",Y71="明",Z71="休",AA71="当"),10,IF(AND($D$1="三交代制",X$17&gt;=2,X$17&lt;=30,OR(X71="準",X71="深"),OR(Y71="準",Y71="深"),OR(Z71="準",Z71="深")),20,IF(AND($D$1="二交代制",OR(X71="当",X71="明"),NOT(OR(AND(X71="当",OR(Y71="明",X$17=31,Y$18="×"),OR(Z71="休",X$17=30,X$17=31,Z$18="×")),AND(X71="明",OR(W71="当",X$17=1),OR(Y71="休",X$17=31,Y$18="×"))))),30,IF(AND($D$1="三交代制",W71&lt;&gt;"準",W71&lt;&gt;"深",OR(X71="準",X71="深"),(NOT(OR(AND(X71="準",OR(W71="日",W71="休",X$17=1,AND(Y71&lt;&gt;"準",Y71&lt;&gt;"深",W71="")),OR(Y71="休",AND(Y71="準",OR(Z71="休",X$17=30,Z$18="×")),X$17=31,Y$18="×",Y71="")),AND(X71="深",OR(W71="休",X$17=1,AND(Y71&lt;&gt;"準",Y71&lt;&gt;"深",W71="")),OR(Y71="休",AND(OR(Y71="準",Y71="深"),OR(Z71="休",X$17=30,Z$18="×")),X$17=31,Y$18="×",Y71="")))))),40,0))))</f>
        <v>0</v>
      </c>
      <c r="Y212" s="193">
        <f t="shared" ref="Y212" si="1121">IF(AND($D$1="二交代制",Y$17&gt;=1,Y$17&lt;=28,Y71="当",Z71="明",AA71="休",AB71="当"),10,IF(AND($D$1="三交代制",Y$17&gt;=2,Y$17&lt;=30,OR(Y71="準",Y71="深"),OR(Z71="準",Z71="深"),OR(AA71="準",AA71="深")),20,IF(AND($D$1="二交代制",OR(Y71="当",Y71="明"),NOT(OR(AND(Y71="当",OR(Z71="明",Y$17=31,Z$18="×"),OR(AA71="休",Y$17=30,Y$17=31,AA$18="×")),AND(Y71="明",OR(X71="当",Y$17=1),OR(Z71="休",Y$17=31,Z$18="×"))))),30,IF(AND($D$1="三交代制",X71&lt;&gt;"準",X71&lt;&gt;"深",OR(Y71="準",Y71="深"),(NOT(OR(AND(Y71="準",OR(X71="日",X71="休",Y$17=1,AND(Z71&lt;&gt;"準",Z71&lt;&gt;"深",X71="")),OR(Z71="休",AND(Z71="準",OR(AA71="休",Y$17=30,AA$18="×")),Y$17=31,Z$18="×",Z71="")),AND(Y71="深",OR(X71="休",Y$17=1,AND(Z71&lt;&gt;"準",Z71&lt;&gt;"深",X71="")),OR(Z71="休",AND(OR(Z71="準",Z71="深"),OR(AA71="休",Y$17=30,AA$18="×")),Y$17=31,Z$18="×",Z71="")))))),40,0))))</f>
        <v>0</v>
      </c>
      <c r="Z212" s="193">
        <f t="shared" ref="Z212" si="1122">IF(AND($D$1="二交代制",Z$17&gt;=1,Z$17&lt;=28,Z71="当",AA71="明",AB71="休",AC71="当"),10,IF(AND($D$1="三交代制",Z$17&gt;=2,Z$17&lt;=30,OR(Z71="準",Z71="深"),OR(AA71="準",AA71="深"),OR(AB71="準",AB71="深")),20,IF(AND($D$1="二交代制",OR(Z71="当",Z71="明"),NOT(OR(AND(Z71="当",OR(AA71="明",Z$17=31,AA$18="×"),OR(AB71="休",Z$17=30,Z$17=31,AB$18="×")),AND(Z71="明",OR(Y71="当",Z$17=1),OR(AA71="休",Z$17=31,AA$18="×"))))),30,IF(AND($D$1="三交代制",Y71&lt;&gt;"準",Y71&lt;&gt;"深",OR(Z71="準",Z71="深"),(NOT(OR(AND(Z71="準",OR(Y71="日",Y71="休",Z$17=1,AND(AA71&lt;&gt;"準",AA71&lt;&gt;"深",Y71="")),OR(AA71="休",AND(AA71="準",OR(AB71="休",Z$17=30,AB$18="×")),Z$17=31,AA$18="×",AA71="")),AND(Z71="深",OR(Y71="休",Z$17=1,AND(AA71&lt;&gt;"準",AA71&lt;&gt;"深",Y71="")),OR(AA71="休",AND(OR(AA71="準",AA71="深"),OR(AB71="休",Z$17=30,AB$18="×")),Z$17=31,AA$18="×",AA71="")))))),40,0))))</f>
        <v>0</v>
      </c>
      <c r="AA212" s="193">
        <f t="shared" ref="AA212" si="1123">IF(AND($D$1="二交代制",AA$17&gt;=1,AA$17&lt;=28,AA71="当",AB71="明",AC71="休",AD71="当"),10,IF(AND($D$1="三交代制",AA$17&gt;=2,AA$17&lt;=30,OR(AA71="準",AA71="深"),OR(AB71="準",AB71="深"),OR(AC71="準",AC71="深")),20,IF(AND($D$1="二交代制",OR(AA71="当",AA71="明"),NOT(OR(AND(AA71="当",OR(AB71="明",AA$17=31,AB$18="×"),OR(AC71="休",AA$17=30,AA$17=31,AC$18="×")),AND(AA71="明",OR(Z71="当",AA$17=1),OR(AB71="休",AA$17=31,AB$18="×"))))),30,IF(AND($D$1="三交代制",Z71&lt;&gt;"準",Z71&lt;&gt;"深",OR(AA71="準",AA71="深"),(NOT(OR(AND(AA71="準",OR(Z71="日",Z71="休",AA$17=1,AND(AB71&lt;&gt;"準",AB71&lt;&gt;"深",Z71="")),OR(AB71="休",AND(AB71="準",OR(AC71="休",AA$17=30,AC$18="×")),AA$17=31,AB$18="×",AB71="")),AND(AA71="深",OR(Z71="休",AA$17=1,AND(AB71&lt;&gt;"準",AB71&lt;&gt;"深",Z71="")),OR(AB71="休",AND(OR(AB71="準",AB71="深"),OR(AC71="休",AA$17=30,AC$18="×")),AA$17=31,AB$18="×",AB71="")))))),40,0))))</f>
        <v>0</v>
      </c>
      <c r="AB212" s="193">
        <f t="shared" ref="AB212" si="1124">IF(AND($D$1="二交代制",AB$17&gt;=1,AB$17&lt;=28,AB71="当",AC71="明",AD71="休",AE71="当"),10,IF(AND($D$1="三交代制",AB$17&gt;=2,AB$17&lt;=30,OR(AB71="準",AB71="深"),OR(AC71="準",AC71="深"),OR(AD71="準",AD71="深")),20,IF(AND($D$1="二交代制",OR(AB71="当",AB71="明"),NOT(OR(AND(AB71="当",OR(AC71="明",AB$17=31,AC$18="×"),OR(AD71="休",AB$17=30,AB$17=31,AD$18="×")),AND(AB71="明",OR(AA71="当",AB$17=1),OR(AC71="休",AB$17=31,AC$18="×"))))),30,IF(AND($D$1="三交代制",AA71&lt;&gt;"準",AA71&lt;&gt;"深",OR(AB71="準",AB71="深"),(NOT(OR(AND(AB71="準",OR(AA71="日",AA71="休",AB$17=1,AND(AC71&lt;&gt;"準",AC71&lt;&gt;"深",AA71="")),OR(AC71="休",AND(AC71="準",OR(AD71="休",AB$17=30,AD$18="×")),AB$17=31,AC$18="×",AC71="")),AND(AB71="深",OR(AA71="休",AB$17=1,AND(AC71&lt;&gt;"準",AC71&lt;&gt;"深",AA71="")),OR(AC71="休",AND(OR(AC71="準",AC71="深"),OR(AD71="休",AB$17=30,AD$18="×")),AB$17=31,AC$18="×",AC71="")))))),40,0))))</f>
        <v>0</v>
      </c>
      <c r="AC212" s="193">
        <f t="shared" ref="AC212" si="1125">IF(AND($D$1="二交代制",AC$17&gt;=1,AC$17&lt;=28,AC71="当",AD71="明",AE71="休",AF71="当"),10,IF(AND($D$1="三交代制",AC$17&gt;=2,AC$17&lt;=30,OR(AC71="準",AC71="深"),OR(AD71="準",AD71="深"),OR(AE71="準",AE71="深")),20,IF(AND($D$1="二交代制",OR(AC71="当",AC71="明"),NOT(OR(AND(AC71="当",OR(AD71="明",AC$17=31,AD$18="×"),OR(AE71="休",AC$17=30,AC$17=31,AE$18="×")),AND(AC71="明",OR(AB71="当",AC$17=1),OR(AD71="休",AC$17=31,AD$18="×"))))),30,IF(AND($D$1="三交代制",AB71&lt;&gt;"準",AB71&lt;&gt;"深",OR(AC71="準",AC71="深"),(NOT(OR(AND(AC71="準",OR(AB71="日",AB71="休",AC$17=1,AND(AD71&lt;&gt;"準",AD71&lt;&gt;"深",AB71="")),OR(AD71="休",AND(AD71="準",OR(AE71="休",AC$17=30,AE$18="×")),AC$17=31,AD$18="×",AD71="")),AND(AC71="深",OR(AB71="休",AC$17=1,AND(AD71&lt;&gt;"準",AD71&lt;&gt;"深",AB71="")),OR(AD71="休",AND(OR(AD71="準",AD71="深"),OR(AE71="休",AC$17=30,AE$18="×")),AC$17=31,AD$18="×",AD71="")))))),40,0))))</f>
        <v>0</v>
      </c>
      <c r="AD212" s="193">
        <f t="shared" ref="AD212" si="1126">IF(AND($D$1="二交代制",AD$17&gt;=1,AD$17&lt;=28,AD71="当",AE71="明",AF71="休",AG71="当"),10,IF(AND($D$1="三交代制",AD$17&gt;=2,AD$17&lt;=30,OR(AD71="準",AD71="深"),OR(AE71="準",AE71="深"),OR(AF71="準",AF71="深")),20,IF(AND($D$1="二交代制",OR(AD71="当",AD71="明"),NOT(OR(AND(AD71="当",OR(AE71="明",AD$17=31,AE$18="×"),OR(AF71="休",AD$17=30,AD$17=31,AF$18="×")),AND(AD71="明",OR(AC71="当",AD$17=1),OR(AE71="休",AD$17=31,AE$18="×"))))),30,IF(AND($D$1="三交代制",AC71&lt;&gt;"準",AC71&lt;&gt;"深",OR(AD71="準",AD71="深"),(NOT(OR(AND(AD71="準",OR(AC71="日",AC71="休",AD$17=1,AND(AE71&lt;&gt;"準",AE71&lt;&gt;"深",AC71="")),OR(AE71="休",AND(AE71="準",OR(AF71="休",AD$17=30,AF$18="×")),AD$17=31,AE$18="×",AE71="")),AND(AD71="深",OR(AC71="休",AD$17=1,AND(AE71&lt;&gt;"準",AE71&lt;&gt;"深",AC71="")),OR(AE71="休",AND(OR(AE71="準",AE71="深"),OR(AF71="休",AD$17=30,AF$18="×")),AD$17=31,AE$18="×",AE71="")))))),40,0))))</f>
        <v>0</v>
      </c>
      <c r="AE212" s="193">
        <f t="shared" ref="AE212" si="1127">IF(AND($D$1="二交代制",AE$17&gt;=1,AE$17&lt;=28,AE71="当",AF71="明",AG71="休",AH71="当"),10,IF(AND($D$1="三交代制",AE$17&gt;=2,AE$17&lt;=30,OR(AE71="準",AE71="深"),OR(AF71="準",AF71="深"),OR(AG71="準",AG71="深")),20,IF(AND($D$1="二交代制",OR(AE71="当",AE71="明"),NOT(OR(AND(AE71="当",OR(AF71="明",AE$17=31,AF$18="×"),OR(AG71="休",AE$17=30,AE$17=31,AG$18="×")),AND(AE71="明",OR(AD71="当",AE$17=1),OR(AF71="休",AE$17=31,AF$18="×"))))),30,IF(AND($D$1="三交代制",AD71&lt;&gt;"準",AD71&lt;&gt;"深",OR(AE71="準",AE71="深"),(NOT(OR(AND(AE71="準",OR(AD71="日",AD71="休",AE$17=1,AND(AF71&lt;&gt;"準",AF71&lt;&gt;"深",AD71="")),OR(AF71="休",AND(AF71="準",OR(AG71="休",AE$17=30,AG$18="×")),AE$17=31,AF$18="×",AF71="")),AND(AE71="深",OR(AD71="休",AE$17=1,AND(AF71&lt;&gt;"準",AF71&lt;&gt;"深",AD71="")),OR(AF71="休",AND(OR(AF71="準",AF71="深"),OR(AG71="休",AE$17=30,AG$18="×")),AE$17=31,AF$18="×",AF71="")))))),40,0))))</f>
        <v>0</v>
      </c>
      <c r="AF212" s="193">
        <f t="shared" ref="AF212" si="1128">IF(AND($D$1="二交代制",AF$17&gt;=1,AF$17&lt;=28,AF71="当",AG71="明",AH71="休",AI71="当"),10,IF(AND($D$1="三交代制",AF$17&gt;=2,AF$17&lt;=30,OR(AF71="準",AF71="深"),OR(AG71="準",AG71="深"),OR(AH71="準",AH71="深")),20,IF(AND($D$1="二交代制",OR(AF71="当",AF71="明"),NOT(OR(AND(AF71="当",OR(AG71="明",AF$17=31,AG$18="×"),OR(AH71="休",AF$17=30,AF$17=31,AH$18="×")),AND(AF71="明",OR(AE71="当",AF$17=1),OR(AG71="休",AF$17=31,AG$18="×"))))),30,IF(AND($D$1="三交代制",AE71&lt;&gt;"準",AE71&lt;&gt;"深",OR(AF71="準",AF71="深"),(NOT(OR(AND(AF71="準",OR(AE71="日",AE71="休",AF$17=1,AND(AG71&lt;&gt;"準",AG71&lt;&gt;"深",AE71="")),OR(AG71="休",AND(AG71="準",OR(AH71="休",AF$17=30,AH$18="×")),AF$17=31,AG$18="×",AG71="")),AND(AF71="深",OR(AE71="休",AF$17=1,AND(AG71&lt;&gt;"準",AG71&lt;&gt;"深",AE71="")),OR(AG71="休",AND(OR(AG71="準",AG71="深"),OR(AH71="休",AF$17=30,AH$18="×")),AF$17=31,AG$18="×",AG71="")))))),40,0))))</f>
        <v>0</v>
      </c>
      <c r="AG212" s="193">
        <f t="shared" ref="AG212" si="1129">IF(AND($D$1="二交代制",AG$17&gt;=1,AG$17&lt;=28,AG71="当",AH71="明",AI71="休",AJ71="当"),10,IF(AND($D$1="三交代制",AG$17&gt;=2,AG$17&lt;=30,OR(AG71="準",AG71="深"),OR(AH71="準",AH71="深"),OR(AI71="準",AI71="深")),20,IF(AND($D$1="二交代制",OR(AG71="当",AG71="明"),NOT(OR(AND(AG71="当",OR(AH71="明",AG$17=31,AH$18="×"),OR(AI71="休",AG$17=30,AG$17=31,AI$18="×")),AND(AG71="明",OR(AF71="当",AG$17=1),OR(AH71="休",AG$17=31,AH$18="×"))))),30,IF(AND($D$1="三交代制",AF71&lt;&gt;"準",AF71&lt;&gt;"深",OR(AG71="準",AG71="深"),(NOT(OR(AND(AG71="準",OR(AF71="日",AF71="休",AG$17=1,AND(AH71&lt;&gt;"準",AH71&lt;&gt;"深",AF71="")),OR(AH71="休",AND(AH71="準",OR(AI71="休",AG$17=30,AI$18="×")),AG$17=31,AH$18="×",AH71="")),AND(AG71="深",OR(AF71="休",AG$17=1,AND(AH71&lt;&gt;"準",AH71&lt;&gt;"深",AF71="")),OR(AH71="休",AND(OR(AH71="準",AH71="深"),OR(AI71="休",AG$17=30,AI$18="×")),AG$17=31,AH$18="×",AH71="")))))),40,0))))</f>
        <v>0</v>
      </c>
      <c r="AH212" s="193">
        <f t="shared" ref="AH212" si="1130">IF(AND($D$1="二交代制",AH$17&gt;=1,AH$17&lt;=28,AH71="当",AI71="明",AJ71="休",AK71="当"),10,IF(AND($D$1="三交代制",AH$17&gt;=2,AH$17&lt;=30,OR(AH71="準",AH71="深"),OR(AI71="準",AI71="深"),OR(AJ71="準",AJ71="深")),20,IF(AND($D$1="二交代制",OR(AH71="当",AH71="明"),NOT(OR(AND(AH71="当",OR(AI71="明",AH$17=31,AI$18="×"),OR(AJ71="休",AH$17=30,AH$17=31,AJ$18="×")),AND(AH71="明",OR(AG71="当",AH$17=1),OR(AI71="休",AH$17=31,AI$18="×"))))),30,IF(AND($D$1="三交代制",AG71&lt;&gt;"準",AG71&lt;&gt;"深",OR(AH71="準",AH71="深"),(NOT(OR(AND(AH71="準",OR(AG71="日",AG71="休",AH$17=1,AND(AI71&lt;&gt;"準",AI71&lt;&gt;"深",AG71="")),OR(AI71="休",AND(AI71="準",OR(AJ71="休",AH$17=30,AJ$18="×")),AH$17=31,AI$18="×",AI71="")),AND(AH71="深",OR(AG71="休",AH$17=1,AND(AI71&lt;&gt;"準",AI71&lt;&gt;"深",AG71="")),OR(AI71="休",AND(OR(AI71="準",AI71="深"),OR(AJ71="休",AH$17=30,AJ$18="×")),AH$17=31,AI$18="×",AI71="")))))),40,0))))</f>
        <v>0</v>
      </c>
      <c r="AI212" s="193">
        <f t="shared" ref="AI212" si="1131">IF(AND($D$1="二交代制",AI$17&gt;=1,AI$17&lt;=28,AI71="当",AJ71="明",AK71="休",AL71="当"),10,IF(AND($D$1="三交代制",AI$17&gt;=2,AI$17&lt;=30,OR(AI71="準",AI71="深"),OR(AJ71="準",AJ71="深"),OR(AK71="準",AK71="深")),20,IF(AND($D$1="二交代制",OR(AI71="当",AI71="明"),NOT(OR(AND(AI71="当",OR(AJ71="明",AI$17=31,AJ$18="×"),OR(AK71="休",AI$17=30,AI$17=31,AK$18="×")),AND(AI71="明",OR(AH71="当",AI$17=1),OR(AJ71="休",AI$17=31,AJ$18="×"))))),30,IF(AND($D$1="三交代制",AH71&lt;&gt;"準",AH71&lt;&gt;"深",OR(AI71="準",AI71="深"),(NOT(OR(AND(AI71="準",OR(AH71="日",AH71="休",AI$17=1,AND(AJ71&lt;&gt;"準",AJ71&lt;&gt;"深",AH71="")),OR(AJ71="休",AND(AJ71="準",OR(AK71="休",AI$17=30,AK$18="×")),AI$17=31,AJ$18="×",AJ71="")),AND(AI71="深",OR(AH71="休",AI$17=1,AND(AJ71&lt;&gt;"準",AJ71&lt;&gt;"深",AH71="")),OR(AJ71="休",AND(OR(AJ71="準",AJ71="深"),OR(AK71="休",AI$17=30,AK$18="×")),AI$17=31,AJ$18="×",AJ71="")))))),40,0))))</f>
        <v>0</v>
      </c>
      <c r="AJ212" s="193">
        <f t="shared" ref="AJ212" si="1132">IF(AND($D$1="二交代制",AJ$17&gt;=1,AJ$17&lt;=28,AJ71="当",AK71="明",AL71="休",AM71="当"),10,IF(AND($D$1="三交代制",AJ$17&gt;=2,AJ$17&lt;=30,OR(AJ71="準",AJ71="深"),OR(AK71="準",AK71="深"),OR(AL71="準",AL71="深")),20,IF(AND($D$1="二交代制",OR(AJ71="当",AJ71="明"),NOT(OR(AND(AJ71="当",OR(AK71="明",AJ$17=31,AK$18="×"),OR(AL71="休",AJ$17=30,AJ$17=31,AL$18="×")),AND(AJ71="明",OR(AI71="当",AJ$17=1),OR(AK71="休",AJ$17=31,AK$18="×"))))),30,IF(AND($D$1="三交代制",AI71&lt;&gt;"準",AI71&lt;&gt;"深",OR(AJ71="準",AJ71="深"),(NOT(OR(AND(AJ71="準",OR(AI71="日",AI71="休",AJ$17=1,AND(AK71&lt;&gt;"準",AK71&lt;&gt;"深",AI71="")),OR(AK71="休",AND(AK71="準",OR(AL71="休",AJ$17=30,AL$18="×")),AJ$17=31,AK$18="×",AK71="")),AND(AJ71="深",OR(AI71="休",AJ$17=1,AND(AK71&lt;&gt;"準",AK71&lt;&gt;"深",AI71="")),OR(AK71="休",AND(OR(AK71="準",AK71="深"),OR(AL71="休",AJ$17=30,AL$18="×")),AJ$17=31,AK$18="×",AK71="")))))),40,0))))</f>
        <v>0</v>
      </c>
      <c r="AK212" s="193">
        <f t="shared" ref="AK212" si="1133">IF(AND($D$1="二交代制",AK$17&gt;=1,AK$17&lt;=28,AK71="当",AL71="明",AM71="休",AN71="当"),10,IF(AND($D$1="三交代制",AK$17&gt;=2,AK$17&lt;=30,OR(AK71="準",AK71="深"),OR(AL71="準",AL71="深"),OR(AM71="準",AM71="深")),20,IF(AND($D$1="二交代制",OR(AK71="当",AK71="明"),NOT(OR(AND(AK71="当",OR(AL71="明",AK$17=31,AL$18="×"),OR(AM71="休",AK$17=30,AK$17=31,AM$18="×")),AND(AK71="明",OR(AJ71="当",AK$17=1),OR(AL71="休",AK$17=31,AL$18="×"))))),30,IF(AND($D$1="三交代制",AJ71&lt;&gt;"準",AJ71&lt;&gt;"深",OR(AK71="準",AK71="深"),(NOT(OR(AND(AK71="準",OR(AJ71="日",AJ71="休",AK$17=1,AND(AL71&lt;&gt;"準",AL71&lt;&gt;"深",AJ71="")),OR(AL71="休",AND(AL71="準",OR(AM71="休",AK$17=30,AM$18="×")),AK$17=31,AL$18="×",AL71="")),AND(AK71="深",OR(AJ71="休",AK$17=1,AND(AL71&lt;&gt;"準",AL71&lt;&gt;"深",AJ71="")),OR(AL71="休",AND(OR(AL71="準",AL71="深"),OR(AM71="休",AK$17=30,AM$18="×")),AK$17=31,AL$18="×",AL71="")))))),40,0))))</f>
        <v>0</v>
      </c>
      <c r="AL212" s="193">
        <f t="shared" ref="AL212" si="1134">IF(AND($D$1="二交代制",AL$17&gt;=1,AL$17&lt;=28,AL71="当",AM71="明",AN71="休",AO71="当"),10,IF(AND($D$1="三交代制",AL$17&gt;=2,AL$17&lt;=30,OR(AL71="準",AL71="深"),OR(AM71="準",AM71="深"),OR(AN71="準",AN71="深")),20,IF(AND($D$1="二交代制",OR(AL71="当",AL71="明"),NOT(OR(AND(AL71="当",OR(AM71="明",AL$17=31,AM$18="×"),OR(AN71="休",AL$17=30,AL$17=31,AN$18="×")),AND(AL71="明",OR(AK71="当",AL$17=1),OR(AM71="休",AL$17=31,AM$18="×"))))),30,IF(AND($D$1="三交代制",AK71&lt;&gt;"準",AK71&lt;&gt;"深",OR(AL71="準",AL71="深"),(NOT(OR(AND(AL71="準",OR(AK71="日",AK71="休",AL$17=1,AND(AM71&lt;&gt;"準",AM71&lt;&gt;"深",AK71="")),OR(AM71="休",AND(AM71="準",OR(AN71="休",AL$17=30,AN$18="×")),AL$17=31,AM$18="×",AM71="")),AND(AL71="深",OR(AK71="休",AL$17=1,AND(AM71&lt;&gt;"準",AM71&lt;&gt;"深",AK71="")),OR(AM71="休",AND(OR(AM71="準",AM71="深"),OR(AN71="休",AL$17=30,AN$18="×")),AL$17=31,AM$18="×",AM71="")))))),40,0))))</f>
        <v>0</v>
      </c>
      <c r="AM212" s="193">
        <f t="shared" ref="AM212" si="1135">IF(AND($D$1="二交代制",AM$17&gt;=1,AM$17&lt;=28,AM71="当",AN71="明",AO71="休",AP71="当"),10,IF(AND($D$1="三交代制",AM$17&gt;=2,AM$17&lt;=30,OR(AM71="準",AM71="深"),OR(AN71="準",AN71="深"),OR(AO71="準",AO71="深")),20,IF(AND($D$1="二交代制",OR(AM71="当",AM71="明"),NOT(OR(AND(AM71="当",OR(AN71="明",AM$17=31,AN$18="×"),OR(AO71="休",AM$17=30,AM$17=31,AO$18="×")),AND(AM71="明",OR(AL71="当",AM$17=1),OR(AN71="休",AM$17=31,AN$18="×"))))),30,IF(AND($D$1="三交代制",AL71&lt;&gt;"準",AL71&lt;&gt;"深",OR(AM71="準",AM71="深"),(NOT(OR(AND(AM71="準",OR(AL71="日",AL71="休",AM$17=1,AND(AN71&lt;&gt;"準",AN71&lt;&gt;"深",AL71="")),OR(AN71="休",AND(AN71="準",OR(AO71="休",AM$17=30,AO$18="×")),AM$17=31,AN$18="×",AN71="")),AND(AM71="深",OR(AL71="休",AM$17=1,AND(AN71&lt;&gt;"準",AN71&lt;&gt;"深",AL71="")),OR(AN71="休",AND(OR(AN71="準",AN71="深"),OR(AO71="休",AM$17=30,AO$18="×")),AM$17=31,AN$18="×",AN71="")))))),40,0))))</f>
        <v>0</v>
      </c>
      <c r="AN212" s="193">
        <f t="shared" ref="AN212" si="1136">IF(AND($D$1="二交代制",AN$17&gt;=1,AN$17&lt;=28,AN71="当",AO71="明",AP71="休",AQ71="当"),10,IF(AND($D$1="三交代制",AN$17&gt;=2,AN$17&lt;=30,OR(AN71="準",AN71="深"),OR(AO71="準",AO71="深"),OR(AP71="準",AP71="深")),20,IF(AND($D$1="二交代制",OR(AN71="当",AN71="明"),NOT(OR(AND(AN71="当",OR(AO71="明",AN$17=31,AO$18="×"),OR(AP71="休",AN$17=30,AN$17=31,AP$18="×")),AND(AN71="明",OR(AM71="当",AN$17=1),OR(AO71="休",AN$17=31,AO$18="×"))))),30,IF(AND($D$1="三交代制",AM71&lt;&gt;"準",AM71&lt;&gt;"深",OR(AN71="準",AN71="深"),(NOT(OR(AND(AN71="準",OR(AM71="日",AM71="休",AN$17=1,AND(AO71&lt;&gt;"準",AO71&lt;&gt;"深",AM71="")),OR(AO71="休",AND(AO71="準",OR(AP71="休",AN$17=30,AP$18="×")),AN$17=31,AO$18="×",AO71="")),AND(AN71="深",OR(AM71="休",AN$17=1,AND(AO71&lt;&gt;"準",AO71&lt;&gt;"深",AM71="")),OR(AO71="休",AND(OR(AO71="準",AO71="深"),OR(AP71="休",AN$17=30,AP$18="×")),AN$17=31,AO$18="×",AO71="")))))),40,0))))</f>
        <v>0</v>
      </c>
      <c r="AO212" s="193">
        <f t="shared" ref="AO212" si="1137">IF(AND($D$1="二交代制",AO$17&gt;=1,AO$17&lt;=28,AO71="当",AP71="明",AQ71="休",AR71="当"),10,IF(AND($D$1="三交代制",AO$17&gt;=2,AO$17&lt;=30,OR(AO71="準",AO71="深"),OR(AP71="準",AP71="深"),OR(AQ71="準",AQ71="深")),20,IF(AND($D$1="二交代制",OR(AO71="当",AO71="明"),NOT(OR(AND(AO71="当",OR(AP71="明",AO$17=31,AP$18="×"),OR(AQ71="休",AO$17=30,AO$17=31,AQ$18="×")),AND(AO71="明",OR(AN71="当",AO$17=1),OR(AP71="休",AO$17=31,AP$18="×"))))),30,IF(AND($D$1="三交代制",AN71&lt;&gt;"準",AN71&lt;&gt;"深",OR(AO71="準",AO71="深"),(NOT(OR(AND(AO71="準",OR(AN71="日",AN71="休",AO$17=1,AND(AP71&lt;&gt;"準",AP71&lt;&gt;"深",AN71="")),OR(AP71="休",AND(AP71="準",OR(AQ71="休",AO$17=30,AQ$18="×")),AO$17=31,AP$18="×",AP71="")),AND(AO71="深",OR(AN71="休",AO$17=1,AND(AP71&lt;&gt;"準",AP71&lt;&gt;"深",AN71="")),OR(AP71="休",AND(OR(AP71="準",AP71="深"),OR(AQ71="休",AO$17=30,AQ$18="×")),AO$17=31,AP$18="×",AP71="")))))),40,0))))</f>
        <v>0</v>
      </c>
      <c r="AP212" s="100"/>
      <c r="AQ212" s="100"/>
    </row>
    <row r="213" spans="4:43" x14ac:dyDescent="0.4">
      <c r="D213" s="93"/>
      <c r="E213" s="93"/>
      <c r="F213" s="93"/>
      <c r="G213" s="93"/>
      <c r="H213" s="93"/>
      <c r="I213" s="307"/>
      <c r="J213" s="202"/>
      <c r="K213" s="193"/>
      <c r="L213" s="193"/>
      <c r="M213" s="193"/>
      <c r="N213" s="193"/>
      <c r="O213" s="193"/>
      <c r="P213" s="193"/>
      <c r="Q213" s="193"/>
      <c r="R213" s="193"/>
      <c r="S213" s="193"/>
      <c r="T213" s="193"/>
      <c r="U213" s="193"/>
      <c r="V213" s="193"/>
      <c r="W213" s="193"/>
      <c r="X213" s="193"/>
      <c r="Y213" s="193"/>
      <c r="Z213" s="193"/>
      <c r="AA213" s="193"/>
      <c r="AB213" s="193"/>
      <c r="AC213" s="193"/>
      <c r="AD213" s="193"/>
      <c r="AE213" s="193"/>
      <c r="AF213" s="193"/>
      <c r="AG213" s="193"/>
      <c r="AH213" s="193"/>
      <c r="AI213" s="193"/>
      <c r="AJ213" s="193"/>
      <c r="AK213" s="193"/>
      <c r="AL213" s="193"/>
      <c r="AM213" s="193"/>
      <c r="AN213" s="193"/>
      <c r="AO213" s="193"/>
      <c r="AP213" s="100"/>
      <c r="AQ213" s="100"/>
    </row>
    <row r="214" spans="4:43" x14ac:dyDescent="0.4">
      <c r="D214" s="93"/>
      <c r="E214" s="93"/>
      <c r="F214" s="93"/>
      <c r="G214" s="93"/>
      <c r="H214" s="93"/>
      <c r="I214" s="307"/>
      <c r="J214" s="201" t="str">
        <f t="shared" ref="J214" si="1138">E73</f>
        <v/>
      </c>
      <c r="K214" s="193">
        <f t="shared" ref="K214" si="1139">IF(AND($D$1="二交代制",K$17&gt;=1,K$17&lt;=28,K73="当",L73="明",M73="休",N73="当"),10,IF(AND($D$1="三交代制",K$17&gt;=2,K$17&lt;=30,OR(K73="準",K73="深"),OR(L73="準",L73="深"),OR(M73="準",M73="深")),20,IF(AND($D$1="二交代制",OR(K73="当",K73="明"),NOT(OR(AND(K73="当",OR(L73="明",K$17=31,L$18="×"),OR(M73="休",K$17=30,K$17=31,M$18="×")),AND(K73="明",OR(J73="当",K$17=1),OR(L73="休",K$17=31,L$18="×"))))),30,IF(AND($D$1="三交代制",J73&lt;&gt;"準",J73&lt;&gt;"深",OR(K73="準",K73="深"),(NOT(OR(AND(K73="準",OR(J73="日",J73="休",K$17=1,AND(L73&lt;&gt;"準",L73&lt;&gt;"深",J73="")),OR(L73="休",AND(L73="準",OR(M73="休",K$17=30,M$18="×")),K$17=31,L$18="×",L73="")),AND(K73="深",OR(J73="休",K$17=1,AND(L73&lt;&gt;"準",L73&lt;&gt;"深",J73="")),OR(L73="休",AND(OR(L73="準",L73="深"),OR(M73="休",K$17=30,M$18="×")),K$17=31,L$18="×",L73="")))))),40,0))))</f>
        <v>0</v>
      </c>
      <c r="L214" s="193">
        <f t="shared" ref="L214" si="1140">IF(AND($D$1="二交代制",L$17&gt;=1,L$17&lt;=28,L73="当",M73="明",N73="休",O73="当"),10,IF(AND($D$1="三交代制",L$17&gt;=2,L$17&lt;=30,OR(L73="準",L73="深"),OR(M73="準",M73="深"),OR(N73="準",N73="深")),20,IF(AND($D$1="二交代制",OR(L73="当",L73="明"),NOT(OR(AND(L73="当",OR(M73="明",L$17=31,M$18="×"),OR(N73="休",L$17=30,L$17=31,N$18="×")),AND(L73="明",OR(K73="当",L$17=1),OR(M73="休",L$17=31,M$18="×"))))),30,IF(AND($D$1="三交代制",K73&lt;&gt;"準",K73&lt;&gt;"深",OR(L73="準",L73="深"),(NOT(OR(AND(L73="準",OR(K73="日",K73="休",L$17=1,AND(M73&lt;&gt;"準",M73&lt;&gt;"深",K73="")),OR(M73="休",AND(M73="準",OR(N73="休",L$17=30,N$18="×")),L$17=31,M$18="×",M73="")),AND(L73="深",OR(K73="休",L$17=1,AND(M73&lt;&gt;"準",M73&lt;&gt;"深",K73="")),OR(M73="休",AND(OR(M73="準",M73="深"),OR(N73="休",L$17=30,N$18="×")),L$17=31,M$18="×",M73="")))))),40,0))))</f>
        <v>0</v>
      </c>
      <c r="M214" s="193">
        <f t="shared" ref="M214" si="1141">IF(AND($D$1="二交代制",M$17&gt;=1,M$17&lt;=28,M73="当",N73="明",O73="休",P73="当"),10,IF(AND($D$1="三交代制",M$17&gt;=2,M$17&lt;=30,OR(M73="準",M73="深"),OR(N73="準",N73="深"),OR(O73="準",O73="深")),20,IF(AND($D$1="二交代制",OR(M73="当",M73="明"),NOT(OR(AND(M73="当",OR(N73="明",M$17=31,N$18="×"),OR(O73="休",M$17=30,M$17=31,O$18="×")),AND(M73="明",OR(L73="当",M$17=1),OR(N73="休",M$17=31,N$18="×"))))),30,IF(AND($D$1="三交代制",L73&lt;&gt;"準",L73&lt;&gt;"深",OR(M73="準",M73="深"),(NOT(OR(AND(M73="準",OR(L73="日",L73="休",M$17=1,AND(N73&lt;&gt;"準",N73&lt;&gt;"深",L73="")),OR(N73="休",AND(N73="準",OR(O73="休",M$17=30,O$18="×")),M$17=31,N$18="×",N73="")),AND(M73="深",OR(L73="休",M$17=1,AND(N73&lt;&gt;"準",N73&lt;&gt;"深",L73="")),OR(N73="休",AND(OR(N73="準",N73="深"),OR(O73="休",M$17=30,O$18="×")),M$17=31,N$18="×",N73="")))))),40,0))))</f>
        <v>0</v>
      </c>
      <c r="N214" s="193">
        <f t="shared" ref="N214" si="1142">IF(AND($D$1="二交代制",N$17&gt;=1,N$17&lt;=28,N73="当",O73="明",P73="休",Q73="当"),10,IF(AND($D$1="三交代制",N$17&gt;=2,N$17&lt;=30,OR(N73="準",N73="深"),OR(O73="準",O73="深"),OR(P73="準",P73="深")),20,IF(AND($D$1="二交代制",OR(N73="当",N73="明"),NOT(OR(AND(N73="当",OR(O73="明",N$17=31,O$18="×"),OR(P73="休",N$17=30,N$17=31,P$18="×")),AND(N73="明",OR(M73="当",N$17=1),OR(O73="休",N$17=31,O$18="×"))))),30,IF(AND($D$1="三交代制",M73&lt;&gt;"準",M73&lt;&gt;"深",OR(N73="準",N73="深"),(NOT(OR(AND(N73="準",OR(M73="日",M73="休",N$17=1,AND(O73&lt;&gt;"準",O73&lt;&gt;"深",M73="")),OR(O73="休",AND(O73="準",OR(P73="休",N$17=30,P$18="×")),N$17=31,O$18="×",O73="")),AND(N73="深",OR(M73="休",N$17=1,AND(O73&lt;&gt;"準",O73&lt;&gt;"深",M73="")),OR(O73="休",AND(OR(O73="準",O73="深"),OR(P73="休",N$17=30,P$18="×")),N$17=31,O$18="×",O73="")))))),40,0))))</f>
        <v>0</v>
      </c>
      <c r="O214" s="193">
        <f t="shared" ref="O214" si="1143">IF(AND($D$1="二交代制",O$17&gt;=1,O$17&lt;=28,O73="当",P73="明",Q73="休",R73="当"),10,IF(AND($D$1="三交代制",O$17&gt;=2,O$17&lt;=30,OR(O73="準",O73="深"),OR(P73="準",P73="深"),OR(Q73="準",Q73="深")),20,IF(AND($D$1="二交代制",OR(O73="当",O73="明"),NOT(OR(AND(O73="当",OR(P73="明",O$17=31,P$18="×"),OR(Q73="休",O$17=30,O$17=31,Q$18="×")),AND(O73="明",OR(N73="当",O$17=1),OR(P73="休",O$17=31,P$18="×"))))),30,IF(AND($D$1="三交代制",N73&lt;&gt;"準",N73&lt;&gt;"深",OR(O73="準",O73="深"),(NOT(OR(AND(O73="準",OR(N73="日",N73="休",O$17=1,AND(P73&lt;&gt;"準",P73&lt;&gt;"深",N73="")),OR(P73="休",AND(P73="準",OR(Q73="休",O$17=30,Q$18="×")),O$17=31,P$18="×",P73="")),AND(O73="深",OR(N73="休",O$17=1,AND(P73&lt;&gt;"準",P73&lt;&gt;"深",N73="")),OR(P73="休",AND(OR(P73="準",P73="深"),OR(Q73="休",O$17=30,Q$18="×")),O$17=31,P$18="×",P73="")))))),40,0))))</f>
        <v>0</v>
      </c>
      <c r="P214" s="193">
        <f t="shared" ref="P214" si="1144">IF(AND($D$1="二交代制",P$17&gt;=1,P$17&lt;=28,P73="当",Q73="明",R73="休",S73="当"),10,IF(AND($D$1="三交代制",P$17&gt;=2,P$17&lt;=30,OR(P73="準",P73="深"),OR(Q73="準",Q73="深"),OR(R73="準",R73="深")),20,IF(AND($D$1="二交代制",OR(P73="当",P73="明"),NOT(OR(AND(P73="当",OR(Q73="明",P$17=31,Q$18="×"),OR(R73="休",P$17=30,P$17=31,R$18="×")),AND(P73="明",OR(O73="当",P$17=1),OR(Q73="休",P$17=31,Q$18="×"))))),30,IF(AND($D$1="三交代制",O73&lt;&gt;"準",O73&lt;&gt;"深",OR(P73="準",P73="深"),(NOT(OR(AND(P73="準",OR(O73="日",O73="休",P$17=1,AND(Q73&lt;&gt;"準",Q73&lt;&gt;"深",O73="")),OR(Q73="休",AND(Q73="準",OR(R73="休",P$17=30,R$18="×")),P$17=31,Q$18="×",Q73="")),AND(P73="深",OR(O73="休",P$17=1,AND(Q73&lt;&gt;"準",Q73&lt;&gt;"深",O73="")),OR(Q73="休",AND(OR(Q73="準",Q73="深"),OR(R73="休",P$17=30,R$18="×")),P$17=31,Q$18="×",Q73="")))))),40,0))))</f>
        <v>0</v>
      </c>
      <c r="Q214" s="193">
        <f t="shared" ref="Q214" si="1145">IF(AND($D$1="二交代制",Q$17&gt;=1,Q$17&lt;=28,Q73="当",R73="明",S73="休",T73="当"),10,IF(AND($D$1="三交代制",Q$17&gt;=2,Q$17&lt;=30,OR(Q73="準",Q73="深"),OR(R73="準",R73="深"),OR(S73="準",S73="深")),20,IF(AND($D$1="二交代制",OR(Q73="当",Q73="明"),NOT(OR(AND(Q73="当",OR(R73="明",Q$17=31,R$18="×"),OR(S73="休",Q$17=30,Q$17=31,S$18="×")),AND(Q73="明",OR(P73="当",Q$17=1),OR(R73="休",Q$17=31,R$18="×"))))),30,IF(AND($D$1="三交代制",P73&lt;&gt;"準",P73&lt;&gt;"深",OR(Q73="準",Q73="深"),(NOT(OR(AND(Q73="準",OR(P73="日",P73="休",Q$17=1,AND(R73&lt;&gt;"準",R73&lt;&gt;"深",P73="")),OR(R73="休",AND(R73="準",OR(S73="休",Q$17=30,S$18="×")),Q$17=31,R$18="×",R73="")),AND(Q73="深",OR(P73="休",Q$17=1,AND(R73&lt;&gt;"準",R73&lt;&gt;"深",P73="")),OR(R73="休",AND(OR(R73="準",R73="深"),OR(S73="休",Q$17=30,S$18="×")),Q$17=31,R$18="×",R73="")))))),40,0))))</f>
        <v>0</v>
      </c>
      <c r="R214" s="193">
        <f t="shared" ref="R214" si="1146">IF(AND($D$1="二交代制",R$17&gt;=1,R$17&lt;=28,R73="当",S73="明",T73="休",U73="当"),10,IF(AND($D$1="三交代制",R$17&gt;=2,R$17&lt;=30,OR(R73="準",R73="深"),OR(S73="準",S73="深"),OR(T73="準",T73="深")),20,IF(AND($D$1="二交代制",OR(R73="当",R73="明"),NOT(OR(AND(R73="当",OR(S73="明",R$17=31,S$18="×"),OR(T73="休",R$17=30,R$17=31,T$18="×")),AND(R73="明",OR(Q73="当",R$17=1),OR(S73="休",R$17=31,S$18="×"))))),30,IF(AND($D$1="三交代制",Q73&lt;&gt;"準",Q73&lt;&gt;"深",OR(R73="準",R73="深"),(NOT(OR(AND(R73="準",OR(Q73="日",Q73="休",R$17=1,AND(S73&lt;&gt;"準",S73&lt;&gt;"深",Q73="")),OR(S73="休",AND(S73="準",OR(T73="休",R$17=30,T$18="×")),R$17=31,S$18="×",S73="")),AND(R73="深",OR(Q73="休",R$17=1,AND(S73&lt;&gt;"準",S73&lt;&gt;"深",Q73="")),OR(S73="休",AND(OR(S73="準",S73="深"),OR(T73="休",R$17=30,T$18="×")),R$17=31,S$18="×",S73="")))))),40,0))))</f>
        <v>0</v>
      </c>
      <c r="S214" s="193">
        <f t="shared" ref="S214" si="1147">IF(AND($D$1="二交代制",S$17&gt;=1,S$17&lt;=28,S73="当",T73="明",U73="休",V73="当"),10,IF(AND($D$1="三交代制",S$17&gt;=2,S$17&lt;=30,OR(S73="準",S73="深"),OR(T73="準",T73="深"),OR(U73="準",U73="深")),20,IF(AND($D$1="二交代制",OR(S73="当",S73="明"),NOT(OR(AND(S73="当",OR(T73="明",S$17=31,T$18="×"),OR(U73="休",S$17=30,S$17=31,U$18="×")),AND(S73="明",OR(R73="当",S$17=1),OR(T73="休",S$17=31,T$18="×"))))),30,IF(AND($D$1="三交代制",R73&lt;&gt;"準",R73&lt;&gt;"深",OR(S73="準",S73="深"),(NOT(OR(AND(S73="準",OR(R73="日",R73="休",S$17=1,AND(T73&lt;&gt;"準",T73&lt;&gt;"深",R73="")),OR(T73="休",AND(T73="準",OR(U73="休",S$17=30,U$18="×")),S$17=31,T$18="×",T73="")),AND(S73="深",OR(R73="休",S$17=1,AND(T73&lt;&gt;"準",T73&lt;&gt;"深",R73="")),OR(T73="休",AND(OR(T73="準",T73="深"),OR(U73="休",S$17=30,U$18="×")),S$17=31,T$18="×",T73="")))))),40,0))))</f>
        <v>0</v>
      </c>
      <c r="T214" s="193">
        <f t="shared" ref="T214" si="1148">IF(AND($D$1="二交代制",T$17&gt;=1,T$17&lt;=28,T73="当",U73="明",V73="休",W73="当"),10,IF(AND($D$1="三交代制",T$17&gt;=2,T$17&lt;=30,OR(T73="準",T73="深"),OR(U73="準",U73="深"),OR(V73="準",V73="深")),20,IF(AND($D$1="二交代制",OR(T73="当",T73="明"),NOT(OR(AND(T73="当",OR(U73="明",T$17=31,U$18="×"),OR(V73="休",T$17=30,T$17=31,V$18="×")),AND(T73="明",OR(S73="当",T$17=1),OR(U73="休",T$17=31,U$18="×"))))),30,IF(AND($D$1="三交代制",S73&lt;&gt;"準",S73&lt;&gt;"深",OR(T73="準",T73="深"),(NOT(OR(AND(T73="準",OR(S73="日",S73="休",T$17=1,AND(U73&lt;&gt;"準",U73&lt;&gt;"深",S73="")),OR(U73="休",AND(U73="準",OR(V73="休",T$17=30,V$18="×")),T$17=31,U$18="×",U73="")),AND(T73="深",OR(S73="休",T$17=1,AND(U73&lt;&gt;"準",U73&lt;&gt;"深",S73="")),OR(U73="休",AND(OR(U73="準",U73="深"),OR(V73="休",T$17=30,V$18="×")),T$17=31,U$18="×",U73="")))))),40,0))))</f>
        <v>0</v>
      </c>
      <c r="U214" s="193">
        <f t="shared" ref="U214" si="1149">IF(AND($D$1="二交代制",U$17&gt;=1,U$17&lt;=28,U73="当",V73="明",W73="休",X73="当"),10,IF(AND($D$1="三交代制",U$17&gt;=2,U$17&lt;=30,OR(U73="準",U73="深"),OR(V73="準",V73="深"),OR(W73="準",W73="深")),20,IF(AND($D$1="二交代制",OR(U73="当",U73="明"),NOT(OR(AND(U73="当",OR(V73="明",U$17=31,V$18="×"),OR(W73="休",U$17=30,U$17=31,W$18="×")),AND(U73="明",OR(T73="当",U$17=1),OR(V73="休",U$17=31,V$18="×"))))),30,IF(AND($D$1="三交代制",T73&lt;&gt;"準",T73&lt;&gt;"深",OR(U73="準",U73="深"),(NOT(OR(AND(U73="準",OR(T73="日",T73="休",U$17=1,AND(V73&lt;&gt;"準",V73&lt;&gt;"深",T73="")),OR(V73="休",AND(V73="準",OR(W73="休",U$17=30,W$18="×")),U$17=31,V$18="×",V73="")),AND(U73="深",OR(T73="休",U$17=1,AND(V73&lt;&gt;"準",V73&lt;&gt;"深",T73="")),OR(V73="休",AND(OR(V73="準",V73="深"),OR(W73="休",U$17=30,W$18="×")),U$17=31,V$18="×",V73="")))))),40,0))))</f>
        <v>0</v>
      </c>
      <c r="V214" s="193">
        <f t="shared" ref="V214" si="1150">IF(AND($D$1="二交代制",V$17&gt;=1,V$17&lt;=28,V73="当",W73="明",X73="休",Y73="当"),10,IF(AND($D$1="三交代制",V$17&gt;=2,V$17&lt;=30,OR(V73="準",V73="深"),OR(W73="準",W73="深"),OR(X73="準",X73="深")),20,IF(AND($D$1="二交代制",OR(V73="当",V73="明"),NOT(OR(AND(V73="当",OR(W73="明",V$17=31,W$18="×"),OR(X73="休",V$17=30,V$17=31,X$18="×")),AND(V73="明",OR(U73="当",V$17=1),OR(W73="休",V$17=31,W$18="×"))))),30,IF(AND($D$1="三交代制",U73&lt;&gt;"準",U73&lt;&gt;"深",OR(V73="準",V73="深"),(NOT(OR(AND(V73="準",OR(U73="日",U73="休",V$17=1,AND(W73&lt;&gt;"準",W73&lt;&gt;"深",U73="")),OR(W73="休",AND(W73="準",OR(X73="休",V$17=30,X$18="×")),V$17=31,W$18="×",W73="")),AND(V73="深",OR(U73="休",V$17=1,AND(W73&lt;&gt;"準",W73&lt;&gt;"深",U73="")),OR(W73="休",AND(OR(W73="準",W73="深"),OR(X73="休",V$17=30,X$18="×")),V$17=31,W$18="×",W73="")))))),40,0))))</f>
        <v>0</v>
      </c>
      <c r="W214" s="193">
        <f t="shared" ref="W214" si="1151">IF(AND($D$1="二交代制",W$17&gt;=1,W$17&lt;=28,W73="当",X73="明",Y73="休",Z73="当"),10,IF(AND($D$1="三交代制",W$17&gt;=2,W$17&lt;=30,OR(W73="準",W73="深"),OR(X73="準",X73="深"),OR(Y73="準",Y73="深")),20,IF(AND($D$1="二交代制",OR(W73="当",W73="明"),NOT(OR(AND(W73="当",OR(X73="明",W$17=31,X$18="×"),OR(Y73="休",W$17=30,W$17=31,Y$18="×")),AND(W73="明",OR(V73="当",W$17=1),OR(X73="休",W$17=31,X$18="×"))))),30,IF(AND($D$1="三交代制",V73&lt;&gt;"準",V73&lt;&gt;"深",OR(W73="準",W73="深"),(NOT(OR(AND(W73="準",OR(V73="日",V73="休",W$17=1,AND(X73&lt;&gt;"準",X73&lt;&gt;"深",V73="")),OR(X73="休",AND(X73="準",OR(Y73="休",W$17=30,Y$18="×")),W$17=31,X$18="×",X73="")),AND(W73="深",OR(V73="休",W$17=1,AND(X73&lt;&gt;"準",X73&lt;&gt;"深",V73="")),OR(X73="休",AND(OR(X73="準",X73="深"),OR(Y73="休",W$17=30,Y$18="×")),W$17=31,X$18="×",X73="")))))),40,0))))</f>
        <v>0</v>
      </c>
      <c r="X214" s="193">
        <f t="shared" ref="X214" si="1152">IF(AND($D$1="二交代制",X$17&gt;=1,X$17&lt;=28,X73="当",Y73="明",Z73="休",AA73="当"),10,IF(AND($D$1="三交代制",X$17&gt;=2,X$17&lt;=30,OR(X73="準",X73="深"),OR(Y73="準",Y73="深"),OR(Z73="準",Z73="深")),20,IF(AND($D$1="二交代制",OR(X73="当",X73="明"),NOT(OR(AND(X73="当",OR(Y73="明",X$17=31,Y$18="×"),OR(Z73="休",X$17=30,X$17=31,Z$18="×")),AND(X73="明",OR(W73="当",X$17=1),OR(Y73="休",X$17=31,Y$18="×"))))),30,IF(AND($D$1="三交代制",W73&lt;&gt;"準",W73&lt;&gt;"深",OR(X73="準",X73="深"),(NOT(OR(AND(X73="準",OR(W73="日",W73="休",X$17=1,AND(Y73&lt;&gt;"準",Y73&lt;&gt;"深",W73="")),OR(Y73="休",AND(Y73="準",OR(Z73="休",X$17=30,Z$18="×")),X$17=31,Y$18="×",Y73="")),AND(X73="深",OR(W73="休",X$17=1,AND(Y73&lt;&gt;"準",Y73&lt;&gt;"深",W73="")),OR(Y73="休",AND(OR(Y73="準",Y73="深"),OR(Z73="休",X$17=30,Z$18="×")),X$17=31,Y$18="×",Y73="")))))),40,0))))</f>
        <v>0</v>
      </c>
      <c r="Y214" s="193">
        <f t="shared" ref="Y214" si="1153">IF(AND($D$1="二交代制",Y$17&gt;=1,Y$17&lt;=28,Y73="当",Z73="明",AA73="休",AB73="当"),10,IF(AND($D$1="三交代制",Y$17&gt;=2,Y$17&lt;=30,OR(Y73="準",Y73="深"),OR(Z73="準",Z73="深"),OR(AA73="準",AA73="深")),20,IF(AND($D$1="二交代制",OR(Y73="当",Y73="明"),NOT(OR(AND(Y73="当",OR(Z73="明",Y$17=31,Z$18="×"),OR(AA73="休",Y$17=30,Y$17=31,AA$18="×")),AND(Y73="明",OR(X73="当",Y$17=1),OR(Z73="休",Y$17=31,Z$18="×"))))),30,IF(AND($D$1="三交代制",X73&lt;&gt;"準",X73&lt;&gt;"深",OR(Y73="準",Y73="深"),(NOT(OR(AND(Y73="準",OR(X73="日",X73="休",Y$17=1,AND(Z73&lt;&gt;"準",Z73&lt;&gt;"深",X73="")),OR(Z73="休",AND(Z73="準",OR(AA73="休",Y$17=30,AA$18="×")),Y$17=31,Z$18="×",Z73="")),AND(Y73="深",OR(X73="休",Y$17=1,AND(Z73&lt;&gt;"準",Z73&lt;&gt;"深",X73="")),OR(Z73="休",AND(OR(Z73="準",Z73="深"),OR(AA73="休",Y$17=30,AA$18="×")),Y$17=31,Z$18="×",Z73="")))))),40,0))))</f>
        <v>0</v>
      </c>
      <c r="Z214" s="193">
        <f t="shared" ref="Z214" si="1154">IF(AND($D$1="二交代制",Z$17&gt;=1,Z$17&lt;=28,Z73="当",AA73="明",AB73="休",AC73="当"),10,IF(AND($D$1="三交代制",Z$17&gt;=2,Z$17&lt;=30,OR(Z73="準",Z73="深"),OR(AA73="準",AA73="深"),OR(AB73="準",AB73="深")),20,IF(AND($D$1="二交代制",OR(Z73="当",Z73="明"),NOT(OR(AND(Z73="当",OR(AA73="明",Z$17=31,AA$18="×"),OR(AB73="休",Z$17=30,Z$17=31,AB$18="×")),AND(Z73="明",OR(Y73="当",Z$17=1),OR(AA73="休",Z$17=31,AA$18="×"))))),30,IF(AND($D$1="三交代制",Y73&lt;&gt;"準",Y73&lt;&gt;"深",OR(Z73="準",Z73="深"),(NOT(OR(AND(Z73="準",OR(Y73="日",Y73="休",Z$17=1,AND(AA73&lt;&gt;"準",AA73&lt;&gt;"深",Y73="")),OR(AA73="休",AND(AA73="準",OR(AB73="休",Z$17=30,AB$18="×")),Z$17=31,AA$18="×",AA73="")),AND(Z73="深",OR(Y73="休",Z$17=1,AND(AA73&lt;&gt;"準",AA73&lt;&gt;"深",Y73="")),OR(AA73="休",AND(OR(AA73="準",AA73="深"),OR(AB73="休",Z$17=30,AB$18="×")),Z$17=31,AA$18="×",AA73="")))))),40,0))))</f>
        <v>0</v>
      </c>
      <c r="AA214" s="193">
        <f t="shared" ref="AA214" si="1155">IF(AND($D$1="二交代制",AA$17&gt;=1,AA$17&lt;=28,AA73="当",AB73="明",AC73="休",AD73="当"),10,IF(AND($D$1="三交代制",AA$17&gt;=2,AA$17&lt;=30,OR(AA73="準",AA73="深"),OR(AB73="準",AB73="深"),OR(AC73="準",AC73="深")),20,IF(AND($D$1="二交代制",OR(AA73="当",AA73="明"),NOT(OR(AND(AA73="当",OR(AB73="明",AA$17=31,AB$18="×"),OR(AC73="休",AA$17=30,AA$17=31,AC$18="×")),AND(AA73="明",OR(Z73="当",AA$17=1),OR(AB73="休",AA$17=31,AB$18="×"))))),30,IF(AND($D$1="三交代制",Z73&lt;&gt;"準",Z73&lt;&gt;"深",OR(AA73="準",AA73="深"),(NOT(OR(AND(AA73="準",OR(Z73="日",Z73="休",AA$17=1,AND(AB73&lt;&gt;"準",AB73&lt;&gt;"深",Z73="")),OR(AB73="休",AND(AB73="準",OR(AC73="休",AA$17=30,AC$18="×")),AA$17=31,AB$18="×",AB73="")),AND(AA73="深",OR(Z73="休",AA$17=1,AND(AB73&lt;&gt;"準",AB73&lt;&gt;"深",Z73="")),OR(AB73="休",AND(OR(AB73="準",AB73="深"),OR(AC73="休",AA$17=30,AC$18="×")),AA$17=31,AB$18="×",AB73="")))))),40,0))))</f>
        <v>0</v>
      </c>
      <c r="AB214" s="193">
        <f t="shared" ref="AB214" si="1156">IF(AND($D$1="二交代制",AB$17&gt;=1,AB$17&lt;=28,AB73="当",AC73="明",AD73="休",AE73="当"),10,IF(AND($D$1="三交代制",AB$17&gt;=2,AB$17&lt;=30,OR(AB73="準",AB73="深"),OR(AC73="準",AC73="深"),OR(AD73="準",AD73="深")),20,IF(AND($D$1="二交代制",OR(AB73="当",AB73="明"),NOT(OR(AND(AB73="当",OR(AC73="明",AB$17=31,AC$18="×"),OR(AD73="休",AB$17=30,AB$17=31,AD$18="×")),AND(AB73="明",OR(AA73="当",AB$17=1),OR(AC73="休",AB$17=31,AC$18="×"))))),30,IF(AND($D$1="三交代制",AA73&lt;&gt;"準",AA73&lt;&gt;"深",OR(AB73="準",AB73="深"),(NOT(OR(AND(AB73="準",OR(AA73="日",AA73="休",AB$17=1,AND(AC73&lt;&gt;"準",AC73&lt;&gt;"深",AA73="")),OR(AC73="休",AND(AC73="準",OR(AD73="休",AB$17=30,AD$18="×")),AB$17=31,AC$18="×",AC73="")),AND(AB73="深",OR(AA73="休",AB$17=1,AND(AC73&lt;&gt;"準",AC73&lt;&gt;"深",AA73="")),OR(AC73="休",AND(OR(AC73="準",AC73="深"),OR(AD73="休",AB$17=30,AD$18="×")),AB$17=31,AC$18="×",AC73="")))))),40,0))))</f>
        <v>0</v>
      </c>
      <c r="AC214" s="193">
        <f t="shared" ref="AC214" si="1157">IF(AND($D$1="二交代制",AC$17&gt;=1,AC$17&lt;=28,AC73="当",AD73="明",AE73="休",AF73="当"),10,IF(AND($D$1="三交代制",AC$17&gt;=2,AC$17&lt;=30,OR(AC73="準",AC73="深"),OR(AD73="準",AD73="深"),OR(AE73="準",AE73="深")),20,IF(AND($D$1="二交代制",OR(AC73="当",AC73="明"),NOT(OR(AND(AC73="当",OR(AD73="明",AC$17=31,AD$18="×"),OR(AE73="休",AC$17=30,AC$17=31,AE$18="×")),AND(AC73="明",OR(AB73="当",AC$17=1),OR(AD73="休",AC$17=31,AD$18="×"))))),30,IF(AND($D$1="三交代制",AB73&lt;&gt;"準",AB73&lt;&gt;"深",OR(AC73="準",AC73="深"),(NOT(OR(AND(AC73="準",OR(AB73="日",AB73="休",AC$17=1,AND(AD73&lt;&gt;"準",AD73&lt;&gt;"深",AB73="")),OR(AD73="休",AND(AD73="準",OR(AE73="休",AC$17=30,AE$18="×")),AC$17=31,AD$18="×",AD73="")),AND(AC73="深",OR(AB73="休",AC$17=1,AND(AD73&lt;&gt;"準",AD73&lt;&gt;"深",AB73="")),OR(AD73="休",AND(OR(AD73="準",AD73="深"),OR(AE73="休",AC$17=30,AE$18="×")),AC$17=31,AD$18="×",AD73="")))))),40,0))))</f>
        <v>0</v>
      </c>
      <c r="AD214" s="193">
        <f t="shared" ref="AD214" si="1158">IF(AND($D$1="二交代制",AD$17&gt;=1,AD$17&lt;=28,AD73="当",AE73="明",AF73="休",AG73="当"),10,IF(AND($D$1="三交代制",AD$17&gt;=2,AD$17&lt;=30,OR(AD73="準",AD73="深"),OR(AE73="準",AE73="深"),OR(AF73="準",AF73="深")),20,IF(AND($D$1="二交代制",OR(AD73="当",AD73="明"),NOT(OR(AND(AD73="当",OR(AE73="明",AD$17=31,AE$18="×"),OR(AF73="休",AD$17=30,AD$17=31,AF$18="×")),AND(AD73="明",OR(AC73="当",AD$17=1),OR(AE73="休",AD$17=31,AE$18="×"))))),30,IF(AND($D$1="三交代制",AC73&lt;&gt;"準",AC73&lt;&gt;"深",OR(AD73="準",AD73="深"),(NOT(OR(AND(AD73="準",OR(AC73="日",AC73="休",AD$17=1,AND(AE73&lt;&gt;"準",AE73&lt;&gt;"深",AC73="")),OR(AE73="休",AND(AE73="準",OR(AF73="休",AD$17=30,AF$18="×")),AD$17=31,AE$18="×",AE73="")),AND(AD73="深",OR(AC73="休",AD$17=1,AND(AE73&lt;&gt;"準",AE73&lt;&gt;"深",AC73="")),OR(AE73="休",AND(OR(AE73="準",AE73="深"),OR(AF73="休",AD$17=30,AF$18="×")),AD$17=31,AE$18="×",AE73="")))))),40,0))))</f>
        <v>0</v>
      </c>
      <c r="AE214" s="193">
        <f t="shared" ref="AE214" si="1159">IF(AND($D$1="二交代制",AE$17&gt;=1,AE$17&lt;=28,AE73="当",AF73="明",AG73="休",AH73="当"),10,IF(AND($D$1="三交代制",AE$17&gt;=2,AE$17&lt;=30,OR(AE73="準",AE73="深"),OR(AF73="準",AF73="深"),OR(AG73="準",AG73="深")),20,IF(AND($D$1="二交代制",OR(AE73="当",AE73="明"),NOT(OR(AND(AE73="当",OR(AF73="明",AE$17=31,AF$18="×"),OR(AG73="休",AE$17=30,AE$17=31,AG$18="×")),AND(AE73="明",OR(AD73="当",AE$17=1),OR(AF73="休",AE$17=31,AF$18="×"))))),30,IF(AND($D$1="三交代制",AD73&lt;&gt;"準",AD73&lt;&gt;"深",OR(AE73="準",AE73="深"),(NOT(OR(AND(AE73="準",OR(AD73="日",AD73="休",AE$17=1,AND(AF73&lt;&gt;"準",AF73&lt;&gt;"深",AD73="")),OR(AF73="休",AND(AF73="準",OR(AG73="休",AE$17=30,AG$18="×")),AE$17=31,AF$18="×",AF73="")),AND(AE73="深",OR(AD73="休",AE$17=1,AND(AF73&lt;&gt;"準",AF73&lt;&gt;"深",AD73="")),OR(AF73="休",AND(OR(AF73="準",AF73="深"),OR(AG73="休",AE$17=30,AG$18="×")),AE$17=31,AF$18="×",AF73="")))))),40,0))))</f>
        <v>0</v>
      </c>
      <c r="AF214" s="193">
        <f t="shared" ref="AF214" si="1160">IF(AND($D$1="二交代制",AF$17&gt;=1,AF$17&lt;=28,AF73="当",AG73="明",AH73="休",AI73="当"),10,IF(AND($D$1="三交代制",AF$17&gt;=2,AF$17&lt;=30,OR(AF73="準",AF73="深"),OR(AG73="準",AG73="深"),OR(AH73="準",AH73="深")),20,IF(AND($D$1="二交代制",OR(AF73="当",AF73="明"),NOT(OR(AND(AF73="当",OR(AG73="明",AF$17=31,AG$18="×"),OR(AH73="休",AF$17=30,AF$17=31,AH$18="×")),AND(AF73="明",OR(AE73="当",AF$17=1),OR(AG73="休",AF$17=31,AG$18="×"))))),30,IF(AND($D$1="三交代制",AE73&lt;&gt;"準",AE73&lt;&gt;"深",OR(AF73="準",AF73="深"),(NOT(OR(AND(AF73="準",OR(AE73="日",AE73="休",AF$17=1,AND(AG73&lt;&gt;"準",AG73&lt;&gt;"深",AE73="")),OR(AG73="休",AND(AG73="準",OR(AH73="休",AF$17=30,AH$18="×")),AF$17=31,AG$18="×",AG73="")),AND(AF73="深",OR(AE73="休",AF$17=1,AND(AG73&lt;&gt;"準",AG73&lt;&gt;"深",AE73="")),OR(AG73="休",AND(OR(AG73="準",AG73="深"),OR(AH73="休",AF$17=30,AH$18="×")),AF$17=31,AG$18="×",AG73="")))))),40,0))))</f>
        <v>0</v>
      </c>
      <c r="AG214" s="193">
        <f t="shared" ref="AG214" si="1161">IF(AND($D$1="二交代制",AG$17&gt;=1,AG$17&lt;=28,AG73="当",AH73="明",AI73="休",AJ73="当"),10,IF(AND($D$1="三交代制",AG$17&gt;=2,AG$17&lt;=30,OR(AG73="準",AG73="深"),OR(AH73="準",AH73="深"),OR(AI73="準",AI73="深")),20,IF(AND($D$1="二交代制",OR(AG73="当",AG73="明"),NOT(OR(AND(AG73="当",OR(AH73="明",AG$17=31,AH$18="×"),OR(AI73="休",AG$17=30,AG$17=31,AI$18="×")),AND(AG73="明",OR(AF73="当",AG$17=1),OR(AH73="休",AG$17=31,AH$18="×"))))),30,IF(AND($D$1="三交代制",AF73&lt;&gt;"準",AF73&lt;&gt;"深",OR(AG73="準",AG73="深"),(NOT(OR(AND(AG73="準",OR(AF73="日",AF73="休",AG$17=1,AND(AH73&lt;&gt;"準",AH73&lt;&gt;"深",AF73="")),OR(AH73="休",AND(AH73="準",OR(AI73="休",AG$17=30,AI$18="×")),AG$17=31,AH$18="×",AH73="")),AND(AG73="深",OR(AF73="休",AG$17=1,AND(AH73&lt;&gt;"準",AH73&lt;&gt;"深",AF73="")),OR(AH73="休",AND(OR(AH73="準",AH73="深"),OR(AI73="休",AG$17=30,AI$18="×")),AG$17=31,AH$18="×",AH73="")))))),40,0))))</f>
        <v>0</v>
      </c>
      <c r="AH214" s="193">
        <f t="shared" ref="AH214" si="1162">IF(AND($D$1="二交代制",AH$17&gt;=1,AH$17&lt;=28,AH73="当",AI73="明",AJ73="休",AK73="当"),10,IF(AND($D$1="三交代制",AH$17&gt;=2,AH$17&lt;=30,OR(AH73="準",AH73="深"),OR(AI73="準",AI73="深"),OR(AJ73="準",AJ73="深")),20,IF(AND($D$1="二交代制",OR(AH73="当",AH73="明"),NOT(OR(AND(AH73="当",OR(AI73="明",AH$17=31,AI$18="×"),OR(AJ73="休",AH$17=30,AH$17=31,AJ$18="×")),AND(AH73="明",OR(AG73="当",AH$17=1),OR(AI73="休",AH$17=31,AI$18="×"))))),30,IF(AND($D$1="三交代制",AG73&lt;&gt;"準",AG73&lt;&gt;"深",OR(AH73="準",AH73="深"),(NOT(OR(AND(AH73="準",OR(AG73="日",AG73="休",AH$17=1,AND(AI73&lt;&gt;"準",AI73&lt;&gt;"深",AG73="")),OR(AI73="休",AND(AI73="準",OR(AJ73="休",AH$17=30,AJ$18="×")),AH$17=31,AI$18="×",AI73="")),AND(AH73="深",OR(AG73="休",AH$17=1,AND(AI73&lt;&gt;"準",AI73&lt;&gt;"深",AG73="")),OR(AI73="休",AND(OR(AI73="準",AI73="深"),OR(AJ73="休",AH$17=30,AJ$18="×")),AH$17=31,AI$18="×",AI73="")))))),40,0))))</f>
        <v>0</v>
      </c>
      <c r="AI214" s="193">
        <f t="shared" ref="AI214" si="1163">IF(AND($D$1="二交代制",AI$17&gt;=1,AI$17&lt;=28,AI73="当",AJ73="明",AK73="休",AL73="当"),10,IF(AND($D$1="三交代制",AI$17&gt;=2,AI$17&lt;=30,OR(AI73="準",AI73="深"),OR(AJ73="準",AJ73="深"),OR(AK73="準",AK73="深")),20,IF(AND($D$1="二交代制",OR(AI73="当",AI73="明"),NOT(OR(AND(AI73="当",OR(AJ73="明",AI$17=31,AJ$18="×"),OR(AK73="休",AI$17=30,AI$17=31,AK$18="×")),AND(AI73="明",OR(AH73="当",AI$17=1),OR(AJ73="休",AI$17=31,AJ$18="×"))))),30,IF(AND($D$1="三交代制",AH73&lt;&gt;"準",AH73&lt;&gt;"深",OR(AI73="準",AI73="深"),(NOT(OR(AND(AI73="準",OR(AH73="日",AH73="休",AI$17=1,AND(AJ73&lt;&gt;"準",AJ73&lt;&gt;"深",AH73="")),OR(AJ73="休",AND(AJ73="準",OR(AK73="休",AI$17=30,AK$18="×")),AI$17=31,AJ$18="×",AJ73="")),AND(AI73="深",OR(AH73="休",AI$17=1,AND(AJ73&lt;&gt;"準",AJ73&lt;&gt;"深",AH73="")),OR(AJ73="休",AND(OR(AJ73="準",AJ73="深"),OR(AK73="休",AI$17=30,AK$18="×")),AI$17=31,AJ$18="×",AJ73="")))))),40,0))))</f>
        <v>0</v>
      </c>
      <c r="AJ214" s="193">
        <f t="shared" ref="AJ214" si="1164">IF(AND($D$1="二交代制",AJ$17&gt;=1,AJ$17&lt;=28,AJ73="当",AK73="明",AL73="休",AM73="当"),10,IF(AND($D$1="三交代制",AJ$17&gt;=2,AJ$17&lt;=30,OR(AJ73="準",AJ73="深"),OR(AK73="準",AK73="深"),OR(AL73="準",AL73="深")),20,IF(AND($D$1="二交代制",OR(AJ73="当",AJ73="明"),NOT(OR(AND(AJ73="当",OR(AK73="明",AJ$17=31,AK$18="×"),OR(AL73="休",AJ$17=30,AJ$17=31,AL$18="×")),AND(AJ73="明",OR(AI73="当",AJ$17=1),OR(AK73="休",AJ$17=31,AK$18="×"))))),30,IF(AND($D$1="三交代制",AI73&lt;&gt;"準",AI73&lt;&gt;"深",OR(AJ73="準",AJ73="深"),(NOT(OR(AND(AJ73="準",OR(AI73="日",AI73="休",AJ$17=1,AND(AK73&lt;&gt;"準",AK73&lt;&gt;"深",AI73="")),OR(AK73="休",AND(AK73="準",OR(AL73="休",AJ$17=30,AL$18="×")),AJ$17=31,AK$18="×",AK73="")),AND(AJ73="深",OR(AI73="休",AJ$17=1,AND(AK73&lt;&gt;"準",AK73&lt;&gt;"深",AI73="")),OR(AK73="休",AND(OR(AK73="準",AK73="深"),OR(AL73="休",AJ$17=30,AL$18="×")),AJ$17=31,AK$18="×",AK73="")))))),40,0))))</f>
        <v>0</v>
      </c>
      <c r="AK214" s="193">
        <f t="shared" ref="AK214" si="1165">IF(AND($D$1="二交代制",AK$17&gt;=1,AK$17&lt;=28,AK73="当",AL73="明",AM73="休",AN73="当"),10,IF(AND($D$1="三交代制",AK$17&gt;=2,AK$17&lt;=30,OR(AK73="準",AK73="深"),OR(AL73="準",AL73="深"),OR(AM73="準",AM73="深")),20,IF(AND($D$1="二交代制",OR(AK73="当",AK73="明"),NOT(OR(AND(AK73="当",OR(AL73="明",AK$17=31,AL$18="×"),OR(AM73="休",AK$17=30,AK$17=31,AM$18="×")),AND(AK73="明",OR(AJ73="当",AK$17=1),OR(AL73="休",AK$17=31,AL$18="×"))))),30,IF(AND($D$1="三交代制",AJ73&lt;&gt;"準",AJ73&lt;&gt;"深",OR(AK73="準",AK73="深"),(NOT(OR(AND(AK73="準",OR(AJ73="日",AJ73="休",AK$17=1,AND(AL73&lt;&gt;"準",AL73&lt;&gt;"深",AJ73="")),OR(AL73="休",AND(AL73="準",OR(AM73="休",AK$17=30,AM$18="×")),AK$17=31,AL$18="×",AL73="")),AND(AK73="深",OR(AJ73="休",AK$17=1,AND(AL73&lt;&gt;"準",AL73&lt;&gt;"深",AJ73="")),OR(AL73="休",AND(OR(AL73="準",AL73="深"),OR(AM73="休",AK$17=30,AM$18="×")),AK$17=31,AL$18="×",AL73="")))))),40,0))))</f>
        <v>0</v>
      </c>
      <c r="AL214" s="193">
        <f t="shared" ref="AL214" si="1166">IF(AND($D$1="二交代制",AL$17&gt;=1,AL$17&lt;=28,AL73="当",AM73="明",AN73="休",AO73="当"),10,IF(AND($D$1="三交代制",AL$17&gt;=2,AL$17&lt;=30,OR(AL73="準",AL73="深"),OR(AM73="準",AM73="深"),OR(AN73="準",AN73="深")),20,IF(AND($D$1="二交代制",OR(AL73="当",AL73="明"),NOT(OR(AND(AL73="当",OR(AM73="明",AL$17=31,AM$18="×"),OR(AN73="休",AL$17=30,AL$17=31,AN$18="×")),AND(AL73="明",OR(AK73="当",AL$17=1),OR(AM73="休",AL$17=31,AM$18="×"))))),30,IF(AND($D$1="三交代制",AK73&lt;&gt;"準",AK73&lt;&gt;"深",OR(AL73="準",AL73="深"),(NOT(OR(AND(AL73="準",OR(AK73="日",AK73="休",AL$17=1,AND(AM73&lt;&gt;"準",AM73&lt;&gt;"深",AK73="")),OR(AM73="休",AND(AM73="準",OR(AN73="休",AL$17=30,AN$18="×")),AL$17=31,AM$18="×",AM73="")),AND(AL73="深",OR(AK73="休",AL$17=1,AND(AM73&lt;&gt;"準",AM73&lt;&gt;"深",AK73="")),OR(AM73="休",AND(OR(AM73="準",AM73="深"),OR(AN73="休",AL$17=30,AN$18="×")),AL$17=31,AM$18="×",AM73="")))))),40,0))))</f>
        <v>0</v>
      </c>
      <c r="AM214" s="193">
        <f t="shared" ref="AM214" si="1167">IF(AND($D$1="二交代制",AM$17&gt;=1,AM$17&lt;=28,AM73="当",AN73="明",AO73="休",AP73="当"),10,IF(AND($D$1="三交代制",AM$17&gt;=2,AM$17&lt;=30,OR(AM73="準",AM73="深"),OR(AN73="準",AN73="深"),OR(AO73="準",AO73="深")),20,IF(AND($D$1="二交代制",OR(AM73="当",AM73="明"),NOT(OR(AND(AM73="当",OR(AN73="明",AM$17=31,AN$18="×"),OR(AO73="休",AM$17=30,AM$17=31,AO$18="×")),AND(AM73="明",OR(AL73="当",AM$17=1),OR(AN73="休",AM$17=31,AN$18="×"))))),30,IF(AND($D$1="三交代制",AL73&lt;&gt;"準",AL73&lt;&gt;"深",OR(AM73="準",AM73="深"),(NOT(OR(AND(AM73="準",OR(AL73="日",AL73="休",AM$17=1,AND(AN73&lt;&gt;"準",AN73&lt;&gt;"深",AL73="")),OR(AN73="休",AND(AN73="準",OR(AO73="休",AM$17=30,AO$18="×")),AM$17=31,AN$18="×",AN73="")),AND(AM73="深",OR(AL73="休",AM$17=1,AND(AN73&lt;&gt;"準",AN73&lt;&gt;"深",AL73="")),OR(AN73="休",AND(OR(AN73="準",AN73="深"),OR(AO73="休",AM$17=30,AO$18="×")),AM$17=31,AN$18="×",AN73="")))))),40,0))))</f>
        <v>0</v>
      </c>
      <c r="AN214" s="193">
        <f t="shared" ref="AN214" si="1168">IF(AND($D$1="二交代制",AN$17&gt;=1,AN$17&lt;=28,AN73="当",AO73="明",AP73="休",AQ73="当"),10,IF(AND($D$1="三交代制",AN$17&gt;=2,AN$17&lt;=30,OR(AN73="準",AN73="深"),OR(AO73="準",AO73="深"),OR(AP73="準",AP73="深")),20,IF(AND($D$1="二交代制",OR(AN73="当",AN73="明"),NOT(OR(AND(AN73="当",OR(AO73="明",AN$17=31,AO$18="×"),OR(AP73="休",AN$17=30,AN$17=31,AP$18="×")),AND(AN73="明",OR(AM73="当",AN$17=1),OR(AO73="休",AN$17=31,AO$18="×"))))),30,IF(AND($D$1="三交代制",AM73&lt;&gt;"準",AM73&lt;&gt;"深",OR(AN73="準",AN73="深"),(NOT(OR(AND(AN73="準",OR(AM73="日",AM73="休",AN$17=1,AND(AO73&lt;&gt;"準",AO73&lt;&gt;"深",AM73="")),OR(AO73="休",AND(AO73="準",OR(AP73="休",AN$17=30,AP$18="×")),AN$17=31,AO$18="×",AO73="")),AND(AN73="深",OR(AM73="休",AN$17=1,AND(AO73&lt;&gt;"準",AO73&lt;&gt;"深",AM73="")),OR(AO73="休",AND(OR(AO73="準",AO73="深"),OR(AP73="休",AN$17=30,AP$18="×")),AN$17=31,AO$18="×",AO73="")))))),40,0))))</f>
        <v>0</v>
      </c>
      <c r="AO214" s="193">
        <f t="shared" ref="AO214" si="1169">IF(AND($D$1="二交代制",AO$17&gt;=1,AO$17&lt;=28,AO73="当",AP73="明",AQ73="休",AR73="当"),10,IF(AND($D$1="三交代制",AO$17&gt;=2,AO$17&lt;=30,OR(AO73="準",AO73="深"),OR(AP73="準",AP73="深"),OR(AQ73="準",AQ73="深")),20,IF(AND($D$1="二交代制",OR(AO73="当",AO73="明"),NOT(OR(AND(AO73="当",OR(AP73="明",AO$17=31,AP$18="×"),OR(AQ73="休",AO$17=30,AO$17=31,AQ$18="×")),AND(AO73="明",OR(AN73="当",AO$17=1),OR(AP73="休",AO$17=31,AP$18="×"))))),30,IF(AND($D$1="三交代制",AN73&lt;&gt;"準",AN73&lt;&gt;"深",OR(AO73="準",AO73="深"),(NOT(OR(AND(AO73="準",OR(AN73="日",AN73="休",AO$17=1,AND(AP73&lt;&gt;"準",AP73&lt;&gt;"深",AN73="")),OR(AP73="休",AND(AP73="準",OR(AQ73="休",AO$17=30,AQ$18="×")),AO$17=31,AP$18="×",AP73="")),AND(AO73="深",OR(AN73="休",AO$17=1,AND(AP73&lt;&gt;"準",AP73&lt;&gt;"深",AN73="")),OR(AP73="休",AND(OR(AP73="準",AP73="深"),OR(AQ73="休",AO$17=30,AQ$18="×")),AO$17=31,AP$18="×",AP73="")))))),40,0))))</f>
        <v>0</v>
      </c>
      <c r="AP214" s="100"/>
      <c r="AQ214" s="100"/>
    </row>
    <row r="215" spans="4:43" x14ac:dyDescent="0.4">
      <c r="D215" s="93"/>
      <c r="E215" s="93"/>
      <c r="F215" s="93"/>
      <c r="G215" s="93"/>
      <c r="H215" s="93"/>
      <c r="I215" s="307"/>
      <c r="J215" s="202"/>
      <c r="K215" s="193"/>
      <c r="L215" s="193"/>
      <c r="M215" s="193"/>
      <c r="N215" s="193"/>
      <c r="O215" s="193"/>
      <c r="P215" s="193"/>
      <c r="Q215" s="193"/>
      <c r="R215" s="193"/>
      <c r="S215" s="193"/>
      <c r="T215" s="193"/>
      <c r="U215" s="193"/>
      <c r="V215" s="193"/>
      <c r="W215" s="193"/>
      <c r="X215" s="193"/>
      <c r="Y215" s="193"/>
      <c r="Z215" s="193"/>
      <c r="AA215" s="193"/>
      <c r="AB215" s="193"/>
      <c r="AC215" s="193"/>
      <c r="AD215" s="193"/>
      <c r="AE215" s="193"/>
      <c r="AF215" s="193"/>
      <c r="AG215" s="193"/>
      <c r="AH215" s="193"/>
      <c r="AI215" s="193"/>
      <c r="AJ215" s="193"/>
      <c r="AK215" s="193"/>
      <c r="AL215" s="193"/>
      <c r="AM215" s="193"/>
      <c r="AN215" s="193"/>
      <c r="AO215" s="193"/>
      <c r="AP215" s="100"/>
      <c r="AQ215" s="100"/>
    </row>
    <row r="216" spans="4:43" x14ac:dyDescent="0.4">
      <c r="D216" s="93"/>
      <c r="E216" s="93"/>
      <c r="F216" s="93"/>
      <c r="G216" s="93"/>
      <c r="H216" s="93"/>
      <c r="I216" s="307"/>
      <c r="J216" s="201" t="str">
        <f t="shared" ref="J216" si="1170">E75</f>
        <v/>
      </c>
      <c r="K216" s="193">
        <f t="shared" ref="K216" si="1171">IF(AND($D$1="二交代制",K$17&gt;=1,K$17&lt;=28,K75="当",L75="明",M75="休",N75="当"),10,IF(AND($D$1="三交代制",K$17&gt;=2,K$17&lt;=30,OR(K75="準",K75="深"),OR(L75="準",L75="深"),OR(M75="準",M75="深")),20,IF(AND($D$1="二交代制",OR(K75="当",K75="明"),NOT(OR(AND(K75="当",OR(L75="明",K$17=31,L$18="×"),OR(M75="休",K$17=30,K$17=31,M$18="×")),AND(K75="明",OR(J75="当",K$17=1),OR(L75="休",K$17=31,L$18="×"))))),30,IF(AND($D$1="三交代制",J75&lt;&gt;"準",J75&lt;&gt;"深",OR(K75="準",K75="深"),(NOT(OR(AND(K75="準",OR(J75="日",J75="休",K$17=1,AND(L75&lt;&gt;"準",L75&lt;&gt;"深",J75="")),OR(L75="休",AND(L75="準",OR(M75="休",K$17=30,M$18="×")),K$17=31,L$18="×",L75="")),AND(K75="深",OR(J75="休",K$17=1,AND(L75&lt;&gt;"準",L75&lt;&gt;"深",J75="")),OR(L75="休",AND(OR(L75="準",L75="深"),OR(M75="休",K$17=30,M$18="×")),K$17=31,L$18="×",L75="")))))),40,0))))</f>
        <v>0</v>
      </c>
      <c r="L216" s="193">
        <f t="shared" ref="L216" si="1172">IF(AND($D$1="二交代制",L$17&gt;=1,L$17&lt;=28,L75="当",M75="明",N75="休",O75="当"),10,IF(AND($D$1="三交代制",L$17&gt;=2,L$17&lt;=30,OR(L75="準",L75="深"),OR(M75="準",M75="深"),OR(N75="準",N75="深")),20,IF(AND($D$1="二交代制",OR(L75="当",L75="明"),NOT(OR(AND(L75="当",OR(M75="明",L$17=31,M$18="×"),OR(N75="休",L$17=30,L$17=31,N$18="×")),AND(L75="明",OR(K75="当",L$17=1),OR(M75="休",L$17=31,M$18="×"))))),30,IF(AND($D$1="三交代制",K75&lt;&gt;"準",K75&lt;&gt;"深",OR(L75="準",L75="深"),(NOT(OR(AND(L75="準",OR(K75="日",K75="休",L$17=1,AND(M75&lt;&gt;"準",M75&lt;&gt;"深",K75="")),OR(M75="休",AND(M75="準",OR(N75="休",L$17=30,N$18="×")),L$17=31,M$18="×",M75="")),AND(L75="深",OR(K75="休",L$17=1,AND(M75&lt;&gt;"準",M75&lt;&gt;"深",K75="")),OR(M75="休",AND(OR(M75="準",M75="深"),OR(N75="休",L$17=30,N$18="×")),L$17=31,M$18="×",M75="")))))),40,0))))</f>
        <v>0</v>
      </c>
      <c r="M216" s="193">
        <f t="shared" ref="M216" si="1173">IF(AND($D$1="二交代制",M$17&gt;=1,M$17&lt;=28,M75="当",N75="明",O75="休",P75="当"),10,IF(AND($D$1="三交代制",M$17&gt;=2,M$17&lt;=30,OR(M75="準",M75="深"),OR(N75="準",N75="深"),OR(O75="準",O75="深")),20,IF(AND($D$1="二交代制",OR(M75="当",M75="明"),NOT(OR(AND(M75="当",OR(N75="明",M$17=31,N$18="×"),OR(O75="休",M$17=30,M$17=31,O$18="×")),AND(M75="明",OR(L75="当",M$17=1),OR(N75="休",M$17=31,N$18="×"))))),30,IF(AND($D$1="三交代制",L75&lt;&gt;"準",L75&lt;&gt;"深",OR(M75="準",M75="深"),(NOT(OR(AND(M75="準",OR(L75="日",L75="休",M$17=1,AND(N75&lt;&gt;"準",N75&lt;&gt;"深",L75="")),OR(N75="休",AND(N75="準",OR(O75="休",M$17=30,O$18="×")),M$17=31,N$18="×",N75="")),AND(M75="深",OR(L75="休",M$17=1,AND(N75&lt;&gt;"準",N75&lt;&gt;"深",L75="")),OR(N75="休",AND(OR(N75="準",N75="深"),OR(O75="休",M$17=30,O$18="×")),M$17=31,N$18="×",N75="")))))),40,0))))</f>
        <v>0</v>
      </c>
      <c r="N216" s="193">
        <f t="shared" ref="N216" si="1174">IF(AND($D$1="二交代制",N$17&gt;=1,N$17&lt;=28,N75="当",O75="明",P75="休",Q75="当"),10,IF(AND($D$1="三交代制",N$17&gt;=2,N$17&lt;=30,OR(N75="準",N75="深"),OR(O75="準",O75="深"),OR(P75="準",P75="深")),20,IF(AND($D$1="二交代制",OR(N75="当",N75="明"),NOT(OR(AND(N75="当",OR(O75="明",N$17=31,O$18="×"),OR(P75="休",N$17=30,N$17=31,P$18="×")),AND(N75="明",OR(M75="当",N$17=1),OR(O75="休",N$17=31,O$18="×"))))),30,IF(AND($D$1="三交代制",M75&lt;&gt;"準",M75&lt;&gt;"深",OR(N75="準",N75="深"),(NOT(OR(AND(N75="準",OR(M75="日",M75="休",N$17=1,AND(O75&lt;&gt;"準",O75&lt;&gt;"深",M75="")),OR(O75="休",AND(O75="準",OR(P75="休",N$17=30,P$18="×")),N$17=31,O$18="×",O75="")),AND(N75="深",OR(M75="休",N$17=1,AND(O75&lt;&gt;"準",O75&lt;&gt;"深",M75="")),OR(O75="休",AND(OR(O75="準",O75="深"),OR(P75="休",N$17=30,P$18="×")),N$17=31,O$18="×",O75="")))))),40,0))))</f>
        <v>0</v>
      </c>
      <c r="O216" s="193">
        <f t="shared" ref="O216" si="1175">IF(AND($D$1="二交代制",O$17&gt;=1,O$17&lt;=28,O75="当",P75="明",Q75="休",R75="当"),10,IF(AND($D$1="三交代制",O$17&gt;=2,O$17&lt;=30,OR(O75="準",O75="深"),OR(P75="準",P75="深"),OR(Q75="準",Q75="深")),20,IF(AND($D$1="二交代制",OR(O75="当",O75="明"),NOT(OR(AND(O75="当",OR(P75="明",O$17=31,P$18="×"),OR(Q75="休",O$17=30,O$17=31,Q$18="×")),AND(O75="明",OR(N75="当",O$17=1),OR(P75="休",O$17=31,P$18="×"))))),30,IF(AND($D$1="三交代制",N75&lt;&gt;"準",N75&lt;&gt;"深",OR(O75="準",O75="深"),(NOT(OR(AND(O75="準",OR(N75="日",N75="休",O$17=1,AND(P75&lt;&gt;"準",P75&lt;&gt;"深",N75="")),OR(P75="休",AND(P75="準",OR(Q75="休",O$17=30,Q$18="×")),O$17=31,P$18="×",P75="")),AND(O75="深",OR(N75="休",O$17=1,AND(P75&lt;&gt;"準",P75&lt;&gt;"深",N75="")),OR(P75="休",AND(OR(P75="準",P75="深"),OR(Q75="休",O$17=30,Q$18="×")),O$17=31,P$18="×",P75="")))))),40,0))))</f>
        <v>0</v>
      </c>
      <c r="P216" s="193">
        <f t="shared" ref="P216" si="1176">IF(AND($D$1="二交代制",P$17&gt;=1,P$17&lt;=28,P75="当",Q75="明",R75="休",S75="当"),10,IF(AND($D$1="三交代制",P$17&gt;=2,P$17&lt;=30,OR(P75="準",P75="深"),OR(Q75="準",Q75="深"),OR(R75="準",R75="深")),20,IF(AND($D$1="二交代制",OR(P75="当",P75="明"),NOT(OR(AND(P75="当",OR(Q75="明",P$17=31,Q$18="×"),OR(R75="休",P$17=30,P$17=31,R$18="×")),AND(P75="明",OR(O75="当",P$17=1),OR(Q75="休",P$17=31,Q$18="×"))))),30,IF(AND($D$1="三交代制",O75&lt;&gt;"準",O75&lt;&gt;"深",OR(P75="準",P75="深"),(NOT(OR(AND(P75="準",OR(O75="日",O75="休",P$17=1,AND(Q75&lt;&gt;"準",Q75&lt;&gt;"深",O75="")),OR(Q75="休",AND(Q75="準",OR(R75="休",P$17=30,R$18="×")),P$17=31,Q$18="×",Q75="")),AND(P75="深",OR(O75="休",P$17=1,AND(Q75&lt;&gt;"準",Q75&lt;&gt;"深",O75="")),OR(Q75="休",AND(OR(Q75="準",Q75="深"),OR(R75="休",P$17=30,R$18="×")),P$17=31,Q$18="×",Q75="")))))),40,0))))</f>
        <v>0</v>
      </c>
      <c r="Q216" s="193">
        <f t="shared" ref="Q216" si="1177">IF(AND($D$1="二交代制",Q$17&gt;=1,Q$17&lt;=28,Q75="当",R75="明",S75="休",T75="当"),10,IF(AND($D$1="三交代制",Q$17&gt;=2,Q$17&lt;=30,OR(Q75="準",Q75="深"),OR(R75="準",R75="深"),OR(S75="準",S75="深")),20,IF(AND($D$1="二交代制",OR(Q75="当",Q75="明"),NOT(OR(AND(Q75="当",OR(R75="明",Q$17=31,R$18="×"),OR(S75="休",Q$17=30,Q$17=31,S$18="×")),AND(Q75="明",OR(P75="当",Q$17=1),OR(R75="休",Q$17=31,R$18="×"))))),30,IF(AND($D$1="三交代制",P75&lt;&gt;"準",P75&lt;&gt;"深",OR(Q75="準",Q75="深"),(NOT(OR(AND(Q75="準",OR(P75="日",P75="休",Q$17=1,AND(R75&lt;&gt;"準",R75&lt;&gt;"深",P75="")),OR(R75="休",AND(R75="準",OR(S75="休",Q$17=30,S$18="×")),Q$17=31,R$18="×",R75="")),AND(Q75="深",OR(P75="休",Q$17=1,AND(R75&lt;&gt;"準",R75&lt;&gt;"深",P75="")),OR(R75="休",AND(OR(R75="準",R75="深"),OR(S75="休",Q$17=30,S$18="×")),Q$17=31,R$18="×",R75="")))))),40,0))))</f>
        <v>0</v>
      </c>
      <c r="R216" s="193">
        <f t="shared" ref="R216" si="1178">IF(AND($D$1="二交代制",R$17&gt;=1,R$17&lt;=28,R75="当",S75="明",T75="休",U75="当"),10,IF(AND($D$1="三交代制",R$17&gt;=2,R$17&lt;=30,OR(R75="準",R75="深"),OR(S75="準",S75="深"),OR(T75="準",T75="深")),20,IF(AND($D$1="二交代制",OR(R75="当",R75="明"),NOT(OR(AND(R75="当",OR(S75="明",R$17=31,S$18="×"),OR(T75="休",R$17=30,R$17=31,T$18="×")),AND(R75="明",OR(Q75="当",R$17=1),OR(S75="休",R$17=31,S$18="×"))))),30,IF(AND($D$1="三交代制",Q75&lt;&gt;"準",Q75&lt;&gt;"深",OR(R75="準",R75="深"),(NOT(OR(AND(R75="準",OR(Q75="日",Q75="休",R$17=1,AND(S75&lt;&gt;"準",S75&lt;&gt;"深",Q75="")),OR(S75="休",AND(S75="準",OR(T75="休",R$17=30,T$18="×")),R$17=31,S$18="×",S75="")),AND(R75="深",OR(Q75="休",R$17=1,AND(S75&lt;&gt;"準",S75&lt;&gt;"深",Q75="")),OR(S75="休",AND(OR(S75="準",S75="深"),OR(T75="休",R$17=30,T$18="×")),R$17=31,S$18="×",S75="")))))),40,0))))</f>
        <v>0</v>
      </c>
      <c r="S216" s="193">
        <f t="shared" ref="S216" si="1179">IF(AND($D$1="二交代制",S$17&gt;=1,S$17&lt;=28,S75="当",T75="明",U75="休",V75="当"),10,IF(AND($D$1="三交代制",S$17&gt;=2,S$17&lt;=30,OR(S75="準",S75="深"),OR(T75="準",T75="深"),OR(U75="準",U75="深")),20,IF(AND($D$1="二交代制",OR(S75="当",S75="明"),NOT(OR(AND(S75="当",OR(T75="明",S$17=31,T$18="×"),OR(U75="休",S$17=30,S$17=31,U$18="×")),AND(S75="明",OR(R75="当",S$17=1),OR(T75="休",S$17=31,T$18="×"))))),30,IF(AND($D$1="三交代制",R75&lt;&gt;"準",R75&lt;&gt;"深",OR(S75="準",S75="深"),(NOT(OR(AND(S75="準",OR(R75="日",R75="休",S$17=1,AND(T75&lt;&gt;"準",T75&lt;&gt;"深",R75="")),OR(T75="休",AND(T75="準",OR(U75="休",S$17=30,U$18="×")),S$17=31,T$18="×",T75="")),AND(S75="深",OR(R75="休",S$17=1,AND(T75&lt;&gt;"準",T75&lt;&gt;"深",R75="")),OR(T75="休",AND(OR(T75="準",T75="深"),OR(U75="休",S$17=30,U$18="×")),S$17=31,T$18="×",T75="")))))),40,0))))</f>
        <v>0</v>
      </c>
      <c r="T216" s="193">
        <f t="shared" ref="T216" si="1180">IF(AND($D$1="二交代制",T$17&gt;=1,T$17&lt;=28,T75="当",U75="明",V75="休",W75="当"),10,IF(AND($D$1="三交代制",T$17&gt;=2,T$17&lt;=30,OR(T75="準",T75="深"),OR(U75="準",U75="深"),OR(V75="準",V75="深")),20,IF(AND($D$1="二交代制",OR(T75="当",T75="明"),NOT(OR(AND(T75="当",OR(U75="明",T$17=31,U$18="×"),OR(V75="休",T$17=30,T$17=31,V$18="×")),AND(T75="明",OR(S75="当",T$17=1),OR(U75="休",T$17=31,U$18="×"))))),30,IF(AND($D$1="三交代制",S75&lt;&gt;"準",S75&lt;&gt;"深",OR(T75="準",T75="深"),(NOT(OR(AND(T75="準",OR(S75="日",S75="休",T$17=1,AND(U75&lt;&gt;"準",U75&lt;&gt;"深",S75="")),OR(U75="休",AND(U75="準",OR(V75="休",T$17=30,V$18="×")),T$17=31,U$18="×",U75="")),AND(T75="深",OR(S75="休",T$17=1,AND(U75&lt;&gt;"準",U75&lt;&gt;"深",S75="")),OR(U75="休",AND(OR(U75="準",U75="深"),OR(V75="休",T$17=30,V$18="×")),T$17=31,U$18="×",U75="")))))),40,0))))</f>
        <v>0</v>
      </c>
      <c r="U216" s="193">
        <f t="shared" ref="U216" si="1181">IF(AND($D$1="二交代制",U$17&gt;=1,U$17&lt;=28,U75="当",V75="明",W75="休",X75="当"),10,IF(AND($D$1="三交代制",U$17&gt;=2,U$17&lt;=30,OR(U75="準",U75="深"),OR(V75="準",V75="深"),OR(W75="準",W75="深")),20,IF(AND($D$1="二交代制",OR(U75="当",U75="明"),NOT(OR(AND(U75="当",OR(V75="明",U$17=31,V$18="×"),OR(W75="休",U$17=30,U$17=31,W$18="×")),AND(U75="明",OR(T75="当",U$17=1),OR(V75="休",U$17=31,V$18="×"))))),30,IF(AND($D$1="三交代制",T75&lt;&gt;"準",T75&lt;&gt;"深",OR(U75="準",U75="深"),(NOT(OR(AND(U75="準",OR(T75="日",T75="休",U$17=1,AND(V75&lt;&gt;"準",V75&lt;&gt;"深",T75="")),OR(V75="休",AND(V75="準",OR(W75="休",U$17=30,W$18="×")),U$17=31,V$18="×",V75="")),AND(U75="深",OR(T75="休",U$17=1,AND(V75&lt;&gt;"準",V75&lt;&gt;"深",T75="")),OR(V75="休",AND(OR(V75="準",V75="深"),OR(W75="休",U$17=30,W$18="×")),U$17=31,V$18="×",V75="")))))),40,0))))</f>
        <v>0</v>
      </c>
      <c r="V216" s="193">
        <f t="shared" ref="V216" si="1182">IF(AND($D$1="二交代制",V$17&gt;=1,V$17&lt;=28,V75="当",W75="明",X75="休",Y75="当"),10,IF(AND($D$1="三交代制",V$17&gt;=2,V$17&lt;=30,OR(V75="準",V75="深"),OR(W75="準",W75="深"),OR(X75="準",X75="深")),20,IF(AND($D$1="二交代制",OR(V75="当",V75="明"),NOT(OR(AND(V75="当",OR(W75="明",V$17=31,W$18="×"),OR(X75="休",V$17=30,V$17=31,X$18="×")),AND(V75="明",OR(U75="当",V$17=1),OR(W75="休",V$17=31,W$18="×"))))),30,IF(AND($D$1="三交代制",U75&lt;&gt;"準",U75&lt;&gt;"深",OR(V75="準",V75="深"),(NOT(OR(AND(V75="準",OR(U75="日",U75="休",V$17=1,AND(W75&lt;&gt;"準",W75&lt;&gt;"深",U75="")),OR(W75="休",AND(W75="準",OR(X75="休",V$17=30,X$18="×")),V$17=31,W$18="×",W75="")),AND(V75="深",OR(U75="休",V$17=1,AND(W75&lt;&gt;"準",W75&lt;&gt;"深",U75="")),OR(W75="休",AND(OR(W75="準",W75="深"),OR(X75="休",V$17=30,X$18="×")),V$17=31,W$18="×",W75="")))))),40,0))))</f>
        <v>0</v>
      </c>
      <c r="W216" s="193">
        <f t="shared" ref="W216" si="1183">IF(AND($D$1="二交代制",W$17&gt;=1,W$17&lt;=28,W75="当",X75="明",Y75="休",Z75="当"),10,IF(AND($D$1="三交代制",W$17&gt;=2,W$17&lt;=30,OR(W75="準",W75="深"),OR(X75="準",X75="深"),OR(Y75="準",Y75="深")),20,IF(AND($D$1="二交代制",OR(W75="当",W75="明"),NOT(OR(AND(W75="当",OR(X75="明",W$17=31,X$18="×"),OR(Y75="休",W$17=30,W$17=31,Y$18="×")),AND(W75="明",OR(V75="当",W$17=1),OR(X75="休",W$17=31,X$18="×"))))),30,IF(AND($D$1="三交代制",V75&lt;&gt;"準",V75&lt;&gt;"深",OR(W75="準",W75="深"),(NOT(OR(AND(W75="準",OR(V75="日",V75="休",W$17=1,AND(X75&lt;&gt;"準",X75&lt;&gt;"深",V75="")),OR(X75="休",AND(X75="準",OR(Y75="休",W$17=30,Y$18="×")),W$17=31,X$18="×",X75="")),AND(W75="深",OR(V75="休",W$17=1,AND(X75&lt;&gt;"準",X75&lt;&gt;"深",V75="")),OR(X75="休",AND(OR(X75="準",X75="深"),OR(Y75="休",W$17=30,Y$18="×")),W$17=31,X$18="×",X75="")))))),40,0))))</f>
        <v>0</v>
      </c>
      <c r="X216" s="193">
        <f t="shared" ref="X216" si="1184">IF(AND($D$1="二交代制",X$17&gt;=1,X$17&lt;=28,X75="当",Y75="明",Z75="休",AA75="当"),10,IF(AND($D$1="三交代制",X$17&gt;=2,X$17&lt;=30,OR(X75="準",X75="深"),OR(Y75="準",Y75="深"),OR(Z75="準",Z75="深")),20,IF(AND($D$1="二交代制",OR(X75="当",X75="明"),NOT(OR(AND(X75="当",OR(Y75="明",X$17=31,Y$18="×"),OR(Z75="休",X$17=30,X$17=31,Z$18="×")),AND(X75="明",OR(W75="当",X$17=1),OR(Y75="休",X$17=31,Y$18="×"))))),30,IF(AND($D$1="三交代制",W75&lt;&gt;"準",W75&lt;&gt;"深",OR(X75="準",X75="深"),(NOT(OR(AND(X75="準",OR(W75="日",W75="休",X$17=1,AND(Y75&lt;&gt;"準",Y75&lt;&gt;"深",W75="")),OR(Y75="休",AND(Y75="準",OR(Z75="休",X$17=30,Z$18="×")),X$17=31,Y$18="×",Y75="")),AND(X75="深",OR(W75="休",X$17=1,AND(Y75&lt;&gt;"準",Y75&lt;&gt;"深",W75="")),OR(Y75="休",AND(OR(Y75="準",Y75="深"),OR(Z75="休",X$17=30,Z$18="×")),X$17=31,Y$18="×",Y75="")))))),40,0))))</f>
        <v>0</v>
      </c>
      <c r="Y216" s="193">
        <f t="shared" ref="Y216" si="1185">IF(AND($D$1="二交代制",Y$17&gt;=1,Y$17&lt;=28,Y75="当",Z75="明",AA75="休",AB75="当"),10,IF(AND($D$1="三交代制",Y$17&gt;=2,Y$17&lt;=30,OR(Y75="準",Y75="深"),OR(Z75="準",Z75="深"),OR(AA75="準",AA75="深")),20,IF(AND($D$1="二交代制",OR(Y75="当",Y75="明"),NOT(OR(AND(Y75="当",OR(Z75="明",Y$17=31,Z$18="×"),OR(AA75="休",Y$17=30,Y$17=31,AA$18="×")),AND(Y75="明",OR(X75="当",Y$17=1),OR(Z75="休",Y$17=31,Z$18="×"))))),30,IF(AND($D$1="三交代制",X75&lt;&gt;"準",X75&lt;&gt;"深",OR(Y75="準",Y75="深"),(NOT(OR(AND(Y75="準",OR(X75="日",X75="休",Y$17=1,AND(Z75&lt;&gt;"準",Z75&lt;&gt;"深",X75="")),OR(Z75="休",AND(Z75="準",OR(AA75="休",Y$17=30,AA$18="×")),Y$17=31,Z$18="×",Z75="")),AND(Y75="深",OR(X75="休",Y$17=1,AND(Z75&lt;&gt;"準",Z75&lt;&gt;"深",X75="")),OR(Z75="休",AND(OR(Z75="準",Z75="深"),OR(AA75="休",Y$17=30,AA$18="×")),Y$17=31,Z$18="×",Z75="")))))),40,0))))</f>
        <v>0</v>
      </c>
      <c r="Z216" s="193">
        <f t="shared" ref="Z216" si="1186">IF(AND($D$1="二交代制",Z$17&gt;=1,Z$17&lt;=28,Z75="当",AA75="明",AB75="休",AC75="当"),10,IF(AND($D$1="三交代制",Z$17&gt;=2,Z$17&lt;=30,OR(Z75="準",Z75="深"),OR(AA75="準",AA75="深"),OR(AB75="準",AB75="深")),20,IF(AND($D$1="二交代制",OR(Z75="当",Z75="明"),NOT(OR(AND(Z75="当",OR(AA75="明",Z$17=31,AA$18="×"),OR(AB75="休",Z$17=30,Z$17=31,AB$18="×")),AND(Z75="明",OR(Y75="当",Z$17=1),OR(AA75="休",Z$17=31,AA$18="×"))))),30,IF(AND($D$1="三交代制",Y75&lt;&gt;"準",Y75&lt;&gt;"深",OR(Z75="準",Z75="深"),(NOT(OR(AND(Z75="準",OR(Y75="日",Y75="休",Z$17=1,AND(AA75&lt;&gt;"準",AA75&lt;&gt;"深",Y75="")),OR(AA75="休",AND(AA75="準",OR(AB75="休",Z$17=30,AB$18="×")),Z$17=31,AA$18="×",AA75="")),AND(Z75="深",OR(Y75="休",Z$17=1,AND(AA75&lt;&gt;"準",AA75&lt;&gt;"深",Y75="")),OR(AA75="休",AND(OR(AA75="準",AA75="深"),OR(AB75="休",Z$17=30,AB$18="×")),Z$17=31,AA$18="×",AA75="")))))),40,0))))</f>
        <v>0</v>
      </c>
      <c r="AA216" s="193">
        <f t="shared" ref="AA216" si="1187">IF(AND($D$1="二交代制",AA$17&gt;=1,AA$17&lt;=28,AA75="当",AB75="明",AC75="休",AD75="当"),10,IF(AND($D$1="三交代制",AA$17&gt;=2,AA$17&lt;=30,OR(AA75="準",AA75="深"),OR(AB75="準",AB75="深"),OR(AC75="準",AC75="深")),20,IF(AND($D$1="二交代制",OR(AA75="当",AA75="明"),NOT(OR(AND(AA75="当",OR(AB75="明",AA$17=31,AB$18="×"),OR(AC75="休",AA$17=30,AA$17=31,AC$18="×")),AND(AA75="明",OR(Z75="当",AA$17=1),OR(AB75="休",AA$17=31,AB$18="×"))))),30,IF(AND($D$1="三交代制",Z75&lt;&gt;"準",Z75&lt;&gt;"深",OR(AA75="準",AA75="深"),(NOT(OR(AND(AA75="準",OR(Z75="日",Z75="休",AA$17=1,AND(AB75&lt;&gt;"準",AB75&lt;&gt;"深",Z75="")),OR(AB75="休",AND(AB75="準",OR(AC75="休",AA$17=30,AC$18="×")),AA$17=31,AB$18="×",AB75="")),AND(AA75="深",OR(Z75="休",AA$17=1,AND(AB75&lt;&gt;"準",AB75&lt;&gt;"深",Z75="")),OR(AB75="休",AND(OR(AB75="準",AB75="深"),OR(AC75="休",AA$17=30,AC$18="×")),AA$17=31,AB$18="×",AB75="")))))),40,0))))</f>
        <v>0</v>
      </c>
      <c r="AB216" s="193">
        <f t="shared" ref="AB216" si="1188">IF(AND($D$1="二交代制",AB$17&gt;=1,AB$17&lt;=28,AB75="当",AC75="明",AD75="休",AE75="当"),10,IF(AND($D$1="三交代制",AB$17&gt;=2,AB$17&lt;=30,OR(AB75="準",AB75="深"),OR(AC75="準",AC75="深"),OR(AD75="準",AD75="深")),20,IF(AND($D$1="二交代制",OR(AB75="当",AB75="明"),NOT(OR(AND(AB75="当",OR(AC75="明",AB$17=31,AC$18="×"),OR(AD75="休",AB$17=30,AB$17=31,AD$18="×")),AND(AB75="明",OR(AA75="当",AB$17=1),OR(AC75="休",AB$17=31,AC$18="×"))))),30,IF(AND($D$1="三交代制",AA75&lt;&gt;"準",AA75&lt;&gt;"深",OR(AB75="準",AB75="深"),(NOT(OR(AND(AB75="準",OR(AA75="日",AA75="休",AB$17=1,AND(AC75&lt;&gt;"準",AC75&lt;&gt;"深",AA75="")),OR(AC75="休",AND(AC75="準",OR(AD75="休",AB$17=30,AD$18="×")),AB$17=31,AC$18="×",AC75="")),AND(AB75="深",OR(AA75="休",AB$17=1,AND(AC75&lt;&gt;"準",AC75&lt;&gt;"深",AA75="")),OR(AC75="休",AND(OR(AC75="準",AC75="深"),OR(AD75="休",AB$17=30,AD$18="×")),AB$17=31,AC$18="×",AC75="")))))),40,0))))</f>
        <v>0</v>
      </c>
      <c r="AC216" s="193">
        <f t="shared" ref="AC216" si="1189">IF(AND($D$1="二交代制",AC$17&gt;=1,AC$17&lt;=28,AC75="当",AD75="明",AE75="休",AF75="当"),10,IF(AND($D$1="三交代制",AC$17&gt;=2,AC$17&lt;=30,OR(AC75="準",AC75="深"),OR(AD75="準",AD75="深"),OR(AE75="準",AE75="深")),20,IF(AND($D$1="二交代制",OR(AC75="当",AC75="明"),NOT(OR(AND(AC75="当",OR(AD75="明",AC$17=31,AD$18="×"),OR(AE75="休",AC$17=30,AC$17=31,AE$18="×")),AND(AC75="明",OR(AB75="当",AC$17=1),OR(AD75="休",AC$17=31,AD$18="×"))))),30,IF(AND($D$1="三交代制",AB75&lt;&gt;"準",AB75&lt;&gt;"深",OR(AC75="準",AC75="深"),(NOT(OR(AND(AC75="準",OR(AB75="日",AB75="休",AC$17=1,AND(AD75&lt;&gt;"準",AD75&lt;&gt;"深",AB75="")),OR(AD75="休",AND(AD75="準",OR(AE75="休",AC$17=30,AE$18="×")),AC$17=31,AD$18="×",AD75="")),AND(AC75="深",OR(AB75="休",AC$17=1,AND(AD75&lt;&gt;"準",AD75&lt;&gt;"深",AB75="")),OR(AD75="休",AND(OR(AD75="準",AD75="深"),OR(AE75="休",AC$17=30,AE$18="×")),AC$17=31,AD$18="×",AD75="")))))),40,0))))</f>
        <v>0</v>
      </c>
      <c r="AD216" s="193">
        <f t="shared" ref="AD216" si="1190">IF(AND($D$1="二交代制",AD$17&gt;=1,AD$17&lt;=28,AD75="当",AE75="明",AF75="休",AG75="当"),10,IF(AND($D$1="三交代制",AD$17&gt;=2,AD$17&lt;=30,OR(AD75="準",AD75="深"),OR(AE75="準",AE75="深"),OR(AF75="準",AF75="深")),20,IF(AND($D$1="二交代制",OR(AD75="当",AD75="明"),NOT(OR(AND(AD75="当",OR(AE75="明",AD$17=31,AE$18="×"),OR(AF75="休",AD$17=30,AD$17=31,AF$18="×")),AND(AD75="明",OR(AC75="当",AD$17=1),OR(AE75="休",AD$17=31,AE$18="×"))))),30,IF(AND($D$1="三交代制",AC75&lt;&gt;"準",AC75&lt;&gt;"深",OR(AD75="準",AD75="深"),(NOT(OR(AND(AD75="準",OR(AC75="日",AC75="休",AD$17=1,AND(AE75&lt;&gt;"準",AE75&lt;&gt;"深",AC75="")),OR(AE75="休",AND(AE75="準",OR(AF75="休",AD$17=30,AF$18="×")),AD$17=31,AE$18="×",AE75="")),AND(AD75="深",OR(AC75="休",AD$17=1,AND(AE75&lt;&gt;"準",AE75&lt;&gt;"深",AC75="")),OR(AE75="休",AND(OR(AE75="準",AE75="深"),OR(AF75="休",AD$17=30,AF$18="×")),AD$17=31,AE$18="×",AE75="")))))),40,0))))</f>
        <v>0</v>
      </c>
      <c r="AE216" s="193">
        <f t="shared" ref="AE216" si="1191">IF(AND($D$1="二交代制",AE$17&gt;=1,AE$17&lt;=28,AE75="当",AF75="明",AG75="休",AH75="当"),10,IF(AND($D$1="三交代制",AE$17&gt;=2,AE$17&lt;=30,OR(AE75="準",AE75="深"),OR(AF75="準",AF75="深"),OR(AG75="準",AG75="深")),20,IF(AND($D$1="二交代制",OR(AE75="当",AE75="明"),NOT(OR(AND(AE75="当",OR(AF75="明",AE$17=31,AF$18="×"),OR(AG75="休",AE$17=30,AE$17=31,AG$18="×")),AND(AE75="明",OR(AD75="当",AE$17=1),OR(AF75="休",AE$17=31,AF$18="×"))))),30,IF(AND($D$1="三交代制",AD75&lt;&gt;"準",AD75&lt;&gt;"深",OR(AE75="準",AE75="深"),(NOT(OR(AND(AE75="準",OR(AD75="日",AD75="休",AE$17=1,AND(AF75&lt;&gt;"準",AF75&lt;&gt;"深",AD75="")),OR(AF75="休",AND(AF75="準",OR(AG75="休",AE$17=30,AG$18="×")),AE$17=31,AF$18="×",AF75="")),AND(AE75="深",OR(AD75="休",AE$17=1,AND(AF75&lt;&gt;"準",AF75&lt;&gt;"深",AD75="")),OR(AF75="休",AND(OR(AF75="準",AF75="深"),OR(AG75="休",AE$17=30,AG$18="×")),AE$17=31,AF$18="×",AF75="")))))),40,0))))</f>
        <v>0</v>
      </c>
      <c r="AF216" s="193">
        <f t="shared" ref="AF216" si="1192">IF(AND($D$1="二交代制",AF$17&gt;=1,AF$17&lt;=28,AF75="当",AG75="明",AH75="休",AI75="当"),10,IF(AND($D$1="三交代制",AF$17&gt;=2,AF$17&lt;=30,OR(AF75="準",AF75="深"),OR(AG75="準",AG75="深"),OR(AH75="準",AH75="深")),20,IF(AND($D$1="二交代制",OR(AF75="当",AF75="明"),NOT(OR(AND(AF75="当",OR(AG75="明",AF$17=31,AG$18="×"),OR(AH75="休",AF$17=30,AF$17=31,AH$18="×")),AND(AF75="明",OR(AE75="当",AF$17=1),OR(AG75="休",AF$17=31,AG$18="×"))))),30,IF(AND($D$1="三交代制",AE75&lt;&gt;"準",AE75&lt;&gt;"深",OR(AF75="準",AF75="深"),(NOT(OR(AND(AF75="準",OR(AE75="日",AE75="休",AF$17=1,AND(AG75&lt;&gt;"準",AG75&lt;&gt;"深",AE75="")),OR(AG75="休",AND(AG75="準",OR(AH75="休",AF$17=30,AH$18="×")),AF$17=31,AG$18="×",AG75="")),AND(AF75="深",OR(AE75="休",AF$17=1,AND(AG75&lt;&gt;"準",AG75&lt;&gt;"深",AE75="")),OR(AG75="休",AND(OR(AG75="準",AG75="深"),OR(AH75="休",AF$17=30,AH$18="×")),AF$17=31,AG$18="×",AG75="")))))),40,0))))</f>
        <v>0</v>
      </c>
      <c r="AG216" s="193">
        <f t="shared" ref="AG216" si="1193">IF(AND($D$1="二交代制",AG$17&gt;=1,AG$17&lt;=28,AG75="当",AH75="明",AI75="休",AJ75="当"),10,IF(AND($D$1="三交代制",AG$17&gt;=2,AG$17&lt;=30,OR(AG75="準",AG75="深"),OR(AH75="準",AH75="深"),OR(AI75="準",AI75="深")),20,IF(AND($D$1="二交代制",OR(AG75="当",AG75="明"),NOT(OR(AND(AG75="当",OR(AH75="明",AG$17=31,AH$18="×"),OR(AI75="休",AG$17=30,AG$17=31,AI$18="×")),AND(AG75="明",OR(AF75="当",AG$17=1),OR(AH75="休",AG$17=31,AH$18="×"))))),30,IF(AND($D$1="三交代制",AF75&lt;&gt;"準",AF75&lt;&gt;"深",OR(AG75="準",AG75="深"),(NOT(OR(AND(AG75="準",OR(AF75="日",AF75="休",AG$17=1,AND(AH75&lt;&gt;"準",AH75&lt;&gt;"深",AF75="")),OR(AH75="休",AND(AH75="準",OR(AI75="休",AG$17=30,AI$18="×")),AG$17=31,AH$18="×",AH75="")),AND(AG75="深",OR(AF75="休",AG$17=1,AND(AH75&lt;&gt;"準",AH75&lt;&gt;"深",AF75="")),OR(AH75="休",AND(OR(AH75="準",AH75="深"),OR(AI75="休",AG$17=30,AI$18="×")),AG$17=31,AH$18="×",AH75="")))))),40,0))))</f>
        <v>0</v>
      </c>
      <c r="AH216" s="193">
        <f t="shared" ref="AH216" si="1194">IF(AND($D$1="二交代制",AH$17&gt;=1,AH$17&lt;=28,AH75="当",AI75="明",AJ75="休",AK75="当"),10,IF(AND($D$1="三交代制",AH$17&gt;=2,AH$17&lt;=30,OR(AH75="準",AH75="深"),OR(AI75="準",AI75="深"),OR(AJ75="準",AJ75="深")),20,IF(AND($D$1="二交代制",OR(AH75="当",AH75="明"),NOT(OR(AND(AH75="当",OR(AI75="明",AH$17=31,AI$18="×"),OR(AJ75="休",AH$17=30,AH$17=31,AJ$18="×")),AND(AH75="明",OR(AG75="当",AH$17=1),OR(AI75="休",AH$17=31,AI$18="×"))))),30,IF(AND($D$1="三交代制",AG75&lt;&gt;"準",AG75&lt;&gt;"深",OR(AH75="準",AH75="深"),(NOT(OR(AND(AH75="準",OR(AG75="日",AG75="休",AH$17=1,AND(AI75&lt;&gt;"準",AI75&lt;&gt;"深",AG75="")),OR(AI75="休",AND(AI75="準",OR(AJ75="休",AH$17=30,AJ$18="×")),AH$17=31,AI$18="×",AI75="")),AND(AH75="深",OR(AG75="休",AH$17=1,AND(AI75&lt;&gt;"準",AI75&lt;&gt;"深",AG75="")),OR(AI75="休",AND(OR(AI75="準",AI75="深"),OR(AJ75="休",AH$17=30,AJ$18="×")),AH$17=31,AI$18="×",AI75="")))))),40,0))))</f>
        <v>0</v>
      </c>
      <c r="AI216" s="193">
        <f t="shared" ref="AI216" si="1195">IF(AND($D$1="二交代制",AI$17&gt;=1,AI$17&lt;=28,AI75="当",AJ75="明",AK75="休",AL75="当"),10,IF(AND($D$1="三交代制",AI$17&gt;=2,AI$17&lt;=30,OR(AI75="準",AI75="深"),OR(AJ75="準",AJ75="深"),OR(AK75="準",AK75="深")),20,IF(AND($D$1="二交代制",OR(AI75="当",AI75="明"),NOT(OR(AND(AI75="当",OR(AJ75="明",AI$17=31,AJ$18="×"),OR(AK75="休",AI$17=30,AI$17=31,AK$18="×")),AND(AI75="明",OR(AH75="当",AI$17=1),OR(AJ75="休",AI$17=31,AJ$18="×"))))),30,IF(AND($D$1="三交代制",AH75&lt;&gt;"準",AH75&lt;&gt;"深",OR(AI75="準",AI75="深"),(NOT(OR(AND(AI75="準",OR(AH75="日",AH75="休",AI$17=1,AND(AJ75&lt;&gt;"準",AJ75&lt;&gt;"深",AH75="")),OR(AJ75="休",AND(AJ75="準",OR(AK75="休",AI$17=30,AK$18="×")),AI$17=31,AJ$18="×",AJ75="")),AND(AI75="深",OR(AH75="休",AI$17=1,AND(AJ75&lt;&gt;"準",AJ75&lt;&gt;"深",AH75="")),OR(AJ75="休",AND(OR(AJ75="準",AJ75="深"),OR(AK75="休",AI$17=30,AK$18="×")),AI$17=31,AJ$18="×",AJ75="")))))),40,0))))</f>
        <v>0</v>
      </c>
      <c r="AJ216" s="193">
        <f t="shared" ref="AJ216" si="1196">IF(AND($D$1="二交代制",AJ$17&gt;=1,AJ$17&lt;=28,AJ75="当",AK75="明",AL75="休",AM75="当"),10,IF(AND($D$1="三交代制",AJ$17&gt;=2,AJ$17&lt;=30,OR(AJ75="準",AJ75="深"),OR(AK75="準",AK75="深"),OR(AL75="準",AL75="深")),20,IF(AND($D$1="二交代制",OR(AJ75="当",AJ75="明"),NOT(OR(AND(AJ75="当",OR(AK75="明",AJ$17=31,AK$18="×"),OR(AL75="休",AJ$17=30,AJ$17=31,AL$18="×")),AND(AJ75="明",OR(AI75="当",AJ$17=1),OR(AK75="休",AJ$17=31,AK$18="×"))))),30,IF(AND($D$1="三交代制",AI75&lt;&gt;"準",AI75&lt;&gt;"深",OR(AJ75="準",AJ75="深"),(NOT(OR(AND(AJ75="準",OR(AI75="日",AI75="休",AJ$17=1,AND(AK75&lt;&gt;"準",AK75&lt;&gt;"深",AI75="")),OR(AK75="休",AND(AK75="準",OR(AL75="休",AJ$17=30,AL$18="×")),AJ$17=31,AK$18="×",AK75="")),AND(AJ75="深",OR(AI75="休",AJ$17=1,AND(AK75&lt;&gt;"準",AK75&lt;&gt;"深",AI75="")),OR(AK75="休",AND(OR(AK75="準",AK75="深"),OR(AL75="休",AJ$17=30,AL$18="×")),AJ$17=31,AK$18="×",AK75="")))))),40,0))))</f>
        <v>0</v>
      </c>
      <c r="AK216" s="193">
        <f t="shared" ref="AK216" si="1197">IF(AND($D$1="二交代制",AK$17&gt;=1,AK$17&lt;=28,AK75="当",AL75="明",AM75="休",AN75="当"),10,IF(AND($D$1="三交代制",AK$17&gt;=2,AK$17&lt;=30,OR(AK75="準",AK75="深"),OR(AL75="準",AL75="深"),OR(AM75="準",AM75="深")),20,IF(AND($D$1="二交代制",OR(AK75="当",AK75="明"),NOT(OR(AND(AK75="当",OR(AL75="明",AK$17=31,AL$18="×"),OR(AM75="休",AK$17=30,AK$17=31,AM$18="×")),AND(AK75="明",OR(AJ75="当",AK$17=1),OR(AL75="休",AK$17=31,AL$18="×"))))),30,IF(AND($D$1="三交代制",AJ75&lt;&gt;"準",AJ75&lt;&gt;"深",OR(AK75="準",AK75="深"),(NOT(OR(AND(AK75="準",OR(AJ75="日",AJ75="休",AK$17=1,AND(AL75&lt;&gt;"準",AL75&lt;&gt;"深",AJ75="")),OR(AL75="休",AND(AL75="準",OR(AM75="休",AK$17=30,AM$18="×")),AK$17=31,AL$18="×",AL75="")),AND(AK75="深",OR(AJ75="休",AK$17=1,AND(AL75&lt;&gt;"準",AL75&lt;&gt;"深",AJ75="")),OR(AL75="休",AND(OR(AL75="準",AL75="深"),OR(AM75="休",AK$17=30,AM$18="×")),AK$17=31,AL$18="×",AL75="")))))),40,0))))</f>
        <v>0</v>
      </c>
      <c r="AL216" s="193">
        <f t="shared" ref="AL216" si="1198">IF(AND($D$1="二交代制",AL$17&gt;=1,AL$17&lt;=28,AL75="当",AM75="明",AN75="休",AO75="当"),10,IF(AND($D$1="三交代制",AL$17&gt;=2,AL$17&lt;=30,OR(AL75="準",AL75="深"),OR(AM75="準",AM75="深"),OR(AN75="準",AN75="深")),20,IF(AND($D$1="二交代制",OR(AL75="当",AL75="明"),NOT(OR(AND(AL75="当",OR(AM75="明",AL$17=31,AM$18="×"),OR(AN75="休",AL$17=30,AL$17=31,AN$18="×")),AND(AL75="明",OR(AK75="当",AL$17=1),OR(AM75="休",AL$17=31,AM$18="×"))))),30,IF(AND($D$1="三交代制",AK75&lt;&gt;"準",AK75&lt;&gt;"深",OR(AL75="準",AL75="深"),(NOT(OR(AND(AL75="準",OR(AK75="日",AK75="休",AL$17=1,AND(AM75&lt;&gt;"準",AM75&lt;&gt;"深",AK75="")),OR(AM75="休",AND(AM75="準",OR(AN75="休",AL$17=30,AN$18="×")),AL$17=31,AM$18="×",AM75="")),AND(AL75="深",OR(AK75="休",AL$17=1,AND(AM75&lt;&gt;"準",AM75&lt;&gt;"深",AK75="")),OR(AM75="休",AND(OR(AM75="準",AM75="深"),OR(AN75="休",AL$17=30,AN$18="×")),AL$17=31,AM$18="×",AM75="")))))),40,0))))</f>
        <v>0</v>
      </c>
      <c r="AM216" s="193">
        <f t="shared" ref="AM216" si="1199">IF(AND($D$1="二交代制",AM$17&gt;=1,AM$17&lt;=28,AM75="当",AN75="明",AO75="休",AP75="当"),10,IF(AND($D$1="三交代制",AM$17&gt;=2,AM$17&lt;=30,OR(AM75="準",AM75="深"),OR(AN75="準",AN75="深"),OR(AO75="準",AO75="深")),20,IF(AND($D$1="二交代制",OR(AM75="当",AM75="明"),NOT(OR(AND(AM75="当",OR(AN75="明",AM$17=31,AN$18="×"),OR(AO75="休",AM$17=30,AM$17=31,AO$18="×")),AND(AM75="明",OR(AL75="当",AM$17=1),OR(AN75="休",AM$17=31,AN$18="×"))))),30,IF(AND($D$1="三交代制",AL75&lt;&gt;"準",AL75&lt;&gt;"深",OR(AM75="準",AM75="深"),(NOT(OR(AND(AM75="準",OR(AL75="日",AL75="休",AM$17=1,AND(AN75&lt;&gt;"準",AN75&lt;&gt;"深",AL75="")),OR(AN75="休",AND(AN75="準",OR(AO75="休",AM$17=30,AO$18="×")),AM$17=31,AN$18="×",AN75="")),AND(AM75="深",OR(AL75="休",AM$17=1,AND(AN75&lt;&gt;"準",AN75&lt;&gt;"深",AL75="")),OR(AN75="休",AND(OR(AN75="準",AN75="深"),OR(AO75="休",AM$17=30,AO$18="×")),AM$17=31,AN$18="×",AN75="")))))),40,0))))</f>
        <v>0</v>
      </c>
      <c r="AN216" s="193">
        <f t="shared" ref="AN216" si="1200">IF(AND($D$1="二交代制",AN$17&gt;=1,AN$17&lt;=28,AN75="当",AO75="明",AP75="休",AQ75="当"),10,IF(AND($D$1="三交代制",AN$17&gt;=2,AN$17&lt;=30,OR(AN75="準",AN75="深"),OR(AO75="準",AO75="深"),OR(AP75="準",AP75="深")),20,IF(AND($D$1="二交代制",OR(AN75="当",AN75="明"),NOT(OR(AND(AN75="当",OR(AO75="明",AN$17=31,AO$18="×"),OR(AP75="休",AN$17=30,AN$17=31,AP$18="×")),AND(AN75="明",OR(AM75="当",AN$17=1),OR(AO75="休",AN$17=31,AO$18="×"))))),30,IF(AND($D$1="三交代制",AM75&lt;&gt;"準",AM75&lt;&gt;"深",OR(AN75="準",AN75="深"),(NOT(OR(AND(AN75="準",OR(AM75="日",AM75="休",AN$17=1,AND(AO75&lt;&gt;"準",AO75&lt;&gt;"深",AM75="")),OR(AO75="休",AND(AO75="準",OR(AP75="休",AN$17=30,AP$18="×")),AN$17=31,AO$18="×",AO75="")),AND(AN75="深",OR(AM75="休",AN$17=1,AND(AO75&lt;&gt;"準",AO75&lt;&gt;"深",AM75="")),OR(AO75="休",AND(OR(AO75="準",AO75="深"),OR(AP75="休",AN$17=30,AP$18="×")),AN$17=31,AO$18="×",AO75="")))))),40,0))))</f>
        <v>0</v>
      </c>
      <c r="AO216" s="193">
        <f t="shared" ref="AO216" si="1201">IF(AND($D$1="二交代制",AO$17&gt;=1,AO$17&lt;=28,AO75="当",AP75="明",AQ75="休",AR75="当"),10,IF(AND($D$1="三交代制",AO$17&gt;=2,AO$17&lt;=30,OR(AO75="準",AO75="深"),OR(AP75="準",AP75="深"),OR(AQ75="準",AQ75="深")),20,IF(AND($D$1="二交代制",OR(AO75="当",AO75="明"),NOT(OR(AND(AO75="当",OR(AP75="明",AO$17=31,AP$18="×"),OR(AQ75="休",AO$17=30,AO$17=31,AQ$18="×")),AND(AO75="明",OR(AN75="当",AO$17=1),OR(AP75="休",AO$17=31,AP$18="×"))))),30,IF(AND($D$1="三交代制",AN75&lt;&gt;"準",AN75&lt;&gt;"深",OR(AO75="準",AO75="深"),(NOT(OR(AND(AO75="準",OR(AN75="日",AN75="休",AO$17=1,AND(AP75&lt;&gt;"準",AP75&lt;&gt;"深",AN75="")),OR(AP75="休",AND(AP75="準",OR(AQ75="休",AO$17=30,AQ$18="×")),AO$17=31,AP$18="×",AP75="")),AND(AO75="深",OR(AN75="休",AO$17=1,AND(AP75&lt;&gt;"準",AP75&lt;&gt;"深",AN75="")),OR(AP75="休",AND(OR(AP75="準",AP75="深"),OR(AQ75="休",AO$17=30,AQ$18="×")),AO$17=31,AP$18="×",AP75="")))))),40,0))))</f>
        <v>0</v>
      </c>
      <c r="AP216" s="100"/>
      <c r="AQ216" s="100"/>
    </row>
    <row r="217" spans="4:43" x14ac:dyDescent="0.4">
      <c r="D217" s="93"/>
      <c r="E217" s="93"/>
      <c r="F217" s="93"/>
      <c r="G217" s="93"/>
      <c r="H217" s="93"/>
      <c r="I217" s="307"/>
      <c r="J217" s="202"/>
      <c r="K217" s="193"/>
      <c r="L217" s="193"/>
      <c r="M217" s="193"/>
      <c r="N217" s="193"/>
      <c r="O217" s="193"/>
      <c r="P217" s="193"/>
      <c r="Q217" s="193"/>
      <c r="R217" s="193"/>
      <c r="S217" s="193"/>
      <c r="T217" s="193"/>
      <c r="U217" s="193"/>
      <c r="V217" s="193"/>
      <c r="W217" s="193"/>
      <c r="X217" s="193"/>
      <c r="Y217" s="193"/>
      <c r="Z217" s="193"/>
      <c r="AA217" s="193"/>
      <c r="AB217" s="193"/>
      <c r="AC217" s="193"/>
      <c r="AD217" s="193"/>
      <c r="AE217" s="193"/>
      <c r="AF217" s="193"/>
      <c r="AG217" s="193"/>
      <c r="AH217" s="193"/>
      <c r="AI217" s="193"/>
      <c r="AJ217" s="193"/>
      <c r="AK217" s="193"/>
      <c r="AL217" s="193"/>
      <c r="AM217" s="193"/>
      <c r="AN217" s="193"/>
      <c r="AO217" s="193"/>
      <c r="AP217" s="100"/>
      <c r="AQ217" s="100"/>
    </row>
    <row r="218" spans="4:43" x14ac:dyDescent="0.4">
      <c r="D218" s="93"/>
      <c r="E218" s="93"/>
      <c r="F218" s="93"/>
      <c r="G218" s="93"/>
      <c r="H218" s="93"/>
      <c r="I218" s="307"/>
      <c r="J218" s="201" t="str">
        <f t="shared" ref="J218" si="1202">E77</f>
        <v/>
      </c>
      <c r="K218" s="193">
        <f t="shared" ref="K218" si="1203">IF(AND($D$1="二交代制",K$17&gt;=1,K$17&lt;=28,K77="当",L77="明",M77="休",N77="当"),10,IF(AND($D$1="三交代制",K$17&gt;=2,K$17&lt;=30,OR(K77="準",K77="深"),OR(L77="準",L77="深"),OR(M77="準",M77="深")),20,IF(AND($D$1="二交代制",OR(K77="当",K77="明"),NOT(OR(AND(K77="当",OR(L77="明",K$17=31,L$18="×"),OR(M77="休",K$17=30,K$17=31,M$18="×")),AND(K77="明",OR(J77="当",K$17=1),OR(L77="休",K$17=31,L$18="×"))))),30,IF(AND($D$1="三交代制",J77&lt;&gt;"準",J77&lt;&gt;"深",OR(K77="準",K77="深"),(NOT(OR(AND(K77="準",OR(J77="日",J77="休",K$17=1,AND(L77&lt;&gt;"準",L77&lt;&gt;"深",J77="")),OR(L77="休",AND(L77="準",OR(M77="休",K$17=30,M$18="×")),K$17=31,L$18="×",L77="")),AND(K77="深",OR(J77="休",K$17=1,AND(L77&lt;&gt;"準",L77&lt;&gt;"深",J77="")),OR(L77="休",AND(OR(L77="準",L77="深"),OR(M77="休",K$17=30,M$18="×")),K$17=31,L$18="×",L77="")))))),40,0))))</f>
        <v>0</v>
      </c>
      <c r="L218" s="193">
        <f t="shared" ref="L218" si="1204">IF(AND($D$1="二交代制",L$17&gt;=1,L$17&lt;=28,L77="当",M77="明",N77="休",O77="当"),10,IF(AND($D$1="三交代制",L$17&gt;=2,L$17&lt;=30,OR(L77="準",L77="深"),OR(M77="準",M77="深"),OR(N77="準",N77="深")),20,IF(AND($D$1="二交代制",OR(L77="当",L77="明"),NOT(OR(AND(L77="当",OR(M77="明",L$17=31,M$18="×"),OR(N77="休",L$17=30,L$17=31,N$18="×")),AND(L77="明",OR(K77="当",L$17=1),OR(M77="休",L$17=31,M$18="×"))))),30,IF(AND($D$1="三交代制",K77&lt;&gt;"準",K77&lt;&gt;"深",OR(L77="準",L77="深"),(NOT(OR(AND(L77="準",OR(K77="日",K77="休",L$17=1,AND(M77&lt;&gt;"準",M77&lt;&gt;"深",K77="")),OR(M77="休",AND(M77="準",OR(N77="休",L$17=30,N$18="×")),L$17=31,M$18="×",M77="")),AND(L77="深",OR(K77="休",L$17=1,AND(M77&lt;&gt;"準",M77&lt;&gt;"深",K77="")),OR(M77="休",AND(OR(M77="準",M77="深"),OR(N77="休",L$17=30,N$18="×")),L$17=31,M$18="×",M77="")))))),40,0))))</f>
        <v>0</v>
      </c>
      <c r="M218" s="193">
        <f t="shared" ref="M218" si="1205">IF(AND($D$1="二交代制",M$17&gt;=1,M$17&lt;=28,M77="当",N77="明",O77="休",P77="当"),10,IF(AND($D$1="三交代制",M$17&gt;=2,M$17&lt;=30,OR(M77="準",M77="深"),OR(N77="準",N77="深"),OR(O77="準",O77="深")),20,IF(AND($D$1="二交代制",OR(M77="当",M77="明"),NOT(OR(AND(M77="当",OR(N77="明",M$17=31,N$18="×"),OR(O77="休",M$17=30,M$17=31,O$18="×")),AND(M77="明",OR(L77="当",M$17=1),OR(N77="休",M$17=31,N$18="×"))))),30,IF(AND($D$1="三交代制",L77&lt;&gt;"準",L77&lt;&gt;"深",OR(M77="準",M77="深"),(NOT(OR(AND(M77="準",OR(L77="日",L77="休",M$17=1,AND(N77&lt;&gt;"準",N77&lt;&gt;"深",L77="")),OR(N77="休",AND(N77="準",OR(O77="休",M$17=30,O$18="×")),M$17=31,N$18="×",N77="")),AND(M77="深",OR(L77="休",M$17=1,AND(N77&lt;&gt;"準",N77&lt;&gt;"深",L77="")),OR(N77="休",AND(OR(N77="準",N77="深"),OR(O77="休",M$17=30,O$18="×")),M$17=31,N$18="×",N77="")))))),40,0))))</f>
        <v>0</v>
      </c>
      <c r="N218" s="193">
        <f t="shared" ref="N218" si="1206">IF(AND($D$1="二交代制",N$17&gt;=1,N$17&lt;=28,N77="当",O77="明",P77="休",Q77="当"),10,IF(AND($D$1="三交代制",N$17&gt;=2,N$17&lt;=30,OR(N77="準",N77="深"),OR(O77="準",O77="深"),OR(P77="準",P77="深")),20,IF(AND($D$1="二交代制",OR(N77="当",N77="明"),NOT(OR(AND(N77="当",OR(O77="明",N$17=31,O$18="×"),OR(P77="休",N$17=30,N$17=31,P$18="×")),AND(N77="明",OR(M77="当",N$17=1),OR(O77="休",N$17=31,O$18="×"))))),30,IF(AND($D$1="三交代制",M77&lt;&gt;"準",M77&lt;&gt;"深",OR(N77="準",N77="深"),(NOT(OR(AND(N77="準",OR(M77="日",M77="休",N$17=1,AND(O77&lt;&gt;"準",O77&lt;&gt;"深",M77="")),OR(O77="休",AND(O77="準",OR(P77="休",N$17=30,P$18="×")),N$17=31,O$18="×",O77="")),AND(N77="深",OR(M77="休",N$17=1,AND(O77&lt;&gt;"準",O77&lt;&gt;"深",M77="")),OR(O77="休",AND(OR(O77="準",O77="深"),OR(P77="休",N$17=30,P$18="×")),N$17=31,O$18="×",O77="")))))),40,0))))</f>
        <v>0</v>
      </c>
      <c r="O218" s="193">
        <f t="shared" ref="O218" si="1207">IF(AND($D$1="二交代制",O$17&gt;=1,O$17&lt;=28,O77="当",P77="明",Q77="休",R77="当"),10,IF(AND($D$1="三交代制",O$17&gt;=2,O$17&lt;=30,OR(O77="準",O77="深"),OR(P77="準",P77="深"),OR(Q77="準",Q77="深")),20,IF(AND($D$1="二交代制",OR(O77="当",O77="明"),NOT(OR(AND(O77="当",OR(P77="明",O$17=31,P$18="×"),OR(Q77="休",O$17=30,O$17=31,Q$18="×")),AND(O77="明",OR(N77="当",O$17=1),OR(P77="休",O$17=31,P$18="×"))))),30,IF(AND($D$1="三交代制",N77&lt;&gt;"準",N77&lt;&gt;"深",OR(O77="準",O77="深"),(NOT(OR(AND(O77="準",OR(N77="日",N77="休",O$17=1,AND(P77&lt;&gt;"準",P77&lt;&gt;"深",N77="")),OR(P77="休",AND(P77="準",OR(Q77="休",O$17=30,Q$18="×")),O$17=31,P$18="×",P77="")),AND(O77="深",OR(N77="休",O$17=1,AND(P77&lt;&gt;"準",P77&lt;&gt;"深",N77="")),OR(P77="休",AND(OR(P77="準",P77="深"),OR(Q77="休",O$17=30,Q$18="×")),O$17=31,P$18="×",P77="")))))),40,0))))</f>
        <v>0</v>
      </c>
      <c r="P218" s="193">
        <f t="shared" ref="P218" si="1208">IF(AND($D$1="二交代制",P$17&gt;=1,P$17&lt;=28,P77="当",Q77="明",R77="休",S77="当"),10,IF(AND($D$1="三交代制",P$17&gt;=2,P$17&lt;=30,OR(P77="準",P77="深"),OR(Q77="準",Q77="深"),OR(R77="準",R77="深")),20,IF(AND($D$1="二交代制",OR(P77="当",P77="明"),NOT(OR(AND(P77="当",OR(Q77="明",P$17=31,Q$18="×"),OR(R77="休",P$17=30,P$17=31,R$18="×")),AND(P77="明",OR(O77="当",P$17=1),OR(Q77="休",P$17=31,Q$18="×"))))),30,IF(AND($D$1="三交代制",O77&lt;&gt;"準",O77&lt;&gt;"深",OR(P77="準",P77="深"),(NOT(OR(AND(P77="準",OR(O77="日",O77="休",P$17=1,AND(Q77&lt;&gt;"準",Q77&lt;&gt;"深",O77="")),OR(Q77="休",AND(Q77="準",OR(R77="休",P$17=30,R$18="×")),P$17=31,Q$18="×",Q77="")),AND(P77="深",OR(O77="休",P$17=1,AND(Q77&lt;&gt;"準",Q77&lt;&gt;"深",O77="")),OR(Q77="休",AND(OR(Q77="準",Q77="深"),OR(R77="休",P$17=30,R$18="×")),P$17=31,Q$18="×",Q77="")))))),40,0))))</f>
        <v>0</v>
      </c>
      <c r="Q218" s="193">
        <f t="shared" ref="Q218" si="1209">IF(AND($D$1="二交代制",Q$17&gt;=1,Q$17&lt;=28,Q77="当",R77="明",S77="休",T77="当"),10,IF(AND($D$1="三交代制",Q$17&gt;=2,Q$17&lt;=30,OR(Q77="準",Q77="深"),OR(R77="準",R77="深"),OR(S77="準",S77="深")),20,IF(AND($D$1="二交代制",OR(Q77="当",Q77="明"),NOT(OR(AND(Q77="当",OR(R77="明",Q$17=31,R$18="×"),OR(S77="休",Q$17=30,Q$17=31,S$18="×")),AND(Q77="明",OR(P77="当",Q$17=1),OR(R77="休",Q$17=31,R$18="×"))))),30,IF(AND($D$1="三交代制",P77&lt;&gt;"準",P77&lt;&gt;"深",OR(Q77="準",Q77="深"),(NOT(OR(AND(Q77="準",OR(P77="日",P77="休",Q$17=1,AND(R77&lt;&gt;"準",R77&lt;&gt;"深",P77="")),OR(R77="休",AND(R77="準",OR(S77="休",Q$17=30,S$18="×")),Q$17=31,R$18="×",R77="")),AND(Q77="深",OR(P77="休",Q$17=1,AND(R77&lt;&gt;"準",R77&lt;&gt;"深",P77="")),OR(R77="休",AND(OR(R77="準",R77="深"),OR(S77="休",Q$17=30,S$18="×")),Q$17=31,R$18="×",R77="")))))),40,0))))</f>
        <v>0</v>
      </c>
      <c r="R218" s="193">
        <f t="shared" ref="R218" si="1210">IF(AND($D$1="二交代制",R$17&gt;=1,R$17&lt;=28,R77="当",S77="明",T77="休",U77="当"),10,IF(AND($D$1="三交代制",R$17&gt;=2,R$17&lt;=30,OR(R77="準",R77="深"),OR(S77="準",S77="深"),OR(T77="準",T77="深")),20,IF(AND($D$1="二交代制",OR(R77="当",R77="明"),NOT(OR(AND(R77="当",OR(S77="明",R$17=31,S$18="×"),OR(T77="休",R$17=30,R$17=31,T$18="×")),AND(R77="明",OR(Q77="当",R$17=1),OR(S77="休",R$17=31,S$18="×"))))),30,IF(AND($D$1="三交代制",Q77&lt;&gt;"準",Q77&lt;&gt;"深",OR(R77="準",R77="深"),(NOT(OR(AND(R77="準",OR(Q77="日",Q77="休",R$17=1,AND(S77&lt;&gt;"準",S77&lt;&gt;"深",Q77="")),OR(S77="休",AND(S77="準",OR(T77="休",R$17=30,T$18="×")),R$17=31,S$18="×",S77="")),AND(R77="深",OR(Q77="休",R$17=1,AND(S77&lt;&gt;"準",S77&lt;&gt;"深",Q77="")),OR(S77="休",AND(OR(S77="準",S77="深"),OR(T77="休",R$17=30,T$18="×")),R$17=31,S$18="×",S77="")))))),40,0))))</f>
        <v>0</v>
      </c>
      <c r="S218" s="193">
        <f t="shared" ref="S218" si="1211">IF(AND($D$1="二交代制",S$17&gt;=1,S$17&lt;=28,S77="当",T77="明",U77="休",V77="当"),10,IF(AND($D$1="三交代制",S$17&gt;=2,S$17&lt;=30,OR(S77="準",S77="深"),OR(T77="準",T77="深"),OR(U77="準",U77="深")),20,IF(AND($D$1="二交代制",OR(S77="当",S77="明"),NOT(OR(AND(S77="当",OR(T77="明",S$17=31,T$18="×"),OR(U77="休",S$17=30,S$17=31,U$18="×")),AND(S77="明",OR(R77="当",S$17=1),OR(T77="休",S$17=31,T$18="×"))))),30,IF(AND($D$1="三交代制",R77&lt;&gt;"準",R77&lt;&gt;"深",OR(S77="準",S77="深"),(NOT(OR(AND(S77="準",OR(R77="日",R77="休",S$17=1,AND(T77&lt;&gt;"準",T77&lt;&gt;"深",R77="")),OR(T77="休",AND(T77="準",OR(U77="休",S$17=30,U$18="×")),S$17=31,T$18="×",T77="")),AND(S77="深",OR(R77="休",S$17=1,AND(T77&lt;&gt;"準",T77&lt;&gt;"深",R77="")),OR(T77="休",AND(OR(T77="準",T77="深"),OR(U77="休",S$17=30,U$18="×")),S$17=31,T$18="×",T77="")))))),40,0))))</f>
        <v>0</v>
      </c>
      <c r="T218" s="193">
        <f t="shared" ref="T218" si="1212">IF(AND($D$1="二交代制",T$17&gt;=1,T$17&lt;=28,T77="当",U77="明",V77="休",W77="当"),10,IF(AND($D$1="三交代制",T$17&gt;=2,T$17&lt;=30,OR(T77="準",T77="深"),OR(U77="準",U77="深"),OR(V77="準",V77="深")),20,IF(AND($D$1="二交代制",OR(T77="当",T77="明"),NOT(OR(AND(T77="当",OR(U77="明",T$17=31,U$18="×"),OR(V77="休",T$17=30,T$17=31,V$18="×")),AND(T77="明",OR(S77="当",T$17=1),OR(U77="休",T$17=31,U$18="×"))))),30,IF(AND($D$1="三交代制",S77&lt;&gt;"準",S77&lt;&gt;"深",OR(T77="準",T77="深"),(NOT(OR(AND(T77="準",OR(S77="日",S77="休",T$17=1,AND(U77&lt;&gt;"準",U77&lt;&gt;"深",S77="")),OR(U77="休",AND(U77="準",OR(V77="休",T$17=30,V$18="×")),T$17=31,U$18="×",U77="")),AND(T77="深",OR(S77="休",T$17=1,AND(U77&lt;&gt;"準",U77&lt;&gt;"深",S77="")),OR(U77="休",AND(OR(U77="準",U77="深"),OR(V77="休",T$17=30,V$18="×")),T$17=31,U$18="×",U77="")))))),40,0))))</f>
        <v>0</v>
      </c>
      <c r="U218" s="193">
        <f t="shared" ref="U218" si="1213">IF(AND($D$1="二交代制",U$17&gt;=1,U$17&lt;=28,U77="当",V77="明",W77="休",X77="当"),10,IF(AND($D$1="三交代制",U$17&gt;=2,U$17&lt;=30,OR(U77="準",U77="深"),OR(V77="準",V77="深"),OR(W77="準",W77="深")),20,IF(AND($D$1="二交代制",OR(U77="当",U77="明"),NOT(OR(AND(U77="当",OR(V77="明",U$17=31,V$18="×"),OR(W77="休",U$17=30,U$17=31,W$18="×")),AND(U77="明",OR(T77="当",U$17=1),OR(V77="休",U$17=31,V$18="×"))))),30,IF(AND($D$1="三交代制",T77&lt;&gt;"準",T77&lt;&gt;"深",OR(U77="準",U77="深"),(NOT(OR(AND(U77="準",OR(T77="日",T77="休",U$17=1,AND(V77&lt;&gt;"準",V77&lt;&gt;"深",T77="")),OR(V77="休",AND(V77="準",OR(W77="休",U$17=30,W$18="×")),U$17=31,V$18="×",V77="")),AND(U77="深",OR(T77="休",U$17=1,AND(V77&lt;&gt;"準",V77&lt;&gt;"深",T77="")),OR(V77="休",AND(OR(V77="準",V77="深"),OR(W77="休",U$17=30,W$18="×")),U$17=31,V$18="×",V77="")))))),40,0))))</f>
        <v>0</v>
      </c>
      <c r="V218" s="193">
        <f t="shared" ref="V218" si="1214">IF(AND($D$1="二交代制",V$17&gt;=1,V$17&lt;=28,V77="当",W77="明",X77="休",Y77="当"),10,IF(AND($D$1="三交代制",V$17&gt;=2,V$17&lt;=30,OR(V77="準",V77="深"),OR(W77="準",W77="深"),OR(X77="準",X77="深")),20,IF(AND($D$1="二交代制",OR(V77="当",V77="明"),NOT(OR(AND(V77="当",OR(W77="明",V$17=31,W$18="×"),OR(X77="休",V$17=30,V$17=31,X$18="×")),AND(V77="明",OR(U77="当",V$17=1),OR(W77="休",V$17=31,W$18="×"))))),30,IF(AND($D$1="三交代制",U77&lt;&gt;"準",U77&lt;&gt;"深",OR(V77="準",V77="深"),(NOT(OR(AND(V77="準",OR(U77="日",U77="休",V$17=1,AND(W77&lt;&gt;"準",W77&lt;&gt;"深",U77="")),OR(W77="休",AND(W77="準",OR(X77="休",V$17=30,X$18="×")),V$17=31,W$18="×",W77="")),AND(V77="深",OR(U77="休",V$17=1,AND(W77&lt;&gt;"準",W77&lt;&gt;"深",U77="")),OR(W77="休",AND(OR(W77="準",W77="深"),OR(X77="休",V$17=30,X$18="×")),V$17=31,W$18="×",W77="")))))),40,0))))</f>
        <v>0</v>
      </c>
      <c r="W218" s="193">
        <f t="shared" ref="W218" si="1215">IF(AND($D$1="二交代制",W$17&gt;=1,W$17&lt;=28,W77="当",X77="明",Y77="休",Z77="当"),10,IF(AND($D$1="三交代制",W$17&gt;=2,W$17&lt;=30,OR(W77="準",W77="深"),OR(X77="準",X77="深"),OR(Y77="準",Y77="深")),20,IF(AND($D$1="二交代制",OR(W77="当",W77="明"),NOT(OR(AND(W77="当",OR(X77="明",W$17=31,X$18="×"),OR(Y77="休",W$17=30,W$17=31,Y$18="×")),AND(W77="明",OR(V77="当",W$17=1),OR(X77="休",W$17=31,X$18="×"))))),30,IF(AND($D$1="三交代制",V77&lt;&gt;"準",V77&lt;&gt;"深",OR(W77="準",W77="深"),(NOT(OR(AND(W77="準",OR(V77="日",V77="休",W$17=1,AND(X77&lt;&gt;"準",X77&lt;&gt;"深",V77="")),OR(X77="休",AND(X77="準",OR(Y77="休",W$17=30,Y$18="×")),W$17=31,X$18="×",X77="")),AND(W77="深",OR(V77="休",W$17=1,AND(X77&lt;&gt;"準",X77&lt;&gt;"深",V77="")),OR(X77="休",AND(OR(X77="準",X77="深"),OR(Y77="休",W$17=30,Y$18="×")),W$17=31,X$18="×",X77="")))))),40,0))))</f>
        <v>0</v>
      </c>
      <c r="X218" s="193">
        <f t="shared" ref="X218" si="1216">IF(AND($D$1="二交代制",X$17&gt;=1,X$17&lt;=28,X77="当",Y77="明",Z77="休",AA77="当"),10,IF(AND($D$1="三交代制",X$17&gt;=2,X$17&lt;=30,OR(X77="準",X77="深"),OR(Y77="準",Y77="深"),OR(Z77="準",Z77="深")),20,IF(AND($D$1="二交代制",OR(X77="当",X77="明"),NOT(OR(AND(X77="当",OR(Y77="明",X$17=31,Y$18="×"),OR(Z77="休",X$17=30,X$17=31,Z$18="×")),AND(X77="明",OR(W77="当",X$17=1),OR(Y77="休",X$17=31,Y$18="×"))))),30,IF(AND($D$1="三交代制",W77&lt;&gt;"準",W77&lt;&gt;"深",OR(X77="準",X77="深"),(NOT(OR(AND(X77="準",OR(W77="日",W77="休",X$17=1,AND(Y77&lt;&gt;"準",Y77&lt;&gt;"深",W77="")),OR(Y77="休",AND(Y77="準",OR(Z77="休",X$17=30,Z$18="×")),X$17=31,Y$18="×",Y77="")),AND(X77="深",OR(W77="休",X$17=1,AND(Y77&lt;&gt;"準",Y77&lt;&gt;"深",W77="")),OR(Y77="休",AND(OR(Y77="準",Y77="深"),OR(Z77="休",X$17=30,Z$18="×")),X$17=31,Y$18="×",Y77="")))))),40,0))))</f>
        <v>0</v>
      </c>
      <c r="Y218" s="193">
        <f t="shared" ref="Y218" si="1217">IF(AND($D$1="二交代制",Y$17&gt;=1,Y$17&lt;=28,Y77="当",Z77="明",AA77="休",AB77="当"),10,IF(AND($D$1="三交代制",Y$17&gt;=2,Y$17&lt;=30,OR(Y77="準",Y77="深"),OR(Z77="準",Z77="深"),OR(AA77="準",AA77="深")),20,IF(AND($D$1="二交代制",OR(Y77="当",Y77="明"),NOT(OR(AND(Y77="当",OR(Z77="明",Y$17=31,Z$18="×"),OR(AA77="休",Y$17=30,Y$17=31,AA$18="×")),AND(Y77="明",OR(X77="当",Y$17=1),OR(Z77="休",Y$17=31,Z$18="×"))))),30,IF(AND($D$1="三交代制",X77&lt;&gt;"準",X77&lt;&gt;"深",OR(Y77="準",Y77="深"),(NOT(OR(AND(Y77="準",OR(X77="日",X77="休",Y$17=1,AND(Z77&lt;&gt;"準",Z77&lt;&gt;"深",X77="")),OR(Z77="休",AND(Z77="準",OR(AA77="休",Y$17=30,AA$18="×")),Y$17=31,Z$18="×",Z77="")),AND(Y77="深",OR(X77="休",Y$17=1,AND(Z77&lt;&gt;"準",Z77&lt;&gt;"深",X77="")),OR(Z77="休",AND(OR(Z77="準",Z77="深"),OR(AA77="休",Y$17=30,AA$18="×")),Y$17=31,Z$18="×",Z77="")))))),40,0))))</f>
        <v>0</v>
      </c>
      <c r="Z218" s="193">
        <f t="shared" ref="Z218" si="1218">IF(AND($D$1="二交代制",Z$17&gt;=1,Z$17&lt;=28,Z77="当",AA77="明",AB77="休",AC77="当"),10,IF(AND($D$1="三交代制",Z$17&gt;=2,Z$17&lt;=30,OR(Z77="準",Z77="深"),OR(AA77="準",AA77="深"),OR(AB77="準",AB77="深")),20,IF(AND($D$1="二交代制",OR(Z77="当",Z77="明"),NOT(OR(AND(Z77="当",OR(AA77="明",Z$17=31,AA$18="×"),OR(AB77="休",Z$17=30,Z$17=31,AB$18="×")),AND(Z77="明",OR(Y77="当",Z$17=1),OR(AA77="休",Z$17=31,AA$18="×"))))),30,IF(AND($D$1="三交代制",Y77&lt;&gt;"準",Y77&lt;&gt;"深",OR(Z77="準",Z77="深"),(NOT(OR(AND(Z77="準",OR(Y77="日",Y77="休",Z$17=1,AND(AA77&lt;&gt;"準",AA77&lt;&gt;"深",Y77="")),OR(AA77="休",AND(AA77="準",OR(AB77="休",Z$17=30,AB$18="×")),Z$17=31,AA$18="×",AA77="")),AND(Z77="深",OR(Y77="休",Z$17=1,AND(AA77&lt;&gt;"準",AA77&lt;&gt;"深",Y77="")),OR(AA77="休",AND(OR(AA77="準",AA77="深"),OR(AB77="休",Z$17=30,AB$18="×")),Z$17=31,AA$18="×",AA77="")))))),40,0))))</f>
        <v>0</v>
      </c>
      <c r="AA218" s="193">
        <f t="shared" ref="AA218" si="1219">IF(AND($D$1="二交代制",AA$17&gt;=1,AA$17&lt;=28,AA77="当",AB77="明",AC77="休",AD77="当"),10,IF(AND($D$1="三交代制",AA$17&gt;=2,AA$17&lt;=30,OR(AA77="準",AA77="深"),OR(AB77="準",AB77="深"),OR(AC77="準",AC77="深")),20,IF(AND($D$1="二交代制",OR(AA77="当",AA77="明"),NOT(OR(AND(AA77="当",OR(AB77="明",AA$17=31,AB$18="×"),OR(AC77="休",AA$17=30,AA$17=31,AC$18="×")),AND(AA77="明",OR(Z77="当",AA$17=1),OR(AB77="休",AA$17=31,AB$18="×"))))),30,IF(AND($D$1="三交代制",Z77&lt;&gt;"準",Z77&lt;&gt;"深",OR(AA77="準",AA77="深"),(NOT(OR(AND(AA77="準",OR(Z77="日",Z77="休",AA$17=1,AND(AB77&lt;&gt;"準",AB77&lt;&gt;"深",Z77="")),OR(AB77="休",AND(AB77="準",OR(AC77="休",AA$17=30,AC$18="×")),AA$17=31,AB$18="×",AB77="")),AND(AA77="深",OR(Z77="休",AA$17=1,AND(AB77&lt;&gt;"準",AB77&lt;&gt;"深",Z77="")),OR(AB77="休",AND(OR(AB77="準",AB77="深"),OR(AC77="休",AA$17=30,AC$18="×")),AA$17=31,AB$18="×",AB77="")))))),40,0))))</f>
        <v>0</v>
      </c>
      <c r="AB218" s="193">
        <f t="shared" ref="AB218" si="1220">IF(AND($D$1="二交代制",AB$17&gt;=1,AB$17&lt;=28,AB77="当",AC77="明",AD77="休",AE77="当"),10,IF(AND($D$1="三交代制",AB$17&gt;=2,AB$17&lt;=30,OR(AB77="準",AB77="深"),OR(AC77="準",AC77="深"),OR(AD77="準",AD77="深")),20,IF(AND($D$1="二交代制",OR(AB77="当",AB77="明"),NOT(OR(AND(AB77="当",OR(AC77="明",AB$17=31,AC$18="×"),OR(AD77="休",AB$17=30,AB$17=31,AD$18="×")),AND(AB77="明",OR(AA77="当",AB$17=1),OR(AC77="休",AB$17=31,AC$18="×"))))),30,IF(AND($D$1="三交代制",AA77&lt;&gt;"準",AA77&lt;&gt;"深",OR(AB77="準",AB77="深"),(NOT(OR(AND(AB77="準",OR(AA77="日",AA77="休",AB$17=1,AND(AC77&lt;&gt;"準",AC77&lt;&gt;"深",AA77="")),OR(AC77="休",AND(AC77="準",OR(AD77="休",AB$17=30,AD$18="×")),AB$17=31,AC$18="×",AC77="")),AND(AB77="深",OR(AA77="休",AB$17=1,AND(AC77&lt;&gt;"準",AC77&lt;&gt;"深",AA77="")),OR(AC77="休",AND(OR(AC77="準",AC77="深"),OR(AD77="休",AB$17=30,AD$18="×")),AB$17=31,AC$18="×",AC77="")))))),40,0))))</f>
        <v>0</v>
      </c>
      <c r="AC218" s="193">
        <f t="shared" ref="AC218" si="1221">IF(AND($D$1="二交代制",AC$17&gt;=1,AC$17&lt;=28,AC77="当",AD77="明",AE77="休",AF77="当"),10,IF(AND($D$1="三交代制",AC$17&gt;=2,AC$17&lt;=30,OR(AC77="準",AC77="深"),OR(AD77="準",AD77="深"),OR(AE77="準",AE77="深")),20,IF(AND($D$1="二交代制",OR(AC77="当",AC77="明"),NOT(OR(AND(AC77="当",OR(AD77="明",AC$17=31,AD$18="×"),OR(AE77="休",AC$17=30,AC$17=31,AE$18="×")),AND(AC77="明",OR(AB77="当",AC$17=1),OR(AD77="休",AC$17=31,AD$18="×"))))),30,IF(AND($D$1="三交代制",AB77&lt;&gt;"準",AB77&lt;&gt;"深",OR(AC77="準",AC77="深"),(NOT(OR(AND(AC77="準",OR(AB77="日",AB77="休",AC$17=1,AND(AD77&lt;&gt;"準",AD77&lt;&gt;"深",AB77="")),OR(AD77="休",AND(AD77="準",OR(AE77="休",AC$17=30,AE$18="×")),AC$17=31,AD$18="×",AD77="")),AND(AC77="深",OR(AB77="休",AC$17=1,AND(AD77&lt;&gt;"準",AD77&lt;&gt;"深",AB77="")),OR(AD77="休",AND(OR(AD77="準",AD77="深"),OR(AE77="休",AC$17=30,AE$18="×")),AC$17=31,AD$18="×",AD77="")))))),40,0))))</f>
        <v>0</v>
      </c>
      <c r="AD218" s="193">
        <f t="shared" ref="AD218" si="1222">IF(AND($D$1="二交代制",AD$17&gt;=1,AD$17&lt;=28,AD77="当",AE77="明",AF77="休",AG77="当"),10,IF(AND($D$1="三交代制",AD$17&gt;=2,AD$17&lt;=30,OR(AD77="準",AD77="深"),OR(AE77="準",AE77="深"),OR(AF77="準",AF77="深")),20,IF(AND($D$1="二交代制",OR(AD77="当",AD77="明"),NOT(OR(AND(AD77="当",OR(AE77="明",AD$17=31,AE$18="×"),OR(AF77="休",AD$17=30,AD$17=31,AF$18="×")),AND(AD77="明",OR(AC77="当",AD$17=1),OR(AE77="休",AD$17=31,AE$18="×"))))),30,IF(AND($D$1="三交代制",AC77&lt;&gt;"準",AC77&lt;&gt;"深",OR(AD77="準",AD77="深"),(NOT(OR(AND(AD77="準",OR(AC77="日",AC77="休",AD$17=1,AND(AE77&lt;&gt;"準",AE77&lt;&gt;"深",AC77="")),OR(AE77="休",AND(AE77="準",OR(AF77="休",AD$17=30,AF$18="×")),AD$17=31,AE$18="×",AE77="")),AND(AD77="深",OR(AC77="休",AD$17=1,AND(AE77&lt;&gt;"準",AE77&lt;&gt;"深",AC77="")),OR(AE77="休",AND(OR(AE77="準",AE77="深"),OR(AF77="休",AD$17=30,AF$18="×")),AD$17=31,AE$18="×",AE77="")))))),40,0))))</f>
        <v>0</v>
      </c>
      <c r="AE218" s="193">
        <f t="shared" ref="AE218" si="1223">IF(AND($D$1="二交代制",AE$17&gt;=1,AE$17&lt;=28,AE77="当",AF77="明",AG77="休",AH77="当"),10,IF(AND($D$1="三交代制",AE$17&gt;=2,AE$17&lt;=30,OR(AE77="準",AE77="深"),OR(AF77="準",AF77="深"),OR(AG77="準",AG77="深")),20,IF(AND($D$1="二交代制",OR(AE77="当",AE77="明"),NOT(OR(AND(AE77="当",OR(AF77="明",AE$17=31,AF$18="×"),OR(AG77="休",AE$17=30,AE$17=31,AG$18="×")),AND(AE77="明",OR(AD77="当",AE$17=1),OR(AF77="休",AE$17=31,AF$18="×"))))),30,IF(AND($D$1="三交代制",AD77&lt;&gt;"準",AD77&lt;&gt;"深",OR(AE77="準",AE77="深"),(NOT(OR(AND(AE77="準",OR(AD77="日",AD77="休",AE$17=1,AND(AF77&lt;&gt;"準",AF77&lt;&gt;"深",AD77="")),OR(AF77="休",AND(AF77="準",OR(AG77="休",AE$17=30,AG$18="×")),AE$17=31,AF$18="×",AF77="")),AND(AE77="深",OR(AD77="休",AE$17=1,AND(AF77&lt;&gt;"準",AF77&lt;&gt;"深",AD77="")),OR(AF77="休",AND(OR(AF77="準",AF77="深"),OR(AG77="休",AE$17=30,AG$18="×")),AE$17=31,AF$18="×",AF77="")))))),40,0))))</f>
        <v>0</v>
      </c>
      <c r="AF218" s="193">
        <f t="shared" ref="AF218" si="1224">IF(AND($D$1="二交代制",AF$17&gt;=1,AF$17&lt;=28,AF77="当",AG77="明",AH77="休",AI77="当"),10,IF(AND($D$1="三交代制",AF$17&gt;=2,AF$17&lt;=30,OR(AF77="準",AF77="深"),OR(AG77="準",AG77="深"),OR(AH77="準",AH77="深")),20,IF(AND($D$1="二交代制",OR(AF77="当",AF77="明"),NOT(OR(AND(AF77="当",OR(AG77="明",AF$17=31,AG$18="×"),OR(AH77="休",AF$17=30,AF$17=31,AH$18="×")),AND(AF77="明",OR(AE77="当",AF$17=1),OR(AG77="休",AF$17=31,AG$18="×"))))),30,IF(AND($D$1="三交代制",AE77&lt;&gt;"準",AE77&lt;&gt;"深",OR(AF77="準",AF77="深"),(NOT(OR(AND(AF77="準",OR(AE77="日",AE77="休",AF$17=1,AND(AG77&lt;&gt;"準",AG77&lt;&gt;"深",AE77="")),OR(AG77="休",AND(AG77="準",OR(AH77="休",AF$17=30,AH$18="×")),AF$17=31,AG$18="×",AG77="")),AND(AF77="深",OR(AE77="休",AF$17=1,AND(AG77&lt;&gt;"準",AG77&lt;&gt;"深",AE77="")),OR(AG77="休",AND(OR(AG77="準",AG77="深"),OR(AH77="休",AF$17=30,AH$18="×")),AF$17=31,AG$18="×",AG77="")))))),40,0))))</f>
        <v>0</v>
      </c>
      <c r="AG218" s="193">
        <f t="shared" ref="AG218" si="1225">IF(AND($D$1="二交代制",AG$17&gt;=1,AG$17&lt;=28,AG77="当",AH77="明",AI77="休",AJ77="当"),10,IF(AND($D$1="三交代制",AG$17&gt;=2,AG$17&lt;=30,OR(AG77="準",AG77="深"),OR(AH77="準",AH77="深"),OR(AI77="準",AI77="深")),20,IF(AND($D$1="二交代制",OR(AG77="当",AG77="明"),NOT(OR(AND(AG77="当",OR(AH77="明",AG$17=31,AH$18="×"),OR(AI77="休",AG$17=30,AG$17=31,AI$18="×")),AND(AG77="明",OR(AF77="当",AG$17=1),OR(AH77="休",AG$17=31,AH$18="×"))))),30,IF(AND($D$1="三交代制",AF77&lt;&gt;"準",AF77&lt;&gt;"深",OR(AG77="準",AG77="深"),(NOT(OR(AND(AG77="準",OR(AF77="日",AF77="休",AG$17=1,AND(AH77&lt;&gt;"準",AH77&lt;&gt;"深",AF77="")),OR(AH77="休",AND(AH77="準",OR(AI77="休",AG$17=30,AI$18="×")),AG$17=31,AH$18="×",AH77="")),AND(AG77="深",OR(AF77="休",AG$17=1,AND(AH77&lt;&gt;"準",AH77&lt;&gt;"深",AF77="")),OR(AH77="休",AND(OR(AH77="準",AH77="深"),OR(AI77="休",AG$17=30,AI$18="×")),AG$17=31,AH$18="×",AH77="")))))),40,0))))</f>
        <v>0</v>
      </c>
      <c r="AH218" s="193">
        <f t="shared" ref="AH218" si="1226">IF(AND($D$1="二交代制",AH$17&gt;=1,AH$17&lt;=28,AH77="当",AI77="明",AJ77="休",AK77="当"),10,IF(AND($D$1="三交代制",AH$17&gt;=2,AH$17&lt;=30,OR(AH77="準",AH77="深"),OR(AI77="準",AI77="深"),OR(AJ77="準",AJ77="深")),20,IF(AND($D$1="二交代制",OR(AH77="当",AH77="明"),NOT(OR(AND(AH77="当",OR(AI77="明",AH$17=31,AI$18="×"),OR(AJ77="休",AH$17=30,AH$17=31,AJ$18="×")),AND(AH77="明",OR(AG77="当",AH$17=1),OR(AI77="休",AH$17=31,AI$18="×"))))),30,IF(AND($D$1="三交代制",AG77&lt;&gt;"準",AG77&lt;&gt;"深",OR(AH77="準",AH77="深"),(NOT(OR(AND(AH77="準",OR(AG77="日",AG77="休",AH$17=1,AND(AI77&lt;&gt;"準",AI77&lt;&gt;"深",AG77="")),OR(AI77="休",AND(AI77="準",OR(AJ77="休",AH$17=30,AJ$18="×")),AH$17=31,AI$18="×",AI77="")),AND(AH77="深",OR(AG77="休",AH$17=1,AND(AI77&lt;&gt;"準",AI77&lt;&gt;"深",AG77="")),OR(AI77="休",AND(OR(AI77="準",AI77="深"),OR(AJ77="休",AH$17=30,AJ$18="×")),AH$17=31,AI$18="×",AI77="")))))),40,0))))</f>
        <v>0</v>
      </c>
      <c r="AI218" s="193">
        <f t="shared" ref="AI218" si="1227">IF(AND($D$1="二交代制",AI$17&gt;=1,AI$17&lt;=28,AI77="当",AJ77="明",AK77="休",AL77="当"),10,IF(AND($D$1="三交代制",AI$17&gt;=2,AI$17&lt;=30,OR(AI77="準",AI77="深"),OR(AJ77="準",AJ77="深"),OR(AK77="準",AK77="深")),20,IF(AND($D$1="二交代制",OR(AI77="当",AI77="明"),NOT(OR(AND(AI77="当",OR(AJ77="明",AI$17=31,AJ$18="×"),OR(AK77="休",AI$17=30,AI$17=31,AK$18="×")),AND(AI77="明",OR(AH77="当",AI$17=1),OR(AJ77="休",AI$17=31,AJ$18="×"))))),30,IF(AND($D$1="三交代制",AH77&lt;&gt;"準",AH77&lt;&gt;"深",OR(AI77="準",AI77="深"),(NOT(OR(AND(AI77="準",OR(AH77="日",AH77="休",AI$17=1,AND(AJ77&lt;&gt;"準",AJ77&lt;&gt;"深",AH77="")),OR(AJ77="休",AND(AJ77="準",OR(AK77="休",AI$17=30,AK$18="×")),AI$17=31,AJ$18="×",AJ77="")),AND(AI77="深",OR(AH77="休",AI$17=1,AND(AJ77&lt;&gt;"準",AJ77&lt;&gt;"深",AH77="")),OR(AJ77="休",AND(OR(AJ77="準",AJ77="深"),OR(AK77="休",AI$17=30,AK$18="×")),AI$17=31,AJ$18="×",AJ77="")))))),40,0))))</f>
        <v>0</v>
      </c>
      <c r="AJ218" s="193">
        <f t="shared" ref="AJ218" si="1228">IF(AND($D$1="二交代制",AJ$17&gt;=1,AJ$17&lt;=28,AJ77="当",AK77="明",AL77="休",AM77="当"),10,IF(AND($D$1="三交代制",AJ$17&gt;=2,AJ$17&lt;=30,OR(AJ77="準",AJ77="深"),OR(AK77="準",AK77="深"),OR(AL77="準",AL77="深")),20,IF(AND($D$1="二交代制",OR(AJ77="当",AJ77="明"),NOT(OR(AND(AJ77="当",OR(AK77="明",AJ$17=31,AK$18="×"),OR(AL77="休",AJ$17=30,AJ$17=31,AL$18="×")),AND(AJ77="明",OR(AI77="当",AJ$17=1),OR(AK77="休",AJ$17=31,AK$18="×"))))),30,IF(AND($D$1="三交代制",AI77&lt;&gt;"準",AI77&lt;&gt;"深",OR(AJ77="準",AJ77="深"),(NOT(OR(AND(AJ77="準",OR(AI77="日",AI77="休",AJ$17=1,AND(AK77&lt;&gt;"準",AK77&lt;&gt;"深",AI77="")),OR(AK77="休",AND(AK77="準",OR(AL77="休",AJ$17=30,AL$18="×")),AJ$17=31,AK$18="×",AK77="")),AND(AJ77="深",OR(AI77="休",AJ$17=1,AND(AK77&lt;&gt;"準",AK77&lt;&gt;"深",AI77="")),OR(AK77="休",AND(OR(AK77="準",AK77="深"),OR(AL77="休",AJ$17=30,AL$18="×")),AJ$17=31,AK$18="×",AK77="")))))),40,0))))</f>
        <v>0</v>
      </c>
      <c r="AK218" s="193">
        <f t="shared" ref="AK218" si="1229">IF(AND($D$1="二交代制",AK$17&gt;=1,AK$17&lt;=28,AK77="当",AL77="明",AM77="休",AN77="当"),10,IF(AND($D$1="三交代制",AK$17&gt;=2,AK$17&lt;=30,OR(AK77="準",AK77="深"),OR(AL77="準",AL77="深"),OR(AM77="準",AM77="深")),20,IF(AND($D$1="二交代制",OR(AK77="当",AK77="明"),NOT(OR(AND(AK77="当",OR(AL77="明",AK$17=31,AL$18="×"),OR(AM77="休",AK$17=30,AK$17=31,AM$18="×")),AND(AK77="明",OR(AJ77="当",AK$17=1),OR(AL77="休",AK$17=31,AL$18="×"))))),30,IF(AND($D$1="三交代制",AJ77&lt;&gt;"準",AJ77&lt;&gt;"深",OR(AK77="準",AK77="深"),(NOT(OR(AND(AK77="準",OR(AJ77="日",AJ77="休",AK$17=1,AND(AL77&lt;&gt;"準",AL77&lt;&gt;"深",AJ77="")),OR(AL77="休",AND(AL77="準",OR(AM77="休",AK$17=30,AM$18="×")),AK$17=31,AL$18="×",AL77="")),AND(AK77="深",OR(AJ77="休",AK$17=1,AND(AL77&lt;&gt;"準",AL77&lt;&gt;"深",AJ77="")),OR(AL77="休",AND(OR(AL77="準",AL77="深"),OR(AM77="休",AK$17=30,AM$18="×")),AK$17=31,AL$18="×",AL77="")))))),40,0))))</f>
        <v>0</v>
      </c>
      <c r="AL218" s="193">
        <f t="shared" ref="AL218" si="1230">IF(AND($D$1="二交代制",AL$17&gt;=1,AL$17&lt;=28,AL77="当",AM77="明",AN77="休",AO77="当"),10,IF(AND($D$1="三交代制",AL$17&gt;=2,AL$17&lt;=30,OR(AL77="準",AL77="深"),OR(AM77="準",AM77="深"),OR(AN77="準",AN77="深")),20,IF(AND($D$1="二交代制",OR(AL77="当",AL77="明"),NOT(OR(AND(AL77="当",OR(AM77="明",AL$17=31,AM$18="×"),OR(AN77="休",AL$17=30,AL$17=31,AN$18="×")),AND(AL77="明",OR(AK77="当",AL$17=1),OR(AM77="休",AL$17=31,AM$18="×"))))),30,IF(AND($D$1="三交代制",AK77&lt;&gt;"準",AK77&lt;&gt;"深",OR(AL77="準",AL77="深"),(NOT(OR(AND(AL77="準",OR(AK77="日",AK77="休",AL$17=1,AND(AM77&lt;&gt;"準",AM77&lt;&gt;"深",AK77="")),OR(AM77="休",AND(AM77="準",OR(AN77="休",AL$17=30,AN$18="×")),AL$17=31,AM$18="×",AM77="")),AND(AL77="深",OR(AK77="休",AL$17=1,AND(AM77&lt;&gt;"準",AM77&lt;&gt;"深",AK77="")),OR(AM77="休",AND(OR(AM77="準",AM77="深"),OR(AN77="休",AL$17=30,AN$18="×")),AL$17=31,AM$18="×",AM77="")))))),40,0))))</f>
        <v>0</v>
      </c>
      <c r="AM218" s="193">
        <f t="shared" ref="AM218" si="1231">IF(AND($D$1="二交代制",AM$17&gt;=1,AM$17&lt;=28,AM77="当",AN77="明",AO77="休",AP77="当"),10,IF(AND($D$1="三交代制",AM$17&gt;=2,AM$17&lt;=30,OR(AM77="準",AM77="深"),OR(AN77="準",AN77="深"),OR(AO77="準",AO77="深")),20,IF(AND($D$1="二交代制",OR(AM77="当",AM77="明"),NOT(OR(AND(AM77="当",OR(AN77="明",AM$17=31,AN$18="×"),OR(AO77="休",AM$17=30,AM$17=31,AO$18="×")),AND(AM77="明",OR(AL77="当",AM$17=1),OR(AN77="休",AM$17=31,AN$18="×"))))),30,IF(AND($D$1="三交代制",AL77&lt;&gt;"準",AL77&lt;&gt;"深",OR(AM77="準",AM77="深"),(NOT(OR(AND(AM77="準",OR(AL77="日",AL77="休",AM$17=1,AND(AN77&lt;&gt;"準",AN77&lt;&gt;"深",AL77="")),OR(AN77="休",AND(AN77="準",OR(AO77="休",AM$17=30,AO$18="×")),AM$17=31,AN$18="×",AN77="")),AND(AM77="深",OR(AL77="休",AM$17=1,AND(AN77&lt;&gt;"準",AN77&lt;&gt;"深",AL77="")),OR(AN77="休",AND(OR(AN77="準",AN77="深"),OR(AO77="休",AM$17=30,AO$18="×")),AM$17=31,AN$18="×",AN77="")))))),40,0))))</f>
        <v>0</v>
      </c>
      <c r="AN218" s="193">
        <f t="shared" ref="AN218" si="1232">IF(AND($D$1="二交代制",AN$17&gt;=1,AN$17&lt;=28,AN77="当",AO77="明",AP77="休",AQ77="当"),10,IF(AND($D$1="三交代制",AN$17&gt;=2,AN$17&lt;=30,OR(AN77="準",AN77="深"),OR(AO77="準",AO77="深"),OR(AP77="準",AP77="深")),20,IF(AND($D$1="二交代制",OR(AN77="当",AN77="明"),NOT(OR(AND(AN77="当",OR(AO77="明",AN$17=31,AO$18="×"),OR(AP77="休",AN$17=30,AN$17=31,AP$18="×")),AND(AN77="明",OR(AM77="当",AN$17=1),OR(AO77="休",AN$17=31,AO$18="×"))))),30,IF(AND($D$1="三交代制",AM77&lt;&gt;"準",AM77&lt;&gt;"深",OR(AN77="準",AN77="深"),(NOT(OR(AND(AN77="準",OR(AM77="日",AM77="休",AN$17=1,AND(AO77&lt;&gt;"準",AO77&lt;&gt;"深",AM77="")),OR(AO77="休",AND(AO77="準",OR(AP77="休",AN$17=30,AP$18="×")),AN$17=31,AO$18="×",AO77="")),AND(AN77="深",OR(AM77="休",AN$17=1,AND(AO77&lt;&gt;"準",AO77&lt;&gt;"深",AM77="")),OR(AO77="休",AND(OR(AO77="準",AO77="深"),OR(AP77="休",AN$17=30,AP$18="×")),AN$17=31,AO$18="×",AO77="")))))),40,0))))</f>
        <v>0</v>
      </c>
      <c r="AO218" s="193">
        <f t="shared" ref="AO218" si="1233">IF(AND($D$1="二交代制",AO$17&gt;=1,AO$17&lt;=28,AO77="当",AP77="明",AQ77="休",AR77="当"),10,IF(AND($D$1="三交代制",AO$17&gt;=2,AO$17&lt;=30,OR(AO77="準",AO77="深"),OR(AP77="準",AP77="深"),OR(AQ77="準",AQ77="深")),20,IF(AND($D$1="二交代制",OR(AO77="当",AO77="明"),NOT(OR(AND(AO77="当",OR(AP77="明",AO$17=31,AP$18="×"),OR(AQ77="休",AO$17=30,AO$17=31,AQ$18="×")),AND(AO77="明",OR(AN77="当",AO$17=1),OR(AP77="休",AO$17=31,AP$18="×"))))),30,IF(AND($D$1="三交代制",AN77&lt;&gt;"準",AN77&lt;&gt;"深",OR(AO77="準",AO77="深"),(NOT(OR(AND(AO77="準",OR(AN77="日",AN77="休",AO$17=1,AND(AP77&lt;&gt;"準",AP77&lt;&gt;"深",AN77="")),OR(AP77="休",AND(AP77="準",OR(AQ77="休",AO$17=30,AQ$18="×")),AO$17=31,AP$18="×",AP77="")),AND(AO77="深",OR(AN77="休",AO$17=1,AND(AP77&lt;&gt;"準",AP77&lt;&gt;"深",AN77="")),OR(AP77="休",AND(OR(AP77="準",AP77="深"),OR(AQ77="休",AO$17=30,AQ$18="×")),AO$17=31,AP$18="×",AP77="")))))),40,0))))</f>
        <v>0</v>
      </c>
      <c r="AP218" s="100"/>
      <c r="AQ218" s="100"/>
    </row>
    <row r="219" spans="4:43" x14ac:dyDescent="0.4">
      <c r="D219" s="93"/>
      <c r="E219" s="93"/>
      <c r="F219" s="93"/>
      <c r="G219" s="93"/>
      <c r="H219" s="93"/>
      <c r="I219" s="308"/>
      <c r="J219" s="202"/>
      <c r="K219" s="193"/>
      <c r="L219" s="193"/>
      <c r="M219" s="193"/>
      <c r="N219" s="193"/>
      <c r="O219" s="193"/>
      <c r="P219" s="193"/>
      <c r="Q219" s="193"/>
      <c r="R219" s="193"/>
      <c r="S219" s="193"/>
      <c r="T219" s="193"/>
      <c r="U219" s="193"/>
      <c r="V219" s="193"/>
      <c r="W219" s="193"/>
      <c r="X219" s="193"/>
      <c r="Y219" s="193"/>
      <c r="Z219" s="193"/>
      <c r="AA219" s="193"/>
      <c r="AB219" s="193"/>
      <c r="AC219" s="193"/>
      <c r="AD219" s="193"/>
      <c r="AE219" s="193"/>
      <c r="AF219" s="193"/>
      <c r="AG219" s="193"/>
      <c r="AH219" s="193"/>
      <c r="AI219" s="193"/>
      <c r="AJ219" s="193"/>
      <c r="AK219" s="193"/>
      <c r="AL219" s="193"/>
      <c r="AM219" s="193"/>
      <c r="AN219" s="193"/>
      <c r="AO219" s="193"/>
      <c r="AP219" s="100"/>
      <c r="AQ219" s="100"/>
    </row>
    <row r="220" spans="4:43" x14ac:dyDescent="0.4">
      <c r="D220" s="104"/>
      <c r="E220" s="104"/>
      <c r="F220" s="104"/>
      <c r="G220" s="104"/>
      <c r="H220" s="104"/>
      <c r="I220" s="342" t="s">
        <v>72</v>
      </c>
      <c r="J220" s="201" t="str">
        <f t="shared" ref="J220" si="1234">E79</f>
        <v>畑中</v>
      </c>
      <c r="K220" s="193">
        <f t="shared" ref="K220" si="1235">IF(AND($D$1="二交代制",K$17&gt;=1,K$17&lt;=28,K79="当",L79="明",M79="休",N79="当"),10,IF(AND($D$1="三交代制",K$17&gt;=2,K$17&lt;=30,OR(K79="準",K79="深"),OR(L79="準",L79="深"),OR(M79="準",M79="深")),20,IF(AND($D$1="二交代制",OR(K79="当",K79="明"),NOT(OR(AND(K79="当",OR(L79="明",K$17=31,L$18="×"),OR(M79="休",K$17=30,K$17=31,M$18="×")),AND(K79="明",OR(J79="当",K$17=1),OR(L79="休",K$17=31,L$18="×"))))),30,IF(AND($D$1="三交代制",J79&lt;&gt;"準",J79&lt;&gt;"深",OR(K79="準",K79="深"),(NOT(OR(AND(K79="準",OR(J79="日",J79="休",K$17=1,AND(L79&lt;&gt;"準",L79&lt;&gt;"深",J79="")),OR(L79="休",AND(L79="準",OR(M79="休",K$17=30,M$18="×")),K$17=31,L$18="×",L79="")),AND(K79="深",OR(J79="休",K$17=1,AND(L79&lt;&gt;"準",L79&lt;&gt;"深",J79="")),OR(L79="休",AND(OR(L79="準",L79="深"),OR(M79="休",K$17=30,M$18="×")),K$17=31,L$18="×",L79="")))))),40,0))))</f>
        <v>0</v>
      </c>
      <c r="L220" s="193">
        <f t="shared" ref="L220" si="1236">IF(AND($D$1="二交代制",L$17&gt;=1,L$17&lt;=28,L79="当",M79="明",N79="休",O79="当"),10,IF(AND($D$1="三交代制",L$17&gt;=2,L$17&lt;=30,OR(L79="準",L79="深"),OR(M79="準",M79="深"),OR(N79="準",N79="深")),20,IF(AND($D$1="二交代制",OR(L79="当",L79="明"),NOT(OR(AND(L79="当",OR(M79="明",L$17=31,M$18="×"),OR(N79="休",L$17=30,L$17=31,N$18="×")),AND(L79="明",OR(K79="当",L$17=1),OR(M79="休",L$17=31,M$18="×"))))),30,IF(AND($D$1="三交代制",K79&lt;&gt;"準",K79&lt;&gt;"深",OR(L79="準",L79="深"),(NOT(OR(AND(L79="準",OR(K79="日",K79="休",L$17=1,AND(M79&lt;&gt;"準",M79&lt;&gt;"深",K79="")),OR(M79="休",AND(M79="準",OR(N79="休",L$17=30,N$18="×")),L$17=31,M$18="×",M79="")),AND(L79="深",OR(K79="休",L$17=1,AND(M79&lt;&gt;"準",M79&lt;&gt;"深",K79="")),OR(M79="休",AND(OR(M79="準",M79="深"),OR(N79="休",L$17=30,N$18="×")),L$17=31,M$18="×",M79="")))))),40,0))))</f>
        <v>0</v>
      </c>
      <c r="M220" s="193">
        <f t="shared" ref="M220" si="1237">IF(AND($D$1="二交代制",M$17&gt;=1,M$17&lt;=28,M79="当",N79="明",O79="休",P79="当"),10,IF(AND($D$1="三交代制",M$17&gt;=2,M$17&lt;=30,OR(M79="準",M79="深"),OR(N79="準",N79="深"),OR(O79="準",O79="深")),20,IF(AND($D$1="二交代制",OR(M79="当",M79="明"),NOT(OR(AND(M79="当",OR(N79="明",M$17=31,N$18="×"),OR(O79="休",M$17=30,M$17=31,O$18="×")),AND(M79="明",OR(L79="当",M$17=1),OR(N79="休",M$17=31,N$18="×"))))),30,IF(AND($D$1="三交代制",L79&lt;&gt;"準",L79&lt;&gt;"深",OR(M79="準",M79="深"),(NOT(OR(AND(M79="準",OR(L79="日",L79="休",M$17=1,AND(N79&lt;&gt;"準",N79&lt;&gt;"深",L79="")),OR(N79="休",AND(N79="準",OR(O79="休",M$17=30,O$18="×")),M$17=31,N$18="×",N79="")),AND(M79="深",OR(L79="休",M$17=1,AND(N79&lt;&gt;"準",N79&lt;&gt;"深",L79="")),OR(N79="休",AND(OR(N79="準",N79="深"),OR(O79="休",M$17=30,O$18="×")),M$17=31,N$18="×",N79="")))))),40,0))))</f>
        <v>0</v>
      </c>
      <c r="N220" s="193">
        <f t="shared" ref="N220" si="1238">IF(AND($D$1="二交代制",N$17&gt;=1,N$17&lt;=28,N79="当",O79="明",P79="休",Q79="当"),10,IF(AND($D$1="三交代制",N$17&gt;=2,N$17&lt;=30,OR(N79="準",N79="深"),OR(O79="準",O79="深"),OR(P79="準",P79="深")),20,IF(AND($D$1="二交代制",OR(N79="当",N79="明"),NOT(OR(AND(N79="当",OR(O79="明",N$17=31,O$18="×"),OR(P79="休",N$17=30,N$17=31,P$18="×")),AND(N79="明",OR(M79="当",N$17=1),OR(O79="休",N$17=31,O$18="×"))))),30,IF(AND($D$1="三交代制",M79&lt;&gt;"準",M79&lt;&gt;"深",OR(N79="準",N79="深"),(NOT(OR(AND(N79="準",OR(M79="日",M79="休",N$17=1,AND(O79&lt;&gt;"準",O79&lt;&gt;"深",M79="")),OR(O79="休",AND(O79="準",OR(P79="休",N$17=30,P$18="×")),N$17=31,O$18="×",O79="")),AND(N79="深",OR(M79="休",N$17=1,AND(O79&lt;&gt;"準",O79&lt;&gt;"深",M79="")),OR(O79="休",AND(OR(O79="準",O79="深"),OR(P79="休",N$17=30,P$18="×")),N$17=31,O$18="×",O79="")))))),40,0))))</f>
        <v>0</v>
      </c>
      <c r="O220" s="193">
        <f t="shared" ref="O220" si="1239">IF(AND($D$1="二交代制",O$17&gt;=1,O$17&lt;=28,O79="当",P79="明",Q79="休",R79="当"),10,IF(AND($D$1="三交代制",O$17&gt;=2,O$17&lt;=30,OR(O79="準",O79="深"),OR(P79="準",P79="深"),OR(Q79="準",Q79="深")),20,IF(AND($D$1="二交代制",OR(O79="当",O79="明"),NOT(OR(AND(O79="当",OR(P79="明",O$17=31,P$18="×"),OR(Q79="休",O$17=30,O$17=31,Q$18="×")),AND(O79="明",OR(N79="当",O$17=1),OR(P79="休",O$17=31,P$18="×"))))),30,IF(AND($D$1="三交代制",N79&lt;&gt;"準",N79&lt;&gt;"深",OR(O79="準",O79="深"),(NOT(OR(AND(O79="準",OR(N79="日",N79="休",O$17=1,AND(P79&lt;&gt;"準",P79&lt;&gt;"深",N79="")),OR(P79="休",AND(P79="準",OR(Q79="休",O$17=30,Q$18="×")),O$17=31,P$18="×",P79="")),AND(O79="深",OR(N79="休",O$17=1,AND(P79&lt;&gt;"準",P79&lt;&gt;"深",N79="")),OR(P79="休",AND(OR(P79="準",P79="深"),OR(Q79="休",O$17=30,Q$18="×")),O$17=31,P$18="×",P79="")))))),40,0))))</f>
        <v>0</v>
      </c>
      <c r="P220" s="193">
        <f t="shared" ref="P220" si="1240">IF(AND($D$1="二交代制",P$17&gt;=1,P$17&lt;=28,P79="当",Q79="明",R79="休",S79="当"),10,IF(AND($D$1="三交代制",P$17&gt;=2,P$17&lt;=30,OR(P79="準",P79="深"),OR(Q79="準",Q79="深"),OR(R79="準",R79="深")),20,IF(AND($D$1="二交代制",OR(P79="当",P79="明"),NOT(OR(AND(P79="当",OR(Q79="明",P$17=31,Q$18="×"),OR(R79="休",P$17=30,P$17=31,R$18="×")),AND(P79="明",OR(O79="当",P$17=1),OR(Q79="休",P$17=31,Q$18="×"))))),30,IF(AND($D$1="三交代制",O79&lt;&gt;"準",O79&lt;&gt;"深",OR(P79="準",P79="深"),(NOT(OR(AND(P79="準",OR(O79="日",O79="休",P$17=1,AND(Q79&lt;&gt;"準",Q79&lt;&gt;"深",O79="")),OR(Q79="休",AND(Q79="準",OR(R79="休",P$17=30,R$18="×")),P$17=31,Q$18="×",Q79="")),AND(P79="深",OR(O79="休",P$17=1,AND(Q79&lt;&gt;"準",Q79&lt;&gt;"深",O79="")),OR(Q79="休",AND(OR(Q79="準",Q79="深"),OR(R79="休",P$17=30,R$18="×")),P$17=31,Q$18="×",Q79="")))))),40,0))))</f>
        <v>0</v>
      </c>
      <c r="Q220" s="193">
        <f t="shared" ref="Q220" si="1241">IF(AND($D$1="二交代制",Q$17&gt;=1,Q$17&lt;=28,Q79="当",R79="明",S79="休",T79="当"),10,IF(AND($D$1="三交代制",Q$17&gt;=2,Q$17&lt;=30,OR(Q79="準",Q79="深"),OR(R79="準",R79="深"),OR(S79="準",S79="深")),20,IF(AND($D$1="二交代制",OR(Q79="当",Q79="明"),NOT(OR(AND(Q79="当",OR(R79="明",Q$17=31,R$18="×"),OR(S79="休",Q$17=30,Q$17=31,S$18="×")),AND(Q79="明",OR(P79="当",Q$17=1),OR(R79="休",Q$17=31,R$18="×"))))),30,IF(AND($D$1="三交代制",P79&lt;&gt;"準",P79&lt;&gt;"深",OR(Q79="準",Q79="深"),(NOT(OR(AND(Q79="準",OR(P79="日",P79="休",Q$17=1,AND(R79&lt;&gt;"準",R79&lt;&gt;"深",P79="")),OR(R79="休",AND(R79="準",OR(S79="休",Q$17=30,S$18="×")),Q$17=31,R$18="×",R79="")),AND(Q79="深",OR(P79="休",Q$17=1,AND(R79&lt;&gt;"準",R79&lt;&gt;"深",P79="")),OR(R79="休",AND(OR(R79="準",R79="深"),OR(S79="休",Q$17=30,S$18="×")),Q$17=31,R$18="×",R79="")))))),40,0))))</f>
        <v>0</v>
      </c>
      <c r="R220" s="193">
        <f t="shared" ref="R220" si="1242">IF(AND($D$1="二交代制",R$17&gt;=1,R$17&lt;=28,R79="当",S79="明",T79="休",U79="当"),10,IF(AND($D$1="三交代制",R$17&gt;=2,R$17&lt;=30,OR(R79="準",R79="深"),OR(S79="準",S79="深"),OR(T79="準",T79="深")),20,IF(AND($D$1="二交代制",OR(R79="当",R79="明"),NOT(OR(AND(R79="当",OR(S79="明",R$17=31,S$18="×"),OR(T79="休",R$17=30,R$17=31,T$18="×")),AND(R79="明",OR(Q79="当",R$17=1),OR(S79="休",R$17=31,S$18="×"))))),30,IF(AND($D$1="三交代制",Q79&lt;&gt;"準",Q79&lt;&gt;"深",OR(R79="準",R79="深"),(NOT(OR(AND(R79="準",OR(Q79="日",Q79="休",R$17=1,AND(S79&lt;&gt;"準",S79&lt;&gt;"深",Q79="")),OR(S79="休",AND(S79="準",OR(T79="休",R$17=30,T$18="×")),R$17=31,S$18="×",S79="")),AND(R79="深",OR(Q79="休",R$17=1,AND(S79&lt;&gt;"準",S79&lt;&gt;"深",Q79="")),OR(S79="休",AND(OR(S79="準",S79="深"),OR(T79="休",R$17=30,T$18="×")),R$17=31,S$18="×",S79="")))))),40,0))))</f>
        <v>0</v>
      </c>
      <c r="S220" s="193">
        <f t="shared" ref="S220" si="1243">IF(AND($D$1="二交代制",S$17&gt;=1,S$17&lt;=28,S79="当",T79="明",U79="休",V79="当"),10,IF(AND($D$1="三交代制",S$17&gt;=2,S$17&lt;=30,OR(S79="準",S79="深"),OR(T79="準",T79="深"),OR(U79="準",U79="深")),20,IF(AND($D$1="二交代制",OR(S79="当",S79="明"),NOT(OR(AND(S79="当",OR(T79="明",S$17=31,T$18="×"),OR(U79="休",S$17=30,S$17=31,U$18="×")),AND(S79="明",OR(R79="当",S$17=1),OR(T79="休",S$17=31,T$18="×"))))),30,IF(AND($D$1="三交代制",R79&lt;&gt;"準",R79&lt;&gt;"深",OR(S79="準",S79="深"),(NOT(OR(AND(S79="準",OR(R79="日",R79="休",S$17=1,AND(T79&lt;&gt;"準",T79&lt;&gt;"深",R79="")),OR(T79="休",AND(T79="準",OR(U79="休",S$17=30,U$18="×")),S$17=31,T$18="×",T79="")),AND(S79="深",OR(R79="休",S$17=1,AND(T79&lt;&gt;"準",T79&lt;&gt;"深",R79="")),OR(T79="休",AND(OR(T79="準",T79="深"),OR(U79="休",S$17=30,U$18="×")),S$17=31,T$18="×",T79="")))))),40,0))))</f>
        <v>0</v>
      </c>
      <c r="T220" s="193">
        <f t="shared" ref="T220" si="1244">IF(AND($D$1="二交代制",T$17&gt;=1,T$17&lt;=28,T79="当",U79="明",V79="休",W79="当"),10,IF(AND($D$1="三交代制",T$17&gt;=2,T$17&lt;=30,OR(T79="準",T79="深"),OR(U79="準",U79="深"),OR(V79="準",V79="深")),20,IF(AND($D$1="二交代制",OR(T79="当",T79="明"),NOT(OR(AND(T79="当",OR(U79="明",T$17=31,U$18="×"),OR(V79="休",T$17=30,T$17=31,V$18="×")),AND(T79="明",OR(S79="当",T$17=1),OR(U79="休",T$17=31,U$18="×"))))),30,IF(AND($D$1="三交代制",S79&lt;&gt;"準",S79&lt;&gt;"深",OR(T79="準",T79="深"),(NOT(OR(AND(T79="準",OR(S79="日",S79="休",T$17=1,AND(U79&lt;&gt;"準",U79&lt;&gt;"深",S79="")),OR(U79="休",AND(U79="準",OR(V79="休",T$17=30,V$18="×")),T$17=31,U$18="×",U79="")),AND(T79="深",OR(S79="休",T$17=1,AND(U79&lt;&gt;"準",U79&lt;&gt;"深",S79="")),OR(U79="休",AND(OR(U79="準",U79="深"),OR(V79="休",T$17=30,V$18="×")),T$17=31,U$18="×",U79="")))))),40,0))))</f>
        <v>0</v>
      </c>
      <c r="U220" s="193">
        <f t="shared" ref="U220" si="1245">IF(AND($D$1="二交代制",U$17&gt;=1,U$17&lt;=28,U79="当",V79="明",W79="休",X79="当"),10,IF(AND($D$1="三交代制",U$17&gt;=2,U$17&lt;=30,OR(U79="準",U79="深"),OR(V79="準",V79="深"),OR(W79="準",W79="深")),20,IF(AND($D$1="二交代制",OR(U79="当",U79="明"),NOT(OR(AND(U79="当",OR(V79="明",U$17=31,V$18="×"),OR(W79="休",U$17=30,U$17=31,W$18="×")),AND(U79="明",OR(T79="当",U$17=1),OR(V79="休",U$17=31,V$18="×"))))),30,IF(AND($D$1="三交代制",T79&lt;&gt;"準",T79&lt;&gt;"深",OR(U79="準",U79="深"),(NOT(OR(AND(U79="準",OR(T79="日",T79="休",U$17=1,AND(V79&lt;&gt;"準",V79&lt;&gt;"深",T79="")),OR(V79="休",AND(V79="準",OR(W79="休",U$17=30,W$18="×")),U$17=31,V$18="×",V79="")),AND(U79="深",OR(T79="休",U$17=1,AND(V79&lt;&gt;"準",V79&lt;&gt;"深",T79="")),OR(V79="休",AND(OR(V79="準",V79="深"),OR(W79="休",U$17=30,W$18="×")),U$17=31,V$18="×",V79="")))))),40,0))))</f>
        <v>0</v>
      </c>
      <c r="V220" s="193">
        <f t="shared" ref="V220" si="1246">IF(AND($D$1="二交代制",V$17&gt;=1,V$17&lt;=28,V79="当",W79="明",X79="休",Y79="当"),10,IF(AND($D$1="三交代制",V$17&gt;=2,V$17&lt;=30,OR(V79="準",V79="深"),OR(W79="準",W79="深"),OR(X79="準",X79="深")),20,IF(AND($D$1="二交代制",OR(V79="当",V79="明"),NOT(OR(AND(V79="当",OR(W79="明",V$17=31,W$18="×"),OR(X79="休",V$17=30,V$17=31,X$18="×")),AND(V79="明",OR(U79="当",V$17=1),OR(W79="休",V$17=31,W$18="×"))))),30,IF(AND($D$1="三交代制",U79&lt;&gt;"準",U79&lt;&gt;"深",OR(V79="準",V79="深"),(NOT(OR(AND(V79="準",OR(U79="日",U79="休",V$17=1,AND(W79&lt;&gt;"準",W79&lt;&gt;"深",U79="")),OR(W79="休",AND(W79="準",OR(X79="休",V$17=30,X$18="×")),V$17=31,W$18="×",W79="")),AND(V79="深",OR(U79="休",V$17=1,AND(W79&lt;&gt;"準",W79&lt;&gt;"深",U79="")),OR(W79="休",AND(OR(W79="準",W79="深"),OR(X79="休",V$17=30,X$18="×")),V$17=31,W$18="×",W79="")))))),40,0))))</f>
        <v>0</v>
      </c>
      <c r="W220" s="193">
        <f t="shared" ref="W220" si="1247">IF(AND($D$1="二交代制",W$17&gt;=1,W$17&lt;=28,W79="当",X79="明",Y79="休",Z79="当"),10,IF(AND($D$1="三交代制",W$17&gt;=2,W$17&lt;=30,OR(W79="準",W79="深"),OR(X79="準",X79="深"),OR(Y79="準",Y79="深")),20,IF(AND($D$1="二交代制",OR(W79="当",W79="明"),NOT(OR(AND(W79="当",OR(X79="明",W$17=31,X$18="×"),OR(Y79="休",W$17=30,W$17=31,Y$18="×")),AND(W79="明",OR(V79="当",W$17=1),OR(X79="休",W$17=31,X$18="×"))))),30,IF(AND($D$1="三交代制",V79&lt;&gt;"準",V79&lt;&gt;"深",OR(W79="準",W79="深"),(NOT(OR(AND(W79="準",OR(V79="日",V79="休",W$17=1,AND(X79&lt;&gt;"準",X79&lt;&gt;"深",V79="")),OR(X79="休",AND(X79="準",OR(Y79="休",W$17=30,Y$18="×")),W$17=31,X$18="×",X79="")),AND(W79="深",OR(V79="休",W$17=1,AND(X79&lt;&gt;"準",X79&lt;&gt;"深",V79="")),OR(X79="休",AND(OR(X79="準",X79="深"),OR(Y79="休",W$17=30,Y$18="×")),W$17=31,X$18="×",X79="")))))),40,0))))</f>
        <v>0</v>
      </c>
      <c r="X220" s="193">
        <f t="shared" ref="X220" si="1248">IF(AND($D$1="二交代制",X$17&gt;=1,X$17&lt;=28,X79="当",Y79="明",Z79="休",AA79="当"),10,IF(AND($D$1="三交代制",X$17&gt;=2,X$17&lt;=30,OR(X79="準",X79="深"),OR(Y79="準",Y79="深"),OR(Z79="準",Z79="深")),20,IF(AND($D$1="二交代制",OR(X79="当",X79="明"),NOT(OR(AND(X79="当",OR(Y79="明",X$17=31,Y$18="×"),OR(Z79="休",X$17=30,X$17=31,Z$18="×")),AND(X79="明",OR(W79="当",X$17=1),OR(Y79="休",X$17=31,Y$18="×"))))),30,IF(AND($D$1="三交代制",W79&lt;&gt;"準",W79&lt;&gt;"深",OR(X79="準",X79="深"),(NOT(OR(AND(X79="準",OR(W79="日",W79="休",X$17=1,AND(Y79&lt;&gt;"準",Y79&lt;&gt;"深",W79="")),OR(Y79="休",AND(Y79="準",OR(Z79="休",X$17=30,Z$18="×")),X$17=31,Y$18="×",Y79="")),AND(X79="深",OR(W79="休",X$17=1,AND(Y79&lt;&gt;"準",Y79&lt;&gt;"深",W79="")),OR(Y79="休",AND(OR(Y79="準",Y79="深"),OR(Z79="休",X$17=30,Z$18="×")),X$17=31,Y$18="×",Y79="")))))),40,0))))</f>
        <v>0</v>
      </c>
      <c r="Y220" s="193">
        <f t="shared" ref="Y220" si="1249">IF(AND($D$1="二交代制",Y$17&gt;=1,Y$17&lt;=28,Y79="当",Z79="明",AA79="休",AB79="当"),10,IF(AND($D$1="三交代制",Y$17&gt;=2,Y$17&lt;=30,OR(Y79="準",Y79="深"),OR(Z79="準",Z79="深"),OR(AA79="準",AA79="深")),20,IF(AND($D$1="二交代制",OR(Y79="当",Y79="明"),NOT(OR(AND(Y79="当",OR(Z79="明",Y$17=31,Z$18="×"),OR(AA79="休",Y$17=30,Y$17=31,AA$18="×")),AND(Y79="明",OR(X79="当",Y$17=1),OR(Z79="休",Y$17=31,Z$18="×"))))),30,IF(AND($D$1="三交代制",X79&lt;&gt;"準",X79&lt;&gt;"深",OR(Y79="準",Y79="深"),(NOT(OR(AND(Y79="準",OR(X79="日",X79="休",Y$17=1,AND(Z79&lt;&gt;"準",Z79&lt;&gt;"深",X79="")),OR(Z79="休",AND(Z79="準",OR(AA79="休",Y$17=30,AA$18="×")),Y$17=31,Z$18="×",Z79="")),AND(Y79="深",OR(X79="休",Y$17=1,AND(Z79&lt;&gt;"準",Z79&lt;&gt;"深",X79="")),OR(Z79="休",AND(OR(Z79="準",Z79="深"),OR(AA79="休",Y$17=30,AA$18="×")),Y$17=31,Z$18="×",Z79="")))))),40,0))))</f>
        <v>0</v>
      </c>
      <c r="Z220" s="193">
        <f t="shared" ref="Z220" si="1250">IF(AND($D$1="二交代制",Z$17&gt;=1,Z$17&lt;=28,Z79="当",AA79="明",AB79="休",AC79="当"),10,IF(AND($D$1="三交代制",Z$17&gt;=2,Z$17&lt;=30,OR(Z79="準",Z79="深"),OR(AA79="準",AA79="深"),OR(AB79="準",AB79="深")),20,IF(AND($D$1="二交代制",OR(Z79="当",Z79="明"),NOT(OR(AND(Z79="当",OR(AA79="明",Z$17=31,AA$18="×"),OR(AB79="休",Z$17=30,Z$17=31,AB$18="×")),AND(Z79="明",OR(Y79="当",Z$17=1),OR(AA79="休",Z$17=31,AA$18="×"))))),30,IF(AND($D$1="三交代制",Y79&lt;&gt;"準",Y79&lt;&gt;"深",OR(Z79="準",Z79="深"),(NOT(OR(AND(Z79="準",OR(Y79="日",Y79="休",Z$17=1,AND(AA79&lt;&gt;"準",AA79&lt;&gt;"深",Y79="")),OR(AA79="休",AND(AA79="準",OR(AB79="休",Z$17=30,AB$18="×")),Z$17=31,AA$18="×",AA79="")),AND(Z79="深",OR(Y79="休",Z$17=1,AND(AA79&lt;&gt;"準",AA79&lt;&gt;"深",Y79="")),OR(AA79="休",AND(OR(AA79="準",AA79="深"),OR(AB79="休",Z$17=30,AB$18="×")),Z$17=31,AA$18="×",AA79="")))))),40,0))))</f>
        <v>0</v>
      </c>
      <c r="AA220" s="193">
        <f t="shared" ref="AA220" si="1251">IF(AND($D$1="二交代制",AA$17&gt;=1,AA$17&lt;=28,AA79="当",AB79="明",AC79="休",AD79="当"),10,IF(AND($D$1="三交代制",AA$17&gt;=2,AA$17&lt;=30,OR(AA79="準",AA79="深"),OR(AB79="準",AB79="深"),OR(AC79="準",AC79="深")),20,IF(AND($D$1="二交代制",OR(AA79="当",AA79="明"),NOT(OR(AND(AA79="当",OR(AB79="明",AA$17=31,AB$18="×"),OR(AC79="休",AA$17=30,AA$17=31,AC$18="×")),AND(AA79="明",OR(Z79="当",AA$17=1),OR(AB79="休",AA$17=31,AB$18="×"))))),30,IF(AND($D$1="三交代制",Z79&lt;&gt;"準",Z79&lt;&gt;"深",OR(AA79="準",AA79="深"),(NOT(OR(AND(AA79="準",OR(Z79="日",Z79="休",AA$17=1,AND(AB79&lt;&gt;"準",AB79&lt;&gt;"深",Z79="")),OR(AB79="休",AND(AB79="準",OR(AC79="休",AA$17=30,AC$18="×")),AA$17=31,AB$18="×",AB79="")),AND(AA79="深",OR(Z79="休",AA$17=1,AND(AB79&lt;&gt;"準",AB79&lt;&gt;"深",Z79="")),OR(AB79="休",AND(OR(AB79="準",AB79="深"),OR(AC79="休",AA$17=30,AC$18="×")),AA$17=31,AB$18="×",AB79="")))))),40,0))))</f>
        <v>0</v>
      </c>
      <c r="AB220" s="193">
        <f t="shared" ref="AB220" si="1252">IF(AND($D$1="二交代制",AB$17&gt;=1,AB$17&lt;=28,AB79="当",AC79="明",AD79="休",AE79="当"),10,IF(AND($D$1="三交代制",AB$17&gt;=2,AB$17&lt;=30,OR(AB79="準",AB79="深"),OR(AC79="準",AC79="深"),OR(AD79="準",AD79="深")),20,IF(AND($D$1="二交代制",OR(AB79="当",AB79="明"),NOT(OR(AND(AB79="当",OR(AC79="明",AB$17=31,AC$18="×"),OR(AD79="休",AB$17=30,AB$17=31,AD$18="×")),AND(AB79="明",OR(AA79="当",AB$17=1),OR(AC79="休",AB$17=31,AC$18="×"))))),30,IF(AND($D$1="三交代制",AA79&lt;&gt;"準",AA79&lt;&gt;"深",OR(AB79="準",AB79="深"),(NOT(OR(AND(AB79="準",OR(AA79="日",AA79="休",AB$17=1,AND(AC79&lt;&gt;"準",AC79&lt;&gt;"深",AA79="")),OR(AC79="休",AND(AC79="準",OR(AD79="休",AB$17=30,AD$18="×")),AB$17=31,AC$18="×",AC79="")),AND(AB79="深",OR(AA79="休",AB$17=1,AND(AC79&lt;&gt;"準",AC79&lt;&gt;"深",AA79="")),OR(AC79="休",AND(OR(AC79="準",AC79="深"),OR(AD79="休",AB$17=30,AD$18="×")),AB$17=31,AC$18="×",AC79="")))))),40,0))))</f>
        <v>0</v>
      </c>
      <c r="AC220" s="193">
        <f t="shared" ref="AC220" si="1253">IF(AND($D$1="二交代制",AC$17&gt;=1,AC$17&lt;=28,AC79="当",AD79="明",AE79="休",AF79="当"),10,IF(AND($D$1="三交代制",AC$17&gt;=2,AC$17&lt;=30,OR(AC79="準",AC79="深"),OR(AD79="準",AD79="深"),OR(AE79="準",AE79="深")),20,IF(AND($D$1="二交代制",OR(AC79="当",AC79="明"),NOT(OR(AND(AC79="当",OR(AD79="明",AC$17=31,AD$18="×"),OR(AE79="休",AC$17=30,AC$17=31,AE$18="×")),AND(AC79="明",OR(AB79="当",AC$17=1),OR(AD79="休",AC$17=31,AD$18="×"))))),30,IF(AND($D$1="三交代制",AB79&lt;&gt;"準",AB79&lt;&gt;"深",OR(AC79="準",AC79="深"),(NOT(OR(AND(AC79="準",OR(AB79="日",AB79="休",AC$17=1,AND(AD79&lt;&gt;"準",AD79&lt;&gt;"深",AB79="")),OR(AD79="休",AND(AD79="準",OR(AE79="休",AC$17=30,AE$18="×")),AC$17=31,AD$18="×",AD79="")),AND(AC79="深",OR(AB79="休",AC$17=1,AND(AD79&lt;&gt;"準",AD79&lt;&gt;"深",AB79="")),OR(AD79="休",AND(OR(AD79="準",AD79="深"),OR(AE79="休",AC$17=30,AE$18="×")),AC$17=31,AD$18="×",AD79="")))))),40,0))))</f>
        <v>0</v>
      </c>
      <c r="AD220" s="193">
        <f t="shared" ref="AD220" si="1254">IF(AND($D$1="二交代制",AD$17&gt;=1,AD$17&lt;=28,AD79="当",AE79="明",AF79="休",AG79="当"),10,IF(AND($D$1="三交代制",AD$17&gt;=2,AD$17&lt;=30,OR(AD79="準",AD79="深"),OR(AE79="準",AE79="深"),OR(AF79="準",AF79="深")),20,IF(AND($D$1="二交代制",OR(AD79="当",AD79="明"),NOT(OR(AND(AD79="当",OR(AE79="明",AD$17=31,AE$18="×"),OR(AF79="休",AD$17=30,AD$17=31,AF$18="×")),AND(AD79="明",OR(AC79="当",AD$17=1),OR(AE79="休",AD$17=31,AE$18="×"))))),30,IF(AND($D$1="三交代制",AC79&lt;&gt;"準",AC79&lt;&gt;"深",OR(AD79="準",AD79="深"),(NOT(OR(AND(AD79="準",OR(AC79="日",AC79="休",AD$17=1,AND(AE79&lt;&gt;"準",AE79&lt;&gt;"深",AC79="")),OR(AE79="休",AND(AE79="準",OR(AF79="休",AD$17=30,AF$18="×")),AD$17=31,AE$18="×",AE79="")),AND(AD79="深",OR(AC79="休",AD$17=1,AND(AE79&lt;&gt;"準",AE79&lt;&gt;"深",AC79="")),OR(AE79="休",AND(OR(AE79="準",AE79="深"),OR(AF79="休",AD$17=30,AF$18="×")),AD$17=31,AE$18="×",AE79="")))))),40,0))))</f>
        <v>0</v>
      </c>
      <c r="AE220" s="193">
        <f t="shared" ref="AE220" si="1255">IF(AND($D$1="二交代制",AE$17&gt;=1,AE$17&lt;=28,AE79="当",AF79="明",AG79="休",AH79="当"),10,IF(AND($D$1="三交代制",AE$17&gt;=2,AE$17&lt;=30,OR(AE79="準",AE79="深"),OR(AF79="準",AF79="深"),OR(AG79="準",AG79="深")),20,IF(AND($D$1="二交代制",OR(AE79="当",AE79="明"),NOT(OR(AND(AE79="当",OR(AF79="明",AE$17=31,AF$18="×"),OR(AG79="休",AE$17=30,AE$17=31,AG$18="×")),AND(AE79="明",OR(AD79="当",AE$17=1),OR(AF79="休",AE$17=31,AF$18="×"))))),30,IF(AND($D$1="三交代制",AD79&lt;&gt;"準",AD79&lt;&gt;"深",OR(AE79="準",AE79="深"),(NOT(OR(AND(AE79="準",OR(AD79="日",AD79="休",AE$17=1,AND(AF79&lt;&gt;"準",AF79&lt;&gt;"深",AD79="")),OR(AF79="休",AND(AF79="準",OR(AG79="休",AE$17=30,AG$18="×")),AE$17=31,AF$18="×",AF79="")),AND(AE79="深",OR(AD79="休",AE$17=1,AND(AF79&lt;&gt;"準",AF79&lt;&gt;"深",AD79="")),OR(AF79="休",AND(OR(AF79="準",AF79="深"),OR(AG79="休",AE$17=30,AG$18="×")),AE$17=31,AF$18="×",AF79="")))))),40,0))))</f>
        <v>0</v>
      </c>
      <c r="AF220" s="193">
        <f t="shared" ref="AF220" si="1256">IF(AND($D$1="二交代制",AF$17&gt;=1,AF$17&lt;=28,AF79="当",AG79="明",AH79="休",AI79="当"),10,IF(AND($D$1="三交代制",AF$17&gt;=2,AF$17&lt;=30,OR(AF79="準",AF79="深"),OR(AG79="準",AG79="深"),OR(AH79="準",AH79="深")),20,IF(AND($D$1="二交代制",OR(AF79="当",AF79="明"),NOT(OR(AND(AF79="当",OR(AG79="明",AF$17=31,AG$18="×"),OR(AH79="休",AF$17=30,AF$17=31,AH$18="×")),AND(AF79="明",OR(AE79="当",AF$17=1),OR(AG79="休",AF$17=31,AG$18="×"))))),30,IF(AND($D$1="三交代制",AE79&lt;&gt;"準",AE79&lt;&gt;"深",OR(AF79="準",AF79="深"),(NOT(OR(AND(AF79="準",OR(AE79="日",AE79="休",AF$17=1,AND(AG79&lt;&gt;"準",AG79&lt;&gt;"深",AE79="")),OR(AG79="休",AND(AG79="準",OR(AH79="休",AF$17=30,AH$18="×")),AF$17=31,AG$18="×",AG79="")),AND(AF79="深",OR(AE79="休",AF$17=1,AND(AG79&lt;&gt;"準",AG79&lt;&gt;"深",AE79="")),OR(AG79="休",AND(OR(AG79="準",AG79="深"),OR(AH79="休",AF$17=30,AH$18="×")),AF$17=31,AG$18="×",AG79="")))))),40,0))))</f>
        <v>0</v>
      </c>
      <c r="AG220" s="193">
        <f t="shared" ref="AG220" si="1257">IF(AND($D$1="二交代制",AG$17&gt;=1,AG$17&lt;=28,AG79="当",AH79="明",AI79="休",AJ79="当"),10,IF(AND($D$1="三交代制",AG$17&gt;=2,AG$17&lt;=30,OR(AG79="準",AG79="深"),OR(AH79="準",AH79="深"),OR(AI79="準",AI79="深")),20,IF(AND($D$1="二交代制",OR(AG79="当",AG79="明"),NOT(OR(AND(AG79="当",OR(AH79="明",AG$17=31,AH$18="×"),OR(AI79="休",AG$17=30,AG$17=31,AI$18="×")),AND(AG79="明",OR(AF79="当",AG$17=1),OR(AH79="休",AG$17=31,AH$18="×"))))),30,IF(AND($D$1="三交代制",AF79&lt;&gt;"準",AF79&lt;&gt;"深",OR(AG79="準",AG79="深"),(NOT(OR(AND(AG79="準",OR(AF79="日",AF79="休",AG$17=1,AND(AH79&lt;&gt;"準",AH79&lt;&gt;"深",AF79="")),OR(AH79="休",AND(AH79="準",OR(AI79="休",AG$17=30,AI$18="×")),AG$17=31,AH$18="×",AH79="")),AND(AG79="深",OR(AF79="休",AG$17=1,AND(AH79&lt;&gt;"準",AH79&lt;&gt;"深",AF79="")),OR(AH79="休",AND(OR(AH79="準",AH79="深"),OR(AI79="休",AG$17=30,AI$18="×")),AG$17=31,AH$18="×",AH79="")))))),40,0))))</f>
        <v>0</v>
      </c>
      <c r="AH220" s="193">
        <f t="shared" ref="AH220" si="1258">IF(AND($D$1="二交代制",AH$17&gt;=1,AH$17&lt;=28,AH79="当",AI79="明",AJ79="休",AK79="当"),10,IF(AND($D$1="三交代制",AH$17&gt;=2,AH$17&lt;=30,OR(AH79="準",AH79="深"),OR(AI79="準",AI79="深"),OR(AJ79="準",AJ79="深")),20,IF(AND($D$1="二交代制",OR(AH79="当",AH79="明"),NOT(OR(AND(AH79="当",OR(AI79="明",AH$17=31,AI$18="×"),OR(AJ79="休",AH$17=30,AH$17=31,AJ$18="×")),AND(AH79="明",OR(AG79="当",AH$17=1),OR(AI79="休",AH$17=31,AI$18="×"))))),30,IF(AND($D$1="三交代制",AG79&lt;&gt;"準",AG79&lt;&gt;"深",OR(AH79="準",AH79="深"),(NOT(OR(AND(AH79="準",OR(AG79="日",AG79="休",AH$17=1,AND(AI79&lt;&gt;"準",AI79&lt;&gt;"深",AG79="")),OR(AI79="休",AND(AI79="準",OR(AJ79="休",AH$17=30,AJ$18="×")),AH$17=31,AI$18="×",AI79="")),AND(AH79="深",OR(AG79="休",AH$17=1,AND(AI79&lt;&gt;"準",AI79&lt;&gt;"深",AG79="")),OR(AI79="休",AND(OR(AI79="準",AI79="深"),OR(AJ79="休",AH$17=30,AJ$18="×")),AH$17=31,AI$18="×",AI79="")))))),40,0))))</f>
        <v>0</v>
      </c>
      <c r="AI220" s="193">
        <f t="shared" ref="AI220" si="1259">IF(AND($D$1="二交代制",AI$17&gt;=1,AI$17&lt;=28,AI79="当",AJ79="明",AK79="休",AL79="当"),10,IF(AND($D$1="三交代制",AI$17&gt;=2,AI$17&lt;=30,OR(AI79="準",AI79="深"),OR(AJ79="準",AJ79="深"),OR(AK79="準",AK79="深")),20,IF(AND($D$1="二交代制",OR(AI79="当",AI79="明"),NOT(OR(AND(AI79="当",OR(AJ79="明",AI$17=31,AJ$18="×"),OR(AK79="休",AI$17=30,AI$17=31,AK$18="×")),AND(AI79="明",OR(AH79="当",AI$17=1),OR(AJ79="休",AI$17=31,AJ$18="×"))))),30,IF(AND($D$1="三交代制",AH79&lt;&gt;"準",AH79&lt;&gt;"深",OR(AI79="準",AI79="深"),(NOT(OR(AND(AI79="準",OR(AH79="日",AH79="休",AI$17=1,AND(AJ79&lt;&gt;"準",AJ79&lt;&gt;"深",AH79="")),OR(AJ79="休",AND(AJ79="準",OR(AK79="休",AI$17=30,AK$18="×")),AI$17=31,AJ$18="×",AJ79="")),AND(AI79="深",OR(AH79="休",AI$17=1,AND(AJ79&lt;&gt;"準",AJ79&lt;&gt;"深",AH79="")),OR(AJ79="休",AND(OR(AJ79="準",AJ79="深"),OR(AK79="休",AI$17=30,AK$18="×")),AI$17=31,AJ$18="×",AJ79="")))))),40,0))))</f>
        <v>0</v>
      </c>
      <c r="AJ220" s="193">
        <f t="shared" ref="AJ220" si="1260">IF(AND($D$1="二交代制",AJ$17&gt;=1,AJ$17&lt;=28,AJ79="当",AK79="明",AL79="休",AM79="当"),10,IF(AND($D$1="三交代制",AJ$17&gt;=2,AJ$17&lt;=30,OR(AJ79="準",AJ79="深"),OR(AK79="準",AK79="深"),OR(AL79="準",AL79="深")),20,IF(AND($D$1="二交代制",OR(AJ79="当",AJ79="明"),NOT(OR(AND(AJ79="当",OR(AK79="明",AJ$17=31,AK$18="×"),OR(AL79="休",AJ$17=30,AJ$17=31,AL$18="×")),AND(AJ79="明",OR(AI79="当",AJ$17=1),OR(AK79="休",AJ$17=31,AK$18="×"))))),30,IF(AND($D$1="三交代制",AI79&lt;&gt;"準",AI79&lt;&gt;"深",OR(AJ79="準",AJ79="深"),(NOT(OR(AND(AJ79="準",OR(AI79="日",AI79="休",AJ$17=1,AND(AK79&lt;&gt;"準",AK79&lt;&gt;"深",AI79="")),OR(AK79="休",AND(AK79="準",OR(AL79="休",AJ$17=30,AL$18="×")),AJ$17=31,AK$18="×",AK79="")),AND(AJ79="深",OR(AI79="休",AJ$17=1,AND(AK79&lt;&gt;"準",AK79&lt;&gt;"深",AI79="")),OR(AK79="休",AND(OR(AK79="準",AK79="深"),OR(AL79="休",AJ$17=30,AL$18="×")),AJ$17=31,AK$18="×",AK79="")))))),40,0))))</f>
        <v>0</v>
      </c>
      <c r="AK220" s="193">
        <f t="shared" ref="AK220" si="1261">IF(AND($D$1="二交代制",AK$17&gt;=1,AK$17&lt;=28,AK79="当",AL79="明",AM79="休",AN79="当"),10,IF(AND($D$1="三交代制",AK$17&gt;=2,AK$17&lt;=30,OR(AK79="準",AK79="深"),OR(AL79="準",AL79="深"),OR(AM79="準",AM79="深")),20,IF(AND($D$1="二交代制",OR(AK79="当",AK79="明"),NOT(OR(AND(AK79="当",OR(AL79="明",AK$17=31,AL$18="×"),OR(AM79="休",AK$17=30,AK$17=31,AM$18="×")),AND(AK79="明",OR(AJ79="当",AK$17=1),OR(AL79="休",AK$17=31,AL$18="×"))))),30,IF(AND($D$1="三交代制",AJ79&lt;&gt;"準",AJ79&lt;&gt;"深",OR(AK79="準",AK79="深"),(NOT(OR(AND(AK79="準",OR(AJ79="日",AJ79="休",AK$17=1,AND(AL79&lt;&gt;"準",AL79&lt;&gt;"深",AJ79="")),OR(AL79="休",AND(AL79="準",OR(AM79="休",AK$17=30,AM$18="×")),AK$17=31,AL$18="×",AL79="")),AND(AK79="深",OR(AJ79="休",AK$17=1,AND(AL79&lt;&gt;"準",AL79&lt;&gt;"深",AJ79="")),OR(AL79="休",AND(OR(AL79="準",AL79="深"),OR(AM79="休",AK$17=30,AM$18="×")),AK$17=31,AL$18="×",AL79="")))))),40,0))))</f>
        <v>0</v>
      </c>
      <c r="AL220" s="193">
        <f t="shared" ref="AL220" si="1262">IF(AND($D$1="二交代制",AL$17&gt;=1,AL$17&lt;=28,AL79="当",AM79="明",AN79="休",AO79="当"),10,IF(AND($D$1="三交代制",AL$17&gt;=2,AL$17&lt;=30,OR(AL79="準",AL79="深"),OR(AM79="準",AM79="深"),OR(AN79="準",AN79="深")),20,IF(AND($D$1="二交代制",OR(AL79="当",AL79="明"),NOT(OR(AND(AL79="当",OR(AM79="明",AL$17=31,AM$18="×"),OR(AN79="休",AL$17=30,AL$17=31,AN$18="×")),AND(AL79="明",OR(AK79="当",AL$17=1),OR(AM79="休",AL$17=31,AM$18="×"))))),30,IF(AND($D$1="三交代制",AK79&lt;&gt;"準",AK79&lt;&gt;"深",OR(AL79="準",AL79="深"),(NOT(OR(AND(AL79="準",OR(AK79="日",AK79="休",AL$17=1,AND(AM79&lt;&gt;"準",AM79&lt;&gt;"深",AK79="")),OR(AM79="休",AND(AM79="準",OR(AN79="休",AL$17=30,AN$18="×")),AL$17=31,AM$18="×",AM79="")),AND(AL79="深",OR(AK79="休",AL$17=1,AND(AM79&lt;&gt;"準",AM79&lt;&gt;"深",AK79="")),OR(AM79="休",AND(OR(AM79="準",AM79="深"),OR(AN79="休",AL$17=30,AN$18="×")),AL$17=31,AM$18="×",AM79="")))))),40,0))))</f>
        <v>0</v>
      </c>
      <c r="AM220" s="193">
        <f t="shared" ref="AM220" si="1263">IF(AND($D$1="二交代制",AM$17&gt;=1,AM$17&lt;=28,AM79="当",AN79="明",AO79="休",AP79="当"),10,IF(AND($D$1="三交代制",AM$17&gt;=2,AM$17&lt;=30,OR(AM79="準",AM79="深"),OR(AN79="準",AN79="深"),OR(AO79="準",AO79="深")),20,IF(AND($D$1="二交代制",OR(AM79="当",AM79="明"),NOT(OR(AND(AM79="当",OR(AN79="明",AM$17=31,AN$18="×"),OR(AO79="休",AM$17=30,AM$17=31,AO$18="×")),AND(AM79="明",OR(AL79="当",AM$17=1),OR(AN79="休",AM$17=31,AN$18="×"))))),30,IF(AND($D$1="三交代制",AL79&lt;&gt;"準",AL79&lt;&gt;"深",OR(AM79="準",AM79="深"),(NOT(OR(AND(AM79="準",OR(AL79="日",AL79="休",AM$17=1,AND(AN79&lt;&gt;"準",AN79&lt;&gt;"深",AL79="")),OR(AN79="休",AND(AN79="準",OR(AO79="休",AM$17=30,AO$18="×")),AM$17=31,AN$18="×",AN79="")),AND(AM79="深",OR(AL79="休",AM$17=1,AND(AN79&lt;&gt;"準",AN79&lt;&gt;"深",AL79="")),OR(AN79="休",AND(OR(AN79="準",AN79="深"),OR(AO79="休",AM$17=30,AO$18="×")),AM$17=31,AN$18="×",AN79="")))))),40,0))))</f>
        <v>0</v>
      </c>
      <c r="AN220" s="193">
        <f t="shared" ref="AN220" si="1264">IF(AND($D$1="二交代制",AN$17&gt;=1,AN$17&lt;=28,AN79="当",AO79="明",AP79="休",AQ79="当"),10,IF(AND($D$1="三交代制",AN$17&gt;=2,AN$17&lt;=30,OR(AN79="準",AN79="深"),OR(AO79="準",AO79="深"),OR(AP79="準",AP79="深")),20,IF(AND($D$1="二交代制",OR(AN79="当",AN79="明"),NOT(OR(AND(AN79="当",OR(AO79="明",AN$17=31,AO$18="×"),OR(AP79="休",AN$17=30,AN$17=31,AP$18="×")),AND(AN79="明",OR(AM79="当",AN$17=1),OR(AO79="休",AN$17=31,AO$18="×"))))),30,IF(AND($D$1="三交代制",AM79&lt;&gt;"準",AM79&lt;&gt;"深",OR(AN79="準",AN79="深"),(NOT(OR(AND(AN79="準",OR(AM79="日",AM79="休",AN$17=1,AND(AO79&lt;&gt;"準",AO79&lt;&gt;"深",AM79="")),OR(AO79="休",AND(AO79="準",OR(AP79="休",AN$17=30,AP$18="×")),AN$17=31,AO$18="×",AO79="")),AND(AN79="深",OR(AM79="休",AN$17=1,AND(AO79&lt;&gt;"準",AO79&lt;&gt;"深",AM79="")),OR(AO79="休",AND(OR(AO79="準",AO79="深"),OR(AP79="休",AN$17=30,AP$18="×")),AN$17=31,AO$18="×",AO79="")))))),40,0))))</f>
        <v>0</v>
      </c>
      <c r="AO220" s="193">
        <f t="shared" ref="AO220" si="1265">IF(AND($D$1="二交代制",AO$17&gt;=1,AO$17&lt;=28,AO79="当",AP79="明",AQ79="休",AR79="当"),10,IF(AND($D$1="三交代制",AO$17&gt;=2,AO$17&lt;=30,OR(AO79="準",AO79="深"),OR(AP79="準",AP79="深"),OR(AQ79="準",AQ79="深")),20,IF(AND($D$1="二交代制",OR(AO79="当",AO79="明"),NOT(OR(AND(AO79="当",OR(AP79="明",AO$17=31,AP$18="×"),OR(AQ79="休",AO$17=30,AO$17=31,AQ$18="×")),AND(AO79="明",OR(AN79="当",AO$17=1),OR(AP79="休",AO$17=31,AP$18="×"))))),30,IF(AND($D$1="三交代制",AN79&lt;&gt;"準",AN79&lt;&gt;"深",OR(AO79="準",AO79="深"),(NOT(OR(AND(AO79="準",OR(AN79="日",AN79="休",AO$17=1,AND(AP79&lt;&gt;"準",AP79&lt;&gt;"深",AN79="")),OR(AP79="休",AND(AP79="準",OR(AQ79="休",AO$17=30,AQ$18="×")),AO$17=31,AP$18="×",AP79="")),AND(AO79="深",OR(AN79="休",AO$17=1,AND(AP79&lt;&gt;"準",AP79&lt;&gt;"深",AN79="")),OR(AP79="休",AND(OR(AP79="準",AP79="深"),OR(AQ79="休",AO$17=30,AQ$18="×")),AO$17=31,AP$18="×",AP79="")))))),40,0))))</f>
        <v>0</v>
      </c>
      <c r="AP220" s="100"/>
      <c r="AQ220" s="100"/>
    </row>
    <row r="221" spans="4:43" x14ac:dyDescent="0.4">
      <c r="D221" s="104"/>
      <c r="E221" s="104"/>
      <c r="F221" s="104"/>
      <c r="G221" s="104"/>
      <c r="H221" s="104"/>
      <c r="I221" s="307"/>
      <c r="J221" s="202"/>
      <c r="K221" s="193"/>
      <c r="L221" s="193"/>
      <c r="M221" s="193"/>
      <c r="N221" s="193"/>
      <c r="O221" s="193"/>
      <c r="P221" s="193"/>
      <c r="Q221" s="193"/>
      <c r="R221" s="193"/>
      <c r="S221" s="193"/>
      <c r="T221" s="193"/>
      <c r="U221" s="193"/>
      <c r="V221" s="193"/>
      <c r="W221" s="193"/>
      <c r="X221" s="193"/>
      <c r="Y221" s="193"/>
      <c r="Z221" s="193"/>
      <c r="AA221" s="193"/>
      <c r="AB221" s="193"/>
      <c r="AC221" s="193"/>
      <c r="AD221" s="193"/>
      <c r="AE221" s="193"/>
      <c r="AF221" s="193"/>
      <c r="AG221" s="193"/>
      <c r="AH221" s="193"/>
      <c r="AI221" s="193"/>
      <c r="AJ221" s="193"/>
      <c r="AK221" s="193"/>
      <c r="AL221" s="193"/>
      <c r="AM221" s="193"/>
      <c r="AN221" s="193"/>
      <c r="AO221" s="193"/>
      <c r="AP221" s="100"/>
      <c r="AQ221" s="100"/>
    </row>
    <row r="222" spans="4:43" x14ac:dyDescent="0.4">
      <c r="D222" s="104"/>
      <c r="E222" s="104"/>
      <c r="F222" s="104"/>
      <c r="G222" s="104"/>
      <c r="H222" s="104"/>
      <c r="I222" s="307"/>
      <c r="J222" s="201" t="str">
        <f t="shared" ref="J222" si="1266">E81</f>
        <v>小嶋</v>
      </c>
      <c r="K222" s="193">
        <f t="shared" ref="K222" si="1267">IF(AND($D$1="二交代制",K$17&gt;=1,K$17&lt;=28,K81="当",L81="明",M81="休",N81="当"),10,IF(AND($D$1="三交代制",K$17&gt;=2,K$17&lt;=30,OR(K81="準",K81="深"),OR(L81="準",L81="深"),OR(M81="準",M81="深")),20,IF(AND($D$1="二交代制",OR(K81="当",K81="明"),NOT(OR(AND(K81="当",OR(L81="明",K$17=31,L$18="×"),OR(M81="休",K$17=30,K$17=31,M$18="×")),AND(K81="明",OR(J81="当",K$17=1),OR(L81="休",K$17=31,L$18="×"))))),30,IF(AND($D$1="三交代制",J81&lt;&gt;"準",J81&lt;&gt;"深",OR(K81="準",K81="深"),(NOT(OR(AND(K81="準",OR(J81="日",J81="休",K$17=1,AND(L81&lt;&gt;"準",L81&lt;&gt;"深",J81="")),OR(L81="休",AND(L81="準",OR(M81="休",K$17=30,M$18="×")),K$17=31,L$18="×",L81="")),AND(K81="深",OR(J81="休",K$17=1,AND(L81&lt;&gt;"準",L81&lt;&gt;"深",J81="")),OR(L81="休",AND(OR(L81="準",L81="深"),OR(M81="休",K$17=30,M$18="×")),K$17=31,L$18="×",L81="")))))),40,0))))</f>
        <v>0</v>
      </c>
      <c r="L222" s="193">
        <f t="shared" ref="L222" si="1268">IF(AND($D$1="二交代制",L$17&gt;=1,L$17&lt;=28,L81="当",M81="明",N81="休",O81="当"),10,IF(AND($D$1="三交代制",L$17&gt;=2,L$17&lt;=30,OR(L81="準",L81="深"),OR(M81="準",M81="深"),OR(N81="準",N81="深")),20,IF(AND($D$1="二交代制",OR(L81="当",L81="明"),NOT(OR(AND(L81="当",OR(M81="明",L$17=31,M$18="×"),OR(N81="休",L$17=30,L$17=31,N$18="×")),AND(L81="明",OR(K81="当",L$17=1),OR(M81="休",L$17=31,M$18="×"))))),30,IF(AND($D$1="三交代制",K81&lt;&gt;"準",K81&lt;&gt;"深",OR(L81="準",L81="深"),(NOT(OR(AND(L81="準",OR(K81="日",K81="休",L$17=1,AND(M81&lt;&gt;"準",M81&lt;&gt;"深",K81="")),OR(M81="休",AND(M81="準",OR(N81="休",L$17=30,N$18="×")),L$17=31,M$18="×",M81="")),AND(L81="深",OR(K81="休",L$17=1,AND(M81&lt;&gt;"準",M81&lt;&gt;"深",K81="")),OR(M81="休",AND(OR(M81="準",M81="深"),OR(N81="休",L$17=30,N$18="×")),L$17=31,M$18="×",M81="")))))),40,0))))</f>
        <v>0</v>
      </c>
      <c r="M222" s="193">
        <f t="shared" ref="M222" si="1269">IF(AND($D$1="二交代制",M$17&gt;=1,M$17&lt;=28,M81="当",N81="明",O81="休",P81="当"),10,IF(AND($D$1="三交代制",M$17&gt;=2,M$17&lt;=30,OR(M81="準",M81="深"),OR(N81="準",N81="深"),OR(O81="準",O81="深")),20,IF(AND($D$1="二交代制",OR(M81="当",M81="明"),NOT(OR(AND(M81="当",OR(N81="明",M$17=31,N$18="×"),OR(O81="休",M$17=30,M$17=31,O$18="×")),AND(M81="明",OR(L81="当",M$17=1),OR(N81="休",M$17=31,N$18="×"))))),30,IF(AND($D$1="三交代制",L81&lt;&gt;"準",L81&lt;&gt;"深",OR(M81="準",M81="深"),(NOT(OR(AND(M81="準",OR(L81="日",L81="休",M$17=1,AND(N81&lt;&gt;"準",N81&lt;&gt;"深",L81="")),OR(N81="休",AND(N81="準",OR(O81="休",M$17=30,O$18="×")),M$17=31,N$18="×",N81="")),AND(M81="深",OR(L81="休",M$17=1,AND(N81&lt;&gt;"準",N81&lt;&gt;"深",L81="")),OR(N81="休",AND(OR(N81="準",N81="深"),OR(O81="休",M$17=30,O$18="×")),M$17=31,N$18="×",N81="")))))),40,0))))</f>
        <v>0</v>
      </c>
      <c r="N222" s="193">
        <f t="shared" ref="N222" si="1270">IF(AND($D$1="二交代制",N$17&gt;=1,N$17&lt;=28,N81="当",O81="明",P81="休",Q81="当"),10,IF(AND($D$1="三交代制",N$17&gt;=2,N$17&lt;=30,OR(N81="準",N81="深"),OR(O81="準",O81="深"),OR(P81="準",P81="深")),20,IF(AND($D$1="二交代制",OR(N81="当",N81="明"),NOT(OR(AND(N81="当",OR(O81="明",N$17=31,O$18="×"),OR(P81="休",N$17=30,N$17=31,P$18="×")),AND(N81="明",OR(M81="当",N$17=1),OR(O81="休",N$17=31,O$18="×"))))),30,IF(AND($D$1="三交代制",M81&lt;&gt;"準",M81&lt;&gt;"深",OR(N81="準",N81="深"),(NOT(OR(AND(N81="準",OR(M81="日",M81="休",N$17=1,AND(O81&lt;&gt;"準",O81&lt;&gt;"深",M81="")),OR(O81="休",AND(O81="準",OR(P81="休",N$17=30,P$18="×")),N$17=31,O$18="×",O81="")),AND(N81="深",OR(M81="休",N$17=1,AND(O81&lt;&gt;"準",O81&lt;&gt;"深",M81="")),OR(O81="休",AND(OR(O81="準",O81="深"),OR(P81="休",N$17=30,P$18="×")),N$17=31,O$18="×",O81="")))))),40,0))))</f>
        <v>0</v>
      </c>
      <c r="O222" s="193">
        <f t="shared" ref="O222" si="1271">IF(AND($D$1="二交代制",O$17&gt;=1,O$17&lt;=28,O81="当",P81="明",Q81="休",R81="当"),10,IF(AND($D$1="三交代制",O$17&gt;=2,O$17&lt;=30,OR(O81="準",O81="深"),OR(P81="準",P81="深"),OR(Q81="準",Q81="深")),20,IF(AND($D$1="二交代制",OR(O81="当",O81="明"),NOT(OR(AND(O81="当",OR(P81="明",O$17=31,P$18="×"),OR(Q81="休",O$17=30,O$17=31,Q$18="×")),AND(O81="明",OR(N81="当",O$17=1),OR(P81="休",O$17=31,P$18="×"))))),30,IF(AND($D$1="三交代制",N81&lt;&gt;"準",N81&lt;&gt;"深",OR(O81="準",O81="深"),(NOT(OR(AND(O81="準",OR(N81="日",N81="休",O$17=1,AND(P81&lt;&gt;"準",P81&lt;&gt;"深",N81="")),OR(P81="休",AND(P81="準",OR(Q81="休",O$17=30,Q$18="×")),O$17=31,P$18="×",P81="")),AND(O81="深",OR(N81="休",O$17=1,AND(P81&lt;&gt;"準",P81&lt;&gt;"深",N81="")),OR(P81="休",AND(OR(P81="準",P81="深"),OR(Q81="休",O$17=30,Q$18="×")),O$17=31,P$18="×",P81="")))))),40,0))))</f>
        <v>0</v>
      </c>
      <c r="P222" s="193">
        <f t="shared" ref="P222" si="1272">IF(AND($D$1="二交代制",P$17&gt;=1,P$17&lt;=28,P81="当",Q81="明",R81="休",S81="当"),10,IF(AND($D$1="三交代制",P$17&gt;=2,P$17&lt;=30,OR(P81="準",P81="深"),OR(Q81="準",Q81="深"),OR(R81="準",R81="深")),20,IF(AND($D$1="二交代制",OR(P81="当",P81="明"),NOT(OR(AND(P81="当",OR(Q81="明",P$17=31,Q$18="×"),OR(R81="休",P$17=30,P$17=31,R$18="×")),AND(P81="明",OR(O81="当",P$17=1),OR(Q81="休",P$17=31,Q$18="×"))))),30,IF(AND($D$1="三交代制",O81&lt;&gt;"準",O81&lt;&gt;"深",OR(P81="準",P81="深"),(NOT(OR(AND(P81="準",OR(O81="日",O81="休",P$17=1,AND(Q81&lt;&gt;"準",Q81&lt;&gt;"深",O81="")),OR(Q81="休",AND(Q81="準",OR(R81="休",P$17=30,R$18="×")),P$17=31,Q$18="×",Q81="")),AND(P81="深",OR(O81="休",P$17=1,AND(Q81&lt;&gt;"準",Q81&lt;&gt;"深",O81="")),OR(Q81="休",AND(OR(Q81="準",Q81="深"),OR(R81="休",P$17=30,R$18="×")),P$17=31,Q$18="×",Q81="")))))),40,0))))</f>
        <v>0</v>
      </c>
      <c r="Q222" s="193">
        <f t="shared" ref="Q222" si="1273">IF(AND($D$1="二交代制",Q$17&gt;=1,Q$17&lt;=28,Q81="当",R81="明",S81="休",T81="当"),10,IF(AND($D$1="三交代制",Q$17&gt;=2,Q$17&lt;=30,OR(Q81="準",Q81="深"),OR(R81="準",R81="深"),OR(S81="準",S81="深")),20,IF(AND($D$1="二交代制",OR(Q81="当",Q81="明"),NOT(OR(AND(Q81="当",OR(R81="明",Q$17=31,R$18="×"),OR(S81="休",Q$17=30,Q$17=31,S$18="×")),AND(Q81="明",OR(P81="当",Q$17=1),OR(R81="休",Q$17=31,R$18="×"))))),30,IF(AND($D$1="三交代制",P81&lt;&gt;"準",P81&lt;&gt;"深",OR(Q81="準",Q81="深"),(NOT(OR(AND(Q81="準",OR(P81="日",P81="休",Q$17=1,AND(R81&lt;&gt;"準",R81&lt;&gt;"深",P81="")),OR(R81="休",AND(R81="準",OR(S81="休",Q$17=30,S$18="×")),Q$17=31,R$18="×",R81="")),AND(Q81="深",OR(P81="休",Q$17=1,AND(R81&lt;&gt;"準",R81&lt;&gt;"深",P81="")),OR(R81="休",AND(OR(R81="準",R81="深"),OR(S81="休",Q$17=30,S$18="×")),Q$17=31,R$18="×",R81="")))))),40,0))))</f>
        <v>0</v>
      </c>
      <c r="R222" s="193">
        <f t="shared" ref="R222" si="1274">IF(AND($D$1="二交代制",R$17&gt;=1,R$17&lt;=28,R81="当",S81="明",T81="休",U81="当"),10,IF(AND($D$1="三交代制",R$17&gt;=2,R$17&lt;=30,OR(R81="準",R81="深"),OR(S81="準",S81="深"),OR(T81="準",T81="深")),20,IF(AND($D$1="二交代制",OR(R81="当",R81="明"),NOT(OR(AND(R81="当",OR(S81="明",R$17=31,S$18="×"),OR(T81="休",R$17=30,R$17=31,T$18="×")),AND(R81="明",OR(Q81="当",R$17=1),OR(S81="休",R$17=31,S$18="×"))))),30,IF(AND($D$1="三交代制",Q81&lt;&gt;"準",Q81&lt;&gt;"深",OR(R81="準",R81="深"),(NOT(OR(AND(R81="準",OR(Q81="日",Q81="休",R$17=1,AND(S81&lt;&gt;"準",S81&lt;&gt;"深",Q81="")),OR(S81="休",AND(S81="準",OR(T81="休",R$17=30,T$18="×")),R$17=31,S$18="×",S81="")),AND(R81="深",OR(Q81="休",R$17=1,AND(S81&lt;&gt;"準",S81&lt;&gt;"深",Q81="")),OR(S81="休",AND(OR(S81="準",S81="深"),OR(T81="休",R$17=30,T$18="×")),R$17=31,S$18="×",S81="")))))),40,0))))</f>
        <v>0</v>
      </c>
      <c r="S222" s="193">
        <f t="shared" ref="S222" si="1275">IF(AND($D$1="二交代制",S$17&gt;=1,S$17&lt;=28,S81="当",T81="明",U81="休",V81="当"),10,IF(AND($D$1="三交代制",S$17&gt;=2,S$17&lt;=30,OR(S81="準",S81="深"),OR(T81="準",T81="深"),OR(U81="準",U81="深")),20,IF(AND($D$1="二交代制",OR(S81="当",S81="明"),NOT(OR(AND(S81="当",OR(T81="明",S$17=31,T$18="×"),OR(U81="休",S$17=30,S$17=31,U$18="×")),AND(S81="明",OR(R81="当",S$17=1),OR(T81="休",S$17=31,T$18="×"))))),30,IF(AND($D$1="三交代制",R81&lt;&gt;"準",R81&lt;&gt;"深",OR(S81="準",S81="深"),(NOT(OR(AND(S81="準",OR(R81="日",R81="休",S$17=1,AND(T81&lt;&gt;"準",T81&lt;&gt;"深",R81="")),OR(T81="休",AND(T81="準",OR(U81="休",S$17=30,U$18="×")),S$17=31,T$18="×",T81="")),AND(S81="深",OR(R81="休",S$17=1,AND(T81&lt;&gt;"準",T81&lt;&gt;"深",R81="")),OR(T81="休",AND(OR(T81="準",T81="深"),OR(U81="休",S$17=30,U$18="×")),S$17=31,T$18="×",T81="")))))),40,0))))</f>
        <v>0</v>
      </c>
      <c r="T222" s="193">
        <f t="shared" ref="T222" si="1276">IF(AND($D$1="二交代制",T$17&gt;=1,T$17&lt;=28,T81="当",U81="明",V81="休",W81="当"),10,IF(AND($D$1="三交代制",T$17&gt;=2,T$17&lt;=30,OR(T81="準",T81="深"),OR(U81="準",U81="深"),OR(V81="準",V81="深")),20,IF(AND($D$1="二交代制",OR(T81="当",T81="明"),NOT(OR(AND(T81="当",OR(U81="明",T$17=31,U$18="×"),OR(V81="休",T$17=30,T$17=31,V$18="×")),AND(T81="明",OR(S81="当",T$17=1),OR(U81="休",T$17=31,U$18="×"))))),30,IF(AND($D$1="三交代制",S81&lt;&gt;"準",S81&lt;&gt;"深",OR(T81="準",T81="深"),(NOT(OR(AND(T81="準",OR(S81="日",S81="休",T$17=1,AND(U81&lt;&gt;"準",U81&lt;&gt;"深",S81="")),OR(U81="休",AND(U81="準",OR(V81="休",T$17=30,V$18="×")),T$17=31,U$18="×",U81="")),AND(T81="深",OR(S81="休",T$17=1,AND(U81&lt;&gt;"準",U81&lt;&gt;"深",S81="")),OR(U81="休",AND(OR(U81="準",U81="深"),OR(V81="休",T$17=30,V$18="×")),T$17=31,U$18="×",U81="")))))),40,0))))</f>
        <v>0</v>
      </c>
      <c r="U222" s="193">
        <f t="shared" ref="U222" si="1277">IF(AND($D$1="二交代制",U$17&gt;=1,U$17&lt;=28,U81="当",V81="明",W81="休",X81="当"),10,IF(AND($D$1="三交代制",U$17&gt;=2,U$17&lt;=30,OR(U81="準",U81="深"),OR(V81="準",V81="深"),OR(W81="準",W81="深")),20,IF(AND($D$1="二交代制",OR(U81="当",U81="明"),NOT(OR(AND(U81="当",OR(V81="明",U$17=31,V$18="×"),OR(W81="休",U$17=30,U$17=31,W$18="×")),AND(U81="明",OR(T81="当",U$17=1),OR(V81="休",U$17=31,V$18="×"))))),30,IF(AND($D$1="三交代制",T81&lt;&gt;"準",T81&lt;&gt;"深",OR(U81="準",U81="深"),(NOT(OR(AND(U81="準",OR(T81="日",T81="休",U$17=1,AND(V81&lt;&gt;"準",V81&lt;&gt;"深",T81="")),OR(V81="休",AND(V81="準",OR(W81="休",U$17=30,W$18="×")),U$17=31,V$18="×",V81="")),AND(U81="深",OR(T81="休",U$17=1,AND(V81&lt;&gt;"準",V81&lt;&gt;"深",T81="")),OR(V81="休",AND(OR(V81="準",V81="深"),OR(W81="休",U$17=30,W$18="×")),U$17=31,V$18="×",V81="")))))),40,0))))</f>
        <v>0</v>
      </c>
      <c r="V222" s="193">
        <f t="shared" ref="V222" si="1278">IF(AND($D$1="二交代制",V$17&gt;=1,V$17&lt;=28,V81="当",W81="明",X81="休",Y81="当"),10,IF(AND($D$1="三交代制",V$17&gt;=2,V$17&lt;=30,OR(V81="準",V81="深"),OR(W81="準",W81="深"),OR(X81="準",X81="深")),20,IF(AND($D$1="二交代制",OR(V81="当",V81="明"),NOT(OR(AND(V81="当",OR(W81="明",V$17=31,W$18="×"),OR(X81="休",V$17=30,V$17=31,X$18="×")),AND(V81="明",OR(U81="当",V$17=1),OR(W81="休",V$17=31,W$18="×"))))),30,IF(AND($D$1="三交代制",U81&lt;&gt;"準",U81&lt;&gt;"深",OR(V81="準",V81="深"),(NOT(OR(AND(V81="準",OR(U81="日",U81="休",V$17=1,AND(W81&lt;&gt;"準",W81&lt;&gt;"深",U81="")),OR(W81="休",AND(W81="準",OR(X81="休",V$17=30,X$18="×")),V$17=31,W$18="×",W81="")),AND(V81="深",OR(U81="休",V$17=1,AND(W81&lt;&gt;"準",W81&lt;&gt;"深",U81="")),OR(W81="休",AND(OR(W81="準",W81="深"),OR(X81="休",V$17=30,X$18="×")),V$17=31,W$18="×",W81="")))))),40,0))))</f>
        <v>0</v>
      </c>
      <c r="W222" s="193">
        <f t="shared" ref="W222" si="1279">IF(AND($D$1="二交代制",W$17&gt;=1,W$17&lt;=28,W81="当",X81="明",Y81="休",Z81="当"),10,IF(AND($D$1="三交代制",W$17&gt;=2,W$17&lt;=30,OR(W81="準",W81="深"),OR(X81="準",X81="深"),OR(Y81="準",Y81="深")),20,IF(AND($D$1="二交代制",OR(W81="当",W81="明"),NOT(OR(AND(W81="当",OR(X81="明",W$17=31,X$18="×"),OR(Y81="休",W$17=30,W$17=31,Y$18="×")),AND(W81="明",OR(V81="当",W$17=1),OR(X81="休",W$17=31,X$18="×"))))),30,IF(AND($D$1="三交代制",V81&lt;&gt;"準",V81&lt;&gt;"深",OR(W81="準",W81="深"),(NOT(OR(AND(W81="準",OR(V81="日",V81="休",W$17=1,AND(X81&lt;&gt;"準",X81&lt;&gt;"深",V81="")),OR(X81="休",AND(X81="準",OR(Y81="休",W$17=30,Y$18="×")),W$17=31,X$18="×",X81="")),AND(W81="深",OR(V81="休",W$17=1,AND(X81&lt;&gt;"準",X81&lt;&gt;"深",V81="")),OR(X81="休",AND(OR(X81="準",X81="深"),OR(Y81="休",W$17=30,Y$18="×")),W$17=31,X$18="×",X81="")))))),40,0))))</f>
        <v>0</v>
      </c>
      <c r="X222" s="193">
        <f t="shared" ref="X222" si="1280">IF(AND($D$1="二交代制",X$17&gt;=1,X$17&lt;=28,X81="当",Y81="明",Z81="休",AA81="当"),10,IF(AND($D$1="三交代制",X$17&gt;=2,X$17&lt;=30,OR(X81="準",X81="深"),OR(Y81="準",Y81="深"),OR(Z81="準",Z81="深")),20,IF(AND($D$1="二交代制",OR(X81="当",X81="明"),NOT(OR(AND(X81="当",OR(Y81="明",X$17=31,Y$18="×"),OR(Z81="休",X$17=30,X$17=31,Z$18="×")),AND(X81="明",OR(W81="当",X$17=1),OR(Y81="休",X$17=31,Y$18="×"))))),30,IF(AND($D$1="三交代制",W81&lt;&gt;"準",W81&lt;&gt;"深",OR(X81="準",X81="深"),(NOT(OR(AND(X81="準",OR(W81="日",W81="休",X$17=1,AND(Y81&lt;&gt;"準",Y81&lt;&gt;"深",W81="")),OR(Y81="休",AND(Y81="準",OR(Z81="休",X$17=30,Z$18="×")),X$17=31,Y$18="×",Y81="")),AND(X81="深",OR(W81="休",X$17=1,AND(Y81&lt;&gt;"準",Y81&lt;&gt;"深",W81="")),OR(Y81="休",AND(OR(Y81="準",Y81="深"),OR(Z81="休",X$17=30,Z$18="×")),X$17=31,Y$18="×",Y81="")))))),40,0))))</f>
        <v>0</v>
      </c>
      <c r="Y222" s="193">
        <f t="shared" ref="Y222" si="1281">IF(AND($D$1="二交代制",Y$17&gt;=1,Y$17&lt;=28,Y81="当",Z81="明",AA81="休",AB81="当"),10,IF(AND($D$1="三交代制",Y$17&gt;=2,Y$17&lt;=30,OR(Y81="準",Y81="深"),OR(Z81="準",Z81="深"),OR(AA81="準",AA81="深")),20,IF(AND($D$1="二交代制",OR(Y81="当",Y81="明"),NOT(OR(AND(Y81="当",OR(Z81="明",Y$17=31,Z$18="×"),OR(AA81="休",Y$17=30,Y$17=31,AA$18="×")),AND(Y81="明",OR(X81="当",Y$17=1),OR(Z81="休",Y$17=31,Z$18="×"))))),30,IF(AND($D$1="三交代制",X81&lt;&gt;"準",X81&lt;&gt;"深",OR(Y81="準",Y81="深"),(NOT(OR(AND(Y81="準",OR(X81="日",X81="休",Y$17=1,AND(Z81&lt;&gt;"準",Z81&lt;&gt;"深",X81="")),OR(Z81="休",AND(Z81="準",OR(AA81="休",Y$17=30,AA$18="×")),Y$17=31,Z$18="×",Z81="")),AND(Y81="深",OR(X81="休",Y$17=1,AND(Z81&lt;&gt;"準",Z81&lt;&gt;"深",X81="")),OR(Z81="休",AND(OR(Z81="準",Z81="深"),OR(AA81="休",Y$17=30,AA$18="×")),Y$17=31,Z$18="×",Z81="")))))),40,0))))</f>
        <v>0</v>
      </c>
      <c r="Z222" s="193">
        <f t="shared" ref="Z222" si="1282">IF(AND($D$1="二交代制",Z$17&gt;=1,Z$17&lt;=28,Z81="当",AA81="明",AB81="休",AC81="当"),10,IF(AND($D$1="三交代制",Z$17&gt;=2,Z$17&lt;=30,OR(Z81="準",Z81="深"),OR(AA81="準",AA81="深"),OR(AB81="準",AB81="深")),20,IF(AND($D$1="二交代制",OR(Z81="当",Z81="明"),NOT(OR(AND(Z81="当",OR(AA81="明",Z$17=31,AA$18="×"),OR(AB81="休",Z$17=30,Z$17=31,AB$18="×")),AND(Z81="明",OR(Y81="当",Z$17=1),OR(AA81="休",Z$17=31,AA$18="×"))))),30,IF(AND($D$1="三交代制",Y81&lt;&gt;"準",Y81&lt;&gt;"深",OR(Z81="準",Z81="深"),(NOT(OR(AND(Z81="準",OR(Y81="日",Y81="休",Z$17=1,AND(AA81&lt;&gt;"準",AA81&lt;&gt;"深",Y81="")),OR(AA81="休",AND(AA81="準",OR(AB81="休",Z$17=30,AB$18="×")),Z$17=31,AA$18="×",AA81="")),AND(Z81="深",OR(Y81="休",Z$17=1,AND(AA81&lt;&gt;"準",AA81&lt;&gt;"深",Y81="")),OR(AA81="休",AND(OR(AA81="準",AA81="深"),OR(AB81="休",Z$17=30,AB$18="×")),Z$17=31,AA$18="×",AA81="")))))),40,0))))</f>
        <v>0</v>
      </c>
      <c r="AA222" s="193">
        <f t="shared" ref="AA222" si="1283">IF(AND($D$1="二交代制",AA$17&gt;=1,AA$17&lt;=28,AA81="当",AB81="明",AC81="休",AD81="当"),10,IF(AND($D$1="三交代制",AA$17&gt;=2,AA$17&lt;=30,OR(AA81="準",AA81="深"),OR(AB81="準",AB81="深"),OR(AC81="準",AC81="深")),20,IF(AND($D$1="二交代制",OR(AA81="当",AA81="明"),NOT(OR(AND(AA81="当",OR(AB81="明",AA$17=31,AB$18="×"),OR(AC81="休",AA$17=30,AA$17=31,AC$18="×")),AND(AA81="明",OR(Z81="当",AA$17=1),OR(AB81="休",AA$17=31,AB$18="×"))))),30,IF(AND($D$1="三交代制",Z81&lt;&gt;"準",Z81&lt;&gt;"深",OR(AA81="準",AA81="深"),(NOT(OR(AND(AA81="準",OR(Z81="日",Z81="休",AA$17=1,AND(AB81&lt;&gt;"準",AB81&lt;&gt;"深",Z81="")),OR(AB81="休",AND(AB81="準",OR(AC81="休",AA$17=30,AC$18="×")),AA$17=31,AB$18="×",AB81="")),AND(AA81="深",OR(Z81="休",AA$17=1,AND(AB81&lt;&gt;"準",AB81&lt;&gt;"深",Z81="")),OR(AB81="休",AND(OR(AB81="準",AB81="深"),OR(AC81="休",AA$17=30,AC$18="×")),AA$17=31,AB$18="×",AB81="")))))),40,0))))</f>
        <v>0</v>
      </c>
      <c r="AB222" s="193">
        <f t="shared" ref="AB222" si="1284">IF(AND($D$1="二交代制",AB$17&gt;=1,AB$17&lt;=28,AB81="当",AC81="明",AD81="休",AE81="当"),10,IF(AND($D$1="三交代制",AB$17&gt;=2,AB$17&lt;=30,OR(AB81="準",AB81="深"),OR(AC81="準",AC81="深"),OR(AD81="準",AD81="深")),20,IF(AND($D$1="二交代制",OR(AB81="当",AB81="明"),NOT(OR(AND(AB81="当",OR(AC81="明",AB$17=31,AC$18="×"),OR(AD81="休",AB$17=30,AB$17=31,AD$18="×")),AND(AB81="明",OR(AA81="当",AB$17=1),OR(AC81="休",AB$17=31,AC$18="×"))))),30,IF(AND($D$1="三交代制",AA81&lt;&gt;"準",AA81&lt;&gt;"深",OR(AB81="準",AB81="深"),(NOT(OR(AND(AB81="準",OR(AA81="日",AA81="休",AB$17=1,AND(AC81&lt;&gt;"準",AC81&lt;&gt;"深",AA81="")),OR(AC81="休",AND(AC81="準",OR(AD81="休",AB$17=30,AD$18="×")),AB$17=31,AC$18="×",AC81="")),AND(AB81="深",OR(AA81="休",AB$17=1,AND(AC81&lt;&gt;"準",AC81&lt;&gt;"深",AA81="")),OR(AC81="休",AND(OR(AC81="準",AC81="深"),OR(AD81="休",AB$17=30,AD$18="×")),AB$17=31,AC$18="×",AC81="")))))),40,0))))</f>
        <v>0</v>
      </c>
      <c r="AC222" s="193">
        <f t="shared" ref="AC222" si="1285">IF(AND($D$1="二交代制",AC$17&gt;=1,AC$17&lt;=28,AC81="当",AD81="明",AE81="休",AF81="当"),10,IF(AND($D$1="三交代制",AC$17&gt;=2,AC$17&lt;=30,OR(AC81="準",AC81="深"),OR(AD81="準",AD81="深"),OR(AE81="準",AE81="深")),20,IF(AND($D$1="二交代制",OR(AC81="当",AC81="明"),NOT(OR(AND(AC81="当",OR(AD81="明",AC$17=31,AD$18="×"),OR(AE81="休",AC$17=30,AC$17=31,AE$18="×")),AND(AC81="明",OR(AB81="当",AC$17=1),OR(AD81="休",AC$17=31,AD$18="×"))))),30,IF(AND($D$1="三交代制",AB81&lt;&gt;"準",AB81&lt;&gt;"深",OR(AC81="準",AC81="深"),(NOT(OR(AND(AC81="準",OR(AB81="日",AB81="休",AC$17=1,AND(AD81&lt;&gt;"準",AD81&lt;&gt;"深",AB81="")),OR(AD81="休",AND(AD81="準",OR(AE81="休",AC$17=30,AE$18="×")),AC$17=31,AD$18="×",AD81="")),AND(AC81="深",OR(AB81="休",AC$17=1,AND(AD81&lt;&gt;"準",AD81&lt;&gt;"深",AB81="")),OR(AD81="休",AND(OR(AD81="準",AD81="深"),OR(AE81="休",AC$17=30,AE$18="×")),AC$17=31,AD$18="×",AD81="")))))),40,0))))</f>
        <v>0</v>
      </c>
      <c r="AD222" s="193">
        <f t="shared" ref="AD222" si="1286">IF(AND($D$1="二交代制",AD$17&gt;=1,AD$17&lt;=28,AD81="当",AE81="明",AF81="休",AG81="当"),10,IF(AND($D$1="三交代制",AD$17&gt;=2,AD$17&lt;=30,OR(AD81="準",AD81="深"),OR(AE81="準",AE81="深"),OR(AF81="準",AF81="深")),20,IF(AND($D$1="二交代制",OR(AD81="当",AD81="明"),NOT(OR(AND(AD81="当",OR(AE81="明",AD$17=31,AE$18="×"),OR(AF81="休",AD$17=30,AD$17=31,AF$18="×")),AND(AD81="明",OR(AC81="当",AD$17=1),OR(AE81="休",AD$17=31,AE$18="×"))))),30,IF(AND($D$1="三交代制",AC81&lt;&gt;"準",AC81&lt;&gt;"深",OR(AD81="準",AD81="深"),(NOT(OR(AND(AD81="準",OR(AC81="日",AC81="休",AD$17=1,AND(AE81&lt;&gt;"準",AE81&lt;&gt;"深",AC81="")),OR(AE81="休",AND(AE81="準",OR(AF81="休",AD$17=30,AF$18="×")),AD$17=31,AE$18="×",AE81="")),AND(AD81="深",OR(AC81="休",AD$17=1,AND(AE81&lt;&gt;"準",AE81&lt;&gt;"深",AC81="")),OR(AE81="休",AND(OR(AE81="準",AE81="深"),OR(AF81="休",AD$17=30,AF$18="×")),AD$17=31,AE$18="×",AE81="")))))),40,0))))</f>
        <v>0</v>
      </c>
      <c r="AE222" s="193">
        <f t="shared" ref="AE222" si="1287">IF(AND($D$1="二交代制",AE$17&gt;=1,AE$17&lt;=28,AE81="当",AF81="明",AG81="休",AH81="当"),10,IF(AND($D$1="三交代制",AE$17&gt;=2,AE$17&lt;=30,OR(AE81="準",AE81="深"),OR(AF81="準",AF81="深"),OR(AG81="準",AG81="深")),20,IF(AND($D$1="二交代制",OR(AE81="当",AE81="明"),NOT(OR(AND(AE81="当",OR(AF81="明",AE$17=31,AF$18="×"),OR(AG81="休",AE$17=30,AE$17=31,AG$18="×")),AND(AE81="明",OR(AD81="当",AE$17=1),OR(AF81="休",AE$17=31,AF$18="×"))))),30,IF(AND($D$1="三交代制",AD81&lt;&gt;"準",AD81&lt;&gt;"深",OR(AE81="準",AE81="深"),(NOT(OR(AND(AE81="準",OR(AD81="日",AD81="休",AE$17=1,AND(AF81&lt;&gt;"準",AF81&lt;&gt;"深",AD81="")),OR(AF81="休",AND(AF81="準",OR(AG81="休",AE$17=30,AG$18="×")),AE$17=31,AF$18="×",AF81="")),AND(AE81="深",OR(AD81="休",AE$17=1,AND(AF81&lt;&gt;"準",AF81&lt;&gt;"深",AD81="")),OR(AF81="休",AND(OR(AF81="準",AF81="深"),OR(AG81="休",AE$17=30,AG$18="×")),AE$17=31,AF$18="×",AF81="")))))),40,0))))</f>
        <v>0</v>
      </c>
      <c r="AF222" s="193">
        <f t="shared" ref="AF222" si="1288">IF(AND($D$1="二交代制",AF$17&gt;=1,AF$17&lt;=28,AF81="当",AG81="明",AH81="休",AI81="当"),10,IF(AND($D$1="三交代制",AF$17&gt;=2,AF$17&lt;=30,OR(AF81="準",AF81="深"),OR(AG81="準",AG81="深"),OR(AH81="準",AH81="深")),20,IF(AND($D$1="二交代制",OR(AF81="当",AF81="明"),NOT(OR(AND(AF81="当",OR(AG81="明",AF$17=31,AG$18="×"),OR(AH81="休",AF$17=30,AF$17=31,AH$18="×")),AND(AF81="明",OR(AE81="当",AF$17=1),OR(AG81="休",AF$17=31,AG$18="×"))))),30,IF(AND($D$1="三交代制",AE81&lt;&gt;"準",AE81&lt;&gt;"深",OR(AF81="準",AF81="深"),(NOT(OR(AND(AF81="準",OR(AE81="日",AE81="休",AF$17=1,AND(AG81&lt;&gt;"準",AG81&lt;&gt;"深",AE81="")),OR(AG81="休",AND(AG81="準",OR(AH81="休",AF$17=30,AH$18="×")),AF$17=31,AG$18="×",AG81="")),AND(AF81="深",OR(AE81="休",AF$17=1,AND(AG81&lt;&gt;"準",AG81&lt;&gt;"深",AE81="")),OR(AG81="休",AND(OR(AG81="準",AG81="深"),OR(AH81="休",AF$17=30,AH$18="×")),AF$17=31,AG$18="×",AG81="")))))),40,0))))</f>
        <v>0</v>
      </c>
      <c r="AG222" s="193">
        <f t="shared" ref="AG222" si="1289">IF(AND($D$1="二交代制",AG$17&gt;=1,AG$17&lt;=28,AG81="当",AH81="明",AI81="休",AJ81="当"),10,IF(AND($D$1="三交代制",AG$17&gt;=2,AG$17&lt;=30,OR(AG81="準",AG81="深"),OR(AH81="準",AH81="深"),OR(AI81="準",AI81="深")),20,IF(AND($D$1="二交代制",OR(AG81="当",AG81="明"),NOT(OR(AND(AG81="当",OR(AH81="明",AG$17=31,AH$18="×"),OR(AI81="休",AG$17=30,AG$17=31,AI$18="×")),AND(AG81="明",OR(AF81="当",AG$17=1),OR(AH81="休",AG$17=31,AH$18="×"))))),30,IF(AND($D$1="三交代制",AF81&lt;&gt;"準",AF81&lt;&gt;"深",OR(AG81="準",AG81="深"),(NOT(OR(AND(AG81="準",OR(AF81="日",AF81="休",AG$17=1,AND(AH81&lt;&gt;"準",AH81&lt;&gt;"深",AF81="")),OR(AH81="休",AND(AH81="準",OR(AI81="休",AG$17=30,AI$18="×")),AG$17=31,AH$18="×",AH81="")),AND(AG81="深",OR(AF81="休",AG$17=1,AND(AH81&lt;&gt;"準",AH81&lt;&gt;"深",AF81="")),OR(AH81="休",AND(OR(AH81="準",AH81="深"),OR(AI81="休",AG$17=30,AI$18="×")),AG$17=31,AH$18="×",AH81="")))))),40,0))))</f>
        <v>0</v>
      </c>
      <c r="AH222" s="193">
        <f t="shared" ref="AH222" si="1290">IF(AND($D$1="二交代制",AH$17&gt;=1,AH$17&lt;=28,AH81="当",AI81="明",AJ81="休",AK81="当"),10,IF(AND($D$1="三交代制",AH$17&gt;=2,AH$17&lt;=30,OR(AH81="準",AH81="深"),OR(AI81="準",AI81="深"),OR(AJ81="準",AJ81="深")),20,IF(AND($D$1="二交代制",OR(AH81="当",AH81="明"),NOT(OR(AND(AH81="当",OR(AI81="明",AH$17=31,AI$18="×"),OR(AJ81="休",AH$17=30,AH$17=31,AJ$18="×")),AND(AH81="明",OR(AG81="当",AH$17=1),OR(AI81="休",AH$17=31,AI$18="×"))))),30,IF(AND($D$1="三交代制",AG81&lt;&gt;"準",AG81&lt;&gt;"深",OR(AH81="準",AH81="深"),(NOT(OR(AND(AH81="準",OR(AG81="日",AG81="休",AH$17=1,AND(AI81&lt;&gt;"準",AI81&lt;&gt;"深",AG81="")),OR(AI81="休",AND(AI81="準",OR(AJ81="休",AH$17=30,AJ$18="×")),AH$17=31,AI$18="×",AI81="")),AND(AH81="深",OR(AG81="休",AH$17=1,AND(AI81&lt;&gt;"準",AI81&lt;&gt;"深",AG81="")),OR(AI81="休",AND(OR(AI81="準",AI81="深"),OR(AJ81="休",AH$17=30,AJ$18="×")),AH$17=31,AI$18="×",AI81="")))))),40,0))))</f>
        <v>0</v>
      </c>
      <c r="AI222" s="193">
        <f t="shared" ref="AI222" si="1291">IF(AND($D$1="二交代制",AI$17&gt;=1,AI$17&lt;=28,AI81="当",AJ81="明",AK81="休",AL81="当"),10,IF(AND($D$1="三交代制",AI$17&gt;=2,AI$17&lt;=30,OR(AI81="準",AI81="深"),OR(AJ81="準",AJ81="深"),OR(AK81="準",AK81="深")),20,IF(AND($D$1="二交代制",OR(AI81="当",AI81="明"),NOT(OR(AND(AI81="当",OR(AJ81="明",AI$17=31,AJ$18="×"),OR(AK81="休",AI$17=30,AI$17=31,AK$18="×")),AND(AI81="明",OR(AH81="当",AI$17=1),OR(AJ81="休",AI$17=31,AJ$18="×"))))),30,IF(AND($D$1="三交代制",AH81&lt;&gt;"準",AH81&lt;&gt;"深",OR(AI81="準",AI81="深"),(NOT(OR(AND(AI81="準",OR(AH81="日",AH81="休",AI$17=1,AND(AJ81&lt;&gt;"準",AJ81&lt;&gt;"深",AH81="")),OR(AJ81="休",AND(AJ81="準",OR(AK81="休",AI$17=30,AK$18="×")),AI$17=31,AJ$18="×",AJ81="")),AND(AI81="深",OR(AH81="休",AI$17=1,AND(AJ81&lt;&gt;"準",AJ81&lt;&gt;"深",AH81="")),OR(AJ81="休",AND(OR(AJ81="準",AJ81="深"),OR(AK81="休",AI$17=30,AK$18="×")),AI$17=31,AJ$18="×",AJ81="")))))),40,0))))</f>
        <v>0</v>
      </c>
      <c r="AJ222" s="193">
        <f t="shared" ref="AJ222" si="1292">IF(AND($D$1="二交代制",AJ$17&gt;=1,AJ$17&lt;=28,AJ81="当",AK81="明",AL81="休",AM81="当"),10,IF(AND($D$1="三交代制",AJ$17&gt;=2,AJ$17&lt;=30,OR(AJ81="準",AJ81="深"),OR(AK81="準",AK81="深"),OR(AL81="準",AL81="深")),20,IF(AND($D$1="二交代制",OR(AJ81="当",AJ81="明"),NOT(OR(AND(AJ81="当",OR(AK81="明",AJ$17=31,AK$18="×"),OR(AL81="休",AJ$17=30,AJ$17=31,AL$18="×")),AND(AJ81="明",OR(AI81="当",AJ$17=1),OR(AK81="休",AJ$17=31,AK$18="×"))))),30,IF(AND($D$1="三交代制",AI81&lt;&gt;"準",AI81&lt;&gt;"深",OR(AJ81="準",AJ81="深"),(NOT(OR(AND(AJ81="準",OR(AI81="日",AI81="休",AJ$17=1,AND(AK81&lt;&gt;"準",AK81&lt;&gt;"深",AI81="")),OR(AK81="休",AND(AK81="準",OR(AL81="休",AJ$17=30,AL$18="×")),AJ$17=31,AK$18="×",AK81="")),AND(AJ81="深",OR(AI81="休",AJ$17=1,AND(AK81&lt;&gt;"準",AK81&lt;&gt;"深",AI81="")),OR(AK81="休",AND(OR(AK81="準",AK81="深"),OR(AL81="休",AJ$17=30,AL$18="×")),AJ$17=31,AK$18="×",AK81="")))))),40,0))))</f>
        <v>0</v>
      </c>
      <c r="AK222" s="193">
        <f t="shared" ref="AK222" si="1293">IF(AND($D$1="二交代制",AK$17&gt;=1,AK$17&lt;=28,AK81="当",AL81="明",AM81="休",AN81="当"),10,IF(AND($D$1="三交代制",AK$17&gt;=2,AK$17&lt;=30,OR(AK81="準",AK81="深"),OR(AL81="準",AL81="深"),OR(AM81="準",AM81="深")),20,IF(AND($D$1="二交代制",OR(AK81="当",AK81="明"),NOT(OR(AND(AK81="当",OR(AL81="明",AK$17=31,AL$18="×"),OR(AM81="休",AK$17=30,AK$17=31,AM$18="×")),AND(AK81="明",OR(AJ81="当",AK$17=1),OR(AL81="休",AK$17=31,AL$18="×"))))),30,IF(AND($D$1="三交代制",AJ81&lt;&gt;"準",AJ81&lt;&gt;"深",OR(AK81="準",AK81="深"),(NOT(OR(AND(AK81="準",OR(AJ81="日",AJ81="休",AK$17=1,AND(AL81&lt;&gt;"準",AL81&lt;&gt;"深",AJ81="")),OR(AL81="休",AND(AL81="準",OR(AM81="休",AK$17=30,AM$18="×")),AK$17=31,AL$18="×",AL81="")),AND(AK81="深",OR(AJ81="休",AK$17=1,AND(AL81&lt;&gt;"準",AL81&lt;&gt;"深",AJ81="")),OR(AL81="休",AND(OR(AL81="準",AL81="深"),OR(AM81="休",AK$17=30,AM$18="×")),AK$17=31,AL$18="×",AL81="")))))),40,0))))</f>
        <v>0</v>
      </c>
      <c r="AL222" s="193">
        <f t="shared" ref="AL222" si="1294">IF(AND($D$1="二交代制",AL$17&gt;=1,AL$17&lt;=28,AL81="当",AM81="明",AN81="休",AO81="当"),10,IF(AND($D$1="三交代制",AL$17&gt;=2,AL$17&lt;=30,OR(AL81="準",AL81="深"),OR(AM81="準",AM81="深"),OR(AN81="準",AN81="深")),20,IF(AND($D$1="二交代制",OR(AL81="当",AL81="明"),NOT(OR(AND(AL81="当",OR(AM81="明",AL$17=31,AM$18="×"),OR(AN81="休",AL$17=30,AL$17=31,AN$18="×")),AND(AL81="明",OR(AK81="当",AL$17=1),OR(AM81="休",AL$17=31,AM$18="×"))))),30,IF(AND($D$1="三交代制",AK81&lt;&gt;"準",AK81&lt;&gt;"深",OR(AL81="準",AL81="深"),(NOT(OR(AND(AL81="準",OR(AK81="日",AK81="休",AL$17=1,AND(AM81&lt;&gt;"準",AM81&lt;&gt;"深",AK81="")),OR(AM81="休",AND(AM81="準",OR(AN81="休",AL$17=30,AN$18="×")),AL$17=31,AM$18="×",AM81="")),AND(AL81="深",OR(AK81="休",AL$17=1,AND(AM81&lt;&gt;"準",AM81&lt;&gt;"深",AK81="")),OR(AM81="休",AND(OR(AM81="準",AM81="深"),OR(AN81="休",AL$17=30,AN$18="×")),AL$17=31,AM$18="×",AM81="")))))),40,0))))</f>
        <v>0</v>
      </c>
      <c r="AM222" s="193">
        <f t="shared" ref="AM222" si="1295">IF(AND($D$1="二交代制",AM$17&gt;=1,AM$17&lt;=28,AM81="当",AN81="明",AO81="休",AP81="当"),10,IF(AND($D$1="三交代制",AM$17&gt;=2,AM$17&lt;=30,OR(AM81="準",AM81="深"),OR(AN81="準",AN81="深"),OR(AO81="準",AO81="深")),20,IF(AND($D$1="二交代制",OR(AM81="当",AM81="明"),NOT(OR(AND(AM81="当",OR(AN81="明",AM$17=31,AN$18="×"),OR(AO81="休",AM$17=30,AM$17=31,AO$18="×")),AND(AM81="明",OR(AL81="当",AM$17=1),OR(AN81="休",AM$17=31,AN$18="×"))))),30,IF(AND($D$1="三交代制",AL81&lt;&gt;"準",AL81&lt;&gt;"深",OR(AM81="準",AM81="深"),(NOT(OR(AND(AM81="準",OR(AL81="日",AL81="休",AM$17=1,AND(AN81&lt;&gt;"準",AN81&lt;&gt;"深",AL81="")),OR(AN81="休",AND(AN81="準",OR(AO81="休",AM$17=30,AO$18="×")),AM$17=31,AN$18="×",AN81="")),AND(AM81="深",OR(AL81="休",AM$17=1,AND(AN81&lt;&gt;"準",AN81&lt;&gt;"深",AL81="")),OR(AN81="休",AND(OR(AN81="準",AN81="深"),OR(AO81="休",AM$17=30,AO$18="×")),AM$17=31,AN$18="×",AN81="")))))),40,0))))</f>
        <v>0</v>
      </c>
      <c r="AN222" s="193">
        <f t="shared" ref="AN222" si="1296">IF(AND($D$1="二交代制",AN$17&gt;=1,AN$17&lt;=28,AN81="当",AO81="明",AP81="休",AQ81="当"),10,IF(AND($D$1="三交代制",AN$17&gt;=2,AN$17&lt;=30,OR(AN81="準",AN81="深"),OR(AO81="準",AO81="深"),OR(AP81="準",AP81="深")),20,IF(AND($D$1="二交代制",OR(AN81="当",AN81="明"),NOT(OR(AND(AN81="当",OR(AO81="明",AN$17=31,AO$18="×"),OR(AP81="休",AN$17=30,AN$17=31,AP$18="×")),AND(AN81="明",OR(AM81="当",AN$17=1),OR(AO81="休",AN$17=31,AO$18="×"))))),30,IF(AND($D$1="三交代制",AM81&lt;&gt;"準",AM81&lt;&gt;"深",OR(AN81="準",AN81="深"),(NOT(OR(AND(AN81="準",OR(AM81="日",AM81="休",AN$17=1,AND(AO81&lt;&gt;"準",AO81&lt;&gt;"深",AM81="")),OR(AO81="休",AND(AO81="準",OR(AP81="休",AN$17=30,AP$18="×")),AN$17=31,AO$18="×",AO81="")),AND(AN81="深",OR(AM81="休",AN$17=1,AND(AO81&lt;&gt;"準",AO81&lt;&gt;"深",AM81="")),OR(AO81="休",AND(OR(AO81="準",AO81="深"),OR(AP81="休",AN$17=30,AP$18="×")),AN$17=31,AO$18="×",AO81="")))))),40,0))))</f>
        <v>0</v>
      </c>
      <c r="AO222" s="193">
        <f t="shared" ref="AO222" si="1297">IF(AND($D$1="二交代制",AO$17&gt;=1,AO$17&lt;=28,AO81="当",AP81="明",AQ81="休",AR81="当"),10,IF(AND($D$1="三交代制",AO$17&gt;=2,AO$17&lt;=30,OR(AO81="準",AO81="深"),OR(AP81="準",AP81="深"),OR(AQ81="準",AQ81="深")),20,IF(AND($D$1="二交代制",OR(AO81="当",AO81="明"),NOT(OR(AND(AO81="当",OR(AP81="明",AO$17=31,AP$18="×"),OR(AQ81="休",AO$17=30,AO$17=31,AQ$18="×")),AND(AO81="明",OR(AN81="当",AO$17=1),OR(AP81="休",AO$17=31,AP$18="×"))))),30,IF(AND($D$1="三交代制",AN81&lt;&gt;"準",AN81&lt;&gt;"深",OR(AO81="準",AO81="深"),(NOT(OR(AND(AO81="準",OR(AN81="日",AN81="休",AO$17=1,AND(AP81&lt;&gt;"準",AP81&lt;&gt;"深",AN81="")),OR(AP81="休",AND(AP81="準",OR(AQ81="休",AO$17=30,AQ$18="×")),AO$17=31,AP$18="×",AP81="")),AND(AO81="深",OR(AN81="休",AO$17=1,AND(AP81&lt;&gt;"準",AP81&lt;&gt;"深",AN81="")),OR(AP81="休",AND(OR(AP81="準",AP81="深"),OR(AQ81="休",AO$17=30,AQ$18="×")),AO$17=31,AP$18="×",AP81="")))))),40,0))))</f>
        <v>0</v>
      </c>
      <c r="AP222" s="100"/>
      <c r="AQ222" s="100"/>
    </row>
    <row r="223" spans="4:43" x14ac:dyDescent="0.4">
      <c r="D223" s="104"/>
      <c r="E223" s="104"/>
      <c r="F223" s="104"/>
      <c r="G223" s="104"/>
      <c r="H223" s="104"/>
      <c r="I223" s="307"/>
      <c r="J223" s="202"/>
      <c r="K223" s="193"/>
      <c r="L223" s="193"/>
      <c r="M223" s="193"/>
      <c r="N223" s="193"/>
      <c r="O223" s="193"/>
      <c r="P223" s="193"/>
      <c r="Q223" s="193"/>
      <c r="R223" s="193"/>
      <c r="S223" s="193"/>
      <c r="T223" s="193"/>
      <c r="U223" s="193"/>
      <c r="V223" s="193"/>
      <c r="W223" s="193"/>
      <c r="X223" s="193"/>
      <c r="Y223" s="193"/>
      <c r="Z223" s="193"/>
      <c r="AA223" s="193"/>
      <c r="AB223" s="193"/>
      <c r="AC223" s="193"/>
      <c r="AD223" s="193"/>
      <c r="AE223" s="193"/>
      <c r="AF223" s="193"/>
      <c r="AG223" s="193"/>
      <c r="AH223" s="193"/>
      <c r="AI223" s="193"/>
      <c r="AJ223" s="193"/>
      <c r="AK223" s="193"/>
      <c r="AL223" s="193"/>
      <c r="AM223" s="193"/>
      <c r="AN223" s="193"/>
      <c r="AO223" s="193"/>
      <c r="AP223" s="100"/>
      <c r="AQ223" s="100"/>
    </row>
    <row r="224" spans="4:43" x14ac:dyDescent="0.4">
      <c r="D224" s="104"/>
      <c r="E224" s="104"/>
      <c r="F224" s="104"/>
      <c r="G224" s="104"/>
      <c r="H224" s="104"/>
      <c r="I224" s="307"/>
      <c r="J224" s="201" t="str">
        <f t="shared" ref="J224" si="1298">E83</f>
        <v>磯部</v>
      </c>
      <c r="K224" s="193">
        <f t="shared" ref="K224" si="1299">IF(AND($D$1="二交代制",K$17&gt;=1,K$17&lt;=28,K83="当",L83="明",M83="休",N83="当"),10,IF(AND($D$1="三交代制",K$17&gt;=2,K$17&lt;=30,OR(K83="準",K83="深"),OR(L83="準",L83="深"),OR(M83="準",M83="深")),20,IF(AND($D$1="二交代制",OR(K83="当",K83="明"),NOT(OR(AND(K83="当",OR(L83="明",K$17=31,L$18="×"),OR(M83="休",K$17=30,K$17=31,M$18="×")),AND(K83="明",OR(J83="当",K$17=1),OR(L83="休",K$17=31,L$18="×"))))),30,IF(AND($D$1="三交代制",J83&lt;&gt;"準",J83&lt;&gt;"深",OR(K83="準",K83="深"),(NOT(OR(AND(K83="準",OR(J83="日",J83="休",K$17=1,AND(L83&lt;&gt;"準",L83&lt;&gt;"深",J83="")),OR(L83="休",AND(L83="準",OR(M83="休",K$17=30,M$18="×")),K$17=31,L$18="×",L83="")),AND(K83="深",OR(J83="休",K$17=1,AND(L83&lt;&gt;"準",L83&lt;&gt;"深",J83="")),OR(L83="休",AND(OR(L83="準",L83="深"),OR(M83="休",K$17=30,M$18="×")),K$17=31,L$18="×",L83="")))))),40,0))))</f>
        <v>0</v>
      </c>
      <c r="L224" s="193">
        <f t="shared" ref="L224" si="1300">IF(AND($D$1="二交代制",L$17&gt;=1,L$17&lt;=28,L83="当",M83="明",N83="休",O83="当"),10,IF(AND($D$1="三交代制",L$17&gt;=2,L$17&lt;=30,OR(L83="準",L83="深"),OR(M83="準",M83="深"),OR(N83="準",N83="深")),20,IF(AND($D$1="二交代制",OR(L83="当",L83="明"),NOT(OR(AND(L83="当",OR(M83="明",L$17=31,M$18="×"),OR(N83="休",L$17=30,L$17=31,N$18="×")),AND(L83="明",OR(K83="当",L$17=1),OR(M83="休",L$17=31,M$18="×"))))),30,IF(AND($D$1="三交代制",K83&lt;&gt;"準",K83&lt;&gt;"深",OR(L83="準",L83="深"),(NOT(OR(AND(L83="準",OR(K83="日",K83="休",L$17=1,AND(M83&lt;&gt;"準",M83&lt;&gt;"深",K83="")),OR(M83="休",AND(M83="準",OR(N83="休",L$17=30,N$18="×")),L$17=31,M$18="×",M83="")),AND(L83="深",OR(K83="休",L$17=1,AND(M83&lt;&gt;"準",M83&lt;&gt;"深",K83="")),OR(M83="休",AND(OR(M83="準",M83="深"),OR(N83="休",L$17=30,N$18="×")),L$17=31,M$18="×",M83="")))))),40,0))))</f>
        <v>0</v>
      </c>
      <c r="M224" s="193">
        <f t="shared" ref="M224" si="1301">IF(AND($D$1="二交代制",M$17&gt;=1,M$17&lt;=28,M83="当",N83="明",O83="休",P83="当"),10,IF(AND($D$1="三交代制",M$17&gt;=2,M$17&lt;=30,OR(M83="準",M83="深"),OR(N83="準",N83="深"),OR(O83="準",O83="深")),20,IF(AND($D$1="二交代制",OR(M83="当",M83="明"),NOT(OR(AND(M83="当",OR(N83="明",M$17=31,N$18="×"),OR(O83="休",M$17=30,M$17=31,O$18="×")),AND(M83="明",OR(L83="当",M$17=1),OR(N83="休",M$17=31,N$18="×"))))),30,IF(AND($D$1="三交代制",L83&lt;&gt;"準",L83&lt;&gt;"深",OR(M83="準",M83="深"),(NOT(OR(AND(M83="準",OR(L83="日",L83="休",M$17=1,AND(N83&lt;&gt;"準",N83&lt;&gt;"深",L83="")),OR(N83="休",AND(N83="準",OR(O83="休",M$17=30,O$18="×")),M$17=31,N$18="×",N83="")),AND(M83="深",OR(L83="休",M$17=1,AND(N83&lt;&gt;"準",N83&lt;&gt;"深",L83="")),OR(N83="休",AND(OR(N83="準",N83="深"),OR(O83="休",M$17=30,O$18="×")),M$17=31,N$18="×",N83="")))))),40,0))))</f>
        <v>0</v>
      </c>
      <c r="N224" s="193">
        <f t="shared" ref="N224" si="1302">IF(AND($D$1="二交代制",N$17&gt;=1,N$17&lt;=28,N83="当",O83="明",P83="休",Q83="当"),10,IF(AND($D$1="三交代制",N$17&gt;=2,N$17&lt;=30,OR(N83="準",N83="深"),OR(O83="準",O83="深"),OR(P83="準",P83="深")),20,IF(AND($D$1="二交代制",OR(N83="当",N83="明"),NOT(OR(AND(N83="当",OR(O83="明",N$17=31,O$18="×"),OR(P83="休",N$17=30,N$17=31,P$18="×")),AND(N83="明",OR(M83="当",N$17=1),OR(O83="休",N$17=31,O$18="×"))))),30,IF(AND($D$1="三交代制",M83&lt;&gt;"準",M83&lt;&gt;"深",OR(N83="準",N83="深"),(NOT(OR(AND(N83="準",OR(M83="日",M83="休",N$17=1,AND(O83&lt;&gt;"準",O83&lt;&gt;"深",M83="")),OR(O83="休",AND(O83="準",OR(P83="休",N$17=30,P$18="×")),N$17=31,O$18="×",O83="")),AND(N83="深",OR(M83="休",N$17=1,AND(O83&lt;&gt;"準",O83&lt;&gt;"深",M83="")),OR(O83="休",AND(OR(O83="準",O83="深"),OR(P83="休",N$17=30,P$18="×")),N$17=31,O$18="×",O83="")))))),40,0))))</f>
        <v>0</v>
      </c>
      <c r="O224" s="193">
        <f t="shared" ref="O224" si="1303">IF(AND($D$1="二交代制",O$17&gt;=1,O$17&lt;=28,O83="当",P83="明",Q83="休",R83="当"),10,IF(AND($D$1="三交代制",O$17&gt;=2,O$17&lt;=30,OR(O83="準",O83="深"),OR(P83="準",P83="深"),OR(Q83="準",Q83="深")),20,IF(AND($D$1="二交代制",OR(O83="当",O83="明"),NOT(OR(AND(O83="当",OR(P83="明",O$17=31,P$18="×"),OR(Q83="休",O$17=30,O$17=31,Q$18="×")),AND(O83="明",OR(N83="当",O$17=1),OR(P83="休",O$17=31,P$18="×"))))),30,IF(AND($D$1="三交代制",N83&lt;&gt;"準",N83&lt;&gt;"深",OR(O83="準",O83="深"),(NOT(OR(AND(O83="準",OR(N83="日",N83="休",O$17=1,AND(P83&lt;&gt;"準",P83&lt;&gt;"深",N83="")),OR(P83="休",AND(P83="準",OR(Q83="休",O$17=30,Q$18="×")),O$17=31,P$18="×",P83="")),AND(O83="深",OR(N83="休",O$17=1,AND(P83&lt;&gt;"準",P83&lt;&gt;"深",N83="")),OR(P83="休",AND(OR(P83="準",P83="深"),OR(Q83="休",O$17=30,Q$18="×")),O$17=31,P$18="×",P83="")))))),40,0))))</f>
        <v>0</v>
      </c>
      <c r="P224" s="193">
        <f t="shared" ref="P224" si="1304">IF(AND($D$1="二交代制",P$17&gt;=1,P$17&lt;=28,P83="当",Q83="明",R83="休",S83="当"),10,IF(AND($D$1="三交代制",P$17&gt;=2,P$17&lt;=30,OR(P83="準",P83="深"),OR(Q83="準",Q83="深"),OR(R83="準",R83="深")),20,IF(AND($D$1="二交代制",OR(P83="当",P83="明"),NOT(OR(AND(P83="当",OR(Q83="明",P$17=31,Q$18="×"),OR(R83="休",P$17=30,P$17=31,R$18="×")),AND(P83="明",OR(O83="当",P$17=1),OR(Q83="休",P$17=31,Q$18="×"))))),30,IF(AND($D$1="三交代制",O83&lt;&gt;"準",O83&lt;&gt;"深",OR(P83="準",P83="深"),(NOT(OR(AND(P83="準",OR(O83="日",O83="休",P$17=1,AND(Q83&lt;&gt;"準",Q83&lt;&gt;"深",O83="")),OR(Q83="休",AND(Q83="準",OR(R83="休",P$17=30,R$18="×")),P$17=31,Q$18="×",Q83="")),AND(P83="深",OR(O83="休",P$17=1,AND(Q83&lt;&gt;"準",Q83&lt;&gt;"深",O83="")),OR(Q83="休",AND(OR(Q83="準",Q83="深"),OR(R83="休",P$17=30,R$18="×")),P$17=31,Q$18="×",Q83="")))))),40,0))))</f>
        <v>0</v>
      </c>
      <c r="Q224" s="193">
        <f t="shared" ref="Q224" si="1305">IF(AND($D$1="二交代制",Q$17&gt;=1,Q$17&lt;=28,Q83="当",R83="明",S83="休",T83="当"),10,IF(AND($D$1="三交代制",Q$17&gt;=2,Q$17&lt;=30,OR(Q83="準",Q83="深"),OR(R83="準",R83="深"),OR(S83="準",S83="深")),20,IF(AND($D$1="二交代制",OR(Q83="当",Q83="明"),NOT(OR(AND(Q83="当",OR(R83="明",Q$17=31,R$18="×"),OR(S83="休",Q$17=30,Q$17=31,S$18="×")),AND(Q83="明",OR(P83="当",Q$17=1),OR(R83="休",Q$17=31,R$18="×"))))),30,IF(AND($D$1="三交代制",P83&lt;&gt;"準",P83&lt;&gt;"深",OR(Q83="準",Q83="深"),(NOT(OR(AND(Q83="準",OR(P83="日",P83="休",Q$17=1,AND(R83&lt;&gt;"準",R83&lt;&gt;"深",P83="")),OR(R83="休",AND(R83="準",OR(S83="休",Q$17=30,S$18="×")),Q$17=31,R$18="×",R83="")),AND(Q83="深",OR(P83="休",Q$17=1,AND(R83&lt;&gt;"準",R83&lt;&gt;"深",P83="")),OR(R83="休",AND(OR(R83="準",R83="深"),OR(S83="休",Q$17=30,S$18="×")),Q$17=31,R$18="×",R83="")))))),40,0))))</f>
        <v>0</v>
      </c>
      <c r="R224" s="193">
        <f t="shared" ref="R224" si="1306">IF(AND($D$1="二交代制",R$17&gt;=1,R$17&lt;=28,R83="当",S83="明",T83="休",U83="当"),10,IF(AND($D$1="三交代制",R$17&gt;=2,R$17&lt;=30,OR(R83="準",R83="深"),OR(S83="準",S83="深"),OR(T83="準",T83="深")),20,IF(AND($D$1="二交代制",OR(R83="当",R83="明"),NOT(OR(AND(R83="当",OR(S83="明",R$17=31,S$18="×"),OR(T83="休",R$17=30,R$17=31,T$18="×")),AND(R83="明",OR(Q83="当",R$17=1),OR(S83="休",R$17=31,S$18="×"))))),30,IF(AND($D$1="三交代制",Q83&lt;&gt;"準",Q83&lt;&gt;"深",OR(R83="準",R83="深"),(NOT(OR(AND(R83="準",OR(Q83="日",Q83="休",R$17=1,AND(S83&lt;&gt;"準",S83&lt;&gt;"深",Q83="")),OR(S83="休",AND(S83="準",OR(T83="休",R$17=30,T$18="×")),R$17=31,S$18="×",S83="")),AND(R83="深",OR(Q83="休",R$17=1,AND(S83&lt;&gt;"準",S83&lt;&gt;"深",Q83="")),OR(S83="休",AND(OR(S83="準",S83="深"),OR(T83="休",R$17=30,T$18="×")),R$17=31,S$18="×",S83="")))))),40,0))))</f>
        <v>0</v>
      </c>
      <c r="S224" s="193">
        <f t="shared" ref="S224" si="1307">IF(AND($D$1="二交代制",S$17&gt;=1,S$17&lt;=28,S83="当",T83="明",U83="休",V83="当"),10,IF(AND($D$1="三交代制",S$17&gt;=2,S$17&lt;=30,OR(S83="準",S83="深"),OR(T83="準",T83="深"),OR(U83="準",U83="深")),20,IF(AND($D$1="二交代制",OR(S83="当",S83="明"),NOT(OR(AND(S83="当",OR(T83="明",S$17=31,T$18="×"),OR(U83="休",S$17=30,S$17=31,U$18="×")),AND(S83="明",OR(R83="当",S$17=1),OR(T83="休",S$17=31,T$18="×"))))),30,IF(AND($D$1="三交代制",R83&lt;&gt;"準",R83&lt;&gt;"深",OR(S83="準",S83="深"),(NOT(OR(AND(S83="準",OR(R83="日",R83="休",S$17=1,AND(T83&lt;&gt;"準",T83&lt;&gt;"深",R83="")),OR(T83="休",AND(T83="準",OR(U83="休",S$17=30,U$18="×")),S$17=31,T$18="×",T83="")),AND(S83="深",OR(R83="休",S$17=1,AND(T83&lt;&gt;"準",T83&lt;&gt;"深",R83="")),OR(T83="休",AND(OR(T83="準",T83="深"),OR(U83="休",S$17=30,U$18="×")),S$17=31,T$18="×",T83="")))))),40,0))))</f>
        <v>0</v>
      </c>
      <c r="T224" s="193">
        <f t="shared" ref="T224" si="1308">IF(AND($D$1="二交代制",T$17&gt;=1,T$17&lt;=28,T83="当",U83="明",V83="休",W83="当"),10,IF(AND($D$1="三交代制",T$17&gt;=2,T$17&lt;=30,OR(T83="準",T83="深"),OR(U83="準",U83="深"),OR(V83="準",V83="深")),20,IF(AND($D$1="二交代制",OR(T83="当",T83="明"),NOT(OR(AND(T83="当",OR(U83="明",T$17=31,U$18="×"),OR(V83="休",T$17=30,T$17=31,V$18="×")),AND(T83="明",OR(S83="当",T$17=1),OR(U83="休",T$17=31,U$18="×"))))),30,IF(AND($D$1="三交代制",S83&lt;&gt;"準",S83&lt;&gt;"深",OR(T83="準",T83="深"),(NOT(OR(AND(T83="準",OR(S83="日",S83="休",T$17=1,AND(U83&lt;&gt;"準",U83&lt;&gt;"深",S83="")),OR(U83="休",AND(U83="準",OR(V83="休",T$17=30,V$18="×")),T$17=31,U$18="×",U83="")),AND(T83="深",OR(S83="休",T$17=1,AND(U83&lt;&gt;"準",U83&lt;&gt;"深",S83="")),OR(U83="休",AND(OR(U83="準",U83="深"),OR(V83="休",T$17=30,V$18="×")),T$17=31,U$18="×",U83="")))))),40,0))))</f>
        <v>0</v>
      </c>
      <c r="U224" s="193">
        <f t="shared" ref="U224" si="1309">IF(AND($D$1="二交代制",U$17&gt;=1,U$17&lt;=28,U83="当",V83="明",W83="休",X83="当"),10,IF(AND($D$1="三交代制",U$17&gt;=2,U$17&lt;=30,OR(U83="準",U83="深"),OR(V83="準",V83="深"),OR(W83="準",W83="深")),20,IF(AND($D$1="二交代制",OR(U83="当",U83="明"),NOT(OR(AND(U83="当",OR(V83="明",U$17=31,V$18="×"),OR(W83="休",U$17=30,U$17=31,W$18="×")),AND(U83="明",OR(T83="当",U$17=1),OR(V83="休",U$17=31,V$18="×"))))),30,IF(AND($D$1="三交代制",T83&lt;&gt;"準",T83&lt;&gt;"深",OR(U83="準",U83="深"),(NOT(OR(AND(U83="準",OR(T83="日",T83="休",U$17=1,AND(V83&lt;&gt;"準",V83&lt;&gt;"深",T83="")),OR(V83="休",AND(V83="準",OR(W83="休",U$17=30,W$18="×")),U$17=31,V$18="×",V83="")),AND(U83="深",OR(T83="休",U$17=1,AND(V83&lt;&gt;"準",V83&lt;&gt;"深",T83="")),OR(V83="休",AND(OR(V83="準",V83="深"),OR(W83="休",U$17=30,W$18="×")),U$17=31,V$18="×",V83="")))))),40,0))))</f>
        <v>0</v>
      </c>
      <c r="V224" s="193">
        <f t="shared" ref="V224" si="1310">IF(AND($D$1="二交代制",V$17&gt;=1,V$17&lt;=28,V83="当",W83="明",X83="休",Y83="当"),10,IF(AND($D$1="三交代制",V$17&gt;=2,V$17&lt;=30,OR(V83="準",V83="深"),OR(W83="準",W83="深"),OR(X83="準",X83="深")),20,IF(AND($D$1="二交代制",OR(V83="当",V83="明"),NOT(OR(AND(V83="当",OR(W83="明",V$17=31,W$18="×"),OR(X83="休",V$17=30,V$17=31,X$18="×")),AND(V83="明",OR(U83="当",V$17=1),OR(W83="休",V$17=31,W$18="×"))))),30,IF(AND($D$1="三交代制",U83&lt;&gt;"準",U83&lt;&gt;"深",OR(V83="準",V83="深"),(NOT(OR(AND(V83="準",OR(U83="日",U83="休",V$17=1,AND(W83&lt;&gt;"準",W83&lt;&gt;"深",U83="")),OR(W83="休",AND(W83="準",OR(X83="休",V$17=30,X$18="×")),V$17=31,W$18="×",W83="")),AND(V83="深",OR(U83="休",V$17=1,AND(W83&lt;&gt;"準",W83&lt;&gt;"深",U83="")),OR(W83="休",AND(OR(W83="準",W83="深"),OR(X83="休",V$17=30,X$18="×")),V$17=31,W$18="×",W83="")))))),40,0))))</f>
        <v>0</v>
      </c>
      <c r="W224" s="193">
        <f t="shared" ref="W224" si="1311">IF(AND($D$1="二交代制",W$17&gt;=1,W$17&lt;=28,W83="当",X83="明",Y83="休",Z83="当"),10,IF(AND($D$1="三交代制",W$17&gt;=2,W$17&lt;=30,OR(W83="準",W83="深"),OR(X83="準",X83="深"),OR(Y83="準",Y83="深")),20,IF(AND($D$1="二交代制",OR(W83="当",W83="明"),NOT(OR(AND(W83="当",OR(X83="明",W$17=31,X$18="×"),OR(Y83="休",W$17=30,W$17=31,Y$18="×")),AND(W83="明",OR(V83="当",W$17=1),OR(X83="休",W$17=31,X$18="×"))))),30,IF(AND($D$1="三交代制",V83&lt;&gt;"準",V83&lt;&gt;"深",OR(W83="準",W83="深"),(NOT(OR(AND(W83="準",OR(V83="日",V83="休",W$17=1,AND(X83&lt;&gt;"準",X83&lt;&gt;"深",V83="")),OR(X83="休",AND(X83="準",OR(Y83="休",W$17=30,Y$18="×")),W$17=31,X$18="×",X83="")),AND(W83="深",OR(V83="休",W$17=1,AND(X83&lt;&gt;"準",X83&lt;&gt;"深",V83="")),OR(X83="休",AND(OR(X83="準",X83="深"),OR(Y83="休",W$17=30,Y$18="×")),W$17=31,X$18="×",X83="")))))),40,0))))</f>
        <v>0</v>
      </c>
      <c r="X224" s="193">
        <f t="shared" ref="X224" si="1312">IF(AND($D$1="二交代制",X$17&gt;=1,X$17&lt;=28,X83="当",Y83="明",Z83="休",AA83="当"),10,IF(AND($D$1="三交代制",X$17&gt;=2,X$17&lt;=30,OR(X83="準",X83="深"),OR(Y83="準",Y83="深"),OR(Z83="準",Z83="深")),20,IF(AND($D$1="二交代制",OR(X83="当",X83="明"),NOT(OR(AND(X83="当",OR(Y83="明",X$17=31,Y$18="×"),OR(Z83="休",X$17=30,X$17=31,Z$18="×")),AND(X83="明",OR(W83="当",X$17=1),OR(Y83="休",X$17=31,Y$18="×"))))),30,IF(AND($D$1="三交代制",W83&lt;&gt;"準",W83&lt;&gt;"深",OR(X83="準",X83="深"),(NOT(OR(AND(X83="準",OR(W83="日",W83="休",X$17=1,AND(Y83&lt;&gt;"準",Y83&lt;&gt;"深",W83="")),OR(Y83="休",AND(Y83="準",OR(Z83="休",X$17=30,Z$18="×")),X$17=31,Y$18="×",Y83="")),AND(X83="深",OR(W83="休",X$17=1,AND(Y83&lt;&gt;"準",Y83&lt;&gt;"深",W83="")),OR(Y83="休",AND(OR(Y83="準",Y83="深"),OR(Z83="休",X$17=30,Z$18="×")),X$17=31,Y$18="×",Y83="")))))),40,0))))</f>
        <v>0</v>
      </c>
      <c r="Y224" s="193">
        <f t="shared" ref="Y224" si="1313">IF(AND($D$1="二交代制",Y$17&gt;=1,Y$17&lt;=28,Y83="当",Z83="明",AA83="休",AB83="当"),10,IF(AND($D$1="三交代制",Y$17&gt;=2,Y$17&lt;=30,OR(Y83="準",Y83="深"),OR(Z83="準",Z83="深"),OR(AA83="準",AA83="深")),20,IF(AND($D$1="二交代制",OR(Y83="当",Y83="明"),NOT(OR(AND(Y83="当",OR(Z83="明",Y$17=31,Z$18="×"),OR(AA83="休",Y$17=30,Y$17=31,AA$18="×")),AND(Y83="明",OR(X83="当",Y$17=1),OR(Z83="休",Y$17=31,Z$18="×"))))),30,IF(AND($D$1="三交代制",X83&lt;&gt;"準",X83&lt;&gt;"深",OR(Y83="準",Y83="深"),(NOT(OR(AND(Y83="準",OR(X83="日",X83="休",Y$17=1,AND(Z83&lt;&gt;"準",Z83&lt;&gt;"深",X83="")),OR(Z83="休",AND(Z83="準",OR(AA83="休",Y$17=30,AA$18="×")),Y$17=31,Z$18="×",Z83="")),AND(Y83="深",OR(X83="休",Y$17=1,AND(Z83&lt;&gt;"準",Z83&lt;&gt;"深",X83="")),OR(Z83="休",AND(OR(Z83="準",Z83="深"),OR(AA83="休",Y$17=30,AA$18="×")),Y$17=31,Z$18="×",Z83="")))))),40,0))))</f>
        <v>0</v>
      </c>
      <c r="Z224" s="193">
        <f t="shared" ref="Z224" si="1314">IF(AND($D$1="二交代制",Z$17&gt;=1,Z$17&lt;=28,Z83="当",AA83="明",AB83="休",AC83="当"),10,IF(AND($D$1="三交代制",Z$17&gt;=2,Z$17&lt;=30,OR(Z83="準",Z83="深"),OR(AA83="準",AA83="深"),OR(AB83="準",AB83="深")),20,IF(AND($D$1="二交代制",OR(Z83="当",Z83="明"),NOT(OR(AND(Z83="当",OR(AA83="明",Z$17=31,AA$18="×"),OR(AB83="休",Z$17=30,Z$17=31,AB$18="×")),AND(Z83="明",OR(Y83="当",Z$17=1),OR(AA83="休",Z$17=31,AA$18="×"))))),30,IF(AND($D$1="三交代制",Y83&lt;&gt;"準",Y83&lt;&gt;"深",OR(Z83="準",Z83="深"),(NOT(OR(AND(Z83="準",OR(Y83="日",Y83="休",Z$17=1,AND(AA83&lt;&gt;"準",AA83&lt;&gt;"深",Y83="")),OR(AA83="休",AND(AA83="準",OR(AB83="休",Z$17=30,AB$18="×")),Z$17=31,AA$18="×",AA83="")),AND(Z83="深",OR(Y83="休",Z$17=1,AND(AA83&lt;&gt;"準",AA83&lt;&gt;"深",Y83="")),OR(AA83="休",AND(OR(AA83="準",AA83="深"),OR(AB83="休",Z$17=30,AB$18="×")),Z$17=31,AA$18="×",AA83="")))))),40,0))))</f>
        <v>0</v>
      </c>
      <c r="AA224" s="193">
        <f t="shared" ref="AA224" si="1315">IF(AND($D$1="二交代制",AA$17&gt;=1,AA$17&lt;=28,AA83="当",AB83="明",AC83="休",AD83="当"),10,IF(AND($D$1="三交代制",AA$17&gt;=2,AA$17&lt;=30,OR(AA83="準",AA83="深"),OR(AB83="準",AB83="深"),OR(AC83="準",AC83="深")),20,IF(AND($D$1="二交代制",OR(AA83="当",AA83="明"),NOT(OR(AND(AA83="当",OR(AB83="明",AA$17=31,AB$18="×"),OR(AC83="休",AA$17=30,AA$17=31,AC$18="×")),AND(AA83="明",OR(Z83="当",AA$17=1),OR(AB83="休",AA$17=31,AB$18="×"))))),30,IF(AND($D$1="三交代制",Z83&lt;&gt;"準",Z83&lt;&gt;"深",OR(AA83="準",AA83="深"),(NOT(OR(AND(AA83="準",OR(Z83="日",Z83="休",AA$17=1,AND(AB83&lt;&gt;"準",AB83&lt;&gt;"深",Z83="")),OR(AB83="休",AND(AB83="準",OR(AC83="休",AA$17=30,AC$18="×")),AA$17=31,AB$18="×",AB83="")),AND(AA83="深",OR(Z83="休",AA$17=1,AND(AB83&lt;&gt;"準",AB83&lt;&gt;"深",Z83="")),OR(AB83="休",AND(OR(AB83="準",AB83="深"),OR(AC83="休",AA$17=30,AC$18="×")),AA$17=31,AB$18="×",AB83="")))))),40,0))))</f>
        <v>0</v>
      </c>
      <c r="AB224" s="193">
        <f t="shared" ref="AB224" si="1316">IF(AND($D$1="二交代制",AB$17&gt;=1,AB$17&lt;=28,AB83="当",AC83="明",AD83="休",AE83="当"),10,IF(AND($D$1="三交代制",AB$17&gt;=2,AB$17&lt;=30,OR(AB83="準",AB83="深"),OR(AC83="準",AC83="深"),OR(AD83="準",AD83="深")),20,IF(AND($D$1="二交代制",OR(AB83="当",AB83="明"),NOT(OR(AND(AB83="当",OR(AC83="明",AB$17=31,AC$18="×"),OR(AD83="休",AB$17=30,AB$17=31,AD$18="×")),AND(AB83="明",OR(AA83="当",AB$17=1),OR(AC83="休",AB$17=31,AC$18="×"))))),30,IF(AND($D$1="三交代制",AA83&lt;&gt;"準",AA83&lt;&gt;"深",OR(AB83="準",AB83="深"),(NOT(OR(AND(AB83="準",OR(AA83="日",AA83="休",AB$17=1,AND(AC83&lt;&gt;"準",AC83&lt;&gt;"深",AA83="")),OR(AC83="休",AND(AC83="準",OR(AD83="休",AB$17=30,AD$18="×")),AB$17=31,AC$18="×",AC83="")),AND(AB83="深",OR(AA83="休",AB$17=1,AND(AC83&lt;&gt;"準",AC83&lt;&gt;"深",AA83="")),OR(AC83="休",AND(OR(AC83="準",AC83="深"),OR(AD83="休",AB$17=30,AD$18="×")),AB$17=31,AC$18="×",AC83="")))))),40,0))))</f>
        <v>0</v>
      </c>
      <c r="AC224" s="193">
        <f t="shared" ref="AC224" si="1317">IF(AND($D$1="二交代制",AC$17&gt;=1,AC$17&lt;=28,AC83="当",AD83="明",AE83="休",AF83="当"),10,IF(AND($D$1="三交代制",AC$17&gt;=2,AC$17&lt;=30,OR(AC83="準",AC83="深"),OR(AD83="準",AD83="深"),OR(AE83="準",AE83="深")),20,IF(AND($D$1="二交代制",OR(AC83="当",AC83="明"),NOT(OR(AND(AC83="当",OR(AD83="明",AC$17=31,AD$18="×"),OR(AE83="休",AC$17=30,AC$17=31,AE$18="×")),AND(AC83="明",OR(AB83="当",AC$17=1),OR(AD83="休",AC$17=31,AD$18="×"))))),30,IF(AND($D$1="三交代制",AB83&lt;&gt;"準",AB83&lt;&gt;"深",OR(AC83="準",AC83="深"),(NOT(OR(AND(AC83="準",OR(AB83="日",AB83="休",AC$17=1,AND(AD83&lt;&gt;"準",AD83&lt;&gt;"深",AB83="")),OR(AD83="休",AND(AD83="準",OR(AE83="休",AC$17=30,AE$18="×")),AC$17=31,AD$18="×",AD83="")),AND(AC83="深",OR(AB83="休",AC$17=1,AND(AD83&lt;&gt;"準",AD83&lt;&gt;"深",AB83="")),OR(AD83="休",AND(OR(AD83="準",AD83="深"),OR(AE83="休",AC$17=30,AE$18="×")),AC$17=31,AD$18="×",AD83="")))))),40,0))))</f>
        <v>0</v>
      </c>
      <c r="AD224" s="193">
        <f t="shared" ref="AD224" si="1318">IF(AND($D$1="二交代制",AD$17&gt;=1,AD$17&lt;=28,AD83="当",AE83="明",AF83="休",AG83="当"),10,IF(AND($D$1="三交代制",AD$17&gt;=2,AD$17&lt;=30,OR(AD83="準",AD83="深"),OR(AE83="準",AE83="深"),OR(AF83="準",AF83="深")),20,IF(AND($D$1="二交代制",OR(AD83="当",AD83="明"),NOT(OR(AND(AD83="当",OR(AE83="明",AD$17=31,AE$18="×"),OR(AF83="休",AD$17=30,AD$17=31,AF$18="×")),AND(AD83="明",OR(AC83="当",AD$17=1),OR(AE83="休",AD$17=31,AE$18="×"))))),30,IF(AND($D$1="三交代制",AC83&lt;&gt;"準",AC83&lt;&gt;"深",OR(AD83="準",AD83="深"),(NOT(OR(AND(AD83="準",OR(AC83="日",AC83="休",AD$17=1,AND(AE83&lt;&gt;"準",AE83&lt;&gt;"深",AC83="")),OR(AE83="休",AND(AE83="準",OR(AF83="休",AD$17=30,AF$18="×")),AD$17=31,AE$18="×",AE83="")),AND(AD83="深",OR(AC83="休",AD$17=1,AND(AE83&lt;&gt;"準",AE83&lt;&gt;"深",AC83="")),OR(AE83="休",AND(OR(AE83="準",AE83="深"),OR(AF83="休",AD$17=30,AF$18="×")),AD$17=31,AE$18="×",AE83="")))))),40,0))))</f>
        <v>0</v>
      </c>
      <c r="AE224" s="193">
        <f t="shared" ref="AE224" si="1319">IF(AND($D$1="二交代制",AE$17&gt;=1,AE$17&lt;=28,AE83="当",AF83="明",AG83="休",AH83="当"),10,IF(AND($D$1="三交代制",AE$17&gt;=2,AE$17&lt;=30,OR(AE83="準",AE83="深"),OR(AF83="準",AF83="深"),OR(AG83="準",AG83="深")),20,IF(AND($D$1="二交代制",OR(AE83="当",AE83="明"),NOT(OR(AND(AE83="当",OR(AF83="明",AE$17=31,AF$18="×"),OR(AG83="休",AE$17=30,AE$17=31,AG$18="×")),AND(AE83="明",OR(AD83="当",AE$17=1),OR(AF83="休",AE$17=31,AF$18="×"))))),30,IF(AND($D$1="三交代制",AD83&lt;&gt;"準",AD83&lt;&gt;"深",OR(AE83="準",AE83="深"),(NOT(OR(AND(AE83="準",OR(AD83="日",AD83="休",AE$17=1,AND(AF83&lt;&gt;"準",AF83&lt;&gt;"深",AD83="")),OR(AF83="休",AND(AF83="準",OR(AG83="休",AE$17=30,AG$18="×")),AE$17=31,AF$18="×",AF83="")),AND(AE83="深",OR(AD83="休",AE$17=1,AND(AF83&lt;&gt;"準",AF83&lt;&gt;"深",AD83="")),OR(AF83="休",AND(OR(AF83="準",AF83="深"),OR(AG83="休",AE$17=30,AG$18="×")),AE$17=31,AF$18="×",AF83="")))))),40,0))))</f>
        <v>0</v>
      </c>
      <c r="AF224" s="193">
        <f t="shared" ref="AF224" si="1320">IF(AND($D$1="二交代制",AF$17&gt;=1,AF$17&lt;=28,AF83="当",AG83="明",AH83="休",AI83="当"),10,IF(AND($D$1="三交代制",AF$17&gt;=2,AF$17&lt;=30,OR(AF83="準",AF83="深"),OR(AG83="準",AG83="深"),OR(AH83="準",AH83="深")),20,IF(AND($D$1="二交代制",OR(AF83="当",AF83="明"),NOT(OR(AND(AF83="当",OR(AG83="明",AF$17=31,AG$18="×"),OR(AH83="休",AF$17=30,AF$17=31,AH$18="×")),AND(AF83="明",OR(AE83="当",AF$17=1),OR(AG83="休",AF$17=31,AG$18="×"))))),30,IF(AND($D$1="三交代制",AE83&lt;&gt;"準",AE83&lt;&gt;"深",OR(AF83="準",AF83="深"),(NOT(OR(AND(AF83="準",OR(AE83="日",AE83="休",AF$17=1,AND(AG83&lt;&gt;"準",AG83&lt;&gt;"深",AE83="")),OR(AG83="休",AND(AG83="準",OR(AH83="休",AF$17=30,AH$18="×")),AF$17=31,AG$18="×",AG83="")),AND(AF83="深",OR(AE83="休",AF$17=1,AND(AG83&lt;&gt;"準",AG83&lt;&gt;"深",AE83="")),OR(AG83="休",AND(OR(AG83="準",AG83="深"),OR(AH83="休",AF$17=30,AH$18="×")),AF$17=31,AG$18="×",AG83="")))))),40,0))))</f>
        <v>0</v>
      </c>
      <c r="AG224" s="193">
        <f t="shared" ref="AG224" si="1321">IF(AND($D$1="二交代制",AG$17&gt;=1,AG$17&lt;=28,AG83="当",AH83="明",AI83="休",AJ83="当"),10,IF(AND($D$1="三交代制",AG$17&gt;=2,AG$17&lt;=30,OR(AG83="準",AG83="深"),OR(AH83="準",AH83="深"),OR(AI83="準",AI83="深")),20,IF(AND($D$1="二交代制",OR(AG83="当",AG83="明"),NOT(OR(AND(AG83="当",OR(AH83="明",AG$17=31,AH$18="×"),OR(AI83="休",AG$17=30,AG$17=31,AI$18="×")),AND(AG83="明",OR(AF83="当",AG$17=1),OR(AH83="休",AG$17=31,AH$18="×"))))),30,IF(AND($D$1="三交代制",AF83&lt;&gt;"準",AF83&lt;&gt;"深",OR(AG83="準",AG83="深"),(NOT(OR(AND(AG83="準",OR(AF83="日",AF83="休",AG$17=1,AND(AH83&lt;&gt;"準",AH83&lt;&gt;"深",AF83="")),OR(AH83="休",AND(AH83="準",OR(AI83="休",AG$17=30,AI$18="×")),AG$17=31,AH$18="×",AH83="")),AND(AG83="深",OR(AF83="休",AG$17=1,AND(AH83&lt;&gt;"準",AH83&lt;&gt;"深",AF83="")),OR(AH83="休",AND(OR(AH83="準",AH83="深"),OR(AI83="休",AG$17=30,AI$18="×")),AG$17=31,AH$18="×",AH83="")))))),40,0))))</f>
        <v>0</v>
      </c>
      <c r="AH224" s="193">
        <f t="shared" ref="AH224" si="1322">IF(AND($D$1="二交代制",AH$17&gt;=1,AH$17&lt;=28,AH83="当",AI83="明",AJ83="休",AK83="当"),10,IF(AND($D$1="三交代制",AH$17&gt;=2,AH$17&lt;=30,OR(AH83="準",AH83="深"),OR(AI83="準",AI83="深"),OR(AJ83="準",AJ83="深")),20,IF(AND($D$1="二交代制",OR(AH83="当",AH83="明"),NOT(OR(AND(AH83="当",OR(AI83="明",AH$17=31,AI$18="×"),OR(AJ83="休",AH$17=30,AH$17=31,AJ$18="×")),AND(AH83="明",OR(AG83="当",AH$17=1),OR(AI83="休",AH$17=31,AI$18="×"))))),30,IF(AND($D$1="三交代制",AG83&lt;&gt;"準",AG83&lt;&gt;"深",OR(AH83="準",AH83="深"),(NOT(OR(AND(AH83="準",OR(AG83="日",AG83="休",AH$17=1,AND(AI83&lt;&gt;"準",AI83&lt;&gt;"深",AG83="")),OR(AI83="休",AND(AI83="準",OR(AJ83="休",AH$17=30,AJ$18="×")),AH$17=31,AI$18="×",AI83="")),AND(AH83="深",OR(AG83="休",AH$17=1,AND(AI83&lt;&gt;"準",AI83&lt;&gt;"深",AG83="")),OR(AI83="休",AND(OR(AI83="準",AI83="深"),OR(AJ83="休",AH$17=30,AJ$18="×")),AH$17=31,AI$18="×",AI83="")))))),40,0))))</f>
        <v>0</v>
      </c>
      <c r="AI224" s="193">
        <f t="shared" ref="AI224" si="1323">IF(AND($D$1="二交代制",AI$17&gt;=1,AI$17&lt;=28,AI83="当",AJ83="明",AK83="休",AL83="当"),10,IF(AND($D$1="三交代制",AI$17&gt;=2,AI$17&lt;=30,OR(AI83="準",AI83="深"),OR(AJ83="準",AJ83="深"),OR(AK83="準",AK83="深")),20,IF(AND($D$1="二交代制",OR(AI83="当",AI83="明"),NOT(OR(AND(AI83="当",OR(AJ83="明",AI$17=31,AJ$18="×"),OR(AK83="休",AI$17=30,AI$17=31,AK$18="×")),AND(AI83="明",OR(AH83="当",AI$17=1),OR(AJ83="休",AI$17=31,AJ$18="×"))))),30,IF(AND($D$1="三交代制",AH83&lt;&gt;"準",AH83&lt;&gt;"深",OR(AI83="準",AI83="深"),(NOT(OR(AND(AI83="準",OR(AH83="日",AH83="休",AI$17=1,AND(AJ83&lt;&gt;"準",AJ83&lt;&gt;"深",AH83="")),OR(AJ83="休",AND(AJ83="準",OR(AK83="休",AI$17=30,AK$18="×")),AI$17=31,AJ$18="×",AJ83="")),AND(AI83="深",OR(AH83="休",AI$17=1,AND(AJ83&lt;&gt;"準",AJ83&lt;&gt;"深",AH83="")),OR(AJ83="休",AND(OR(AJ83="準",AJ83="深"),OR(AK83="休",AI$17=30,AK$18="×")),AI$17=31,AJ$18="×",AJ83="")))))),40,0))))</f>
        <v>0</v>
      </c>
      <c r="AJ224" s="193">
        <f t="shared" ref="AJ224" si="1324">IF(AND($D$1="二交代制",AJ$17&gt;=1,AJ$17&lt;=28,AJ83="当",AK83="明",AL83="休",AM83="当"),10,IF(AND($D$1="三交代制",AJ$17&gt;=2,AJ$17&lt;=30,OR(AJ83="準",AJ83="深"),OR(AK83="準",AK83="深"),OR(AL83="準",AL83="深")),20,IF(AND($D$1="二交代制",OR(AJ83="当",AJ83="明"),NOT(OR(AND(AJ83="当",OR(AK83="明",AJ$17=31,AK$18="×"),OR(AL83="休",AJ$17=30,AJ$17=31,AL$18="×")),AND(AJ83="明",OR(AI83="当",AJ$17=1),OR(AK83="休",AJ$17=31,AK$18="×"))))),30,IF(AND($D$1="三交代制",AI83&lt;&gt;"準",AI83&lt;&gt;"深",OR(AJ83="準",AJ83="深"),(NOT(OR(AND(AJ83="準",OR(AI83="日",AI83="休",AJ$17=1,AND(AK83&lt;&gt;"準",AK83&lt;&gt;"深",AI83="")),OR(AK83="休",AND(AK83="準",OR(AL83="休",AJ$17=30,AL$18="×")),AJ$17=31,AK$18="×",AK83="")),AND(AJ83="深",OR(AI83="休",AJ$17=1,AND(AK83&lt;&gt;"準",AK83&lt;&gt;"深",AI83="")),OR(AK83="休",AND(OR(AK83="準",AK83="深"),OR(AL83="休",AJ$17=30,AL$18="×")),AJ$17=31,AK$18="×",AK83="")))))),40,0))))</f>
        <v>0</v>
      </c>
      <c r="AK224" s="193">
        <f t="shared" ref="AK224" si="1325">IF(AND($D$1="二交代制",AK$17&gt;=1,AK$17&lt;=28,AK83="当",AL83="明",AM83="休",AN83="当"),10,IF(AND($D$1="三交代制",AK$17&gt;=2,AK$17&lt;=30,OR(AK83="準",AK83="深"),OR(AL83="準",AL83="深"),OR(AM83="準",AM83="深")),20,IF(AND($D$1="二交代制",OR(AK83="当",AK83="明"),NOT(OR(AND(AK83="当",OR(AL83="明",AK$17=31,AL$18="×"),OR(AM83="休",AK$17=30,AK$17=31,AM$18="×")),AND(AK83="明",OR(AJ83="当",AK$17=1),OR(AL83="休",AK$17=31,AL$18="×"))))),30,IF(AND($D$1="三交代制",AJ83&lt;&gt;"準",AJ83&lt;&gt;"深",OR(AK83="準",AK83="深"),(NOT(OR(AND(AK83="準",OR(AJ83="日",AJ83="休",AK$17=1,AND(AL83&lt;&gt;"準",AL83&lt;&gt;"深",AJ83="")),OR(AL83="休",AND(AL83="準",OR(AM83="休",AK$17=30,AM$18="×")),AK$17=31,AL$18="×",AL83="")),AND(AK83="深",OR(AJ83="休",AK$17=1,AND(AL83&lt;&gt;"準",AL83&lt;&gt;"深",AJ83="")),OR(AL83="休",AND(OR(AL83="準",AL83="深"),OR(AM83="休",AK$17=30,AM$18="×")),AK$17=31,AL$18="×",AL83="")))))),40,0))))</f>
        <v>0</v>
      </c>
      <c r="AL224" s="193">
        <f t="shared" ref="AL224" si="1326">IF(AND($D$1="二交代制",AL$17&gt;=1,AL$17&lt;=28,AL83="当",AM83="明",AN83="休",AO83="当"),10,IF(AND($D$1="三交代制",AL$17&gt;=2,AL$17&lt;=30,OR(AL83="準",AL83="深"),OR(AM83="準",AM83="深"),OR(AN83="準",AN83="深")),20,IF(AND($D$1="二交代制",OR(AL83="当",AL83="明"),NOT(OR(AND(AL83="当",OR(AM83="明",AL$17=31,AM$18="×"),OR(AN83="休",AL$17=30,AL$17=31,AN$18="×")),AND(AL83="明",OR(AK83="当",AL$17=1),OR(AM83="休",AL$17=31,AM$18="×"))))),30,IF(AND($D$1="三交代制",AK83&lt;&gt;"準",AK83&lt;&gt;"深",OR(AL83="準",AL83="深"),(NOT(OR(AND(AL83="準",OR(AK83="日",AK83="休",AL$17=1,AND(AM83&lt;&gt;"準",AM83&lt;&gt;"深",AK83="")),OR(AM83="休",AND(AM83="準",OR(AN83="休",AL$17=30,AN$18="×")),AL$17=31,AM$18="×",AM83="")),AND(AL83="深",OR(AK83="休",AL$17=1,AND(AM83&lt;&gt;"準",AM83&lt;&gt;"深",AK83="")),OR(AM83="休",AND(OR(AM83="準",AM83="深"),OR(AN83="休",AL$17=30,AN$18="×")),AL$17=31,AM$18="×",AM83="")))))),40,0))))</f>
        <v>0</v>
      </c>
      <c r="AM224" s="193">
        <f t="shared" ref="AM224" si="1327">IF(AND($D$1="二交代制",AM$17&gt;=1,AM$17&lt;=28,AM83="当",AN83="明",AO83="休",AP83="当"),10,IF(AND($D$1="三交代制",AM$17&gt;=2,AM$17&lt;=30,OR(AM83="準",AM83="深"),OR(AN83="準",AN83="深"),OR(AO83="準",AO83="深")),20,IF(AND($D$1="二交代制",OR(AM83="当",AM83="明"),NOT(OR(AND(AM83="当",OR(AN83="明",AM$17=31,AN$18="×"),OR(AO83="休",AM$17=30,AM$17=31,AO$18="×")),AND(AM83="明",OR(AL83="当",AM$17=1),OR(AN83="休",AM$17=31,AN$18="×"))))),30,IF(AND($D$1="三交代制",AL83&lt;&gt;"準",AL83&lt;&gt;"深",OR(AM83="準",AM83="深"),(NOT(OR(AND(AM83="準",OR(AL83="日",AL83="休",AM$17=1,AND(AN83&lt;&gt;"準",AN83&lt;&gt;"深",AL83="")),OR(AN83="休",AND(AN83="準",OR(AO83="休",AM$17=30,AO$18="×")),AM$17=31,AN$18="×",AN83="")),AND(AM83="深",OR(AL83="休",AM$17=1,AND(AN83&lt;&gt;"準",AN83&lt;&gt;"深",AL83="")),OR(AN83="休",AND(OR(AN83="準",AN83="深"),OR(AO83="休",AM$17=30,AO$18="×")),AM$17=31,AN$18="×",AN83="")))))),40,0))))</f>
        <v>0</v>
      </c>
      <c r="AN224" s="193">
        <f t="shared" ref="AN224" si="1328">IF(AND($D$1="二交代制",AN$17&gt;=1,AN$17&lt;=28,AN83="当",AO83="明",AP83="休",AQ83="当"),10,IF(AND($D$1="三交代制",AN$17&gt;=2,AN$17&lt;=30,OR(AN83="準",AN83="深"),OR(AO83="準",AO83="深"),OR(AP83="準",AP83="深")),20,IF(AND($D$1="二交代制",OR(AN83="当",AN83="明"),NOT(OR(AND(AN83="当",OR(AO83="明",AN$17=31,AO$18="×"),OR(AP83="休",AN$17=30,AN$17=31,AP$18="×")),AND(AN83="明",OR(AM83="当",AN$17=1),OR(AO83="休",AN$17=31,AO$18="×"))))),30,IF(AND($D$1="三交代制",AM83&lt;&gt;"準",AM83&lt;&gt;"深",OR(AN83="準",AN83="深"),(NOT(OR(AND(AN83="準",OR(AM83="日",AM83="休",AN$17=1,AND(AO83&lt;&gt;"準",AO83&lt;&gt;"深",AM83="")),OR(AO83="休",AND(AO83="準",OR(AP83="休",AN$17=30,AP$18="×")),AN$17=31,AO$18="×",AO83="")),AND(AN83="深",OR(AM83="休",AN$17=1,AND(AO83&lt;&gt;"準",AO83&lt;&gt;"深",AM83="")),OR(AO83="休",AND(OR(AO83="準",AO83="深"),OR(AP83="休",AN$17=30,AP$18="×")),AN$17=31,AO$18="×",AO83="")))))),40,0))))</f>
        <v>0</v>
      </c>
      <c r="AO224" s="193">
        <f t="shared" ref="AO224" si="1329">IF(AND($D$1="二交代制",AO$17&gt;=1,AO$17&lt;=28,AO83="当",AP83="明",AQ83="休",AR83="当"),10,IF(AND($D$1="三交代制",AO$17&gt;=2,AO$17&lt;=30,OR(AO83="準",AO83="深"),OR(AP83="準",AP83="深"),OR(AQ83="準",AQ83="深")),20,IF(AND($D$1="二交代制",OR(AO83="当",AO83="明"),NOT(OR(AND(AO83="当",OR(AP83="明",AO$17=31,AP$18="×"),OR(AQ83="休",AO$17=30,AO$17=31,AQ$18="×")),AND(AO83="明",OR(AN83="当",AO$17=1),OR(AP83="休",AO$17=31,AP$18="×"))))),30,IF(AND($D$1="三交代制",AN83&lt;&gt;"準",AN83&lt;&gt;"深",OR(AO83="準",AO83="深"),(NOT(OR(AND(AO83="準",OR(AN83="日",AN83="休",AO$17=1,AND(AP83&lt;&gt;"準",AP83&lt;&gt;"深",AN83="")),OR(AP83="休",AND(AP83="準",OR(AQ83="休",AO$17=30,AQ$18="×")),AO$17=31,AP$18="×",AP83="")),AND(AO83="深",OR(AN83="休",AO$17=1,AND(AP83&lt;&gt;"準",AP83&lt;&gt;"深",AN83="")),OR(AP83="休",AND(OR(AP83="準",AP83="深"),OR(AQ83="休",AO$17=30,AQ$18="×")),AO$17=31,AP$18="×",AP83="")))))),40,0))))</f>
        <v>0</v>
      </c>
      <c r="AP224" s="100"/>
      <c r="AQ224" s="100"/>
    </row>
    <row r="225" spans="4:43" x14ac:dyDescent="0.4">
      <c r="D225" s="104"/>
      <c r="E225" s="104"/>
      <c r="F225" s="104"/>
      <c r="G225" s="104"/>
      <c r="H225" s="104"/>
      <c r="I225" s="307"/>
      <c r="J225" s="202"/>
      <c r="K225" s="193"/>
      <c r="L225" s="193"/>
      <c r="M225" s="193"/>
      <c r="N225" s="193"/>
      <c r="O225" s="193"/>
      <c r="P225" s="193"/>
      <c r="Q225" s="193"/>
      <c r="R225" s="193"/>
      <c r="S225" s="193"/>
      <c r="T225" s="193"/>
      <c r="U225" s="193"/>
      <c r="V225" s="193"/>
      <c r="W225" s="193"/>
      <c r="X225" s="193"/>
      <c r="Y225" s="193"/>
      <c r="Z225" s="193"/>
      <c r="AA225" s="193"/>
      <c r="AB225" s="193"/>
      <c r="AC225" s="193"/>
      <c r="AD225" s="193"/>
      <c r="AE225" s="193"/>
      <c r="AF225" s="193"/>
      <c r="AG225" s="193"/>
      <c r="AH225" s="193"/>
      <c r="AI225" s="193"/>
      <c r="AJ225" s="193"/>
      <c r="AK225" s="193"/>
      <c r="AL225" s="193"/>
      <c r="AM225" s="193"/>
      <c r="AN225" s="193"/>
      <c r="AO225" s="193"/>
      <c r="AP225" s="100"/>
      <c r="AQ225" s="100"/>
    </row>
    <row r="226" spans="4:43" x14ac:dyDescent="0.4">
      <c r="D226" s="104"/>
      <c r="E226" s="104"/>
      <c r="F226" s="104"/>
      <c r="G226" s="104"/>
      <c r="H226" s="104"/>
      <c r="I226" s="307"/>
      <c r="J226" s="201" t="str">
        <f t="shared" ref="J226" si="1330">E85</f>
        <v>大井</v>
      </c>
      <c r="K226" s="193">
        <f t="shared" ref="K226" si="1331">IF(AND($D$1="二交代制",K$17&gt;=1,K$17&lt;=28,K85="当",L85="明",M85="休",N85="当"),10,IF(AND($D$1="三交代制",K$17&gt;=2,K$17&lt;=30,OR(K85="準",K85="深"),OR(L85="準",L85="深"),OR(M85="準",M85="深")),20,IF(AND($D$1="二交代制",OR(K85="当",K85="明"),NOT(OR(AND(K85="当",OR(L85="明",K$17=31,L$18="×"),OR(M85="休",K$17=30,K$17=31,M$18="×")),AND(K85="明",OR(J85="当",K$17=1),OR(L85="休",K$17=31,L$18="×"))))),30,IF(AND($D$1="三交代制",J85&lt;&gt;"準",J85&lt;&gt;"深",OR(K85="準",K85="深"),(NOT(OR(AND(K85="準",OR(J85="日",J85="休",K$17=1,AND(L85&lt;&gt;"準",L85&lt;&gt;"深",J85="")),OR(L85="休",AND(L85="準",OR(M85="休",K$17=30,M$18="×")),K$17=31,L$18="×",L85="")),AND(K85="深",OR(J85="休",K$17=1,AND(L85&lt;&gt;"準",L85&lt;&gt;"深",J85="")),OR(L85="休",AND(OR(L85="準",L85="深"),OR(M85="休",K$17=30,M$18="×")),K$17=31,L$18="×",L85="")))))),40,0))))</f>
        <v>0</v>
      </c>
      <c r="L226" s="193">
        <f t="shared" ref="L226" si="1332">IF(AND($D$1="二交代制",L$17&gt;=1,L$17&lt;=28,L85="当",M85="明",N85="休",O85="当"),10,IF(AND($D$1="三交代制",L$17&gt;=2,L$17&lt;=30,OR(L85="準",L85="深"),OR(M85="準",M85="深"),OR(N85="準",N85="深")),20,IF(AND($D$1="二交代制",OR(L85="当",L85="明"),NOT(OR(AND(L85="当",OR(M85="明",L$17=31,M$18="×"),OR(N85="休",L$17=30,L$17=31,N$18="×")),AND(L85="明",OR(K85="当",L$17=1),OR(M85="休",L$17=31,M$18="×"))))),30,IF(AND($D$1="三交代制",K85&lt;&gt;"準",K85&lt;&gt;"深",OR(L85="準",L85="深"),(NOT(OR(AND(L85="準",OR(K85="日",K85="休",L$17=1,AND(M85&lt;&gt;"準",M85&lt;&gt;"深",K85="")),OR(M85="休",AND(M85="準",OR(N85="休",L$17=30,N$18="×")),L$17=31,M$18="×",M85="")),AND(L85="深",OR(K85="休",L$17=1,AND(M85&lt;&gt;"準",M85&lt;&gt;"深",K85="")),OR(M85="休",AND(OR(M85="準",M85="深"),OR(N85="休",L$17=30,N$18="×")),L$17=31,M$18="×",M85="")))))),40,0))))</f>
        <v>0</v>
      </c>
      <c r="M226" s="193">
        <f t="shared" ref="M226" si="1333">IF(AND($D$1="二交代制",M$17&gt;=1,M$17&lt;=28,M85="当",N85="明",O85="休",P85="当"),10,IF(AND($D$1="三交代制",M$17&gt;=2,M$17&lt;=30,OR(M85="準",M85="深"),OR(N85="準",N85="深"),OR(O85="準",O85="深")),20,IF(AND($D$1="二交代制",OR(M85="当",M85="明"),NOT(OR(AND(M85="当",OR(N85="明",M$17=31,N$18="×"),OR(O85="休",M$17=30,M$17=31,O$18="×")),AND(M85="明",OR(L85="当",M$17=1),OR(N85="休",M$17=31,N$18="×"))))),30,IF(AND($D$1="三交代制",L85&lt;&gt;"準",L85&lt;&gt;"深",OR(M85="準",M85="深"),(NOT(OR(AND(M85="準",OR(L85="日",L85="休",M$17=1,AND(N85&lt;&gt;"準",N85&lt;&gt;"深",L85="")),OR(N85="休",AND(N85="準",OR(O85="休",M$17=30,O$18="×")),M$17=31,N$18="×",N85="")),AND(M85="深",OR(L85="休",M$17=1,AND(N85&lt;&gt;"準",N85&lt;&gt;"深",L85="")),OR(N85="休",AND(OR(N85="準",N85="深"),OR(O85="休",M$17=30,O$18="×")),M$17=31,N$18="×",N85="")))))),40,0))))</f>
        <v>0</v>
      </c>
      <c r="N226" s="193">
        <f t="shared" ref="N226" si="1334">IF(AND($D$1="二交代制",N$17&gt;=1,N$17&lt;=28,N85="当",O85="明",P85="休",Q85="当"),10,IF(AND($D$1="三交代制",N$17&gt;=2,N$17&lt;=30,OR(N85="準",N85="深"),OR(O85="準",O85="深"),OR(P85="準",P85="深")),20,IF(AND($D$1="二交代制",OR(N85="当",N85="明"),NOT(OR(AND(N85="当",OR(O85="明",N$17=31,O$18="×"),OR(P85="休",N$17=30,N$17=31,P$18="×")),AND(N85="明",OR(M85="当",N$17=1),OR(O85="休",N$17=31,O$18="×"))))),30,IF(AND($D$1="三交代制",M85&lt;&gt;"準",M85&lt;&gt;"深",OR(N85="準",N85="深"),(NOT(OR(AND(N85="準",OR(M85="日",M85="休",N$17=1,AND(O85&lt;&gt;"準",O85&lt;&gt;"深",M85="")),OR(O85="休",AND(O85="準",OR(P85="休",N$17=30,P$18="×")),N$17=31,O$18="×",O85="")),AND(N85="深",OR(M85="休",N$17=1,AND(O85&lt;&gt;"準",O85&lt;&gt;"深",M85="")),OR(O85="休",AND(OR(O85="準",O85="深"),OR(P85="休",N$17=30,P$18="×")),N$17=31,O$18="×",O85="")))))),40,0))))</f>
        <v>0</v>
      </c>
      <c r="O226" s="193">
        <f t="shared" ref="O226" si="1335">IF(AND($D$1="二交代制",O$17&gt;=1,O$17&lt;=28,O85="当",P85="明",Q85="休",R85="当"),10,IF(AND($D$1="三交代制",O$17&gt;=2,O$17&lt;=30,OR(O85="準",O85="深"),OR(P85="準",P85="深"),OR(Q85="準",Q85="深")),20,IF(AND($D$1="二交代制",OR(O85="当",O85="明"),NOT(OR(AND(O85="当",OR(P85="明",O$17=31,P$18="×"),OR(Q85="休",O$17=30,O$17=31,Q$18="×")),AND(O85="明",OR(N85="当",O$17=1),OR(P85="休",O$17=31,P$18="×"))))),30,IF(AND($D$1="三交代制",N85&lt;&gt;"準",N85&lt;&gt;"深",OR(O85="準",O85="深"),(NOT(OR(AND(O85="準",OR(N85="日",N85="休",O$17=1,AND(P85&lt;&gt;"準",P85&lt;&gt;"深",N85="")),OR(P85="休",AND(P85="準",OR(Q85="休",O$17=30,Q$18="×")),O$17=31,P$18="×",P85="")),AND(O85="深",OR(N85="休",O$17=1,AND(P85&lt;&gt;"準",P85&lt;&gt;"深",N85="")),OR(P85="休",AND(OR(P85="準",P85="深"),OR(Q85="休",O$17=30,Q$18="×")),O$17=31,P$18="×",P85="")))))),40,0))))</f>
        <v>0</v>
      </c>
      <c r="P226" s="193">
        <f t="shared" ref="P226" si="1336">IF(AND($D$1="二交代制",P$17&gt;=1,P$17&lt;=28,P85="当",Q85="明",R85="休",S85="当"),10,IF(AND($D$1="三交代制",P$17&gt;=2,P$17&lt;=30,OR(P85="準",P85="深"),OR(Q85="準",Q85="深"),OR(R85="準",R85="深")),20,IF(AND($D$1="二交代制",OR(P85="当",P85="明"),NOT(OR(AND(P85="当",OR(Q85="明",P$17=31,Q$18="×"),OR(R85="休",P$17=30,P$17=31,R$18="×")),AND(P85="明",OR(O85="当",P$17=1),OR(Q85="休",P$17=31,Q$18="×"))))),30,IF(AND($D$1="三交代制",O85&lt;&gt;"準",O85&lt;&gt;"深",OR(P85="準",P85="深"),(NOT(OR(AND(P85="準",OR(O85="日",O85="休",P$17=1,AND(Q85&lt;&gt;"準",Q85&lt;&gt;"深",O85="")),OR(Q85="休",AND(Q85="準",OR(R85="休",P$17=30,R$18="×")),P$17=31,Q$18="×",Q85="")),AND(P85="深",OR(O85="休",P$17=1,AND(Q85&lt;&gt;"準",Q85&lt;&gt;"深",O85="")),OR(Q85="休",AND(OR(Q85="準",Q85="深"),OR(R85="休",P$17=30,R$18="×")),P$17=31,Q$18="×",Q85="")))))),40,0))))</f>
        <v>0</v>
      </c>
      <c r="Q226" s="193">
        <f t="shared" ref="Q226" si="1337">IF(AND($D$1="二交代制",Q$17&gt;=1,Q$17&lt;=28,Q85="当",R85="明",S85="休",T85="当"),10,IF(AND($D$1="三交代制",Q$17&gt;=2,Q$17&lt;=30,OR(Q85="準",Q85="深"),OR(R85="準",R85="深"),OR(S85="準",S85="深")),20,IF(AND($D$1="二交代制",OR(Q85="当",Q85="明"),NOT(OR(AND(Q85="当",OR(R85="明",Q$17=31,R$18="×"),OR(S85="休",Q$17=30,Q$17=31,S$18="×")),AND(Q85="明",OR(P85="当",Q$17=1),OR(R85="休",Q$17=31,R$18="×"))))),30,IF(AND($D$1="三交代制",P85&lt;&gt;"準",P85&lt;&gt;"深",OR(Q85="準",Q85="深"),(NOT(OR(AND(Q85="準",OR(P85="日",P85="休",Q$17=1,AND(R85&lt;&gt;"準",R85&lt;&gt;"深",P85="")),OR(R85="休",AND(R85="準",OR(S85="休",Q$17=30,S$18="×")),Q$17=31,R$18="×",R85="")),AND(Q85="深",OR(P85="休",Q$17=1,AND(R85&lt;&gt;"準",R85&lt;&gt;"深",P85="")),OR(R85="休",AND(OR(R85="準",R85="深"),OR(S85="休",Q$17=30,S$18="×")),Q$17=31,R$18="×",R85="")))))),40,0))))</f>
        <v>0</v>
      </c>
      <c r="R226" s="193">
        <f t="shared" ref="R226" si="1338">IF(AND($D$1="二交代制",R$17&gt;=1,R$17&lt;=28,R85="当",S85="明",T85="休",U85="当"),10,IF(AND($D$1="三交代制",R$17&gt;=2,R$17&lt;=30,OR(R85="準",R85="深"),OR(S85="準",S85="深"),OR(T85="準",T85="深")),20,IF(AND($D$1="二交代制",OR(R85="当",R85="明"),NOT(OR(AND(R85="当",OR(S85="明",R$17=31,S$18="×"),OR(T85="休",R$17=30,R$17=31,T$18="×")),AND(R85="明",OR(Q85="当",R$17=1),OR(S85="休",R$17=31,S$18="×"))))),30,IF(AND($D$1="三交代制",Q85&lt;&gt;"準",Q85&lt;&gt;"深",OR(R85="準",R85="深"),(NOT(OR(AND(R85="準",OR(Q85="日",Q85="休",R$17=1,AND(S85&lt;&gt;"準",S85&lt;&gt;"深",Q85="")),OR(S85="休",AND(S85="準",OR(T85="休",R$17=30,T$18="×")),R$17=31,S$18="×",S85="")),AND(R85="深",OR(Q85="休",R$17=1,AND(S85&lt;&gt;"準",S85&lt;&gt;"深",Q85="")),OR(S85="休",AND(OR(S85="準",S85="深"),OR(T85="休",R$17=30,T$18="×")),R$17=31,S$18="×",S85="")))))),40,0))))</f>
        <v>0</v>
      </c>
      <c r="S226" s="193">
        <f t="shared" ref="S226" si="1339">IF(AND($D$1="二交代制",S$17&gt;=1,S$17&lt;=28,S85="当",T85="明",U85="休",V85="当"),10,IF(AND($D$1="三交代制",S$17&gt;=2,S$17&lt;=30,OR(S85="準",S85="深"),OR(T85="準",T85="深"),OR(U85="準",U85="深")),20,IF(AND($D$1="二交代制",OR(S85="当",S85="明"),NOT(OR(AND(S85="当",OR(T85="明",S$17=31,T$18="×"),OR(U85="休",S$17=30,S$17=31,U$18="×")),AND(S85="明",OR(R85="当",S$17=1),OR(T85="休",S$17=31,T$18="×"))))),30,IF(AND($D$1="三交代制",R85&lt;&gt;"準",R85&lt;&gt;"深",OR(S85="準",S85="深"),(NOT(OR(AND(S85="準",OR(R85="日",R85="休",S$17=1,AND(T85&lt;&gt;"準",T85&lt;&gt;"深",R85="")),OR(T85="休",AND(T85="準",OR(U85="休",S$17=30,U$18="×")),S$17=31,T$18="×",T85="")),AND(S85="深",OR(R85="休",S$17=1,AND(T85&lt;&gt;"準",T85&lt;&gt;"深",R85="")),OR(T85="休",AND(OR(T85="準",T85="深"),OR(U85="休",S$17=30,U$18="×")),S$17=31,T$18="×",T85="")))))),40,0))))</f>
        <v>0</v>
      </c>
      <c r="T226" s="193">
        <f t="shared" ref="T226" si="1340">IF(AND($D$1="二交代制",T$17&gt;=1,T$17&lt;=28,T85="当",U85="明",V85="休",W85="当"),10,IF(AND($D$1="三交代制",T$17&gt;=2,T$17&lt;=30,OR(T85="準",T85="深"),OR(U85="準",U85="深"),OR(V85="準",V85="深")),20,IF(AND($D$1="二交代制",OR(T85="当",T85="明"),NOT(OR(AND(T85="当",OR(U85="明",T$17=31,U$18="×"),OR(V85="休",T$17=30,T$17=31,V$18="×")),AND(T85="明",OR(S85="当",T$17=1),OR(U85="休",T$17=31,U$18="×"))))),30,IF(AND($D$1="三交代制",S85&lt;&gt;"準",S85&lt;&gt;"深",OR(T85="準",T85="深"),(NOT(OR(AND(T85="準",OR(S85="日",S85="休",T$17=1,AND(U85&lt;&gt;"準",U85&lt;&gt;"深",S85="")),OR(U85="休",AND(U85="準",OR(V85="休",T$17=30,V$18="×")),T$17=31,U$18="×",U85="")),AND(T85="深",OR(S85="休",T$17=1,AND(U85&lt;&gt;"準",U85&lt;&gt;"深",S85="")),OR(U85="休",AND(OR(U85="準",U85="深"),OR(V85="休",T$17=30,V$18="×")),T$17=31,U$18="×",U85="")))))),40,0))))</f>
        <v>0</v>
      </c>
      <c r="U226" s="193">
        <f t="shared" ref="U226" si="1341">IF(AND($D$1="二交代制",U$17&gt;=1,U$17&lt;=28,U85="当",V85="明",W85="休",X85="当"),10,IF(AND($D$1="三交代制",U$17&gt;=2,U$17&lt;=30,OR(U85="準",U85="深"),OR(V85="準",V85="深"),OR(W85="準",W85="深")),20,IF(AND($D$1="二交代制",OR(U85="当",U85="明"),NOT(OR(AND(U85="当",OR(V85="明",U$17=31,V$18="×"),OR(W85="休",U$17=30,U$17=31,W$18="×")),AND(U85="明",OR(T85="当",U$17=1),OR(V85="休",U$17=31,V$18="×"))))),30,IF(AND($D$1="三交代制",T85&lt;&gt;"準",T85&lt;&gt;"深",OR(U85="準",U85="深"),(NOT(OR(AND(U85="準",OR(T85="日",T85="休",U$17=1,AND(V85&lt;&gt;"準",V85&lt;&gt;"深",T85="")),OR(V85="休",AND(V85="準",OR(W85="休",U$17=30,W$18="×")),U$17=31,V$18="×",V85="")),AND(U85="深",OR(T85="休",U$17=1,AND(V85&lt;&gt;"準",V85&lt;&gt;"深",T85="")),OR(V85="休",AND(OR(V85="準",V85="深"),OR(W85="休",U$17=30,W$18="×")),U$17=31,V$18="×",V85="")))))),40,0))))</f>
        <v>0</v>
      </c>
      <c r="V226" s="193">
        <f t="shared" ref="V226" si="1342">IF(AND($D$1="二交代制",V$17&gt;=1,V$17&lt;=28,V85="当",W85="明",X85="休",Y85="当"),10,IF(AND($D$1="三交代制",V$17&gt;=2,V$17&lt;=30,OR(V85="準",V85="深"),OR(W85="準",W85="深"),OR(X85="準",X85="深")),20,IF(AND($D$1="二交代制",OR(V85="当",V85="明"),NOT(OR(AND(V85="当",OR(W85="明",V$17=31,W$18="×"),OR(X85="休",V$17=30,V$17=31,X$18="×")),AND(V85="明",OR(U85="当",V$17=1),OR(W85="休",V$17=31,W$18="×"))))),30,IF(AND($D$1="三交代制",U85&lt;&gt;"準",U85&lt;&gt;"深",OR(V85="準",V85="深"),(NOT(OR(AND(V85="準",OR(U85="日",U85="休",V$17=1,AND(W85&lt;&gt;"準",W85&lt;&gt;"深",U85="")),OR(W85="休",AND(W85="準",OR(X85="休",V$17=30,X$18="×")),V$17=31,W$18="×",W85="")),AND(V85="深",OR(U85="休",V$17=1,AND(W85&lt;&gt;"準",W85&lt;&gt;"深",U85="")),OR(W85="休",AND(OR(W85="準",W85="深"),OR(X85="休",V$17=30,X$18="×")),V$17=31,W$18="×",W85="")))))),40,0))))</f>
        <v>0</v>
      </c>
      <c r="W226" s="193">
        <f t="shared" ref="W226" si="1343">IF(AND($D$1="二交代制",W$17&gt;=1,W$17&lt;=28,W85="当",X85="明",Y85="休",Z85="当"),10,IF(AND($D$1="三交代制",W$17&gt;=2,W$17&lt;=30,OR(W85="準",W85="深"),OR(X85="準",X85="深"),OR(Y85="準",Y85="深")),20,IF(AND($D$1="二交代制",OR(W85="当",W85="明"),NOT(OR(AND(W85="当",OR(X85="明",W$17=31,X$18="×"),OR(Y85="休",W$17=30,W$17=31,Y$18="×")),AND(W85="明",OR(V85="当",W$17=1),OR(X85="休",W$17=31,X$18="×"))))),30,IF(AND($D$1="三交代制",V85&lt;&gt;"準",V85&lt;&gt;"深",OR(W85="準",W85="深"),(NOT(OR(AND(W85="準",OR(V85="日",V85="休",W$17=1,AND(X85&lt;&gt;"準",X85&lt;&gt;"深",V85="")),OR(X85="休",AND(X85="準",OR(Y85="休",W$17=30,Y$18="×")),W$17=31,X$18="×",X85="")),AND(W85="深",OR(V85="休",W$17=1,AND(X85&lt;&gt;"準",X85&lt;&gt;"深",V85="")),OR(X85="休",AND(OR(X85="準",X85="深"),OR(Y85="休",W$17=30,Y$18="×")),W$17=31,X$18="×",X85="")))))),40,0))))</f>
        <v>0</v>
      </c>
      <c r="X226" s="193">
        <f t="shared" ref="X226" si="1344">IF(AND($D$1="二交代制",X$17&gt;=1,X$17&lt;=28,X85="当",Y85="明",Z85="休",AA85="当"),10,IF(AND($D$1="三交代制",X$17&gt;=2,X$17&lt;=30,OR(X85="準",X85="深"),OR(Y85="準",Y85="深"),OR(Z85="準",Z85="深")),20,IF(AND($D$1="二交代制",OR(X85="当",X85="明"),NOT(OR(AND(X85="当",OR(Y85="明",X$17=31,Y$18="×"),OR(Z85="休",X$17=30,X$17=31,Z$18="×")),AND(X85="明",OR(W85="当",X$17=1),OR(Y85="休",X$17=31,Y$18="×"))))),30,IF(AND($D$1="三交代制",W85&lt;&gt;"準",W85&lt;&gt;"深",OR(X85="準",X85="深"),(NOT(OR(AND(X85="準",OR(W85="日",W85="休",X$17=1,AND(Y85&lt;&gt;"準",Y85&lt;&gt;"深",W85="")),OR(Y85="休",AND(Y85="準",OR(Z85="休",X$17=30,Z$18="×")),X$17=31,Y$18="×",Y85="")),AND(X85="深",OR(W85="休",X$17=1,AND(Y85&lt;&gt;"準",Y85&lt;&gt;"深",W85="")),OR(Y85="休",AND(OR(Y85="準",Y85="深"),OR(Z85="休",X$17=30,Z$18="×")),X$17=31,Y$18="×",Y85="")))))),40,0))))</f>
        <v>0</v>
      </c>
      <c r="Y226" s="193">
        <f t="shared" ref="Y226" si="1345">IF(AND($D$1="二交代制",Y$17&gt;=1,Y$17&lt;=28,Y85="当",Z85="明",AA85="休",AB85="当"),10,IF(AND($D$1="三交代制",Y$17&gt;=2,Y$17&lt;=30,OR(Y85="準",Y85="深"),OR(Z85="準",Z85="深"),OR(AA85="準",AA85="深")),20,IF(AND($D$1="二交代制",OR(Y85="当",Y85="明"),NOT(OR(AND(Y85="当",OR(Z85="明",Y$17=31,Z$18="×"),OR(AA85="休",Y$17=30,Y$17=31,AA$18="×")),AND(Y85="明",OR(X85="当",Y$17=1),OR(Z85="休",Y$17=31,Z$18="×"))))),30,IF(AND($D$1="三交代制",X85&lt;&gt;"準",X85&lt;&gt;"深",OR(Y85="準",Y85="深"),(NOT(OR(AND(Y85="準",OR(X85="日",X85="休",Y$17=1,AND(Z85&lt;&gt;"準",Z85&lt;&gt;"深",X85="")),OR(Z85="休",AND(Z85="準",OR(AA85="休",Y$17=30,AA$18="×")),Y$17=31,Z$18="×",Z85="")),AND(Y85="深",OR(X85="休",Y$17=1,AND(Z85&lt;&gt;"準",Z85&lt;&gt;"深",X85="")),OR(Z85="休",AND(OR(Z85="準",Z85="深"),OR(AA85="休",Y$17=30,AA$18="×")),Y$17=31,Z$18="×",Z85="")))))),40,0))))</f>
        <v>0</v>
      </c>
      <c r="Z226" s="193">
        <f t="shared" ref="Z226" si="1346">IF(AND($D$1="二交代制",Z$17&gt;=1,Z$17&lt;=28,Z85="当",AA85="明",AB85="休",AC85="当"),10,IF(AND($D$1="三交代制",Z$17&gt;=2,Z$17&lt;=30,OR(Z85="準",Z85="深"),OR(AA85="準",AA85="深"),OR(AB85="準",AB85="深")),20,IF(AND($D$1="二交代制",OR(Z85="当",Z85="明"),NOT(OR(AND(Z85="当",OR(AA85="明",Z$17=31,AA$18="×"),OR(AB85="休",Z$17=30,Z$17=31,AB$18="×")),AND(Z85="明",OR(Y85="当",Z$17=1),OR(AA85="休",Z$17=31,AA$18="×"))))),30,IF(AND($D$1="三交代制",Y85&lt;&gt;"準",Y85&lt;&gt;"深",OR(Z85="準",Z85="深"),(NOT(OR(AND(Z85="準",OR(Y85="日",Y85="休",Z$17=1,AND(AA85&lt;&gt;"準",AA85&lt;&gt;"深",Y85="")),OR(AA85="休",AND(AA85="準",OR(AB85="休",Z$17=30,AB$18="×")),Z$17=31,AA$18="×",AA85="")),AND(Z85="深",OR(Y85="休",Z$17=1,AND(AA85&lt;&gt;"準",AA85&lt;&gt;"深",Y85="")),OR(AA85="休",AND(OR(AA85="準",AA85="深"),OR(AB85="休",Z$17=30,AB$18="×")),Z$17=31,AA$18="×",AA85="")))))),40,0))))</f>
        <v>0</v>
      </c>
      <c r="AA226" s="193">
        <f t="shared" ref="AA226" si="1347">IF(AND($D$1="二交代制",AA$17&gt;=1,AA$17&lt;=28,AA85="当",AB85="明",AC85="休",AD85="当"),10,IF(AND($D$1="三交代制",AA$17&gt;=2,AA$17&lt;=30,OR(AA85="準",AA85="深"),OR(AB85="準",AB85="深"),OR(AC85="準",AC85="深")),20,IF(AND($D$1="二交代制",OR(AA85="当",AA85="明"),NOT(OR(AND(AA85="当",OR(AB85="明",AA$17=31,AB$18="×"),OR(AC85="休",AA$17=30,AA$17=31,AC$18="×")),AND(AA85="明",OR(Z85="当",AA$17=1),OR(AB85="休",AA$17=31,AB$18="×"))))),30,IF(AND($D$1="三交代制",Z85&lt;&gt;"準",Z85&lt;&gt;"深",OR(AA85="準",AA85="深"),(NOT(OR(AND(AA85="準",OR(Z85="日",Z85="休",AA$17=1,AND(AB85&lt;&gt;"準",AB85&lt;&gt;"深",Z85="")),OR(AB85="休",AND(AB85="準",OR(AC85="休",AA$17=30,AC$18="×")),AA$17=31,AB$18="×",AB85="")),AND(AA85="深",OR(Z85="休",AA$17=1,AND(AB85&lt;&gt;"準",AB85&lt;&gt;"深",Z85="")),OR(AB85="休",AND(OR(AB85="準",AB85="深"),OR(AC85="休",AA$17=30,AC$18="×")),AA$17=31,AB$18="×",AB85="")))))),40,0))))</f>
        <v>0</v>
      </c>
      <c r="AB226" s="193">
        <f t="shared" ref="AB226" si="1348">IF(AND($D$1="二交代制",AB$17&gt;=1,AB$17&lt;=28,AB85="当",AC85="明",AD85="休",AE85="当"),10,IF(AND($D$1="三交代制",AB$17&gt;=2,AB$17&lt;=30,OR(AB85="準",AB85="深"),OR(AC85="準",AC85="深"),OR(AD85="準",AD85="深")),20,IF(AND($D$1="二交代制",OR(AB85="当",AB85="明"),NOT(OR(AND(AB85="当",OR(AC85="明",AB$17=31,AC$18="×"),OR(AD85="休",AB$17=30,AB$17=31,AD$18="×")),AND(AB85="明",OR(AA85="当",AB$17=1),OR(AC85="休",AB$17=31,AC$18="×"))))),30,IF(AND($D$1="三交代制",AA85&lt;&gt;"準",AA85&lt;&gt;"深",OR(AB85="準",AB85="深"),(NOT(OR(AND(AB85="準",OR(AA85="日",AA85="休",AB$17=1,AND(AC85&lt;&gt;"準",AC85&lt;&gt;"深",AA85="")),OR(AC85="休",AND(AC85="準",OR(AD85="休",AB$17=30,AD$18="×")),AB$17=31,AC$18="×",AC85="")),AND(AB85="深",OR(AA85="休",AB$17=1,AND(AC85&lt;&gt;"準",AC85&lt;&gt;"深",AA85="")),OR(AC85="休",AND(OR(AC85="準",AC85="深"),OR(AD85="休",AB$17=30,AD$18="×")),AB$17=31,AC$18="×",AC85="")))))),40,0))))</f>
        <v>0</v>
      </c>
      <c r="AC226" s="193">
        <f t="shared" ref="AC226" si="1349">IF(AND($D$1="二交代制",AC$17&gt;=1,AC$17&lt;=28,AC85="当",AD85="明",AE85="休",AF85="当"),10,IF(AND($D$1="三交代制",AC$17&gt;=2,AC$17&lt;=30,OR(AC85="準",AC85="深"),OR(AD85="準",AD85="深"),OR(AE85="準",AE85="深")),20,IF(AND($D$1="二交代制",OR(AC85="当",AC85="明"),NOT(OR(AND(AC85="当",OR(AD85="明",AC$17=31,AD$18="×"),OR(AE85="休",AC$17=30,AC$17=31,AE$18="×")),AND(AC85="明",OR(AB85="当",AC$17=1),OR(AD85="休",AC$17=31,AD$18="×"))))),30,IF(AND($D$1="三交代制",AB85&lt;&gt;"準",AB85&lt;&gt;"深",OR(AC85="準",AC85="深"),(NOT(OR(AND(AC85="準",OR(AB85="日",AB85="休",AC$17=1,AND(AD85&lt;&gt;"準",AD85&lt;&gt;"深",AB85="")),OR(AD85="休",AND(AD85="準",OR(AE85="休",AC$17=30,AE$18="×")),AC$17=31,AD$18="×",AD85="")),AND(AC85="深",OR(AB85="休",AC$17=1,AND(AD85&lt;&gt;"準",AD85&lt;&gt;"深",AB85="")),OR(AD85="休",AND(OR(AD85="準",AD85="深"),OR(AE85="休",AC$17=30,AE$18="×")),AC$17=31,AD$18="×",AD85="")))))),40,0))))</f>
        <v>0</v>
      </c>
      <c r="AD226" s="193">
        <f t="shared" ref="AD226" si="1350">IF(AND($D$1="二交代制",AD$17&gt;=1,AD$17&lt;=28,AD85="当",AE85="明",AF85="休",AG85="当"),10,IF(AND($D$1="三交代制",AD$17&gt;=2,AD$17&lt;=30,OR(AD85="準",AD85="深"),OR(AE85="準",AE85="深"),OR(AF85="準",AF85="深")),20,IF(AND($D$1="二交代制",OR(AD85="当",AD85="明"),NOT(OR(AND(AD85="当",OR(AE85="明",AD$17=31,AE$18="×"),OR(AF85="休",AD$17=30,AD$17=31,AF$18="×")),AND(AD85="明",OR(AC85="当",AD$17=1),OR(AE85="休",AD$17=31,AE$18="×"))))),30,IF(AND($D$1="三交代制",AC85&lt;&gt;"準",AC85&lt;&gt;"深",OR(AD85="準",AD85="深"),(NOT(OR(AND(AD85="準",OR(AC85="日",AC85="休",AD$17=1,AND(AE85&lt;&gt;"準",AE85&lt;&gt;"深",AC85="")),OR(AE85="休",AND(AE85="準",OR(AF85="休",AD$17=30,AF$18="×")),AD$17=31,AE$18="×",AE85="")),AND(AD85="深",OR(AC85="休",AD$17=1,AND(AE85&lt;&gt;"準",AE85&lt;&gt;"深",AC85="")),OR(AE85="休",AND(OR(AE85="準",AE85="深"),OR(AF85="休",AD$17=30,AF$18="×")),AD$17=31,AE$18="×",AE85="")))))),40,0))))</f>
        <v>0</v>
      </c>
      <c r="AE226" s="193">
        <f t="shared" ref="AE226" si="1351">IF(AND($D$1="二交代制",AE$17&gt;=1,AE$17&lt;=28,AE85="当",AF85="明",AG85="休",AH85="当"),10,IF(AND($D$1="三交代制",AE$17&gt;=2,AE$17&lt;=30,OR(AE85="準",AE85="深"),OR(AF85="準",AF85="深"),OR(AG85="準",AG85="深")),20,IF(AND($D$1="二交代制",OR(AE85="当",AE85="明"),NOT(OR(AND(AE85="当",OR(AF85="明",AE$17=31,AF$18="×"),OR(AG85="休",AE$17=30,AE$17=31,AG$18="×")),AND(AE85="明",OR(AD85="当",AE$17=1),OR(AF85="休",AE$17=31,AF$18="×"))))),30,IF(AND($D$1="三交代制",AD85&lt;&gt;"準",AD85&lt;&gt;"深",OR(AE85="準",AE85="深"),(NOT(OR(AND(AE85="準",OR(AD85="日",AD85="休",AE$17=1,AND(AF85&lt;&gt;"準",AF85&lt;&gt;"深",AD85="")),OR(AF85="休",AND(AF85="準",OR(AG85="休",AE$17=30,AG$18="×")),AE$17=31,AF$18="×",AF85="")),AND(AE85="深",OR(AD85="休",AE$17=1,AND(AF85&lt;&gt;"準",AF85&lt;&gt;"深",AD85="")),OR(AF85="休",AND(OR(AF85="準",AF85="深"),OR(AG85="休",AE$17=30,AG$18="×")),AE$17=31,AF$18="×",AF85="")))))),40,0))))</f>
        <v>0</v>
      </c>
      <c r="AF226" s="193">
        <f t="shared" ref="AF226" si="1352">IF(AND($D$1="二交代制",AF$17&gt;=1,AF$17&lt;=28,AF85="当",AG85="明",AH85="休",AI85="当"),10,IF(AND($D$1="三交代制",AF$17&gt;=2,AF$17&lt;=30,OR(AF85="準",AF85="深"),OR(AG85="準",AG85="深"),OR(AH85="準",AH85="深")),20,IF(AND($D$1="二交代制",OR(AF85="当",AF85="明"),NOT(OR(AND(AF85="当",OR(AG85="明",AF$17=31,AG$18="×"),OR(AH85="休",AF$17=30,AF$17=31,AH$18="×")),AND(AF85="明",OR(AE85="当",AF$17=1),OR(AG85="休",AF$17=31,AG$18="×"))))),30,IF(AND($D$1="三交代制",AE85&lt;&gt;"準",AE85&lt;&gt;"深",OR(AF85="準",AF85="深"),(NOT(OR(AND(AF85="準",OR(AE85="日",AE85="休",AF$17=1,AND(AG85&lt;&gt;"準",AG85&lt;&gt;"深",AE85="")),OR(AG85="休",AND(AG85="準",OR(AH85="休",AF$17=30,AH$18="×")),AF$17=31,AG$18="×",AG85="")),AND(AF85="深",OR(AE85="休",AF$17=1,AND(AG85&lt;&gt;"準",AG85&lt;&gt;"深",AE85="")),OR(AG85="休",AND(OR(AG85="準",AG85="深"),OR(AH85="休",AF$17=30,AH$18="×")),AF$17=31,AG$18="×",AG85="")))))),40,0))))</f>
        <v>0</v>
      </c>
      <c r="AG226" s="193">
        <f t="shared" ref="AG226" si="1353">IF(AND($D$1="二交代制",AG$17&gt;=1,AG$17&lt;=28,AG85="当",AH85="明",AI85="休",AJ85="当"),10,IF(AND($D$1="三交代制",AG$17&gt;=2,AG$17&lt;=30,OR(AG85="準",AG85="深"),OR(AH85="準",AH85="深"),OR(AI85="準",AI85="深")),20,IF(AND($D$1="二交代制",OR(AG85="当",AG85="明"),NOT(OR(AND(AG85="当",OR(AH85="明",AG$17=31,AH$18="×"),OR(AI85="休",AG$17=30,AG$17=31,AI$18="×")),AND(AG85="明",OR(AF85="当",AG$17=1),OR(AH85="休",AG$17=31,AH$18="×"))))),30,IF(AND($D$1="三交代制",AF85&lt;&gt;"準",AF85&lt;&gt;"深",OR(AG85="準",AG85="深"),(NOT(OR(AND(AG85="準",OR(AF85="日",AF85="休",AG$17=1,AND(AH85&lt;&gt;"準",AH85&lt;&gt;"深",AF85="")),OR(AH85="休",AND(AH85="準",OR(AI85="休",AG$17=30,AI$18="×")),AG$17=31,AH$18="×",AH85="")),AND(AG85="深",OR(AF85="休",AG$17=1,AND(AH85&lt;&gt;"準",AH85&lt;&gt;"深",AF85="")),OR(AH85="休",AND(OR(AH85="準",AH85="深"),OR(AI85="休",AG$17=30,AI$18="×")),AG$17=31,AH$18="×",AH85="")))))),40,0))))</f>
        <v>0</v>
      </c>
      <c r="AH226" s="193">
        <f t="shared" ref="AH226" si="1354">IF(AND($D$1="二交代制",AH$17&gt;=1,AH$17&lt;=28,AH85="当",AI85="明",AJ85="休",AK85="当"),10,IF(AND($D$1="三交代制",AH$17&gt;=2,AH$17&lt;=30,OR(AH85="準",AH85="深"),OR(AI85="準",AI85="深"),OR(AJ85="準",AJ85="深")),20,IF(AND($D$1="二交代制",OR(AH85="当",AH85="明"),NOT(OR(AND(AH85="当",OR(AI85="明",AH$17=31,AI$18="×"),OR(AJ85="休",AH$17=30,AH$17=31,AJ$18="×")),AND(AH85="明",OR(AG85="当",AH$17=1),OR(AI85="休",AH$17=31,AI$18="×"))))),30,IF(AND($D$1="三交代制",AG85&lt;&gt;"準",AG85&lt;&gt;"深",OR(AH85="準",AH85="深"),(NOT(OR(AND(AH85="準",OR(AG85="日",AG85="休",AH$17=1,AND(AI85&lt;&gt;"準",AI85&lt;&gt;"深",AG85="")),OR(AI85="休",AND(AI85="準",OR(AJ85="休",AH$17=30,AJ$18="×")),AH$17=31,AI$18="×",AI85="")),AND(AH85="深",OR(AG85="休",AH$17=1,AND(AI85&lt;&gt;"準",AI85&lt;&gt;"深",AG85="")),OR(AI85="休",AND(OR(AI85="準",AI85="深"),OR(AJ85="休",AH$17=30,AJ$18="×")),AH$17=31,AI$18="×",AI85="")))))),40,0))))</f>
        <v>0</v>
      </c>
      <c r="AI226" s="193">
        <f t="shared" ref="AI226" si="1355">IF(AND($D$1="二交代制",AI$17&gt;=1,AI$17&lt;=28,AI85="当",AJ85="明",AK85="休",AL85="当"),10,IF(AND($D$1="三交代制",AI$17&gt;=2,AI$17&lt;=30,OR(AI85="準",AI85="深"),OR(AJ85="準",AJ85="深"),OR(AK85="準",AK85="深")),20,IF(AND($D$1="二交代制",OR(AI85="当",AI85="明"),NOT(OR(AND(AI85="当",OR(AJ85="明",AI$17=31,AJ$18="×"),OR(AK85="休",AI$17=30,AI$17=31,AK$18="×")),AND(AI85="明",OR(AH85="当",AI$17=1),OR(AJ85="休",AI$17=31,AJ$18="×"))))),30,IF(AND($D$1="三交代制",AH85&lt;&gt;"準",AH85&lt;&gt;"深",OR(AI85="準",AI85="深"),(NOT(OR(AND(AI85="準",OR(AH85="日",AH85="休",AI$17=1,AND(AJ85&lt;&gt;"準",AJ85&lt;&gt;"深",AH85="")),OR(AJ85="休",AND(AJ85="準",OR(AK85="休",AI$17=30,AK$18="×")),AI$17=31,AJ$18="×",AJ85="")),AND(AI85="深",OR(AH85="休",AI$17=1,AND(AJ85&lt;&gt;"準",AJ85&lt;&gt;"深",AH85="")),OR(AJ85="休",AND(OR(AJ85="準",AJ85="深"),OR(AK85="休",AI$17=30,AK$18="×")),AI$17=31,AJ$18="×",AJ85="")))))),40,0))))</f>
        <v>0</v>
      </c>
      <c r="AJ226" s="193">
        <f t="shared" ref="AJ226" si="1356">IF(AND($D$1="二交代制",AJ$17&gt;=1,AJ$17&lt;=28,AJ85="当",AK85="明",AL85="休",AM85="当"),10,IF(AND($D$1="三交代制",AJ$17&gt;=2,AJ$17&lt;=30,OR(AJ85="準",AJ85="深"),OR(AK85="準",AK85="深"),OR(AL85="準",AL85="深")),20,IF(AND($D$1="二交代制",OR(AJ85="当",AJ85="明"),NOT(OR(AND(AJ85="当",OR(AK85="明",AJ$17=31,AK$18="×"),OR(AL85="休",AJ$17=30,AJ$17=31,AL$18="×")),AND(AJ85="明",OR(AI85="当",AJ$17=1),OR(AK85="休",AJ$17=31,AK$18="×"))))),30,IF(AND($D$1="三交代制",AI85&lt;&gt;"準",AI85&lt;&gt;"深",OR(AJ85="準",AJ85="深"),(NOT(OR(AND(AJ85="準",OR(AI85="日",AI85="休",AJ$17=1,AND(AK85&lt;&gt;"準",AK85&lt;&gt;"深",AI85="")),OR(AK85="休",AND(AK85="準",OR(AL85="休",AJ$17=30,AL$18="×")),AJ$17=31,AK$18="×",AK85="")),AND(AJ85="深",OR(AI85="休",AJ$17=1,AND(AK85&lt;&gt;"準",AK85&lt;&gt;"深",AI85="")),OR(AK85="休",AND(OR(AK85="準",AK85="深"),OR(AL85="休",AJ$17=30,AL$18="×")),AJ$17=31,AK$18="×",AK85="")))))),40,0))))</f>
        <v>0</v>
      </c>
      <c r="AK226" s="193">
        <f t="shared" ref="AK226" si="1357">IF(AND($D$1="二交代制",AK$17&gt;=1,AK$17&lt;=28,AK85="当",AL85="明",AM85="休",AN85="当"),10,IF(AND($D$1="三交代制",AK$17&gt;=2,AK$17&lt;=30,OR(AK85="準",AK85="深"),OR(AL85="準",AL85="深"),OR(AM85="準",AM85="深")),20,IF(AND($D$1="二交代制",OR(AK85="当",AK85="明"),NOT(OR(AND(AK85="当",OR(AL85="明",AK$17=31,AL$18="×"),OR(AM85="休",AK$17=30,AK$17=31,AM$18="×")),AND(AK85="明",OR(AJ85="当",AK$17=1),OR(AL85="休",AK$17=31,AL$18="×"))))),30,IF(AND($D$1="三交代制",AJ85&lt;&gt;"準",AJ85&lt;&gt;"深",OR(AK85="準",AK85="深"),(NOT(OR(AND(AK85="準",OR(AJ85="日",AJ85="休",AK$17=1,AND(AL85&lt;&gt;"準",AL85&lt;&gt;"深",AJ85="")),OR(AL85="休",AND(AL85="準",OR(AM85="休",AK$17=30,AM$18="×")),AK$17=31,AL$18="×",AL85="")),AND(AK85="深",OR(AJ85="休",AK$17=1,AND(AL85&lt;&gt;"準",AL85&lt;&gt;"深",AJ85="")),OR(AL85="休",AND(OR(AL85="準",AL85="深"),OR(AM85="休",AK$17=30,AM$18="×")),AK$17=31,AL$18="×",AL85="")))))),40,0))))</f>
        <v>0</v>
      </c>
      <c r="AL226" s="193">
        <f t="shared" ref="AL226" si="1358">IF(AND($D$1="二交代制",AL$17&gt;=1,AL$17&lt;=28,AL85="当",AM85="明",AN85="休",AO85="当"),10,IF(AND($D$1="三交代制",AL$17&gt;=2,AL$17&lt;=30,OR(AL85="準",AL85="深"),OR(AM85="準",AM85="深"),OR(AN85="準",AN85="深")),20,IF(AND($D$1="二交代制",OR(AL85="当",AL85="明"),NOT(OR(AND(AL85="当",OR(AM85="明",AL$17=31,AM$18="×"),OR(AN85="休",AL$17=30,AL$17=31,AN$18="×")),AND(AL85="明",OR(AK85="当",AL$17=1),OR(AM85="休",AL$17=31,AM$18="×"))))),30,IF(AND($D$1="三交代制",AK85&lt;&gt;"準",AK85&lt;&gt;"深",OR(AL85="準",AL85="深"),(NOT(OR(AND(AL85="準",OR(AK85="日",AK85="休",AL$17=1,AND(AM85&lt;&gt;"準",AM85&lt;&gt;"深",AK85="")),OR(AM85="休",AND(AM85="準",OR(AN85="休",AL$17=30,AN$18="×")),AL$17=31,AM$18="×",AM85="")),AND(AL85="深",OR(AK85="休",AL$17=1,AND(AM85&lt;&gt;"準",AM85&lt;&gt;"深",AK85="")),OR(AM85="休",AND(OR(AM85="準",AM85="深"),OR(AN85="休",AL$17=30,AN$18="×")),AL$17=31,AM$18="×",AM85="")))))),40,0))))</f>
        <v>0</v>
      </c>
      <c r="AM226" s="193">
        <f t="shared" ref="AM226" si="1359">IF(AND($D$1="二交代制",AM$17&gt;=1,AM$17&lt;=28,AM85="当",AN85="明",AO85="休",AP85="当"),10,IF(AND($D$1="三交代制",AM$17&gt;=2,AM$17&lt;=30,OR(AM85="準",AM85="深"),OR(AN85="準",AN85="深"),OR(AO85="準",AO85="深")),20,IF(AND($D$1="二交代制",OR(AM85="当",AM85="明"),NOT(OR(AND(AM85="当",OR(AN85="明",AM$17=31,AN$18="×"),OR(AO85="休",AM$17=30,AM$17=31,AO$18="×")),AND(AM85="明",OR(AL85="当",AM$17=1),OR(AN85="休",AM$17=31,AN$18="×"))))),30,IF(AND($D$1="三交代制",AL85&lt;&gt;"準",AL85&lt;&gt;"深",OR(AM85="準",AM85="深"),(NOT(OR(AND(AM85="準",OR(AL85="日",AL85="休",AM$17=1,AND(AN85&lt;&gt;"準",AN85&lt;&gt;"深",AL85="")),OR(AN85="休",AND(AN85="準",OR(AO85="休",AM$17=30,AO$18="×")),AM$17=31,AN$18="×",AN85="")),AND(AM85="深",OR(AL85="休",AM$17=1,AND(AN85&lt;&gt;"準",AN85&lt;&gt;"深",AL85="")),OR(AN85="休",AND(OR(AN85="準",AN85="深"),OR(AO85="休",AM$17=30,AO$18="×")),AM$17=31,AN$18="×",AN85="")))))),40,0))))</f>
        <v>0</v>
      </c>
      <c r="AN226" s="193">
        <f t="shared" ref="AN226" si="1360">IF(AND($D$1="二交代制",AN$17&gt;=1,AN$17&lt;=28,AN85="当",AO85="明",AP85="休",AQ85="当"),10,IF(AND($D$1="三交代制",AN$17&gt;=2,AN$17&lt;=30,OR(AN85="準",AN85="深"),OR(AO85="準",AO85="深"),OR(AP85="準",AP85="深")),20,IF(AND($D$1="二交代制",OR(AN85="当",AN85="明"),NOT(OR(AND(AN85="当",OR(AO85="明",AN$17=31,AO$18="×"),OR(AP85="休",AN$17=30,AN$17=31,AP$18="×")),AND(AN85="明",OR(AM85="当",AN$17=1),OR(AO85="休",AN$17=31,AO$18="×"))))),30,IF(AND($D$1="三交代制",AM85&lt;&gt;"準",AM85&lt;&gt;"深",OR(AN85="準",AN85="深"),(NOT(OR(AND(AN85="準",OR(AM85="日",AM85="休",AN$17=1,AND(AO85&lt;&gt;"準",AO85&lt;&gt;"深",AM85="")),OR(AO85="休",AND(AO85="準",OR(AP85="休",AN$17=30,AP$18="×")),AN$17=31,AO$18="×",AO85="")),AND(AN85="深",OR(AM85="休",AN$17=1,AND(AO85&lt;&gt;"準",AO85&lt;&gt;"深",AM85="")),OR(AO85="休",AND(OR(AO85="準",AO85="深"),OR(AP85="休",AN$17=30,AP$18="×")),AN$17=31,AO$18="×",AO85="")))))),40,0))))</f>
        <v>0</v>
      </c>
      <c r="AO226" s="193">
        <f t="shared" ref="AO226" si="1361">IF(AND($D$1="二交代制",AO$17&gt;=1,AO$17&lt;=28,AO85="当",AP85="明",AQ85="休",AR85="当"),10,IF(AND($D$1="三交代制",AO$17&gt;=2,AO$17&lt;=30,OR(AO85="準",AO85="深"),OR(AP85="準",AP85="深"),OR(AQ85="準",AQ85="深")),20,IF(AND($D$1="二交代制",OR(AO85="当",AO85="明"),NOT(OR(AND(AO85="当",OR(AP85="明",AO$17=31,AP$18="×"),OR(AQ85="休",AO$17=30,AO$17=31,AQ$18="×")),AND(AO85="明",OR(AN85="当",AO$17=1),OR(AP85="休",AO$17=31,AP$18="×"))))),30,IF(AND($D$1="三交代制",AN85&lt;&gt;"準",AN85&lt;&gt;"深",OR(AO85="準",AO85="深"),(NOT(OR(AND(AO85="準",OR(AN85="日",AN85="休",AO$17=1,AND(AP85&lt;&gt;"準",AP85&lt;&gt;"深",AN85="")),OR(AP85="休",AND(AP85="準",OR(AQ85="休",AO$17=30,AQ$18="×")),AO$17=31,AP$18="×",AP85="")),AND(AO85="深",OR(AN85="休",AO$17=1,AND(AP85&lt;&gt;"準",AP85&lt;&gt;"深",AN85="")),OR(AP85="休",AND(OR(AP85="準",AP85="深"),OR(AQ85="休",AO$17=30,AQ$18="×")),AO$17=31,AP$18="×",AP85="")))))),40,0))))</f>
        <v>0</v>
      </c>
      <c r="AP226" s="100"/>
      <c r="AQ226" s="100"/>
    </row>
    <row r="227" spans="4:43" x14ac:dyDescent="0.4">
      <c r="D227" s="104"/>
      <c r="E227" s="104"/>
      <c r="F227" s="104"/>
      <c r="G227" s="104"/>
      <c r="H227" s="104"/>
      <c r="I227" s="307"/>
      <c r="J227" s="202"/>
      <c r="K227" s="193"/>
      <c r="L227" s="193"/>
      <c r="M227" s="193"/>
      <c r="N227" s="193"/>
      <c r="O227" s="193"/>
      <c r="P227" s="193"/>
      <c r="Q227" s="193"/>
      <c r="R227" s="193"/>
      <c r="S227" s="193"/>
      <c r="T227" s="193"/>
      <c r="U227" s="193"/>
      <c r="V227" s="193"/>
      <c r="W227" s="193"/>
      <c r="X227" s="193"/>
      <c r="Y227" s="193"/>
      <c r="Z227" s="193"/>
      <c r="AA227" s="193"/>
      <c r="AB227" s="193"/>
      <c r="AC227" s="193"/>
      <c r="AD227" s="193"/>
      <c r="AE227" s="193"/>
      <c r="AF227" s="193"/>
      <c r="AG227" s="193"/>
      <c r="AH227" s="193"/>
      <c r="AI227" s="193"/>
      <c r="AJ227" s="193"/>
      <c r="AK227" s="193"/>
      <c r="AL227" s="193"/>
      <c r="AM227" s="193"/>
      <c r="AN227" s="193"/>
      <c r="AO227" s="193"/>
      <c r="AP227" s="100"/>
      <c r="AQ227" s="100"/>
    </row>
    <row r="228" spans="4:43" x14ac:dyDescent="0.4">
      <c r="D228" s="104"/>
      <c r="E228" s="104"/>
      <c r="F228" s="104"/>
      <c r="G228" s="104"/>
      <c r="H228" s="104"/>
      <c r="I228" s="307"/>
      <c r="J228" s="201" t="str">
        <f t="shared" ref="J228" si="1362">E87</f>
        <v>秋田</v>
      </c>
      <c r="K228" s="193">
        <f t="shared" ref="K228" si="1363">IF(AND($D$1="二交代制",K$17&gt;=1,K$17&lt;=28,K87="当",L87="明",M87="休",N87="当"),10,IF(AND($D$1="三交代制",K$17&gt;=2,K$17&lt;=30,OR(K87="準",K87="深"),OR(L87="準",L87="深"),OR(M87="準",M87="深")),20,IF(AND($D$1="二交代制",OR(K87="当",K87="明"),NOT(OR(AND(K87="当",OR(L87="明",K$17=31,L$18="×"),OR(M87="休",K$17=30,K$17=31,M$18="×")),AND(K87="明",OR(J87="当",K$17=1),OR(L87="休",K$17=31,L$18="×"))))),30,IF(AND($D$1="三交代制",J87&lt;&gt;"準",J87&lt;&gt;"深",OR(K87="準",K87="深"),(NOT(OR(AND(K87="準",OR(J87="日",J87="休",K$17=1,AND(L87&lt;&gt;"準",L87&lt;&gt;"深",J87="")),OR(L87="休",AND(L87="準",OR(M87="休",K$17=30,M$18="×")),K$17=31,L$18="×",L87="")),AND(K87="深",OR(J87="休",K$17=1,AND(L87&lt;&gt;"準",L87&lt;&gt;"深",J87="")),OR(L87="休",AND(OR(L87="準",L87="深"),OR(M87="休",K$17=30,M$18="×")),K$17=31,L$18="×",L87="")))))),40,0))))</f>
        <v>0</v>
      </c>
      <c r="L228" s="193">
        <f t="shared" ref="L228" si="1364">IF(AND($D$1="二交代制",L$17&gt;=1,L$17&lt;=28,L87="当",M87="明",N87="休",O87="当"),10,IF(AND($D$1="三交代制",L$17&gt;=2,L$17&lt;=30,OR(L87="準",L87="深"),OR(M87="準",M87="深"),OR(N87="準",N87="深")),20,IF(AND($D$1="二交代制",OR(L87="当",L87="明"),NOT(OR(AND(L87="当",OR(M87="明",L$17=31,M$18="×"),OR(N87="休",L$17=30,L$17=31,N$18="×")),AND(L87="明",OR(K87="当",L$17=1),OR(M87="休",L$17=31,M$18="×"))))),30,IF(AND($D$1="三交代制",K87&lt;&gt;"準",K87&lt;&gt;"深",OR(L87="準",L87="深"),(NOT(OR(AND(L87="準",OR(K87="日",K87="休",L$17=1,AND(M87&lt;&gt;"準",M87&lt;&gt;"深",K87="")),OR(M87="休",AND(M87="準",OR(N87="休",L$17=30,N$18="×")),L$17=31,M$18="×",M87="")),AND(L87="深",OR(K87="休",L$17=1,AND(M87&lt;&gt;"準",M87&lt;&gt;"深",K87="")),OR(M87="休",AND(OR(M87="準",M87="深"),OR(N87="休",L$17=30,N$18="×")),L$17=31,M$18="×",M87="")))))),40,0))))</f>
        <v>0</v>
      </c>
      <c r="M228" s="193">
        <f t="shared" ref="M228" si="1365">IF(AND($D$1="二交代制",M$17&gt;=1,M$17&lt;=28,M87="当",N87="明",O87="休",P87="当"),10,IF(AND($D$1="三交代制",M$17&gt;=2,M$17&lt;=30,OR(M87="準",M87="深"),OR(N87="準",N87="深"),OR(O87="準",O87="深")),20,IF(AND($D$1="二交代制",OR(M87="当",M87="明"),NOT(OR(AND(M87="当",OR(N87="明",M$17=31,N$18="×"),OR(O87="休",M$17=30,M$17=31,O$18="×")),AND(M87="明",OR(L87="当",M$17=1),OR(N87="休",M$17=31,N$18="×"))))),30,IF(AND($D$1="三交代制",L87&lt;&gt;"準",L87&lt;&gt;"深",OR(M87="準",M87="深"),(NOT(OR(AND(M87="準",OR(L87="日",L87="休",M$17=1,AND(N87&lt;&gt;"準",N87&lt;&gt;"深",L87="")),OR(N87="休",AND(N87="準",OR(O87="休",M$17=30,O$18="×")),M$17=31,N$18="×",N87="")),AND(M87="深",OR(L87="休",M$17=1,AND(N87&lt;&gt;"準",N87&lt;&gt;"深",L87="")),OR(N87="休",AND(OR(N87="準",N87="深"),OR(O87="休",M$17=30,O$18="×")),M$17=31,N$18="×",N87="")))))),40,0))))</f>
        <v>0</v>
      </c>
      <c r="N228" s="193">
        <f t="shared" ref="N228" si="1366">IF(AND($D$1="二交代制",N$17&gt;=1,N$17&lt;=28,N87="当",O87="明",P87="休",Q87="当"),10,IF(AND($D$1="三交代制",N$17&gt;=2,N$17&lt;=30,OR(N87="準",N87="深"),OR(O87="準",O87="深"),OR(P87="準",P87="深")),20,IF(AND($D$1="二交代制",OR(N87="当",N87="明"),NOT(OR(AND(N87="当",OR(O87="明",N$17=31,O$18="×"),OR(P87="休",N$17=30,N$17=31,P$18="×")),AND(N87="明",OR(M87="当",N$17=1),OR(O87="休",N$17=31,O$18="×"))))),30,IF(AND($D$1="三交代制",M87&lt;&gt;"準",M87&lt;&gt;"深",OR(N87="準",N87="深"),(NOT(OR(AND(N87="準",OR(M87="日",M87="休",N$17=1,AND(O87&lt;&gt;"準",O87&lt;&gt;"深",M87="")),OR(O87="休",AND(O87="準",OR(P87="休",N$17=30,P$18="×")),N$17=31,O$18="×",O87="")),AND(N87="深",OR(M87="休",N$17=1,AND(O87&lt;&gt;"準",O87&lt;&gt;"深",M87="")),OR(O87="休",AND(OR(O87="準",O87="深"),OR(P87="休",N$17=30,P$18="×")),N$17=31,O$18="×",O87="")))))),40,0))))</f>
        <v>0</v>
      </c>
      <c r="O228" s="193">
        <f t="shared" ref="O228" si="1367">IF(AND($D$1="二交代制",O$17&gt;=1,O$17&lt;=28,O87="当",P87="明",Q87="休",R87="当"),10,IF(AND($D$1="三交代制",O$17&gt;=2,O$17&lt;=30,OR(O87="準",O87="深"),OR(P87="準",P87="深"),OR(Q87="準",Q87="深")),20,IF(AND($D$1="二交代制",OR(O87="当",O87="明"),NOT(OR(AND(O87="当",OR(P87="明",O$17=31,P$18="×"),OR(Q87="休",O$17=30,O$17=31,Q$18="×")),AND(O87="明",OR(N87="当",O$17=1),OR(P87="休",O$17=31,P$18="×"))))),30,IF(AND($D$1="三交代制",N87&lt;&gt;"準",N87&lt;&gt;"深",OR(O87="準",O87="深"),(NOT(OR(AND(O87="準",OR(N87="日",N87="休",O$17=1,AND(P87&lt;&gt;"準",P87&lt;&gt;"深",N87="")),OR(P87="休",AND(P87="準",OR(Q87="休",O$17=30,Q$18="×")),O$17=31,P$18="×",P87="")),AND(O87="深",OR(N87="休",O$17=1,AND(P87&lt;&gt;"準",P87&lt;&gt;"深",N87="")),OR(P87="休",AND(OR(P87="準",P87="深"),OR(Q87="休",O$17=30,Q$18="×")),O$17=31,P$18="×",P87="")))))),40,0))))</f>
        <v>0</v>
      </c>
      <c r="P228" s="193">
        <f t="shared" ref="P228" si="1368">IF(AND($D$1="二交代制",P$17&gt;=1,P$17&lt;=28,P87="当",Q87="明",R87="休",S87="当"),10,IF(AND($D$1="三交代制",P$17&gt;=2,P$17&lt;=30,OR(P87="準",P87="深"),OR(Q87="準",Q87="深"),OR(R87="準",R87="深")),20,IF(AND($D$1="二交代制",OR(P87="当",P87="明"),NOT(OR(AND(P87="当",OR(Q87="明",P$17=31,Q$18="×"),OR(R87="休",P$17=30,P$17=31,R$18="×")),AND(P87="明",OR(O87="当",P$17=1),OR(Q87="休",P$17=31,Q$18="×"))))),30,IF(AND($D$1="三交代制",O87&lt;&gt;"準",O87&lt;&gt;"深",OR(P87="準",P87="深"),(NOT(OR(AND(P87="準",OR(O87="日",O87="休",P$17=1,AND(Q87&lt;&gt;"準",Q87&lt;&gt;"深",O87="")),OR(Q87="休",AND(Q87="準",OR(R87="休",P$17=30,R$18="×")),P$17=31,Q$18="×",Q87="")),AND(P87="深",OR(O87="休",P$17=1,AND(Q87&lt;&gt;"準",Q87&lt;&gt;"深",O87="")),OR(Q87="休",AND(OR(Q87="準",Q87="深"),OR(R87="休",P$17=30,R$18="×")),P$17=31,Q$18="×",Q87="")))))),40,0))))</f>
        <v>0</v>
      </c>
      <c r="Q228" s="193">
        <f t="shared" ref="Q228" si="1369">IF(AND($D$1="二交代制",Q$17&gt;=1,Q$17&lt;=28,Q87="当",R87="明",S87="休",T87="当"),10,IF(AND($D$1="三交代制",Q$17&gt;=2,Q$17&lt;=30,OR(Q87="準",Q87="深"),OR(R87="準",R87="深"),OR(S87="準",S87="深")),20,IF(AND($D$1="二交代制",OR(Q87="当",Q87="明"),NOT(OR(AND(Q87="当",OR(R87="明",Q$17=31,R$18="×"),OR(S87="休",Q$17=30,Q$17=31,S$18="×")),AND(Q87="明",OR(P87="当",Q$17=1),OR(R87="休",Q$17=31,R$18="×"))))),30,IF(AND($D$1="三交代制",P87&lt;&gt;"準",P87&lt;&gt;"深",OR(Q87="準",Q87="深"),(NOT(OR(AND(Q87="準",OR(P87="日",P87="休",Q$17=1,AND(R87&lt;&gt;"準",R87&lt;&gt;"深",P87="")),OR(R87="休",AND(R87="準",OR(S87="休",Q$17=30,S$18="×")),Q$17=31,R$18="×",R87="")),AND(Q87="深",OR(P87="休",Q$17=1,AND(R87&lt;&gt;"準",R87&lt;&gt;"深",P87="")),OR(R87="休",AND(OR(R87="準",R87="深"),OR(S87="休",Q$17=30,S$18="×")),Q$17=31,R$18="×",R87="")))))),40,0))))</f>
        <v>0</v>
      </c>
      <c r="R228" s="193">
        <f t="shared" ref="R228" si="1370">IF(AND($D$1="二交代制",R$17&gt;=1,R$17&lt;=28,R87="当",S87="明",T87="休",U87="当"),10,IF(AND($D$1="三交代制",R$17&gt;=2,R$17&lt;=30,OR(R87="準",R87="深"),OR(S87="準",S87="深"),OR(T87="準",T87="深")),20,IF(AND($D$1="二交代制",OR(R87="当",R87="明"),NOT(OR(AND(R87="当",OR(S87="明",R$17=31,S$18="×"),OR(T87="休",R$17=30,R$17=31,T$18="×")),AND(R87="明",OR(Q87="当",R$17=1),OR(S87="休",R$17=31,S$18="×"))))),30,IF(AND($D$1="三交代制",Q87&lt;&gt;"準",Q87&lt;&gt;"深",OR(R87="準",R87="深"),(NOT(OR(AND(R87="準",OR(Q87="日",Q87="休",R$17=1,AND(S87&lt;&gt;"準",S87&lt;&gt;"深",Q87="")),OR(S87="休",AND(S87="準",OR(T87="休",R$17=30,T$18="×")),R$17=31,S$18="×",S87="")),AND(R87="深",OR(Q87="休",R$17=1,AND(S87&lt;&gt;"準",S87&lt;&gt;"深",Q87="")),OR(S87="休",AND(OR(S87="準",S87="深"),OR(T87="休",R$17=30,T$18="×")),R$17=31,S$18="×",S87="")))))),40,0))))</f>
        <v>0</v>
      </c>
      <c r="S228" s="193">
        <f t="shared" ref="S228" si="1371">IF(AND($D$1="二交代制",S$17&gt;=1,S$17&lt;=28,S87="当",T87="明",U87="休",V87="当"),10,IF(AND($D$1="三交代制",S$17&gt;=2,S$17&lt;=30,OR(S87="準",S87="深"),OR(T87="準",T87="深"),OR(U87="準",U87="深")),20,IF(AND($D$1="二交代制",OR(S87="当",S87="明"),NOT(OR(AND(S87="当",OR(T87="明",S$17=31,T$18="×"),OR(U87="休",S$17=30,S$17=31,U$18="×")),AND(S87="明",OR(R87="当",S$17=1),OR(T87="休",S$17=31,T$18="×"))))),30,IF(AND($D$1="三交代制",R87&lt;&gt;"準",R87&lt;&gt;"深",OR(S87="準",S87="深"),(NOT(OR(AND(S87="準",OR(R87="日",R87="休",S$17=1,AND(T87&lt;&gt;"準",T87&lt;&gt;"深",R87="")),OR(T87="休",AND(T87="準",OR(U87="休",S$17=30,U$18="×")),S$17=31,T$18="×",T87="")),AND(S87="深",OR(R87="休",S$17=1,AND(T87&lt;&gt;"準",T87&lt;&gt;"深",R87="")),OR(T87="休",AND(OR(T87="準",T87="深"),OR(U87="休",S$17=30,U$18="×")),S$17=31,T$18="×",T87="")))))),40,0))))</f>
        <v>0</v>
      </c>
      <c r="T228" s="193">
        <f t="shared" ref="T228" si="1372">IF(AND($D$1="二交代制",T$17&gt;=1,T$17&lt;=28,T87="当",U87="明",V87="休",W87="当"),10,IF(AND($D$1="三交代制",T$17&gt;=2,T$17&lt;=30,OR(T87="準",T87="深"),OR(U87="準",U87="深"),OR(V87="準",V87="深")),20,IF(AND($D$1="二交代制",OR(T87="当",T87="明"),NOT(OR(AND(T87="当",OR(U87="明",T$17=31,U$18="×"),OR(V87="休",T$17=30,T$17=31,V$18="×")),AND(T87="明",OR(S87="当",T$17=1),OR(U87="休",T$17=31,U$18="×"))))),30,IF(AND($D$1="三交代制",S87&lt;&gt;"準",S87&lt;&gt;"深",OR(T87="準",T87="深"),(NOT(OR(AND(T87="準",OR(S87="日",S87="休",T$17=1,AND(U87&lt;&gt;"準",U87&lt;&gt;"深",S87="")),OR(U87="休",AND(U87="準",OR(V87="休",T$17=30,V$18="×")),T$17=31,U$18="×",U87="")),AND(T87="深",OR(S87="休",T$17=1,AND(U87&lt;&gt;"準",U87&lt;&gt;"深",S87="")),OR(U87="休",AND(OR(U87="準",U87="深"),OR(V87="休",T$17=30,V$18="×")),T$17=31,U$18="×",U87="")))))),40,0))))</f>
        <v>0</v>
      </c>
      <c r="U228" s="193">
        <f t="shared" ref="U228" si="1373">IF(AND($D$1="二交代制",U$17&gt;=1,U$17&lt;=28,U87="当",V87="明",W87="休",X87="当"),10,IF(AND($D$1="三交代制",U$17&gt;=2,U$17&lt;=30,OR(U87="準",U87="深"),OR(V87="準",V87="深"),OR(W87="準",W87="深")),20,IF(AND($D$1="二交代制",OR(U87="当",U87="明"),NOT(OR(AND(U87="当",OR(V87="明",U$17=31,V$18="×"),OR(W87="休",U$17=30,U$17=31,W$18="×")),AND(U87="明",OR(T87="当",U$17=1),OR(V87="休",U$17=31,V$18="×"))))),30,IF(AND($D$1="三交代制",T87&lt;&gt;"準",T87&lt;&gt;"深",OR(U87="準",U87="深"),(NOT(OR(AND(U87="準",OR(T87="日",T87="休",U$17=1,AND(V87&lt;&gt;"準",V87&lt;&gt;"深",T87="")),OR(V87="休",AND(V87="準",OR(W87="休",U$17=30,W$18="×")),U$17=31,V$18="×",V87="")),AND(U87="深",OR(T87="休",U$17=1,AND(V87&lt;&gt;"準",V87&lt;&gt;"深",T87="")),OR(V87="休",AND(OR(V87="準",V87="深"),OR(W87="休",U$17=30,W$18="×")),U$17=31,V$18="×",V87="")))))),40,0))))</f>
        <v>0</v>
      </c>
      <c r="V228" s="193">
        <f t="shared" ref="V228" si="1374">IF(AND($D$1="二交代制",V$17&gt;=1,V$17&lt;=28,V87="当",W87="明",X87="休",Y87="当"),10,IF(AND($D$1="三交代制",V$17&gt;=2,V$17&lt;=30,OR(V87="準",V87="深"),OR(W87="準",W87="深"),OR(X87="準",X87="深")),20,IF(AND($D$1="二交代制",OR(V87="当",V87="明"),NOT(OR(AND(V87="当",OR(W87="明",V$17=31,W$18="×"),OR(X87="休",V$17=30,V$17=31,X$18="×")),AND(V87="明",OR(U87="当",V$17=1),OR(W87="休",V$17=31,W$18="×"))))),30,IF(AND($D$1="三交代制",U87&lt;&gt;"準",U87&lt;&gt;"深",OR(V87="準",V87="深"),(NOT(OR(AND(V87="準",OR(U87="日",U87="休",V$17=1,AND(W87&lt;&gt;"準",W87&lt;&gt;"深",U87="")),OR(W87="休",AND(W87="準",OR(X87="休",V$17=30,X$18="×")),V$17=31,W$18="×",W87="")),AND(V87="深",OR(U87="休",V$17=1,AND(W87&lt;&gt;"準",W87&lt;&gt;"深",U87="")),OR(W87="休",AND(OR(W87="準",W87="深"),OR(X87="休",V$17=30,X$18="×")),V$17=31,W$18="×",W87="")))))),40,0))))</f>
        <v>0</v>
      </c>
      <c r="W228" s="193">
        <f t="shared" ref="W228" si="1375">IF(AND($D$1="二交代制",W$17&gt;=1,W$17&lt;=28,W87="当",X87="明",Y87="休",Z87="当"),10,IF(AND($D$1="三交代制",W$17&gt;=2,W$17&lt;=30,OR(W87="準",W87="深"),OR(X87="準",X87="深"),OR(Y87="準",Y87="深")),20,IF(AND($D$1="二交代制",OR(W87="当",W87="明"),NOT(OR(AND(W87="当",OR(X87="明",W$17=31,X$18="×"),OR(Y87="休",W$17=30,W$17=31,Y$18="×")),AND(W87="明",OR(V87="当",W$17=1),OR(X87="休",W$17=31,X$18="×"))))),30,IF(AND($D$1="三交代制",V87&lt;&gt;"準",V87&lt;&gt;"深",OR(W87="準",W87="深"),(NOT(OR(AND(W87="準",OR(V87="日",V87="休",W$17=1,AND(X87&lt;&gt;"準",X87&lt;&gt;"深",V87="")),OR(X87="休",AND(X87="準",OR(Y87="休",W$17=30,Y$18="×")),W$17=31,X$18="×",X87="")),AND(W87="深",OR(V87="休",W$17=1,AND(X87&lt;&gt;"準",X87&lt;&gt;"深",V87="")),OR(X87="休",AND(OR(X87="準",X87="深"),OR(Y87="休",W$17=30,Y$18="×")),W$17=31,X$18="×",X87="")))))),40,0))))</f>
        <v>0</v>
      </c>
      <c r="X228" s="193">
        <f t="shared" ref="X228" si="1376">IF(AND($D$1="二交代制",X$17&gt;=1,X$17&lt;=28,X87="当",Y87="明",Z87="休",AA87="当"),10,IF(AND($D$1="三交代制",X$17&gt;=2,X$17&lt;=30,OR(X87="準",X87="深"),OR(Y87="準",Y87="深"),OR(Z87="準",Z87="深")),20,IF(AND($D$1="二交代制",OR(X87="当",X87="明"),NOT(OR(AND(X87="当",OR(Y87="明",X$17=31,Y$18="×"),OR(Z87="休",X$17=30,X$17=31,Z$18="×")),AND(X87="明",OR(W87="当",X$17=1),OR(Y87="休",X$17=31,Y$18="×"))))),30,IF(AND($D$1="三交代制",W87&lt;&gt;"準",W87&lt;&gt;"深",OR(X87="準",X87="深"),(NOT(OR(AND(X87="準",OR(W87="日",W87="休",X$17=1,AND(Y87&lt;&gt;"準",Y87&lt;&gt;"深",W87="")),OR(Y87="休",AND(Y87="準",OR(Z87="休",X$17=30,Z$18="×")),X$17=31,Y$18="×",Y87="")),AND(X87="深",OR(W87="休",X$17=1,AND(Y87&lt;&gt;"準",Y87&lt;&gt;"深",W87="")),OR(Y87="休",AND(OR(Y87="準",Y87="深"),OR(Z87="休",X$17=30,Z$18="×")),X$17=31,Y$18="×",Y87="")))))),40,0))))</f>
        <v>0</v>
      </c>
      <c r="Y228" s="193">
        <f t="shared" ref="Y228" si="1377">IF(AND($D$1="二交代制",Y$17&gt;=1,Y$17&lt;=28,Y87="当",Z87="明",AA87="休",AB87="当"),10,IF(AND($D$1="三交代制",Y$17&gt;=2,Y$17&lt;=30,OR(Y87="準",Y87="深"),OR(Z87="準",Z87="深"),OR(AA87="準",AA87="深")),20,IF(AND($D$1="二交代制",OR(Y87="当",Y87="明"),NOT(OR(AND(Y87="当",OR(Z87="明",Y$17=31,Z$18="×"),OR(AA87="休",Y$17=30,Y$17=31,AA$18="×")),AND(Y87="明",OR(X87="当",Y$17=1),OR(Z87="休",Y$17=31,Z$18="×"))))),30,IF(AND($D$1="三交代制",X87&lt;&gt;"準",X87&lt;&gt;"深",OR(Y87="準",Y87="深"),(NOT(OR(AND(Y87="準",OR(X87="日",X87="休",Y$17=1,AND(Z87&lt;&gt;"準",Z87&lt;&gt;"深",X87="")),OR(Z87="休",AND(Z87="準",OR(AA87="休",Y$17=30,AA$18="×")),Y$17=31,Z$18="×",Z87="")),AND(Y87="深",OR(X87="休",Y$17=1,AND(Z87&lt;&gt;"準",Z87&lt;&gt;"深",X87="")),OR(Z87="休",AND(OR(Z87="準",Z87="深"),OR(AA87="休",Y$17=30,AA$18="×")),Y$17=31,Z$18="×",Z87="")))))),40,0))))</f>
        <v>0</v>
      </c>
      <c r="Z228" s="193">
        <f t="shared" ref="Z228" si="1378">IF(AND($D$1="二交代制",Z$17&gt;=1,Z$17&lt;=28,Z87="当",AA87="明",AB87="休",AC87="当"),10,IF(AND($D$1="三交代制",Z$17&gt;=2,Z$17&lt;=30,OR(Z87="準",Z87="深"),OR(AA87="準",AA87="深"),OR(AB87="準",AB87="深")),20,IF(AND($D$1="二交代制",OR(Z87="当",Z87="明"),NOT(OR(AND(Z87="当",OR(AA87="明",Z$17=31,AA$18="×"),OR(AB87="休",Z$17=30,Z$17=31,AB$18="×")),AND(Z87="明",OR(Y87="当",Z$17=1),OR(AA87="休",Z$17=31,AA$18="×"))))),30,IF(AND($D$1="三交代制",Y87&lt;&gt;"準",Y87&lt;&gt;"深",OR(Z87="準",Z87="深"),(NOT(OR(AND(Z87="準",OR(Y87="日",Y87="休",Z$17=1,AND(AA87&lt;&gt;"準",AA87&lt;&gt;"深",Y87="")),OR(AA87="休",AND(AA87="準",OR(AB87="休",Z$17=30,AB$18="×")),Z$17=31,AA$18="×",AA87="")),AND(Z87="深",OR(Y87="休",Z$17=1,AND(AA87&lt;&gt;"準",AA87&lt;&gt;"深",Y87="")),OR(AA87="休",AND(OR(AA87="準",AA87="深"),OR(AB87="休",Z$17=30,AB$18="×")),Z$17=31,AA$18="×",AA87="")))))),40,0))))</f>
        <v>0</v>
      </c>
      <c r="AA228" s="193">
        <f t="shared" ref="AA228" si="1379">IF(AND($D$1="二交代制",AA$17&gt;=1,AA$17&lt;=28,AA87="当",AB87="明",AC87="休",AD87="当"),10,IF(AND($D$1="三交代制",AA$17&gt;=2,AA$17&lt;=30,OR(AA87="準",AA87="深"),OR(AB87="準",AB87="深"),OR(AC87="準",AC87="深")),20,IF(AND($D$1="二交代制",OR(AA87="当",AA87="明"),NOT(OR(AND(AA87="当",OR(AB87="明",AA$17=31,AB$18="×"),OR(AC87="休",AA$17=30,AA$17=31,AC$18="×")),AND(AA87="明",OR(Z87="当",AA$17=1),OR(AB87="休",AA$17=31,AB$18="×"))))),30,IF(AND($D$1="三交代制",Z87&lt;&gt;"準",Z87&lt;&gt;"深",OR(AA87="準",AA87="深"),(NOT(OR(AND(AA87="準",OR(Z87="日",Z87="休",AA$17=1,AND(AB87&lt;&gt;"準",AB87&lt;&gt;"深",Z87="")),OR(AB87="休",AND(AB87="準",OR(AC87="休",AA$17=30,AC$18="×")),AA$17=31,AB$18="×",AB87="")),AND(AA87="深",OR(Z87="休",AA$17=1,AND(AB87&lt;&gt;"準",AB87&lt;&gt;"深",Z87="")),OR(AB87="休",AND(OR(AB87="準",AB87="深"),OR(AC87="休",AA$17=30,AC$18="×")),AA$17=31,AB$18="×",AB87="")))))),40,0))))</f>
        <v>0</v>
      </c>
      <c r="AB228" s="193">
        <f t="shared" ref="AB228" si="1380">IF(AND($D$1="二交代制",AB$17&gt;=1,AB$17&lt;=28,AB87="当",AC87="明",AD87="休",AE87="当"),10,IF(AND($D$1="三交代制",AB$17&gt;=2,AB$17&lt;=30,OR(AB87="準",AB87="深"),OR(AC87="準",AC87="深"),OR(AD87="準",AD87="深")),20,IF(AND($D$1="二交代制",OR(AB87="当",AB87="明"),NOT(OR(AND(AB87="当",OR(AC87="明",AB$17=31,AC$18="×"),OR(AD87="休",AB$17=30,AB$17=31,AD$18="×")),AND(AB87="明",OR(AA87="当",AB$17=1),OR(AC87="休",AB$17=31,AC$18="×"))))),30,IF(AND($D$1="三交代制",AA87&lt;&gt;"準",AA87&lt;&gt;"深",OR(AB87="準",AB87="深"),(NOT(OR(AND(AB87="準",OR(AA87="日",AA87="休",AB$17=1,AND(AC87&lt;&gt;"準",AC87&lt;&gt;"深",AA87="")),OR(AC87="休",AND(AC87="準",OR(AD87="休",AB$17=30,AD$18="×")),AB$17=31,AC$18="×",AC87="")),AND(AB87="深",OR(AA87="休",AB$17=1,AND(AC87&lt;&gt;"準",AC87&lt;&gt;"深",AA87="")),OR(AC87="休",AND(OR(AC87="準",AC87="深"),OR(AD87="休",AB$17=30,AD$18="×")),AB$17=31,AC$18="×",AC87="")))))),40,0))))</f>
        <v>0</v>
      </c>
      <c r="AC228" s="193">
        <f t="shared" ref="AC228" si="1381">IF(AND($D$1="二交代制",AC$17&gt;=1,AC$17&lt;=28,AC87="当",AD87="明",AE87="休",AF87="当"),10,IF(AND($D$1="三交代制",AC$17&gt;=2,AC$17&lt;=30,OR(AC87="準",AC87="深"),OR(AD87="準",AD87="深"),OR(AE87="準",AE87="深")),20,IF(AND($D$1="二交代制",OR(AC87="当",AC87="明"),NOT(OR(AND(AC87="当",OR(AD87="明",AC$17=31,AD$18="×"),OR(AE87="休",AC$17=30,AC$17=31,AE$18="×")),AND(AC87="明",OR(AB87="当",AC$17=1),OR(AD87="休",AC$17=31,AD$18="×"))))),30,IF(AND($D$1="三交代制",AB87&lt;&gt;"準",AB87&lt;&gt;"深",OR(AC87="準",AC87="深"),(NOT(OR(AND(AC87="準",OR(AB87="日",AB87="休",AC$17=1,AND(AD87&lt;&gt;"準",AD87&lt;&gt;"深",AB87="")),OR(AD87="休",AND(AD87="準",OR(AE87="休",AC$17=30,AE$18="×")),AC$17=31,AD$18="×",AD87="")),AND(AC87="深",OR(AB87="休",AC$17=1,AND(AD87&lt;&gt;"準",AD87&lt;&gt;"深",AB87="")),OR(AD87="休",AND(OR(AD87="準",AD87="深"),OR(AE87="休",AC$17=30,AE$18="×")),AC$17=31,AD$18="×",AD87="")))))),40,0))))</f>
        <v>0</v>
      </c>
      <c r="AD228" s="193">
        <f t="shared" ref="AD228" si="1382">IF(AND($D$1="二交代制",AD$17&gt;=1,AD$17&lt;=28,AD87="当",AE87="明",AF87="休",AG87="当"),10,IF(AND($D$1="三交代制",AD$17&gt;=2,AD$17&lt;=30,OR(AD87="準",AD87="深"),OR(AE87="準",AE87="深"),OR(AF87="準",AF87="深")),20,IF(AND($D$1="二交代制",OR(AD87="当",AD87="明"),NOT(OR(AND(AD87="当",OR(AE87="明",AD$17=31,AE$18="×"),OR(AF87="休",AD$17=30,AD$17=31,AF$18="×")),AND(AD87="明",OR(AC87="当",AD$17=1),OR(AE87="休",AD$17=31,AE$18="×"))))),30,IF(AND($D$1="三交代制",AC87&lt;&gt;"準",AC87&lt;&gt;"深",OR(AD87="準",AD87="深"),(NOT(OR(AND(AD87="準",OR(AC87="日",AC87="休",AD$17=1,AND(AE87&lt;&gt;"準",AE87&lt;&gt;"深",AC87="")),OR(AE87="休",AND(AE87="準",OR(AF87="休",AD$17=30,AF$18="×")),AD$17=31,AE$18="×",AE87="")),AND(AD87="深",OR(AC87="休",AD$17=1,AND(AE87&lt;&gt;"準",AE87&lt;&gt;"深",AC87="")),OR(AE87="休",AND(OR(AE87="準",AE87="深"),OR(AF87="休",AD$17=30,AF$18="×")),AD$17=31,AE$18="×",AE87="")))))),40,0))))</f>
        <v>0</v>
      </c>
      <c r="AE228" s="193">
        <f t="shared" ref="AE228" si="1383">IF(AND($D$1="二交代制",AE$17&gt;=1,AE$17&lt;=28,AE87="当",AF87="明",AG87="休",AH87="当"),10,IF(AND($D$1="三交代制",AE$17&gt;=2,AE$17&lt;=30,OR(AE87="準",AE87="深"),OR(AF87="準",AF87="深"),OR(AG87="準",AG87="深")),20,IF(AND($D$1="二交代制",OR(AE87="当",AE87="明"),NOT(OR(AND(AE87="当",OR(AF87="明",AE$17=31,AF$18="×"),OR(AG87="休",AE$17=30,AE$17=31,AG$18="×")),AND(AE87="明",OR(AD87="当",AE$17=1),OR(AF87="休",AE$17=31,AF$18="×"))))),30,IF(AND($D$1="三交代制",AD87&lt;&gt;"準",AD87&lt;&gt;"深",OR(AE87="準",AE87="深"),(NOT(OR(AND(AE87="準",OR(AD87="日",AD87="休",AE$17=1,AND(AF87&lt;&gt;"準",AF87&lt;&gt;"深",AD87="")),OR(AF87="休",AND(AF87="準",OR(AG87="休",AE$17=30,AG$18="×")),AE$17=31,AF$18="×",AF87="")),AND(AE87="深",OR(AD87="休",AE$17=1,AND(AF87&lt;&gt;"準",AF87&lt;&gt;"深",AD87="")),OR(AF87="休",AND(OR(AF87="準",AF87="深"),OR(AG87="休",AE$17=30,AG$18="×")),AE$17=31,AF$18="×",AF87="")))))),40,0))))</f>
        <v>0</v>
      </c>
      <c r="AF228" s="193">
        <f t="shared" ref="AF228" si="1384">IF(AND($D$1="二交代制",AF$17&gt;=1,AF$17&lt;=28,AF87="当",AG87="明",AH87="休",AI87="当"),10,IF(AND($D$1="三交代制",AF$17&gt;=2,AF$17&lt;=30,OR(AF87="準",AF87="深"),OR(AG87="準",AG87="深"),OR(AH87="準",AH87="深")),20,IF(AND($D$1="二交代制",OR(AF87="当",AF87="明"),NOT(OR(AND(AF87="当",OR(AG87="明",AF$17=31,AG$18="×"),OR(AH87="休",AF$17=30,AF$17=31,AH$18="×")),AND(AF87="明",OR(AE87="当",AF$17=1),OR(AG87="休",AF$17=31,AG$18="×"))))),30,IF(AND($D$1="三交代制",AE87&lt;&gt;"準",AE87&lt;&gt;"深",OR(AF87="準",AF87="深"),(NOT(OR(AND(AF87="準",OR(AE87="日",AE87="休",AF$17=1,AND(AG87&lt;&gt;"準",AG87&lt;&gt;"深",AE87="")),OR(AG87="休",AND(AG87="準",OR(AH87="休",AF$17=30,AH$18="×")),AF$17=31,AG$18="×",AG87="")),AND(AF87="深",OR(AE87="休",AF$17=1,AND(AG87&lt;&gt;"準",AG87&lt;&gt;"深",AE87="")),OR(AG87="休",AND(OR(AG87="準",AG87="深"),OR(AH87="休",AF$17=30,AH$18="×")),AF$17=31,AG$18="×",AG87="")))))),40,0))))</f>
        <v>0</v>
      </c>
      <c r="AG228" s="193">
        <f t="shared" ref="AG228" si="1385">IF(AND($D$1="二交代制",AG$17&gt;=1,AG$17&lt;=28,AG87="当",AH87="明",AI87="休",AJ87="当"),10,IF(AND($D$1="三交代制",AG$17&gt;=2,AG$17&lt;=30,OR(AG87="準",AG87="深"),OR(AH87="準",AH87="深"),OR(AI87="準",AI87="深")),20,IF(AND($D$1="二交代制",OR(AG87="当",AG87="明"),NOT(OR(AND(AG87="当",OR(AH87="明",AG$17=31,AH$18="×"),OR(AI87="休",AG$17=30,AG$17=31,AI$18="×")),AND(AG87="明",OR(AF87="当",AG$17=1),OR(AH87="休",AG$17=31,AH$18="×"))))),30,IF(AND($D$1="三交代制",AF87&lt;&gt;"準",AF87&lt;&gt;"深",OR(AG87="準",AG87="深"),(NOT(OR(AND(AG87="準",OR(AF87="日",AF87="休",AG$17=1,AND(AH87&lt;&gt;"準",AH87&lt;&gt;"深",AF87="")),OR(AH87="休",AND(AH87="準",OR(AI87="休",AG$17=30,AI$18="×")),AG$17=31,AH$18="×",AH87="")),AND(AG87="深",OR(AF87="休",AG$17=1,AND(AH87&lt;&gt;"準",AH87&lt;&gt;"深",AF87="")),OR(AH87="休",AND(OR(AH87="準",AH87="深"),OR(AI87="休",AG$17=30,AI$18="×")),AG$17=31,AH$18="×",AH87="")))))),40,0))))</f>
        <v>0</v>
      </c>
      <c r="AH228" s="193">
        <f t="shared" ref="AH228" si="1386">IF(AND($D$1="二交代制",AH$17&gt;=1,AH$17&lt;=28,AH87="当",AI87="明",AJ87="休",AK87="当"),10,IF(AND($D$1="三交代制",AH$17&gt;=2,AH$17&lt;=30,OR(AH87="準",AH87="深"),OR(AI87="準",AI87="深"),OR(AJ87="準",AJ87="深")),20,IF(AND($D$1="二交代制",OR(AH87="当",AH87="明"),NOT(OR(AND(AH87="当",OR(AI87="明",AH$17=31,AI$18="×"),OR(AJ87="休",AH$17=30,AH$17=31,AJ$18="×")),AND(AH87="明",OR(AG87="当",AH$17=1),OR(AI87="休",AH$17=31,AI$18="×"))))),30,IF(AND($D$1="三交代制",AG87&lt;&gt;"準",AG87&lt;&gt;"深",OR(AH87="準",AH87="深"),(NOT(OR(AND(AH87="準",OR(AG87="日",AG87="休",AH$17=1,AND(AI87&lt;&gt;"準",AI87&lt;&gt;"深",AG87="")),OR(AI87="休",AND(AI87="準",OR(AJ87="休",AH$17=30,AJ$18="×")),AH$17=31,AI$18="×",AI87="")),AND(AH87="深",OR(AG87="休",AH$17=1,AND(AI87&lt;&gt;"準",AI87&lt;&gt;"深",AG87="")),OR(AI87="休",AND(OR(AI87="準",AI87="深"),OR(AJ87="休",AH$17=30,AJ$18="×")),AH$17=31,AI$18="×",AI87="")))))),40,0))))</f>
        <v>0</v>
      </c>
      <c r="AI228" s="193">
        <f t="shared" ref="AI228" si="1387">IF(AND($D$1="二交代制",AI$17&gt;=1,AI$17&lt;=28,AI87="当",AJ87="明",AK87="休",AL87="当"),10,IF(AND($D$1="三交代制",AI$17&gt;=2,AI$17&lt;=30,OR(AI87="準",AI87="深"),OR(AJ87="準",AJ87="深"),OR(AK87="準",AK87="深")),20,IF(AND($D$1="二交代制",OR(AI87="当",AI87="明"),NOT(OR(AND(AI87="当",OR(AJ87="明",AI$17=31,AJ$18="×"),OR(AK87="休",AI$17=30,AI$17=31,AK$18="×")),AND(AI87="明",OR(AH87="当",AI$17=1),OR(AJ87="休",AI$17=31,AJ$18="×"))))),30,IF(AND($D$1="三交代制",AH87&lt;&gt;"準",AH87&lt;&gt;"深",OR(AI87="準",AI87="深"),(NOT(OR(AND(AI87="準",OR(AH87="日",AH87="休",AI$17=1,AND(AJ87&lt;&gt;"準",AJ87&lt;&gt;"深",AH87="")),OR(AJ87="休",AND(AJ87="準",OR(AK87="休",AI$17=30,AK$18="×")),AI$17=31,AJ$18="×",AJ87="")),AND(AI87="深",OR(AH87="休",AI$17=1,AND(AJ87&lt;&gt;"準",AJ87&lt;&gt;"深",AH87="")),OR(AJ87="休",AND(OR(AJ87="準",AJ87="深"),OR(AK87="休",AI$17=30,AK$18="×")),AI$17=31,AJ$18="×",AJ87="")))))),40,0))))</f>
        <v>0</v>
      </c>
      <c r="AJ228" s="193">
        <f t="shared" ref="AJ228" si="1388">IF(AND($D$1="二交代制",AJ$17&gt;=1,AJ$17&lt;=28,AJ87="当",AK87="明",AL87="休",AM87="当"),10,IF(AND($D$1="三交代制",AJ$17&gt;=2,AJ$17&lt;=30,OR(AJ87="準",AJ87="深"),OR(AK87="準",AK87="深"),OR(AL87="準",AL87="深")),20,IF(AND($D$1="二交代制",OR(AJ87="当",AJ87="明"),NOT(OR(AND(AJ87="当",OR(AK87="明",AJ$17=31,AK$18="×"),OR(AL87="休",AJ$17=30,AJ$17=31,AL$18="×")),AND(AJ87="明",OR(AI87="当",AJ$17=1),OR(AK87="休",AJ$17=31,AK$18="×"))))),30,IF(AND($D$1="三交代制",AI87&lt;&gt;"準",AI87&lt;&gt;"深",OR(AJ87="準",AJ87="深"),(NOT(OR(AND(AJ87="準",OR(AI87="日",AI87="休",AJ$17=1,AND(AK87&lt;&gt;"準",AK87&lt;&gt;"深",AI87="")),OR(AK87="休",AND(AK87="準",OR(AL87="休",AJ$17=30,AL$18="×")),AJ$17=31,AK$18="×",AK87="")),AND(AJ87="深",OR(AI87="休",AJ$17=1,AND(AK87&lt;&gt;"準",AK87&lt;&gt;"深",AI87="")),OR(AK87="休",AND(OR(AK87="準",AK87="深"),OR(AL87="休",AJ$17=30,AL$18="×")),AJ$17=31,AK$18="×",AK87="")))))),40,0))))</f>
        <v>0</v>
      </c>
      <c r="AK228" s="193">
        <f t="shared" ref="AK228" si="1389">IF(AND($D$1="二交代制",AK$17&gt;=1,AK$17&lt;=28,AK87="当",AL87="明",AM87="休",AN87="当"),10,IF(AND($D$1="三交代制",AK$17&gt;=2,AK$17&lt;=30,OR(AK87="準",AK87="深"),OR(AL87="準",AL87="深"),OR(AM87="準",AM87="深")),20,IF(AND($D$1="二交代制",OR(AK87="当",AK87="明"),NOT(OR(AND(AK87="当",OR(AL87="明",AK$17=31,AL$18="×"),OR(AM87="休",AK$17=30,AK$17=31,AM$18="×")),AND(AK87="明",OR(AJ87="当",AK$17=1),OR(AL87="休",AK$17=31,AL$18="×"))))),30,IF(AND($D$1="三交代制",AJ87&lt;&gt;"準",AJ87&lt;&gt;"深",OR(AK87="準",AK87="深"),(NOT(OR(AND(AK87="準",OR(AJ87="日",AJ87="休",AK$17=1,AND(AL87&lt;&gt;"準",AL87&lt;&gt;"深",AJ87="")),OR(AL87="休",AND(AL87="準",OR(AM87="休",AK$17=30,AM$18="×")),AK$17=31,AL$18="×",AL87="")),AND(AK87="深",OR(AJ87="休",AK$17=1,AND(AL87&lt;&gt;"準",AL87&lt;&gt;"深",AJ87="")),OR(AL87="休",AND(OR(AL87="準",AL87="深"),OR(AM87="休",AK$17=30,AM$18="×")),AK$17=31,AL$18="×",AL87="")))))),40,0))))</f>
        <v>0</v>
      </c>
      <c r="AL228" s="193">
        <f t="shared" ref="AL228" si="1390">IF(AND($D$1="二交代制",AL$17&gt;=1,AL$17&lt;=28,AL87="当",AM87="明",AN87="休",AO87="当"),10,IF(AND($D$1="三交代制",AL$17&gt;=2,AL$17&lt;=30,OR(AL87="準",AL87="深"),OR(AM87="準",AM87="深"),OR(AN87="準",AN87="深")),20,IF(AND($D$1="二交代制",OR(AL87="当",AL87="明"),NOT(OR(AND(AL87="当",OR(AM87="明",AL$17=31,AM$18="×"),OR(AN87="休",AL$17=30,AL$17=31,AN$18="×")),AND(AL87="明",OR(AK87="当",AL$17=1),OR(AM87="休",AL$17=31,AM$18="×"))))),30,IF(AND($D$1="三交代制",AK87&lt;&gt;"準",AK87&lt;&gt;"深",OR(AL87="準",AL87="深"),(NOT(OR(AND(AL87="準",OR(AK87="日",AK87="休",AL$17=1,AND(AM87&lt;&gt;"準",AM87&lt;&gt;"深",AK87="")),OR(AM87="休",AND(AM87="準",OR(AN87="休",AL$17=30,AN$18="×")),AL$17=31,AM$18="×",AM87="")),AND(AL87="深",OR(AK87="休",AL$17=1,AND(AM87&lt;&gt;"準",AM87&lt;&gt;"深",AK87="")),OR(AM87="休",AND(OR(AM87="準",AM87="深"),OR(AN87="休",AL$17=30,AN$18="×")),AL$17=31,AM$18="×",AM87="")))))),40,0))))</f>
        <v>0</v>
      </c>
      <c r="AM228" s="193">
        <f t="shared" ref="AM228" si="1391">IF(AND($D$1="二交代制",AM$17&gt;=1,AM$17&lt;=28,AM87="当",AN87="明",AO87="休",AP87="当"),10,IF(AND($D$1="三交代制",AM$17&gt;=2,AM$17&lt;=30,OR(AM87="準",AM87="深"),OR(AN87="準",AN87="深"),OR(AO87="準",AO87="深")),20,IF(AND($D$1="二交代制",OR(AM87="当",AM87="明"),NOT(OR(AND(AM87="当",OR(AN87="明",AM$17=31,AN$18="×"),OR(AO87="休",AM$17=30,AM$17=31,AO$18="×")),AND(AM87="明",OR(AL87="当",AM$17=1),OR(AN87="休",AM$17=31,AN$18="×"))))),30,IF(AND($D$1="三交代制",AL87&lt;&gt;"準",AL87&lt;&gt;"深",OR(AM87="準",AM87="深"),(NOT(OR(AND(AM87="準",OR(AL87="日",AL87="休",AM$17=1,AND(AN87&lt;&gt;"準",AN87&lt;&gt;"深",AL87="")),OR(AN87="休",AND(AN87="準",OR(AO87="休",AM$17=30,AO$18="×")),AM$17=31,AN$18="×",AN87="")),AND(AM87="深",OR(AL87="休",AM$17=1,AND(AN87&lt;&gt;"準",AN87&lt;&gt;"深",AL87="")),OR(AN87="休",AND(OR(AN87="準",AN87="深"),OR(AO87="休",AM$17=30,AO$18="×")),AM$17=31,AN$18="×",AN87="")))))),40,0))))</f>
        <v>0</v>
      </c>
      <c r="AN228" s="193">
        <f t="shared" ref="AN228" si="1392">IF(AND($D$1="二交代制",AN$17&gt;=1,AN$17&lt;=28,AN87="当",AO87="明",AP87="休",AQ87="当"),10,IF(AND($D$1="三交代制",AN$17&gt;=2,AN$17&lt;=30,OR(AN87="準",AN87="深"),OR(AO87="準",AO87="深"),OR(AP87="準",AP87="深")),20,IF(AND($D$1="二交代制",OR(AN87="当",AN87="明"),NOT(OR(AND(AN87="当",OR(AO87="明",AN$17=31,AO$18="×"),OR(AP87="休",AN$17=30,AN$17=31,AP$18="×")),AND(AN87="明",OR(AM87="当",AN$17=1),OR(AO87="休",AN$17=31,AO$18="×"))))),30,IF(AND($D$1="三交代制",AM87&lt;&gt;"準",AM87&lt;&gt;"深",OR(AN87="準",AN87="深"),(NOT(OR(AND(AN87="準",OR(AM87="日",AM87="休",AN$17=1,AND(AO87&lt;&gt;"準",AO87&lt;&gt;"深",AM87="")),OR(AO87="休",AND(AO87="準",OR(AP87="休",AN$17=30,AP$18="×")),AN$17=31,AO$18="×",AO87="")),AND(AN87="深",OR(AM87="休",AN$17=1,AND(AO87&lt;&gt;"準",AO87&lt;&gt;"深",AM87="")),OR(AO87="休",AND(OR(AO87="準",AO87="深"),OR(AP87="休",AN$17=30,AP$18="×")),AN$17=31,AO$18="×",AO87="")))))),40,0))))</f>
        <v>0</v>
      </c>
      <c r="AO228" s="193">
        <f t="shared" ref="AO228" si="1393">IF(AND($D$1="二交代制",AO$17&gt;=1,AO$17&lt;=28,AO87="当",AP87="明",AQ87="休",AR87="当"),10,IF(AND($D$1="三交代制",AO$17&gt;=2,AO$17&lt;=30,OR(AO87="準",AO87="深"),OR(AP87="準",AP87="深"),OR(AQ87="準",AQ87="深")),20,IF(AND($D$1="二交代制",OR(AO87="当",AO87="明"),NOT(OR(AND(AO87="当",OR(AP87="明",AO$17=31,AP$18="×"),OR(AQ87="休",AO$17=30,AO$17=31,AQ$18="×")),AND(AO87="明",OR(AN87="当",AO$17=1),OR(AP87="休",AO$17=31,AP$18="×"))))),30,IF(AND($D$1="三交代制",AN87&lt;&gt;"準",AN87&lt;&gt;"深",OR(AO87="準",AO87="深"),(NOT(OR(AND(AO87="準",OR(AN87="日",AN87="休",AO$17=1,AND(AP87&lt;&gt;"準",AP87&lt;&gt;"深",AN87="")),OR(AP87="休",AND(AP87="準",OR(AQ87="休",AO$17=30,AQ$18="×")),AO$17=31,AP$18="×",AP87="")),AND(AO87="深",OR(AN87="休",AO$17=1,AND(AP87&lt;&gt;"準",AP87&lt;&gt;"深",AN87="")),OR(AP87="休",AND(OR(AP87="準",AP87="深"),OR(AQ87="休",AO$17=30,AQ$18="×")),AO$17=31,AP$18="×",AP87="")))))),40,0))))</f>
        <v>0</v>
      </c>
      <c r="AP228" s="100"/>
      <c r="AQ228" s="100"/>
    </row>
    <row r="229" spans="4:43" x14ac:dyDescent="0.4">
      <c r="D229" s="104"/>
      <c r="E229" s="104"/>
      <c r="F229" s="104"/>
      <c r="G229" s="104"/>
      <c r="H229" s="104"/>
      <c r="I229" s="307"/>
      <c r="J229" s="202"/>
      <c r="K229" s="193"/>
      <c r="L229" s="193"/>
      <c r="M229" s="193"/>
      <c r="N229" s="193"/>
      <c r="O229" s="193"/>
      <c r="P229" s="193"/>
      <c r="Q229" s="193"/>
      <c r="R229" s="193"/>
      <c r="S229" s="193"/>
      <c r="T229" s="193"/>
      <c r="U229" s="193"/>
      <c r="V229" s="193"/>
      <c r="W229" s="193"/>
      <c r="X229" s="193"/>
      <c r="Y229" s="193"/>
      <c r="Z229" s="193"/>
      <c r="AA229" s="193"/>
      <c r="AB229" s="193"/>
      <c r="AC229" s="193"/>
      <c r="AD229" s="193"/>
      <c r="AE229" s="193"/>
      <c r="AF229" s="193"/>
      <c r="AG229" s="193"/>
      <c r="AH229" s="193"/>
      <c r="AI229" s="193"/>
      <c r="AJ229" s="193"/>
      <c r="AK229" s="193"/>
      <c r="AL229" s="193"/>
      <c r="AM229" s="193"/>
      <c r="AN229" s="193"/>
      <c r="AO229" s="193"/>
      <c r="AP229" s="100"/>
      <c r="AQ229" s="100"/>
    </row>
    <row r="230" spans="4:43" x14ac:dyDescent="0.4">
      <c r="D230" s="104"/>
      <c r="E230" s="104"/>
      <c r="F230" s="104"/>
      <c r="G230" s="104"/>
      <c r="H230" s="104"/>
      <c r="I230" s="307"/>
      <c r="J230" s="201" t="str">
        <f t="shared" ref="J230" si="1394">E89</f>
        <v>芳賀</v>
      </c>
      <c r="K230" s="193">
        <f t="shared" ref="K230" si="1395">IF(AND($D$1="二交代制",K$17&gt;=1,K$17&lt;=28,K89="当",L89="明",M89="休",N89="当"),10,IF(AND($D$1="三交代制",K$17&gt;=2,K$17&lt;=30,OR(K89="準",K89="深"),OR(L89="準",L89="深"),OR(M89="準",M89="深")),20,IF(AND($D$1="二交代制",OR(K89="当",K89="明"),NOT(OR(AND(K89="当",OR(L89="明",K$17=31,L$18="×"),OR(M89="休",K$17=30,K$17=31,M$18="×")),AND(K89="明",OR(J89="当",K$17=1),OR(L89="休",K$17=31,L$18="×"))))),30,IF(AND($D$1="三交代制",J89&lt;&gt;"準",J89&lt;&gt;"深",OR(K89="準",K89="深"),(NOT(OR(AND(K89="準",OR(J89="日",J89="休",K$17=1,AND(L89&lt;&gt;"準",L89&lt;&gt;"深",J89="")),OR(L89="休",AND(L89="準",OR(M89="休",K$17=30,M$18="×")),K$17=31,L$18="×",L89="")),AND(K89="深",OR(J89="休",K$17=1,AND(L89&lt;&gt;"準",L89&lt;&gt;"深",J89="")),OR(L89="休",AND(OR(L89="準",L89="深"),OR(M89="休",K$17=30,M$18="×")),K$17=31,L$18="×",L89="")))))),40,0))))</f>
        <v>0</v>
      </c>
      <c r="L230" s="193">
        <f t="shared" ref="L230" si="1396">IF(AND($D$1="二交代制",L$17&gt;=1,L$17&lt;=28,L89="当",M89="明",N89="休",O89="当"),10,IF(AND($D$1="三交代制",L$17&gt;=2,L$17&lt;=30,OR(L89="準",L89="深"),OR(M89="準",M89="深"),OR(N89="準",N89="深")),20,IF(AND($D$1="二交代制",OR(L89="当",L89="明"),NOT(OR(AND(L89="当",OR(M89="明",L$17=31,M$18="×"),OR(N89="休",L$17=30,L$17=31,N$18="×")),AND(L89="明",OR(K89="当",L$17=1),OR(M89="休",L$17=31,M$18="×"))))),30,IF(AND($D$1="三交代制",K89&lt;&gt;"準",K89&lt;&gt;"深",OR(L89="準",L89="深"),(NOT(OR(AND(L89="準",OR(K89="日",K89="休",L$17=1,AND(M89&lt;&gt;"準",M89&lt;&gt;"深",K89="")),OR(M89="休",AND(M89="準",OR(N89="休",L$17=30,N$18="×")),L$17=31,M$18="×",M89="")),AND(L89="深",OR(K89="休",L$17=1,AND(M89&lt;&gt;"準",M89&lt;&gt;"深",K89="")),OR(M89="休",AND(OR(M89="準",M89="深"),OR(N89="休",L$17=30,N$18="×")),L$17=31,M$18="×",M89="")))))),40,0))))</f>
        <v>0</v>
      </c>
      <c r="M230" s="193">
        <f t="shared" ref="M230" si="1397">IF(AND($D$1="二交代制",M$17&gt;=1,M$17&lt;=28,M89="当",N89="明",O89="休",P89="当"),10,IF(AND($D$1="三交代制",M$17&gt;=2,M$17&lt;=30,OR(M89="準",M89="深"),OR(N89="準",N89="深"),OR(O89="準",O89="深")),20,IF(AND($D$1="二交代制",OR(M89="当",M89="明"),NOT(OR(AND(M89="当",OR(N89="明",M$17=31,N$18="×"),OR(O89="休",M$17=30,M$17=31,O$18="×")),AND(M89="明",OR(L89="当",M$17=1),OR(N89="休",M$17=31,N$18="×"))))),30,IF(AND($D$1="三交代制",L89&lt;&gt;"準",L89&lt;&gt;"深",OR(M89="準",M89="深"),(NOT(OR(AND(M89="準",OR(L89="日",L89="休",M$17=1,AND(N89&lt;&gt;"準",N89&lt;&gt;"深",L89="")),OR(N89="休",AND(N89="準",OR(O89="休",M$17=30,O$18="×")),M$17=31,N$18="×",N89="")),AND(M89="深",OR(L89="休",M$17=1,AND(N89&lt;&gt;"準",N89&lt;&gt;"深",L89="")),OR(N89="休",AND(OR(N89="準",N89="深"),OR(O89="休",M$17=30,O$18="×")),M$17=31,N$18="×",N89="")))))),40,0))))</f>
        <v>0</v>
      </c>
      <c r="N230" s="193">
        <f t="shared" ref="N230" si="1398">IF(AND($D$1="二交代制",N$17&gt;=1,N$17&lt;=28,N89="当",O89="明",P89="休",Q89="当"),10,IF(AND($D$1="三交代制",N$17&gt;=2,N$17&lt;=30,OR(N89="準",N89="深"),OR(O89="準",O89="深"),OR(P89="準",P89="深")),20,IF(AND($D$1="二交代制",OR(N89="当",N89="明"),NOT(OR(AND(N89="当",OR(O89="明",N$17=31,O$18="×"),OR(P89="休",N$17=30,N$17=31,P$18="×")),AND(N89="明",OR(M89="当",N$17=1),OR(O89="休",N$17=31,O$18="×"))))),30,IF(AND($D$1="三交代制",M89&lt;&gt;"準",M89&lt;&gt;"深",OR(N89="準",N89="深"),(NOT(OR(AND(N89="準",OR(M89="日",M89="休",N$17=1,AND(O89&lt;&gt;"準",O89&lt;&gt;"深",M89="")),OR(O89="休",AND(O89="準",OR(P89="休",N$17=30,P$18="×")),N$17=31,O$18="×",O89="")),AND(N89="深",OR(M89="休",N$17=1,AND(O89&lt;&gt;"準",O89&lt;&gt;"深",M89="")),OR(O89="休",AND(OR(O89="準",O89="深"),OR(P89="休",N$17=30,P$18="×")),N$17=31,O$18="×",O89="")))))),40,0))))</f>
        <v>0</v>
      </c>
      <c r="O230" s="193">
        <f t="shared" ref="O230" si="1399">IF(AND($D$1="二交代制",O$17&gt;=1,O$17&lt;=28,O89="当",P89="明",Q89="休",R89="当"),10,IF(AND($D$1="三交代制",O$17&gt;=2,O$17&lt;=30,OR(O89="準",O89="深"),OR(P89="準",P89="深"),OR(Q89="準",Q89="深")),20,IF(AND($D$1="二交代制",OR(O89="当",O89="明"),NOT(OR(AND(O89="当",OR(P89="明",O$17=31,P$18="×"),OR(Q89="休",O$17=30,O$17=31,Q$18="×")),AND(O89="明",OR(N89="当",O$17=1),OR(P89="休",O$17=31,P$18="×"))))),30,IF(AND($D$1="三交代制",N89&lt;&gt;"準",N89&lt;&gt;"深",OR(O89="準",O89="深"),(NOT(OR(AND(O89="準",OR(N89="日",N89="休",O$17=1,AND(P89&lt;&gt;"準",P89&lt;&gt;"深",N89="")),OR(P89="休",AND(P89="準",OR(Q89="休",O$17=30,Q$18="×")),O$17=31,P$18="×",P89="")),AND(O89="深",OR(N89="休",O$17=1,AND(P89&lt;&gt;"準",P89&lt;&gt;"深",N89="")),OR(P89="休",AND(OR(P89="準",P89="深"),OR(Q89="休",O$17=30,Q$18="×")),O$17=31,P$18="×",P89="")))))),40,0))))</f>
        <v>0</v>
      </c>
      <c r="P230" s="193">
        <f t="shared" ref="P230" si="1400">IF(AND($D$1="二交代制",P$17&gt;=1,P$17&lt;=28,P89="当",Q89="明",R89="休",S89="当"),10,IF(AND($D$1="三交代制",P$17&gt;=2,P$17&lt;=30,OR(P89="準",P89="深"),OR(Q89="準",Q89="深"),OR(R89="準",R89="深")),20,IF(AND($D$1="二交代制",OR(P89="当",P89="明"),NOT(OR(AND(P89="当",OR(Q89="明",P$17=31,Q$18="×"),OR(R89="休",P$17=30,P$17=31,R$18="×")),AND(P89="明",OR(O89="当",P$17=1),OR(Q89="休",P$17=31,Q$18="×"))))),30,IF(AND($D$1="三交代制",O89&lt;&gt;"準",O89&lt;&gt;"深",OR(P89="準",P89="深"),(NOT(OR(AND(P89="準",OR(O89="日",O89="休",P$17=1,AND(Q89&lt;&gt;"準",Q89&lt;&gt;"深",O89="")),OR(Q89="休",AND(Q89="準",OR(R89="休",P$17=30,R$18="×")),P$17=31,Q$18="×",Q89="")),AND(P89="深",OR(O89="休",P$17=1,AND(Q89&lt;&gt;"準",Q89&lt;&gt;"深",O89="")),OR(Q89="休",AND(OR(Q89="準",Q89="深"),OR(R89="休",P$17=30,R$18="×")),P$17=31,Q$18="×",Q89="")))))),40,0))))</f>
        <v>0</v>
      </c>
      <c r="Q230" s="193">
        <f t="shared" ref="Q230" si="1401">IF(AND($D$1="二交代制",Q$17&gt;=1,Q$17&lt;=28,Q89="当",R89="明",S89="休",T89="当"),10,IF(AND($D$1="三交代制",Q$17&gt;=2,Q$17&lt;=30,OR(Q89="準",Q89="深"),OR(R89="準",R89="深"),OR(S89="準",S89="深")),20,IF(AND($D$1="二交代制",OR(Q89="当",Q89="明"),NOT(OR(AND(Q89="当",OR(R89="明",Q$17=31,R$18="×"),OR(S89="休",Q$17=30,Q$17=31,S$18="×")),AND(Q89="明",OR(P89="当",Q$17=1),OR(R89="休",Q$17=31,R$18="×"))))),30,IF(AND($D$1="三交代制",P89&lt;&gt;"準",P89&lt;&gt;"深",OR(Q89="準",Q89="深"),(NOT(OR(AND(Q89="準",OR(P89="日",P89="休",Q$17=1,AND(R89&lt;&gt;"準",R89&lt;&gt;"深",P89="")),OR(R89="休",AND(R89="準",OR(S89="休",Q$17=30,S$18="×")),Q$17=31,R$18="×",R89="")),AND(Q89="深",OR(P89="休",Q$17=1,AND(R89&lt;&gt;"準",R89&lt;&gt;"深",P89="")),OR(R89="休",AND(OR(R89="準",R89="深"),OR(S89="休",Q$17=30,S$18="×")),Q$17=31,R$18="×",R89="")))))),40,0))))</f>
        <v>0</v>
      </c>
      <c r="R230" s="193">
        <f t="shared" ref="R230" si="1402">IF(AND($D$1="二交代制",R$17&gt;=1,R$17&lt;=28,R89="当",S89="明",T89="休",U89="当"),10,IF(AND($D$1="三交代制",R$17&gt;=2,R$17&lt;=30,OR(R89="準",R89="深"),OR(S89="準",S89="深"),OR(T89="準",T89="深")),20,IF(AND($D$1="二交代制",OR(R89="当",R89="明"),NOT(OR(AND(R89="当",OR(S89="明",R$17=31,S$18="×"),OR(T89="休",R$17=30,R$17=31,T$18="×")),AND(R89="明",OR(Q89="当",R$17=1),OR(S89="休",R$17=31,S$18="×"))))),30,IF(AND($D$1="三交代制",Q89&lt;&gt;"準",Q89&lt;&gt;"深",OR(R89="準",R89="深"),(NOT(OR(AND(R89="準",OR(Q89="日",Q89="休",R$17=1,AND(S89&lt;&gt;"準",S89&lt;&gt;"深",Q89="")),OR(S89="休",AND(S89="準",OR(T89="休",R$17=30,T$18="×")),R$17=31,S$18="×",S89="")),AND(R89="深",OR(Q89="休",R$17=1,AND(S89&lt;&gt;"準",S89&lt;&gt;"深",Q89="")),OR(S89="休",AND(OR(S89="準",S89="深"),OR(T89="休",R$17=30,T$18="×")),R$17=31,S$18="×",S89="")))))),40,0))))</f>
        <v>0</v>
      </c>
      <c r="S230" s="193">
        <f t="shared" ref="S230" si="1403">IF(AND($D$1="二交代制",S$17&gt;=1,S$17&lt;=28,S89="当",T89="明",U89="休",V89="当"),10,IF(AND($D$1="三交代制",S$17&gt;=2,S$17&lt;=30,OR(S89="準",S89="深"),OR(T89="準",T89="深"),OR(U89="準",U89="深")),20,IF(AND($D$1="二交代制",OR(S89="当",S89="明"),NOT(OR(AND(S89="当",OR(T89="明",S$17=31,T$18="×"),OR(U89="休",S$17=30,S$17=31,U$18="×")),AND(S89="明",OR(R89="当",S$17=1),OR(T89="休",S$17=31,T$18="×"))))),30,IF(AND($D$1="三交代制",R89&lt;&gt;"準",R89&lt;&gt;"深",OR(S89="準",S89="深"),(NOT(OR(AND(S89="準",OR(R89="日",R89="休",S$17=1,AND(T89&lt;&gt;"準",T89&lt;&gt;"深",R89="")),OR(T89="休",AND(T89="準",OR(U89="休",S$17=30,U$18="×")),S$17=31,T$18="×",T89="")),AND(S89="深",OR(R89="休",S$17=1,AND(T89&lt;&gt;"準",T89&lt;&gt;"深",R89="")),OR(T89="休",AND(OR(T89="準",T89="深"),OR(U89="休",S$17=30,U$18="×")),S$17=31,T$18="×",T89="")))))),40,0))))</f>
        <v>0</v>
      </c>
      <c r="T230" s="193">
        <f t="shared" ref="T230" si="1404">IF(AND($D$1="二交代制",T$17&gt;=1,T$17&lt;=28,T89="当",U89="明",V89="休",W89="当"),10,IF(AND($D$1="三交代制",T$17&gt;=2,T$17&lt;=30,OR(T89="準",T89="深"),OR(U89="準",U89="深"),OR(V89="準",V89="深")),20,IF(AND($D$1="二交代制",OR(T89="当",T89="明"),NOT(OR(AND(T89="当",OR(U89="明",T$17=31,U$18="×"),OR(V89="休",T$17=30,T$17=31,V$18="×")),AND(T89="明",OR(S89="当",T$17=1),OR(U89="休",T$17=31,U$18="×"))))),30,IF(AND($D$1="三交代制",S89&lt;&gt;"準",S89&lt;&gt;"深",OR(T89="準",T89="深"),(NOT(OR(AND(T89="準",OR(S89="日",S89="休",T$17=1,AND(U89&lt;&gt;"準",U89&lt;&gt;"深",S89="")),OR(U89="休",AND(U89="準",OR(V89="休",T$17=30,V$18="×")),T$17=31,U$18="×",U89="")),AND(T89="深",OR(S89="休",T$17=1,AND(U89&lt;&gt;"準",U89&lt;&gt;"深",S89="")),OR(U89="休",AND(OR(U89="準",U89="深"),OR(V89="休",T$17=30,V$18="×")),T$17=31,U$18="×",U89="")))))),40,0))))</f>
        <v>0</v>
      </c>
      <c r="U230" s="193">
        <f t="shared" ref="U230" si="1405">IF(AND($D$1="二交代制",U$17&gt;=1,U$17&lt;=28,U89="当",V89="明",W89="休",X89="当"),10,IF(AND($D$1="三交代制",U$17&gt;=2,U$17&lt;=30,OR(U89="準",U89="深"),OR(V89="準",V89="深"),OR(W89="準",W89="深")),20,IF(AND($D$1="二交代制",OR(U89="当",U89="明"),NOT(OR(AND(U89="当",OR(V89="明",U$17=31,V$18="×"),OR(W89="休",U$17=30,U$17=31,W$18="×")),AND(U89="明",OR(T89="当",U$17=1),OR(V89="休",U$17=31,V$18="×"))))),30,IF(AND($D$1="三交代制",T89&lt;&gt;"準",T89&lt;&gt;"深",OR(U89="準",U89="深"),(NOT(OR(AND(U89="準",OR(T89="日",T89="休",U$17=1,AND(V89&lt;&gt;"準",V89&lt;&gt;"深",T89="")),OR(V89="休",AND(V89="準",OR(W89="休",U$17=30,W$18="×")),U$17=31,V$18="×",V89="")),AND(U89="深",OR(T89="休",U$17=1,AND(V89&lt;&gt;"準",V89&lt;&gt;"深",T89="")),OR(V89="休",AND(OR(V89="準",V89="深"),OR(W89="休",U$17=30,W$18="×")),U$17=31,V$18="×",V89="")))))),40,0))))</f>
        <v>0</v>
      </c>
      <c r="V230" s="193">
        <f t="shared" ref="V230" si="1406">IF(AND($D$1="二交代制",V$17&gt;=1,V$17&lt;=28,V89="当",W89="明",X89="休",Y89="当"),10,IF(AND($D$1="三交代制",V$17&gt;=2,V$17&lt;=30,OR(V89="準",V89="深"),OR(W89="準",W89="深"),OR(X89="準",X89="深")),20,IF(AND($D$1="二交代制",OR(V89="当",V89="明"),NOT(OR(AND(V89="当",OR(W89="明",V$17=31,W$18="×"),OR(X89="休",V$17=30,V$17=31,X$18="×")),AND(V89="明",OR(U89="当",V$17=1),OR(W89="休",V$17=31,W$18="×"))))),30,IF(AND($D$1="三交代制",U89&lt;&gt;"準",U89&lt;&gt;"深",OR(V89="準",V89="深"),(NOT(OR(AND(V89="準",OR(U89="日",U89="休",V$17=1,AND(W89&lt;&gt;"準",W89&lt;&gt;"深",U89="")),OR(W89="休",AND(W89="準",OR(X89="休",V$17=30,X$18="×")),V$17=31,W$18="×",W89="")),AND(V89="深",OR(U89="休",V$17=1,AND(W89&lt;&gt;"準",W89&lt;&gt;"深",U89="")),OR(W89="休",AND(OR(W89="準",W89="深"),OR(X89="休",V$17=30,X$18="×")),V$17=31,W$18="×",W89="")))))),40,0))))</f>
        <v>0</v>
      </c>
      <c r="W230" s="193">
        <f t="shared" ref="W230" si="1407">IF(AND($D$1="二交代制",W$17&gt;=1,W$17&lt;=28,W89="当",X89="明",Y89="休",Z89="当"),10,IF(AND($D$1="三交代制",W$17&gt;=2,W$17&lt;=30,OR(W89="準",W89="深"),OR(X89="準",X89="深"),OR(Y89="準",Y89="深")),20,IF(AND($D$1="二交代制",OR(W89="当",W89="明"),NOT(OR(AND(W89="当",OR(X89="明",W$17=31,X$18="×"),OR(Y89="休",W$17=30,W$17=31,Y$18="×")),AND(W89="明",OR(V89="当",W$17=1),OR(X89="休",W$17=31,X$18="×"))))),30,IF(AND($D$1="三交代制",V89&lt;&gt;"準",V89&lt;&gt;"深",OR(W89="準",W89="深"),(NOT(OR(AND(W89="準",OR(V89="日",V89="休",W$17=1,AND(X89&lt;&gt;"準",X89&lt;&gt;"深",V89="")),OR(X89="休",AND(X89="準",OR(Y89="休",W$17=30,Y$18="×")),W$17=31,X$18="×",X89="")),AND(W89="深",OR(V89="休",W$17=1,AND(X89&lt;&gt;"準",X89&lt;&gt;"深",V89="")),OR(X89="休",AND(OR(X89="準",X89="深"),OR(Y89="休",W$17=30,Y$18="×")),W$17=31,X$18="×",X89="")))))),40,0))))</f>
        <v>0</v>
      </c>
      <c r="X230" s="193">
        <f t="shared" ref="X230" si="1408">IF(AND($D$1="二交代制",X$17&gt;=1,X$17&lt;=28,X89="当",Y89="明",Z89="休",AA89="当"),10,IF(AND($D$1="三交代制",X$17&gt;=2,X$17&lt;=30,OR(X89="準",X89="深"),OR(Y89="準",Y89="深"),OR(Z89="準",Z89="深")),20,IF(AND($D$1="二交代制",OR(X89="当",X89="明"),NOT(OR(AND(X89="当",OR(Y89="明",X$17=31,Y$18="×"),OR(Z89="休",X$17=30,X$17=31,Z$18="×")),AND(X89="明",OR(W89="当",X$17=1),OR(Y89="休",X$17=31,Y$18="×"))))),30,IF(AND($D$1="三交代制",W89&lt;&gt;"準",W89&lt;&gt;"深",OR(X89="準",X89="深"),(NOT(OR(AND(X89="準",OR(W89="日",W89="休",X$17=1,AND(Y89&lt;&gt;"準",Y89&lt;&gt;"深",W89="")),OR(Y89="休",AND(Y89="準",OR(Z89="休",X$17=30,Z$18="×")),X$17=31,Y$18="×",Y89="")),AND(X89="深",OR(W89="休",X$17=1,AND(Y89&lt;&gt;"準",Y89&lt;&gt;"深",W89="")),OR(Y89="休",AND(OR(Y89="準",Y89="深"),OR(Z89="休",X$17=30,Z$18="×")),X$17=31,Y$18="×",Y89="")))))),40,0))))</f>
        <v>0</v>
      </c>
      <c r="Y230" s="193">
        <f t="shared" ref="Y230" si="1409">IF(AND($D$1="二交代制",Y$17&gt;=1,Y$17&lt;=28,Y89="当",Z89="明",AA89="休",AB89="当"),10,IF(AND($D$1="三交代制",Y$17&gt;=2,Y$17&lt;=30,OR(Y89="準",Y89="深"),OR(Z89="準",Z89="深"),OR(AA89="準",AA89="深")),20,IF(AND($D$1="二交代制",OR(Y89="当",Y89="明"),NOT(OR(AND(Y89="当",OR(Z89="明",Y$17=31,Z$18="×"),OR(AA89="休",Y$17=30,Y$17=31,AA$18="×")),AND(Y89="明",OR(X89="当",Y$17=1),OR(Z89="休",Y$17=31,Z$18="×"))))),30,IF(AND($D$1="三交代制",X89&lt;&gt;"準",X89&lt;&gt;"深",OR(Y89="準",Y89="深"),(NOT(OR(AND(Y89="準",OR(X89="日",X89="休",Y$17=1,AND(Z89&lt;&gt;"準",Z89&lt;&gt;"深",X89="")),OR(Z89="休",AND(Z89="準",OR(AA89="休",Y$17=30,AA$18="×")),Y$17=31,Z$18="×",Z89="")),AND(Y89="深",OR(X89="休",Y$17=1,AND(Z89&lt;&gt;"準",Z89&lt;&gt;"深",X89="")),OR(Z89="休",AND(OR(Z89="準",Z89="深"),OR(AA89="休",Y$17=30,AA$18="×")),Y$17=31,Z$18="×",Z89="")))))),40,0))))</f>
        <v>0</v>
      </c>
      <c r="Z230" s="193">
        <f t="shared" ref="Z230" si="1410">IF(AND($D$1="二交代制",Z$17&gt;=1,Z$17&lt;=28,Z89="当",AA89="明",AB89="休",AC89="当"),10,IF(AND($D$1="三交代制",Z$17&gt;=2,Z$17&lt;=30,OR(Z89="準",Z89="深"),OR(AA89="準",AA89="深"),OR(AB89="準",AB89="深")),20,IF(AND($D$1="二交代制",OR(Z89="当",Z89="明"),NOT(OR(AND(Z89="当",OR(AA89="明",Z$17=31,AA$18="×"),OR(AB89="休",Z$17=30,Z$17=31,AB$18="×")),AND(Z89="明",OR(Y89="当",Z$17=1),OR(AA89="休",Z$17=31,AA$18="×"))))),30,IF(AND($D$1="三交代制",Y89&lt;&gt;"準",Y89&lt;&gt;"深",OR(Z89="準",Z89="深"),(NOT(OR(AND(Z89="準",OR(Y89="日",Y89="休",Z$17=1,AND(AA89&lt;&gt;"準",AA89&lt;&gt;"深",Y89="")),OR(AA89="休",AND(AA89="準",OR(AB89="休",Z$17=30,AB$18="×")),Z$17=31,AA$18="×",AA89="")),AND(Z89="深",OR(Y89="休",Z$17=1,AND(AA89&lt;&gt;"準",AA89&lt;&gt;"深",Y89="")),OR(AA89="休",AND(OR(AA89="準",AA89="深"),OR(AB89="休",Z$17=30,AB$18="×")),Z$17=31,AA$18="×",AA89="")))))),40,0))))</f>
        <v>0</v>
      </c>
      <c r="AA230" s="193">
        <f t="shared" ref="AA230" si="1411">IF(AND($D$1="二交代制",AA$17&gt;=1,AA$17&lt;=28,AA89="当",AB89="明",AC89="休",AD89="当"),10,IF(AND($D$1="三交代制",AA$17&gt;=2,AA$17&lt;=30,OR(AA89="準",AA89="深"),OR(AB89="準",AB89="深"),OR(AC89="準",AC89="深")),20,IF(AND($D$1="二交代制",OR(AA89="当",AA89="明"),NOT(OR(AND(AA89="当",OR(AB89="明",AA$17=31,AB$18="×"),OR(AC89="休",AA$17=30,AA$17=31,AC$18="×")),AND(AA89="明",OR(Z89="当",AA$17=1),OR(AB89="休",AA$17=31,AB$18="×"))))),30,IF(AND($D$1="三交代制",Z89&lt;&gt;"準",Z89&lt;&gt;"深",OR(AA89="準",AA89="深"),(NOT(OR(AND(AA89="準",OR(Z89="日",Z89="休",AA$17=1,AND(AB89&lt;&gt;"準",AB89&lt;&gt;"深",Z89="")),OR(AB89="休",AND(AB89="準",OR(AC89="休",AA$17=30,AC$18="×")),AA$17=31,AB$18="×",AB89="")),AND(AA89="深",OR(Z89="休",AA$17=1,AND(AB89&lt;&gt;"準",AB89&lt;&gt;"深",Z89="")),OR(AB89="休",AND(OR(AB89="準",AB89="深"),OR(AC89="休",AA$17=30,AC$18="×")),AA$17=31,AB$18="×",AB89="")))))),40,0))))</f>
        <v>0</v>
      </c>
      <c r="AB230" s="193">
        <f t="shared" ref="AB230" si="1412">IF(AND($D$1="二交代制",AB$17&gt;=1,AB$17&lt;=28,AB89="当",AC89="明",AD89="休",AE89="当"),10,IF(AND($D$1="三交代制",AB$17&gt;=2,AB$17&lt;=30,OR(AB89="準",AB89="深"),OR(AC89="準",AC89="深"),OR(AD89="準",AD89="深")),20,IF(AND($D$1="二交代制",OR(AB89="当",AB89="明"),NOT(OR(AND(AB89="当",OR(AC89="明",AB$17=31,AC$18="×"),OR(AD89="休",AB$17=30,AB$17=31,AD$18="×")),AND(AB89="明",OR(AA89="当",AB$17=1),OR(AC89="休",AB$17=31,AC$18="×"))))),30,IF(AND($D$1="三交代制",AA89&lt;&gt;"準",AA89&lt;&gt;"深",OR(AB89="準",AB89="深"),(NOT(OR(AND(AB89="準",OR(AA89="日",AA89="休",AB$17=1,AND(AC89&lt;&gt;"準",AC89&lt;&gt;"深",AA89="")),OR(AC89="休",AND(AC89="準",OR(AD89="休",AB$17=30,AD$18="×")),AB$17=31,AC$18="×",AC89="")),AND(AB89="深",OR(AA89="休",AB$17=1,AND(AC89&lt;&gt;"準",AC89&lt;&gt;"深",AA89="")),OR(AC89="休",AND(OR(AC89="準",AC89="深"),OR(AD89="休",AB$17=30,AD$18="×")),AB$17=31,AC$18="×",AC89="")))))),40,0))))</f>
        <v>0</v>
      </c>
      <c r="AC230" s="193">
        <f t="shared" ref="AC230" si="1413">IF(AND($D$1="二交代制",AC$17&gt;=1,AC$17&lt;=28,AC89="当",AD89="明",AE89="休",AF89="当"),10,IF(AND($D$1="三交代制",AC$17&gt;=2,AC$17&lt;=30,OR(AC89="準",AC89="深"),OR(AD89="準",AD89="深"),OR(AE89="準",AE89="深")),20,IF(AND($D$1="二交代制",OR(AC89="当",AC89="明"),NOT(OR(AND(AC89="当",OR(AD89="明",AC$17=31,AD$18="×"),OR(AE89="休",AC$17=30,AC$17=31,AE$18="×")),AND(AC89="明",OR(AB89="当",AC$17=1),OR(AD89="休",AC$17=31,AD$18="×"))))),30,IF(AND($D$1="三交代制",AB89&lt;&gt;"準",AB89&lt;&gt;"深",OR(AC89="準",AC89="深"),(NOT(OR(AND(AC89="準",OR(AB89="日",AB89="休",AC$17=1,AND(AD89&lt;&gt;"準",AD89&lt;&gt;"深",AB89="")),OR(AD89="休",AND(AD89="準",OR(AE89="休",AC$17=30,AE$18="×")),AC$17=31,AD$18="×",AD89="")),AND(AC89="深",OR(AB89="休",AC$17=1,AND(AD89&lt;&gt;"準",AD89&lt;&gt;"深",AB89="")),OR(AD89="休",AND(OR(AD89="準",AD89="深"),OR(AE89="休",AC$17=30,AE$18="×")),AC$17=31,AD$18="×",AD89="")))))),40,0))))</f>
        <v>0</v>
      </c>
      <c r="AD230" s="193">
        <f t="shared" ref="AD230" si="1414">IF(AND($D$1="二交代制",AD$17&gt;=1,AD$17&lt;=28,AD89="当",AE89="明",AF89="休",AG89="当"),10,IF(AND($D$1="三交代制",AD$17&gt;=2,AD$17&lt;=30,OR(AD89="準",AD89="深"),OR(AE89="準",AE89="深"),OR(AF89="準",AF89="深")),20,IF(AND($D$1="二交代制",OR(AD89="当",AD89="明"),NOT(OR(AND(AD89="当",OR(AE89="明",AD$17=31,AE$18="×"),OR(AF89="休",AD$17=30,AD$17=31,AF$18="×")),AND(AD89="明",OR(AC89="当",AD$17=1),OR(AE89="休",AD$17=31,AE$18="×"))))),30,IF(AND($D$1="三交代制",AC89&lt;&gt;"準",AC89&lt;&gt;"深",OR(AD89="準",AD89="深"),(NOT(OR(AND(AD89="準",OR(AC89="日",AC89="休",AD$17=1,AND(AE89&lt;&gt;"準",AE89&lt;&gt;"深",AC89="")),OR(AE89="休",AND(AE89="準",OR(AF89="休",AD$17=30,AF$18="×")),AD$17=31,AE$18="×",AE89="")),AND(AD89="深",OR(AC89="休",AD$17=1,AND(AE89&lt;&gt;"準",AE89&lt;&gt;"深",AC89="")),OR(AE89="休",AND(OR(AE89="準",AE89="深"),OR(AF89="休",AD$17=30,AF$18="×")),AD$17=31,AE$18="×",AE89="")))))),40,0))))</f>
        <v>0</v>
      </c>
      <c r="AE230" s="193">
        <f t="shared" ref="AE230" si="1415">IF(AND($D$1="二交代制",AE$17&gt;=1,AE$17&lt;=28,AE89="当",AF89="明",AG89="休",AH89="当"),10,IF(AND($D$1="三交代制",AE$17&gt;=2,AE$17&lt;=30,OR(AE89="準",AE89="深"),OR(AF89="準",AF89="深"),OR(AG89="準",AG89="深")),20,IF(AND($D$1="二交代制",OR(AE89="当",AE89="明"),NOT(OR(AND(AE89="当",OR(AF89="明",AE$17=31,AF$18="×"),OR(AG89="休",AE$17=30,AE$17=31,AG$18="×")),AND(AE89="明",OR(AD89="当",AE$17=1),OR(AF89="休",AE$17=31,AF$18="×"))))),30,IF(AND($D$1="三交代制",AD89&lt;&gt;"準",AD89&lt;&gt;"深",OR(AE89="準",AE89="深"),(NOT(OR(AND(AE89="準",OR(AD89="日",AD89="休",AE$17=1,AND(AF89&lt;&gt;"準",AF89&lt;&gt;"深",AD89="")),OR(AF89="休",AND(AF89="準",OR(AG89="休",AE$17=30,AG$18="×")),AE$17=31,AF$18="×",AF89="")),AND(AE89="深",OR(AD89="休",AE$17=1,AND(AF89&lt;&gt;"準",AF89&lt;&gt;"深",AD89="")),OR(AF89="休",AND(OR(AF89="準",AF89="深"),OR(AG89="休",AE$17=30,AG$18="×")),AE$17=31,AF$18="×",AF89="")))))),40,0))))</f>
        <v>0</v>
      </c>
      <c r="AF230" s="193">
        <f t="shared" ref="AF230" si="1416">IF(AND($D$1="二交代制",AF$17&gt;=1,AF$17&lt;=28,AF89="当",AG89="明",AH89="休",AI89="当"),10,IF(AND($D$1="三交代制",AF$17&gt;=2,AF$17&lt;=30,OR(AF89="準",AF89="深"),OR(AG89="準",AG89="深"),OR(AH89="準",AH89="深")),20,IF(AND($D$1="二交代制",OR(AF89="当",AF89="明"),NOT(OR(AND(AF89="当",OR(AG89="明",AF$17=31,AG$18="×"),OR(AH89="休",AF$17=30,AF$17=31,AH$18="×")),AND(AF89="明",OR(AE89="当",AF$17=1),OR(AG89="休",AF$17=31,AG$18="×"))))),30,IF(AND($D$1="三交代制",AE89&lt;&gt;"準",AE89&lt;&gt;"深",OR(AF89="準",AF89="深"),(NOT(OR(AND(AF89="準",OR(AE89="日",AE89="休",AF$17=1,AND(AG89&lt;&gt;"準",AG89&lt;&gt;"深",AE89="")),OR(AG89="休",AND(AG89="準",OR(AH89="休",AF$17=30,AH$18="×")),AF$17=31,AG$18="×",AG89="")),AND(AF89="深",OR(AE89="休",AF$17=1,AND(AG89&lt;&gt;"準",AG89&lt;&gt;"深",AE89="")),OR(AG89="休",AND(OR(AG89="準",AG89="深"),OR(AH89="休",AF$17=30,AH$18="×")),AF$17=31,AG$18="×",AG89="")))))),40,0))))</f>
        <v>0</v>
      </c>
      <c r="AG230" s="193">
        <f t="shared" ref="AG230" si="1417">IF(AND($D$1="二交代制",AG$17&gt;=1,AG$17&lt;=28,AG89="当",AH89="明",AI89="休",AJ89="当"),10,IF(AND($D$1="三交代制",AG$17&gt;=2,AG$17&lt;=30,OR(AG89="準",AG89="深"),OR(AH89="準",AH89="深"),OR(AI89="準",AI89="深")),20,IF(AND($D$1="二交代制",OR(AG89="当",AG89="明"),NOT(OR(AND(AG89="当",OR(AH89="明",AG$17=31,AH$18="×"),OR(AI89="休",AG$17=30,AG$17=31,AI$18="×")),AND(AG89="明",OR(AF89="当",AG$17=1),OR(AH89="休",AG$17=31,AH$18="×"))))),30,IF(AND($D$1="三交代制",AF89&lt;&gt;"準",AF89&lt;&gt;"深",OR(AG89="準",AG89="深"),(NOT(OR(AND(AG89="準",OR(AF89="日",AF89="休",AG$17=1,AND(AH89&lt;&gt;"準",AH89&lt;&gt;"深",AF89="")),OR(AH89="休",AND(AH89="準",OR(AI89="休",AG$17=30,AI$18="×")),AG$17=31,AH$18="×",AH89="")),AND(AG89="深",OR(AF89="休",AG$17=1,AND(AH89&lt;&gt;"準",AH89&lt;&gt;"深",AF89="")),OR(AH89="休",AND(OR(AH89="準",AH89="深"),OR(AI89="休",AG$17=30,AI$18="×")),AG$17=31,AH$18="×",AH89="")))))),40,0))))</f>
        <v>0</v>
      </c>
      <c r="AH230" s="193">
        <f t="shared" ref="AH230" si="1418">IF(AND($D$1="二交代制",AH$17&gt;=1,AH$17&lt;=28,AH89="当",AI89="明",AJ89="休",AK89="当"),10,IF(AND($D$1="三交代制",AH$17&gt;=2,AH$17&lt;=30,OR(AH89="準",AH89="深"),OR(AI89="準",AI89="深"),OR(AJ89="準",AJ89="深")),20,IF(AND($D$1="二交代制",OR(AH89="当",AH89="明"),NOT(OR(AND(AH89="当",OR(AI89="明",AH$17=31,AI$18="×"),OR(AJ89="休",AH$17=30,AH$17=31,AJ$18="×")),AND(AH89="明",OR(AG89="当",AH$17=1),OR(AI89="休",AH$17=31,AI$18="×"))))),30,IF(AND($D$1="三交代制",AG89&lt;&gt;"準",AG89&lt;&gt;"深",OR(AH89="準",AH89="深"),(NOT(OR(AND(AH89="準",OR(AG89="日",AG89="休",AH$17=1,AND(AI89&lt;&gt;"準",AI89&lt;&gt;"深",AG89="")),OR(AI89="休",AND(AI89="準",OR(AJ89="休",AH$17=30,AJ$18="×")),AH$17=31,AI$18="×",AI89="")),AND(AH89="深",OR(AG89="休",AH$17=1,AND(AI89&lt;&gt;"準",AI89&lt;&gt;"深",AG89="")),OR(AI89="休",AND(OR(AI89="準",AI89="深"),OR(AJ89="休",AH$17=30,AJ$18="×")),AH$17=31,AI$18="×",AI89="")))))),40,0))))</f>
        <v>0</v>
      </c>
      <c r="AI230" s="193">
        <f t="shared" ref="AI230" si="1419">IF(AND($D$1="二交代制",AI$17&gt;=1,AI$17&lt;=28,AI89="当",AJ89="明",AK89="休",AL89="当"),10,IF(AND($D$1="三交代制",AI$17&gt;=2,AI$17&lt;=30,OR(AI89="準",AI89="深"),OR(AJ89="準",AJ89="深"),OR(AK89="準",AK89="深")),20,IF(AND($D$1="二交代制",OR(AI89="当",AI89="明"),NOT(OR(AND(AI89="当",OR(AJ89="明",AI$17=31,AJ$18="×"),OR(AK89="休",AI$17=30,AI$17=31,AK$18="×")),AND(AI89="明",OR(AH89="当",AI$17=1),OR(AJ89="休",AI$17=31,AJ$18="×"))))),30,IF(AND($D$1="三交代制",AH89&lt;&gt;"準",AH89&lt;&gt;"深",OR(AI89="準",AI89="深"),(NOT(OR(AND(AI89="準",OR(AH89="日",AH89="休",AI$17=1,AND(AJ89&lt;&gt;"準",AJ89&lt;&gt;"深",AH89="")),OR(AJ89="休",AND(AJ89="準",OR(AK89="休",AI$17=30,AK$18="×")),AI$17=31,AJ$18="×",AJ89="")),AND(AI89="深",OR(AH89="休",AI$17=1,AND(AJ89&lt;&gt;"準",AJ89&lt;&gt;"深",AH89="")),OR(AJ89="休",AND(OR(AJ89="準",AJ89="深"),OR(AK89="休",AI$17=30,AK$18="×")),AI$17=31,AJ$18="×",AJ89="")))))),40,0))))</f>
        <v>0</v>
      </c>
      <c r="AJ230" s="193">
        <f t="shared" ref="AJ230" si="1420">IF(AND($D$1="二交代制",AJ$17&gt;=1,AJ$17&lt;=28,AJ89="当",AK89="明",AL89="休",AM89="当"),10,IF(AND($D$1="三交代制",AJ$17&gt;=2,AJ$17&lt;=30,OR(AJ89="準",AJ89="深"),OR(AK89="準",AK89="深"),OR(AL89="準",AL89="深")),20,IF(AND($D$1="二交代制",OR(AJ89="当",AJ89="明"),NOT(OR(AND(AJ89="当",OR(AK89="明",AJ$17=31,AK$18="×"),OR(AL89="休",AJ$17=30,AJ$17=31,AL$18="×")),AND(AJ89="明",OR(AI89="当",AJ$17=1),OR(AK89="休",AJ$17=31,AK$18="×"))))),30,IF(AND($D$1="三交代制",AI89&lt;&gt;"準",AI89&lt;&gt;"深",OR(AJ89="準",AJ89="深"),(NOT(OR(AND(AJ89="準",OR(AI89="日",AI89="休",AJ$17=1,AND(AK89&lt;&gt;"準",AK89&lt;&gt;"深",AI89="")),OR(AK89="休",AND(AK89="準",OR(AL89="休",AJ$17=30,AL$18="×")),AJ$17=31,AK$18="×",AK89="")),AND(AJ89="深",OR(AI89="休",AJ$17=1,AND(AK89&lt;&gt;"準",AK89&lt;&gt;"深",AI89="")),OR(AK89="休",AND(OR(AK89="準",AK89="深"),OR(AL89="休",AJ$17=30,AL$18="×")),AJ$17=31,AK$18="×",AK89="")))))),40,0))))</f>
        <v>0</v>
      </c>
      <c r="AK230" s="193">
        <f t="shared" ref="AK230" si="1421">IF(AND($D$1="二交代制",AK$17&gt;=1,AK$17&lt;=28,AK89="当",AL89="明",AM89="休",AN89="当"),10,IF(AND($D$1="三交代制",AK$17&gt;=2,AK$17&lt;=30,OR(AK89="準",AK89="深"),OR(AL89="準",AL89="深"),OR(AM89="準",AM89="深")),20,IF(AND($D$1="二交代制",OR(AK89="当",AK89="明"),NOT(OR(AND(AK89="当",OR(AL89="明",AK$17=31,AL$18="×"),OR(AM89="休",AK$17=30,AK$17=31,AM$18="×")),AND(AK89="明",OR(AJ89="当",AK$17=1),OR(AL89="休",AK$17=31,AL$18="×"))))),30,IF(AND($D$1="三交代制",AJ89&lt;&gt;"準",AJ89&lt;&gt;"深",OR(AK89="準",AK89="深"),(NOT(OR(AND(AK89="準",OR(AJ89="日",AJ89="休",AK$17=1,AND(AL89&lt;&gt;"準",AL89&lt;&gt;"深",AJ89="")),OR(AL89="休",AND(AL89="準",OR(AM89="休",AK$17=30,AM$18="×")),AK$17=31,AL$18="×",AL89="")),AND(AK89="深",OR(AJ89="休",AK$17=1,AND(AL89&lt;&gt;"準",AL89&lt;&gt;"深",AJ89="")),OR(AL89="休",AND(OR(AL89="準",AL89="深"),OR(AM89="休",AK$17=30,AM$18="×")),AK$17=31,AL$18="×",AL89="")))))),40,0))))</f>
        <v>0</v>
      </c>
      <c r="AL230" s="193">
        <f t="shared" ref="AL230" si="1422">IF(AND($D$1="二交代制",AL$17&gt;=1,AL$17&lt;=28,AL89="当",AM89="明",AN89="休",AO89="当"),10,IF(AND($D$1="三交代制",AL$17&gt;=2,AL$17&lt;=30,OR(AL89="準",AL89="深"),OR(AM89="準",AM89="深"),OR(AN89="準",AN89="深")),20,IF(AND($D$1="二交代制",OR(AL89="当",AL89="明"),NOT(OR(AND(AL89="当",OR(AM89="明",AL$17=31,AM$18="×"),OR(AN89="休",AL$17=30,AL$17=31,AN$18="×")),AND(AL89="明",OR(AK89="当",AL$17=1),OR(AM89="休",AL$17=31,AM$18="×"))))),30,IF(AND($D$1="三交代制",AK89&lt;&gt;"準",AK89&lt;&gt;"深",OR(AL89="準",AL89="深"),(NOT(OR(AND(AL89="準",OR(AK89="日",AK89="休",AL$17=1,AND(AM89&lt;&gt;"準",AM89&lt;&gt;"深",AK89="")),OR(AM89="休",AND(AM89="準",OR(AN89="休",AL$17=30,AN$18="×")),AL$17=31,AM$18="×",AM89="")),AND(AL89="深",OR(AK89="休",AL$17=1,AND(AM89&lt;&gt;"準",AM89&lt;&gt;"深",AK89="")),OR(AM89="休",AND(OR(AM89="準",AM89="深"),OR(AN89="休",AL$17=30,AN$18="×")),AL$17=31,AM$18="×",AM89="")))))),40,0))))</f>
        <v>0</v>
      </c>
      <c r="AM230" s="193">
        <f t="shared" ref="AM230" si="1423">IF(AND($D$1="二交代制",AM$17&gt;=1,AM$17&lt;=28,AM89="当",AN89="明",AO89="休",AP89="当"),10,IF(AND($D$1="三交代制",AM$17&gt;=2,AM$17&lt;=30,OR(AM89="準",AM89="深"),OR(AN89="準",AN89="深"),OR(AO89="準",AO89="深")),20,IF(AND($D$1="二交代制",OR(AM89="当",AM89="明"),NOT(OR(AND(AM89="当",OR(AN89="明",AM$17=31,AN$18="×"),OR(AO89="休",AM$17=30,AM$17=31,AO$18="×")),AND(AM89="明",OR(AL89="当",AM$17=1),OR(AN89="休",AM$17=31,AN$18="×"))))),30,IF(AND($D$1="三交代制",AL89&lt;&gt;"準",AL89&lt;&gt;"深",OR(AM89="準",AM89="深"),(NOT(OR(AND(AM89="準",OR(AL89="日",AL89="休",AM$17=1,AND(AN89&lt;&gt;"準",AN89&lt;&gt;"深",AL89="")),OR(AN89="休",AND(AN89="準",OR(AO89="休",AM$17=30,AO$18="×")),AM$17=31,AN$18="×",AN89="")),AND(AM89="深",OR(AL89="休",AM$17=1,AND(AN89&lt;&gt;"準",AN89&lt;&gt;"深",AL89="")),OR(AN89="休",AND(OR(AN89="準",AN89="深"),OR(AO89="休",AM$17=30,AO$18="×")),AM$17=31,AN$18="×",AN89="")))))),40,0))))</f>
        <v>0</v>
      </c>
      <c r="AN230" s="193">
        <f t="shared" ref="AN230" si="1424">IF(AND($D$1="二交代制",AN$17&gt;=1,AN$17&lt;=28,AN89="当",AO89="明",AP89="休",AQ89="当"),10,IF(AND($D$1="三交代制",AN$17&gt;=2,AN$17&lt;=30,OR(AN89="準",AN89="深"),OR(AO89="準",AO89="深"),OR(AP89="準",AP89="深")),20,IF(AND($D$1="二交代制",OR(AN89="当",AN89="明"),NOT(OR(AND(AN89="当",OR(AO89="明",AN$17=31,AO$18="×"),OR(AP89="休",AN$17=30,AN$17=31,AP$18="×")),AND(AN89="明",OR(AM89="当",AN$17=1),OR(AO89="休",AN$17=31,AO$18="×"))))),30,IF(AND($D$1="三交代制",AM89&lt;&gt;"準",AM89&lt;&gt;"深",OR(AN89="準",AN89="深"),(NOT(OR(AND(AN89="準",OR(AM89="日",AM89="休",AN$17=1,AND(AO89&lt;&gt;"準",AO89&lt;&gt;"深",AM89="")),OR(AO89="休",AND(AO89="準",OR(AP89="休",AN$17=30,AP$18="×")),AN$17=31,AO$18="×",AO89="")),AND(AN89="深",OR(AM89="休",AN$17=1,AND(AO89&lt;&gt;"準",AO89&lt;&gt;"深",AM89="")),OR(AO89="休",AND(OR(AO89="準",AO89="深"),OR(AP89="休",AN$17=30,AP$18="×")),AN$17=31,AO$18="×",AO89="")))))),40,0))))</f>
        <v>0</v>
      </c>
      <c r="AO230" s="193">
        <f t="shared" ref="AO230" si="1425">IF(AND($D$1="二交代制",AO$17&gt;=1,AO$17&lt;=28,AO89="当",AP89="明",AQ89="休",AR89="当"),10,IF(AND($D$1="三交代制",AO$17&gt;=2,AO$17&lt;=30,OR(AO89="準",AO89="深"),OR(AP89="準",AP89="深"),OR(AQ89="準",AQ89="深")),20,IF(AND($D$1="二交代制",OR(AO89="当",AO89="明"),NOT(OR(AND(AO89="当",OR(AP89="明",AO$17=31,AP$18="×"),OR(AQ89="休",AO$17=30,AO$17=31,AQ$18="×")),AND(AO89="明",OR(AN89="当",AO$17=1),OR(AP89="休",AO$17=31,AP$18="×"))))),30,IF(AND($D$1="三交代制",AN89&lt;&gt;"準",AN89&lt;&gt;"深",OR(AO89="準",AO89="深"),(NOT(OR(AND(AO89="準",OR(AN89="日",AN89="休",AO$17=1,AND(AP89&lt;&gt;"準",AP89&lt;&gt;"深",AN89="")),OR(AP89="休",AND(AP89="準",OR(AQ89="休",AO$17=30,AQ$18="×")),AO$17=31,AP$18="×",AP89="")),AND(AO89="深",OR(AN89="休",AO$17=1,AND(AP89&lt;&gt;"準",AP89&lt;&gt;"深",AN89="")),OR(AP89="休",AND(OR(AP89="準",AP89="深"),OR(AQ89="休",AO$17=30,AQ$18="×")),AO$17=31,AP$18="×",AP89="")))))),40,0))))</f>
        <v>0</v>
      </c>
      <c r="AP230" s="100"/>
      <c r="AQ230" s="100"/>
    </row>
    <row r="231" spans="4:43" x14ac:dyDescent="0.4">
      <c r="D231" s="104"/>
      <c r="E231" s="104"/>
      <c r="F231" s="104"/>
      <c r="G231" s="104"/>
      <c r="H231" s="104"/>
      <c r="I231" s="307"/>
      <c r="J231" s="202"/>
      <c r="K231" s="193"/>
      <c r="L231" s="193"/>
      <c r="M231" s="193"/>
      <c r="N231" s="193"/>
      <c r="O231" s="193"/>
      <c r="P231" s="193"/>
      <c r="Q231" s="193"/>
      <c r="R231" s="193"/>
      <c r="S231" s="193"/>
      <c r="T231" s="193"/>
      <c r="U231" s="193"/>
      <c r="V231" s="193"/>
      <c r="W231" s="193"/>
      <c r="X231" s="193"/>
      <c r="Y231" s="193"/>
      <c r="Z231" s="193"/>
      <c r="AA231" s="193"/>
      <c r="AB231" s="193"/>
      <c r="AC231" s="193"/>
      <c r="AD231" s="193"/>
      <c r="AE231" s="193"/>
      <c r="AF231" s="193"/>
      <c r="AG231" s="193"/>
      <c r="AH231" s="193"/>
      <c r="AI231" s="193"/>
      <c r="AJ231" s="193"/>
      <c r="AK231" s="193"/>
      <c r="AL231" s="193"/>
      <c r="AM231" s="193"/>
      <c r="AN231" s="193"/>
      <c r="AO231" s="193"/>
      <c r="AP231" s="100"/>
      <c r="AQ231" s="100"/>
    </row>
    <row r="232" spans="4:43" x14ac:dyDescent="0.4">
      <c r="D232" s="104"/>
      <c r="E232" s="104"/>
      <c r="F232" s="104"/>
      <c r="G232" s="104"/>
      <c r="H232" s="104"/>
      <c r="I232" s="307"/>
      <c r="J232" s="201" t="str">
        <f t="shared" ref="J232" si="1426">E91</f>
        <v>浅見</v>
      </c>
      <c r="K232" s="193">
        <f t="shared" ref="K232" si="1427">IF(AND($D$1="二交代制",K$17&gt;=1,K$17&lt;=28,K91="当",L91="明",M91="休",N91="当"),10,IF(AND($D$1="三交代制",K$17&gt;=2,K$17&lt;=30,OR(K91="準",K91="深"),OR(L91="準",L91="深"),OR(M91="準",M91="深")),20,IF(AND($D$1="二交代制",OR(K91="当",K91="明"),NOT(OR(AND(K91="当",OR(L91="明",K$17=31,L$18="×"),OR(M91="休",K$17=30,K$17=31,M$18="×")),AND(K91="明",OR(J91="当",K$17=1),OR(L91="休",K$17=31,L$18="×"))))),30,IF(AND($D$1="三交代制",J91&lt;&gt;"準",J91&lt;&gt;"深",OR(K91="準",K91="深"),(NOT(OR(AND(K91="準",OR(J91="日",J91="休",K$17=1,AND(L91&lt;&gt;"準",L91&lt;&gt;"深",J91="")),OR(L91="休",AND(L91="準",OR(M91="休",K$17=30,M$18="×")),K$17=31,L$18="×",L91="")),AND(K91="深",OR(J91="休",K$17=1,AND(L91&lt;&gt;"準",L91&lt;&gt;"深",J91="")),OR(L91="休",AND(OR(L91="準",L91="深"),OR(M91="休",K$17=30,M$18="×")),K$17=31,L$18="×",L91="")))))),40,0))))</f>
        <v>0</v>
      </c>
      <c r="L232" s="193">
        <f t="shared" ref="L232" si="1428">IF(AND($D$1="二交代制",L$17&gt;=1,L$17&lt;=28,L91="当",M91="明",N91="休",O91="当"),10,IF(AND($D$1="三交代制",L$17&gt;=2,L$17&lt;=30,OR(L91="準",L91="深"),OR(M91="準",M91="深"),OR(N91="準",N91="深")),20,IF(AND($D$1="二交代制",OR(L91="当",L91="明"),NOT(OR(AND(L91="当",OR(M91="明",L$17=31,M$18="×"),OR(N91="休",L$17=30,L$17=31,N$18="×")),AND(L91="明",OR(K91="当",L$17=1),OR(M91="休",L$17=31,M$18="×"))))),30,IF(AND($D$1="三交代制",K91&lt;&gt;"準",K91&lt;&gt;"深",OR(L91="準",L91="深"),(NOT(OR(AND(L91="準",OR(K91="日",K91="休",L$17=1,AND(M91&lt;&gt;"準",M91&lt;&gt;"深",K91="")),OR(M91="休",AND(M91="準",OR(N91="休",L$17=30,N$18="×")),L$17=31,M$18="×",M91="")),AND(L91="深",OR(K91="休",L$17=1,AND(M91&lt;&gt;"準",M91&lt;&gt;"深",K91="")),OR(M91="休",AND(OR(M91="準",M91="深"),OR(N91="休",L$17=30,N$18="×")),L$17=31,M$18="×",M91="")))))),40,0))))</f>
        <v>0</v>
      </c>
      <c r="M232" s="193">
        <f t="shared" ref="M232" si="1429">IF(AND($D$1="二交代制",M$17&gt;=1,M$17&lt;=28,M91="当",N91="明",O91="休",P91="当"),10,IF(AND($D$1="三交代制",M$17&gt;=2,M$17&lt;=30,OR(M91="準",M91="深"),OR(N91="準",N91="深"),OR(O91="準",O91="深")),20,IF(AND($D$1="二交代制",OR(M91="当",M91="明"),NOT(OR(AND(M91="当",OR(N91="明",M$17=31,N$18="×"),OR(O91="休",M$17=30,M$17=31,O$18="×")),AND(M91="明",OR(L91="当",M$17=1),OR(N91="休",M$17=31,N$18="×"))))),30,IF(AND($D$1="三交代制",L91&lt;&gt;"準",L91&lt;&gt;"深",OR(M91="準",M91="深"),(NOT(OR(AND(M91="準",OR(L91="日",L91="休",M$17=1,AND(N91&lt;&gt;"準",N91&lt;&gt;"深",L91="")),OR(N91="休",AND(N91="準",OR(O91="休",M$17=30,O$18="×")),M$17=31,N$18="×",N91="")),AND(M91="深",OR(L91="休",M$17=1,AND(N91&lt;&gt;"準",N91&lt;&gt;"深",L91="")),OR(N91="休",AND(OR(N91="準",N91="深"),OR(O91="休",M$17=30,O$18="×")),M$17=31,N$18="×",N91="")))))),40,0))))</f>
        <v>0</v>
      </c>
      <c r="N232" s="193">
        <f t="shared" ref="N232" si="1430">IF(AND($D$1="二交代制",N$17&gt;=1,N$17&lt;=28,N91="当",O91="明",P91="休",Q91="当"),10,IF(AND($D$1="三交代制",N$17&gt;=2,N$17&lt;=30,OR(N91="準",N91="深"),OR(O91="準",O91="深"),OR(P91="準",P91="深")),20,IF(AND($D$1="二交代制",OR(N91="当",N91="明"),NOT(OR(AND(N91="当",OR(O91="明",N$17=31,O$18="×"),OR(P91="休",N$17=30,N$17=31,P$18="×")),AND(N91="明",OR(M91="当",N$17=1),OR(O91="休",N$17=31,O$18="×"))))),30,IF(AND($D$1="三交代制",M91&lt;&gt;"準",M91&lt;&gt;"深",OR(N91="準",N91="深"),(NOT(OR(AND(N91="準",OR(M91="日",M91="休",N$17=1,AND(O91&lt;&gt;"準",O91&lt;&gt;"深",M91="")),OR(O91="休",AND(O91="準",OR(P91="休",N$17=30,P$18="×")),N$17=31,O$18="×",O91="")),AND(N91="深",OR(M91="休",N$17=1,AND(O91&lt;&gt;"準",O91&lt;&gt;"深",M91="")),OR(O91="休",AND(OR(O91="準",O91="深"),OR(P91="休",N$17=30,P$18="×")),N$17=31,O$18="×",O91="")))))),40,0))))</f>
        <v>0</v>
      </c>
      <c r="O232" s="193">
        <f t="shared" ref="O232" si="1431">IF(AND($D$1="二交代制",O$17&gt;=1,O$17&lt;=28,O91="当",P91="明",Q91="休",R91="当"),10,IF(AND($D$1="三交代制",O$17&gt;=2,O$17&lt;=30,OR(O91="準",O91="深"),OR(P91="準",P91="深"),OR(Q91="準",Q91="深")),20,IF(AND($D$1="二交代制",OR(O91="当",O91="明"),NOT(OR(AND(O91="当",OR(P91="明",O$17=31,P$18="×"),OR(Q91="休",O$17=30,O$17=31,Q$18="×")),AND(O91="明",OR(N91="当",O$17=1),OR(P91="休",O$17=31,P$18="×"))))),30,IF(AND($D$1="三交代制",N91&lt;&gt;"準",N91&lt;&gt;"深",OR(O91="準",O91="深"),(NOT(OR(AND(O91="準",OR(N91="日",N91="休",O$17=1,AND(P91&lt;&gt;"準",P91&lt;&gt;"深",N91="")),OR(P91="休",AND(P91="準",OR(Q91="休",O$17=30,Q$18="×")),O$17=31,P$18="×",P91="")),AND(O91="深",OR(N91="休",O$17=1,AND(P91&lt;&gt;"準",P91&lt;&gt;"深",N91="")),OR(P91="休",AND(OR(P91="準",P91="深"),OR(Q91="休",O$17=30,Q$18="×")),O$17=31,P$18="×",P91="")))))),40,0))))</f>
        <v>0</v>
      </c>
      <c r="P232" s="193">
        <f t="shared" ref="P232" si="1432">IF(AND($D$1="二交代制",P$17&gt;=1,P$17&lt;=28,P91="当",Q91="明",R91="休",S91="当"),10,IF(AND($D$1="三交代制",P$17&gt;=2,P$17&lt;=30,OR(P91="準",P91="深"),OR(Q91="準",Q91="深"),OR(R91="準",R91="深")),20,IF(AND($D$1="二交代制",OR(P91="当",P91="明"),NOT(OR(AND(P91="当",OR(Q91="明",P$17=31,Q$18="×"),OR(R91="休",P$17=30,P$17=31,R$18="×")),AND(P91="明",OR(O91="当",P$17=1),OR(Q91="休",P$17=31,Q$18="×"))))),30,IF(AND($D$1="三交代制",O91&lt;&gt;"準",O91&lt;&gt;"深",OR(P91="準",P91="深"),(NOT(OR(AND(P91="準",OR(O91="日",O91="休",P$17=1,AND(Q91&lt;&gt;"準",Q91&lt;&gt;"深",O91="")),OR(Q91="休",AND(Q91="準",OR(R91="休",P$17=30,R$18="×")),P$17=31,Q$18="×",Q91="")),AND(P91="深",OR(O91="休",P$17=1,AND(Q91&lt;&gt;"準",Q91&lt;&gt;"深",O91="")),OR(Q91="休",AND(OR(Q91="準",Q91="深"),OR(R91="休",P$17=30,R$18="×")),P$17=31,Q$18="×",Q91="")))))),40,0))))</f>
        <v>0</v>
      </c>
      <c r="Q232" s="193">
        <f t="shared" ref="Q232" si="1433">IF(AND($D$1="二交代制",Q$17&gt;=1,Q$17&lt;=28,Q91="当",R91="明",S91="休",T91="当"),10,IF(AND($D$1="三交代制",Q$17&gt;=2,Q$17&lt;=30,OR(Q91="準",Q91="深"),OR(R91="準",R91="深"),OR(S91="準",S91="深")),20,IF(AND($D$1="二交代制",OR(Q91="当",Q91="明"),NOT(OR(AND(Q91="当",OR(R91="明",Q$17=31,R$18="×"),OR(S91="休",Q$17=30,Q$17=31,S$18="×")),AND(Q91="明",OR(P91="当",Q$17=1),OR(R91="休",Q$17=31,R$18="×"))))),30,IF(AND($D$1="三交代制",P91&lt;&gt;"準",P91&lt;&gt;"深",OR(Q91="準",Q91="深"),(NOT(OR(AND(Q91="準",OR(P91="日",P91="休",Q$17=1,AND(R91&lt;&gt;"準",R91&lt;&gt;"深",P91="")),OR(R91="休",AND(R91="準",OR(S91="休",Q$17=30,S$18="×")),Q$17=31,R$18="×",R91="")),AND(Q91="深",OR(P91="休",Q$17=1,AND(R91&lt;&gt;"準",R91&lt;&gt;"深",P91="")),OR(R91="休",AND(OR(R91="準",R91="深"),OR(S91="休",Q$17=30,S$18="×")),Q$17=31,R$18="×",R91="")))))),40,0))))</f>
        <v>0</v>
      </c>
      <c r="R232" s="193">
        <f t="shared" ref="R232" si="1434">IF(AND($D$1="二交代制",R$17&gt;=1,R$17&lt;=28,R91="当",S91="明",T91="休",U91="当"),10,IF(AND($D$1="三交代制",R$17&gt;=2,R$17&lt;=30,OR(R91="準",R91="深"),OR(S91="準",S91="深"),OR(T91="準",T91="深")),20,IF(AND($D$1="二交代制",OR(R91="当",R91="明"),NOT(OR(AND(R91="当",OR(S91="明",R$17=31,S$18="×"),OR(T91="休",R$17=30,R$17=31,T$18="×")),AND(R91="明",OR(Q91="当",R$17=1),OR(S91="休",R$17=31,S$18="×"))))),30,IF(AND($D$1="三交代制",Q91&lt;&gt;"準",Q91&lt;&gt;"深",OR(R91="準",R91="深"),(NOT(OR(AND(R91="準",OR(Q91="日",Q91="休",R$17=1,AND(S91&lt;&gt;"準",S91&lt;&gt;"深",Q91="")),OR(S91="休",AND(S91="準",OR(T91="休",R$17=30,T$18="×")),R$17=31,S$18="×",S91="")),AND(R91="深",OR(Q91="休",R$17=1,AND(S91&lt;&gt;"準",S91&lt;&gt;"深",Q91="")),OR(S91="休",AND(OR(S91="準",S91="深"),OR(T91="休",R$17=30,T$18="×")),R$17=31,S$18="×",S91="")))))),40,0))))</f>
        <v>0</v>
      </c>
      <c r="S232" s="193">
        <f t="shared" ref="S232" si="1435">IF(AND($D$1="二交代制",S$17&gt;=1,S$17&lt;=28,S91="当",T91="明",U91="休",V91="当"),10,IF(AND($D$1="三交代制",S$17&gt;=2,S$17&lt;=30,OR(S91="準",S91="深"),OR(T91="準",T91="深"),OR(U91="準",U91="深")),20,IF(AND($D$1="二交代制",OR(S91="当",S91="明"),NOT(OR(AND(S91="当",OR(T91="明",S$17=31,T$18="×"),OR(U91="休",S$17=30,S$17=31,U$18="×")),AND(S91="明",OR(R91="当",S$17=1),OR(T91="休",S$17=31,T$18="×"))))),30,IF(AND($D$1="三交代制",R91&lt;&gt;"準",R91&lt;&gt;"深",OR(S91="準",S91="深"),(NOT(OR(AND(S91="準",OR(R91="日",R91="休",S$17=1,AND(T91&lt;&gt;"準",T91&lt;&gt;"深",R91="")),OR(T91="休",AND(T91="準",OR(U91="休",S$17=30,U$18="×")),S$17=31,T$18="×",T91="")),AND(S91="深",OR(R91="休",S$17=1,AND(T91&lt;&gt;"準",T91&lt;&gt;"深",R91="")),OR(T91="休",AND(OR(T91="準",T91="深"),OR(U91="休",S$17=30,U$18="×")),S$17=31,T$18="×",T91="")))))),40,0))))</f>
        <v>0</v>
      </c>
      <c r="T232" s="193">
        <f t="shared" ref="T232" si="1436">IF(AND($D$1="二交代制",T$17&gt;=1,T$17&lt;=28,T91="当",U91="明",V91="休",W91="当"),10,IF(AND($D$1="三交代制",T$17&gt;=2,T$17&lt;=30,OR(T91="準",T91="深"),OR(U91="準",U91="深"),OR(V91="準",V91="深")),20,IF(AND($D$1="二交代制",OR(T91="当",T91="明"),NOT(OR(AND(T91="当",OR(U91="明",T$17=31,U$18="×"),OR(V91="休",T$17=30,T$17=31,V$18="×")),AND(T91="明",OR(S91="当",T$17=1),OR(U91="休",T$17=31,U$18="×"))))),30,IF(AND($D$1="三交代制",S91&lt;&gt;"準",S91&lt;&gt;"深",OR(T91="準",T91="深"),(NOT(OR(AND(T91="準",OR(S91="日",S91="休",T$17=1,AND(U91&lt;&gt;"準",U91&lt;&gt;"深",S91="")),OR(U91="休",AND(U91="準",OR(V91="休",T$17=30,V$18="×")),T$17=31,U$18="×",U91="")),AND(T91="深",OR(S91="休",T$17=1,AND(U91&lt;&gt;"準",U91&lt;&gt;"深",S91="")),OR(U91="休",AND(OR(U91="準",U91="深"),OR(V91="休",T$17=30,V$18="×")),T$17=31,U$18="×",U91="")))))),40,0))))</f>
        <v>0</v>
      </c>
      <c r="U232" s="193">
        <f t="shared" ref="U232" si="1437">IF(AND($D$1="二交代制",U$17&gt;=1,U$17&lt;=28,U91="当",V91="明",W91="休",X91="当"),10,IF(AND($D$1="三交代制",U$17&gt;=2,U$17&lt;=30,OR(U91="準",U91="深"),OR(V91="準",V91="深"),OR(W91="準",W91="深")),20,IF(AND($D$1="二交代制",OR(U91="当",U91="明"),NOT(OR(AND(U91="当",OR(V91="明",U$17=31,V$18="×"),OR(W91="休",U$17=30,U$17=31,W$18="×")),AND(U91="明",OR(T91="当",U$17=1),OR(V91="休",U$17=31,V$18="×"))))),30,IF(AND($D$1="三交代制",T91&lt;&gt;"準",T91&lt;&gt;"深",OR(U91="準",U91="深"),(NOT(OR(AND(U91="準",OR(T91="日",T91="休",U$17=1,AND(V91&lt;&gt;"準",V91&lt;&gt;"深",T91="")),OR(V91="休",AND(V91="準",OR(W91="休",U$17=30,W$18="×")),U$17=31,V$18="×",V91="")),AND(U91="深",OR(T91="休",U$17=1,AND(V91&lt;&gt;"準",V91&lt;&gt;"深",T91="")),OR(V91="休",AND(OR(V91="準",V91="深"),OR(W91="休",U$17=30,W$18="×")),U$17=31,V$18="×",V91="")))))),40,0))))</f>
        <v>0</v>
      </c>
      <c r="V232" s="193">
        <f t="shared" ref="V232" si="1438">IF(AND($D$1="二交代制",V$17&gt;=1,V$17&lt;=28,V91="当",W91="明",X91="休",Y91="当"),10,IF(AND($D$1="三交代制",V$17&gt;=2,V$17&lt;=30,OR(V91="準",V91="深"),OR(W91="準",W91="深"),OR(X91="準",X91="深")),20,IF(AND($D$1="二交代制",OR(V91="当",V91="明"),NOT(OR(AND(V91="当",OR(W91="明",V$17=31,W$18="×"),OR(X91="休",V$17=30,V$17=31,X$18="×")),AND(V91="明",OR(U91="当",V$17=1),OR(W91="休",V$17=31,W$18="×"))))),30,IF(AND($D$1="三交代制",U91&lt;&gt;"準",U91&lt;&gt;"深",OR(V91="準",V91="深"),(NOT(OR(AND(V91="準",OR(U91="日",U91="休",V$17=1,AND(W91&lt;&gt;"準",W91&lt;&gt;"深",U91="")),OR(W91="休",AND(W91="準",OR(X91="休",V$17=30,X$18="×")),V$17=31,W$18="×",W91="")),AND(V91="深",OR(U91="休",V$17=1,AND(W91&lt;&gt;"準",W91&lt;&gt;"深",U91="")),OR(W91="休",AND(OR(W91="準",W91="深"),OR(X91="休",V$17=30,X$18="×")),V$17=31,W$18="×",W91="")))))),40,0))))</f>
        <v>0</v>
      </c>
      <c r="W232" s="193">
        <f t="shared" ref="W232" si="1439">IF(AND($D$1="二交代制",W$17&gt;=1,W$17&lt;=28,W91="当",X91="明",Y91="休",Z91="当"),10,IF(AND($D$1="三交代制",W$17&gt;=2,W$17&lt;=30,OR(W91="準",W91="深"),OR(X91="準",X91="深"),OR(Y91="準",Y91="深")),20,IF(AND($D$1="二交代制",OR(W91="当",W91="明"),NOT(OR(AND(W91="当",OR(X91="明",W$17=31,X$18="×"),OR(Y91="休",W$17=30,W$17=31,Y$18="×")),AND(W91="明",OR(V91="当",W$17=1),OR(X91="休",W$17=31,X$18="×"))))),30,IF(AND($D$1="三交代制",V91&lt;&gt;"準",V91&lt;&gt;"深",OR(W91="準",W91="深"),(NOT(OR(AND(W91="準",OR(V91="日",V91="休",W$17=1,AND(X91&lt;&gt;"準",X91&lt;&gt;"深",V91="")),OR(X91="休",AND(X91="準",OR(Y91="休",W$17=30,Y$18="×")),W$17=31,X$18="×",X91="")),AND(W91="深",OR(V91="休",W$17=1,AND(X91&lt;&gt;"準",X91&lt;&gt;"深",V91="")),OR(X91="休",AND(OR(X91="準",X91="深"),OR(Y91="休",W$17=30,Y$18="×")),W$17=31,X$18="×",X91="")))))),40,0))))</f>
        <v>0</v>
      </c>
      <c r="X232" s="193">
        <f t="shared" ref="X232" si="1440">IF(AND($D$1="二交代制",X$17&gt;=1,X$17&lt;=28,X91="当",Y91="明",Z91="休",AA91="当"),10,IF(AND($D$1="三交代制",X$17&gt;=2,X$17&lt;=30,OR(X91="準",X91="深"),OR(Y91="準",Y91="深"),OR(Z91="準",Z91="深")),20,IF(AND($D$1="二交代制",OR(X91="当",X91="明"),NOT(OR(AND(X91="当",OR(Y91="明",X$17=31,Y$18="×"),OR(Z91="休",X$17=30,X$17=31,Z$18="×")),AND(X91="明",OR(W91="当",X$17=1),OR(Y91="休",X$17=31,Y$18="×"))))),30,IF(AND($D$1="三交代制",W91&lt;&gt;"準",W91&lt;&gt;"深",OR(X91="準",X91="深"),(NOT(OR(AND(X91="準",OR(W91="日",W91="休",X$17=1,AND(Y91&lt;&gt;"準",Y91&lt;&gt;"深",W91="")),OR(Y91="休",AND(Y91="準",OR(Z91="休",X$17=30,Z$18="×")),X$17=31,Y$18="×",Y91="")),AND(X91="深",OR(W91="休",X$17=1,AND(Y91&lt;&gt;"準",Y91&lt;&gt;"深",W91="")),OR(Y91="休",AND(OR(Y91="準",Y91="深"),OR(Z91="休",X$17=30,Z$18="×")),X$17=31,Y$18="×",Y91="")))))),40,0))))</f>
        <v>0</v>
      </c>
      <c r="Y232" s="193">
        <f t="shared" ref="Y232" si="1441">IF(AND($D$1="二交代制",Y$17&gt;=1,Y$17&lt;=28,Y91="当",Z91="明",AA91="休",AB91="当"),10,IF(AND($D$1="三交代制",Y$17&gt;=2,Y$17&lt;=30,OR(Y91="準",Y91="深"),OR(Z91="準",Z91="深"),OR(AA91="準",AA91="深")),20,IF(AND($D$1="二交代制",OR(Y91="当",Y91="明"),NOT(OR(AND(Y91="当",OR(Z91="明",Y$17=31,Z$18="×"),OR(AA91="休",Y$17=30,Y$17=31,AA$18="×")),AND(Y91="明",OR(X91="当",Y$17=1),OR(Z91="休",Y$17=31,Z$18="×"))))),30,IF(AND($D$1="三交代制",X91&lt;&gt;"準",X91&lt;&gt;"深",OR(Y91="準",Y91="深"),(NOT(OR(AND(Y91="準",OR(X91="日",X91="休",Y$17=1,AND(Z91&lt;&gt;"準",Z91&lt;&gt;"深",X91="")),OR(Z91="休",AND(Z91="準",OR(AA91="休",Y$17=30,AA$18="×")),Y$17=31,Z$18="×",Z91="")),AND(Y91="深",OR(X91="休",Y$17=1,AND(Z91&lt;&gt;"準",Z91&lt;&gt;"深",X91="")),OR(Z91="休",AND(OR(Z91="準",Z91="深"),OR(AA91="休",Y$17=30,AA$18="×")),Y$17=31,Z$18="×",Z91="")))))),40,0))))</f>
        <v>0</v>
      </c>
      <c r="Z232" s="193">
        <f t="shared" ref="Z232" si="1442">IF(AND($D$1="二交代制",Z$17&gt;=1,Z$17&lt;=28,Z91="当",AA91="明",AB91="休",AC91="当"),10,IF(AND($D$1="三交代制",Z$17&gt;=2,Z$17&lt;=30,OR(Z91="準",Z91="深"),OR(AA91="準",AA91="深"),OR(AB91="準",AB91="深")),20,IF(AND($D$1="二交代制",OR(Z91="当",Z91="明"),NOT(OR(AND(Z91="当",OR(AA91="明",Z$17=31,AA$18="×"),OR(AB91="休",Z$17=30,Z$17=31,AB$18="×")),AND(Z91="明",OR(Y91="当",Z$17=1),OR(AA91="休",Z$17=31,AA$18="×"))))),30,IF(AND($D$1="三交代制",Y91&lt;&gt;"準",Y91&lt;&gt;"深",OR(Z91="準",Z91="深"),(NOT(OR(AND(Z91="準",OR(Y91="日",Y91="休",Z$17=1,AND(AA91&lt;&gt;"準",AA91&lt;&gt;"深",Y91="")),OR(AA91="休",AND(AA91="準",OR(AB91="休",Z$17=30,AB$18="×")),Z$17=31,AA$18="×",AA91="")),AND(Z91="深",OR(Y91="休",Z$17=1,AND(AA91&lt;&gt;"準",AA91&lt;&gt;"深",Y91="")),OR(AA91="休",AND(OR(AA91="準",AA91="深"),OR(AB91="休",Z$17=30,AB$18="×")),Z$17=31,AA$18="×",AA91="")))))),40,0))))</f>
        <v>0</v>
      </c>
      <c r="AA232" s="193">
        <f t="shared" ref="AA232" si="1443">IF(AND($D$1="二交代制",AA$17&gt;=1,AA$17&lt;=28,AA91="当",AB91="明",AC91="休",AD91="当"),10,IF(AND($D$1="三交代制",AA$17&gt;=2,AA$17&lt;=30,OR(AA91="準",AA91="深"),OR(AB91="準",AB91="深"),OR(AC91="準",AC91="深")),20,IF(AND($D$1="二交代制",OR(AA91="当",AA91="明"),NOT(OR(AND(AA91="当",OR(AB91="明",AA$17=31,AB$18="×"),OR(AC91="休",AA$17=30,AA$17=31,AC$18="×")),AND(AA91="明",OR(Z91="当",AA$17=1),OR(AB91="休",AA$17=31,AB$18="×"))))),30,IF(AND($D$1="三交代制",Z91&lt;&gt;"準",Z91&lt;&gt;"深",OR(AA91="準",AA91="深"),(NOT(OR(AND(AA91="準",OR(Z91="日",Z91="休",AA$17=1,AND(AB91&lt;&gt;"準",AB91&lt;&gt;"深",Z91="")),OR(AB91="休",AND(AB91="準",OR(AC91="休",AA$17=30,AC$18="×")),AA$17=31,AB$18="×",AB91="")),AND(AA91="深",OR(Z91="休",AA$17=1,AND(AB91&lt;&gt;"準",AB91&lt;&gt;"深",Z91="")),OR(AB91="休",AND(OR(AB91="準",AB91="深"),OR(AC91="休",AA$17=30,AC$18="×")),AA$17=31,AB$18="×",AB91="")))))),40,0))))</f>
        <v>0</v>
      </c>
      <c r="AB232" s="193">
        <f t="shared" ref="AB232" si="1444">IF(AND($D$1="二交代制",AB$17&gt;=1,AB$17&lt;=28,AB91="当",AC91="明",AD91="休",AE91="当"),10,IF(AND($D$1="三交代制",AB$17&gt;=2,AB$17&lt;=30,OR(AB91="準",AB91="深"),OR(AC91="準",AC91="深"),OR(AD91="準",AD91="深")),20,IF(AND($D$1="二交代制",OR(AB91="当",AB91="明"),NOT(OR(AND(AB91="当",OR(AC91="明",AB$17=31,AC$18="×"),OR(AD91="休",AB$17=30,AB$17=31,AD$18="×")),AND(AB91="明",OR(AA91="当",AB$17=1),OR(AC91="休",AB$17=31,AC$18="×"))))),30,IF(AND($D$1="三交代制",AA91&lt;&gt;"準",AA91&lt;&gt;"深",OR(AB91="準",AB91="深"),(NOT(OR(AND(AB91="準",OR(AA91="日",AA91="休",AB$17=1,AND(AC91&lt;&gt;"準",AC91&lt;&gt;"深",AA91="")),OR(AC91="休",AND(AC91="準",OR(AD91="休",AB$17=30,AD$18="×")),AB$17=31,AC$18="×",AC91="")),AND(AB91="深",OR(AA91="休",AB$17=1,AND(AC91&lt;&gt;"準",AC91&lt;&gt;"深",AA91="")),OR(AC91="休",AND(OR(AC91="準",AC91="深"),OR(AD91="休",AB$17=30,AD$18="×")),AB$17=31,AC$18="×",AC91="")))))),40,0))))</f>
        <v>0</v>
      </c>
      <c r="AC232" s="193">
        <f t="shared" ref="AC232" si="1445">IF(AND($D$1="二交代制",AC$17&gt;=1,AC$17&lt;=28,AC91="当",AD91="明",AE91="休",AF91="当"),10,IF(AND($D$1="三交代制",AC$17&gt;=2,AC$17&lt;=30,OR(AC91="準",AC91="深"),OR(AD91="準",AD91="深"),OR(AE91="準",AE91="深")),20,IF(AND($D$1="二交代制",OR(AC91="当",AC91="明"),NOT(OR(AND(AC91="当",OR(AD91="明",AC$17=31,AD$18="×"),OR(AE91="休",AC$17=30,AC$17=31,AE$18="×")),AND(AC91="明",OR(AB91="当",AC$17=1),OR(AD91="休",AC$17=31,AD$18="×"))))),30,IF(AND($D$1="三交代制",AB91&lt;&gt;"準",AB91&lt;&gt;"深",OR(AC91="準",AC91="深"),(NOT(OR(AND(AC91="準",OR(AB91="日",AB91="休",AC$17=1,AND(AD91&lt;&gt;"準",AD91&lt;&gt;"深",AB91="")),OR(AD91="休",AND(AD91="準",OR(AE91="休",AC$17=30,AE$18="×")),AC$17=31,AD$18="×",AD91="")),AND(AC91="深",OR(AB91="休",AC$17=1,AND(AD91&lt;&gt;"準",AD91&lt;&gt;"深",AB91="")),OR(AD91="休",AND(OR(AD91="準",AD91="深"),OR(AE91="休",AC$17=30,AE$18="×")),AC$17=31,AD$18="×",AD91="")))))),40,0))))</f>
        <v>0</v>
      </c>
      <c r="AD232" s="193">
        <f t="shared" ref="AD232" si="1446">IF(AND($D$1="二交代制",AD$17&gt;=1,AD$17&lt;=28,AD91="当",AE91="明",AF91="休",AG91="当"),10,IF(AND($D$1="三交代制",AD$17&gt;=2,AD$17&lt;=30,OR(AD91="準",AD91="深"),OR(AE91="準",AE91="深"),OR(AF91="準",AF91="深")),20,IF(AND($D$1="二交代制",OR(AD91="当",AD91="明"),NOT(OR(AND(AD91="当",OR(AE91="明",AD$17=31,AE$18="×"),OR(AF91="休",AD$17=30,AD$17=31,AF$18="×")),AND(AD91="明",OR(AC91="当",AD$17=1),OR(AE91="休",AD$17=31,AE$18="×"))))),30,IF(AND($D$1="三交代制",AC91&lt;&gt;"準",AC91&lt;&gt;"深",OR(AD91="準",AD91="深"),(NOT(OR(AND(AD91="準",OR(AC91="日",AC91="休",AD$17=1,AND(AE91&lt;&gt;"準",AE91&lt;&gt;"深",AC91="")),OR(AE91="休",AND(AE91="準",OR(AF91="休",AD$17=30,AF$18="×")),AD$17=31,AE$18="×",AE91="")),AND(AD91="深",OR(AC91="休",AD$17=1,AND(AE91&lt;&gt;"準",AE91&lt;&gt;"深",AC91="")),OR(AE91="休",AND(OR(AE91="準",AE91="深"),OR(AF91="休",AD$17=30,AF$18="×")),AD$17=31,AE$18="×",AE91="")))))),40,0))))</f>
        <v>0</v>
      </c>
      <c r="AE232" s="193">
        <f t="shared" ref="AE232" si="1447">IF(AND($D$1="二交代制",AE$17&gt;=1,AE$17&lt;=28,AE91="当",AF91="明",AG91="休",AH91="当"),10,IF(AND($D$1="三交代制",AE$17&gt;=2,AE$17&lt;=30,OR(AE91="準",AE91="深"),OR(AF91="準",AF91="深"),OR(AG91="準",AG91="深")),20,IF(AND($D$1="二交代制",OR(AE91="当",AE91="明"),NOT(OR(AND(AE91="当",OR(AF91="明",AE$17=31,AF$18="×"),OR(AG91="休",AE$17=30,AE$17=31,AG$18="×")),AND(AE91="明",OR(AD91="当",AE$17=1),OR(AF91="休",AE$17=31,AF$18="×"))))),30,IF(AND($D$1="三交代制",AD91&lt;&gt;"準",AD91&lt;&gt;"深",OR(AE91="準",AE91="深"),(NOT(OR(AND(AE91="準",OR(AD91="日",AD91="休",AE$17=1,AND(AF91&lt;&gt;"準",AF91&lt;&gt;"深",AD91="")),OR(AF91="休",AND(AF91="準",OR(AG91="休",AE$17=30,AG$18="×")),AE$17=31,AF$18="×",AF91="")),AND(AE91="深",OR(AD91="休",AE$17=1,AND(AF91&lt;&gt;"準",AF91&lt;&gt;"深",AD91="")),OR(AF91="休",AND(OR(AF91="準",AF91="深"),OR(AG91="休",AE$17=30,AG$18="×")),AE$17=31,AF$18="×",AF91="")))))),40,0))))</f>
        <v>0</v>
      </c>
      <c r="AF232" s="193">
        <f t="shared" ref="AF232" si="1448">IF(AND($D$1="二交代制",AF$17&gt;=1,AF$17&lt;=28,AF91="当",AG91="明",AH91="休",AI91="当"),10,IF(AND($D$1="三交代制",AF$17&gt;=2,AF$17&lt;=30,OR(AF91="準",AF91="深"),OR(AG91="準",AG91="深"),OR(AH91="準",AH91="深")),20,IF(AND($D$1="二交代制",OR(AF91="当",AF91="明"),NOT(OR(AND(AF91="当",OR(AG91="明",AF$17=31,AG$18="×"),OR(AH91="休",AF$17=30,AF$17=31,AH$18="×")),AND(AF91="明",OR(AE91="当",AF$17=1),OR(AG91="休",AF$17=31,AG$18="×"))))),30,IF(AND($D$1="三交代制",AE91&lt;&gt;"準",AE91&lt;&gt;"深",OR(AF91="準",AF91="深"),(NOT(OR(AND(AF91="準",OR(AE91="日",AE91="休",AF$17=1,AND(AG91&lt;&gt;"準",AG91&lt;&gt;"深",AE91="")),OR(AG91="休",AND(AG91="準",OR(AH91="休",AF$17=30,AH$18="×")),AF$17=31,AG$18="×",AG91="")),AND(AF91="深",OR(AE91="休",AF$17=1,AND(AG91&lt;&gt;"準",AG91&lt;&gt;"深",AE91="")),OR(AG91="休",AND(OR(AG91="準",AG91="深"),OR(AH91="休",AF$17=30,AH$18="×")),AF$17=31,AG$18="×",AG91="")))))),40,0))))</f>
        <v>0</v>
      </c>
      <c r="AG232" s="193">
        <f t="shared" ref="AG232" si="1449">IF(AND($D$1="二交代制",AG$17&gt;=1,AG$17&lt;=28,AG91="当",AH91="明",AI91="休",AJ91="当"),10,IF(AND($D$1="三交代制",AG$17&gt;=2,AG$17&lt;=30,OR(AG91="準",AG91="深"),OR(AH91="準",AH91="深"),OR(AI91="準",AI91="深")),20,IF(AND($D$1="二交代制",OR(AG91="当",AG91="明"),NOT(OR(AND(AG91="当",OR(AH91="明",AG$17=31,AH$18="×"),OR(AI91="休",AG$17=30,AG$17=31,AI$18="×")),AND(AG91="明",OR(AF91="当",AG$17=1),OR(AH91="休",AG$17=31,AH$18="×"))))),30,IF(AND($D$1="三交代制",AF91&lt;&gt;"準",AF91&lt;&gt;"深",OR(AG91="準",AG91="深"),(NOT(OR(AND(AG91="準",OR(AF91="日",AF91="休",AG$17=1,AND(AH91&lt;&gt;"準",AH91&lt;&gt;"深",AF91="")),OR(AH91="休",AND(AH91="準",OR(AI91="休",AG$17=30,AI$18="×")),AG$17=31,AH$18="×",AH91="")),AND(AG91="深",OR(AF91="休",AG$17=1,AND(AH91&lt;&gt;"準",AH91&lt;&gt;"深",AF91="")),OR(AH91="休",AND(OR(AH91="準",AH91="深"),OR(AI91="休",AG$17=30,AI$18="×")),AG$17=31,AH$18="×",AH91="")))))),40,0))))</f>
        <v>0</v>
      </c>
      <c r="AH232" s="193">
        <f t="shared" ref="AH232" si="1450">IF(AND($D$1="二交代制",AH$17&gt;=1,AH$17&lt;=28,AH91="当",AI91="明",AJ91="休",AK91="当"),10,IF(AND($D$1="三交代制",AH$17&gt;=2,AH$17&lt;=30,OR(AH91="準",AH91="深"),OR(AI91="準",AI91="深"),OR(AJ91="準",AJ91="深")),20,IF(AND($D$1="二交代制",OR(AH91="当",AH91="明"),NOT(OR(AND(AH91="当",OR(AI91="明",AH$17=31,AI$18="×"),OR(AJ91="休",AH$17=30,AH$17=31,AJ$18="×")),AND(AH91="明",OR(AG91="当",AH$17=1),OR(AI91="休",AH$17=31,AI$18="×"))))),30,IF(AND($D$1="三交代制",AG91&lt;&gt;"準",AG91&lt;&gt;"深",OR(AH91="準",AH91="深"),(NOT(OR(AND(AH91="準",OR(AG91="日",AG91="休",AH$17=1,AND(AI91&lt;&gt;"準",AI91&lt;&gt;"深",AG91="")),OR(AI91="休",AND(AI91="準",OR(AJ91="休",AH$17=30,AJ$18="×")),AH$17=31,AI$18="×",AI91="")),AND(AH91="深",OR(AG91="休",AH$17=1,AND(AI91&lt;&gt;"準",AI91&lt;&gt;"深",AG91="")),OR(AI91="休",AND(OR(AI91="準",AI91="深"),OR(AJ91="休",AH$17=30,AJ$18="×")),AH$17=31,AI$18="×",AI91="")))))),40,0))))</f>
        <v>0</v>
      </c>
      <c r="AI232" s="193">
        <f t="shared" ref="AI232" si="1451">IF(AND($D$1="二交代制",AI$17&gt;=1,AI$17&lt;=28,AI91="当",AJ91="明",AK91="休",AL91="当"),10,IF(AND($D$1="三交代制",AI$17&gt;=2,AI$17&lt;=30,OR(AI91="準",AI91="深"),OR(AJ91="準",AJ91="深"),OR(AK91="準",AK91="深")),20,IF(AND($D$1="二交代制",OR(AI91="当",AI91="明"),NOT(OR(AND(AI91="当",OR(AJ91="明",AI$17=31,AJ$18="×"),OR(AK91="休",AI$17=30,AI$17=31,AK$18="×")),AND(AI91="明",OR(AH91="当",AI$17=1),OR(AJ91="休",AI$17=31,AJ$18="×"))))),30,IF(AND($D$1="三交代制",AH91&lt;&gt;"準",AH91&lt;&gt;"深",OR(AI91="準",AI91="深"),(NOT(OR(AND(AI91="準",OR(AH91="日",AH91="休",AI$17=1,AND(AJ91&lt;&gt;"準",AJ91&lt;&gt;"深",AH91="")),OR(AJ91="休",AND(AJ91="準",OR(AK91="休",AI$17=30,AK$18="×")),AI$17=31,AJ$18="×",AJ91="")),AND(AI91="深",OR(AH91="休",AI$17=1,AND(AJ91&lt;&gt;"準",AJ91&lt;&gt;"深",AH91="")),OR(AJ91="休",AND(OR(AJ91="準",AJ91="深"),OR(AK91="休",AI$17=30,AK$18="×")),AI$17=31,AJ$18="×",AJ91="")))))),40,0))))</f>
        <v>0</v>
      </c>
      <c r="AJ232" s="193">
        <f t="shared" ref="AJ232" si="1452">IF(AND($D$1="二交代制",AJ$17&gt;=1,AJ$17&lt;=28,AJ91="当",AK91="明",AL91="休",AM91="当"),10,IF(AND($D$1="三交代制",AJ$17&gt;=2,AJ$17&lt;=30,OR(AJ91="準",AJ91="深"),OR(AK91="準",AK91="深"),OR(AL91="準",AL91="深")),20,IF(AND($D$1="二交代制",OR(AJ91="当",AJ91="明"),NOT(OR(AND(AJ91="当",OR(AK91="明",AJ$17=31,AK$18="×"),OR(AL91="休",AJ$17=30,AJ$17=31,AL$18="×")),AND(AJ91="明",OR(AI91="当",AJ$17=1),OR(AK91="休",AJ$17=31,AK$18="×"))))),30,IF(AND($D$1="三交代制",AI91&lt;&gt;"準",AI91&lt;&gt;"深",OR(AJ91="準",AJ91="深"),(NOT(OR(AND(AJ91="準",OR(AI91="日",AI91="休",AJ$17=1,AND(AK91&lt;&gt;"準",AK91&lt;&gt;"深",AI91="")),OR(AK91="休",AND(AK91="準",OR(AL91="休",AJ$17=30,AL$18="×")),AJ$17=31,AK$18="×",AK91="")),AND(AJ91="深",OR(AI91="休",AJ$17=1,AND(AK91&lt;&gt;"準",AK91&lt;&gt;"深",AI91="")),OR(AK91="休",AND(OR(AK91="準",AK91="深"),OR(AL91="休",AJ$17=30,AL$18="×")),AJ$17=31,AK$18="×",AK91="")))))),40,0))))</f>
        <v>0</v>
      </c>
      <c r="AK232" s="193">
        <f t="shared" ref="AK232" si="1453">IF(AND($D$1="二交代制",AK$17&gt;=1,AK$17&lt;=28,AK91="当",AL91="明",AM91="休",AN91="当"),10,IF(AND($D$1="三交代制",AK$17&gt;=2,AK$17&lt;=30,OR(AK91="準",AK91="深"),OR(AL91="準",AL91="深"),OR(AM91="準",AM91="深")),20,IF(AND($D$1="二交代制",OR(AK91="当",AK91="明"),NOT(OR(AND(AK91="当",OR(AL91="明",AK$17=31,AL$18="×"),OR(AM91="休",AK$17=30,AK$17=31,AM$18="×")),AND(AK91="明",OR(AJ91="当",AK$17=1),OR(AL91="休",AK$17=31,AL$18="×"))))),30,IF(AND($D$1="三交代制",AJ91&lt;&gt;"準",AJ91&lt;&gt;"深",OR(AK91="準",AK91="深"),(NOT(OR(AND(AK91="準",OR(AJ91="日",AJ91="休",AK$17=1,AND(AL91&lt;&gt;"準",AL91&lt;&gt;"深",AJ91="")),OR(AL91="休",AND(AL91="準",OR(AM91="休",AK$17=30,AM$18="×")),AK$17=31,AL$18="×",AL91="")),AND(AK91="深",OR(AJ91="休",AK$17=1,AND(AL91&lt;&gt;"準",AL91&lt;&gt;"深",AJ91="")),OR(AL91="休",AND(OR(AL91="準",AL91="深"),OR(AM91="休",AK$17=30,AM$18="×")),AK$17=31,AL$18="×",AL91="")))))),40,0))))</f>
        <v>0</v>
      </c>
      <c r="AL232" s="193">
        <f t="shared" ref="AL232" si="1454">IF(AND($D$1="二交代制",AL$17&gt;=1,AL$17&lt;=28,AL91="当",AM91="明",AN91="休",AO91="当"),10,IF(AND($D$1="三交代制",AL$17&gt;=2,AL$17&lt;=30,OR(AL91="準",AL91="深"),OR(AM91="準",AM91="深"),OR(AN91="準",AN91="深")),20,IF(AND($D$1="二交代制",OR(AL91="当",AL91="明"),NOT(OR(AND(AL91="当",OR(AM91="明",AL$17=31,AM$18="×"),OR(AN91="休",AL$17=30,AL$17=31,AN$18="×")),AND(AL91="明",OR(AK91="当",AL$17=1),OR(AM91="休",AL$17=31,AM$18="×"))))),30,IF(AND($D$1="三交代制",AK91&lt;&gt;"準",AK91&lt;&gt;"深",OR(AL91="準",AL91="深"),(NOT(OR(AND(AL91="準",OR(AK91="日",AK91="休",AL$17=1,AND(AM91&lt;&gt;"準",AM91&lt;&gt;"深",AK91="")),OR(AM91="休",AND(AM91="準",OR(AN91="休",AL$17=30,AN$18="×")),AL$17=31,AM$18="×",AM91="")),AND(AL91="深",OR(AK91="休",AL$17=1,AND(AM91&lt;&gt;"準",AM91&lt;&gt;"深",AK91="")),OR(AM91="休",AND(OR(AM91="準",AM91="深"),OR(AN91="休",AL$17=30,AN$18="×")),AL$17=31,AM$18="×",AM91="")))))),40,0))))</f>
        <v>0</v>
      </c>
      <c r="AM232" s="193">
        <f t="shared" ref="AM232" si="1455">IF(AND($D$1="二交代制",AM$17&gt;=1,AM$17&lt;=28,AM91="当",AN91="明",AO91="休",AP91="当"),10,IF(AND($D$1="三交代制",AM$17&gt;=2,AM$17&lt;=30,OR(AM91="準",AM91="深"),OR(AN91="準",AN91="深"),OR(AO91="準",AO91="深")),20,IF(AND($D$1="二交代制",OR(AM91="当",AM91="明"),NOT(OR(AND(AM91="当",OR(AN91="明",AM$17=31,AN$18="×"),OR(AO91="休",AM$17=30,AM$17=31,AO$18="×")),AND(AM91="明",OR(AL91="当",AM$17=1),OR(AN91="休",AM$17=31,AN$18="×"))))),30,IF(AND($D$1="三交代制",AL91&lt;&gt;"準",AL91&lt;&gt;"深",OR(AM91="準",AM91="深"),(NOT(OR(AND(AM91="準",OR(AL91="日",AL91="休",AM$17=1,AND(AN91&lt;&gt;"準",AN91&lt;&gt;"深",AL91="")),OR(AN91="休",AND(AN91="準",OR(AO91="休",AM$17=30,AO$18="×")),AM$17=31,AN$18="×",AN91="")),AND(AM91="深",OR(AL91="休",AM$17=1,AND(AN91&lt;&gt;"準",AN91&lt;&gt;"深",AL91="")),OR(AN91="休",AND(OR(AN91="準",AN91="深"),OR(AO91="休",AM$17=30,AO$18="×")),AM$17=31,AN$18="×",AN91="")))))),40,0))))</f>
        <v>0</v>
      </c>
      <c r="AN232" s="193">
        <f t="shared" ref="AN232" si="1456">IF(AND($D$1="二交代制",AN$17&gt;=1,AN$17&lt;=28,AN91="当",AO91="明",AP91="休",AQ91="当"),10,IF(AND($D$1="三交代制",AN$17&gt;=2,AN$17&lt;=30,OR(AN91="準",AN91="深"),OR(AO91="準",AO91="深"),OR(AP91="準",AP91="深")),20,IF(AND($D$1="二交代制",OR(AN91="当",AN91="明"),NOT(OR(AND(AN91="当",OR(AO91="明",AN$17=31,AO$18="×"),OR(AP91="休",AN$17=30,AN$17=31,AP$18="×")),AND(AN91="明",OR(AM91="当",AN$17=1),OR(AO91="休",AN$17=31,AO$18="×"))))),30,IF(AND($D$1="三交代制",AM91&lt;&gt;"準",AM91&lt;&gt;"深",OR(AN91="準",AN91="深"),(NOT(OR(AND(AN91="準",OR(AM91="日",AM91="休",AN$17=1,AND(AO91&lt;&gt;"準",AO91&lt;&gt;"深",AM91="")),OR(AO91="休",AND(AO91="準",OR(AP91="休",AN$17=30,AP$18="×")),AN$17=31,AO$18="×",AO91="")),AND(AN91="深",OR(AM91="休",AN$17=1,AND(AO91&lt;&gt;"準",AO91&lt;&gt;"深",AM91="")),OR(AO91="休",AND(OR(AO91="準",AO91="深"),OR(AP91="休",AN$17=30,AP$18="×")),AN$17=31,AO$18="×",AO91="")))))),40,0))))</f>
        <v>0</v>
      </c>
      <c r="AO232" s="193">
        <f t="shared" ref="AO232" si="1457">IF(AND($D$1="二交代制",AO$17&gt;=1,AO$17&lt;=28,AO91="当",AP91="明",AQ91="休",AR91="当"),10,IF(AND($D$1="三交代制",AO$17&gt;=2,AO$17&lt;=30,OR(AO91="準",AO91="深"),OR(AP91="準",AP91="深"),OR(AQ91="準",AQ91="深")),20,IF(AND($D$1="二交代制",OR(AO91="当",AO91="明"),NOT(OR(AND(AO91="当",OR(AP91="明",AO$17=31,AP$18="×"),OR(AQ91="休",AO$17=30,AO$17=31,AQ$18="×")),AND(AO91="明",OR(AN91="当",AO$17=1),OR(AP91="休",AO$17=31,AP$18="×"))))),30,IF(AND($D$1="三交代制",AN91&lt;&gt;"準",AN91&lt;&gt;"深",OR(AO91="準",AO91="深"),(NOT(OR(AND(AO91="準",OR(AN91="日",AN91="休",AO$17=1,AND(AP91&lt;&gt;"準",AP91&lt;&gt;"深",AN91="")),OR(AP91="休",AND(AP91="準",OR(AQ91="休",AO$17=30,AQ$18="×")),AO$17=31,AP$18="×",AP91="")),AND(AO91="深",OR(AN91="休",AO$17=1,AND(AP91&lt;&gt;"準",AP91&lt;&gt;"深",AN91="")),OR(AP91="休",AND(OR(AP91="準",AP91="深"),OR(AQ91="休",AO$17=30,AQ$18="×")),AO$17=31,AP$18="×",AP91="")))))),40,0))))</f>
        <v>0</v>
      </c>
      <c r="AP232" s="100"/>
      <c r="AQ232" s="100"/>
    </row>
    <row r="233" spans="4:43" x14ac:dyDescent="0.4">
      <c r="D233" s="104"/>
      <c r="E233" s="104"/>
      <c r="F233" s="104"/>
      <c r="G233" s="104"/>
      <c r="H233" s="104"/>
      <c r="I233" s="307"/>
      <c r="J233" s="202"/>
      <c r="K233" s="193"/>
      <c r="L233" s="193"/>
      <c r="M233" s="193"/>
      <c r="N233" s="193"/>
      <c r="O233" s="193"/>
      <c r="P233" s="193"/>
      <c r="Q233" s="193"/>
      <c r="R233" s="193"/>
      <c r="S233" s="193"/>
      <c r="T233" s="193"/>
      <c r="U233" s="193"/>
      <c r="V233" s="193"/>
      <c r="W233" s="193"/>
      <c r="X233" s="193"/>
      <c r="Y233" s="193"/>
      <c r="Z233" s="193"/>
      <c r="AA233" s="193"/>
      <c r="AB233" s="193"/>
      <c r="AC233" s="193"/>
      <c r="AD233" s="193"/>
      <c r="AE233" s="193"/>
      <c r="AF233" s="193"/>
      <c r="AG233" s="193"/>
      <c r="AH233" s="193"/>
      <c r="AI233" s="193"/>
      <c r="AJ233" s="193"/>
      <c r="AK233" s="193"/>
      <c r="AL233" s="193"/>
      <c r="AM233" s="193"/>
      <c r="AN233" s="193"/>
      <c r="AO233" s="193"/>
      <c r="AP233" s="100"/>
      <c r="AQ233" s="100"/>
    </row>
    <row r="234" spans="4:43" x14ac:dyDescent="0.4">
      <c r="D234" s="104"/>
      <c r="E234" s="104"/>
      <c r="F234" s="104"/>
      <c r="G234" s="104"/>
      <c r="H234" s="104"/>
      <c r="I234" s="307"/>
      <c r="J234" s="201" t="str">
        <f t="shared" ref="J234" si="1458">E93</f>
        <v>相原</v>
      </c>
      <c r="K234" s="193">
        <f t="shared" ref="K234" si="1459">IF(AND($D$1="二交代制",K$17&gt;=1,K$17&lt;=28,K93="当",L93="明",M93="休",N93="当"),10,IF(AND($D$1="三交代制",K$17&gt;=2,K$17&lt;=30,OR(K93="準",K93="深"),OR(L93="準",L93="深"),OR(M93="準",M93="深")),20,IF(AND($D$1="二交代制",OR(K93="当",K93="明"),NOT(OR(AND(K93="当",OR(L93="明",K$17=31,L$18="×"),OR(M93="休",K$17=30,K$17=31,M$18="×")),AND(K93="明",OR(J93="当",K$17=1),OR(L93="休",K$17=31,L$18="×"))))),30,IF(AND($D$1="三交代制",J93&lt;&gt;"準",J93&lt;&gt;"深",OR(K93="準",K93="深"),(NOT(OR(AND(K93="準",OR(J93="日",J93="休",K$17=1,AND(L93&lt;&gt;"準",L93&lt;&gt;"深",J93="")),OR(L93="休",AND(L93="準",OR(M93="休",K$17=30,M$18="×")),K$17=31,L$18="×",L93="")),AND(K93="深",OR(J93="休",K$17=1,AND(L93&lt;&gt;"準",L93&lt;&gt;"深",J93="")),OR(L93="休",AND(OR(L93="準",L93="深"),OR(M93="休",K$17=30,M$18="×")),K$17=31,L$18="×",L93="")))))),40,0))))</f>
        <v>0</v>
      </c>
      <c r="L234" s="193">
        <f t="shared" ref="L234" si="1460">IF(AND($D$1="二交代制",L$17&gt;=1,L$17&lt;=28,L93="当",M93="明",N93="休",O93="当"),10,IF(AND($D$1="三交代制",L$17&gt;=2,L$17&lt;=30,OR(L93="準",L93="深"),OR(M93="準",M93="深"),OR(N93="準",N93="深")),20,IF(AND($D$1="二交代制",OR(L93="当",L93="明"),NOT(OR(AND(L93="当",OR(M93="明",L$17=31,M$18="×"),OR(N93="休",L$17=30,L$17=31,N$18="×")),AND(L93="明",OR(K93="当",L$17=1),OR(M93="休",L$17=31,M$18="×"))))),30,IF(AND($D$1="三交代制",K93&lt;&gt;"準",K93&lt;&gt;"深",OR(L93="準",L93="深"),(NOT(OR(AND(L93="準",OR(K93="日",K93="休",L$17=1,AND(M93&lt;&gt;"準",M93&lt;&gt;"深",K93="")),OR(M93="休",AND(M93="準",OR(N93="休",L$17=30,N$18="×")),L$17=31,M$18="×",M93="")),AND(L93="深",OR(K93="休",L$17=1,AND(M93&lt;&gt;"準",M93&lt;&gt;"深",K93="")),OR(M93="休",AND(OR(M93="準",M93="深"),OR(N93="休",L$17=30,N$18="×")),L$17=31,M$18="×",M93="")))))),40,0))))</f>
        <v>0</v>
      </c>
      <c r="M234" s="193">
        <f t="shared" ref="M234" si="1461">IF(AND($D$1="二交代制",M$17&gt;=1,M$17&lt;=28,M93="当",N93="明",O93="休",P93="当"),10,IF(AND($D$1="三交代制",M$17&gt;=2,M$17&lt;=30,OR(M93="準",M93="深"),OR(N93="準",N93="深"),OR(O93="準",O93="深")),20,IF(AND($D$1="二交代制",OR(M93="当",M93="明"),NOT(OR(AND(M93="当",OR(N93="明",M$17=31,N$18="×"),OR(O93="休",M$17=30,M$17=31,O$18="×")),AND(M93="明",OR(L93="当",M$17=1),OR(N93="休",M$17=31,N$18="×"))))),30,IF(AND($D$1="三交代制",L93&lt;&gt;"準",L93&lt;&gt;"深",OR(M93="準",M93="深"),(NOT(OR(AND(M93="準",OR(L93="日",L93="休",M$17=1,AND(N93&lt;&gt;"準",N93&lt;&gt;"深",L93="")),OR(N93="休",AND(N93="準",OR(O93="休",M$17=30,O$18="×")),M$17=31,N$18="×",N93="")),AND(M93="深",OR(L93="休",M$17=1,AND(N93&lt;&gt;"準",N93&lt;&gt;"深",L93="")),OR(N93="休",AND(OR(N93="準",N93="深"),OR(O93="休",M$17=30,O$18="×")),M$17=31,N$18="×",N93="")))))),40,0))))</f>
        <v>0</v>
      </c>
      <c r="N234" s="193">
        <f t="shared" ref="N234" si="1462">IF(AND($D$1="二交代制",N$17&gt;=1,N$17&lt;=28,N93="当",O93="明",P93="休",Q93="当"),10,IF(AND($D$1="三交代制",N$17&gt;=2,N$17&lt;=30,OR(N93="準",N93="深"),OR(O93="準",O93="深"),OR(P93="準",P93="深")),20,IF(AND($D$1="二交代制",OR(N93="当",N93="明"),NOT(OR(AND(N93="当",OR(O93="明",N$17=31,O$18="×"),OR(P93="休",N$17=30,N$17=31,P$18="×")),AND(N93="明",OR(M93="当",N$17=1),OR(O93="休",N$17=31,O$18="×"))))),30,IF(AND($D$1="三交代制",M93&lt;&gt;"準",M93&lt;&gt;"深",OR(N93="準",N93="深"),(NOT(OR(AND(N93="準",OR(M93="日",M93="休",N$17=1,AND(O93&lt;&gt;"準",O93&lt;&gt;"深",M93="")),OR(O93="休",AND(O93="準",OR(P93="休",N$17=30,P$18="×")),N$17=31,O$18="×",O93="")),AND(N93="深",OR(M93="休",N$17=1,AND(O93&lt;&gt;"準",O93&lt;&gt;"深",M93="")),OR(O93="休",AND(OR(O93="準",O93="深"),OR(P93="休",N$17=30,P$18="×")),N$17=31,O$18="×",O93="")))))),40,0))))</f>
        <v>0</v>
      </c>
      <c r="O234" s="193">
        <f t="shared" ref="O234" si="1463">IF(AND($D$1="二交代制",O$17&gt;=1,O$17&lt;=28,O93="当",P93="明",Q93="休",R93="当"),10,IF(AND($D$1="三交代制",O$17&gt;=2,O$17&lt;=30,OR(O93="準",O93="深"),OR(P93="準",P93="深"),OR(Q93="準",Q93="深")),20,IF(AND($D$1="二交代制",OR(O93="当",O93="明"),NOT(OR(AND(O93="当",OR(P93="明",O$17=31,P$18="×"),OR(Q93="休",O$17=30,O$17=31,Q$18="×")),AND(O93="明",OR(N93="当",O$17=1),OR(P93="休",O$17=31,P$18="×"))))),30,IF(AND($D$1="三交代制",N93&lt;&gt;"準",N93&lt;&gt;"深",OR(O93="準",O93="深"),(NOT(OR(AND(O93="準",OR(N93="日",N93="休",O$17=1,AND(P93&lt;&gt;"準",P93&lt;&gt;"深",N93="")),OR(P93="休",AND(P93="準",OR(Q93="休",O$17=30,Q$18="×")),O$17=31,P$18="×",P93="")),AND(O93="深",OR(N93="休",O$17=1,AND(P93&lt;&gt;"準",P93&lt;&gt;"深",N93="")),OR(P93="休",AND(OR(P93="準",P93="深"),OR(Q93="休",O$17=30,Q$18="×")),O$17=31,P$18="×",P93="")))))),40,0))))</f>
        <v>0</v>
      </c>
      <c r="P234" s="193">
        <f t="shared" ref="P234" si="1464">IF(AND($D$1="二交代制",P$17&gt;=1,P$17&lt;=28,P93="当",Q93="明",R93="休",S93="当"),10,IF(AND($D$1="三交代制",P$17&gt;=2,P$17&lt;=30,OR(P93="準",P93="深"),OR(Q93="準",Q93="深"),OR(R93="準",R93="深")),20,IF(AND($D$1="二交代制",OR(P93="当",P93="明"),NOT(OR(AND(P93="当",OR(Q93="明",P$17=31,Q$18="×"),OR(R93="休",P$17=30,P$17=31,R$18="×")),AND(P93="明",OR(O93="当",P$17=1),OR(Q93="休",P$17=31,Q$18="×"))))),30,IF(AND($D$1="三交代制",O93&lt;&gt;"準",O93&lt;&gt;"深",OR(P93="準",P93="深"),(NOT(OR(AND(P93="準",OR(O93="日",O93="休",P$17=1,AND(Q93&lt;&gt;"準",Q93&lt;&gt;"深",O93="")),OR(Q93="休",AND(Q93="準",OR(R93="休",P$17=30,R$18="×")),P$17=31,Q$18="×",Q93="")),AND(P93="深",OR(O93="休",P$17=1,AND(Q93&lt;&gt;"準",Q93&lt;&gt;"深",O93="")),OR(Q93="休",AND(OR(Q93="準",Q93="深"),OR(R93="休",P$17=30,R$18="×")),P$17=31,Q$18="×",Q93="")))))),40,0))))</f>
        <v>0</v>
      </c>
      <c r="Q234" s="193">
        <f t="shared" ref="Q234" si="1465">IF(AND($D$1="二交代制",Q$17&gt;=1,Q$17&lt;=28,Q93="当",R93="明",S93="休",T93="当"),10,IF(AND($D$1="三交代制",Q$17&gt;=2,Q$17&lt;=30,OR(Q93="準",Q93="深"),OR(R93="準",R93="深"),OR(S93="準",S93="深")),20,IF(AND($D$1="二交代制",OR(Q93="当",Q93="明"),NOT(OR(AND(Q93="当",OR(R93="明",Q$17=31,R$18="×"),OR(S93="休",Q$17=30,Q$17=31,S$18="×")),AND(Q93="明",OR(P93="当",Q$17=1),OR(R93="休",Q$17=31,R$18="×"))))),30,IF(AND($D$1="三交代制",P93&lt;&gt;"準",P93&lt;&gt;"深",OR(Q93="準",Q93="深"),(NOT(OR(AND(Q93="準",OR(P93="日",P93="休",Q$17=1,AND(R93&lt;&gt;"準",R93&lt;&gt;"深",P93="")),OR(R93="休",AND(R93="準",OR(S93="休",Q$17=30,S$18="×")),Q$17=31,R$18="×",R93="")),AND(Q93="深",OR(P93="休",Q$17=1,AND(R93&lt;&gt;"準",R93&lt;&gt;"深",P93="")),OR(R93="休",AND(OR(R93="準",R93="深"),OR(S93="休",Q$17=30,S$18="×")),Q$17=31,R$18="×",R93="")))))),40,0))))</f>
        <v>0</v>
      </c>
      <c r="R234" s="193">
        <f t="shared" ref="R234" si="1466">IF(AND($D$1="二交代制",R$17&gt;=1,R$17&lt;=28,R93="当",S93="明",T93="休",U93="当"),10,IF(AND($D$1="三交代制",R$17&gt;=2,R$17&lt;=30,OR(R93="準",R93="深"),OR(S93="準",S93="深"),OR(T93="準",T93="深")),20,IF(AND($D$1="二交代制",OR(R93="当",R93="明"),NOT(OR(AND(R93="当",OR(S93="明",R$17=31,S$18="×"),OR(T93="休",R$17=30,R$17=31,T$18="×")),AND(R93="明",OR(Q93="当",R$17=1),OR(S93="休",R$17=31,S$18="×"))))),30,IF(AND($D$1="三交代制",Q93&lt;&gt;"準",Q93&lt;&gt;"深",OR(R93="準",R93="深"),(NOT(OR(AND(R93="準",OR(Q93="日",Q93="休",R$17=1,AND(S93&lt;&gt;"準",S93&lt;&gt;"深",Q93="")),OR(S93="休",AND(S93="準",OR(T93="休",R$17=30,T$18="×")),R$17=31,S$18="×",S93="")),AND(R93="深",OR(Q93="休",R$17=1,AND(S93&lt;&gt;"準",S93&lt;&gt;"深",Q93="")),OR(S93="休",AND(OR(S93="準",S93="深"),OR(T93="休",R$17=30,T$18="×")),R$17=31,S$18="×",S93="")))))),40,0))))</f>
        <v>0</v>
      </c>
      <c r="S234" s="193">
        <f t="shared" ref="S234" si="1467">IF(AND($D$1="二交代制",S$17&gt;=1,S$17&lt;=28,S93="当",T93="明",U93="休",V93="当"),10,IF(AND($D$1="三交代制",S$17&gt;=2,S$17&lt;=30,OR(S93="準",S93="深"),OR(T93="準",T93="深"),OR(U93="準",U93="深")),20,IF(AND($D$1="二交代制",OR(S93="当",S93="明"),NOT(OR(AND(S93="当",OR(T93="明",S$17=31,T$18="×"),OR(U93="休",S$17=30,S$17=31,U$18="×")),AND(S93="明",OR(R93="当",S$17=1),OR(T93="休",S$17=31,T$18="×"))))),30,IF(AND($D$1="三交代制",R93&lt;&gt;"準",R93&lt;&gt;"深",OR(S93="準",S93="深"),(NOT(OR(AND(S93="準",OR(R93="日",R93="休",S$17=1,AND(T93&lt;&gt;"準",T93&lt;&gt;"深",R93="")),OR(T93="休",AND(T93="準",OR(U93="休",S$17=30,U$18="×")),S$17=31,T$18="×",T93="")),AND(S93="深",OR(R93="休",S$17=1,AND(T93&lt;&gt;"準",T93&lt;&gt;"深",R93="")),OR(T93="休",AND(OR(T93="準",T93="深"),OR(U93="休",S$17=30,U$18="×")),S$17=31,T$18="×",T93="")))))),40,0))))</f>
        <v>0</v>
      </c>
      <c r="T234" s="193">
        <f t="shared" ref="T234" si="1468">IF(AND($D$1="二交代制",T$17&gt;=1,T$17&lt;=28,T93="当",U93="明",V93="休",W93="当"),10,IF(AND($D$1="三交代制",T$17&gt;=2,T$17&lt;=30,OR(T93="準",T93="深"),OR(U93="準",U93="深"),OR(V93="準",V93="深")),20,IF(AND($D$1="二交代制",OR(T93="当",T93="明"),NOT(OR(AND(T93="当",OR(U93="明",T$17=31,U$18="×"),OR(V93="休",T$17=30,T$17=31,V$18="×")),AND(T93="明",OR(S93="当",T$17=1),OR(U93="休",T$17=31,U$18="×"))))),30,IF(AND($D$1="三交代制",S93&lt;&gt;"準",S93&lt;&gt;"深",OR(T93="準",T93="深"),(NOT(OR(AND(T93="準",OR(S93="日",S93="休",T$17=1,AND(U93&lt;&gt;"準",U93&lt;&gt;"深",S93="")),OR(U93="休",AND(U93="準",OR(V93="休",T$17=30,V$18="×")),T$17=31,U$18="×",U93="")),AND(T93="深",OR(S93="休",T$17=1,AND(U93&lt;&gt;"準",U93&lt;&gt;"深",S93="")),OR(U93="休",AND(OR(U93="準",U93="深"),OR(V93="休",T$17=30,V$18="×")),T$17=31,U$18="×",U93="")))))),40,0))))</f>
        <v>0</v>
      </c>
      <c r="U234" s="193">
        <f t="shared" ref="U234" si="1469">IF(AND($D$1="二交代制",U$17&gt;=1,U$17&lt;=28,U93="当",V93="明",W93="休",X93="当"),10,IF(AND($D$1="三交代制",U$17&gt;=2,U$17&lt;=30,OR(U93="準",U93="深"),OR(V93="準",V93="深"),OR(W93="準",W93="深")),20,IF(AND($D$1="二交代制",OR(U93="当",U93="明"),NOT(OR(AND(U93="当",OR(V93="明",U$17=31,V$18="×"),OR(W93="休",U$17=30,U$17=31,W$18="×")),AND(U93="明",OR(T93="当",U$17=1),OR(V93="休",U$17=31,V$18="×"))))),30,IF(AND($D$1="三交代制",T93&lt;&gt;"準",T93&lt;&gt;"深",OR(U93="準",U93="深"),(NOT(OR(AND(U93="準",OR(T93="日",T93="休",U$17=1,AND(V93&lt;&gt;"準",V93&lt;&gt;"深",T93="")),OR(V93="休",AND(V93="準",OR(W93="休",U$17=30,W$18="×")),U$17=31,V$18="×",V93="")),AND(U93="深",OR(T93="休",U$17=1,AND(V93&lt;&gt;"準",V93&lt;&gt;"深",T93="")),OR(V93="休",AND(OR(V93="準",V93="深"),OR(W93="休",U$17=30,W$18="×")),U$17=31,V$18="×",V93="")))))),40,0))))</f>
        <v>0</v>
      </c>
      <c r="V234" s="193">
        <f t="shared" ref="V234" si="1470">IF(AND($D$1="二交代制",V$17&gt;=1,V$17&lt;=28,V93="当",W93="明",X93="休",Y93="当"),10,IF(AND($D$1="三交代制",V$17&gt;=2,V$17&lt;=30,OR(V93="準",V93="深"),OR(W93="準",W93="深"),OR(X93="準",X93="深")),20,IF(AND($D$1="二交代制",OR(V93="当",V93="明"),NOT(OR(AND(V93="当",OR(W93="明",V$17=31,W$18="×"),OR(X93="休",V$17=30,V$17=31,X$18="×")),AND(V93="明",OR(U93="当",V$17=1),OR(W93="休",V$17=31,W$18="×"))))),30,IF(AND($D$1="三交代制",U93&lt;&gt;"準",U93&lt;&gt;"深",OR(V93="準",V93="深"),(NOT(OR(AND(V93="準",OR(U93="日",U93="休",V$17=1,AND(W93&lt;&gt;"準",W93&lt;&gt;"深",U93="")),OR(W93="休",AND(W93="準",OR(X93="休",V$17=30,X$18="×")),V$17=31,W$18="×",W93="")),AND(V93="深",OR(U93="休",V$17=1,AND(W93&lt;&gt;"準",W93&lt;&gt;"深",U93="")),OR(W93="休",AND(OR(W93="準",W93="深"),OR(X93="休",V$17=30,X$18="×")),V$17=31,W$18="×",W93="")))))),40,0))))</f>
        <v>0</v>
      </c>
      <c r="W234" s="193">
        <f t="shared" ref="W234" si="1471">IF(AND($D$1="二交代制",W$17&gt;=1,W$17&lt;=28,W93="当",X93="明",Y93="休",Z93="当"),10,IF(AND($D$1="三交代制",W$17&gt;=2,W$17&lt;=30,OR(W93="準",W93="深"),OR(X93="準",X93="深"),OR(Y93="準",Y93="深")),20,IF(AND($D$1="二交代制",OR(W93="当",W93="明"),NOT(OR(AND(W93="当",OR(X93="明",W$17=31,X$18="×"),OR(Y93="休",W$17=30,W$17=31,Y$18="×")),AND(W93="明",OR(V93="当",W$17=1),OR(X93="休",W$17=31,X$18="×"))))),30,IF(AND($D$1="三交代制",V93&lt;&gt;"準",V93&lt;&gt;"深",OR(W93="準",W93="深"),(NOT(OR(AND(W93="準",OR(V93="日",V93="休",W$17=1,AND(X93&lt;&gt;"準",X93&lt;&gt;"深",V93="")),OR(X93="休",AND(X93="準",OR(Y93="休",W$17=30,Y$18="×")),W$17=31,X$18="×",X93="")),AND(W93="深",OR(V93="休",W$17=1,AND(X93&lt;&gt;"準",X93&lt;&gt;"深",V93="")),OR(X93="休",AND(OR(X93="準",X93="深"),OR(Y93="休",W$17=30,Y$18="×")),W$17=31,X$18="×",X93="")))))),40,0))))</f>
        <v>0</v>
      </c>
      <c r="X234" s="193">
        <f t="shared" ref="X234" si="1472">IF(AND($D$1="二交代制",X$17&gt;=1,X$17&lt;=28,X93="当",Y93="明",Z93="休",AA93="当"),10,IF(AND($D$1="三交代制",X$17&gt;=2,X$17&lt;=30,OR(X93="準",X93="深"),OR(Y93="準",Y93="深"),OR(Z93="準",Z93="深")),20,IF(AND($D$1="二交代制",OR(X93="当",X93="明"),NOT(OR(AND(X93="当",OR(Y93="明",X$17=31,Y$18="×"),OR(Z93="休",X$17=30,X$17=31,Z$18="×")),AND(X93="明",OR(W93="当",X$17=1),OR(Y93="休",X$17=31,Y$18="×"))))),30,IF(AND($D$1="三交代制",W93&lt;&gt;"準",W93&lt;&gt;"深",OR(X93="準",X93="深"),(NOT(OR(AND(X93="準",OR(W93="日",W93="休",X$17=1,AND(Y93&lt;&gt;"準",Y93&lt;&gt;"深",W93="")),OR(Y93="休",AND(Y93="準",OR(Z93="休",X$17=30,Z$18="×")),X$17=31,Y$18="×",Y93="")),AND(X93="深",OR(W93="休",X$17=1,AND(Y93&lt;&gt;"準",Y93&lt;&gt;"深",W93="")),OR(Y93="休",AND(OR(Y93="準",Y93="深"),OR(Z93="休",X$17=30,Z$18="×")),X$17=31,Y$18="×",Y93="")))))),40,0))))</f>
        <v>0</v>
      </c>
      <c r="Y234" s="193">
        <f t="shared" ref="Y234" si="1473">IF(AND($D$1="二交代制",Y$17&gt;=1,Y$17&lt;=28,Y93="当",Z93="明",AA93="休",AB93="当"),10,IF(AND($D$1="三交代制",Y$17&gt;=2,Y$17&lt;=30,OR(Y93="準",Y93="深"),OR(Z93="準",Z93="深"),OR(AA93="準",AA93="深")),20,IF(AND($D$1="二交代制",OR(Y93="当",Y93="明"),NOT(OR(AND(Y93="当",OR(Z93="明",Y$17=31,Z$18="×"),OR(AA93="休",Y$17=30,Y$17=31,AA$18="×")),AND(Y93="明",OR(X93="当",Y$17=1),OR(Z93="休",Y$17=31,Z$18="×"))))),30,IF(AND($D$1="三交代制",X93&lt;&gt;"準",X93&lt;&gt;"深",OR(Y93="準",Y93="深"),(NOT(OR(AND(Y93="準",OR(X93="日",X93="休",Y$17=1,AND(Z93&lt;&gt;"準",Z93&lt;&gt;"深",X93="")),OR(Z93="休",AND(Z93="準",OR(AA93="休",Y$17=30,AA$18="×")),Y$17=31,Z$18="×",Z93="")),AND(Y93="深",OR(X93="休",Y$17=1,AND(Z93&lt;&gt;"準",Z93&lt;&gt;"深",X93="")),OR(Z93="休",AND(OR(Z93="準",Z93="深"),OR(AA93="休",Y$17=30,AA$18="×")),Y$17=31,Z$18="×",Z93="")))))),40,0))))</f>
        <v>0</v>
      </c>
      <c r="Z234" s="193">
        <f t="shared" ref="Z234" si="1474">IF(AND($D$1="二交代制",Z$17&gt;=1,Z$17&lt;=28,Z93="当",AA93="明",AB93="休",AC93="当"),10,IF(AND($D$1="三交代制",Z$17&gt;=2,Z$17&lt;=30,OR(Z93="準",Z93="深"),OR(AA93="準",AA93="深"),OR(AB93="準",AB93="深")),20,IF(AND($D$1="二交代制",OR(Z93="当",Z93="明"),NOT(OR(AND(Z93="当",OR(AA93="明",Z$17=31,AA$18="×"),OR(AB93="休",Z$17=30,Z$17=31,AB$18="×")),AND(Z93="明",OR(Y93="当",Z$17=1),OR(AA93="休",Z$17=31,AA$18="×"))))),30,IF(AND($D$1="三交代制",Y93&lt;&gt;"準",Y93&lt;&gt;"深",OR(Z93="準",Z93="深"),(NOT(OR(AND(Z93="準",OR(Y93="日",Y93="休",Z$17=1,AND(AA93&lt;&gt;"準",AA93&lt;&gt;"深",Y93="")),OR(AA93="休",AND(AA93="準",OR(AB93="休",Z$17=30,AB$18="×")),Z$17=31,AA$18="×",AA93="")),AND(Z93="深",OR(Y93="休",Z$17=1,AND(AA93&lt;&gt;"準",AA93&lt;&gt;"深",Y93="")),OR(AA93="休",AND(OR(AA93="準",AA93="深"),OR(AB93="休",Z$17=30,AB$18="×")),Z$17=31,AA$18="×",AA93="")))))),40,0))))</f>
        <v>0</v>
      </c>
      <c r="AA234" s="193">
        <f t="shared" ref="AA234" si="1475">IF(AND($D$1="二交代制",AA$17&gt;=1,AA$17&lt;=28,AA93="当",AB93="明",AC93="休",AD93="当"),10,IF(AND($D$1="三交代制",AA$17&gt;=2,AA$17&lt;=30,OR(AA93="準",AA93="深"),OR(AB93="準",AB93="深"),OR(AC93="準",AC93="深")),20,IF(AND($D$1="二交代制",OR(AA93="当",AA93="明"),NOT(OR(AND(AA93="当",OR(AB93="明",AA$17=31,AB$18="×"),OR(AC93="休",AA$17=30,AA$17=31,AC$18="×")),AND(AA93="明",OR(Z93="当",AA$17=1),OR(AB93="休",AA$17=31,AB$18="×"))))),30,IF(AND($D$1="三交代制",Z93&lt;&gt;"準",Z93&lt;&gt;"深",OR(AA93="準",AA93="深"),(NOT(OR(AND(AA93="準",OR(Z93="日",Z93="休",AA$17=1,AND(AB93&lt;&gt;"準",AB93&lt;&gt;"深",Z93="")),OR(AB93="休",AND(AB93="準",OR(AC93="休",AA$17=30,AC$18="×")),AA$17=31,AB$18="×",AB93="")),AND(AA93="深",OR(Z93="休",AA$17=1,AND(AB93&lt;&gt;"準",AB93&lt;&gt;"深",Z93="")),OR(AB93="休",AND(OR(AB93="準",AB93="深"),OR(AC93="休",AA$17=30,AC$18="×")),AA$17=31,AB$18="×",AB93="")))))),40,0))))</f>
        <v>0</v>
      </c>
      <c r="AB234" s="193">
        <f t="shared" ref="AB234" si="1476">IF(AND($D$1="二交代制",AB$17&gt;=1,AB$17&lt;=28,AB93="当",AC93="明",AD93="休",AE93="当"),10,IF(AND($D$1="三交代制",AB$17&gt;=2,AB$17&lt;=30,OR(AB93="準",AB93="深"),OR(AC93="準",AC93="深"),OR(AD93="準",AD93="深")),20,IF(AND($D$1="二交代制",OR(AB93="当",AB93="明"),NOT(OR(AND(AB93="当",OR(AC93="明",AB$17=31,AC$18="×"),OR(AD93="休",AB$17=30,AB$17=31,AD$18="×")),AND(AB93="明",OR(AA93="当",AB$17=1),OR(AC93="休",AB$17=31,AC$18="×"))))),30,IF(AND($D$1="三交代制",AA93&lt;&gt;"準",AA93&lt;&gt;"深",OR(AB93="準",AB93="深"),(NOT(OR(AND(AB93="準",OR(AA93="日",AA93="休",AB$17=1,AND(AC93&lt;&gt;"準",AC93&lt;&gt;"深",AA93="")),OR(AC93="休",AND(AC93="準",OR(AD93="休",AB$17=30,AD$18="×")),AB$17=31,AC$18="×",AC93="")),AND(AB93="深",OR(AA93="休",AB$17=1,AND(AC93&lt;&gt;"準",AC93&lt;&gt;"深",AA93="")),OR(AC93="休",AND(OR(AC93="準",AC93="深"),OR(AD93="休",AB$17=30,AD$18="×")),AB$17=31,AC$18="×",AC93="")))))),40,0))))</f>
        <v>0</v>
      </c>
      <c r="AC234" s="193">
        <f t="shared" ref="AC234" si="1477">IF(AND($D$1="二交代制",AC$17&gt;=1,AC$17&lt;=28,AC93="当",AD93="明",AE93="休",AF93="当"),10,IF(AND($D$1="三交代制",AC$17&gt;=2,AC$17&lt;=30,OR(AC93="準",AC93="深"),OR(AD93="準",AD93="深"),OR(AE93="準",AE93="深")),20,IF(AND($D$1="二交代制",OR(AC93="当",AC93="明"),NOT(OR(AND(AC93="当",OR(AD93="明",AC$17=31,AD$18="×"),OR(AE93="休",AC$17=30,AC$17=31,AE$18="×")),AND(AC93="明",OR(AB93="当",AC$17=1),OR(AD93="休",AC$17=31,AD$18="×"))))),30,IF(AND($D$1="三交代制",AB93&lt;&gt;"準",AB93&lt;&gt;"深",OR(AC93="準",AC93="深"),(NOT(OR(AND(AC93="準",OR(AB93="日",AB93="休",AC$17=1,AND(AD93&lt;&gt;"準",AD93&lt;&gt;"深",AB93="")),OR(AD93="休",AND(AD93="準",OR(AE93="休",AC$17=30,AE$18="×")),AC$17=31,AD$18="×",AD93="")),AND(AC93="深",OR(AB93="休",AC$17=1,AND(AD93&lt;&gt;"準",AD93&lt;&gt;"深",AB93="")),OR(AD93="休",AND(OR(AD93="準",AD93="深"),OR(AE93="休",AC$17=30,AE$18="×")),AC$17=31,AD$18="×",AD93="")))))),40,0))))</f>
        <v>0</v>
      </c>
      <c r="AD234" s="193">
        <f t="shared" ref="AD234" si="1478">IF(AND($D$1="二交代制",AD$17&gt;=1,AD$17&lt;=28,AD93="当",AE93="明",AF93="休",AG93="当"),10,IF(AND($D$1="三交代制",AD$17&gt;=2,AD$17&lt;=30,OR(AD93="準",AD93="深"),OR(AE93="準",AE93="深"),OR(AF93="準",AF93="深")),20,IF(AND($D$1="二交代制",OR(AD93="当",AD93="明"),NOT(OR(AND(AD93="当",OR(AE93="明",AD$17=31,AE$18="×"),OR(AF93="休",AD$17=30,AD$17=31,AF$18="×")),AND(AD93="明",OR(AC93="当",AD$17=1),OR(AE93="休",AD$17=31,AE$18="×"))))),30,IF(AND($D$1="三交代制",AC93&lt;&gt;"準",AC93&lt;&gt;"深",OR(AD93="準",AD93="深"),(NOT(OR(AND(AD93="準",OR(AC93="日",AC93="休",AD$17=1,AND(AE93&lt;&gt;"準",AE93&lt;&gt;"深",AC93="")),OR(AE93="休",AND(AE93="準",OR(AF93="休",AD$17=30,AF$18="×")),AD$17=31,AE$18="×",AE93="")),AND(AD93="深",OR(AC93="休",AD$17=1,AND(AE93&lt;&gt;"準",AE93&lt;&gt;"深",AC93="")),OR(AE93="休",AND(OR(AE93="準",AE93="深"),OR(AF93="休",AD$17=30,AF$18="×")),AD$17=31,AE$18="×",AE93="")))))),40,0))))</f>
        <v>0</v>
      </c>
      <c r="AE234" s="193">
        <f t="shared" ref="AE234" si="1479">IF(AND($D$1="二交代制",AE$17&gt;=1,AE$17&lt;=28,AE93="当",AF93="明",AG93="休",AH93="当"),10,IF(AND($D$1="三交代制",AE$17&gt;=2,AE$17&lt;=30,OR(AE93="準",AE93="深"),OR(AF93="準",AF93="深"),OR(AG93="準",AG93="深")),20,IF(AND($D$1="二交代制",OR(AE93="当",AE93="明"),NOT(OR(AND(AE93="当",OR(AF93="明",AE$17=31,AF$18="×"),OR(AG93="休",AE$17=30,AE$17=31,AG$18="×")),AND(AE93="明",OR(AD93="当",AE$17=1),OR(AF93="休",AE$17=31,AF$18="×"))))),30,IF(AND($D$1="三交代制",AD93&lt;&gt;"準",AD93&lt;&gt;"深",OR(AE93="準",AE93="深"),(NOT(OR(AND(AE93="準",OR(AD93="日",AD93="休",AE$17=1,AND(AF93&lt;&gt;"準",AF93&lt;&gt;"深",AD93="")),OR(AF93="休",AND(AF93="準",OR(AG93="休",AE$17=30,AG$18="×")),AE$17=31,AF$18="×",AF93="")),AND(AE93="深",OR(AD93="休",AE$17=1,AND(AF93&lt;&gt;"準",AF93&lt;&gt;"深",AD93="")),OR(AF93="休",AND(OR(AF93="準",AF93="深"),OR(AG93="休",AE$17=30,AG$18="×")),AE$17=31,AF$18="×",AF93="")))))),40,0))))</f>
        <v>0</v>
      </c>
      <c r="AF234" s="193">
        <f t="shared" ref="AF234" si="1480">IF(AND($D$1="二交代制",AF$17&gt;=1,AF$17&lt;=28,AF93="当",AG93="明",AH93="休",AI93="当"),10,IF(AND($D$1="三交代制",AF$17&gt;=2,AF$17&lt;=30,OR(AF93="準",AF93="深"),OR(AG93="準",AG93="深"),OR(AH93="準",AH93="深")),20,IF(AND($D$1="二交代制",OR(AF93="当",AF93="明"),NOT(OR(AND(AF93="当",OR(AG93="明",AF$17=31,AG$18="×"),OR(AH93="休",AF$17=30,AF$17=31,AH$18="×")),AND(AF93="明",OR(AE93="当",AF$17=1),OR(AG93="休",AF$17=31,AG$18="×"))))),30,IF(AND($D$1="三交代制",AE93&lt;&gt;"準",AE93&lt;&gt;"深",OR(AF93="準",AF93="深"),(NOT(OR(AND(AF93="準",OR(AE93="日",AE93="休",AF$17=1,AND(AG93&lt;&gt;"準",AG93&lt;&gt;"深",AE93="")),OR(AG93="休",AND(AG93="準",OR(AH93="休",AF$17=30,AH$18="×")),AF$17=31,AG$18="×",AG93="")),AND(AF93="深",OR(AE93="休",AF$17=1,AND(AG93&lt;&gt;"準",AG93&lt;&gt;"深",AE93="")),OR(AG93="休",AND(OR(AG93="準",AG93="深"),OR(AH93="休",AF$17=30,AH$18="×")),AF$17=31,AG$18="×",AG93="")))))),40,0))))</f>
        <v>0</v>
      </c>
      <c r="AG234" s="193">
        <f t="shared" ref="AG234" si="1481">IF(AND($D$1="二交代制",AG$17&gt;=1,AG$17&lt;=28,AG93="当",AH93="明",AI93="休",AJ93="当"),10,IF(AND($D$1="三交代制",AG$17&gt;=2,AG$17&lt;=30,OR(AG93="準",AG93="深"),OR(AH93="準",AH93="深"),OR(AI93="準",AI93="深")),20,IF(AND($D$1="二交代制",OR(AG93="当",AG93="明"),NOT(OR(AND(AG93="当",OR(AH93="明",AG$17=31,AH$18="×"),OR(AI93="休",AG$17=30,AG$17=31,AI$18="×")),AND(AG93="明",OR(AF93="当",AG$17=1),OR(AH93="休",AG$17=31,AH$18="×"))))),30,IF(AND($D$1="三交代制",AF93&lt;&gt;"準",AF93&lt;&gt;"深",OR(AG93="準",AG93="深"),(NOT(OR(AND(AG93="準",OR(AF93="日",AF93="休",AG$17=1,AND(AH93&lt;&gt;"準",AH93&lt;&gt;"深",AF93="")),OR(AH93="休",AND(AH93="準",OR(AI93="休",AG$17=30,AI$18="×")),AG$17=31,AH$18="×",AH93="")),AND(AG93="深",OR(AF93="休",AG$17=1,AND(AH93&lt;&gt;"準",AH93&lt;&gt;"深",AF93="")),OR(AH93="休",AND(OR(AH93="準",AH93="深"),OR(AI93="休",AG$17=30,AI$18="×")),AG$17=31,AH$18="×",AH93="")))))),40,0))))</f>
        <v>0</v>
      </c>
      <c r="AH234" s="193">
        <f t="shared" ref="AH234" si="1482">IF(AND($D$1="二交代制",AH$17&gt;=1,AH$17&lt;=28,AH93="当",AI93="明",AJ93="休",AK93="当"),10,IF(AND($D$1="三交代制",AH$17&gt;=2,AH$17&lt;=30,OR(AH93="準",AH93="深"),OR(AI93="準",AI93="深"),OR(AJ93="準",AJ93="深")),20,IF(AND($D$1="二交代制",OR(AH93="当",AH93="明"),NOT(OR(AND(AH93="当",OR(AI93="明",AH$17=31,AI$18="×"),OR(AJ93="休",AH$17=30,AH$17=31,AJ$18="×")),AND(AH93="明",OR(AG93="当",AH$17=1),OR(AI93="休",AH$17=31,AI$18="×"))))),30,IF(AND($D$1="三交代制",AG93&lt;&gt;"準",AG93&lt;&gt;"深",OR(AH93="準",AH93="深"),(NOT(OR(AND(AH93="準",OR(AG93="日",AG93="休",AH$17=1,AND(AI93&lt;&gt;"準",AI93&lt;&gt;"深",AG93="")),OR(AI93="休",AND(AI93="準",OR(AJ93="休",AH$17=30,AJ$18="×")),AH$17=31,AI$18="×",AI93="")),AND(AH93="深",OR(AG93="休",AH$17=1,AND(AI93&lt;&gt;"準",AI93&lt;&gt;"深",AG93="")),OR(AI93="休",AND(OR(AI93="準",AI93="深"),OR(AJ93="休",AH$17=30,AJ$18="×")),AH$17=31,AI$18="×",AI93="")))))),40,0))))</f>
        <v>0</v>
      </c>
      <c r="AI234" s="193">
        <f t="shared" ref="AI234" si="1483">IF(AND($D$1="二交代制",AI$17&gt;=1,AI$17&lt;=28,AI93="当",AJ93="明",AK93="休",AL93="当"),10,IF(AND($D$1="三交代制",AI$17&gt;=2,AI$17&lt;=30,OR(AI93="準",AI93="深"),OR(AJ93="準",AJ93="深"),OR(AK93="準",AK93="深")),20,IF(AND($D$1="二交代制",OR(AI93="当",AI93="明"),NOT(OR(AND(AI93="当",OR(AJ93="明",AI$17=31,AJ$18="×"),OR(AK93="休",AI$17=30,AI$17=31,AK$18="×")),AND(AI93="明",OR(AH93="当",AI$17=1),OR(AJ93="休",AI$17=31,AJ$18="×"))))),30,IF(AND($D$1="三交代制",AH93&lt;&gt;"準",AH93&lt;&gt;"深",OR(AI93="準",AI93="深"),(NOT(OR(AND(AI93="準",OR(AH93="日",AH93="休",AI$17=1,AND(AJ93&lt;&gt;"準",AJ93&lt;&gt;"深",AH93="")),OR(AJ93="休",AND(AJ93="準",OR(AK93="休",AI$17=30,AK$18="×")),AI$17=31,AJ$18="×",AJ93="")),AND(AI93="深",OR(AH93="休",AI$17=1,AND(AJ93&lt;&gt;"準",AJ93&lt;&gt;"深",AH93="")),OR(AJ93="休",AND(OR(AJ93="準",AJ93="深"),OR(AK93="休",AI$17=30,AK$18="×")),AI$17=31,AJ$18="×",AJ93="")))))),40,0))))</f>
        <v>0</v>
      </c>
      <c r="AJ234" s="193">
        <f t="shared" ref="AJ234" si="1484">IF(AND($D$1="二交代制",AJ$17&gt;=1,AJ$17&lt;=28,AJ93="当",AK93="明",AL93="休",AM93="当"),10,IF(AND($D$1="三交代制",AJ$17&gt;=2,AJ$17&lt;=30,OR(AJ93="準",AJ93="深"),OR(AK93="準",AK93="深"),OR(AL93="準",AL93="深")),20,IF(AND($D$1="二交代制",OR(AJ93="当",AJ93="明"),NOT(OR(AND(AJ93="当",OR(AK93="明",AJ$17=31,AK$18="×"),OR(AL93="休",AJ$17=30,AJ$17=31,AL$18="×")),AND(AJ93="明",OR(AI93="当",AJ$17=1),OR(AK93="休",AJ$17=31,AK$18="×"))))),30,IF(AND($D$1="三交代制",AI93&lt;&gt;"準",AI93&lt;&gt;"深",OR(AJ93="準",AJ93="深"),(NOT(OR(AND(AJ93="準",OR(AI93="日",AI93="休",AJ$17=1,AND(AK93&lt;&gt;"準",AK93&lt;&gt;"深",AI93="")),OR(AK93="休",AND(AK93="準",OR(AL93="休",AJ$17=30,AL$18="×")),AJ$17=31,AK$18="×",AK93="")),AND(AJ93="深",OR(AI93="休",AJ$17=1,AND(AK93&lt;&gt;"準",AK93&lt;&gt;"深",AI93="")),OR(AK93="休",AND(OR(AK93="準",AK93="深"),OR(AL93="休",AJ$17=30,AL$18="×")),AJ$17=31,AK$18="×",AK93="")))))),40,0))))</f>
        <v>0</v>
      </c>
      <c r="AK234" s="193">
        <f t="shared" ref="AK234" si="1485">IF(AND($D$1="二交代制",AK$17&gt;=1,AK$17&lt;=28,AK93="当",AL93="明",AM93="休",AN93="当"),10,IF(AND($D$1="三交代制",AK$17&gt;=2,AK$17&lt;=30,OR(AK93="準",AK93="深"),OR(AL93="準",AL93="深"),OR(AM93="準",AM93="深")),20,IF(AND($D$1="二交代制",OR(AK93="当",AK93="明"),NOT(OR(AND(AK93="当",OR(AL93="明",AK$17=31,AL$18="×"),OR(AM93="休",AK$17=30,AK$17=31,AM$18="×")),AND(AK93="明",OR(AJ93="当",AK$17=1),OR(AL93="休",AK$17=31,AL$18="×"))))),30,IF(AND($D$1="三交代制",AJ93&lt;&gt;"準",AJ93&lt;&gt;"深",OR(AK93="準",AK93="深"),(NOT(OR(AND(AK93="準",OR(AJ93="日",AJ93="休",AK$17=1,AND(AL93&lt;&gt;"準",AL93&lt;&gt;"深",AJ93="")),OR(AL93="休",AND(AL93="準",OR(AM93="休",AK$17=30,AM$18="×")),AK$17=31,AL$18="×",AL93="")),AND(AK93="深",OR(AJ93="休",AK$17=1,AND(AL93&lt;&gt;"準",AL93&lt;&gt;"深",AJ93="")),OR(AL93="休",AND(OR(AL93="準",AL93="深"),OR(AM93="休",AK$17=30,AM$18="×")),AK$17=31,AL$18="×",AL93="")))))),40,0))))</f>
        <v>0</v>
      </c>
      <c r="AL234" s="193">
        <f t="shared" ref="AL234" si="1486">IF(AND($D$1="二交代制",AL$17&gt;=1,AL$17&lt;=28,AL93="当",AM93="明",AN93="休",AO93="当"),10,IF(AND($D$1="三交代制",AL$17&gt;=2,AL$17&lt;=30,OR(AL93="準",AL93="深"),OR(AM93="準",AM93="深"),OR(AN93="準",AN93="深")),20,IF(AND($D$1="二交代制",OR(AL93="当",AL93="明"),NOT(OR(AND(AL93="当",OR(AM93="明",AL$17=31,AM$18="×"),OR(AN93="休",AL$17=30,AL$17=31,AN$18="×")),AND(AL93="明",OR(AK93="当",AL$17=1),OR(AM93="休",AL$17=31,AM$18="×"))))),30,IF(AND($D$1="三交代制",AK93&lt;&gt;"準",AK93&lt;&gt;"深",OR(AL93="準",AL93="深"),(NOT(OR(AND(AL93="準",OR(AK93="日",AK93="休",AL$17=1,AND(AM93&lt;&gt;"準",AM93&lt;&gt;"深",AK93="")),OR(AM93="休",AND(AM93="準",OR(AN93="休",AL$17=30,AN$18="×")),AL$17=31,AM$18="×",AM93="")),AND(AL93="深",OR(AK93="休",AL$17=1,AND(AM93&lt;&gt;"準",AM93&lt;&gt;"深",AK93="")),OR(AM93="休",AND(OR(AM93="準",AM93="深"),OR(AN93="休",AL$17=30,AN$18="×")),AL$17=31,AM$18="×",AM93="")))))),40,0))))</f>
        <v>0</v>
      </c>
      <c r="AM234" s="193">
        <f t="shared" ref="AM234" si="1487">IF(AND($D$1="二交代制",AM$17&gt;=1,AM$17&lt;=28,AM93="当",AN93="明",AO93="休",AP93="当"),10,IF(AND($D$1="三交代制",AM$17&gt;=2,AM$17&lt;=30,OR(AM93="準",AM93="深"),OR(AN93="準",AN93="深"),OR(AO93="準",AO93="深")),20,IF(AND($D$1="二交代制",OR(AM93="当",AM93="明"),NOT(OR(AND(AM93="当",OR(AN93="明",AM$17=31,AN$18="×"),OR(AO93="休",AM$17=30,AM$17=31,AO$18="×")),AND(AM93="明",OR(AL93="当",AM$17=1),OR(AN93="休",AM$17=31,AN$18="×"))))),30,IF(AND($D$1="三交代制",AL93&lt;&gt;"準",AL93&lt;&gt;"深",OR(AM93="準",AM93="深"),(NOT(OR(AND(AM93="準",OR(AL93="日",AL93="休",AM$17=1,AND(AN93&lt;&gt;"準",AN93&lt;&gt;"深",AL93="")),OR(AN93="休",AND(AN93="準",OR(AO93="休",AM$17=30,AO$18="×")),AM$17=31,AN$18="×",AN93="")),AND(AM93="深",OR(AL93="休",AM$17=1,AND(AN93&lt;&gt;"準",AN93&lt;&gt;"深",AL93="")),OR(AN93="休",AND(OR(AN93="準",AN93="深"),OR(AO93="休",AM$17=30,AO$18="×")),AM$17=31,AN$18="×",AN93="")))))),40,0))))</f>
        <v>0</v>
      </c>
      <c r="AN234" s="193">
        <f t="shared" ref="AN234" si="1488">IF(AND($D$1="二交代制",AN$17&gt;=1,AN$17&lt;=28,AN93="当",AO93="明",AP93="休",AQ93="当"),10,IF(AND($D$1="三交代制",AN$17&gt;=2,AN$17&lt;=30,OR(AN93="準",AN93="深"),OR(AO93="準",AO93="深"),OR(AP93="準",AP93="深")),20,IF(AND($D$1="二交代制",OR(AN93="当",AN93="明"),NOT(OR(AND(AN93="当",OR(AO93="明",AN$17=31,AO$18="×"),OR(AP93="休",AN$17=30,AN$17=31,AP$18="×")),AND(AN93="明",OR(AM93="当",AN$17=1),OR(AO93="休",AN$17=31,AO$18="×"))))),30,IF(AND($D$1="三交代制",AM93&lt;&gt;"準",AM93&lt;&gt;"深",OR(AN93="準",AN93="深"),(NOT(OR(AND(AN93="準",OR(AM93="日",AM93="休",AN$17=1,AND(AO93&lt;&gt;"準",AO93&lt;&gt;"深",AM93="")),OR(AO93="休",AND(AO93="準",OR(AP93="休",AN$17=30,AP$18="×")),AN$17=31,AO$18="×",AO93="")),AND(AN93="深",OR(AM93="休",AN$17=1,AND(AO93&lt;&gt;"準",AO93&lt;&gt;"深",AM93="")),OR(AO93="休",AND(OR(AO93="準",AO93="深"),OR(AP93="休",AN$17=30,AP$18="×")),AN$17=31,AO$18="×",AO93="")))))),40,0))))</f>
        <v>0</v>
      </c>
      <c r="AO234" s="193">
        <f t="shared" ref="AO234" si="1489">IF(AND($D$1="二交代制",AO$17&gt;=1,AO$17&lt;=28,AO93="当",AP93="明",AQ93="休",AR93="当"),10,IF(AND($D$1="三交代制",AO$17&gt;=2,AO$17&lt;=30,OR(AO93="準",AO93="深"),OR(AP93="準",AP93="深"),OR(AQ93="準",AQ93="深")),20,IF(AND($D$1="二交代制",OR(AO93="当",AO93="明"),NOT(OR(AND(AO93="当",OR(AP93="明",AO$17=31,AP$18="×"),OR(AQ93="休",AO$17=30,AO$17=31,AQ$18="×")),AND(AO93="明",OR(AN93="当",AO$17=1),OR(AP93="休",AO$17=31,AP$18="×"))))),30,IF(AND($D$1="三交代制",AN93&lt;&gt;"準",AN93&lt;&gt;"深",OR(AO93="準",AO93="深"),(NOT(OR(AND(AO93="準",OR(AN93="日",AN93="休",AO$17=1,AND(AP93&lt;&gt;"準",AP93&lt;&gt;"深",AN93="")),OR(AP93="休",AND(AP93="準",OR(AQ93="休",AO$17=30,AQ$18="×")),AO$17=31,AP$18="×",AP93="")),AND(AO93="深",OR(AN93="休",AO$17=1,AND(AP93&lt;&gt;"準",AP93&lt;&gt;"深",AN93="")),OR(AP93="休",AND(OR(AP93="準",AP93="深"),OR(AQ93="休",AO$17=30,AQ$18="×")),AO$17=31,AP$18="×",AP93="")))))),40,0))))</f>
        <v>0</v>
      </c>
      <c r="AP234" s="100"/>
      <c r="AQ234" s="100"/>
    </row>
    <row r="235" spans="4:43" x14ac:dyDescent="0.4">
      <c r="D235" s="104"/>
      <c r="E235" s="104"/>
      <c r="F235" s="104"/>
      <c r="G235" s="104"/>
      <c r="H235" s="104"/>
      <c r="I235" s="307"/>
      <c r="J235" s="202"/>
      <c r="K235" s="193"/>
      <c r="L235" s="193"/>
      <c r="M235" s="193"/>
      <c r="N235" s="193"/>
      <c r="O235" s="193"/>
      <c r="P235" s="193"/>
      <c r="Q235" s="193"/>
      <c r="R235" s="193"/>
      <c r="S235" s="193"/>
      <c r="T235" s="193"/>
      <c r="U235" s="193"/>
      <c r="V235" s="193"/>
      <c r="W235" s="193"/>
      <c r="X235" s="193"/>
      <c r="Y235" s="193"/>
      <c r="Z235" s="193"/>
      <c r="AA235" s="193"/>
      <c r="AB235" s="193"/>
      <c r="AC235" s="193"/>
      <c r="AD235" s="193"/>
      <c r="AE235" s="193"/>
      <c r="AF235" s="193"/>
      <c r="AG235" s="193"/>
      <c r="AH235" s="193"/>
      <c r="AI235" s="193"/>
      <c r="AJ235" s="193"/>
      <c r="AK235" s="193"/>
      <c r="AL235" s="193"/>
      <c r="AM235" s="193"/>
      <c r="AN235" s="193"/>
      <c r="AO235" s="193"/>
      <c r="AP235" s="100"/>
      <c r="AQ235" s="100"/>
    </row>
    <row r="236" spans="4:43" x14ac:dyDescent="0.4">
      <c r="D236" s="104"/>
      <c r="E236" s="104"/>
      <c r="F236" s="104"/>
      <c r="G236" s="104"/>
      <c r="H236" s="104"/>
      <c r="I236" s="307"/>
      <c r="J236" s="201" t="str">
        <f t="shared" ref="J236" si="1490">E95</f>
        <v>坪井</v>
      </c>
      <c r="K236" s="193">
        <f t="shared" ref="K236" si="1491">IF(AND($D$1="二交代制",K$17&gt;=1,K$17&lt;=28,K95="当",L95="明",M95="休",N95="当"),10,IF(AND($D$1="三交代制",K$17&gt;=2,K$17&lt;=30,OR(K95="準",K95="深"),OR(L95="準",L95="深"),OR(M95="準",M95="深")),20,IF(AND($D$1="二交代制",OR(K95="当",K95="明"),NOT(OR(AND(K95="当",OR(L95="明",K$17=31,L$18="×"),OR(M95="休",K$17=30,K$17=31,M$18="×")),AND(K95="明",OR(J95="当",K$17=1),OR(L95="休",K$17=31,L$18="×"))))),30,IF(AND($D$1="三交代制",J95&lt;&gt;"準",J95&lt;&gt;"深",OR(K95="準",K95="深"),(NOT(OR(AND(K95="準",OR(J95="日",J95="休",K$17=1,AND(L95&lt;&gt;"準",L95&lt;&gt;"深",J95="")),OR(L95="休",AND(L95="準",OR(M95="休",K$17=30,M$18="×")),K$17=31,L$18="×",L95="")),AND(K95="深",OR(J95="休",K$17=1,AND(L95&lt;&gt;"準",L95&lt;&gt;"深",J95="")),OR(L95="休",AND(OR(L95="準",L95="深"),OR(M95="休",K$17=30,M$18="×")),K$17=31,L$18="×",L95="")))))),40,0))))</f>
        <v>0</v>
      </c>
      <c r="L236" s="193">
        <f t="shared" ref="L236" si="1492">IF(AND($D$1="二交代制",L$17&gt;=1,L$17&lt;=28,L95="当",M95="明",N95="休",O95="当"),10,IF(AND($D$1="三交代制",L$17&gt;=2,L$17&lt;=30,OR(L95="準",L95="深"),OR(M95="準",M95="深"),OR(N95="準",N95="深")),20,IF(AND($D$1="二交代制",OR(L95="当",L95="明"),NOT(OR(AND(L95="当",OR(M95="明",L$17=31,M$18="×"),OR(N95="休",L$17=30,L$17=31,N$18="×")),AND(L95="明",OR(K95="当",L$17=1),OR(M95="休",L$17=31,M$18="×"))))),30,IF(AND($D$1="三交代制",K95&lt;&gt;"準",K95&lt;&gt;"深",OR(L95="準",L95="深"),(NOT(OR(AND(L95="準",OR(K95="日",K95="休",L$17=1,AND(M95&lt;&gt;"準",M95&lt;&gt;"深",K95="")),OR(M95="休",AND(M95="準",OR(N95="休",L$17=30,N$18="×")),L$17=31,M$18="×",M95="")),AND(L95="深",OR(K95="休",L$17=1,AND(M95&lt;&gt;"準",M95&lt;&gt;"深",K95="")),OR(M95="休",AND(OR(M95="準",M95="深"),OR(N95="休",L$17=30,N$18="×")),L$17=31,M$18="×",M95="")))))),40,0))))</f>
        <v>0</v>
      </c>
      <c r="M236" s="193">
        <f t="shared" ref="M236" si="1493">IF(AND($D$1="二交代制",M$17&gt;=1,M$17&lt;=28,M95="当",N95="明",O95="休",P95="当"),10,IF(AND($D$1="三交代制",M$17&gt;=2,M$17&lt;=30,OR(M95="準",M95="深"),OR(N95="準",N95="深"),OR(O95="準",O95="深")),20,IF(AND($D$1="二交代制",OR(M95="当",M95="明"),NOT(OR(AND(M95="当",OR(N95="明",M$17=31,N$18="×"),OR(O95="休",M$17=30,M$17=31,O$18="×")),AND(M95="明",OR(L95="当",M$17=1),OR(N95="休",M$17=31,N$18="×"))))),30,IF(AND($D$1="三交代制",L95&lt;&gt;"準",L95&lt;&gt;"深",OR(M95="準",M95="深"),(NOT(OR(AND(M95="準",OR(L95="日",L95="休",M$17=1,AND(N95&lt;&gt;"準",N95&lt;&gt;"深",L95="")),OR(N95="休",AND(N95="準",OR(O95="休",M$17=30,O$18="×")),M$17=31,N$18="×",N95="")),AND(M95="深",OR(L95="休",M$17=1,AND(N95&lt;&gt;"準",N95&lt;&gt;"深",L95="")),OR(N95="休",AND(OR(N95="準",N95="深"),OR(O95="休",M$17=30,O$18="×")),M$17=31,N$18="×",N95="")))))),40,0))))</f>
        <v>0</v>
      </c>
      <c r="N236" s="193">
        <f t="shared" ref="N236" si="1494">IF(AND($D$1="二交代制",N$17&gt;=1,N$17&lt;=28,N95="当",O95="明",P95="休",Q95="当"),10,IF(AND($D$1="三交代制",N$17&gt;=2,N$17&lt;=30,OR(N95="準",N95="深"),OR(O95="準",O95="深"),OR(P95="準",P95="深")),20,IF(AND($D$1="二交代制",OR(N95="当",N95="明"),NOT(OR(AND(N95="当",OR(O95="明",N$17=31,O$18="×"),OR(P95="休",N$17=30,N$17=31,P$18="×")),AND(N95="明",OR(M95="当",N$17=1),OR(O95="休",N$17=31,O$18="×"))))),30,IF(AND($D$1="三交代制",M95&lt;&gt;"準",M95&lt;&gt;"深",OR(N95="準",N95="深"),(NOT(OR(AND(N95="準",OR(M95="日",M95="休",N$17=1,AND(O95&lt;&gt;"準",O95&lt;&gt;"深",M95="")),OR(O95="休",AND(O95="準",OR(P95="休",N$17=30,P$18="×")),N$17=31,O$18="×",O95="")),AND(N95="深",OR(M95="休",N$17=1,AND(O95&lt;&gt;"準",O95&lt;&gt;"深",M95="")),OR(O95="休",AND(OR(O95="準",O95="深"),OR(P95="休",N$17=30,P$18="×")),N$17=31,O$18="×",O95="")))))),40,0))))</f>
        <v>0</v>
      </c>
      <c r="O236" s="193">
        <f t="shared" ref="O236" si="1495">IF(AND($D$1="二交代制",O$17&gt;=1,O$17&lt;=28,O95="当",P95="明",Q95="休",R95="当"),10,IF(AND($D$1="三交代制",O$17&gt;=2,O$17&lt;=30,OR(O95="準",O95="深"),OR(P95="準",P95="深"),OR(Q95="準",Q95="深")),20,IF(AND($D$1="二交代制",OR(O95="当",O95="明"),NOT(OR(AND(O95="当",OR(P95="明",O$17=31,P$18="×"),OR(Q95="休",O$17=30,O$17=31,Q$18="×")),AND(O95="明",OR(N95="当",O$17=1),OR(P95="休",O$17=31,P$18="×"))))),30,IF(AND($D$1="三交代制",N95&lt;&gt;"準",N95&lt;&gt;"深",OR(O95="準",O95="深"),(NOT(OR(AND(O95="準",OR(N95="日",N95="休",O$17=1,AND(P95&lt;&gt;"準",P95&lt;&gt;"深",N95="")),OR(P95="休",AND(P95="準",OR(Q95="休",O$17=30,Q$18="×")),O$17=31,P$18="×",P95="")),AND(O95="深",OR(N95="休",O$17=1,AND(P95&lt;&gt;"準",P95&lt;&gt;"深",N95="")),OR(P95="休",AND(OR(P95="準",P95="深"),OR(Q95="休",O$17=30,Q$18="×")),O$17=31,P$18="×",P95="")))))),40,0))))</f>
        <v>0</v>
      </c>
      <c r="P236" s="193">
        <f t="shared" ref="P236" si="1496">IF(AND($D$1="二交代制",P$17&gt;=1,P$17&lt;=28,P95="当",Q95="明",R95="休",S95="当"),10,IF(AND($D$1="三交代制",P$17&gt;=2,P$17&lt;=30,OR(P95="準",P95="深"),OR(Q95="準",Q95="深"),OR(R95="準",R95="深")),20,IF(AND($D$1="二交代制",OR(P95="当",P95="明"),NOT(OR(AND(P95="当",OR(Q95="明",P$17=31,Q$18="×"),OR(R95="休",P$17=30,P$17=31,R$18="×")),AND(P95="明",OR(O95="当",P$17=1),OR(Q95="休",P$17=31,Q$18="×"))))),30,IF(AND($D$1="三交代制",O95&lt;&gt;"準",O95&lt;&gt;"深",OR(P95="準",P95="深"),(NOT(OR(AND(P95="準",OR(O95="日",O95="休",P$17=1,AND(Q95&lt;&gt;"準",Q95&lt;&gt;"深",O95="")),OR(Q95="休",AND(Q95="準",OR(R95="休",P$17=30,R$18="×")),P$17=31,Q$18="×",Q95="")),AND(P95="深",OR(O95="休",P$17=1,AND(Q95&lt;&gt;"準",Q95&lt;&gt;"深",O95="")),OR(Q95="休",AND(OR(Q95="準",Q95="深"),OR(R95="休",P$17=30,R$18="×")),P$17=31,Q$18="×",Q95="")))))),40,0))))</f>
        <v>0</v>
      </c>
      <c r="Q236" s="193">
        <f t="shared" ref="Q236" si="1497">IF(AND($D$1="二交代制",Q$17&gt;=1,Q$17&lt;=28,Q95="当",R95="明",S95="休",T95="当"),10,IF(AND($D$1="三交代制",Q$17&gt;=2,Q$17&lt;=30,OR(Q95="準",Q95="深"),OR(R95="準",R95="深"),OR(S95="準",S95="深")),20,IF(AND($D$1="二交代制",OR(Q95="当",Q95="明"),NOT(OR(AND(Q95="当",OR(R95="明",Q$17=31,R$18="×"),OR(S95="休",Q$17=30,Q$17=31,S$18="×")),AND(Q95="明",OR(P95="当",Q$17=1),OR(R95="休",Q$17=31,R$18="×"))))),30,IF(AND($D$1="三交代制",P95&lt;&gt;"準",P95&lt;&gt;"深",OR(Q95="準",Q95="深"),(NOT(OR(AND(Q95="準",OR(P95="日",P95="休",Q$17=1,AND(R95&lt;&gt;"準",R95&lt;&gt;"深",P95="")),OR(R95="休",AND(R95="準",OR(S95="休",Q$17=30,S$18="×")),Q$17=31,R$18="×",R95="")),AND(Q95="深",OR(P95="休",Q$17=1,AND(R95&lt;&gt;"準",R95&lt;&gt;"深",P95="")),OR(R95="休",AND(OR(R95="準",R95="深"),OR(S95="休",Q$17=30,S$18="×")),Q$17=31,R$18="×",R95="")))))),40,0))))</f>
        <v>0</v>
      </c>
      <c r="R236" s="193">
        <f t="shared" ref="R236" si="1498">IF(AND($D$1="二交代制",R$17&gt;=1,R$17&lt;=28,R95="当",S95="明",T95="休",U95="当"),10,IF(AND($D$1="三交代制",R$17&gt;=2,R$17&lt;=30,OR(R95="準",R95="深"),OR(S95="準",S95="深"),OR(T95="準",T95="深")),20,IF(AND($D$1="二交代制",OR(R95="当",R95="明"),NOT(OR(AND(R95="当",OR(S95="明",R$17=31,S$18="×"),OR(T95="休",R$17=30,R$17=31,T$18="×")),AND(R95="明",OR(Q95="当",R$17=1),OR(S95="休",R$17=31,S$18="×"))))),30,IF(AND($D$1="三交代制",Q95&lt;&gt;"準",Q95&lt;&gt;"深",OR(R95="準",R95="深"),(NOT(OR(AND(R95="準",OR(Q95="日",Q95="休",R$17=1,AND(S95&lt;&gt;"準",S95&lt;&gt;"深",Q95="")),OR(S95="休",AND(S95="準",OR(T95="休",R$17=30,T$18="×")),R$17=31,S$18="×",S95="")),AND(R95="深",OR(Q95="休",R$17=1,AND(S95&lt;&gt;"準",S95&lt;&gt;"深",Q95="")),OR(S95="休",AND(OR(S95="準",S95="深"),OR(T95="休",R$17=30,T$18="×")),R$17=31,S$18="×",S95="")))))),40,0))))</f>
        <v>0</v>
      </c>
      <c r="S236" s="193">
        <f t="shared" ref="S236" si="1499">IF(AND($D$1="二交代制",S$17&gt;=1,S$17&lt;=28,S95="当",T95="明",U95="休",V95="当"),10,IF(AND($D$1="三交代制",S$17&gt;=2,S$17&lt;=30,OR(S95="準",S95="深"),OR(T95="準",T95="深"),OR(U95="準",U95="深")),20,IF(AND($D$1="二交代制",OR(S95="当",S95="明"),NOT(OR(AND(S95="当",OR(T95="明",S$17=31,T$18="×"),OR(U95="休",S$17=30,S$17=31,U$18="×")),AND(S95="明",OR(R95="当",S$17=1),OR(T95="休",S$17=31,T$18="×"))))),30,IF(AND($D$1="三交代制",R95&lt;&gt;"準",R95&lt;&gt;"深",OR(S95="準",S95="深"),(NOT(OR(AND(S95="準",OR(R95="日",R95="休",S$17=1,AND(T95&lt;&gt;"準",T95&lt;&gt;"深",R95="")),OR(T95="休",AND(T95="準",OR(U95="休",S$17=30,U$18="×")),S$17=31,T$18="×",T95="")),AND(S95="深",OR(R95="休",S$17=1,AND(T95&lt;&gt;"準",T95&lt;&gt;"深",R95="")),OR(T95="休",AND(OR(T95="準",T95="深"),OR(U95="休",S$17=30,U$18="×")),S$17=31,T$18="×",T95="")))))),40,0))))</f>
        <v>0</v>
      </c>
      <c r="T236" s="193">
        <f t="shared" ref="T236" si="1500">IF(AND($D$1="二交代制",T$17&gt;=1,T$17&lt;=28,T95="当",U95="明",V95="休",W95="当"),10,IF(AND($D$1="三交代制",T$17&gt;=2,T$17&lt;=30,OR(T95="準",T95="深"),OR(U95="準",U95="深"),OR(V95="準",V95="深")),20,IF(AND($D$1="二交代制",OR(T95="当",T95="明"),NOT(OR(AND(T95="当",OR(U95="明",T$17=31,U$18="×"),OR(V95="休",T$17=30,T$17=31,V$18="×")),AND(T95="明",OR(S95="当",T$17=1),OR(U95="休",T$17=31,U$18="×"))))),30,IF(AND($D$1="三交代制",S95&lt;&gt;"準",S95&lt;&gt;"深",OR(T95="準",T95="深"),(NOT(OR(AND(T95="準",OR(S95="日",S95="休",T$17=1,AND(U95&lt;&gt;"準",U95&lt;&gt;"深",S95="")),OR(U95="休",AND(U95="準",OR(V95="休",T$17=30,V$18="×")),T$17=31,U$18="×",U95="")),AND(T95="深",OR(S95="休",T$17=1,AND(U95&lt;&gt;"準",U95&lt;&gt;"深",S95="")),OR(U95="休",AND(OR(U95="準",U95="深"),OR(V95="休",T$17=30,V$18="×")),T$17=31,U$18="×",U95="")))))),40,0))))</f>
        <v>0</v>
      </c>
      <c r="U236" s="193">
        <f t="shared" ref="U236" si="1501">IF(AND($D$1="二交代制",U$17&gt;=1,U$17&lt;=28,U95="当",V95="明",W95="休",X95="当"),10,IF(AND($D$1="三交代制",U$17&gt;=2,U$17&lt;=30,OR(U95="準",U95="深"),OR(V95="準",V95="深"),OR(W95="準",W95="深")),20,IF(AND($D$1="二交代制",OR(U95="当",U95="明"),NOT(OR(AND(U95="当",OR(V95="明",U$17=31,V$18="×"),OR(W95="休",U$17=30,U$17=31,W$18="×")),AND(U95="明",OR(T95="当",U$17=1),OR(V95="休",U$17=31,V$18="×"))))),30,IF(AND($D$1="三交代制",T95&lt;&gt;"準",T95&lt;&gt;"深",OR(U95="準",U95="深"),(NOT(OR(AND(U95="準",OR(T95="日",T95="休",U$17=1,AND(V95&lt;&gt;"準",V95&lt;&gt;"深",T95="")),OR(V95="休",AND(V95="準",OR(W95="休",U$17=30,W$18="×")),U$17=31,V$18="×",V95="")),AND(U95="深",OR(T95="休",U$17=1,AND(V95&lt;&gt;"準",V95&lt;&gt;"深",T95="")),OR(V95="休",AND(OR(V95="準",V95="深"),OR(W95="休",U$17=30,W$18="×")),U$17=31,V$18="×",V95="")))))),40,0))))</f>
        <v>0</v>
      </c>
      <c r="V236" s="193">
        <f t="shared" ref="V236" si="1502">IF(AND($D$1="二交代制",V$17&gt;=1,V$17&lt;=28,V95="当",W95="明",X95="休",Y95="当"),10,IF(AND($D$1="三交代制",V$17&gt;=2,V$17&lt;=30,OR(V95="準",V95="深"),OR(W95="準",W95="深"),OR(X95="準",X95="深")),20,IF(AND($D$1="二交代制",OR(V95="当",V95="明"),NOT(OR(AND(V95="当",OR(W95="明",V$17=31,W$18="×"),OR(X95="休",V$17=30,V$17=31,X$18="×")),AND(V95="明",OR(U95="当",V$17=1),OR(W95="休",V$17=31,W$18="×"))))),30,IF(AND($D$1="三交代制",U95&lt;&gt;"準",U95&lt;&gt;"深",OR(V95="準",V95="深"),(NOT(OR(AND(V95="準",OR(U95="日",U95="休",V$17=1,AND(W95&lt;&gt;"準",W95&lt;&gt;"深",U95="")),OR(W95="休",AND(W95="準",OR(X95="休",V$17=30,X$18="×")),V$17=31,W$18="×",W95="")),AND(V95="深",OR(U95="休",V$17=1,AND(W95&lt;&gt;"準",W95&lt;&gt;"深",U95="")),OR(W95="休",AND(OR(W95="準",W95="深"),OR(X95="休",V$17=30,X$18="×")),V$17=31,W$18="×",W95="")))))),40,0))))</f>
        <v>0</v>
      </c>
      <c r="W236" s="193">
        <f t="shared" ref="W236" si="1503">IF(AND($D$1="二交代制",W$17&gt;=1,W$17&lt;=28,W95="当",X95="明",Y95="休",Z95="当"),10,IF(AND($D$1="三交代制",W$17&gt;=2,W$17&lt;=30,OR(W95="準",W95="深"),OR(X95="準",X95="深"),OR(Y95="準",Y95="深")),20,IF(AND($D$1="二交代制",OR(W95="当",W95="明"),NOT(OR(AND(W95="当",OR(X95="明",W$17=31,X$18="×"),OR(Y95="休",W$17=30,W$17=31,Y$18="×")),AND(W95="明",OR(V95="当",W$17=1),OR(X95="休",W$17=31,X$18="×"))))),30,IF(AND($D$1="三交代制",V95&lt;&gt;"準",V95&lt;&gt;"深",OR(W95="準",W95="深"),(NOT(OR(AND(W95="準",OR(V95="日",V95="休",W$17=1,AND(X95&lt;&gt;"準",X95&lt;&gt;"深",V95="")),OR(X95="休",AND(X95="準",OR(Y95="休",W$17=30,Y$18="×")),W$17=31,X$18="×",X95="")),AND(W95="深",OR(V95="休",W$17=1,AND(X95&lt;&gt;"準",X95&lt;&gt;"深",V95="")),OR(X95="休",AND(OR(X95="準",X95="深"),OR(Y95="休",W$17=30,Y$18="×")),W$17=31,X$18="×",X95="")))))),40,0))))</f>
        <v>0</v>
      </c>
      <c r="X236" s="193">
        <f t="shared" ref="X236" si="1504">IF(AND($D$1="二交代制",X$17&gt;=1,X$17&lt;=28,X95="当",Y95="明",Z95="休",AA95="当"),10,IF(AND($D$1="三交代制",X$17&gt;=2,X$17&lt;=30,OR(X95="準",X95="深"),OR(Y95="準",Y95="深"),OR(Z95="準",Z95="深")),20,IF(AND($D$1="二交代制",OR(X95="当",X95="明"),NOT(OR(AND(X95="当",OR(Y95="明",X$17=31,Y$18="×"),OR(Z95="休",X$17=30,X$17=31,Z$18="×")),AND(X95="明",OR(W95="当",X$17=1),OR(Y95="休",X$17=31,Y$18="×"))))),30,IF(AND($D$1="三交代制",W95&lt;&gt;"準",W95&lt;&gt;"深",OR(X95="準",X95="深"),(NOT(OR(AND(X95="準",OR(W95="日",W95="休",X$17=1,AND(Y95&lt;&gt;"準",Y95&lt;&gt;"深",W95="")),OR(Y95="休",AND(Y95="準",OR(Z95="休",X$17=30,Z$18="×")),X$17=31,Y$18="×",Y95="")),AND(X95="深",OR(W95="休",X$17=1,AND(Y95&lt;&gt;"準",Y95&lt;&gt;"深",W95="")),OR(Y95="休",AND(OR(Y95="準",Y95="深"),OR(Z95="休",X$17=30,Z$18="×")),X$17=31,Y$18="×",Y95="")))))),40,0))))</f>
        <v>0</v>
      </c>
      <c r="Y236" s="193">
        <f t="shared" ref="Y236" si="1505">IF(AND($D$1="二交代制",Y$17&gt;=1,Y$17&lt;=28,Y95="当",Z95="明",AA95="休",AB95="当"),10,IF(AND($D$1="三交代制",Y$17&gt;=2,Y$17&lt;=30,OR(Y95="準",Y95="深"),OR(Z95="準",Z95="深"),OR(AA95="準",AA95="深")),20,IF(AND($D$1="二交代制",OR(Y95="当",Y95="明"),NOT(OR(AND(Y95="当",OR(Z95="明",Y$17=31,Z$18="×"),OR(AA95="休",Y$17=30,Y$17=31,AA$18="×")),AND(Y95="明",OR(X95="当",Y$17=1),OR(Z95="休",Y$17=31,Z$18="×"))))),30,IF(AND($D$1="三交代制",X95&lt;&gt;"準",X95&lt;&gt;"深",OR(Y95="準",Y95="深"),(NOT(OR(AND(Y95="準",OR(X95="日",X95="休",Y$17=1,AND(Z95&lt;&gt;"準",Z95&lt;&gt;"深",X95="")),OR(Z95="休",AND(Z95="準",OR(AA95="休",Y$17=30,AA$18="×")),Y$17=31,Z$18="×",Z95="")),AND(Y95="深",OR(X95="休",Y$17=1,AND(Z95&lt;&gt;"準",Z95&lt;&gt;"深",X95="")),OR(Z95="休",AND(OR(Z95="準",Z95="深"),OR(AA95="休",Y$17=30,AA$18="×")),Y$17=31,Z$18="×",Z95="")))))),40,0))))</f>
        <v>0</v>
      </c>
      <c r="Z236" s="193">
        <f t="shared" ref="Z236" si="1506">IF(AND($D$1="二交代制",Z$17&gt;=1,Z$17&lt;=28,Z95="当",AA95="明",AB95="休",AC95="当"),10,IF(AND($D$1="三交代制",Z$17&gt;=2,Z$17&lt;=30,OR(Z95="準",Z95="深"),OR(AA95="準",AA95="深"),OR(AB95="準",AB95="深")),20,IF(AND($D$1="二交代制",OR(Z95="当",Z95="明"),NOT(OR(AND(Z95="当",OR(AA95="明",Z$17=31,AA$18="×"),OR(AB95="休",Z$17=30,Z$17=31,AB$18="×")),AND(Z95="明",OR(Y95="当",Z$17=1),OR(AA95="休",Z$17=31,AA$18="×"))))),30,IF(AND($D$1="三交代制",Y95&lt;&gt;"準",Y95&lt;&gt;"深",OR(Z95="準",Z95="深"),(NOT(OR(AND(Z95="準",OR(Y95="日",Y95="休",Z$17=1,AND(AA95&lt;&gt;"準",AA95&lt;&gt;"深",Y95="")),OR(AA95="休",AND(AA95="準",OR(AB95="休",Z$17=30,AB$18="×")),Z$17=31,AA$18="×",AA95="")),AND(Z95="深",OR(Y95="休",Z$17=1,AND(AA95&lt;&gt;"準",AA95&lt;&gt;"深",Y95="")),OR(AA95="休",AND(OR(AA95="準",AA95="深"),OR(AB95="休",Z$17=30,AB$18="×")),Z$17=31,AA$18="×",AA95="")))))),40,0))))</f>
        <v>0</v>
      </c>
      <c r="AA236" s="193">
        <f t="shared" ref="AA236" si="1507">IF(AND($D$1="二交代制",AA$17&gt;=1,AA$17&lt;=28,AA95="当",AB95="明",AC95="休",AD95="当"),10,IF(AND($D$1="三交代制",AA$17&gt;=2,AA$17&lt;=30,OR(AA95="準",AA95="深"),OR(AB95="準",AB95="深"),OR(AC95="準",AC95="深")),20,IF(AND($D$1="二交代制",OR(AA95="当",AA95="明"),NOT(OR(AND(AA95="当",OR(AB95="明",AA$17=31,AB$18="×"),OR(AC95="休",AA$17=30,AA$17=31,AC$18="×")),AND(AA95="明",OR(Z95="当",AA$17=1),OR(AB95="休",AA$17=31,AB$18="×"))))),30,IF(AND($D$1="三交代制",Z95&lt;&gt;"準",Z95&lt;&gt;"深",OR(AA95="準",AA95="深"),(NOT(OR(AND(AA95="準",OR(Z95="日",Z95="休",AA$17=1,AND(AB95&lt;&gt;"準",AB95&lt;&gt;"深",Z95="")),OR(AB95="休",AND(AB95="準",OR(AC95="休",AA$17=30,AC$18="×")),AA$17=31,AB$18="×",AB95="")),AND(AA95="深",OR(Z95="休",AA$17=1,AND(AB95&lt;&gt;"準",AB95&lt;&gt;"深",Z95="")),OR(AB95="休",AND(OR(AB95="準",AB95="深"),OR(AC95="休",AA$17=30,AC$18="×")),AA$17=31,AB$18="×",AB95="")))))),40,0))))</f>
        <v>0</v>
      </c>
      <c r="AB236" s="193">
        <f t="shared" ref="AB236" si="1508">IF(AND($D$1="二交代制",AB$17&gt;=1,AB$17&lt;=28,AB95="当",AC95="明",AD95="休",AE95="当"),10,IF(AND($D$1="三交代制",AB$17&gt;=2,AB$17&lt;=30,OR(AB95="準",AB95="深"),OR(AC95="準",AC95="深"),OR(AD95="準",AD95="深")),20,IF(AND($D$1="二交代制",OR(AB95="当",AB95="明"),NOT(OR(AND(AB95="当",OR(AC95="明",AB$17=31,AC$18="×"),OR(AD95="休",AB$17=30,AB$17=31,AD$18="×")),AND(AB95="明",OR(AA95="当",AB$17=1),OR(AC95="休",AB$17=31,AC$18="×"))))),30,IF(AND($D$1="三交代制",AA95&lt;&gt;"準",AA95&lt;&gt;"深",OR(AB95="準",AB95="深"),(NOT(OR(AND(AB95="準",OR(AA95="日",AA95="休",AB$17=1,AND(AC95&lt;&gt;"準",AC95&lt;&gt;"深",AA95="")),OR(AC95="休",AND(AC95="準",OR(AD95="休",AB$17=30,AD$18="×")),AB$17=31,AC$18="×",AC95="")),AND(AB95="深",OR(AA95="休",AB$17=1,AND(AC95&lt;&gt;"準",AC95&lt;&gt;"深",AA95="")),OR(AC95="休",AND(OR(AC95="準",AC95="深"),OR(AD95="休",AB$17=30,AD$18="×")),AB$17=31,AC$18="×",AC95="")))))),40,0))))</f>
        <v>0</v>
      </c>
      <c r="AC236" s="193">
        <f t="shared" ref="AC236" si="1509">IF(AND($D$1="二交代制",AC$17&gt;=1,AC$17&lt;=28,AC95="当",AD95="明",AE95="休",AF95="当"),10,IF(AND($D$1="三交代制",AC$17&gt;=2,AC$17&lt;=30,OR(AC95="準",AC95="深"),OR(AD95="準",AD95="深"),OR(AE95="準",AE95="深")),20,IF(AND($D$1="二交代制",OR(AC95="当",AC95="明"),NOT(OR(AND(AC95="当",OR(AD95="明",AC$17=31,AD$18="×"),OR(AE95="休",AC$17=30,AC$17=31,AE$18="×")),AND(AC95="明",OR(AB95="当",AC$17=1),OR(AD95="休",AC$17=31,AD$18="×"))))),30,IF(AND($D$1="三交代制",AB95&lt;&gt;"準",AB95&lt;&gt;"深",OR(AC95="準",AC95="深"),(NOT(OR(AND(AC95="準",OR(AB95="日",AB95="休",AC$17=1,AND(AD95&lt;&gt;"準",AD95&lt;&gt;"深",AB95="")),OR(AD95="休",AND(AD95="準",OR(AE95="休",AC$17=30,AE$18="×")),AC$17=31,AD$18="×",AD95="")),AND(AC95="深",OR(AB95="休",AC$17=1,AND(AD95&lt;&gt;"準",AD95&lt;&gt;"深",AB95="")),OR(AD95="休",AND(OR(AD95="準",AD95="深"),OR(AE95="休",AC$17=30,AE$18="×")),AC$17=31,AD$18="×",AD95="")))))),40,0))))</f>
        <v>0</v>
      </c>
      <c r="AD236" s="193">
        <f t="shared" ref="AD236" si="1510">IF(AND($D$1="二交代制",AD$17&gt;=1,AD$17&lt;=28,AD95="当",AE95="明",AF95="休",AG95="当"),10,IF(AND($D$1="三交代制",AD$17&gt;=2,AD$17&lt;=30,OR(AD95="準",AD95="深"),OR(AE95="準",AE95="深"),OR(AF95="準",AF95="深")),20,IF(AND($D$1="二交代制",OR(AD95="当",AD95="明"),NOT(OR(AND(AD95="当",OR(AE95="明",AD$17=31,AE$18="×"),OR(AF95="休",AD$17=30,AD$17=31,AF$18="×")),AND(AD95="明",OR(AC95="当",AD$17=1),OR(AE95="休",AD$17=31,AE$18="×"))))),30,IF(AND($D$1="三交代制",AC95&lt;&gt;"準",AC95&lt;&gt;"深",OR(AD95="準",AD95="深"),(NOT(OR(AND(AD95="準",OR(AC95="日",AC95="休",AD$17=1,AND(AE95&lt;&gt;"準",AE95&lt;&gt;"深",AC95="")),OR(AE95="休",AND(AE95="準",OR(AF95="休",AD$17=30,AF$18="×")),AD$17=31,AE$18="×",AE95="")),AND(AD95="深",OR(AC95="休",AD$17=1,AND(AE95&lt;&gt;"準",AE95&lt;&gt;"深",AC95="")),OR(AE95="休",AND(OR(AE95="準",AE95="深"),OR(AF95="休",AD$17=30,AF$18="×")),AD$17=31,AE$18="×",AE95="")))))),40,0))))</f>
        <v>0</v>
      </c>
      <c r="AE236" s="193">
        <f t="shared" ref="AE236" si="1511">IF(AND($D$1="二交代制",AE$17&gt;=1,AE$17&lt;=28,AE95="当",AF95="明",AG95="休",AH95="当"),10,IF(AND($D$1="三交代制",AE$17&gt;=2,AE$17&lt;=30,OR(AE95="準",AE95="深"),OR(AF95="準",AF95="深"),OR(AG95="準",AG95="深")),20,IF(AND($D$1="二交代制",OR(AE95="当",AE95="明"),NOT(OR(AND(AE95="当",OR(AF95="明",AE$17=31,AF$18="×"),OR(AG95="休",AE$17=30,AE$17=31,AG$18="×")),AND(AE95="明",OR(AD95="当",AE$17=1),OR(AF95="休",AE$17=31,AF$18="×"))))),30,IF(AND($D$1="三交代制",AD95&lt;&gt;"準",AD95&lt;&gt;"深",OR(AE95="準",AE95="深"),(NOT(OR(AND(AE95="準",OR(AD95="日",AD95="休",AE$17=1,AND(AF95&lt;&gt;"準",AF95&lt;&gt;"深",AD95="")),OR(AF95="休",AND(AF95="準",OR(AG95="休",AE$17=30,AG$18="×")),AE$17=31,AF$18="×",AF95="")),AND(AE95="深",OR(AD95="休",AE$17=1,AND(AF95&lt;&gt;"準",AF95&lt;&gt;"深",AD95="")),OR(AF95="休",AND(OR(AF95="準",AF95="深"),OR(AG95="休",AE$17=30,AG$18="×")),AE$17=31,AF$18="×",AF95="")))))),40,0))))</f>
        <v>0</v>
      </c>
      <c r="AF236" s="193">
        <f t="shared" ref="AF236" si="1512">IF(AND($D$1="二交代制",AF$17&gt;=1,AF$17&lt;=28,AF95="当",AG95="明",AH95="休",AI95="当"),10,IF(AND($D$1="三交代制",AF$17&gt;=2,AF$17&lt;=30,OR(AF95="準",AF95="深"),OR(AG95="準",AG95="深"),OR(AH95="準",AH95="深")),20,IF(AND($D$1="二交代制",OR(AF95="当",AF95="明"),NOT(OR(AND(AF95="当",OR(AG95="明",AF$17=31,AG$18="×"),OR(AH95="休",AF$17=30,AF$17=31,AH$18="×")),AND(AF95="明",OR(AE95="当",AF$17=1),OR(AG95="休",AF$17=31,AG$18="×"))))),30,IF(AND($D$1="三交代制",AE95&lt;&gt;"準",AE95&lt;&gt;"深",OR(AF95="準",AF95="深"),(NOT(OR(AND(AF95="準",OR(AE95="日",AE95="休",AF$17=1,AND(AG95&lt;&gt;"準",AG95&lt;&gt;"深",AE95="")),OR(AG95="休",AND(AG95="準",OR(AH95="休",AF$17=30,AH$18="×")),AF$17=31,AG$18="×",AG95="")),AND(AF95="深",OR(AE95="休",AF$17=1,AND(AG95&lt;&gt;"準",AG95&lt;&gt;"深",AE95="")),OR(AG95="休",AND(OR(AG95="準",AG95="深"),OR(AH95="休",AF$17=30,AH$18="×")),AF$17=31,AG$18="×",AG95="")))))),40,0))))</f>
        <v>0</v>
      </c>
      <c r="AG236" s="193">
        <f t="shared" ref="AG236" si="1513">IF(AND($D$1="二交代制",AG$17&gt;=1,AG$17&lt;=28,AG95="当",AH95="明",AI95="休",AJ95="当"),10,IF(AND($D$1="三交代制",AG$17&gt;=2,AG$17&lt;=30,OR(AG95="準",AG95="深"),OR(AH95="準",AH95="深"),OR(AI95="準",AI95="深")),20,IF(AND($D$1="二交代制",OR(AG95="当",AG95="明"),NOT(OR(AND(AG95="当",OR(AH95="明",AG$17=31,AH$18="×"),OR(AI95="休",AG$17=30,AG$17=31,AI$18="×")),AND(AG95="明",OR(AF95="当",AG$17=1),OR(AH95="休",AG$17=31,AH$18="×"))))),30,IF(AND($D$1="三交代制",AF95&lt;&gt;"準",AF95&lt;&gt;"深",OR(AG95="準",AG95="深"),(NOT(OR(AND(AG95="準",OR(AF95="日",AF95="休",AG$17=1,AND(AH95&lt;&gt;"準",AH95&lt;&gt;"深",AF95="")),OR(AH95="休",AND(AH95="準",OR(AI95="休",AG$17=30,AI$18="×")),AG$17=31,AH$18="×",AH95="")),AND(AG95="深",OR(AF95="休",AG$17=1,AND(AH95&lt;&gt;"準",AH95&lt;&gt;"深",AF95="")),OR(AH95="休",AND(OR(AH95="準",AH95="深"),OR(AI95="休",AG$17=30,AI$18="×")),AG$17=31,AH$18="×",AH95="")))))),40,0))))</f>
        <v>0</v>
      </c>
      <c r="AH236" s="193">
        <f t="shared" ref="AH236" si="1514">IF(AND($D$1="二交代制",AH$17&gt;=1,AH$17&lt;=28,AH95="当",AI95="明",AJ95="休",AK95="当"),10,IF(AND($D$1="三交代制",AH$17&gt;=2,AH$17&lt;=30,OR(AH95="準",AH95="深"),OR(AI95="準",AI95="深"),OR(AJ95="準",AJ95="深")),20,IF(AND($D$1="二交代制",OR(AH95="当",AH95="明"),NOT(OR(AND(AH95="当",OR(AI95="明",AH$17=31,AI$18="×"),OR(AJ95="休",AH$17=30,AH$17=31,AJ$18="×")),AND(AH95="明",OR(AG95="当",AH$17=1),OR(AI95="休",AH$17=31,AI$18="×"))))),30,IF(AND($D$1="三交代制",AG95&lt;&gt;"準",AG95&lt;&gt;"深",OR(AH95="準",AH95="深"),(NOT(OR(AND(AH95="準",OR(AG95="日",AG95="休",AH$17=1,AND(AI95&lt;&gt;"準",AI95&lt;&gt;"深",AG95="")),OR(AI95="休",AND(AI95="準",OR(AJ95="休",AH$17=30,AJ$18="×")),AH$17=31,AI$18="×",AI95="")),AND(AH95="深",OR(AG95="休",AH$17=1,AND(AI95&lt;&gt;"準",AI95&lt;&gt;"深",AG95="")),OR(AI95="休",AND(OR(AI95="準",AI95="深"),OR(AJ95="休",AH$17=30,AJ$18="×")),AH$17=31,AI$18="×",AI95="")))))),40,0))))</f>
        <v>0</v>
      </c>
      <c r="AI236" s="193">
        <f t="shared" ref="AI236" si="1515">IF(AND($D$1="二交代制",AI$17&gt;=1,AI$17&lt;=28,AI95="当",AJ95="明",AK95="休",AL95="当"),10,IF(AND($D$1="三交代制",AI$17&gt;=2,AI$17&lt;=30,OR(AI95="準",AI95="深"),OR(AJ95="準",AJ95="深"),OR(AK95="準",AK95="深")),20,IF(AND($D$1="二交代制",OR(AI95="当",AI95="明"),NOT(OR(AND(AI95="当",OR(AJ95="明",AI$17=31,AJ$18="×"),OR(AK95="休",AI$17=30,AI$17=31,AK$18="×")),AND(AI95="明",OR(AH95="当",AI$17=1),OR(AJ95="休",AI$17=31,AJ$18="×"))))),30,IF(AND($D$1="三交代制",AH95&lt;&gt;"準",AH95&lt;&gt;"深",OR(AI95="準",AI95="深"),(NOT(OR(AND(AI95="準",OR(AH95="日",AH95="休",AI$17=1,AND(AJ95&lt;&gt;"準",AJ95&lt;&gt;"深",AH95="")),OR(AJ95="休",AND(AJ95="準",OR(AK95="休",AI$17=30,AK$18="×")),AI$17=31,AJ$18="×",AJ95="")),AND(AI95="深",OR(AH95="休",AI$17=1,AND(AJ95&lt;&gt;"準",AJ95&lt;&gt;"深",AH95="")),OR(AJ95="休",AND(OR(AJ95="準",AJ95="深"),OR(AK95="休",AI$17=30,AK$18="×")),AI$17=31,AJ$18="×",AJ95="")))))),40,0))))</f>
        <v>0</v>
      </c>
      <c r="AJ236" s="193">
        <f t="shared" ref="AJ236" si="1516">IF(AND($D$1="二交代制",AJ$17&gt;=1,AJ$17&lt;=28,AJ95="当",AK95="明",AL95="休",AM95="当"),10,IF(AND($D$1="三交代制",AJ$17&gt;=2,AJ$17&lt;=30,OR(AJ95="準",AJ95="深"),OR(AK95="準",AK95="深"),OR(AL95="準",AL95="深")),20,IF(AND($D$1="二交代制",OR(AJ95="当",AJ95="明"),NOT(OR(AND(AJ95="当",OR(AK95="明",AJ$17=31,AK$18="×"),OR(AL95="休",AJ$17=30,AJ$17=31,AL$18="×")),AND(AJ95="明",OR(AI95="当",AJ$17=1),OR(AK95="休",AJ$17=31,AK$18="×"))))),30,IF(AND($D$1="三交代制",AI95&lt;&gt;"準",AI95&lt;&gt;"深",OR(AJ95="準",AJ95="深"),(NOT(OR(AND(AJ95="準",OR(AI95="日",AI95="休",AJ$17=1,AND(AK95&lt;&gt;"準",AK95&lt;&gt;"深",AI95="")),OR(AK95="休",AND(AK95="準",OR(AL95="休",AJ$17=30,AL$18="×")),AJ$17=31,AK$18="×",AK95="")),AND(AJ95="深",OR(AI95="休",AJ$17=1,AND(AK95&lt;&gt;"準",AK95&lt;&gt;"深",AI95="")),OR(AK95="休",AND(OR(AK95="準",AK95="深"),OR(AL95="休",AJ$17=30,AL$18="×")),AJ$17=31,AK$18="×",AK95="")))))),40,0))))</f>
        <v>0</v>
      </c>
      <c r="AK236" s="193">
        <f t="shared" ref="AK236" si="1517">IF(AND($D$1="二交代制",AK$17&gt;=1,AK$17&lt;=28,AK95="当",AL95="明",AM95="休",AN95="当"),10,IF(AND($D$1="三交代制",AK$17&gt;=2,AK$17&lt;=30,OR(AK95="準",AK95="深"),OR(AL95="準",AL95="深"),OR(AM95="準",AM95="深")),20,IF(AND($D$1="二交代制",OR(AK95="当",AK95="明"),NOT(OR(AND(AK95="当",OR(AL95="明",AK$17=31,AL$18="×"),OR(AM95="休",AK$17=30,AK$17=31,AM$18="×")),AND(AK95="明",OR(AJ95="当",AK$17=1),OR(AL95="休",AK$17=31,AL$18="×"))))),30,IF(AND($D$1="三交代制",AJ95&lt;&gt;"準",AJ95&lt;&gt;"深",OR(AK95="準",AK95="深"),(NOT(OR(AND(AK95="準",OR(AJ95="日",AJ95="休",AK$17=1,AND(AL95&lt;&gt;"準",AL95&lt;&gt;"深",AJ95="")),OR(AL95="休",AND(AL95="準",OR(AM95="休",AK$17=30,AM$18="×")),AK$17=31,AL$18="×",AL95="")),AND(AK95="深",OR(AJ95="休",AK$17=1,AND(AL95&lt;&gt;"準",AL95&lt;&gt;"深",AJ95="")),OR(AL95="休",AND(OR(AL95="準",AL95="深"),OR(AM95="休",AK$17=30,AM$18="×")),AK$17=31,AL$18="×",AL95="")))))),40,0))))</f>
        <v>0</v>
      </c>
      <c r="AL236" s="193">
        <f t="shared" ref="AL236" si="1518">IF(AND($D$1="二交代制",AL$17&gt;=1,AL$17&lt;=28,AL95="当",AM95="明",AN95="休",AO95="当"),10,IF(AND($D$1="三交代制",AL$17&gt;=2,AL$17&lt;=30,OR(AL95="準",AL95="深"),OR(AM95="準",AM95="深"),OR(AN95="準",AN95="深")),20,IF(AND($D$1="二交代制",OR(AL95="当",AL95="明"),NOT(OR(AND(AL95="当",OR(AM95="明",AL$17=31,AM$18="×"),OR(AN95="休",AL$17=30,AL$17=31,AN$18="×")),AND(AL95="明",OR(AK95="当",AL$17=1),OR(AM95="休",AL$17=31,AM$18="×"))))),30,IF(AND($D$1="三交代制",AK95&lt;&gt;"準",AK95&lt;&gt;"深",OR(AL95="準",AL95="深"),(NOT(OR(AND(AL95="準",OR(AK95="日",AK95="休",AL$17=1,AND(AM95&lt;&gt;"準",AM95&lt;&gt;"深",AK95="")),OR(AM95="休",AND(AM95="準",OR(AN95="休",AL$17=30,AN$18="×")),AL$17=31,AM$18="×",AM95="")),AND(AL95="深",OR(AK95="休",AL$17=1,AND(AM95&lt;&gt;"準",AM95&lt;&gt;"深",AK95="")),OR(AM95="休",AND(OR(AM95="準",AM95="深"),OR(AN95="休",AL$17=30,AN$18="×")),AL$17=31,AM$18="×",AM95="")))))),40,0))))</f>
        <v>0</v>
      </c>
      <c r="AM236" s="193">
        <f t="shared" ref="AM236" si="1519">IF(AND($D$1="二交代制",AM$17&gt;=1,AM$17&lt;=28,AM95="当",AN95="明",AO95="休",AP95="当"),10,IF(AND($D$1="三交代制",AM$17&gt;=2,AM$17&lt;=30,OR(AM95="準",AM95="深"),OR(AN95="準",AN95="深"),OR(AO95="準",AO95="深")),20,IF(AND($D$1="二交代制",OR(AM95="当",AM95="明"),NOT(OR(AND(AM95="当",OR(AN95="明",AM$17=31,AN$18="×"),OR(AO95="休",AM$17=30,AM$17=31,AO$18="×")),AND(AM95="明",OR(AL95="当",AM$17=1),OR(AN95="休",AM$17=31,AN$18="×"))))),30,IF(AND($D$1="三交代制",AL95&lt;&gt;"準",AL95&lt;&gt;"深",OR(AM95="準",AM95="深"),(NOT(OR(AND(AM95="準",OR(AL95="日",AL95="休",AM$17=1,AND(AN95&lt;&gt;"準",AN95&lt;&gt;"深",AL95="")),OR(AN95="休",AND(AN95="準",OR(AO95="休",AM$17=30,AO$18="×")),AM$17=31,AN$18="×",AN95="")),AND(AM95="深",OR(AL95="休",AM$17=1,AND(AN95&lt;&gt;"準",AN95&lt;&gt;"深",AL95="")),OR(AN95="休",AND(OR(AN95="準",AN95="深"),OR(AO95="休",AM$17=30,AO$18="×")),AM$17=31,AN$18="×",AN95="")))))),40,0))))</f>
        <v>0</v>
      </c>
      <c r="AN236" s="193">
        <f t="shared" ref="AN236" si="1520">IF(AND($D$1="二交代制",AN$17&gt;=1,AN$17&lt;=28,AN95="当",AO95="明",AP95="休",AQ95="当"),10,IF(AND($D$1="三交代制",AN$17&gt;=2,AN$17&lt;=30,OR(AN95="準",AN95="深"),OR(AO95="準",AO95="深"),OR(AP95="準",AP95="深")),20,IF(AND($D$1="二交代制",OR(AN95="当",AN95="明"),NOT(OR(AND(AN95="当",OR(AO95="明",AN$17=31,AO$18="×"),OR(AP95="休",AN$17=30,AN$17=31,AP$18="×")),AND(AN95="明",OR(AM95="当",AN$17=1),OR(AO95="休",AN$17=31,AO$18="×"))))),30,IF(AND($D$1="三交代制",AM95&lt;&gt;"準",AM95&lt;&gt;"深",OR(AN95="準",AN95="深"),(NOT(OR(AND(AN95="準",OR(AM95="日",AM95="休",AN$17=1,AND(AO95&lt;&gt;"準",AO95&lt;&gt;"深",AM95="")),OR(AO95="休",AND(AO95="準",OR(AP95="休",AN$17=30,AP$18="×")),AN$17=31,AO$18="×",AO95="")),AND(AN95="深",OR(AM95="休",AN$17=1,AND(AO95&lt;&gt;"準",AO95&lt;&gt;"深",AM95="")),OR(AO95="休",AND(OR(AO95="準",AO95="深"),OR(AP95="休",AN$17=30,AP$18="×")),AN$17=31,AO$18="×",AO95="")))))),40,0))))</f>
        <v>0</v>
      </c>
      <c r="AO236" s="193">
        <f t="shared" ref="AO236" si="1521">IF(AND($D$1="二交代制",AO$17&gt;=1,AO$17&lt;=28,AO95="当",AP95="明",AQ95="休",AR95="当"),10,IF(AND($D$1="三交代制",AO$17&gt;=2,AO$17&lt;=30,OR(AO95="準",AO95="深"),OR(AP95="準",AP95="深"),OR(AQ95="準",AQ95="深")),20,IF(AND($D$1="二交代制",OR(AO95="当",AO95="明"),NOT(OR(AND(AO95="当",OR(AP95="明",AO$17=31,AP$18="×"),OR(AQ95="休",AO$17=30,AO$17=31,AQ$18="×")),AND(AO95="明",OR(AN95="当",AO$17=1),OR(AP95="休",AO$17=31,AP$18="×"))))),30,IF(AND($D$1="三交代制",AN95&lt;&gt;"準",AN95&lt;&gt;"深",OR(AO95="準",AO95="深"),(NOT(OR(AND(AO95="準",OR(AN95="日",AN95="休",AO$17=1,AND(AP95&lt;&gt;"準",AP95&lt;&gt;"深",AN95="")),OR(AP95="休",AND(AP95="準",OR(AQ95="休",AO$17=30,AQ$18="×")),AO$17=31,AP$18="×",AP95="")),AND(AO95="深",OR(AN95="休",AO$17=1,AND(AP95&lt;&gt;"準",AP95&lt;&gt;"深",AN95="")),OR(AP95="休",AND(OR(AP95="準",AP95="深"),OR(AQ95="休",AO$17=30,AQ$18="×")),AO$17=31,AP$18="×",AP95="")))))),40,0))))</f>
        <v>0</v>
      </c>
      <c r="AP236" s="100"/>
      <c r="AQ236" s="100"/>
    </row>
    <row r="237" spans="4:43" x14ac:dyDescent="0.4">
      <c r="D237" s="104"/>
      <c r="E237" s="104"/>
      <c r="F237" s="104"/>
      <c r="G237" s="104"/>
      <c r="H237" s="104"/>
      <c r="I237" s="307"/>
      <c r="J237" s="202"/>
      <c r="K237" s="193"/>
      <c r="L237" s="193"/>
      <c r="M237" s="193"/>
      <c r="N237" s="193"/>
      <c r="O237" s="193"/>
      <c r="P237" s="193"/>
      <c r="Q237" s="193"/>
      <c r="R237" s="193"/>
      <c r="S237" s="193"/>
      <c r="T237" s="193"/>
      <c r="U237" s="193"/>
      <c r="V237" s="193"/>
      <c r="W237" s="193"/>
      <c r="X237" s="193"/>
      <c r="Y237" s="193"/>
      <c r="Z237" s="193"/>
      <c r="AA237" s="193"/>
      <c r="AB237" s="193"/>
      <c r="AC237" s="193"/>
      <c r="AD237" s="193"/>
      <c r="AE237" s="193"/>
      <c r="AF237" s="193"/>
      <c r="AG237" s="193"/>
      <c r="AH237" s="193"/>
      <c r="AI237" s="193"/>
      <c r="AJ237" s="193"/>
      <c r="AK237" s="193"/>
      <c r="AL237" s="193"/>
      <c r="AM237" s="193"/>
      <c r="AN237" s="193"/>
      <c r="AO237" s="193"/>
      <c r="AP237" s="100"/>
      <c r="AQ237" s="100"/>
    </row>
    <row r="238" spans="4:43" x14ac:dyDescent="0.4">
      <c r="D238" s="104"/>
      <c r="E238" s="104"/>
      <c r="F238" s="104"/>
      <c r="G238" s="104"/>
      <c r="H238" s="104"/>
      <c r="I238" s="307"/>
      <c r="J238" s="201" t="str">
        <f t="shared" ref="J238" si="1522">E97</f>
        <v>細田</v>
      </c>
      <c r="K238" s="193">
        <f t="shared" ref="K238" si="1523">IF(AND($D$1="二交代制",K$17&gt;=1,K$17&lt;=28,K97="当",L97="明",M97="休",N97="当"),10,IF(AND($D$1="三交代制",K$17&gt;=2,K$17&lt;=30,OR(K97="準",K97="深"),OR(L97="準",L97="深"),OR(M97="準",M97="深")),20,IF(AND($D$1="二交代制",OR(K97="当",K97="明"),NOT(OR(AND(K97="当",OR(L97="明",K$17=31,L$18="×"),OR(M97="休",K$17=30,K$17=31,M$18="×")),AND(K97="明",OR(J97="当",K$17=1),OR(L97="休",K$17=31,L$18="×"))))),30,IF(AND($D$1="三交代制",J97&lt;&gt;"準",J97&lt;&gt;"深",OR(K97="準",K97="深"),(NOT(OR(AND(K97="準",OR(J97="日",J97="休",K$17=1,AND(L97&lt;&gt;"準",L97&lt;&gt;"深",J97="")),OR(L97="休",AND(L97="準",OR(M97="休",K$17=30,M$18="×")),K$17=31,L$18="×",L97="")),AND(K97="深",OR(J97="休",K$17=1,AND(L97&lt;&gt;"準",L97&lt;&gt;"深",J97="")),OR(L97="休",AND(OR(L97="準",L97="深"),OR(M97="休",K$17=30,M$18="×")),K$17=31,L$18="×",L97="")))))),40,0))))</f>
        <v>0</v>
      </c>
      <c r="L238" s="193">
        <f t="shared" ref="L238" si="1524">IF(AND($D$1="二交代制",L$17&gt;=1,L$17&lt;=28,L97="当",M97="明",N97="休",O97="当"),10,IF(AND($D$1="三交代制",L$17&gt;=2,L$17&lt;=30,OR(L97="準",L97="深"),OR(M97="準",M97="深"),OR(N97="準",N97="深")),20,IF(AND($D$1="二交代制",OR(L97="当",L97="明"),NOT(OR(AND(L97="当",OR(M97="明",L$17=31,M$18="×"),OR(N97="休",L$17=30,L$17=31,N$18="×")),AND(L97="明",OR(K97="当",L$17=1),OR(M97="休",L$17=31,M$18="×"))))),30,IF(AND($D$1="三交代制",K97&lt;&gt;"準",K97&lt;&gt;"深",OR(L97="準",L97="深"),(NOT(OR(AND(L97="準",OR(K97="日",K97="休",L$17=1,AND(M97&lt;&gt;"準",M97&lt;&gt;"深",K97="")),OR(M97="休",AND(M97="準",OR(N97="休",L$17=30,N$18="×")),L$17=31,M$18="×",M97="")),AND(L97="深",OR(K97="休",L$17=1,AND(M97&lt;&gt;"準",M97&lt;&gt;"深",K97="")),OR(M97="休",AND(OR(M97="準",M97="深"),OR(N97="休",L$17=30,N$18="×")),L$17=31,M$18="×",M97="")))))),40,0))))</f>
        <v>0</v>
      </c>
      <c r="M238" s="193">
        <f t="shared" ref="M238" si="1525">IF(AND($D$1="二交代制",M$17&gt;=1,M$17&lt;=28,M97="当",N97="明",O97="休",P97="当"),10,IF(AND($D$1="三交代制",M$17&gt;=2,M$17&lt;=30,OR(M97="準",M97="深"),OR(N97="準",N97="深"),OR(O97="準",O97="深")),20,IF(AND($D$1="二交代制",OR(M97="当",M97="明"),NOT(OR(AND(M97="当",OR(N97="明",M$17=31,N$18="×"),OR(O97="休",M$17=30,M$17=31,O$18="×")),AND(M97="明",OR(L97="当",M$17=1),OR(N97="休",M$17=31,N$18="×"))))),30,IF(AND($D$1="三交代制",L97&lt;&gt;"準",L97&lt;&gt;"深",OR(M97="準",M97="深"),(NOT(OR(AND(M97="準",OR(L97="日",L97="休",M$17=1,AND(N97&lt;&gt;"準",N97&lt;&gt;"深",L97="")),OR(N97="休",AND(N97="準",OR(O97="休",M$17=30,O$18="×")),M$17=31,N$18="×",N97="")),AND(M97="深",OR(L97="休",M$17=1,AND(N97&lt;&gt;"準",N97&lt;&gt;"深",L97="")),OR(N97="休",AND(OR(N97="準",N97="深"),OR(O97="休",M$17=30,O$18="×")),M$17=31,N$18="×",N97="")))))),40,0))))</f>
        <v>0</v>
      </c>
      <c r="N238" s="193">
        <f t="shared" ref="N238" si="1526">IF(AND($D$1="二交代制",N$17&gt;=1,N$17&lt;=28,N97="当",O97="明",P97="休",Q97="当"),10,IF(AND($D$1="三交代制",N$17&gt;=2,N$17&lt;=30,OR(N97="準",N97="深"),OR(O97="準",O97="深"),OR(P97="準",P97="深")),20,IF(AND($D$1="二交代制",OR(N97="当",N97="明"),NOT(OR(AND(N97="当",OR(O97="明",N$17=31,O$18="×"),OR(P97="休",N$17=30,N$17=31,P$18="×")),AND(N97="明",OR(M97="当",N$17=1),OR(O97="休",N$17=31,O$18="×"))))),30,IF(AND($D$1="三交代制",M97&lt;&gt;"準",M97&lt;&gt;"深",OR(N97="準",N97="深"),(NOT(OR(AND(N97="準",OR(M97="日",M97="休",N$17=1,AND(O97&lt;&gt;"準",O97&lt;&gt;"深",M97="")),OR(O97="休",AND(O97="準",OR(P97="休",N$17=30,P$18="×")),N$17=31,O$18="×",O97="")),AND(N97="深",OR(M97="休",N$17=1,AND(O97&lt;&gt;"準",O97&lt;&gt;"深",M97="")),OR(O97="休",AND(OR(O97="準",O97="深"),OR(P97="休",N$17=30,P$18="×")),N$17=31,O$18="×",O97="")))))),40,0))))</f>
        <v>0</v>
      </c>
      <c r="O238" s="193">
        <f t="shared" ref="O238" si="1527">IF(AND($D$1="二交代制",O$17&gt;=1,O$17&lt;=28,O97="当",P97="明",Q97="休",R97="当"),10,IF(AND($D$1="三交代制",O$17&gt;=2,O$17&lt;=30,OR(O97="準",O97="深"),OR(P97="準",P97="深"),OR(Q97="準",Q97="深")),20,IF(AND($D$1="二交代制",OR(O97="当",O97="明"),NOT(OR(AND(O97="当",OR(P97="明",O$17=31,P$18="×"),OR(Q97="休",O$17=30,O$17=31,Q$18="×")),AND(O97="明",OR(N97="当",O$17=1),OR(P97="休",O$17=31,P$18="×"))))),30,IF(AND($D$1="三交代制",N97&lt;&gt;"準",N97&lt;&gt;"深",OR(O97="準",O97="深"),(NOT(OR(AND(O97="準",OR(N97="日",N97="休",O$17=1,AND(P97&lt;&gt;"準",P97&lt;&gt;"深",N97="")),OR(P97="休",AND(P97="準",OR(Q97="休",O$17=30,Q$18="×")),O$17=31,P$18="×",P97="")),AND(O97="深",OR(N97="休",O$17=1,AND(P97&lt;&gt;"準",P97&lt;&gt;"深",N97="")),OR(P97="休",AND(OR(P97="準",P97="深"),OR(Q97="休",O$17=30,Q$18="×")),O$17=31,P$18="×",P97="")))))),40,0))))</f>
        <v>0</v>
      </c>
      <c r="P238" s="193">
        <f t="shared" ref="P238" si="1528">IF(AND($D$1="二交代制",P$17&gt;=1,P$17&lt;=28,P97="当",Q97="明",R97="休",S97="当"),10,IF(AND($D$1="三交代制",P$17&gt;=2,P$17&lt;=30,OR(P97="準",P97="深"),OR(Q97="準",Q97="深"),OR(R97="準",R97="深")),20,IF(AND($D$1="二交代制",OR(P97="当",P97="明"),NOT(OR(AND(P97="当",OR(Q97="明",P$17=31,Q$18="×"),OR(R97="休",P$17=30,P$17=31,R$18="×")),AND(P97="明",OR(O97="当",P$17=1),OR(Q97="休",P$17=31,Q$18="×"))))),30,IF(AND($D$1="三交代制",O97&lt;&gt;"準",O97&lt;&gt;"深",OR(P97="準",P97="深"),(NOT(OR(AND(P97="準",OR(O97="日",O97="休",P$17=1,AND(Q97&lt;&gt;"準",Q97&lt;&gt;"深",O97="")),OR(Q97="休",AND(Q97="準",OR(R97="休",P$17=30,R$18="×")),P$17=31,Q$18="×",Q97="")),AND(P97="深",OR(O97="休",P$17=1,AND(Q97&lt;&gt;"準",Q97&lt;&gt;"深",O97="")),OR(Q97="休",AND(OR(Q97="準",Q97="深"),OR(R97="休",P$17=30,R$18="×")),P$17=31,Q$18="×",Q97="")))))),40,0))))</f>
        <v>0</v>
      </c>
      <c r="Q238" s="193">
        <f t="shared" ref="Q238" si="1529">IF(AND($D$1="二交代制",Q$17&gt;=1,Q$17&lt;=28,Q97="当",R97="明",S97="休",T97="当"),10,IF(AND($D$1="三交代制",Q$17&gt;=2,Q$17&lt;=30,OR(Q97="準",Q97="深"),OR(R97="準",R97="深"),OR(S97="準",S97="深")),20,IF(AND($D$1="二交代制",OR(Q97="当",Q97="明"),NOT(OR(AND(Q97="当",OR(R97="明",Q$17=31,R$18="×"),OR(S97="休",Q$17=30,Q$17=31,S$18="×")),AND(Q97="明",OR(P97="当",Q$17=1),OR(R97="休",Q$17=31,R$18="×"))))),30,IF(AND($D$1="三交代制",P97&lt;&gt;"準",P97&lt;&gt;"深",OR(Q97="準",Q97="深"),(NOT(OR(AND(Q97="準",OR(P97="日",P97="休",Q$17=1,AND(R97&lt;&gt;"準",R97&lt;&gt;"深",P97="")),OR(R97="休",AND(R97="準",OR(S97="休",Q$17=30,S$18="×")),Q$17=31,R$18="×",R97="")),AND(Q97="深",OR(P97="休",Q$17=1,AND(R97&lt;&gt;"準",R97&lt;&gt;"深",P97="")),OR(R97="休",AND(OR(R97="準",R97="深"),OR(S97="休",Q$17=30,S$18="×")),Q$17=31,R$18="×",R97="")))))),40,0))))</f>
        <v>0</v>
      </c>
      <c r="R238" s="193">
        <f t="shared" ref="R238" si="1530">IF(AND($D$1="二交代制",R$17&gt;=1,R$17&lt;=28,R97="当",S97="明",T97="休",U97="当"),10,IF(AND($D$1="三交代制",R$17&gt;=2,R$17&lt;=30,OR(R97="準",R97="深"),OR(S97="準",S97="深"),OR(T97="準",T97="深")),20,IF(AND($D$1="二交代制",OR(R97="当",R97="明"),NOT(OR(AND(R97="当",OR(S97="明",R$17=31,S$18="×"),OR(T97="休",R$17=30,R$17=31,T$18="×")),AND(R97="明",OR(Q97="当",R$17=1),OR(S97="休",R$17=31,S$18="×"))))),30,IF(AND($D$1="三交代制",Q97&lt;&gt;"準",Q97&lt;&gt;"深",OR(R97="準",R97="深"),(NOT(OR(AND(R97="準",OR(Q97="日",Q97="休",R$17=1,AND(S97&lt;&gt;"準",S97&lt;&gt;"深",Q97="")),OR(S97="休",AND(S97="準",OR(T97="休",R$17=30,T$18="×")),R$17=31,S$18="×",S97="")),AND(R97="深",OR(Q97="休",R$17=1,AND(S97&lt;&gt;"準",S97&lt;&gt;"深",Q97="")),OR(S97="休",AND(OR(S97="準",S97="深"),OR(T97="休",R$17=30,T$18="×")),R$17=31,S$18="×",S97="")))))),40,0))))</f>
        <v>0</v>
      </c>
      <c r="S238" s="193">
        <f t="shared" ref="S238" si="1531">IF(AND($D$1="二交代制",S$17&gt;=1,S$17&lt;=28,S97="当",T97="明",U97="休",V97="当"),10,IF(AND($D$1="三交代制",S$17&gt;=2,S$17&lt;=30,OR(S97="準",S97="深"),OR(T97="準",T97="深"),OR(U97="準",U97="深")),20,IF(AND($D$1="二交代制",OR(S97="当",S97="明"),NOT(OR(AND(S97="当",OR(T97="明",S$17=31,T$18="×"),OR(U97="休",S$17=30,S$17=31,U$18="×")),AND(S97="明",OR(R97="当",S$17=1),OR(T97="休",S$17=31,T$18="×"))))),30,IF(AND($D$1="三交代制",R97&lt;&gt;"準",R97&lt;&gt;"深",OR(S97="準",S97="深"),(NOT(OR(AND(S97="準",OR(R97="日",R97="休",S$17=1,AND(T97&lt;&gt;"準",T97&lt;&gt;"深",R97="")),OR(T97="休",AND(T97="準",OR(U97="休",S$17=30,U$18="×")),S$17=31,T$18="×",T97="")),AND(S97="深",OR(R97="休",S$17=1,AND(T97&lt;&gt;"準",T97&lt;&gt;"深",R97="")),OR(T97="休",AND(OR(T97="準",T97="深"),OR(U97="休",S$17=30,U$18="×")),S$17=31,T$18="×",T97="")))))),40,0))))</f>
        <v>0</v>
      </c>
      <c r="T238" s="193">
        <f t="shared" ref="T238" si="1532">IF(AND($D$1="二交代制",T$17&gt;=1,T$17&lt;=28,T97="当",U97="明",V97="休",W97="当"),10,IF(AND($D$1="三交代制",T$17&gt;=2,T$17&lt;=30,OR(T97="準",T97="深"),OR(U97="準",U97="深"),OR(V97="準",V97="深")),20,IF(AND($D$1="二交代制",OR(T97="当",T97="明"),NOT(OR(AND(T97="当",OR(U97="明",T$17=31,U$18="×"),OR(V97="休",T$17=30,T$17=31,V$18="×")),AND(T97="明",OR(S97="当",T$17=1),OR(U97="休",T$17=31,U$18="×"))))),30,IF(AND($D$1="三交代制",S97&lt;&gt;"準",S97&lt;&gt;"深",OR(T97="準",T97="深"),(NOT(OR(AND(T97="準",OR(S97="日",S97="休",T$17=1,AND(U97&lt;&gt;"準",U97&lt;&gt;"深",S97="")),OR(U97="休",AND(U97="準",OR(V97="休",T$17=30,V$18="×")),T$17=31,U$18="×",U97="")),AND(T97="深",OR(S97="休",T$17=1,AND(U97&lt;&gt;"準",U97&lt;&gt;"深",S97="")),OR(U97="休",AND(OR(U97="準",U97="深"),OR(V97="休",T$17=30,V$18="×")),T$17=31,U$18="×",U97="")))))),40,0))))</f>
        <v>0</v>
      </c>
      <c r="U238" s="193">
        <f t="shared" ref="U238" si="1533">IF(AND($D$1="二交代制",U$17&gt;=1,U$17&lt;=28,U97="当",V97="明",W97="休",X97="当"),10,IF(AND($D$1="三交代制",U$17&gt;=2,U$17&lt;=30,OR(U97="準",U97="深"),OR(V97="準",V97="深"),OR(W97="準",W97="深")),20,IF(AND($D$1="二交代制",OR(U97="当",U97="明"),NOT(OR(AND(U97="当",OR(V97="明",U$17=31,V$18="×"),OR(W97="休",U$17=30,U$17=31,W$18="×")),AND(U97="明",OR(T97="当",U$17=1),OR(V97="休",U$17=31,V$18="×"))))),30,IF(AND($D$1="三交代制",T97&lt;&gt;"準",T97&lt;&gt;"深",OR(U97="準",U97="深"),(NOT(OR(AND(U97="準",OR(T97="日",T97="休",U$17=1,AND(V97&lt;&gt;"準",V97&lt;&gt;"深",T97="")),OR(V97="休",AND(V97="準",OR(W97="休",U$17=30,W$18="×")),U$17=31,V$18="×",V97="")),AND(U97="深",OR(T97="休",U$17=1,AND(V97&lt;&gt;"準",V97&lt;&gt;"深",T97="")),OR(V97="休",AND(OR(V97="準",V97="深"),OR(W97="休",U$17=30,W$18="×")),U$17=31,V$18="×",V97="")))))),40,0))))</f>
        <v>0</v>
      </c>
      <c r="V238" s="193">
        <f t="shared" ref="V238" si="1534">IF(AND($D$1="二交代制",V$17&gt;=1,V$17&lt;=28,V97="当",W97="明",X97="休",Y97="当"),10,IF(AND($D$1="三交代制",V$17&gt;=2,V$17&lt;=30,OR(V97="準",V97="深"),OR(W97="準",W97="深"),OR(X97="準",X97="深")),20,IF(AND($D$1="二交代制",OR(V97="当",V97="明"),NOT(OR(AND(V97="当",OR(W97="明",V$17=31,W$18="×"),OR(X97="休",V$17=30,V$17=31,X$18="×")),AND(V97="明",OR(U97="当",V$17=1),OR(W97="休",V$17=31,W$18="×"))))),30,IF(AND($D$1="三交代制",U97&lt;&gt;"準",U97&lt;&gt;"深",OR(V97="準",V97="深"),(NOT(OR(AND(V97="準",OR(U97="日",U97="休",V$17=1,AND(W97&lt;&gt;"準",W97&lt;&gt;"深",U97="")),OR(W97="休",AND(W97="準",OR(X97="休",V$17=30,X$18="×")),V$17=31,W$18="×",W97="")),AND(V97="深",OR(U97="休",V$17=1,AND(W97&lt;&gt;"準",W97&lt;&gt;"深",U97="")),OR(W97="休",AND(OR(W97="準",W97="深"),OR(X97="休",V$17=30,X$18="×")),V$17=31,W$18="×",W97="")))))),40,0))))</f>
        <v>0</v>
      </c>
      <c r="W238" s="193">
        <f t="shared" ref="W238" si="1535">IF(AND($D$1="二交代制",W$17&gt;=1,W$17&lt;=28,W97="当",X97="明",Y97="休",Z97="当"),10,IF(AND($D$1="三交代制",W$17&gt;=2,W$17&lt;=30,OR(W97="準",W97="深"),OR(X97="準",X97="深"),OR(Y97="準",Y97="深")),20,IF(AND($D$1="二交代制",OR(W97="当",W97="明"),NOT(OR(AND(W97="当",OR(X97="明",W$17=31,X$18="×"),OR(Y97="休",W$17=30,W$17=31,Y$18="×")),AND(W97="明",OR(V97="当",W$17=1),OR(X97="休",W$17=31,X$18="×"))))),30,IF(AND($D$1="三交代制",V97&lt;&gt;"準",V97&lt;&gt;"深",OR(W97="準",W97="深"),(NOT(OR(AND(W97="準",OR(V97="日",V97="休",W$17=1,AND(X97&lt;&gt;"準",X97&lt;&gt;"深",V97="")),OR(X97="休",AND(X97="準",OR(Y97="休",W$17=30,Y$18="×")),W$17=31,X$18="×",X97="")),AND(W97="深",OR(V97="休",W$17=1,AND(X97&lt;&gt;"準",X97&lt;&gt;"深",V97="")),OR(X97="休",AND(OR(X97="準",X97="深"),OR(Y97="休",W$17=30,Y$18="×")),W$17=31,X$18="×",X97="")))))),40,0))))</f>
        <v>0</v>
      </c>
      <c r="X238" s="193">
        <f t="shared" ref="X238" si="1536">IF(AND($D$1="二交代制",X$17&gt;=1,X$17&lt;=28,X97="当",Y97="明",Z97="休",AA97="当"),10,IF(AND($D$1="三交代制",X$17&gt;=2,X$17&lt;=30,OR(X97="準",X97="深"),OR(Y97="準",Y97="深"),OR(Z97="準",Z97="深")),20,IF(AND($D$1="二交代制",OR(X97="当",X97="明"),NOT(OR(AND(X97="当",OR(Y97="明",X$17=31,Y$18="×"),OR(Z97="休",X$17=30,X$17=31,Z$18="×")),AND(X97="明",OR(W97="当",X$17=1),OR(Y97="休",X$17=31,Y$18="×"))))),30,IF(AND($D$1="三交代制",W97&lt;&gt;"準",W97&lt;&gt;"深",OR(X97="準",X97="深"),(NOT(OR(AND(X97="準",OR(W97="日",W97="休",X$17=1,AND(Y97&lt;&gt;"準",Y97&lt;&gt;"深",W97="")),OR(Y97="休",AND(Y97="準",OR(Z97="休",X$17=30,Z$18="×")),X$17=31,Y$18="×",Y97="")),AND(X97="深",OR(W97="休",X$17=1,AND(Y97&lt;&gt;"準",Y97&lt;&gt;"深",W97="")),OR(Y97="休",AND(OR(Y97="準",Y97="深"),OR(Z97="休",X$17=30,Z$18="×")),X$17=31,Y$18="×",Y97="")))))),40,0))))</f>
        <v>0</v>
      </c>
      <c r="Y238" s="193">
        <f t="shared" ref="Y238" si="1537">IF(AND($D$1="二交代制",Y$17&gt;=1,Y$17&lt;=28,Y97="当",Z97="明",AA97="休",AB97="当"),10,IF(AND($D$1="三交代制",Y$17&gt;=2,Y$17&lt;=30,OR(Y97="準",Y97="深"),OR(Z97="準",Z97="深"),OR(AA97="準",AA97="深")),20,IF(AND($D$1="二交代制",OR(Y97="当",Y97="明"),NOT(OR(AND(Y97="当",OR(Z97="明",Y$17=31,Z$18="×"),OR(AA97="休",Y$17=30,Y$17=31,AA$18="×")),AND(Y97="明",OR(X97="当",Y$17=1),OR(Z97="休",Y$17=31,Z$18="×"))))),30,IF(AND($D$1="三交代制",X97&lt;&gt;"準",X97&lt;&gt;"深",OR(Y97="準",Y97="深"),(NOT(OR(AND(Y97="準",OR(X97="日",X97="休",Y$17=1,AND(Z97&lt;&gt;"準",Z97&lt;&gt;"深",X97="")),OR(Z97="休",AND(Z97="準",OR(AA97="休",Y$17=30,AA$18="×")),Y$17=31,Z$18="×",Z97="")),AND(Y97="深",OR(X97="休",Y$17=1,AND(Z97&lt;&gt;"準",Z97&lt;&gt;"深",X97="")),OR(Z97="休",AND(OR(Z97="準",Z97="深"),OR(AA97="休",Y$17=30,AA$18="×")),Y$17=31,Z$18="×",Z97="")))))),40,0))))</f>
        <v>0</v>
      </c>
      <c r="Z238" s="193">
        <f t="shared" ref="Z238" si="1538">IF(AND($D$1="二交代制",Z$17&gt;=1,Z$17&lt;=28,Z97="当",AA97="明",AB97="休",AC97="当"),10,IF(AND($D$1="三交代制",Z$17&gt;=2,Z$17&lt;=30,OR(Z97="準",Z97="深"),OR(AA97="準",AA97="深"),OR(AB97="準",AB97="深")),20,IF(AND($D$1="二交代制",OR(Z97="当",Z97="明"),NOT(OR(AND(Z97="当",OR(AA97="明",Z$17=31,AA$18="×"),OR(AB97="休",Z$17=30,Z$17=31,AB$18="×")),AND(Z97="明",OR(Y97="当",Z$17=1),OR(AA97="休",Z$17=31,AA$18="×"))))),30,IF(AND($D$1="三交代制",Y97&lt;&gt;"準",Y97&lt;&gt;"深",OR(Z97="準",Z97="深"),(NOT(OR(AND(Z97="準",OR(Y97="日",Y97="休",Z$17=1,AND(AA97&lt;&gt;"準",AA97&lt;&gt;"深",Y97="")),OR(AA97="休",AND(AA97="準",OR(AB97="休",Z$17=30,AB$18="×")),Z$17=31,AA$18="×",AA97="")),AND(Z97="深",OR(Y97="休",Z$17=1,AND(AA97&lt;&gt;"準",AA97&lt;&gt;"深",Y97="")),OR(AA97="休",AND(OR(AA97="準",AA97="深"),OR(AB97="休",Z$17=30,AB$18="×")),Z$17=31,AA$18="×",AA97="")))))),40,0))))</f>
        <v>0</v>
      </c>
      <c r="AA238" s="193">
        <f t="shared" ref="AA238" si="1539">IF(AND($D$1="二交代制",AA$17&gt;=1,AA$17&lt;=28,AA97="当",AB97="明",AC97="休",AD97="当"),10,IF(AND($D$1="三交代制",AA$17&gt;=2,AA$17&lt;=30,OR(AA97="準",AA97="深"),OR(AB97="準",AB97="深"),OR(AC97="準",AC97="深")),20,IF(AND($D$1="二交代制",OR(AA97="当",AA97="明"),NOT(OR(AND(AA97="当",OR(AB97="明",AA$17=31,AB$18="×"),OR(AC97="休",AA$17=30,AA$17=31,AC$18="×")),AND(AA97="明",OR(Z97="当",AA$17=1),OR(AB97="休",AA$17=31,AB$18="×"))))),30,IF(AND($D$1="三交代制",Z97&lt;&gt;"準",Z97&lt;&gt;"深",OR(AA97="準",AA97="深"),(NOT(OR(AND(AA97="準",OR(Z97="日",Z97="休",AA$17=1,AND(AB97&lt;&gt;"準",AB97&lt;&gt;"深",Z97="")),OR(AB97="休",AND(AB97="準",OR(AC97="休",AA$17=30,AC$18="×")),AA$17=31,AB$18="×",AB97="")),AND(AA97="深",OR(Z97="休",AA$17=1,AND(AB97&lt;&gt;"準",AB97&lt;&gt;"深",Z97="")),OR(AB97="休",AND(OR(AB97="準",AB97="深"),OR(AC97="休",AA$17=30,AC$18="×")),AA$17=31,AB$18="×",AB97="")))))),40,0))))</f>
        <v>0</v>
      </c>
      <c r="AB238" s="193">
        <f t="shared" ref="AB238" si="1540">IF(AND($D$1="二交代制",AB$17&gt;=1,AB$17&lt;=28,AB97="当",AC97="明",AD97="休",AE97="当"),10,IF(AND($D$1="三交代制",AB$17&gt;=2,AB$17&lt;=30,OR(AB97="準",AB97="深"),OR(AC97="準",AC97="深"),OR(AD97="準",AD97="深")),20,IF(AND($D$1="二交代制",OR(AB97="当",AB97="明"),NOT(OR(AND(AB97="当",OR(AC97="明",AB$17=31,AC$18="×"),OR(AD97="休",AB$17=30,AB$17=31,AD$18="×")),AND(AB97="明",OR(AA97="当",AB$17=1),OR(AC97="休",AB$17=31,AC$18="×"))))),30,IF(AND($D$1="三交代制",AA97&lt;&gt;"準",AA97&lt;&gt;"深",OR(AB97="準",AB97="深"),(NOT(OR(AND(AB97="準",OR(AA97="日",AA97="休",AB$17=1,AND(AC97&lt;&gt;"準",AC97&lt;&gt;"深",AA97="")),OR(AC97="休",AND(AC97="準",OR(AD97="休",AB$17=30,AD$18="×")),AB$17=31,AC$18="×",AC97="")),AND(AB97="深",OR(AA97="休",AB$17=1,AND(AC97&lt;&gt;"準",AC97&lt;&gt;"深",AA97="")),OR(AC97="休",AND(OR(AC97="準",AC97="深"),OR(AD97="休",AB$17=30,AD$18="×")),AB$17=31,AC$18="×",AC97="")))))),40,0))))</f>
        <v>0</v>
      </c>
      <c r="AC238" s="193">
        <f t="shared" ref="AC238" si="1541">IF(AND($D$1="二交代制",AC$17&gt;=1,AC$17&lt;=28,AC97="当",AD97="明",AE97="休",AF97="当"),10,IF(AND($D$1="三交代制",AC$17&gt;=2,AC$17&lt;=30,OR(AC97="準",AC97="深"),OR(AD97="準",AD97="深"),OR(AE97="準",AE97="深")),20,IF(AND($D$1="二交代制",OR(AC97="当",AC97="明"),NOT(OR(AND(AC97="当",OR(AD97="明",AC$17=31,AD$18="×"),OR(AE97="休",AC$17=30,AC$17=31,AE$18="×")),AND(AC97="明",OR(AB97="当",AC$17=1),OR(AD97="休",AC$17=31,AD$18="×"))))),30,IF(AND($D$1="三交代制",AB97&lt;&gt;"準",AB97&lt;&gt;"深",OR(AC97="準",AC97="深"),(NOT(OR(AND(AC97="準",OR(AB97="日",AB97="休",AC$17=1,AND(AD97&lt;&gt;"準",AD97&lt;&gt;"深",AB97="")),OR(AD97="休",AND(AD97="準",OR(AE97="休",AC$17=30,AE$18="×")),AC$17=31,AD$18="×",AD97="")),AND(AC97="深",OR(AB97="休",AC$17=1,AND(AD97&lt;&gt;"準",AD97&lt;&gt;"深",AB97="")),OR(AD97="休",AND(OR(AD97="準",AD97="深"),OR(AE97="休",AC$17=30,AE$18="×")),AC$17=31,AD$18="×",AD97="")))))),40,0))))</f>
        <v>0</v>
      </c>
      <c r="AD238" s="193">
        <f t="shared" ref="AD238" si="1542">IF(AND($D$1="二交代制",AD$17&gt;=1,AD$17&lt;=28,AD97="当",AE97="明",AF97="休",AG97="当"),10,IF(AND($D$1="三交代制",AD$17&gt;=2,AD$17&lt;=30,OR(AD97="準",AD97="深"),OR(AE97="準",AE97="深"),OR(AF97="準",AF97="深")),20,IF(AND($D$1="二交代制",OR(AD97="当",AD97="明"),NOT(OR(AND(AD97="当",OR(AE97="明",AD$17=31,AE$18="×"),OR(AF97="休",AD$17=30,AD$17=31,AF$18="×")),AND(AD97="明",OR(AC97="当",AD$17=1),OR(AE97="休",AD$17=31,AE$18="×"))))),30,IF(AND($D$1="三交代制",AC97&lt;&gt;"準",AC97&lt;&gt;"深",OR(AD97="準",AD97="深"),(NOT(OR(AND(AD97="準",OR(AC97="日",AC97="休",AD$17=1,AND(AE97&lt;&gt;"準",AE97&lt;&gt;"深",AC97="")),OR(AE97="休",AND(AE97="準",OR(AF97="休",AD$17=30,AF$18="×")),AD$17=31,AE$18="×",AE97="")),AND(AD97="深",OR(AC97="休",AD$17=1,AND(AE97&lt;&gt;"準",AE97&lt;&gt;"深",AC97="")),OR(AE97="休",AND(OR(AE97="準",AE97="深"),OR(AF97="休",AD$17=30,AF$18="×")),AD$17=31,AE$18="×",AE97="")))))),40,0))))</f>
        <v>0</v>
      </c>
      <c r="AE238" s="193">
        <f t="shared" ref="AE238" si="1543">IF(AND($D$1="二交代制",AE$17&gt;=1,AE$17&lt;=28,AE97="当",AF97="明",AG97="休",AH97="当"),10,IF(AND($D$1="三交代制",AE$17&gt;=2,AE$17&lt;=30,OR(AE97="準",AE97="深"),OR(AF97="準",AF97="深"),OR(AG97="準",AG97="深")),20,IF(AND($D$1="二交代制",OR(AE97="当",AE97="明"),NOT(OR(AND(AE97="当",OR(AF97="明",AE$17=31,AF$18="×"),OR(AG97="休",AE$17=30,AE$17=31,AG$18="×")),AND(AE97="明",OR(AD97="当",AE$17=1),OR(AF97="休",AE$17=31,AF$18="×"))))),30,IF(AND($D$1="三交代制",AD97&lt;&gt;"準",AD97&lt;&gt;"深",OR(AE97="準",AE97="深"),(NOT(OR(AND(AE97="準",OR(AD97="日",AD97="休",AE$17=1,AND(AF97&lt;&gt;"準",AF97&lt;&gt;"深",AD97="")),OR(AF97="休",AND(AF97="準",OR(AG97="休",AE$17=30,AG$18="×")),AE$17=31,AF$18="×",AF97="")),AND(AE97="深",OR(AD97="休",AE$17=1,AND(AF97&lt;&gt;"準",AF97&lt;&gt;"深",AD97="")),OR(AF97="休",AND(OR(AF97="準",AF97="深"),OR(AG97="休",AE$17=30,AG$18="×")),AE$17=31,AF$18="×",AF97="")))))),40,0))))</f>
        <v>0</v>
      </c>
      <c r="AF238" s="193">
        <f t="shared" ref="AF238" si="1544">IF(AND($D$1="二交代制",AF$17&gt;=1,AF$17&lt;=28,AF97="当",AG97="明",AH97="休",AI97="当"),10,IF(AND($D$1="三交代制",AF$17&gt;=2,AF$17&lt;=30,OR(AF97="準",AF97="深"),OR(AG97="準",AG97="深"),OR(AH97="準",AH97="深")),20,IF(AND($D$1="二交代制",OR(AF97="当",AF97="明"),NOT(OR(AND(AF97="当",OR(AG97="明",AF$17=31,AG$18="×"),OR(AH97="休",AF$17=30,AF$17=31,AH$18="×")),AND(AF97="明",OR(AE97="当",AF$17=1),OR(AG97="休",AF$17=31,AG$18="×"))))),30,IF(AND($D$1="三交代制",AE97&lt;&gt;"準",AE97&lt;&gt;"深",OR(AF97="準",AF97="深"),(NOT(OR(AND(AF97="準",OR(AE97="日",AE97="休",AF$17=1,AND(AG97&lt;&gt;"準",AG97&lt;&gt;"深",AE97="")),OR(AG97="休",AND(AG97="準",OR(AH97="休",AF$17=30,AH$18="×")),AF$17=31,AG$18="×",AG97="")),AND(AF97="深",OR(AE97="休",AF$17=1,AND(AG97&lt;&gt;"準",AG97&lt;&gt;"深",AE97="")),OR(AG97="休",AND(OR(AG97="準",AG97="深"),OR(AH97="休",AF$17=30,AH$18="×")),AF$17=31,AG$18="×",AG97="")))))),40,0))))</f>
        <v>0</v>
      </c>
      <c r="AG238" s="193">
        <f t="shared" ref="AG238" si="1545">IF(AND($D$1="二交代制",AG$17&gt;=1,AG$17&lt;=28,AG97="当",AH97="明",AI97="休",AJ97="当"),10,IF(AND($D$1="三交代制",AG$17&gt;=2,AG$17&lt;=30,OR(AG97="準",AG97="深"),OR(AH97="準",AH97="深"),OR(AI97="準",AI97="深")),20,IF(AND($D$1="二交代制",OR(AG97="当",AG97="明"),NOT(OR(AND(AG97="当",OR(AH97="明",AG$17=31,AH$18="×"),OR(AI97="休",AG$17=30,AG$17=31,AI$18="×")),AND(AG97="明",OR(AF97="当",AG$17=1),OR(AH97="休",AG$17=31,AH$18="×"))))),30,IF(AND($D$1="三交代制",AF97&lt;&gt;"準",AF97&lt;&gt;"深",OR(AG97="準",AG97="深"),(NOT(OR(AND(AG97="準",OR(AF97="日",AF97="休",AG$17=1,AND(AH97&lt;&gt;"準",AH97&lt;&gt;"深",AF97="")),OR(AH97="休",AND(AH97="準",OR(AI97="休",AG$17=30,AI$18="×")),AG$17=31,AH$18="×",AH97="")),AND(AG97="深",OR(AF97="休",AG$17=1,AND(AH97&lt;&gt;"準",AH97&lt;&gt;"深",AF97="")),OR(AH97="休",AND(OR(AH97="準",AH97="深"),OR(AI97="休",AG$17=30,AI$18="×")),AG$17=31,AH$18="×",AH97="")))))),40,0))))</f>
        <v>0</v>
      </c>
      <c r="AH238" s="193">
        <f t="shared" ref="AH238" si="1546">IF(AND($D$1="二交代制",AH$17&gt;=1,AH$17&lt;=28,AH97="当",AI97="明",AJ97="休",AK97="当"),10,IF(AND($D$1="三交代制",AH$17&gt;=2,AH$17&lt;=30,OR(AH97="準",AH97="深"),OR(AI97="準",AI97="深"),OR(AJ97="準",AJ97="深")),20,IF(AND($D$1="二交代制",OR(AH97="当",AH97="明"),NOT(OR(AND(AH97="当",OR(AI97="明",AH$17=31,AI$18="×"),OR(AJ97="休",AH$17=30,AH$17=31,AJ$18="×")),AND(AH97="明",OR(AG97="当",AH$17=1),OR(AI97="休",AH$17=31,AI$18="×"))))),30,IF(AND($D$1="三交代制",AG97&lt;&gt;"準",AG97&lt;&gt;"深",OR(AH97="準",AH97="深"),(NOT(OR(AND(AH97="準",OR(AG97="日",AG97="休",AH$17=1,AND(AI97&lt;&gt;"準",AI97&lt;&gt;"深",AG97="")),OR(AI97="休",AND(AI97="準",OR(AJ97="休",AH$17=30,AJ$18="×")),AH$17=31,AI$18="×",AI97="")),AND(AH97="深",OR(AG97="休",AH$17=1,AND(AI97&lt;&gt;"準",AI97&lt;&gt;"深",AG97="")),OR(AI97="休",AND(OR(AI97="準",AI97="深"),OR(AJ97="休",AH$17=30,AJ$18="×")),AH$17=31,AI$18="×",AI97="")))))),40,0))))</f>
        <v>0</v>
      </c>
      <c r="AI238" s="193">
        <f t="shared" ref="AI238" si="1547">IF(AND($D$1="二交代制",AI$17&gt;=1,AI$17&lt;=28,AI97="当",AJ97="明",AK97="休",AL97="当"),10,IF(AND($D$1="三交代制",AI$17&gt;=2,AI$17&lt;=30,OR(AI97="準",AI97="深"),OR(AJ97="準",AJ97="深"),OR(AK97="準",AK97="深")),20,IF(AND($D$1="二交代制",OR(AI97="当",AI97="明"),NOT(OR(AND(AI97="当",OR(AJ97="明",AI$17=31,AJ$18="×"),OR(AK97="休",AI$17=30,AI$17=31,AK$18="×")),AND(AI97="明",OR(AH97="当",AI$17=1),OR(AJ97="休",AI$17=31,AJ$18="×"))))),30,IF(AND($D$1="三交代制",AH97&lt;&gt;"準",AH97&lt;&gt;"深",OR(AI97="準",AI97="深"),(NOT(OR(AND(AI97="準",OR(AH97="日",AH97="休",AI$17=1,AND(AJ97&lt;&gt;"準",AJ97&lt;&gt;"深",AH97="")),OR(AJ97="休",AND(AJ97="準",OR(AK97="休",AI$17=30,AK$18="×")),AI$17=31,AJ$18="×",AJ97="")),AND(AI97="深",OR(AH97="休",AI$17=1,AND(AJ97&lt;&gt;"準",AJ97&lt;&gt;"深",AH97="")),OR(AJ97="休",AND(OR(AJ97="準",AJ97="深"),OR(AK97="休",AI$17=30,AK$18="×")),AI$17=31,AJ$18="×",AJ97="")))))),40,0))))</f>
        <v>0</v>
      </c>
      <c r="AJ238" s="193">
        <f t="shared" ref="AJ238" si="1548">IF(AND($D$1="二交代制",AJ$17&gt;=1,AJ$17&lt;=28,AJ97="当",AK97="明",AL97="休",AM97="当"),10,IF(AND($D$1="三交代制",AJ$17&gt;=2,AJ$17&lt;=30,OR(AJ97="準",AJ97="深"),OR(AK97="準",AK97="深"),OR(AL97="準",AL97="深")),20,IF(AND($D$1="二交代制",OR(AJ97="当",AJ97="明"),NOT(OR(AND(AJ97="当",OR(AK97="明",AJ$17=31,AK$18="×"),OR(AL97="休",AJ$17=30,AJ$17=31,AL$18="×")),AND(AJ97="明",OR(AI97="当",AJ$17=1),OR(AK97="休",AJ$17=31,AK$18="×"))))),30,IF(AND($D$1="三交代制",AI97&lt;&gt;"準",AI97&lt;&gt;"深",OR(AJ97="準",AJ97="深"),(NOT(OR(AND(AJ97="準",OR(AI97="日",AI97="休",AJ$17=1,AND(AK97&lt;&gt;"準",AK97&lt;&gt;"深",AI97="")),OR(AK97="休",AND(AK97="準",OR(AL97="休",AJ$17=30,AL$18="×")),AJ$17=31,AK$18="×",AK97="")),AND(AJ97="深",OR(AI97="休",AJ$17=1,AND(AK97&lt;&gt;"準",AK97&lt;&gt;"深",AI97="")),OR(AK97="休",AND(OR(AK97="準",AK97="深"),OR(AL97="休",AJ$17=30,AL$18="×")),AJ$17=31,AK$18="×",AK97="")))))),40,0))))</f>
        <v>0</v>
      </c>
      <c r="AK238" s="193">
        <f t="shared" ref="AK238" si="1549">IF(AND($D$1="二交代制",AK$17&gt;=1,AK$17&lt;=28,AK97="当",AL97="明",AM97="休",AN97="当"),10,IF(AND($D$1="三交代制",AK$17&gt;=2,AK$17&lt;=30,OR(AK97="準",AK97="深"),OR(AL97="準",AL97="深"),OR(AM97="準",AM97="深")),20,IF(AND($D$1="二交代制",OR(AK97="当",AK97="明"),NOT(OR(AND(AK97="当",OR(AL97="明",AK$17=31,AL$18="×"),OR(AM97="休",AK$17=30,AK$17=31,AM$18="×")),AND(AK97="明",OR(AJ97="当",AK$17=1),OR(AL97="休",AK$17=31,AL$18="×"))))),30,IF(AND($D$1="三交代制",AJ97&lt;&gt;"準",AJ97&lt;&gt;"深",OR(AK97="準",AK97="深"),(NOT(OR(AND(AK97="準",OR(AJ97="日",AJ97="休",AK$17=1,AND(AL97&lt;&gt;"準",AL97&lt;&gt;"深",AJ97="")),OR(AL97="休",AND(AL97="準",OR(AM97="休",AK$17=30,AM$18="×")),AK$17=31,AL$18="×",AL97="")),AND(AK97="深",OR(AJ97="休",AK$17=1,AND(AL97&lt;&gt;"準",AL97&lt;&gt;"深",AJ97="")),OR(AL97="休",AND(OR(AL97="準",AL97="深"),OR(AM97="休",AK$17=30,AM$18="×")),AK$17=31,AL$18="×",AL97="")))))),40,0))))</f>
        <v>0</v>
      </c>
      <c r="AL238" s="193">
        <f t="shared" ref="AL238" si="1550">IF(AND($D$1="二交代制",AL$17&gt;=1,AL$17&lt;=28,AL97="当",AM97="明",AN97="休",AO97="当"),10,IF(AND($D$1="三交代制",AL$17&gt;=2,AL$17&lt;=30,OR(AL97="準",AL97="深"),OR(AM97="準",AM97="深"),OR(AN97="準",AN97="深")),20,IF(AND($D$1="二交代制",OR(AL97="当",AL97="明"),NOT(OR(AND(AL97="当",OR(AM97="明",AL$17=31,AM$18="×"),OR(AN97="休",AL$17=30,AL$17=31,AN$18="×")),AND(AL97="明",OR(AK97="当",AL$17=1),OR(AM97="休",AL$17=31,AM$18="×"))))),30,IF(AND($D$1="三交代制",AK97&lt;&gt;"準",AK97&lt;&gt;"深",OR(AL97="準",AL97="深"),(NOT(OR(AND(AL97="準",OR(AK97="日",AK97="休",AL$17=1,AND(AM97&lt;&gt;"準",AM97&lt;&gt;"深",AK97="")),OR(AM97="休",AND(AM97="準",OR(AN97="休",AL$17=30,AN$18="×")),AL$17=31,AM$18="×",AM97="")),AND(AL97="深",OR(AK97="休",AL$17=1,AND(AM97&lt;&gt;"準",AM97&lt;&gt;"深",AK97="")),OR(AM97="休",AND(OR(AM97="準",AM97="深"),OR(AN97="休",AL$17=30,AN$18="×")),AL$17=31,AM$18="×",AM97="")))))),40,0))))</f>
        <v>0</v>
      </c>
      <c r="AM238" s="193">
        <f t="shared" ref="AM238" si="1551">IF(AND($D$1="二交代制",AM$17&gt;=1,AM$17&lt;=28,AM97="当",AN97="明",AO97="休",AP97="当"),10,IF(AND($D$1="三交代制",AM$17&gt;=2,AM$17&lt;=30,OR(AM97="準",AM97="深"),OR(AN97="準",AN97="深"),OR(AO97="準",AO97="深")),20,IF(AND($D$1="二交代制",OR(AM97="当",AM97="明"),NOT(OR(AND(AM97="当",OR(AN97="明",AM$17=31,AN$18="×"),OR(AO97="休",AM$17=30,AM$17=31,AO$18="×")),AND(AM97="明",OR(AL97="当",AM$17=1),OR(AN97="休",AM$17=31,AN$18="×"))))),30,IF(AND($D$1="三交代制",AL97&lt;&gt;"準",AL97&lt;&gt;"深",OR(AM97="準",AM97="深"),(NOT(OR(AND(AM97="準",OR(AL97="日",AL97="休",AM$17=1,AND(AN97&lt;&gt;"準",AN97&lt;&gt;"深",AL97="")),OR(AN97="休",AND(AN97="準",OR(AO97="休",AM$17=30,AO$18="×")),AM$17=31,AN$18="×",AN97="")),AND(AM97="深",OR(AL97="休",AM$17=1,AND(AN97&lt;&gt;"準",AN97&lt;&gt;"深",AL97="")),OR(AN97="休",AND(OR(AN97="準",AN97="深"),OR(AO97="休",AM$17=30,AO$18="×")),AM$17=31,AN$18="×",AN97="")))))),40,0))))</f>
        <v>0</v>
      </c>
      <c r="AN238" s="193">
        <f t="shared" ref="AN238" si="1552">IF(AND($D$1="二交代制",AN$17&gt;=1,AN$17&lt;=28,AN97="当",AO97="明",AP97="休",AQ97="当"),10,IF(AND($D$1="三交代制",AN$17&gt;=2,AN$17&lt;=30,OR(AN97="準",AN97="深"),OR(AO97="準",AO97="深"),OR(AP97="準",AP97="深")),20,IF(AND($D$1="二交代制",OR(AN97="当",AN97="明"),NOT(OR(AND(AN97="当",OR(AO97="明",AN$17=31,AO$18="×"),OR(AP97="休",AN$17=30,AN$17=31,AP$18="×")),AND(AN97="明",OR(AM97="当",AN$17=1),OR(AO97="休",AN$17=31,AO$18="×"))))),30,IF(AND($D$1="三交代制",AM97&lt;&gt;"準",AM97&lt;&gt;"深",OR(AN97="準",AN97="深"),(NOT(OR(AND(AN97="準",OR(AM97="日",AM97="休",AN$17=1,AND(AO97&lt;&gt;"準",AO97&lt;&gt;"深",AM97="")),OR(AO97="休",AND(AO97="準",OR(AP97="休",AN$17=30,AP$18="×")),AN$17=31,AO$18="×",AO97="")),AND(AN97="深",OR(AM97="休",AN$17=1,AND(AO97&lt;&gt;"準",AO97&lt;&gt;"深",AM97="")),OR(AO97="休",AND(OR(AO97="準",AO97="深"),OR(AP97="休",AN$17=30,AP$18="×")),AN$17=31,AO$18="×",AO97="")))))),40,0))))</f>
        <v>0</v>
      </c>
      <c r="AO238" s="193">
        <f t="shared" ref="AO238" si="1553">IF(AND($D$1="二交代制",AO$17&gt;=1,AO$17&lt;=28,AO97="当",AP97="明",AQ97="休",AR97="当"),10,IF(AND($D$1="三交代制",AO$17&gt;=2,AO$17&lt;=30,OR(AO97="準",AO97="深"),OR(AP97="準",AP97="深"),OR(AQ97="準",AQ97="深")),20,IF(AND($D$1="二交代制",OR(AO97="当",AO97="明"),NOT(OR(AND(AO97="当",OR(AP97="明",AO$17=31,AP$18="×"),OR(AQ97="休",AO$17=30,AO$17=31,AQ$18="×")),AND(AO97="明",OR(AN97="当",AO$17=1),OR(AP97="休",AO$17=31,AP$18="×"))))),30,IF(AND($D$1="三交代制",AN97&lt;&gt;"準",AN97&lt;&gt;"深",OR(AO97="準",AO97="深"),(NOT(OR(AND(AO97="準",OR(AN97="日",AN97="休",AO$17=1,AND(AP97&lt;&gt;"準",AP97&lt;&gt;"深",AN97="")),OR(AP97="休",AND(AP97="準",OR(AQ97="休",AO$17=30,AQ$18="×")),AO$17=31,AP$18="×",AP97="")),AND(AO97="深",OR(AN97="休",AO$17=1,AND(AP97&lt;&gt;"準",AP97&lt;&gt;"深",AN97="")),OR(AP97="休",AND(OR(AP97="準",AP97="深"),OR(AQ97="休",AO$17=30,AQ$18="×")),AO$17=31,AP$18="×",AP97="")))))),40,0))))</f>
        <v>0</v>
      </c>
      <c r="AP238" s="100"/>
      <c r="AQ238" s="100"/>
    </row>
    <row r="239" spans="4:43" x14ac:dyDescent="0.4">
      <c r="D239" s="104"/>
      <c r="E239" s="104"/>
      <c r="F239" s="104"/>
      <c r="G239" s="104"/>
      <c r="H239" s="104"/>
      <c r="I239" s="307"/>
      <c r="J239" s="202"/>
      <c r="K239" s="193"/>
      <c r="L239" s="193"/>
      <c r="M239" s="193"/>
      <c r="N239" s="193"/>
      <c r="O239" s="193"/>
      <c r="P239" s="193"/>
      <c r="Q239" s="193"/>
      <c r="R239" s="193"/>
      <c r="S239" s="193"/>
      <c r="T239" s="193"/>
      <c r="U239" s="193"/>
      <c r="V239" s="193"/>
      <c r="W239" s="193"/>
      <c r="X239" s="193"/>
      <c r="Y239" s="193"/>
      <c r="Z239" s="193"/>
      <c r="AA239" s="193"/>
      <c r="AB239" s="193"/>
      <c r="AC239" s="193"/>
      <c r="AD239" s="193"/>
      <c r="AE239" s="193"/>
      <c r="AF239" s="193"/>
      <c r="AG239" s="193"/>
      <c r="AH239" s="193"/>
      <c r="AI239" s="193"/>
      <c r="AJ239" s="193"/>
      <c r="AK239" s="193"/>
      <c r="AL239" s="193"/>
      <c r="AM239" s="193"/>
      <c r="AN239" s="193"/>
      <c r="AO239" s="193"/>
      <c r="AP239" s="100"/>
      <c r="AQ239" s="100"/>
    </row>
    <row r="240" spans="4:43" x14ac:dyDescent="0.4">
      <c r="D240" s="104"/>
      <c r="E240" s="104"/>
      <c r="F240" s="104"/>
      <c r="G240" s="104"/>
      <c r="H240" s="104"/>
      <c r="I240" s="307"/>
      <c r="J240" s="201" t="str">
        <f t="shared" ref="J240" si="1554">E99</f>
        <v>植木</v>
      </c>
      <c r="K240" s="193">
        <f t="shared" ref="K240" si="1555">IF(AND($D$1="二交代制",K$17&gt;=1,K$17&lt;=28,K99="当",L99="明",M99="休",N99="当"),10,IF(AND($D$1="三交代制",K$17&gt;=2,K$17&lt;=30,OR(K99="準",K99="深"),OR(L99="準",L99="深"),OR(M99="準",M99="深")),20,IF(AND($D$1="二交代制",OR(K99="当",K99="明"),NOT(OR(AND(K99="当",OR(L99="明",K$17=31,L$18="×"),OR(M99="休",K$17=30,K$17=31,M$18="×")),AND(K99="明",OR(J99="当",K$17=1),OR(L99="休",K$17=31,L$18="×"))))),30,IF(AND($D$1="三交代制",J99&lt;&gt;"準",J99&lt;&gt;"深",OR(K99="準",K99="深"),(NOT(OR(AND(K99="準",OR(J99="日",J99="休",K$17=1,AND(L99&lt;&gt;"準",L99&lt;&gt;"深",J99="")),OR(L99="休",AND(L99="準",OR(M99="休",K$17=30,M$18="×")),K$17=31,L$18="×",L99="")),AND(K99="深",OR(J99="休",K$17=1,AND(L99&lt;&gt;"準",L99&lt;&gt;"深",J99="")),OR(L99="休",AND(OR(L99="準",L99="深"),OR(M99="休",K$17=30,M$18="×")),K$17=31,L$18="×",L99="")))))),40,0))))</f>
        <v>0</v>
      </c>
      <c r="L240" s="193">
        <f t="shared" ref="L240" si="1556">IF(AND($D$1="二交代制",L$17&gt;=1,L$17&lt;=28,L99="当",M99="明",N99="休",O99="当"),10,IF(AND($D$1="三交代制",L$17&gt;=2,L$17&lt;=30,OR(L99="準",L99="深"),OR(M99="準",M99="深"),OR(N99="準",N99="深")),20,IF(AND($D$1="二交代制",OR(L99="当",L99="明"),NOT(OR(AND(L99="当",OR(M99="明",L$17=31,M$18="×"),OR(N99="休",L$17=30,L$17=31,N$18="×")),AND(L99="明",OR(K99="当",L$17=1),OR(M99="休",L$17=31,M$18="×"))))),30,IF(AND($D$1="三交代制",K99&lt;&gt;"準",K99&lt;&gt;"深",OR(L99="準",L99="深"),(NOT(OR(AND(L99="準",OR(K99="日",K99="休",L$17=1,AND(M99&lt;&gt;"準",M99&lt;&gt;"深",K99="")),OR(M99="休",AND(M99="準",OR(N99="休",L$17=30,N$18="×")),L$17=31,M$18="×",M99="")),AND(L99="深",OR(K99="休",L$17=1,AND(M99&lt;&gt;"準",M99&lt;&gt;"深",K99="")),OR(M99="休",AND(OR(M99="準",M99="深"),OR(N99="休",L$17=30,N$18="×")),L$17=31,M$18="×",M99="")))))),40,0))))</f>
        <v>0</v>
      </c>
      <c r="M240" s="193">
        <f t="shared" ref="M240" si="1557">IF(AND($D$1="二交代制",M$17&gt;=1,M$17&lt;=28,M99="当",N99="明",O99="休",P99="当"),10,IF(AND($D$1="三交代制",M$17&gt;=2,M$17&lt;=30,OR(M99="準",M99="深"),OR(N99="準",N99="深"),OR(O99="準",O99="深")),20,IF(AND($D$1="二交代制",OR(M99="当",M99="明"),NOT(OR(AND(M99="当",OR(N99="明",M$17=31,N$18="×"),OR(O99="休",M$17=30,M$17=31,O$18="×")),AND(M99="明",OR(L99="当",M$17=1),OR(N99="休",M$17=31,N$18="×"))))),30,IF(AND($D$1="三交代制",L99&lt;&gt;"準",L99&lt;&gt;"深",OR(M99="準",M99="深"),(NOT(OR(AND(M99="準",OR(L99="日",L99="休",M$17=1,AND(N99&lt;&gt;"準",N99&lt;&gt;"深",L99="")),OR(N99="休",AND(N99="準",OR(O99="休",M$17=30,O$18="×")),M$17=31,N$18="×",N99="")),AND(M99="深",OR(L99="休",M$17=1,AND(N99&lt;&gt;"準",N99&lt;&gt;"深",L99="")),OR(N99="休",AND(OR(N99="準",N99="深"),OR(O99="休",M$17=30,O$18="×")),M$17=31,N$18="×",N99="")))))),40,0))))</f>
        <v>0</v>
      </c>
      <c r="N240" s="193">
        <f t="shared" ref="N240" si="1558">IF(AND($D$1="二交代制",N$17&gt;=1,N$17&lt;=28,N99="当",O99="明",P99="休",Q99="当"),10,IF(AND($D$1="三交代制",N$17&gt;=2,N$17&lt;=30,OR(N99="準",N99="深"),OR(O99="準",O99="深"),OR(P99="準",P99="深")),20,IF(AND($D$1="二交代制",OR(N99="当",N99="明"),NOT(OR(AND(N99="当",OR(O99="明",N$17=31,O$18="×"),OR(P99="休",N$17=30,N$17=31,P$18="×")),AND(N99="明",OR(M99="当",N$17=1),OR(O99="休",N$17=31,O$18="×"))))),30,IF(AND($D$1="三交代制",M99&lt;&gt;"準",M99&lt;&gt;"深",OR(N99="準",N99="深"),(NOT(OR(AND(N99="準",OR(M99="日",M99="休",N$17=1,AND(O99&lt;&gt;"準",O99&lt;&gt;"深",M99="")),OR(O99="休",AND(O99="準",OR(P99="休",N$17=30,P$18="×")),N$17=31,O$18="×",O99="")),AND(N99="深",OR(M99="休",N$17=1,AND(O99&lt;&gt;"準",O99&lt;&gt;"深",M99="")),OR(O99="休",AND(OR(O99="準",O99="深"),OR(P99="休",N$17=30,P$18="×")),N$17=31,O$18="×",O99="")))))),40,0))))</f>
        <v>0</v>
      </c>
      <c r="O240" s="193">
        <f t="shared" ref="O240" si="1559">IF(AND($D$1="二交代制",O$17&gt;=1,O$17&lt;=28,O99="当",P99="明",Q99="休",R99="当"),10,IF(AND($D$1="三交代制",O$17&gt;=2,O$17&lt;=30,OR(O99="準",O99="深"),OR(P99="準",P99="深"),OR(Q99="準",Q99="深")),20,IF(AND($D$1="二交代制",OR(O99="当",O99="明"),NOT(OR(AND(O99="当",OR(P99="明",O$17=31,P$18="×"),OR(Q99="休",O$17=30,O$17=31,Q$18="×")),AND(O99="明",OR(N99="当",O$17=1),OR(P99="休",O$17=31,P$18="×"))))),30,IF(AND($D$1="三交代制",N99&lt;&gt;"準",N99&lt;&gt;"深",OR(O99="準",O99="深"),(NOT(OR(AND(O99="準",OR(N99="日",N99="休",O$17=1,AND(P99&lt;&gt;"準",P99&lt;&gt;"深",N99="")),OR(P99="休",AND(P99="準",OR(Q99="休",O$17=30,Q$18="×")),O$17=31,P$18="×",P99="")),AND(O99="深",OR(N99="休",O$17=1,AND(P99&lt;&gt;"準",P99&lt;&gt;"深",N99="")),OR(P99="休",AND(OR(P99="準",P99="深"),OR(Q99="休",O$17=30,Q$18="×")),O$17=31,P$18="×",P99="")))))),40,0))))</f>
        <v>0</v>
      </c>
      <c r="P240" s="193">
        <f t="shared" ref="P240" si="1560">IF(AND($D$1="二交代制",P$17&gt;=1,P$17&lt;=28,P99="当",Q99="明",R99="休",S99="当"),10,IF(AND($D$1="三交代制",P$17&gt;=2,P$17&lt;=30,OR(P99="準",P99="深"),OR(Q99="準",Q99="深"),OR(R99="準",R99="深")),20,IF(AND($D$1="二交代制",OR(P99="当",P99="明"),NOT(OR(AND(P99="当",OR(Q99="明",P$17=31,Q$18="×"),OR(R99="休",P$17=30,P$17=31,R$18="×")),AND(P99="明",OR(O99="当",P$17=1),OR(Q99="休",P$17=31,Q$18="×"))))),30,IF(AND($D$1="三交代制",O99&lt;&gt;"準",O99&lt;&gt;"深",OR(P99="準",P99="深"),(NOT(OR(AND(P99="準",OR(O99="日",O99="休",P$17=1,AND(Q99&lt;&gt;"準",Q99&lt;&gt;"深",O99="")),OR(Q99="休",AND(Q99="準",OR(R99="休",P$17=30,R$18="×")),P$17=31,Q$18="×",Q99="")),AND(P99="深",OR(O99="休",P$17=1,AND(Q99&lt;&gt;"準",Q99&lt;&gt;"深",O99="")),OR(Q99="休",AND(OR(Q99="準",Q99="深"),OR(R99="休",P$17=30,R$18="×")),P$17=31,Q$18="×",Q99="")))))),40,0))))</f>
        <v>0</v>
      </c>
      <c r="Q240" s="193">
        <f t="shared" ref="Q240" si="1561">IF(AND($D$1="二交代制",Q$17&gt;=1,Q$17&lt;=28,Q99="当",R99="明",S99="休",T99="当"),10,IF(AND($D$1="三交代制",Q$17&gt;=2,Q$17&lt;=30,OR(Q99="準",Q99="深"),OR(R99="準",R99="深"),OR(S99="準",S99="深")),20,IF(AND($D$1="二交代制",OR(Q99="当",Q99="明"),NOT(OR(AND(Q99="当",OR(R99="明",Q$17=31,R$18="×"),OR(S99="休",Q$17=30,Q$17=31,S$18="×")),AND(Q99="明",OR(P99="当",Q$17=1),OR(R99="休",Q$17=31,R$18="×"))))),30,IF(AND($D$1="三交代制",P99&lt;&gt;"準",P99&lt;&gt;"深",OR(Q99="準",Q99="深"),(NOT(OR(AND(Q99="準",OR(P99="日",P99="休",Q$17=1,AND(R99&lt;&gt;"準",R99&lt;&gt;"深",P99="")),OR(R99="休",AND(R99="準",OR(S99="休",Q$17=30,S$18="×")),Q$17=31,R$18="×",R99="")),AND(Q99="深",OR(P99="休",Q$17=1,AND(R99&lt;&gt;"準",R99&lt;&gt;"深",P99="")),OR(R99="休",AND(OR(R99="準",R99="深"),OR(S99="休",Q$17=30,S$18="×")),Q$17=31,R$18="×",R99="")))))),40,0))))</f>
        <v>0</v>
      </c>
      <c r="R240" s="193">
        <f t="shared" ref="R240" si="1562">IF(AND($D$1="二交代制",R$17&gt;=1,R$17&lt;=28,R99="当",S99="明",T99="休",U99="当"),10,IF(AND($D$1="三交代制",R$17&gt;=2,R$17&lt;=30,OR(R99="準",R99="深"),OR(S99="準",S99="深"),OR(T99="準",T99="深")),20,IF(AND($D$1="二交代制",OR(R99="当",R99="明"),NOT(OR(AND(R99="当",OR(S99="明",R$17=31,S$18="×"),OR(T99="休",R$17=30,R$17=31,T$18="×")),AND(R99="明",OR(Q99="当",R$17=1),OR(S99="休",R$17=31,S$18="×"))))),30,IF(AND($D$1="三交代制",Q99&lt;&gt;"準",Q99&lt;&gt;"深",OR(R99="準",R99="深"),(NOT(OR(AND(R99="準",OR(Q99="日",Q99="休",R$17=1,AND(S99&lt;&gt;"準",S99&lt;&gt;"深",Q99="")),OR(S99="休",AND(S99="準",OR(T99="休",R$17=30,T$18="×")),R$17=31,S$18="×",S99="")),AND(R99="深",OR(Q99="休",R$17=1,AND(S99&lt;&gt;"準",S99&lt;&gt;"深",Q99="")),OR(S99="休",AND(OR(S99="準",S99="深"),OR(T99="休",R$17=30,T$18="×")),R$17=31,S$18="×",S99="")))))),40,0))))</f>
        <v>0</v>
      </c>
      <c r="S240" s="193">
        <f t="shared" ref="S240" si="1563">IF(AND($D$1="二交代制",S$17&gt;=1,S$17&lt;=28,S99="当",T99="明",U99="休",V99="当"),10,IF(AND($D$1="三交代制",S$17&gt;=2,S$17&lt;=30,OR(S99="準",S99="深"),OR(T99="準",T99="深"),OR(U99="準",U99="深")),20,IF(AND($D$1="二交代制",OR(S99="当",S99="明"),NOT(OR(AND(S99="当",OR(T99="明",S$17=31,T$18="×"),OR(U99="休",S$17=30,S$17=31,U$18="×")),AND(S99="明",OR(R99="当",S$17=1),OR(T99="休",S$17=31,T$18="×"))))),30,IF(AND($D$1="三交代制",R99&lt;&gt;"準",R99&lt;&gt;"深",OR(S99="準",S99="深"),(NOT(OR(AND(S99="準",OR(R99="日",R99="休",S$17=1,AND(T99&lt;&gt;"準",T99&lt;&gt;"深",R99="")),OR(T99="休",AND(T99="準",OR(U99="休",S$17=30,U$18="×")),S$17=31,T$18="×",T99="")),AND(S99="深",OR(R99="休",S$17=1,AND(T99&lt;&gt;"準",T99&lt;&gt;"深",R99="")),OR(T99="休",AND(OR(T99="準",T99="深"),OR(U99="休",S$17=30,U$18="×")),S$17=31,T$18="×",T99="")))))),40,0))))</f>
        <v>0</v>
      </c>
      <c r="T240" s="193">
        <f t="shared" ref="T240" si="1564">IF(AND($D$1="二交代制",T$17&gt;=1,T$17&lt;=28,T99="当",U99="明",V99="休",W99="当"),10,IF(AND($D$1="三交代制",T$17&gt;=2,T$17&lt;=30,OR(T99="準",T99="深"),OR(U99="準",U99="深"),OR(V99="準",V99="深")),20,IF(AND($D$1="二交代制",OR(T99="当",T99="明"),NOT(OR(AND(T99="当",OR(U99="明",T$17=31,U$18="×"),OR(V99="休",T$17=30,T$17=31,V$18="×")),AND(T99="明",OR(S99="当",T$17=1),OR(U99="休",T$17=31,U$18="×"))))),30,IF(AND($D$1="三交代制",S99&lt;&gt;"準",S99&lt;&gt;"深",OR(T99="準",T99="深"),(NOT(OR(AND(T99="準",OR(S99="日",S99="休",T$17=1,AND(U99&lt;&gt;"準",U99&lt;&gt;"深",S99="")),OR(U99="休",AND(U99="準",OR(V99="休",T$17=30,V$18="×")),T$17=31,U$18="×",U99="")),AND(T99="深",OR(S99="休",T$17=1,AND(U99&lt;&gt;"準",U99&lt;&gt;"深",S99="")),OR(U99="休",AND(OR(U99="準",U99="深"),OR(V99="休",T$17=30,V$18="×")),T$17=31,U$18="×",U99="")))))),40,0))))</f>
        <v>0</v>
      </c>
      <c r="U240" s="193">
        <f t="shared" ref="U240" si="1565">IF(AND($D$1="二交代制",U$17&gt;=1,U$17&lt;=28,U99="当",V99="明",W99="休",X99="当"),10,IF(AND($D$1="三交代制",U$17&gt;=2,U$17&lt;=30,OR(U99="準",U99="深"),OR(V99="準",V99="深"),OR(W99="準",W99="深")),20,IF(AND($D$1="二交代制",OR(U99="当",U99="明"),NOT(OR(AND(U99="当",OR(V99="明",U$17=31,V$18="×"),OR(W99="休",U$17=30,U$17=31,W$18="×")),AND(U99="明",OR(T99="当",U$17=1),OR(V99="休",U$17=31,V$18="×"))))),30,IF(AND($D$1="三交代制",T99&lt;&gt;"準",T99&lt;&gt;"深",OR(U99="準",U99="深"),(NOT(OR(AND(U99="準",OR(T99="日",T99="休",U$17=1,AND(V99&lt;&gt;"準",V99&lt;&gt;"深",T99="")),OR(V99="休",AND(V99="準",OR(W99="休",U$17=30,W$18="×")),U$17=31,V$18="×",V99="")),AND(U99="深",OR(T99="休",U$17=1,AND(V99&lt;&gt;"準",V99&lt;&gt;"深",T99="")),OR(V99="休",AND(OR(V99="準",V99="深"),OR(W99="休",U$17=30,W$18="×")),U$17=31,V$18="×",V99="")))))),40,0))))</f>
        <v>0</v>
      </c>
      <c r="V240" s="193">
        <f t="shared" ref="V240" si="1566">IF(AND($D$1="二交代制",V$17&gt;=1,V$17&lt;=28,V99="当",W99="明",X99="休",Y99="当"),10,IF(AND($D$1="三交代制",V$17&gt;=2,V$17&lt;=30,OR(V99="準",V99="深"),OR(W99="準",W99="深"),OR(X99="準",X99="深")),20,IF(AND($D$1="二交代制",OR(V99="当",V99="明"),NOT(OR(AND(V99="当",OR(W99="明",V$17=31,W$18="×"),OR(X99="休",V$17=30,V$17=31,X$18="×")),AND(V99="明",OR(U99="当",V$17=1),OR(W99="休",V$17=31,W$18="×"))))),30,IF(AND($D$1="三交代制",U99&lt;&gt;"準",U99&lt;&gt;"深",OR(V99="準",V99="深"),(NOT(OR(AND(V99="準",OR(U99="日",U99="休",V$17=1,AND(W99&lt;&gt;"準",W99&lt;&gt;"深",U99="")),OR(W99="休",AND(W99="準",OR(X99="休",V$17=30,X$18="×")),V$17=31,W$18="×",W99="")),AND(V99="深",OR(U99="休",V$17=1,AND(W99&lt;&gt;"準",W99&lt;&gt;"深",U99="")),OR(W99="休",AND(OR(W99="準",W99="深"),OR(X99="休",V$17=30,X$18="×")),V$17=31,W$18="×",W99="")))))),40,0))))</f>
        <v>0</v>
      </c>
      <c r="W240" s="193">
        <f t="shared" ref="W240" si="1567">IF(AND($D$1="二交代制",W$17&gt;=1,W$17&lt;=28,W99="当",X99="明",Y99="休",Z99="当"),10,IF(AND($D$1="三交代制",W$17&gt;=2,W$17&lt;=30,OR(W99="準",W99="深"),OR(X99="準",X99="深"),OR(Y99="準",Y99="深")),20,IF(AND($D$1="二交代制",OR(W99="当",W99="明"),NOT(OR(AND(W99="当",OR(X99="明",W$17=31,X$18="×"),OR(Y99="休",W$17=30,W$17=31,Y$18="×")),AND(W99="明",OR(V99="当",W$17=1),OR(X99="休",W$17=31,X$18="×"))))),30,IF(AND($D$1="三交代制",V99&lt;&gt;"準",V99&lt;&gt;"深",OR(W99="準",W99="深"),(NOT(OR(AND(W99="準",OR(V99="日",V99="休",W$17=1,AND(X99&lt;&gt;"準",X99&lt;&gt;"深",V99="")),OR(X99="休",AND(X99="準",OR(Y99="休",W$17=30,Y$18="×")),W$17=31,X$18="×",X99="")),AND(W99="深",OR(V99="休",W$17=1,AND(X99&lt;&gt;"準",X99&lt;&gt;"深",V99="")),OR(X99="休",AND(OR(X99="準",X99="深"),OR(Y99="休",W$17=30,Y$18="×")),W$17=31,X$18="×",X99="")))))),40,0))))</f>
        <v>0</v>
      </c>
      <c r="X240" s="193">
        <f t="shared" ref="X240" si="1568">IF(AND($D$1="二交代制",X$17&gt;=1,X$17&lt;=28,X99="当",Y99="明",Z99="休",AA99="当"),10,IF(AND($D$1="三交代制",X$17&gt;=2,X$17&lt;=30,OR(X99="準",X99="深"),OR(Y99="準",Y99="深"),OR(Z99="準",Z99="深")),20,IF(AND($D$1="二交代制",OR(X99="当",X99="明"),NOT(OR(AND(X99="当",OR(Y99="明",X$17=31,Y$18="×"),OR(Z99="休",X$17=30,X$17=31,Z$18="×")),AND(X99="明",OR(W99="当",X$17=1),OR(Y99="休",X$17=31,Y$18="×"))))),30,IF(AND($D$1="三交代制",W99&lt;&gt;"準",W99&lt;&gt;"深",OR(X99="準",X99="深"),(NOT(OR(AND(X99="準",OR(W99="日",W99="休",X$17=1,AND(Y99&lt;&gt;"準",Y99&lt;&gt;"深",W99="")),OR(Y99="休",AND(Y99="準",OR(Z99="休",X$17=30,Z$18="×")),X$17=31,Y$18="×",Y99="")),AND(X99="深",OR(W99="休",X$17=1,AND(Y99&lt;&gt;"準",Y99&lt;&gt;"深",W99="")),OR(Y99="休",AND(OR(Y99="準",Y99="深"),OR(Z99="休",X$17=30,Z$18="×")),X$17=31,Y$18="×",Y99="")))))),40,0))))</f>
        <v>0</v>
      </c>
      <c r="Y240" s="193">
        <f t="shared" ref="Y240" si="1569">IF(AND($D$1="二交代制",Y$17&gt;=1,Y$17&lt;=28,Y99="当",Z99="明",AA99="休",AB99="当"),10,IF(AND($D$1="三交代制",Y$17&gt;=2,Y$17&lt;=30,OR(Y99="準",Y99="深"),OR(Z99="準",Z99="深"),OR(AA99="準",AA99="深")),20,IF(AND($D$1="二交代制",OR(Y99="当",Y99="明"),NOT(OR(AND(Y99="当",OR(Z99="明",Y$17=31,Z$18="×"),OR(AA99="休",Y$17=30,Y$17=31,AA$18="×")),AND(Y99="明",OR(X99="当",Y$17=1),OR(Z99="休",Y$17=31,Z$18="×"))))),30,IF(AND($D$1="三交代制",X99&lt;&gt;"準",X99&lt;&gt;"深",OR(Y99="準",Y99="深"),(NOT(OR(AND(Y99="準",OR(X99="日",X99="休",Y$17=1,AND(Z99&lt;&gt;"準",Z99&lt;&gt;"深",X99="")),OR(Z99="休",AND(Z99="準",OR(AA99="休",Y$17=30,AA$18="×")),Y$17=31,Z$18="×",Z99="")),AND(Y99="深",OR(X99="休",Y$17=1,AND(Z99&lt;&gt;"準",Z99&lt;&gt;"深",X99="")),OR(Z99="休",AND(OR(Z99="準",Z99="深"),OR(AA99="休",Y$17=30,AA$18="×")),Y$17=31,Z$18="×",Z99="")))))),40,0))))</f>
        <v>0</v>
      </c>
      <c r="Z240" s="193">
        <f t="shared" ref="Z240" si="1570">IF(AND($D$1="二交代制",Z$17&gt;=1,Z$17&lt;=28,Z99="当",AA99="明",AB99="休",AC99="当"),10,IF(AND($D$1="三交代制",Z$17&gt;=2,Z$17&lt;=30,OR(Z99="準",Z99="深"),OR(AA99="準",AA99="深"),OR(AB99="準",AB99="深")),20,IF(AND($D$1="二交代制",OR(Z99="当",Z99="明"),NOT(OR(AND(Z99="当",OR(AA99="明",Z$17=31,AA$18="×"),OR(AB99="休",Z$17=30,Z$17=31,AB$18="×")),AND(Z99="明",OR(Y99="当",Z$17=1),OR(AA99="休",Z$17=31,AA$18="×"))))),30,IF(AND($D$1="三交代制",Y99&lt;&gt;"準",Y99&lt;&gt;"深",OR(Z99="準",Z99="深"),(NOT(OR(AND(Z99="準",OR(Y99="日",Y99="休",Z$17=1,AND(AA99&lt;&gt;"準",AA99&lt;&gt;"深",Y99="")),OR(AA99="休",AND(AA99="準",OR(AB99="休",Z$17=30,AB$18="×")),Z$17=31,AA$18="×",AA99="")),AND(Z99="深",OR(Y99="休",Z$17=1,AND(AA99&lt;&gt;"準",AA99&lt;&gt;"深",Y99="")),OR(AA99="休",AND(OR(AA99="準",AA99="深"),OR(AB99="休",Z$17=30,AB$18="×")),Z$17=31,AA$18="×",AA99="")))))),40,0))))</f>
        <v>0</v>
      </c>
      <c r="AA240" s="193">
        <f t="shared" ref="AA240" si="1571">IF(AND($D$1="二交代制",AA$17&gt;=1,AA$17&lt;=28,AA99="当",AB99="明",AC99="休",AD99="当"),10,IF(AND($D$1="三交代制",AA$17&gt;=2,AA$17&lt;=30,OR(AA99="準",AA99="深"),OR(AB99="準",AB99="深"),OR(AC99="準",AC99="深")),20,IF(AND($D$1="二交代制",OR(AA99="当",AA99="明"),NOT(OR(AND(AA99="当",OR(AB99="明",AA$17=31,AB$18="×"),OR(AC99="休",AA$17=30,AA$17=31,AC$18="×")),AND(AA99="明",OR(Z99="当",AA$17=1),OR(AB99="休",AA$17=31,AB$18="×"))))),30,IF(AND($D$1="三交代制",Z99&lt;&gt;"準",Z99&lt;&gt;"深",OR(AA99="準",AA99="深"),(NOT(OR(AND(AA99="準",OR(Z99="日",Z99="休",AA$17=1,AND(AB99&lt;&gt;"準",AB99&lt;&gt;"深",Z99="")),OR(AB99="休",AND(AB99="準",OR(AC99="休",AA$17=30,AC$18="×")),AA$17=31,AB$18="×",AB99="")),AND(AA99="深",OR(Z99="休",AA$17=1,AND(AB99&lt;&gt;"準",AB99&lt;&gt;"深",Z99="")),OR(AB99="休",AND(OR(AB99="準",AB99="深"),OR(AC99="休",AA$17=30,AC$18="×")),AA$17=31,AB$18="×",AB99="")))))),40,0))))</f>
        <v>0</v>
      </c>
      <c r="AB240" s="193">
        <f t="shared" ref="AB240" si="1572">IF(AND($D$1="二交代制",AB$17&gt;=1,AB$17&lt;=28,AB99="当",AC99="明",AD99="休",AE99="当"),10,IF(AND($D$1="三交代制",AB$17&gt;=2,AB$17&lt;=30,OR(AB99="準",AB99="深"),OR(AC99="準",AC99="深"),OR(AD99="準",AD99="深")),20,IF(AND($D$1="二交代制",OR(AB99="当",AB99="明"),NOT(OR(AND(AB99="当",OR(AC99="明",AB$17=31,AC$18="×"),OR(AD99="休",AB$17=30,AB$17=31,AD$18="×")),AND(AB99="明",OR(AA99="当",AB$17=1),OR(AC99="休",AB$17=31,AC$18="×"))))),30,IF(AND($D$1="三交代制",AA99&lt;&gt;"準",AA99&lt;&gt;"深",OR(AB99="準",AB99="深"),(NOT(OR(AND(AB99="準",OR(AA99="日",AA99="休",AB$17=1,AND(AC99&lt;&gt;"準",AC99&lt;&gt;"深",AA99="")),OR(AC99="休",AND(AC99="準",OR(AD99="休",AB$17=30,AD$18="×")),AB$17=31,AC$18="×",AC99="")),AND(AB99="深",OR(AA99="休",AB$17=1,AND(AC99&lt;&gt;"準",AC99&lt;&gt;"深",AA99="")),OR(AC99="休",AND(OR(AC99="準",AC99="深"),OR(AD99="休",AB$17=30,AD$18="×")),AB$17=31,AC$18="×",AC99="")))))),40,0))))</f>
        <v>0</v>
      </c>
      <c r="AC240" s="193">
        <f t="shared" ref="AC240" si="1573">IF(AND($D$1="二交代制",AC$17&gt;=1,AC$17&lt;=28,AC99="当",AD99="明",AE99="休",AF99="当"),10,IF(AND($D$1="三交代制",AC$17&gt;=2,AC$17&lt;=30,OR(AC99="準",AC99="深"),OR(AD99="準",AD99="深"),OR(AE99="準",AE99="深")),20,IF(AND($D$1="二交代制",OR(AC99="当",AC99="明"),NOT(OR(AND(AC99="当",OR(AD99="明",AC$17=31,AD$18="×"),OR(AE99="休",AC$17=30,AC$17=31,AE$18="×")),AND(AC99="明",OR(AB99="当",AC$17=1),OR(AD99="休",AC$17=31,AD$18="×"))))),30,IF(AND($D$1="三交代制",AB99&lt;&gt;"準",AB99&lt;&gt;"深",OR(AC99="準",AC99="深"),(NOT(OR(AND(AC99="準",OR(AB99="日",AB99="休",AC$17=1,AND(AD99&lt;&gt;"準",AD99&lt;&gt;"深",AB99="")),OR(AD99="休",AND(AD99="準",OR(AE99="休",AC$17=30,AE$18="×")),AC$17=31,AD$18="×",AD99="")),AND(AC99="深",OR(AB99="休",AC$17=1,AND(AD99&lt;&gt;"準",AD99&lt;&gt;"深",AB99="")),OR(AD99="休",AND(OR(AD99="準",AD99="深"),OR(AE99="休",AC$17=30,AE$18="×")),AC$17=31,AD$18="×",AD99="")))))),40,0))))</f>
        <v>0</v>
      </c>
      <c r="AD240" s="193">
        <f t="shared" ref="AD240" si="1574">IF(AND($D$1="二交代制",AD$17&gt;=1,AD$17&lt;=28,AD99="当",AE99="明",AF99="休",AG99="当"),10,IF(AND($D$1="三交代制",AD$17&gt;=2,AD$17&lt;=30,OR(AD99="準",AD99="深"),OR(AE99="準",AE99="深"),OR(AF99="準",AF99="深")),20,IF(AND($D$1="二交代制",OR(AD99="当",AD99="明"),NOT(OR(AND(AD99="当",OR(AE99="明",AD$17=31,AE$18="×"),OR(AF99="休",AD$17=30,AD$17=31,AF$18="×")),AND(AD99="明",OR(AC99="当",AD$17=1),OR(AE99="休",AD$17=31,AE$18="×"))))),30,IF(AND($D$1="三交代制",AC99&lt;&gt;"準",AC99&lt;&gt;"深",OR(AD99="準",AD99="深"),(NOT(OR(AND(AD99="準",OR(AC99="日",AC99="休",AD$17=1,AND(AE99&lt;&gt;"準",AE99&lt;&gt;"深",AC99="")),OR(AE99="休",AND(AE99="準",OR(AF99="休",AD$17=30,AF$18="×")),AD$17=31,AE$18="×",AE99="")),AND(AD99="深",OR(AC99="休",AD$17=1,AND(AE99&lt;&gt;"準",AE99&lt;&gt;"深",AC99="")),OR(AE99="休",AND(OR(AE99="準",AE99="深"),OR(AF99="休",AD$17=30,AF$18="×")),AD$17=31,AE$18="×",AE99="")))))),40,0))))</f>
        <v>0</v>
      </c>
      <c r="AE240" s="193">
        <f t="shared" ref="AE240" si="1575">IF(AND($D$1="二交代制",AE$17&gt;=1,AE$17&lt;=28,AE99="当",AF99="明",AG99="休",AH99="当"),10,IF(AND($D$1="三交代制",AE$17&gt;=2,AE$17&lt;=30,OR(AE99="準",AE99="深"),OR(AF99="準",AF99="深"),OR(AG99="準",AG99="深")),20,IF(AND($D$1="二交代制",OR(AE99="当",AE99="明"),NOT(OR(AND(AE99="当",OR(AF99="明",AE$17=31,AF$18="×"),OR(AG99="休",AE$17=30,AE$17=31,AG$18="×")),AND(AE99="明",OR(AD99="当",AE$17=1),OR(AF99="休",AE$17=31,AF$18="×"))))),30,IF(AND($D$1="三交代制",AD99&lt;&gt;"準",AD99&lt;&gt;"深",OR(AE99="準",AE99="深"),(NOT(OR(AND(AE99="準",OR(AD99="日",AD99="休",AE$17=1,AND(AF99&lt;&gt;"準",AF99&lt;&gt;"深",AD99="")),OR(AF99="休",AND(AF99="準",OR(AG99="休",AE$17=30,AG$18="×")),AE$17=31,AF$18="×",AF99="")),AND(AE99="深",OR(AD99="休",AE$17=1,AND(AF99&lt;&gt;"準",AF99&lt;&gt;"深",AD99="")),OR(AF99="休",AND(OR(AF99="準",AF99="深"),OR(AG99="休",AE$17=30,AG$18="×")),AE$17=31,AF$18="×",AF99="")))))),40,0))))</f>
        <v>0</v>
      </c>
      <c r="AF240" s="193">
        <f t="shared" ref="AF240" si="1576">IF(AND($D$1="二交代制",AF$17&gt;=1,AF$17&lt;=28,AF99="当",AG99="明",AH99="休",AI99="当"),10,IF(AND($D$1="三交代制",AF$17&gt;=2,AF$17&lt;=30,OR(AF99="準",AF99="深"),OR(AG99="準",AG99="深"),OR(AH99="準",AH99="深")),20,IF(AND($D$1="二交代制",OR(AF99="当",AF99="明"),NOT(OR(AND(AF99="当",OR(AG99="明",AF$17=31,AG$18="×"),OR(AH99="休",AF$17=30,AF$17=31,AH$18="×")),AND(AF99="明",OR(AE99="当",AF$17=1),OR(AG99="休",AF$17=31,AG$18="×"))))),30,IF(AND($D$1="三交代制",AE99&lt;&gt;"準",AE99&lt;&gt;"深",OR(AF99="準",AF99="深"),(NOT(OR(AND(AF99="準",OR(AE99="日",AE99="休",AF$17=1,AND(AG99&lt;&gt;"準",AG99&lt;&gt;"深",AE99="")),OR(AG99="休",AND(AG99="準",OR(AH99="休",AF$17=30,AH$18="×")),AF$17=31,AG$18="×",AG99="")),AND(AF99="深",OR(AE99="休",AF$17=1,AND(AG99&lt;&gt;"準",AG99&lt;&gt;"深",AE99="")),OR(AG99="休",AND(OR(AG99="準",AG99="深"),OR(AH99="休",AF$17=30,AH$18="×")),AF$17=31,AG$18="×",AG99="")))))),40,0))))</f>
        <v>0</v>
      </c>
      <c r="AG240" s="193">
        <f t="shared" ref="AG240" si="1577">IF(AND($D$1="二交代制",AG$17&gt;=1,AG$17&lt;=28,AG99="当",AH99="明",AI99="休",AJ99="当"),10,IF(AND($D$1="三交代制",AG$17&gt;=2,AG$17&lt;=30,OR(AG99="準",AG99="深"),OR(AH99="準",AH99="深"),OR(AI99="準",AI99="深")),20,IF(AND($D$1="二交代制",OR(AG99="当",AG99="明"),NOT(OR(AND(AG99="当",OR(AH99="明",AG$17=31,AH$18="×"),OR(AI99="休",AG$17=30,AG$17=31,AI$18="×")),AND(AG99="明",OR(AF99="当",AG$17=1),OR(AH99="休",AG$17=31,AH$18="×"))))),30,IF(AND($D$1="三交代制",AF99&lt;&gt;"準",AF99&lt;&gt;"深",OR(AG99="準",AG99="深"),(NOT(OR(AND(AG99="準",OR(AF99="日",AF99="休",AG$17=1,AND(AH99&lt;&gt;"準",AH99&lt;&gt;"深",AF99="")),OR(AH99="休",AND(AH99="準",OR(AI99="休",AG$17=30,AI$18="×")),AG$17=31,AH$18="×",AH99="")),AND(AG99="深",OR(AF99="休",AG$17=1,AND(AH99&lt;&gt;"準",AH99&lt;&gt;"深",AF99="")),OR(AH99="休",AND(OR(AH99="準",AH99="深"),OR(AI99="休",AG$17=30,AI$18="×")),AG$17=31,AH$18="×",AH99="")))))),40,0))))</f>
        <v>0</v>
      </c>
      <c r="AH240" s="193">
        <f t="shared" ref="AH240" si="1578">IF(AND($D$1="二交代制",AH$17&gt;=1,AH$17&lt;=28,AH99="当",AI99="明",AJ99="休",AK99="当"),10,IF(AND($D$1="三交代制",AH$17&gt;=2,AH$17&lt;=30,OR(AH99="準",AH99="深"),OR(AI99="準",AI99="深"),OR(AJ99="準",AJ99="深")),20,IF(AND($D$1="二交代制",OR(AH99="当",AH99="明"),NOT(OR(AND(AH99="当",OR(AI99="明",AH$17=31,AI$18="×"),OR(AJ99="休",AH$17=30,AH$17=31,AJ$18="×")),AND(AH99="明",OR(AG99="当",AH$17=1),OR(AI99="休",AH$17=31,AI$18="×"))))),30,IF(AND($D$1="三交代制",AG99&lt;&gt;"準",AG99&lt;&gt;"深",OR(AH99="準",AH99="深"),(NOT(OR(AND(AH99="準",OR(AG99="日",AG99="休",AH$17=1,AND(AI99&lt;&gt;"準",AI99&lt;&gt;"深",AG99="")),OR(AI99="休",AND(AI99="準",OR(AJ99="休",AH$17=30,AJ$18="×")),AH$17=31,AI$18="×",AI99="")),AND(AH99="深",OR(AG99="休",AH$17=1,AND(AI99&lt;&gt;"準",AI99&lt;&gt;"深",AG99="")),OR(AI99="休",AND(OR(AI99="準",AI99="深"),OR(AJ99="休",AH$17=30,AJ$18="×")),AH$17=31,AI$18="×",AI99="")))))),40,0))))</f>
        <v>0</v>
      </c>
      <c r="AI240" s="193">
        <f t="shared" ref="AI240" si="1579">IF(AND($D$1="二交代制",AI$17&gt;=1,AI$17&lt;=28,AI99="当",AJ99="明",AK99="休",AL99="当"),10,IF(AND($D$1="三交代制",AI$17&gt;=2,AI$17&lt;=30,OR(AI99="準",AI99="深"),OR(AJ99="準",AJ99="深"),OR(AK99="準",AK99="深")),20,IF(AND($D$1="二交代制",OR(AI99="当",AI99="明"),NOT(OR(AND(AI99="当",OR(AJ99="明",AI$17=31,AJ$18="×"),OR(AK99="休",AI$17=30,AI$17=31,AK$18="×")),AND(AI99="明",OR(AH99="当",AI$17=1),OR(AJ99="休",AI$17=31,AJ$18="×"))))),30,IF(AND($D$1="三交代制",AH99&lt;&gt;"準",AH99&lt;&gt;"深",OR(AI99="準",AI99="深"),(NOT(OR(AND(AI99="準",OR(AH99="日",AH99="休",AI$17=1,AND(AJ99&lt;&gt;"準",AJ99&lt;&gt;"深",AH99="")),OR(AJ99="休",AND(AJ99="準",OR(AK99="休",AI$17=30,AK$18="×")),AI$17=31,AJ$18="×",AJ99="")),AND(AI99="深",OR(AH99="休",AI$17=1,AND(AJ99&lt;&gt;"準",AJ99&lt;&gt;"深",AH99="")),OR(AJ99="休",AND(OR(AJ99="準",AJ99="深"),OR(AK99="休",AI$17=30,AK$18="×")),AI$17=31,AJ$18="×",AJ99="")))))),40,0))))</f>
        <v>0</v>
      </c>
      <c r="AJ240" s="193">
        <f t="shared" ref="AJ240" si="1580">IF(AND($D$1="二交代制",AJ$17&gt;=1,AJ$17&lt;=28,AJ99="当",AK99="明",AL99="休",AM99="当"),10,IF(AND($D$1="三交代制",AJ$17&gt;=2,AJ$17&lt;=30,OR(AJ99="準",AJ99="深"),OR(AK99="準",AK99="深"),OR(AL99="準",AL99="深")),20,IF(AND($D$1="二交代制",OR(AJ99="当",AJ99="明"),NOT(OR(AND(AJ99="当",OR(AK99="明",AJ$17=31,AK$18="×"),OR(AL99="休",AJ$17=30,AJ$17=31,AL$18="×")),AND(AJ99="明",OR(AI99="当",AJ$17=1),OR(AK99="休",AJ$17=31,AK$18="×"))))),30,IF(AND($D$1="三交代制",AI99&lt;&gt;"準",AI99&lt;&gt;"深",OR(AJ99="準",AJ99="深"),(NOT(OR(AND(AJ99="準",OR(AI99="日",AI99="休",AJ$17=1,AND(AK99&lt;&gt;"準",AK99&lt;&gt;"深",AI99="")),OR(AK99="休",AND(AK99="準",OR(AL99="休",AJ$17=30,AL$18="×")),AJ$17=31,AK$18="×",AK99="")),AND(AJ99="深",OR(AI99="休",AJ$17=1,AND(AK99&lt;&gt;"準",AK99&lt;&gt;"深",AI99="")),OR(AK99="休",AND(OR(AK99="準",AK99="深"),OR(AL99="休",AJ$17=30,AL$18="×")),AJ$17=31,AK$18="×",AK99="")))))),40,0))))</f>
        <v>0</v>
      </c>
      <c r="AK240" s="193">
        <f t="shared" ref="AK240" si="1581">IF(AND($D$1="二交代制",AK$17&gt;=1,AK$17&lt;=28,AK99="当",AL99="明",AM99="休",AN99="当"),10,IF(AND($D$1="三交代制",AK$17&gt;=2,AK$17&lt;=30,OR(AK99="準",AK99="深"),OR(AL99="準",AL99="深"),OR(AM99="準",AM99="深")),20,IF(AND($D$1="二交代制",OR(AK99="当",AK99="明"),NOT(OR(AND(AK99="当",OR(AL99="明",AK$17=31,AL$18="×"),OR(AM99="休",AK$17=30,AK$17=31,AM$18="×")),AND(AK99="明",OR(AJ99="当",AK$17=1),OR(AL99="休",AK$17=31,AL$18="×"))))),30,IF(AND($D$1="三交代制",AJ99&lt;&gt;"準",AJ99&lt;&gt;"深",OR(AK99="準",AK99="深"),(NOT(OR(AND(AK99="準",OR(AJ99="日",AJ99="休",AK$17=1,AND(AL99&lt;&gt;"準",AL99&lt;&gt;"深",AJ99="")),OR(AL99="休",AND(AL99="準",OR(AM99="休",AK$17=30,AM$18="×")),AK$17=31,AL$18="×",AL99="")),AND(AK99="深",OR(AJ99="休",AK$17=1,AND(AL99&lt;&gt;"準",AL99&lt;&gt;"深",AJ99="")),OR(AL99="休",AND(OR(AL99="準",AL99="深"),OR(AM99="休",AK$17=30,AM$18="×")),AK$17=31,AL$18="×",AL99="")))))),40,0))))</f>
        <v>0</v>
      </c>
      <c r="AL240" s="193">
        <f t="shared" ref="AL240" si="1582">IF(AND($D$1="二交代制",AL$17&gt;=1,AL$17&lt;=28,AL99="当",AM99="明",AN99="休",AO99="当"),10,IF(AND($D$1="三交代制",AL$17&gt;=2,AL$17&lt;=30,OR(AL99="準",AL99="深"),OR(AM99="準",AM99="深"),OR(AN99="準",AN99="深")),20,IF(AND($D$1="二交代制",OR(AL99="当",AL99="明"),NOT(OR(AND(AL99="当",OR(AM99="明",AL$17=31,AM$18="×"),OR(AN99="休",AL$17=30,AL$17=31,AN$18="×")),AND(AL99="明",OR(AK99="当",AL$17=1),OR(AM99="休",AL$17=31,AM$18="×"))))),30,IF(AND($D$1="三交代制",AK99&lt;&gt;"準",AK99&lt;&gt;"深",OR(AL99="準",AL99="深"),(NOT(OR(AND(AL99="準",OR(AK99="日",AK99="休",AL$17=1,AND(AM99&lt;&gt;"準",AM99&lt;&gt;"深",AK99="")),OR(AM99="休",AND(AM99="準",OR(AN99="休",AL$17=30,AN$18="×")),AL$17=31,AM$18="×",AM99="")),AND(AL99="深",OR(AK99="休",AL$17=1,AND(AM99&lt;&gt;"準",AM99&lt;&gt;"深",AK99="")),OR(AM99="休",AND(OR(AM99="準",AM99="深"),OR(AN99="休",AL$17=30,AN$18="×")),AL$17=31,AM$18="×",AM99="")))))),40,0))))</f>
        <v>0</v>
      </c>
      <c r="AM240" s="193">
        <f t="shared" ref="AM240" si="1583">IF(AND($D$1="二交代制",AM$17&gt;=1,AM$17&lt;=28,AM99="当",AN99="明",AO99="休",AP99="当"),10,IF(AND($D$1="三交代制",AM$17&gt;=2,AM$17&lt;=30,OR(AM99="準",AM99="深"),OR(AN99="準",AN99="深"),OR(AO99="準",AO99="深")),20,IF(AND($D$1="二交代制",OR(AM99="当",AM99="明"),NOT(OR(AND(AM99="当",OR(AN99="明",AM$17=31,AN$18="×"),OR(AO99="休",AM$17=30,AM$17=31,AO$18="×")),AND(AM99="明",OR(AL99="当",AM$17=1),OR(AN99="休",AM$17=31,AN$18="×"))))),30,IF(AND($D$1="三交代制",AL99&lt;&gt;"準",AL99&lt;&gt;"深",OR(AM99="準",AM99="深"),(NOT(OR(AND(AM99="準",OR(AL99="日",AL99="休",AM$17=1,AND(AN99&lt;&gt;"準",AN99&lt;&gt;"深",AL99="")),OR(AN99="休",AND(AN99="準",OR(AO99="休",AM$17=30,AO$18="×")),AM$17=31,AN$18="×",AN99="")),AND(AM99="深",OR(AL99="休",AM$17=1,AND(AN99&lt;&gt;"準",AN99&lt;&gt;"深",AL99="")),OR(AN99="休",AND(OR(AN99="準",AN99="深"),OR(AO99="休",AM$17=30,AO$18="×")),AM$17=31,AN$18="×",AN99="")))))),40,0))))</f>
        <v>0</v>
      </c>
      <c r="AN240" s="193">
        <f t="shared" ref="AN240" si="1584">IF(AND($D$1="二交代制",AN$17&gt;=1,AN$17&lt;=28,AN99="当",AO99="明",AP99="休",AQ99="当"),10,IF(AND($D$1="三交代制",AN$17&gt;=2,AN$17&lt;=30,OR(AN99="準",AN99="深"),OR(AO99="準",AO99="深"),OR(AP99="準",AP99="深")),20,IF(AND($D$1="二交代制",OR(AN99="当",AN99="明"),NOT(OR(AND(AN99="当",OR(AO99="明",AN$17=31,AO$18="×"),OR(AP99="休",AN$17=30,AN$17=31,AP$18="×")),AND(AN99="明",OR(AM99="当",AN$17=1),OR(AO99="休",AN$17=31,AO$18="×"))))),30,IF(AND($D$1="三交代制",AM99&lt;&gt;"準",AM99&lt;&gt;"深",OR(AN99="準",AN99="深"),(NOT(OR(AND(AN99="準",OR(AM99="日",AM99="休",AN$17=1,AND(AO99&lt;&gt;"準",AO99&lt;&gt;"深",AM99="")),OR(AO99="休",AND(AO99="準",OR(AP99="休",AN$17=30,AP$18="×")),AN$17=31,AO$18="×",AO99="")),AND(AN99="深",OR(AM99="休",AN$17=1,AND(AO99&lt;&gt;"準",AO99&lt;&gt;"深",AM99="")),OR(AO99="休",AND(OR(AO99="準",AO99="深"),OR(AP99="休",AN$17=30,AP$18="×")),AN$17=31,AO$18="×",AO99="")))))),40,0))))</f>
        <v>0</v>
      </c>
      <c r="AO240" s="193">
        <f t="shared" ref="AO240" si="1585">IF(AND($D$1="二交代制",AO$17&gt;=1,AO$17&lt;=28,AO99="当",AP99="明",AQ99="休",AR99="当"),10,IF(AND($D$1="三交代制",AO$17&gt;=2,AO$17&lt;=30,OR(AO99="準",AO99="深"),OR(AP99="準",AP99="深"),OR(AQ99="準",AQ99="深")),20,IF(AND($D$1="二交代制",OR(AO99="当",AO99="明"),NOT(OR(AND(AO99="当",OR(AP99="明",AO$17=31,AP$18="×"),OR(AQ99="休",AO$17=30,AO$17=31,AQ$18="×")),AND(AO99="明",OR(AN99="当",AO$17=1),OR(AP99="休",AO$17=31,AP$18="×"))))),30,IF(AND($D$1="三交代制",AN99&lt;&gt;"準",AN99&lt;&gt;"深",OR(AO99="準",AO99="深"),(NOT(OR(AND(AO99="準",OR(AN99="日",AN99="休",AO$17=1,AND(AP99&lt;&gt;"準",AP99&lt;&gt;"深",AN99="")),OR(AP99="休",AND(AP99="準",OR(AQ99="休",AO$17=30,AQ$18="×")),AO$17=31,AP$18="×",AP99="")),AND(AO99="深",OR(AN99="休",AO$17=1,AND(AP99&lt;&gt;"準",AP99&lt;&gt;"深",AN99="")),OR(AP99="休",AND(OR(AP99="準",AP99="深"),OR(AQ99="休",AO$17=30,AQ$18="×")),AO$17=31,AP$18="×",AP99="")))))),40,0))))</f>
        <v>0</v>
      </c>
      <c r="AP240" s="100"/>
      <c r="AQ240" s="100"/>
    </row>
    <row r="241" spans="4:43" x14ac:dyDescent="0.4">
      <c r="D241" s="104"/>
      <c r="E241" s="104"/>
      <c r="F241" s="104"/>
      <c r="G241" s="104"/>
      <c r="H241" s="104"/>
      <c r="I241" s="307"/>
      <c r="J241" s="202"/>
      <c r="K241" s="193"/>
      <c r="L241" s="193"/>
      <c r="M241" s="193"/>
      <c r="N241" s="193"/>
      <c r="O241" s="193"/>
      <c r="P241" s="193"/>
      <c r="Q241" s="193"/>
      <c r="R241" s="193"/>
      <c r="S241" s="193"/>
      <c r="T241" s="193"/>
      <c r="U241" s="193"/>
      <c r="V241" s="193"/>
      <c r="W241" s="193"/>
      <c r="X241" s="193"/>
      <c r="Y241" s="193"/>
      <c r="Z241" s="193"/>
      <c r="AA241" s="193"/>
      <c r="AB241" s="193"/>
      <c r="AC241" s="193"/>
      <c r="AD241" s="193"/>
      <c r="AE241" s="193"/>
      <c r="AF241" s="193"/>
      <c r="AG241" s="193"/>
      <c r="AH241" s="193"/>
      <c r="AI241" s="193"/>
      <c r="AJ241" s="193"/>
      <c r="AK241" s="193"/>
      <c r="AL241" s="193"/>
      <c r="AM241" s="193"/>
      <c r="AN241" s="193"/>
      <c r="AO241" s="193"/>
      <c r="AP241" s="100"/>
      <c r="AQ241" s="100"/>
    </row>
    <row r="242" spans="4:43" x14ac:dyDescent="0.4">
      <c r="D242" s="104"/>
      <c r="E242" s="104"/>
      <c r="F242" s="104"/>
      <c r="G242" s="104"/>
      <c r="H242" s="104"/>
      <c r="I242" s="307"/>
      <c r="J242" s="201" t="str">
        <f t="shared" ref="J242" si="1586">E101</f>
        <v>萩原</v>
      </c>
      <c r="K242" s="193">
        <f t="shared" ref="K242" si="1587">IF(AND($D$1="二交代制",K$17&gt;=1,K$17&lt;=28,K101="当",L101="明",M101="休",N101="当"),10,IF(AND($D$1="三交代制",K$17&gt;=2,K$17&lt;=30,OR(K101="準",K101="深"),OR(L101="準",L101="深"),OR(M101="準",M101="深")),20,IF(AND($D$1="二交代制",OR(K101="当",K101="明"),NOT(OR(AND(K101="当",OR(L101="明",K$17=31,L$18="×"),OR(M101="休",K$17=30,K$17=31,M$18="×")),AND(K101="明",OR(J101="当",K$17=1),OR(L101="休",K$17=31,L$18="×"))))),30,IF(AND($D$1="三交代制",J101&lt;&gt;"準",J101&lt;&gt;"深",OR(K101="準",K101="深"),(NOT(OR(AND(K101="準",OR(J101="日",J101="休",K$17=1,AND(L101&lt;&gt;"準",L101&lt;&gt;"深",J101="")),OR(L101="休",AND(L101="準",OR(M101="休",K$17=30,M$18="×")),K$17=31,L$18="×",L101="")),AND(K101="深",OR(J101="休",K$17=1,AND(L101&lt;&gt;"準",L101&lt;&gt;"深",J101="")),OR(L101="休",AND(OR(L101="準",L101="深"),OR(M101="休",K$17=30,M$18="×")),K$17=31,L$18="×",L101="")))))),40,0))))</f>
        <v>0</v>
      </c>
      <c r="L242" s="193">
        <f t="shared" ref="L242" si="1588">IF(AND($D$1="二交代制",L$17&gt;=1,L$17&lt;=28,L101="当",M101="明",N101="休",O101="当"),10,IF(AND($D$1="三交代制",L$17&gt;=2,L$17&lt;=30,OR(L101="準",L101="深"),OR(M101="準",M101="深"),OR(N101="準",N101="深")),20,IF(AND($D$1="二交代制",OR(L101="当",L101="明"),NOT(OR(AND(L101="当",OR(M101="明",L$17=31,M$18="×"),OR(N101="休",L$17=30,L$17=31,N$18="×")),AND(L101="明",OR(K101="当",L$17=1),OR(M101="休",L$17=31,M$18="×"))))),30,IF(AND($D$1="三交代制",K101&lt;&gt;"準",K101&lt;&gt;"深",OR(L101="準",L101="深"),(NOT(OR(AND(L101="準",OR(K101="日",K101="休",L$17=1,AND(M101&lt;&gt;"準",M101&lt;&gt;"深",K101="")),OR(M101="休",AND(M101="準",OR(N101="休",L$17=30,N$18="×")),L$17=31,M$18="×",M101="")),AND(L101="深",OR(K101="休",L$17=1,AND(M101&lt;&gt;"準",M101&lt;&gt;"深",K101="")),OR(M101="休",AND(OR(M101="準",M101="深"),OR(N101="休",L$17=30,N$18="×")),L$17=31,M$18="×",M101="")))))),40,0))))</f>
        <v>0</v>
      </c>
      <c r="M242" s="193">
        <f t="shared" ref="M242" si="1589">IF(AND($D$1="二交代制",M$17&gt;=1,M$17&lt;=28,M101="当",N101="明",O101="休",P101="当"),10,IF(AND($D$1="三交代制",M$17&gt;=2,M$17&lt;=30,OR(M101="準",M101="深"),OR(N101="準",N101="深"),OR(O101="準",O101="深")),20,IF(AND($D$1="二交代制",OR(M101="当",M101="明"),NOT(OR(AND(M101="当",OR(N101="明",M$17=31,N$18="×"),OR(O101="休",M$17=30,M$17=31,O$18="×")),AND(M101="明",OR(L101="当",M$17=1),OR(N101="休",M$17=31,N$18="×"))))),30,IF(AND($D$1="三交代制",L101&lt;&gt;"準",L101&lt;&gt;"深",OR(M101="準",M101="深"),(NOT(OR(AND(M101="準",OR(L101="日",L101="休",M$17=1,AND(N101&lt;&gt;"準",N101&lt;&gt;"深",L101="")),OR(N101="休",AND(N101="準",OR(O101="休",M$17=30,O$18="×")),M$17=31,N$18="×",N101="")),AND(M101="深",OR(L101="休",M$17=1,AND(N101&lt;&gt;"準",N101&lt;&gt;"深",L101="")),OR(N101="休",AND(OR(N101="準",N101="深"),OR(O101="休",M$17=30,O$18="×")),M$17=31,N$18="×",N101="")))))),40,0))))</f>
        <v>0</v>
      </c>
      <c r="N242" s="193">
        <f t="shared" ref="N242" si="1590">IF(AND($D$1="二交代制",N$17&gt;=1,N$17&lt;=28,N101="当",O101="明",P101="休",Q101="当"),10,IF(AND($D$1="三交代制",N$17&gt;=2,N$17&lt;=30,OR(N101="準",N101="深"),OR(O101="準",O101="深"),OR(P101="準",P101="深")),20,IF(AND($D$1="二交代制",OR(N101="当",N101="明"),NOT(OR(AND(N101="当",OR(O101="明",N$17=31,O$18="×"),OR(P101="休",N$17=30,N$17=31,P$18="×")),AND(N101="明",OR(M101="当",N$17=1),OR(O101="休",N$17=31,O$18="×"))))),30,IF(AND($D$1="三交代制",M101&lt;&gt;"準",M101&lt;&gt;"深",OR(N101="準",N101="深"),(NOT(OR(AND(N101="準",OR(M101="日",M101="休",N$17=1,AND(O101&lt;&gt;"準",O101&lt;&gt;"深",M101="")),OR(O101="休",AND(O101="準",OR(P101="休",N$17=30,P$18="×")),N$17=31,O$18="×",O101="")),AND(N101="深",OR(M101="休",N$17=1,AND(O101&lt;&gt;"準",O101&lt;&gt;"深",M101="")),OR(O101="休",AND(OR(O101="準",O101="深"),OR(P101="休",N$17=30,P$18="×")),N$17=31,O$18="×",O101="")))))),40,0))))</f>
        <v>0</v>
      </c>
      <c r="O242" s="193">
        <f t="shared" ref="O242" si="1591">IF(AND($D$1="二交代制",O$17&gt;=1,O$17&lt;=28,O101="当",P101="明",Q101="休",R101="当"),10,IF(AND($D$1="三交代制",O$17&gt;=2,O$17&lt;=30,OR(O101="準",O101="深"),OR(P101="準",P101="深"),OR(Q101="準",Q101="深")),20,IF(AND($D$1="二交代制",OR(O101="当",O101="明"),NOT(OR(AND(O101="当",OR(P101="明",O$17=31,P$18="×"),OR(Q101="休",O$17=30,O$17=31,Q$18="×")),AND(O101="明",OR(N101="当",O$17=1),OR(P101="休",O$17=31,P$18="×"))))),30,IF(AND($D$1="三交代制",N101&lt;&gt;"準",N101&lt;&gt;"深",OR(O101="準",O101="深"),(NOT(OR(AND(O101="準",OR(N101="日",N101="休",O$17=1,AND(P101&lt;&gt;"準",P101&lt;&gt;"深",N101="")),OR(P101="休",AND(P101="準",OR(Q101="休",O$17=30,Q$18="×")),O$17=31,P$18="×",P101="")),AND(O101="深",OR(N101="休",O$17=1,AND(P101&lt;&gt;"準",P101&lt;&gt;"深",N101="")),OR(P101="休",AND(OR(P101="準",P101="深"),OR(Q101="休",O$17=30,Q$18="×")),O$17=31,P$18="×",P101="")))))),40,0))))</f>
        <v>0</v>
      </c>
      <c r="P242" s="193">
        <f t="shared" ref="P242" si="1592">IF(AND($D$1="二交代制",P$17&gt;=1,P$17&lt;=28,P101="当",Q101="明",R101="休",S101="当"),10,IF(AND($D$1="三交代制",P$17&gt;=2,P$17&lt;=30,OR(P101="準",P101="深"),OR(Q101="準",Q101="深"),OR(R101="準",R101="深")),20,IF(AND($D$1="二交代制",OR(P101="当",P101="明"),NOT(OR(AND(P101="当",OR(Q101="明",P$17=31,Q$18="×"),OR(R101="休",P$17=30,P$17=31,R$18="×")),AND(P101="明",OR(O101="当",P$17=1),OR(Q101="休",P$17=31,Q$18="×"))))),30,IF(AND($D$1="三交代制",O101&lt;&gt;"準",O101&lt;&gt;"深",OR(P101="準",P101="深"),(NOT(OR(AND(P101="準",OR(O101="日",O101="休",P$17=1,AND(Q101&lt;&gt;"準",Q101&lt;&gt;"深",O101="")),OR(Q101="休",AND(Q101="準",OR(R101="休",P$17=30,R$18="×")),P$17=31,Q$18="×",Q101="")),AND(P101="深",OR(O101="休",P$17=1,AND(Q101&lt;&gt;"準",Q101&lt;&gt;"深",O101="")),OR(Q101="休",AND(OR(Q101="準",Q101="深"),OR(R101="休",P$17=30,R$18="×")),P$17=31,Q$18="×",Q101="")))))),40,0))))</f>
        <v>0</v>
      </c>
      <c r="Q242" s="193">
        <f t="shared" ref="Q242" si="1593">IF(AND($D$1="二交代制",Q$17&gt;=1,Q$17&lt;=28,Q101="当",R101="明",S101="休",T101="当"),10,IF(AND($D$1="三交代制",Q$17&gt;=2,Q$17&lt;=30,OR(Q101="準",Q101="深"),OR(R101="準",R101="深"),OR(S101="準",S101="深")),20,IF(AND($D$1="二交代制",OR(Q101="当",Q101="明"),NOT(OR(AND(Q101="当",OR(R101="明",Q$17=31,R$18="×"),OR(S101="休",Q$17=30,Q$17=31,S$18="×")),AND(Q101="明",OR(P101="当",Q$17=1),OR(R101="休",Q$17=31,R$18="×"))))),30,IF(AND($D$1="三交代制",P101&lt;&gt;"準",P101&lt;&gt;"深",OR(Q101="準",Q101="深"),(NOT(OR(AND(Q101="準",OR(P101="日",P101="休",Q$17=1,AND(R101&lt;&gt;"準",R101&lt;&gt;"深",P101="")),OR(R101="休",AND(R101="準",OR(S101="休",Q$17=30,S$18="×")),Q$17=31,R$18="×",R101="")),AND(Q101="深",OR(P101="休",Q$17=1,AND(R101&lt;&gt;"準",R101&lt;&gt;"深",P101="")),OR(R101="休",AND(OR(R101="準",R101="深"),OR(S101="休",Q$17=30,S$18="×")),Q$17=31,R$18="×",R101="")))))),40,0))))</f>
        <v>0</v>
      </c>
      <c r="R242" s="193">
        <f t="shared" ref="R242" si="1594">IF(AND($D$1="二交代制",R$17&gt;=1,R$17&lt;=28,R101="当",S101="明",T101="休",U101="当"),10,IF(AND($D$1="三交代制",R$17&gt;=2,R$17&lt;=30,OR(R101="準",R101="深"),OR(S101="準",S101="深"),OR(T101="準",T101="深")),20,IF(AND($D$1="二交代制",OR(R101="当",R101="明"),NOT(OR(AND(R101="当",OR(S101="明",R$17=31,S$18="×"),OR(T101="休",R$17=30,R$17=31,T$18="×")),AND(R101="明",OR(Q101="当",R$17=1),OR(S101="休",R$17=31,S$18="×"))))),30,IF(AND($D$1="三交代制",Q101&lt;&gt;"準",Q101&lt;&gt;"深",OR(R101="準",R101="深"),(NOT(OR(AND(R101="準",OR(Q101="日",Q101="休",R$17=1,AND(S101&lt;&gt;"準",S101&lt;&gt;"深",Q101="")),OR(S101="休",AND(S101="準",OR(T101="休",R$17=30,T$18="×")),R$17=31,S$18="×",S101="")),AND(R101="深",OR(Q101="休",R$17=1,AND(S101&lt;&gt;"準",S101&lt;&gt;"深",Q101="")),OR(S101="休",AND(OR(S101="準",S101="深"),OR(T101="休",R$17=30,T$18="×")),R$17=31,S$18="×",S101="")))))),40,0))))</f>
        <v>0</v>
      </c>
      <c r="S242" s="193">
        <f t="shared" ref="S242" si="1595">IF(AND($D$1="二交代制",S$17&gt;=1,S$17&lt;=28,S101="当",T101="明",U101="休",V101="当"),10,IF(AND($D$1="三交代制",S$17&gt;=2,S$17&lt;=30,OR(S101="準",S101="深"),OR(T101="準",T101="深"),OR(U101="準",U101="深")),20,IF(AND($D$1="二交代制",OR(S101="当",S101="明"),NOT(OR(AND(S101="当",OR(T101="明",S$17=31,T$18="×"),OR(U101="休",S$17=30,S$17=31,U$18="×")),AND(S101="明",OR(R101="当",S$17=1),OR(T101="休",S$17=31,T$18="×"))))),30,IF(AND($D$1="三交代制",R101&lt;&gt;"準",R101&lt;&gt;"深",OR(S101="準",S101="深"),(NOT(OR(AND(S101="準",OR(R101="日",R101="休",S$17=1,AND(T101&lt;&gt;"準",T101&lt;&gt;"深",R101="")),OR(T101="休",AND(T101="準",OR(U101="休",S$17=30,U$18="×")),S$17=31,T$18="×",T101="")),AND(S101="深",OR(R101="休",S$17=1,AND(T101&lt;&gt;"準",T101&lt;&gt;"深",R101="")),OR(T101="休",AND(OR(T101="準",T101="深"),OR(U101="休",S$17=30,U$18="×")),S$17=31,T$18="×",T101="")))))),40,0))))</f>
        <v>0</v>
      </c>
      <c r="T242" s="193">
        <f t="shared" ref="T242" si="1596">IF(AND($D$1="二交代制",T$17&gt;=1,T$17&lt;=28,T101="当",U101="明",V101="休",W101="当"),10,IF(AND($D$1="三交代制",T$17&gt;=2,T$17&lt;=30,OR(T101="準",T101="深"),OR(U101="準",U101="深"),OR(V101="準",V101="深")),20,IF(AND($D$1="二交代制",OR(T101="当",T101="明"),NOT(OR(AND(T101="当",OR(U101="明",T$17=31,U$18="×"),OR(V101="休",T$17=30,T$17=31,V$18="×")),AND(T101="明",OR(S101="当",T$17=1),OR(U101="休",T$17=31,U$18="×"))))),30,IF(AND($D$1="三交代制",S101&lt;&gt;"準",S101&lt;&gt;"深",OR(T101="準",T101="深"),(NOT(OR(AND(T101="準",OR(S101="日",S101="休",T$17=1,AND(U101&lt;&gt;"準",U101&lt;&gt;"深",S101="")),OR(U101="休",AND(U101="準",OR(V101="休",T$17=30,V$18="×")),T$17=31,U$18="×",U101="")),AND(T101="深",OR(S101="休",T$17=1,AND(U101&lt;&gt;"準",U101&lt;&gt;"深",S101="")),OR(U101="休",AND(OR(U101="準",U101="深"),OR(V101="休",T$17=30,V$18="×")),T$17=31,U$18="×",U101="")))))),40,0))))</f>
        <v>0</v>
      </c>
      <c r="U242" s="193">
        <f t="shared" ref="U242" si="1597">IF(AND($D$1="二交代制",U$17&gt;=1,U$17&lt;=28,U101="当",V101="明",W101="休",X101="当"),10,IF(AND($D$1="三交代制",U$17&gt;=2,U$17&lt;=30,OR(U101="準",U101="深"),OR(V101="準",V101="深"),OR(W101="準",W101="深")),20,IF(AND($D$1="二交代制",OR(U101="当",U101="明"),NOT(OR(AND(U101="当",OR(V101="明",U$17=31,V$18="×"),OR(W101="休",U$17=30,U$17=31,W$18="×")),AND(U101="明",OR(T101="当",U$17=1),OR(V101="休",U$17=31,V$18="×"))))),30,IF(AND($D$1="三交代制",T101&lt;&gt;"準",T101&lt;&gt;"深",OR(U101="準",U101="深"),(NOT(OR(AND(U101="準",OR(T101="日",T101="休",U$17=1,AND(V101&lt;&gt;"準",V101&lt;&gt;"深",T101="")),OR(V101="休",AND(V101="準",OR(W101="休",U$17=30,W$18="×")),U$17=31,V$18="×",V101="")),AND(U101="深",OR(T101="休",U$17=1,AND(V101&lt;&gt;"準",V101&lt;&gt;"深",T101="")),OR(V101="休",AND(OR(V101="準",V101="深"),OR(W101="休",U$17=30,W$18="×")),U$17=31,V$18="×",V101="")))))),40,0))))</f>
        <v>0</v>
      </c>
      <c r="V242" s="193">
        <f t="shared" ref="V242" si="1598">IF(AND($D$1="二交代制",V$17&gt;=1,V$17&lt;=28,V101="当",W101="明",X101="休",Y101="当"),10,IF(AND($D$1="三交代制",V$17&gt;=2,V$17&lt;=30,OR(V101="準",V101="深"),OR(W101="準",W101="深"),OR(X101="準",X101="深")),20,IF(AND($D$1="二交代制",OR(V101="当",V101="明"),NOT(OR(AND(V101="当",OR(W101="明",V$17=31,W$18="×"),OR(X101="休",V$17=30,V$17=31,X$18="×")),AND(V101="明",OR(U101="当",V$17=1),OR(W101="休",V$17=31,W$18="×"))))),30,IF(AND($D$1="三交代制",U101&lt;&gt;"準",U101&lt;&gt;"深",OR(V101="準",V101="深"),(NOT(OR(AND(V101="準",OR(U101="日",U101="休",V$17=1,AND(W101&lt;&gt;"準",W101&lt;&gt;"深",U101="")),OR(W101="休",AND(W101="準",OR(X101="休",V$17=30,X$18="×")),V$17=31,W$18="×",W101="")),AND(V101="深",OR(U101="休",V$17=1,AND(W101&lt;&gt;"準",W101&lt;&gt;"深",U101="")),OR(W101="休",AND(OR(W101="準",W101="深"),OR(X101="休",V$17=30,X$18="×")),V$17=31,W$18="×",W101="")))))),40,0))))</f>
        <v>0</v>
      </c>
      <c r="W242" s="193">
        <f t="shared" ref="W242" si="1599">IF(AND($D$1="二交代制",W$17&gt;=1,W$17&lt;=28,W101="当",X101="明",Y101="休",Z101="当"),10,IF(AND($D$1="三交代制",W$17&gt;=2,W$17&lt;=30,OR(W101="準",W101="深"),OR(X101="準",X101="深"),OR(Y101="準",Y101="深")),20,IF(AND($D$1="二交代制",OR(W101="当",W101="明"),NOT(OR(AND(W101="当",OR(X101="明",W$17=31,X$18="×"),OR(Y101="休",W$17=30,W$17=31,Y$18="×")),AND(W101="明",OR(V101="当",W$17=1),OR(X101="休",W$17=31,X$18="×"))))),30,IF(AND($D$1="三交代制",V101&lt;&gt;"準",V101&lt;&gt;"深",OR(W101="準",W101="深"),(NOT(OR(AND(W101="準",OR(V101="日",V101="休",W$17=1,AND(X101&lt;&gt;"準",X101&lt;&gt;"深",V101="")),OR(X101="休",AND(X101="準",OR(Y101="休",W$17=30,Y$18="×")),W$17=31,X$18="×",X101="")),AND(W101="深",OR(V101="休",W$17=1,AND(X101&lt;&gt;"準",X101&lt;&gt;"深",V101="")),OR(X101="休",AND(OR(X101="準",X101="深"),OR(Y101="休",W$17=30,Y$18="×")),W$17=31,X$18="×",X101="")))))),40,0))))</f>
        <v>0</v>
      </c>
      <c r="X242" s="193">
        <f t="shared" ref="X242" si="1600">IF(AND($D$1="二交代制",X$17&gt;=1,X$17&lt;=28,X101="当",Y101="明",Z101="休",AA101="当"),10,IF(AND($D$1="三交代制",X$17&gt;=2,X$17&lt;=30,OR(X101="準",X101="深"),OR(Y101="準",Y101="深"),OR(Z101="準",Z101="深")),20,IF(AND($D$1="二交代制",OR(X101="当",X101="明"),NOT(OR(AND(X101="当",OR(Y101="明",X$17=31,Y$18="×"),OR(Z101="休",X$17=30,X$17=31,Z$18="×")),AND(X101="明",OR(W101="当",X$17=1),OR(Y101="休",X$17=31,Y$18="×"))))),30,IF(AND($D$1="三交代制",W101&lt;&gt;"準",W101&lt;&gt;"深",OR(X101="準",X101="深"),(NOT(OR(AND(X101="準",OR(W101="日",W101="休",X$17=1,AND(Y101&lt;&gt;"準",Y101&lt;&gt;"深",W101="")),OR(Y101="休",AND(Y101="準",OR(Z101="休",X$17=30,Z$18="×")),X$17=31,Y$18="×",Y101="")),AND(X101="深",OR(W101="休",X$17=1,AND(Y101&lt;&gt;"準",Y101&lt;&gt;"深",W101="")),OR(Y101="休",AND(OR(Y101="準",Y101="深"),OR(Z101="休",X$17=30,Z$18="×")),X$17=31,Y$18="×",Y101="")))))),40,0))))</f>
        <v>0</v>
      </c>
      <c r="Y242" s="193">
        <f t="shared" ref="Y242" si="1601">IF(AND($D$1="二交代制",Y$17&gt;=1,Y$17&lt;=28,Y101="当",Z101="明",AA101="休",AB101="当"),10,IF(AND($D$1="三交代制",Y$17&gt;=2,Y$17&lt;=30,OR(Y101="準",Y101="深"),OR(Z101="準",Z101="深"),OR(AA101="準",AA101="深")),20,IF(AND($D$1="二交代制",OR(Y101="当",Y101="明"),NOT(OR(AND(Y101="当",OR(Z101="明",Y$17=31,Z$18="×"),OR(AA101="休",Y$17=30,Y$17=31,AA$18="×")),AND(Y101="明",OR(X101="当",Y$17=1),OR(Z101="休",Y$17=31,Z$18="×"))))),30,IF(AND($D$1="三交代制",X101&lt;&gt;"準",X101&lt;&gt;"深",OR(Y101="準",Y101="深"),(NOT(OR(AND(Y101="準",OR(X101="日",X101="休",Y$17=1,AND(Z101&lt;&gt;"準",Z101&lt;&gt;"深",X101="")),OR(Z101="休",AND(Z101="準",OR(AA101="休",Y$17=30,AA$18="×")),Y$17=31,Z$18="×",Z101="")),AND(Y101="深",OR(X101="休",Y$17=1,AND(Z101&lt;&gt;"準",Z101&lt;&gt;"深",X101="")),OR(Z101="休",AND(OR(Z101="準",Z101="深"),OR(AA101="休",Y$17=30,AA$18="×")),Y$17=31,Z$18="×",Z101="")))))),40,0))))</f>
        <v>0</v>
      </c>
      <c r="Z242" s="193">
        <f t="shared" ref="Z242" si="1602">IF(AND($D$1="二交代制",Z$17&gt;=1,Z$17&lt;=28,Z101="当",AA101="明",AB101="休",AC101="当"),10,IF(AND($D$1="三交代制",Z$17&gt;=2,Z$17&lt;=30,OR(Z101="準",Z101="深"),OR(AA101="準",AA101="深"),OR(AB101="準",AB101="深")),20,IF(AND($D$1="二交代制",OR(Z101="当",Z101="明"),NOT(OR(AND(Z101="当",OR(AA101="明",Z$17=31,AA$18="×"),OR(AB101="休",Z$17=30,Z$17=31,AB$18="×")),AND(Z101="明",OR(Y101="当",Z$17=1),OR(AA101="休",Z$17=31,AA$18="×"))))),30,IF(AND($D$1="三交代制",Y101&lt;&gt;"準",Y101&lt;&gt;"深",OR(Z101="準",Z101="深"),(NOT(OR(AND(Z101="準",OR(Y101="日",Y101="休",Z$17=1,AND(AA101&lt;&gt;"準",AA101&lt;&gt;"深",Y101="")),OR(AA101="休",AND(AA101="準",OR(AB101="休",Z$17=30,AB$18="×")),Z$17=31,AA$18="×",AA101="")),AND(Z101="深",OR(Y101="休",Z$17=1,AND(AA101&lt;&gt;"準",AA101&lt;&gt;"深",Y101="")),OR(AA101="休",AND(OR(AA101="準",AA101="深"),OR(AB101="休",Z$17=30,AB$18="×")),Z$17=31,AA$18="×",AA101="")))))),40,0))))</f>
        <v>0</v>
      </c>
      <c r="AA242" s="193">
        <f t="shared" ref="AA242" si="1603">IF(AND($D$1="二交代制",AA$17&gt;=1,AA$17&lt;=28,AA101="当",AB101="明",AC101="休",AD101="当"),10,IF(AND($D$1="三交代制",AA$17&gt;=2,AA$17&lt;=30,OR(AA101="準",AA101="深"),OR(AB101="準",AB101="深"),OR(AC101="準",AC101="深")),20,IF(AND($D$1="二交代制",OR(AA101="当",AA101="明"),NOT(OR(AND(AA101="当",OR(AB101="明",AA$17=31,AB$18="×"),OR(AC101="休",AA$17=30,AA$17=31,AC$18="×")),AND(AA101="明",OR(Z101="当",AA$17=1),OR(AB101="休",AA$17=31,AB$18="×"))))),30,IF(AND($D$1="三交代制",Z101&lt;&gt;"準",Z101&lt;&gt;"深",OR(AA101="準",AA101="深"),(NOT(OR(AND(AA101="準",OR(Z101="日",Z101="休",AA$17=1,AND(AB101&lt;&gt;"準",AB101&lt;&gt;"深",Z101="")),OR(AB101="休",AND(AB101="準",OR(AC101="休",AA$17=30,AC$18="×")),AA$17=31,AB$18="×",AB101="")),AND(AA101="深",OR(Z101="休",AA$17=1,AND(AB101&lt;&gt;"準",AB101&lt;&gt;"深",Z101="")),OR(AB101="休",AND(OR(AB101="準",AB101="深"),OR(AC101="休",AA$17=30,AC$18="×")),AA$17=31,AB$18="×",AB101="")))))),40,0))))</f>
        <v>0</v>
      </c>
      <c r="AB242" s="193">
        <f t="shared" ref="AB242" si="1604">IF(AND($D$1="二交代制",AB$17&gt;=1,AB$17&lt;=28,AB101="当",AC101="明",AD101="休",AE101="当"),10,IF(AND($D$1="三交代制",AB$17&gt;=2,AB$17&lt;=30,OR(AB101="準",AB101="深"),OR(AC101="準",AC101="深"),OR(AD101="準",AD101="深")),20,IF(AND($D$1="二交代制",OR(AB101="当",AB101="明"),NOT(OR(AND(AB101="当",OR(AC101="明",AB$17=31,AC$18="×"),OR(AD101="休",AB$17=30,AB$17=31,AD$18="×")),AND(AB101="明",OR(AA101="当",AB$17=1),OR(AC101="休",AB$17=31,AC$18="×"))))),30,IF(AND($D$1="三交代制",AA101&lt;&gt;"準",AA101&lt;&gt;"深",OR(AB101="準",AB101="深"),(NOT(OR(AND(AB101="準",OR(AA101="日",AA101="休",AB$17=1,AND(AC101&lt;&gt;"準",AC101&lt;&gt;"深",AA101="")),OR(AC101="休",AND(AC101="準",OR(AD101="休",AB$17=30,AD$18="×")),AB$17=31,AC$18="×",AC101="")),AND(AB101="深",OR(AA101="休",AB$17=1,AND(AC101&lt;&gt;"準",AC101&lt;&gt;"深",AA101="")),OR(AC101="休",AND(OR(AC101="準",AC101="深"),OR(AD101="休",AB$17=30,AD$18="×")),AB$17=31,AC$18="×",AC101="")))))),40,0))))</f>
        <v>0</v>
      </c>
      <c r="AC242" s="193">
        <f t="shared" ref="AC242" si="1605">IF(AND($D$1="二交代制",AC$17&gt;=1,AC$17&lt;=28,AC101="当",AD101="明",AE101="休",AF101="当"),10,IF(AND($D$1="三交代制",AC$17&gt;=2,AC$17&lt;=30,OR(AC101="準",AC101="深"),OR(AD101="準",AD101="深"),OR(AE101="準",AE101="深")),20,IF(AND($D$1="二交代制",OR(AC101="当",AC101="明"),NOT(OR(AND(AC101="当",OR(AD101="明",AC$17=31,AD$18="×"),OR(AE101="休",AC$17=30,AC$17=31,AE$18="×")),AND(AC101="明",OR(AB101="当",AC$17=1),OR(AD101="休",AC$17=31,AD$18="×"))))),30,IF(AND($D$1="三交代制",AB101&lt;&gt;"準",AB101&lt;&gt;"深",OR(AC101="準",AC101="深"),(NOT(OR(AND(AC101="準",OR(AB101="日",AB101="休",AC$17=1,AND(AD101&lt;&gt;"準",AD101&lt;&gt;"深",AB101="")),OR(AD101="休",AND(AD101="準",OR(AE101="休",AC$17=30,AE$18="×")),AC$17=31,AD$18="×",AD101="")),AND(AC101="深",OR(AB101="休",AC$17=1,AND(AD101&lt;&gt;"準",AD101&lt;&gt;"深",AB101="")),OR(AD101="休",AND(OR(AD101="準",AD101="深"),OR(AE101="休",AC$17=30,AE$18="×")),AC$17=31,AD$18="×",AD101="")))))),40,0))))</f>
        <v>0</v>
      </c>
      <c r="AD242" s="193">
        <f t="shared" ref="AD242" si="1606">IF(AND($D$1="二交代制",AD$17&gt;=1,AD$17&lt;=28,AD101="当",AE101="明",AF101="休",AG101="当"),10,IF(AND($D$1="三交代制",AD$17&gt;=2,AD$17&lt;=30,OR(AD101="準",AD101="深"),OR(AE101="準",AE101="深"),OR(AF101="準",AF101="深")),20,IF(AND($D$1="二交代制",OR(AD101="当",AD101="明"),NOT(OR(AND(AD101="当",OR(AE101="明",AD$17=31,AE$18="×"),OR(AF101="休",AD$17=30,AD$17=31,AF$18="×")),AND(AD101="明",OR(AC101="当",AD$17=1),OR(AE101="休",AD$17=31,AE$18="×"))))),30,IF(AND($D$1="三交代制",AC101&lt;&gt;"準",AC101&lt;&gt;"深",OR(AD101="準",AD101="深"),(NOT(OR(AND(AD101="準",OR(AC101="日",AC101="休",AD$17=1,AND(AE101&lt;&gt;"準",AE101&lt;&gt;"深",AC101="")),OR(AE101="休",AND(AE101="準",OR(AF101="休",AD$17=30,AF$18="×")),AD$17=31,AE$18="×",AE101="")),AND(AD101="深",OR(AC101="休",AD$17=1,AND(AE101&lt;&gt;"準",AE101&lt;&gt;"深",AC101="")),OR(AE101="休",AND(OR(AE101="準",AE101="深"),OR(AF101="休",AD$17=30,AF$18="×")),AD$17=31,AE$18="×",AE101="")))))),40,0))))</f>
        <v>0</v>
      </c>
      <c r="AE242" s="193">
        <f t="shared" ref="AE242" si="1607">IF(AND($D$1="二交代制",AE$17&gt;=1,AE$17&lt;=28,AE101="当",AF101="明",AG101="休",AH101="当"),10,IF(AND($D$1="三交代制",AE$17&gt;=2,AE$17&lt;=30,OR(AE101="準",AE101="深"),OR(AF101="準",AF101="深"),OR(AG101="準",AG101="深")),20,IF(AND($D$1="二交代制",OR(AE101="当",AE101="明"),NOT(OR(AND(AE101="当",OR(AF101="明",AE$17=31,AF$18="×"),OR(AG101="休",AE$17=30,AE$17=31,AG$18="×")),AND(AE101="明",OR(AD101="当",AE$17=1),OR(AF101="休",AE$17=31,AF$18="×"))))),30,IF(AND($D$1="三交代制",AD101&lt;&gt;"準",AD101&lt;&gt;"深",OR(AE101="準",AE101="深"),(NOT(OR(AND(AE101="準",OR(AD101="日",AD101="休",AE$17=1,AND(AF101&lt;&gt;"準",AF101&lt;&gt;"深",AD101="")),OR(AF101="休",AND(AF101="準",OR(AG101="休",AE$17=30,AG$18="×")),AE$17=31,AF$18="×",AF101="")),AND(AE101="深",OR(AD101="休",AE$17=1,AND(AF101&lt;&gt;"準",AF101&lt;&gt;"深",AD101="")),OR(AF101="休",AND(OR(AF101="準",AF101="深"),OR(AG101="休",AE$17=30,AG$18="×")),AE$17=31,AF$18="×",AF101="")))))),40,0))))</f>
        <v>0</v>
      </c>
      <c r="AF242" s="193">
        <f t="shared" ref="AF242" si="1608">IF(AND($D$1="二交代制",AF$17&gt;=1,AF$17&lt;=28,AF101="当",AG101="明",AH101="休",AI101="当"),10,IF(AND($D$1="三交代制",AF$17&gt;=2,AF$17&lt;=30,OR(AF101="準",AF101="深"),OR(AG101="準",AG101="深"),OR(AH101="準",AH101="深")),20,IF(AND($D$1="二交代制",OR(AF101="当",AF101="明"),NOT(OR(AND(AF101="当",OR(AG101="明",AF$17=31,AG$18="×"),OR(AH101="休",AF$17=30,AF$17=31,AH$18="×")),AND(AF101="明",OR(AE101="当",AF$17=1),OR(AG101="休",AF$17=31,AG$18="×"))))),30,IF(AND($D$1="三交代制",AE101&lt;&gt;"準",AE101&lt;&gt;"深",OR(AF101="準",AF101="深"),(NOT(OR(AND(AF101="準",OR(AE101="日",AE101="休",AF$17=1,AND(AG101&lt;&gt;"準",AG101&lt;&gt;"深",AE101="")),OR(AG101="休",AND(AG101="準",OR(AH101="休",AF$17=30,AH$18="×")),AF$17=31,AG$18="×",AG101="")),AND(AF101="深",OR(AE101="休",AF$17=1,AND(AG101&lt;&gt;"準",AG101&lt;&gt;"深",AE101="")),OR(AG101="休",AND(OR(AG101="準",AG101="深"),OR(AH101="休",AF$17=30,AH$18="×")),AF$17=31,AG$18="×",AG101="")))))),40,0))))</f>
        <v>0</v>
      </c>
      <c r="AG242" s="193">
        <f t="shared" ref="AG242" si="1609">IF(AND($D$1="二交代制",AG$17&gt;=1,AG$17&lt;=28,AG101="当",AH101="明",AI101="休",AJ101="当"),10,IF(AND($D$1="三交代制",AG$17&gt;=2,AG$17&lt;=30,OR(AG101="準",AG101="深"),OR(AH101="準",AH101="深"),OR(AI101="準",AI101="深")),20,IF(AND($D$1="二交代制",OR(AG101="当",AG101="明"),NOT(OR(AND(AG101="当",OR(AH101="明",AG$17=31,AH$18="×"),OR(AI101="休",AG$17=30,AG$17=31,AI$18="×")),AND(AG101="明",OR(AF101="当",AG$17=1),OR(AH101="休",AG$17=31,AH$18="×"))))),30,IF(AND($D$1="三交代制",AF101&lt;&gt;"準",AF101&lt;&gt;"深",OR(AG101="準",AG101="深"),(NOT(OR(AND(AG101="準",OR(AF101="日",AF101="休",AG$17=1,AND(AH101&lt;&gt;"準",AH101&lt;&gt;"深",AF101="")),OR(AH101="休",AND(AH101="準",OR(AI101="休",AG$17=30,AI$18="×")),AG$17=31,AH$18="×",AH101="")),AND(AG101="深",OR(AF101="休",AG$17=1,AND(AH101&lt;&gt;"準",AH101&lt;&gt;"深",AF101="")),OR(AH101="休",AND(OR(AH101="準",AH101="深"),OR(AI101="休",AG$17=30,AI$18="×")),AG$17=31,AH$18="×",AH101="")))))),40,0))))</f>
        <v>0</v>
      </c>
      <c r="AH242" s="193">
        <f t="shared" ref="AH242" si="1610">IF(AND($D$1="二交代制",AH$17&gt;=1,AH$17&lt;=28,AH101="当",AI101="明",AJ101="休",AK101="当"),10,IF(AND($D$1="三交代制",AH$17&gt;=2,AH$17&lt;=30,OR(AH101="準",AH101="深"),OR(AI101="準",AI101="深"),OR(AJ101="準",AJ101="深")),20,IF(AND($D$1="二交代制",OR(AH101="当",AH101="明"),NOT(OR(AND(AH101="当",OR(AI101="明",AH$17=31,AI$18="×"),OR(AJ101="休",AH$17=30,AH$17=31,AJ$18="×")),AND(AH101="明",OR(AG101="当",AH$17=1),OR(AI101="休",AH$17=31,AI$18="×"))))),30,IF(AND($D$1="三交代制",AG101&lt;&gt;"準",AG101&lt;&gt;"深",OR(AH101="準",AH101="深"),(NOT(OR(AND(AH101="準",OR(AG101="日",AG101="休",AH$17=1,AND(AI101&lt;&gt;"準",AI101&lt;&gt;"深",AG101="")),OR(AI101="休",AND(AI101="準",OR(AJ101="休",AH$17=30,AJ$18="×")),AH$17=31,AI$18="×",AI101="")),AND(AH101="深",OR(AG101="休",AH$17=1,AND(AI101&lt;&gt;"準",AI101&lt;&gt;"深",AG101="")),OR(AI101="休",AND(OR(AI101="準",AI101="深"),OR(AJ101="休",AH$17=30,AJ$18="×")),AH$17=31,AI$18="×",AI101="")))))),40,0))))</f>
        <v>0</v>
      </c>
      <c r="AI242" s="193">
        <f t="shared" ref="AI242" si="1611">IF(AND($D$1="二交代制",AI$17&gt;=1,AI$17&lt;=28,AI101="当",AJ101="明",AK101="休",AL101="当"),10,IF(AND($D$1="三交代制",AI$17&gt;=2,AI$17&lt;=30,OR(AI101="準",AI101="深"),OR(AJ101="準",AJ101="深"),OR(AK101="準",AK101="深")),20,IF(AND($D$1="二交代制",OR(AI101="当",AI101="明"),NOT(OR(AND(AI101="当",OR(AJ101="明",AI$17=31,AJ$18="×"),OR(AK101="休",AI$17=30,AI$17=31,AK$18="×")),AND(AI101="明",OR(AH101="当",AI$17=1),OR(AJ101="休",AI$17=31,AJ$18="×"))))),30,IF(AND($D$1="三交代制",AH101&lt;&gt;"準",AH101&lt;&gt;"深",OR(AI101="準",AI101="深"),(NOT(OR(AND(AI101="準",OR(AH101="日",AH101="休",AI$17=1,AND(AJ101&lt;&gt;"準",AJ101&lt;&gt;"深",AH101="")),OR(AJ101="休",AND(AJ101="準",OR(AK101="休",AI$17=30,AK$18="×")),AI$17=31,AJ$18="×",AJ101="")),AND(AI101="深",OR(AH101="休",AI$17=1,AND(AJ101&lt;&gt;"準",AJ101&lt;&gt;"深",AH101="")),OR(AJ101="休",AND(OR(AJ101="準",AJ101="深"),OR(AK101="休",AI$17=30,AK$18="×")),AI$17=31,AJ$18="×",AJ101="")))))),40,0))))</f>
        <v>0</v>
      </c>
      <c r="AJ242" s="193">
        <f t="shared" ref="AJ242" si="1612">IF(AND($D$1="二交代制",AJ$17&gt;=1,AJ$17&lt;=28,AJ101="当",AK101="明",AL101="休",AM101="当"),10,IF(AND($D$1="三交代制",AJ$17&gt;=2,AJ$17&lt;=30,OR(AJ101="準",AJ101="深"),OR(AK101="準",AK101="深"),OR(AL101="準",AL101="深")),20,IF(AND($D$1="二交代制",OR(AJ101="当",AJ101="明"),NOT(OR(AND(AJ101="当",OR(AK101="明",AJ$17=31,AK$18="×"),OR(AL101="休",AJ$17=30,AJ$17=31,AL$18="×")),AND(AJ101="明",OR(AI101="当",AJ$17=1),OR(AK101="休",AJ$17=31,AK$18="×"))))),30,IF(AND($D$1="三交代制",AI101&lt;&gt;"準",AI101&lt;&gt;"深",OR(AJ101="準",AJ101="深"),(NOT(OR(AND(AJ101="準",OR(AI101="日",AI101="休",AJ$17=1,AND(AK101&lt;&gt;"準",AK101&lt;&gt;"深",AI101="")),OR(AK101="休",AND(AK101="準",OR(AL101="休",AJ$17=30,AL$18="×")),AJ$17=31,AK$18="×",AK101="")),AND(AJ101="深",OR(AI101="休",AJ$17=1,AND(AK101&lt;&gt;"準",AK101&lt;&gt;"深",AI101="")),OR(AK101="休",AND(OR(AK101="準",AK101="深"),OR(AL101="休",AJ$17=30,AL$18="×")),AJ$17=31,AK$18="×",AK101="")))))),40,0))))</f>
        <v>0</v>
      </c>
      <c r="AK242" s="193">
        <f t="shared" ref="AK242" si="1613">IF(AND($D$1="二交代制",AK$17&gt;=1,AK$17&lt;=28,AK101="当",AL101="明",AM101="休",AN101="当"),10,IF(AND($D$1="三交代制",AK$17&gt;=2,AK$17&lt;=30,OR(AK101="準",AK101="深"),OR(AL101="準",AL101="深"),OR(AM101="準",AM101="深")),20,IF(AND($D$1="二交代制",OR(AK101="当",AK101="明"),NOT(OR(AND(AK101="当",OR(AL101="明",AK$17=31,AL$18="×"),OR(AM101="休",AK$17=30,AK$17=31,AM$18="×")),AND(AK101="明",OR(AJ101="当",AK$17=1),OR(AL101="休",AK$17=31,AL$18="×"))))),30,IF(AND($D$1="三交代制",AJ101&lt;&gt;"準",AJ101&lt;&gt;"深",OR(AK101="準",AK101="深"),(NOT(OR(AND(AK101="準",OR(AJ101="日",AJ101="休",AK$17=1,AND(AL101&lt;&gt;"準",AL101&lt;&gt;"深",AJ101="")),OR(AL101="休",AND(AL101="準",OR(AM101="休",AK$17=30,AM$18="×")),AK$17=31,AL$18="×",AL101="")),AND(AK101="深",OR(AJ101="休",AK$17=1,AND(AL101&lt;&gt;"準",AL101&lt;&gt;"深",AJ101="")),OR(AL101="休",AND(OR(AL101="準",AL101="深"),OR(AM101="休",AK$17=30,AM$18="×")),AK$17=31,AL$18="×",AL101="")))))),40,0))))</f>
        <v>0</v>
      </c>
      <c r="AL242" s="193">
        <f t="shared" ref="AL242" si="1614">IF(AND($D$1="二交代制",AL$17&gt;=1,AL$17&lt;=28,AL101="当",AM101="明",AN101="休",AO101="当"),10,IF(AND($D$1="三交代制",AL$17&gt;=2,AL$17&lt;=30,OR(AL101="準",AL101="深"),OR(AM101="準",AM101="深"),OR(AN101="準",AN101="深")),20,IF(AND($D$1="二交代制",OR(AL101="当",AL101="明"),NOT(OR(AND(AL101="当",OR(AM101="明",AL$17=31,AM$18="×"),OR(AN101="休",AL$17=30,AL$17=31,AN$18="×")),AND(AL101="明",OR(AK101="当",AL$17=1),OR(AM101="休",AL$17=31,AM$18="×"))))),30,IF(AND($D$1="三交代制",AK101&lt;&gt;"準",AK101&lt;&gt;"深",OR(AL101="準",AL101="深"),(NOT(OR(AND(AL101="準",OR(AK101="日",AK101="休",AL$17=1,AND(AM101&lt;&gt;"準",AM101&lt;&gt;"深",AK101="")),OR(AM101="休",AND(AM101="準",OR(AN101="休",AL$17=30,AN$18="×")),AL$17=31,AM$18="×",AM101="")),AND(AL101="深",OR(AK101="休",AL$17=1,AND(AM101&lt;&gt;"準",AM101&lt;&gt;"深",AK101="")),OR(AM101="休",AND(OR(AM101="準",AM101="深"),OR(AN101="休",AL$17=30,AN$18="×")),AL$17=31,AM$18="×",AM101="")))))),40,0))))</f>
        <v>0</v>
      </c>
      <c r="AM242" s="193">
        <f t="shared" ref="AM242" si="1615">IF(AND($D$1="二交代制",AM$17&gt;=1,AM$17&lt;=28,AM101="当",AN101="明",AO101="休",AP101="当"),10,IF(AND($D$1="三交代制",AM$17&gt;=2,AM$17&lt;=30,OR(AM101="準",AM101="深"),OR(AN101="準",AN101="深"),OR(AO101="準",AO101="深")),20,IF(AND($D$1="二交代制",OR(AM101="当",AM101="明"),NOT(OR(AND(AM101="当",OR(AN101="明",AM$17=31,AN$18="×"),OR(AO101="休",AM$17=30,AM$17=31,AO$18="×")),AND(AM101="明",OR(AL101="当",AM$17=1),OR(AN101="休",AM$17=31,AN$18="×"))))),30,IF(AND($D$1="三交代制",AL101&lt;&gt;"準",AL101&lt;&gt;"深",OR(AM101="準",AM101="深"),(NOT(OR(AND(AM101="準",OR(AL101="日",AL101="休",AM$17=1,AND(AN101&lt;&gt;"準",AN101&lt;&gt;"深",AL101="")),OR(AN101="休",AND(AN101="準",OR(AO101="休",AM$17=30,AO$18="×")),AM$17=31,AN$18="×",AN101="")),AND(AM101="深",OR(AL101="休",AM$17=1,AND(AN101&lt;&gt;"準",AN101&lt;&gt;"深",AL101="")),OR(AN101="休",AND(OR(AN101="準",AN101="深"),OR(AO101="休",AM$17=30,AO$18="×")),AM$17=31,AN$18="×",AN101="")))))),40,0))))</f>
        <v>0</v>
      </c>
      <c r="AN242" s="193">
        <f t="shared" ref="AN242" si="1616">IF(AND($D$1="二交代制",AN$17&gt;=1,AN$17&lt;=28,AN101="当",AO101="明",AP101="休",AQ101="当"),10,IF(AND($D$1="三交代制",AN$17&gt;=2,AN$17&lt;=30,OR(AN101="準",AN101="深"),OR(AO101="準",AO101="深"),OR(AP101="準",AP101="深")),20,IF(AND($D$1="二交代制",OR(AN101="当",AN101="明"),NOT(OR(AND(AN101="当",OR(AO101="明",AN$17=31,AO$18="×"),OR(AP101="休",AN$17=30,AN$17=31,AP$18="×")),AND(AN101="明",OR(AM101="当",AN$17=1),OR(AO101="休",AN$17=31,AO$18="×"))))),30,IF(AND($D$1="三交代制",AM101&lt;&gt;"準",AM101&lt;&gt;"深",OR(AN101="準",AN101="深"),(NOT(OR(AND(AN101="準",OR(AM101="日",AM101="休",AN$17=1,AND(AO101&lt;&gt;"準",AO101&lt;&gt;"深",AM101="")),OR(AO101="休",AND(AO101="準",OR(AP101="休",AN$17=30,AP$18="×")),AN$17=31,AO$18="×",AO101="")),AND(AN101="深",OR(AM101="休",AN$17=1,AND(AO101&lt;&gt;"準",AO101&lt;&gt;"深",AM101="")),OR(AO101="休",AND(OR(AO101="準",AO101="深"),OR(AP101="休",AN$17=30,AP$18="×")),AN$17=31,AO$18="×",AO101="")))))),40,0))))</f>
        <v>0</v>
      </c>
      <c r="AO242" s="193">
        <f t="shared" ref="AO242" si="1617">IF(AND($D$1="二交代制",AO$17&gt;=1,AO$17&lt;=28,AO101="当",AP101="明",AQ101="休",AR101="当"),10,IF(AND($D$1="三交代制",AO$17&gt;=2,AO$17&lt;=30,OR(AO101="準",AO101="深"),OR(AP101="準",AP101="深"),OR(AQ101="準",AQ101="深")),20,IF(AND($D$1="二交代制",OR(AO101="当",AO101="明"),NOT(OR(AND(AO101="当",OR(AP101="明",AO$17=31,AP$18="×"),OR(AQ101="休",AO$17=30,AO$17=31,AQ$18="×")),AND(AO101="明",OR(AN101="当",AO$17=1),OR(AP101="休",AO$17=31,AP$18="×"))))),30,IF(AND($D$1="三交代制",AN101&lt;&gt;"準",AN101&lt;&gt;"深",OR(AO101="準",AO101="深"),(NOT(OR(AND(AO101="準",OR(AN101="日",AN101="休",AO$17=1,AND(AP101&lt;&gt;"準",AP101&lt;&gt;"深",AN101="")),OR(AP101="休",AND(AP101="準",OR(AQ101="休",AO$17=30,AQ$18="×")),AO$17=31,AP$18="×",AP101="")),AND(AO101="深",OR(AN101="休",AO$17=1,AND(AP101&lt;&gt;"準",AP101&lt;&gt;"深",AN101="")),OR(AP101="休",AND(OR(AP101="準",AP101="深"),OR(AQ101="休",AO$17=30,AQ$18="×")),AO$17=31,AP$18="×",AP101="")))))),40,0))))</f>
        <v>0</v>
      </c>
      <c r="AP242" s="100"/>
      <c r="AQ242" s="100"/>
    </row>
    <row r="243" spans="4:43" x14ac:dyDescent="0.4">
      <c r="D243" s="104"/>
      <c r="E243" s="104"/>
      <c r="F243" s="104"/>
      <c r="G243" s="104"/>
      <c r="H243" s="104"/>
      <c r="I243" s="307"/>
      <c r="J243" s="202"/>
      <c r="K243" s="193"/>
      <c r="L243" s="193"/>
      <c r="M243" s="193"/>
      <c r="N243" s="193"/>
      <c r="O243" s="193"/>
      <c r="P243" s="193"/>
      <c r="Q243" s="193"/>
      <c r="R243" s="193"/>
      <c r="S243" s="193"/>
      <c r="T243" s="193"/>
      <c r="U243" s="193"/>
      <c r="V243" s="193"/>
      <c r="W243" s="193"/>
      <c r="X243" s="193"/>
      <c r="Y243" s="193"/>
      <c r="Z243" s="193"/>
      <c r="AA243" s="193"/>
      <c r="AB243" s="193"/>
      <c r="AC243" s="193"/>
      <c r="AD243" s="193"/>
      <c r="AE243" s="193"/>
      <c r="AF243" s="193"/>
      <c r="AG243" s="193"/>
      <c r="AH243" s="193"/>
      <c r="AI243" s="193"/>
      <c r="AJ243" s="193"/>
      <c r="AK243" s="193"/>
      <c r="AL243" s="193"/>
      <c r="AM243" s="193"/>
      <c r="AN243" s="193"/>
      <c r="AO243" s="193"/>
      <c r="AP243" s="100"/>
      <c r="AQ243" s="100"/>
    </row>
    <row r="244" spans="4:43" x14ac:dyDescent="0.4">
      <c r="D244" s="104"/>
      <c r="E244" s="104"/>
      <c r="F244" s="104"/>
      <c r="G244" s="104"/>
      <c r="H244" s="104"/>
      <c r="I244" s="307"/>
      <c r="J244" s="201" t="str">
        <f t="shared" ref="J244" si="1618">E103</f>
        <v>大崎</v>
      </c>
      <c r="K244" s="193">
        <f t="shared" ref="K244" si="1619">IF(AND($D$1="二交代制",K$17&gt;=1,K$17&lt;=28,K103="当",L103="明",M103="休",N103="当"),10,IF(AND($D$1="三交代制",K$17&gt;=2,K$17&lt;=30,OR(K103="準",K103="深"),OR(L103="準",L103="深"),OR(M103="準",M103="深")),20,IF(AND($D$1="二交代制",OR(K103="当",K103="明"),NOT(OR(AND(K103="当",OR(L103="明",K$17=31,L$18="×"),OR(M103="休",K$17=30,K$17=31,M$18="×")),AND(K103="明",OR(J103="当",K$17=1),OR(L103="休",K$17=31,L$18="×"))))),30,IF(AND($D$1="三交代制",J103&lt;&gt;"準",J103&lt;&gt;"深",OR(K103="準",K103="深"),(NOT(OR(AND(K103="準",OR(J103="日",J103="休",K$17=1,AND(L103&lt;&gt;"準",L103&lt;&gt;"深",J103="")),OR(L103="休",AND(L103="準",OR(M103="休",K$17=30,M$18="×")),K$17=31,L$18="×",L103="")),AND(K103="深",OR(J103="休",K$17=1,AND(L103&lt;&gt;"準",L103&lt;&gt;"深",J103="")),OR(L103="休",AND(OR(L103="準",L103="深"),OR(M103="休",K$17=30,M$18="×")),K$17=31,L$18="×",L103="")))))),40,0))))</f>
        <v>0</v>
      </c>
      <c r="L244" s="193">
        <f t="shared" ref="L244" si="1620">IF(AND($D$1="二交代制",L$17&gt;=1,L$17&lt;=28,L103="当",M103="明",N103="休",O103="当"),10,IF(AND($D$1="三交代制",L$17&gt;=2,L$17&lt;=30,OR(L103="準",L103="深"),OR(M103="準",M103="深"),OR(N103="準",N103="深")),20,IF(AND($D$1="二交代制",OR(L103="当",L103="明"),NOT(OR(AND(L103="当",OR(M103="明",L$17=31,M$18="×"),OR(N103="休",L$17=30,L$17=31,N$18="×")),AND(L103="明",OR(K103="当",L$17=1),OR(M103="休",L$17=31,M$18="×"))))),30,IF(AND($D$1="三交代制",K103&lt;&gt;"準",K103&lt;&gt;"深",OR(L103="準",L103="深"),(NOT(OR(AND(L103="準",OR(K103="日",K103="休",L$17=1,AND(M103&lt;&gt;"準",M103&lt;&gt;"深",K103="")),OR(M103="休",AND(M103="準",OR(N103="休",L$17=30,N$18="×")),L$17=31,M$18="×",M103="")),AND(L103="深",OR(K103="休",L$17=1,AND(M103&lt;&gt;"準",M103&lt;&gt;"深",K103="")),OR(M103="休",AND(OR(M103="準",M103="深"),OR(N103="休",L$17=30,N$18="×")),L$17=31,M$18="×",M103="")))))),40,0))))</f>
        <v>0</v>
      </c>
      <c r="M244" s="193">
        <f t="shared" ref="M244" si="1621">IF(AND($D$1="二交代制",M$17&gt;=1,M$17&lt;=28,M103="当",N103="明",O103="休",P103="当"),10,IF(AND($D$1="三交代制",M$17&gt;=2,M$17&lt;=30,OR(M103="準",M103="深"),OR(N103="準",N103="深"),OR(O103="準",O103="深")),20,IF(AND($D$1="二交代制",OR(M103="当",M103="明"),NOT(OR(AND(M103="当",OR(N103="明",M$17=31,N$18="×"),OR(O103="休",M$17=30,M$17=31,O$18="×")),AND(M103="明",OR(L103="当",M$17=1),OR(N103="休",M$17=31,N$18="×"))))),30,IF(AND($D$1="三交代制",L103&lt;&gt;"準",L103&lt;&gt;"深",OR(M103="準",M103="深"),(NOT(OR(AND(M103="準",OR(L103="日",L103="休",M$17=1,AND(N103&lt;&gt;"準",N103&lt;&gt;"深",L103="")),OR(N103="休",AND(N103="準",OR(O103="休",M$17=30,O$18="×")),M$17=31,N$18="×",N103="")),AND(M103="深",OR(L103="休",M$17=1,AND(N103&lt;&gt;"準",N103&lt;&gt;"深",L103="")),OR(N103="休",AND(OR(N103="準",N103="深"),OR(O103="休",M$17=30,O$18="×")),M$17=31,N$18="×",N103="")))))),40,0))))</f>
        <v>0</v>
      </c>
      <c r="N244" s="193">
        <f t="shared" ref="N244" si="1622">IF(AND($D$1="二交代制",N$17&gt;=1,N$17&lt;=28,N103="当",O103="明",P103="休",Q103="当"),10,IF(AND($D$1="三交代制",N$17&gt;=2,N$17&lt;=30,OR(N103="準",N103="深"),OR(O103="準",O103="深"),OR(P103="準",P103="深")),20,IF(AND($D$1="二交代制",OR(N103="当",N103="明"),NOT(OR(AND(N103="当",OR(O103="明",N$17=31,O$18="×"),OR(P103="休",N$17=30,N$17=31,P$18="×")),AND(N103="明",OR(M103="当",N$17=1),OR(O103="休",N$17=31,O$18="×"))))),30,IF(AND($D$1="三交代制",M103&lt;&gt;"準",M103&lt;&gt;"深",OR(N103="準",N103="深"),(NOT(OR(AND(N103="準",OR(M103="日",M103="休",N$17=1,AND(O103&lt;&gt;"準",O103&lt;&gt;"深",M103="")),OR(O103="休",AND(O103="準",OR(P103="休",N$17=30,P$18="×")),N$17=31,O$18="×",O103="")),AND(N103="深",OR(M103="休",N$17=1,AND(O103&lt;&gt;"準",O103&lt;&gt;"深",M103="")),OR(O103="休",AND(OR(O103="準",O103="深"),OR(P103="休",N$17=30,P$18="×")),N$17=31,O$18="×",O103="")))))),40,0))))</f>
        <v>0</v>
      </c>
      <c r="O244" s="193">
        <f t="shared" ref="O244" si="1623">IF(AND($D$1="二交代制",O$17&gt;=1,O$17&lt;=28,O103="当",P103="明",Q103="休",R103="当"),10,IF(AND($D$1="三交代制",O$17&gt;=2,O$17&lt;=30,OR(O103="準",O103="深"),OR(P103="準",P103="深"),OR(Q103="準",Q103="深")),20,IF(AND($D$1="二交代制",OR(O103="当",O103="明"),NOT(OR(AND(O103="当",OR(P103="明",O$17=31,P$18="×"),OR(Q103="休",O$17=30,O$17=31,Q$18="×")),AND(O103="明",OR(N103="当",O$17=1),OR(P103="休",O$17=31,P$18="×"))))),30,IF(AND($D$1="三交代制",N103&lt;&gt;"準",N103&lt;&gt;"深",OR(O103="準",O103="深"),(NOT(OR(AND(O103="準",OR(N103="日",N103="休",O$17=1,AND(P103&lt;&gt;"準",P103&lt;&gt;"深",N103="")),OR(P103="休",AND(P103="準",OR(Q103="休",O$17=30,Q$18="×")),O$17=31,P$18="×",P103="")),AND(O103="深",OR(N103="休",O$17=1,AND(P103&lt;&gt;"準",P103&lt;&gt;"深",N103="")),OR(P103="休",AND(OR(P103="準",P103="深"),OR(Q103="休",O$17=30,Q$18="×")),O$17=31,P$18="×",P103="")))))),40,0))))</f>
        <v>0</v>
      </c>
      <c r="P244" s="193">
        <f t="shared" ref="P244" si="1624">IF(AND($D$1="二交代制",P$17&gt;=1,P$17&lt;=28,P103="当",Q103="明",R103="休",S103="当"),10,IF(AND($D$1="三交代制",P$17&gt;=2,P$17&lt;=30,OR(P103="準",P103="深"),OR(Q103="準",Q103="深"),OR(R103="準",R103="深")),20,IF(AND($D$1="二交代制",OR(P103="当",P103="明"),NOT(OR(AND(P103="当",OR(Q103="明",P$17=31,Q$18="×"),OR(R103="休",P$17=30,P$17=31,R$18="×")),AND(P103="明",OR(O103="当",P$17=1),OR(Q103="休",P$17=31,Q$18="×"))))),30,IF(AND($D$1="三交代制",O103&lt;&gt;"準",O103&lt;&gt;"深",OR(P103="準",P103="深"),(NOT(OR(AND(P103="準",OR(O103="日",O103="休",P$17=1,AND(Q103&lt;&gt;"準",Q103&lt;&gt;"深",O103="")),OR(Q103="休",AND(Q103="準",OR(R103="休",P$17=30,R$18="×")),P$17=31,Q$18="×",Q103="")),AND(P103="深",OR(O103="休",P$17=1,AND(Q103&lt;&gt;"準",Q103&lt;&gt;"深",O103="")),OR(Q103="休",AND(OR(Q103="準",Q103="深"),OR(R103="休",P$17=30,R$18="×")),P$17=31,Q$18="×",Q103="")))))),40,0))))</f>
        <v>0</v>
      </c>
      <c r="Q244" s="193">
        <f t="shared" ref="Q244" si="1625">IF(AND($D$1="二交代制",Q$17&gt;=1,Q$17&lt;=28,Q103="当",R103="明",S103="休",T103="当"),10,IF(AND($D$1="三交代制",Q$17&gt;=2,Q$17&lt;=30,OR(Q103="準",Q103="深"),OR(R103="準",R103="深"),OR(S103="準",S103="深")),20,IF(AND($D$1="二交代制",OR(Q103="当",Q103="明"),NOT(OR(AND(Q103="当",OR(R103="明",Q$17=31,R$18="×"),OR(S103="休",Q$17=30,Q$17=31,S$18="×")),AND(Q103="明",OR(P103="当",Q$17=1),OR(R103="休",Q$17=31,R$18="×"))))),30,IF(AND($D$1="三交代制",P103&lt;&gt;"準",P103&lt;&gt;"深",OR(Q103="準",Q103="深"),(NOT(OR(AND(Q103="準",OR(P103="日",P103="休",Q$17=1,AND(R103&lt;&gt;"準",R103&lt;&gt;"深",P103="")),OR(R103="休",AND(R103="準",OR(S103="休",Q$17=30,S$18="×")),Q$17=31,R$18="×",R103="")),AND(Q103="深",OR(P103="休",Q$17=1,AND(R103&lt;&gt;"準",R103&lt;&gt;"深",P103="")),OR(R103="休",AND(OR(R103="準",R103="深"),OR(S103="休",Q$17=30,S$18="×")),Q$17=31,R$18="×",R103="")))))),40,0))))</f>
        <v>0</v>
      </c>
      <c r="R244" s="193">
        <f t="shared" ref="R244" si="1626">IF(AND($D$1="二交代制",R$17&gt;=1,R$17&lt;=28,R103="当",S103="明",T103="休",U103="当"),10,IF(AND($D$1="三交代制",R$17&gt;=2,R$17&lt;=30,OR(R103="準",R103="深"),OR(S103="準",S103="深"),OR(T103="準",T103="深")),20,IF(AND($D$1="二交代制",OR(R103="当",R103="明"),NOT(OR(AND(R103="当",OR(S103="明",R$17=31,S$18="×"),OR(T103="休",R$17=30,R$17=31,T$18="×")),AND(R103="明",OR(Q103="当",R$17=1),OR(S103="休",R$17=31,S$18="×"))))),30,IF(AND($D$1="三交代制",Q103&lt;&gt;"準",Q103&lt;&gt;"深",OR(R103="準",R103="深"),(NOT(OR(AND(R103="準",OR(Q103="日",Q103="休",R$17=1,AND(S103&lt;&gt;"準",S103&lt;&gt;"深",Q103="")),OR(S103="休",AND(S103="準",OR(T103="休",R$17=30,T$18="×")),R$17=31,S$18="×",S103="")),AND(R103="深",OR(Q103="休",R$17=1,AND(S103&lt;&gt;"準",S103&lt;&gt;"深",Q103="")),OR(S103="休",AND(OR(S103="準",S103="深"),OR(T103="休",R$17=30,T$18="×")),R$17=31,S$18="×",S103="")))))),40,0))))</f>
        <v>0</v>
      </c>
      <c r="S244" s="193">
        <f t="shared" ref="S244" si="1627">IF(AND($D$1="二交代制",S$17&gt;=1,S$17&lt;=28,S103="当",T103="明",U103="休",V103="当"),10,IF(AND($D$1="三交代制",S$17&gt;=2,S$17&lt;=30,OR(S103="準",S103="深"),OR(T103="準",T103="深"),OR(U103="準",U103="深")),20,IF(AND($D$1="二交代制",OR(S103="当",S103="明"),NOT(OR(AND(S103="当",OR(T103="明",S$17=31,T$18="×"),OR(U103="休",S$17=30,S$17=31,U$18="×")),AND(S103="明",OR(R103="当",S$17=1),OR(T103="休",S$17=31,T$18="×"))))),30,IF(AND($D$1="三交代制",R103&lt;&gt;"準",R103&lt;&gt;"深",OR(S103="準",S103="深"),(NOT(OR(AND(S103="準",OR(R103="日",R103="休",S$17=1,AND(T103&lt;&gt;"準",T103&lt;&gt;"深",R103="")),OR(T103="休",AND(T103="準",OR(U103="休",S$17=30,U$18="×")),S$17=31,T$18="×",T103="")),AND(S103="深",OR(R103="休",S$17=1,AND(T103&lt;&gt;"準",T103&lt;&gt;"深",R103="")),OR(T103="休",AND(OR(T103="準",T103="深"),OR(U103="休",S$17=30,U$18="×")),S$17=31,T$18="×",T103="")))))),40,0))))</f>
        <v>0</v>
      </c>
      <c r="T244" s="193">
        <f t="shared" ref="T244" si="1628">IF(AND($D$1="二交代制",T$17&gt;=1,T$17&lt;=28,T103="当",U103="明",V103="休",W103="当"),10,IF(AND($D$1="三交代制",T$17&gt;=2,T$17&lt;=30,OR(T103="準",T103="深"),OR(U103="準",U103="深"),OR(V103="準",V103="深")),20,IF(AND($D$1="二交代制",OR(T103="当",T103="明"),NOT(OR(AND(T103="当",OR(U103="明",T$17=31,U$18="×"),OR(V103="休",T$17=30,T$17=31,V$18="×")),AND(T103="明",OR(S103="当",T$17=1),OR(U103="休",T$17=31,U$18="×"))))),30,IF(AND($D$1="三交代制",S103&lt;&gt;"準",S103&lt;&gt;"深",OR(T103="準",T103="深"),(NOT(OR(AND(T103="準",OR(S103="日",S103="休",T$17=1,AND(U103&lt;&gt;"準",U103&lt;&gt;"深",S103="")),OR(U103="休",AND(U103="準",OR(V103="休",T$17=30,V$18="×")),T$17=31,U$18="×",U103="")),AND(T103="深",OR(S103="休",T$17=1,AND(U103&lt;&gt;"準",U103&lt;&gt;"深",S103="")),OR(U103="休",AND(OR(U103="準",U103="深"),OR(V103="休",T$17=30,V$18="×")),T$17=31,U$18="×",U103="")))))),40,0))))</f>
        <v>0</v>
      </c>
      <c r="U244" s="193">
        <f t="shared" ref="U244" si="1629">IF(AND($D$1="二交代制",U$17&gt;=1,U$17&lt;=28,U103="当",V103="明",W103="休",X103="当"),10,IF(AND($D$1="三交代制",U$17&gt;=2,U$17&lt;=30,OR(U103="準",U103="深"),OR(V103="準",V103="深"),OR(W103="準",W103="深")),20,IF(AND($D$1="二交代制",OR(U103="当",U103="明"),NOT(OR(AND(U103="当",OR(V103="明",U$17=31,V$18="×"),OR(W103="休",U$17=30,U$17=31,W$18="×")),AND(U103="明",OR(T103="当",U$17=1),OR(V103="休",U$17=31,V$18="×"))))),30,IF(AND($D$1="三交代制",T103&lt;&gt;"準",T103&lt;&gt;"深",OR(U103="準",U103="深"),(NOT(OR(AND(U103="準",OR(T103="日",T103="休",U$17=1,AND(V103&lt;&gt;"準",V103&lt;&gt;"深",T103="")),OR(V103="休",AND(V103="準",OR(W103="休",U$17=30,W$18="×")),U$17=31,V$18="×",V103="")),AND(U103="深",OR(T103="休",U$17=1,AND(V103&lt;&gt;"準",V103&lt;&gt;"深",T103="")),OR(V103="休",AND(OR(V103="準",V103="深"),OR(W103="休",U$17=30,W$18="×")),U$17=31,V$18="×",V103="")))))),40,0))))</f>
        <v>0</v>
      </c>
      <c r="V244" s="193">
        <f t="shared" ref="V244" si="1630">IF(AND($D$1="二交代制",V$17&gt;=1,V$17&lt;=28,V103="当",W103="明",X103="休",Y103="当"),10,IF(AND($D$1="三交代制",V$17&gt;=2,V$17&lt;=30,OR(V103="準",V103="深"),OR(W103="準",W103="深"),OR(X103="準",X103="深")),20,IF(AND($D$1="二交代制",OR(V103="当",V103="明"),NOT(OR(AND(V103="当",OR(W103="明",V$17=31,W$18="×"),OR(X103="休",V$17=30,V$17=31,X$18="×")),AND(V103="明",OR(U103="当",V$17=1),OR(W103="休",V$17=31,W$18="×"))))),30,IF(AND($D$1="三交代制",U103&lt;&gt;"準",U103&lt;&gt;"深",OR(V103="準",V103="深"),(NOT(OR(AND(V103="準",OR(U103="日",U103="休",V$17=1,AND(W103&lt;&gt;"準",W103&lt;&gt;"深",U103="")),OR(W103="休",AND(W103="準",OR(X103="休",V$17=30,X$18="×")),V$17=31,W$18="×",W103="")),AND(V103="深",OR(U103="休",V$17=1,AND(W103&lt;&gt;"準",W103&lt;&gt;"深",U103="")),OR(W103="休",AND(OR(W103="準",W103="深"),OR(X103="休",V$17=30,X$18="×")),V$17=31,W$18="×",W103="")))))),40,0))))</f>
        <v>0</v>
      </c>
      <c r="W244" s="193">
        <f t="shared" ref="W244" si="1631">IF(AND($D$1="二交代制",W$17&gt;=1,W$17&lt;=28,W103="当",X103="明",Y103="休",Z103="当"),10,IF(AND($D$1="三交代制",W$17&gt;=2,W$17&lt;=30,OR(W103="準",W103="深"),OR(X103="準",X103="深"),OR(Y103="準",Y103="深")),20,IF(AND($D$1="二交代制",OR(W103="当",W103="明"),NOT(OR(AND(W103="当",OR(X103="明",W$17=31,X$18="×"),OR(Y103="休",W$17=30,W$17=31,Y$18="×")),AND(W103="明",OR(V103="当",W$17=1),OR(X103="休",W$17=31,X$18="×"))))),30,IF(AND($D$1="三交代制",V103&lt;&gt;"準",V103&lt;&gt;"深",OR(W103="準",W103="深"),(NOT(OR(AND(W103="準",OR(V103="日",V103="休",W$17=1,AND(X103&lt;&gt;"準",X103&lt;&gt;"深",V103="")),OR(X103="休",AND(X103="準",OR(Y103="休",W$17=30,Y$18="×")),W$17=31,X$18="×",X103="")),AND(W103="深",OR(V103="休",W$17=1,AND(X103&lt;&gt;"準",X103&lt;&gt;"深",V103="")),OR(X103="休",AND(OR(X103="準",X103="深"),OR(Y103="休",W$17=30,Y$18="×")),W$17=31,X$18="×",X103="")))))),40,0))))</f>
        <v>0</v>
      </c>
      <c r="X244" s="193">
        <f t="shared" ref="X244" si="1632">IF(AND($D$1="二交代制",X$17&gt;=1,X$17&lt;=28,X103="当",Y103="明",Z103="休",AA103="当"),10,IF(AND($D$1="三交代制",X$17&gt;=2,X$17&lt;=30,OR(X103="準",X103="深"),OR(Y103="準",Y103="深"),OR(Z103="準",Z103="深")),20,IF(AND($D$1="二交代制",OR(X103="当",X103="明"),NOT(OR(AND(X103="当",OR(Y103="明",X$17=31,Y$18="×"),OR(Z103="休",X$17=30,X$17=31,Z$18="×")),AND(X103="明",OR(W103="当",X$17=1),OR(Y103="休",X$17=31,Y$18="×"))))),30,IF(AND($D$1="三交代制",W103&lt;&gt;"準",W103&lt;&gt;"深",OR(X103="準",X103="深"),(NOT(OR(AND(X103="準",OR(W103="日",W103="休",X$17=1,AND(Y103&lt;&gt;"準",Y103&lt;&gt;"深",W103="")),OR(Y103="休",AND(Y103="準",OR(Z103="休",X$17=30,Z$18="×")),X$17=31,Y$18="×",Y103="")),AND(X103="深",OR(W103="休",X$17=1,AND(Y103&lt;&gt;"準",Y103&lt;&gt;"深",W103="")),OR(Y103="休",AND(OR(Y103="準",Y103="深"),OR(Z103="休",X$17=30,Z$18="×")),X$17=31,Y$18="×",Y103="")))))),40,0))))</f>
        <v>0</v>
      </c>
      <c r="Y244" s="193">
        <f t="shared" ref="Y244" si="1633">IF(AND($D$1="二交代制",Y$17&gt;=1,Y$17&lt;=28,Y103="当",Z103="明",AA103="休",AB103="当"),10,IF(AND($D$1="三交代制",Y$17&gt;=2,Y$17&lt;=30,OR(Y103="準",Y103="深"),OR(Z103="準",Z103="深"),OR(AA103="準",AA103="深")),20,IF(AND($D$1="二交代制",OR(Y103="当",Y103="明"),NOT(OR(AND(Y103="当",OR(Z103="明",Y$17=31,Z$18="×"),OR(AA103="休",Y$17=30,Y$17=31,AA$18="×")),AND(Y103="明",OR(X103="当",Y$17=1),OR(Z103="休",Y$17=31,Z$18="×"))))),30,IF(AND($D$1="三交代制",X103&lt;&gt;"準",X103&lt;&gt;"深",OR(Y103="準",Y103="深"),(NOT(OR(AND(Y103="準",OR(X103="日",X103="休",Y$17=1,AND(Z103&lt;&gt;"準",Z103&lt;&gt;"深",X103="")),OR(Z103="休",AND(Z103="準",OR(AA103="休",Y$17=30,AA$18="×")),Y$17=31,Z$18="×",Z103="")),AND(Y103="深",OR(X103="休",Y$17=1,AND(Z103&lt;&gt;"準",Z103&lt;&gt;"深",X103="")),OR(Z103="休",AND(OR(Z103="準",Z103="深"),OR(AA103="休",Y$17=30,AA$18="×")),Y$17=31,Z$18="×",Z103="")))))),40,0))))</f>
        <v>0</v>
      </c>
      <c r="Z244" s="193">
        <f t="shared" ref="Z244" si="1634">IF(AND($D$1="二交代制",Z$17&gt;=1,Z$17&lt;=28,Z103="当",AA103="明",AB103="休",AC103="当"),10,IF(AND($D$1="三交代制",Z$17&gt;=2,Z$17&lt;=30,OR(Z103="準",Z103="深"),OR(AA103="準",AA103="深"),OR(AB103="準",AB103="深")),20,IF(AND($D$1="二交代制",OR(Z103="当",Z103="明"),NOT(OR(AND(Z103="当",OR(AA103="明",Z$17=31,AA$18="×"),OR(AB103="休",Z$17=30,Z$17=31,AB$18="×")),AND(Z103="明",OR(Y103="当",Z$17=1),OR(AA103="休",Z$17=31,AA$18="×"))))),30,IF(AND($D$1="三交代制",Y103&lt;&gt;"準",Y103&lt;&gt;"深",OR(Z103="準",Z103="深"),(NOT(OR(AND(Z103="準",OR(Y103="日",Y103="休",Z$17=1,AND(AA103&lt;&gt;"準",AA103&lt;&gt;"深",Y103="")),OR(AA103="休",AND(AA103="準",OR(AB103="休",Z$17=30,AB$18="×")),Z$17=31,AA$18="×",AA103="")),AND(Z103="深",OR(Y103="休",Z$17=1,AND(AA103&lt;&gt;"準",AA103&lt;&gt;"深",Y103="")),OR(AA103="休",AND(OR(AA103="準",AA103="深"),OR(AB103="休",Z$17=30,AB$18="×")),Z$17=31,AA$18="×",AA103="")))))),40,0))))</f>
        <v>0</v>
      </c>
      <c r="AA244" s="193">
        <f t="shared" ref="AA244" si="1635">IF(AND($D$1="二交代制",AA$17&gt;=1,AA$17&lt;=28,AA103="当",AB103="明",AC103="休",AD103="当"),10,IF(AND($D$1="三交代制",AA$17&gt;=2,AA$17&lt;=30,OR(AA103="準",AA103="深"),OR(AB103="準",AB103="深"),OR(AC103="準",AC103="深")),20,IF(AND($D$1="二交代制",OR(AA103="当",AA103="明"),NOT(OR(AND(AA103="当",OR(AB103="明",AA$17=31,AB$18="×"),OR(AC103="休",AA$17=30,AA$17=31,AC$18="×")),AND(AA103="明",OR(Z103="当",AA$17=1),OR(AB103="休",AA$17=31,AB$18="×"))))),30,IF(AND($D$1="三交代制",Z103&lt;&gt;"準",Z103&lt;&gt;"深",OR(AA103="準",AA103="深"),(NOT(OR(AND(AA103="準",OR(Z103="日",Z103="休",AA$17=1,AND(AB103&lt;&gt;"準",AB103&lt;&gt;"深",Z103="")),OR(AB103="休",AND(AB103="準",OR(AC103="休",AA$17=30,AC$18="×")),AA$17=31,AB$18="×",AB103="")),AND(AA103="深",OR(Z103="休",AA$17=1,AND(AB103&lt;&gt;"準",AB103&lt;&gt;"深",Z103="")),OR(AB103="休",AND(OR(AB103="準",AB103="深"),OR(AC103="休",AA$17=30,AC$18="×")),AA$17=31,AB$18="×",AB103="")))))),40,0))))</f>
        <v>0</v>
      </c>
      <c r="AB244" s="193">
        <f t="shared" ref="AB244" si="1636">IF(AND($D$1="二交代制",AB$17&gt;=1,AB$17&lt;=28,AB103="当",AC103="明",AD103="休",AE103="当"),10,IF(AND($D$1="三交代制",AB$17&gt;=2,AB$17&lt;=30,OR(AB103="準",AB103="深"),OR(AC103="準",AC103="深"),OR(AD103="準",AD103="深")),20,IF(AND($D$1="二交代制",OR(AB103="当",AB103="明"),NOT(OR(AND(AB103="当",OR(AC103="明",AB$17=31,AC$18="×"),OR(AD103="休",AB$17=30,AB$17=31,AD$18="×")),AND(AB103="明",OR(AA103="当",AB$17=1),OR(AC103="休",AB$17=31,AC$18="×"))))),30,IF(AND($D$1="三交代制",AA103&lt;&gt;"準",AA103&lt;&gt;"深",OR(AB103="準",AB103="深"),(NOT(OR(AND(AB103="準",OR(AA103="日",AA103="休",AB$17=1,AND(AC103&lt;&gt;"準",AC103&lt;&gt;"深",AA103="")),OR(AC103="休",AND(AC103="準",OR(AD103="休",AB$17=30,AD$18="×")),AB$17=31,AC$18="×",AC103="")),AND(AB103="深",OR(AA103="休",AB$17=1,AND(AC103&lt;&gt;"準",AC103&lt;&gt;"深",AA103="")),OR(AC103="休",AND(OR(AC103="準",AC103="深"),OR(AD103="休",AB$17=30,AD$18="×")),AB$17=31,AC$18="×",AC103="")))))),40,0))))</f>
        <v>0</v>
      </c>
      <c r="AC244" s="193">
        <f t="shared" ref="AC244" si="1637">IF(AND($D$1="二交代制",AC$17&gt;=1,AC$17&lt;=28,AC103="当",AD103="明",AE103="休",AF103="当"),10,IF(AND($D$1="三交代制",AC$17&gt;=2,AC$17&lt;=30,OR(AC103="準",AC103="深"),OR(AD103="準",AD103="深"),OR(AE103="準",AE103="深")),20,IF(AND($D$1="二交代制",OR(AC103="当",AC103="明"),NOT(OR(AND(AC103="当",OR(AD103="明",AC$17=31,AD$18="×"),OR(AE103="休",AC$17=30,AC$17=31,AE$18="×")),AND(AC103="明",OR(AB103="当",AC$17=1),OR(AD103="休",AC$17=31,AD$18="×"))))),30,IF(AND($D$1="三交代制",AB103&lt;&gt;"準",AB103&lt;&gt;"深",OR(AC103="準",AC103="深"),(NOT(OR(AND(AC103="準",OR(AB103="日",AB103="休",AC$17=1,AND(AD103&lt;&gt;"準",AD103&lt;&gt;"深",AB103="")),OR(AD103="休",AND(AD103="準",OR(AE103="休",AC$17=30,AE$18="×")),AC$17=31,AD$18="×",AD103="")),AND(AC103="深",OR(AB103="休",AC$17=1,AND(AD103&lt;&gt;"準",AD103&lt;&gt;"深",AB103="")),OR(AD103="休",AND(OR(AD103="準",AD103="深"),OR(AE103="休",AC$17=30,AE$18="×")),AC$17=31,AD$18="×",AD103="")))))),40,0))))</f>
        <v>0</v>
      </c>
      <c r="AD244" s="193">
        <f t="shared" ref="AD244" si="1638">IF(AND($D$1="二交代制",AD$17&gt;=1,AD$17&lt;=28,AD103="当",AE103="明",AF103="休",AG103="当"),10,IF(AND($D$1="三交代制",AD$17&gt;=2,AD$17&lt;=30,OR(AD103="準",AD103="深"),OR(AE103="準",AE103="深"),OR(AF103="準",AF103="深")),20,IF(AND($D$1="二交代制",OR(AD103="当",AD103="明"),NOT(OR(AND(AD103="当",OR(AE103="明",AD$17=31,AE$18="×"),OR(AF103="休",AD$17=30,AD$17=31,AF$18="×")),AND(AD103="明",OR(AC103="当",AD$17=1),OR(AE103="休",AD$17=31,AE$18="×"))))),30,IF(AND($D$1="三交代制",AC103&lt;&gt;"準",AC103&lt;&gt;"深",OR(AD103="準",AD103="深"),(NOT(OR(AND(AD103="準",OR(AC103="日",AC103="休",AD$17=1,AND(AE103&lt;&gt;"準",AE103&lt;&gt;"深",AC103="")),OR(AE103="休",AND(AE103="準",OR(AF103="休",AD$17=30,AF$18="×")),AD$17=31,AE$18="×",AE103="")),AND(AD103="深",OR(AC103="休",AD$17=1,AND(AE103&lt;&gt;"準",AE103&lt;&gt;"深",AC103="")),OR(AE103="休",AND(OR(AE103="準",AE103="深"),OR(AF103="休",AD$17=30,AF$18="×")),AD$17=31,AE$18="×",AE103="")))))),40,0))))</f>
        <v>0</v>
      </c>
      <c r="AE244" s="193">
        <f t="shared" ref="AE244" si="1639">IF(AND($D$1="二交代制",AE$17&gt;=1,AE$17&lt;=28,AE103="当",AF103="明",AG103="休",AH103="当"),10,IF(AND($D$1="三交代制",AE$17&gt;=2,AE$17&lt;=30,OR(AE103="準",AE103="深"),OR(AF103="準",AF103="深"),OR(AG103="準",AG103="深")),20,IF(AND($D$1="二交代制",OR(AE103="当",AE103="明"),NOT(OR(AND(AE103="当",OR(AF103="明",AE$17=31,AF$18="×"),OR(AG103="休",AE$17=30,AE$17=31,AG$18="×")),AND(AE103="明",OR(AD103="当",AE$17=1),OR(AF103="休",AE$17=31,AF$18="×"))))),30,IF(AND($D$1="三交代制",AD103&lt;&gt;"準",AD103&lt;&gt;"深",OR(AE103="準",AE103="深"),(NOT(OR(AND(AE103="準",OR(AD103="日",AD103="休",AE$17=1,AND(AF103&lt;&gt;"準",AF103&lt;&gt;"深",AD103="")),OR(AF103="休",AND(AF103="準",OR(AG103="休",AE$17=30,AG$18="×")),AE$17=31,AF$18="×",AF103="")),AND(AE103="深",OR(AD103="休",AE$17=1,AND(AF103&lt;&gt;"準",AF103&lt;&gt;"深",AD103="")),OR(AF103="休",AND(OR(AF103="準",AF103="深"),OR(AG103="休",AE$17=30,AG$18="×")),AE$17=31,AF$18="×",AF103="")))))),40,0))))</f>
        <v>0</v>
      </c>
      <c r="AF244" s="193">
        <f t="shared" ref="AF244" si="1640">IF(AND($D$1="二交代制",AF$17&gt;=1,AF$17&lt;=28,AF103="当",AG103="明",AH103="休",AI103="当"),10,IF(AND($D$1="三交代制",AF$17&gt;=2,AF$17&lt;=30,OR(AF103="準",AF103="深"),OR(AG103="準",AG103="深"),OR(AH103="準",AH103="深")),20,IF(AND($D$1="二交代制",OR(AF103="当",AF103="明"),NOT(OR(AND(AF103="当",OR(AG103="明",AF$17=31,AG$18="×"),OR(AH103="休",AF$17=30,AF$17=31,AH$18="×")),AND(AF103="明",OR(AE103="当",AF$17=1),OR(AG103="休",AF$17=31,AG$18="×"))))),30,IF(AND($D$1="三交代制",AE103&lt;&gt;"準",AE103&lt;&gt;"深",OR(AF103="準",AF103="深"),(NOT(OR(AND(AF103="準",OR(AE103="日",AE103="休",AF$17=1,AND(AG103&lt;&gt;"準",AG103&lt;&gt;"深",AE103="")),OR(AG103="休",AND(AG103="準",OR(AH103="休",AF$17=30,AH$18="×")),AF$17=31,AG$18="×",AG103="")),AND(AF103="深",OR(AE103="休",AF$17=1,AND(AG103&lt;&gt;"準",AG103&lt;&gt;"深",AE103="")),OR(AG103="休",AND(OR(AG103="準",AG103="深"),OR(AH103="休",AF$17=30,AH$18="×")),AF$17=31,AG$18="×",AG103="")))))),40,0))))</f>
        <v>0</v>
      </c>
      <c r="AG244" s="193">
        <f t="shared" ref="AG244" si="1641">IF(AND($D$1="二交代制",AG$17&gt;=1,AG$17&lt;=28,AG103="当",AH103="明",AI103="休",AJ103="当"),10,IF(AND($D$1="三交代制",AG$17&gt;=2,AG$17&lt;=30,OR(AG103="準",AG103="深"),OR(AH103="準",AH103="深"),OR(AI103="準",AI103="深")),20,IF(AND($D$1="二交代制",OR(AG103="当",AG103="明"),NOT(OR(AND(AG103="当",OR(AH103="明",AG$17=31,AH$18="×"),OR(AI103="休",AG$17=30,AG$17=31,AI$18="×")),AND(AG103="明",OR(AF103="当",AG$17=1),OR(AH103="休",AG$17=31,AH$18="×"))))),30,IF(AND($D$1="三交代制",AF103&lt;&gt;"準",AF103&lt;&gt;"深",OR(AG103="準",AG103="深"),(NOT(OR(AND(AG103="準",OR(AF103="日",AF103="休",AG$17=1,AND(AH103&lt;&gt;"準",AH103&lt;&gt;"深",AF103="")),OR(AH103="休",AND(AH103="準",OR(AI103="休",AG$17=30,AI$18="×")),AG$17=31,AH$18="×",AH103="")),AND(AG103="深",OR(AF103="休",AG$17=1,AND(AH103&lt;&gt;"準",AH103&lt;&gt;"深",AF103="")),OR(AH103="休",AND(OR(AH103="準",AH103="深"),OR(AI103="休",AG$17=30,AI$18="×")),AG$17=31,AH$18="×",AH103="")))))),40,0))))</f>
        <v>0</v>
      </c>
      <c r="AH244" s="193">
        <f t="shared" ref="AH244" si="1642">IF(AND($D$1="二交代制",AH$17&gt;=1,AH$17&lt;=28,AH103="当",AI103="明",AJ103="休",AK103="当"),10,IF(AND($D$1="三交代制",AH$17&gt;=2,AH$17&lt;=30,OR(AH103="準",AH103="深"),OR(AI103="準",AI103="深"),OR(AJ103="準",AJ103="深")),20,IF(AND($D$1="二交代制",OR(AH103="当",AH103="明"),NOT(OR(AND(AH103="当",OR(AI103="明",AH$17=31,AI$18="×"),OR(AJ103="休",AH$17=30,AH$17=31,AJ$18="×")),AND(AH103="明",OR(AG103="当",AH$17=1),OR(AI103="休",AH$17=31,AI$18="×"))))),30,IF(AND($D$1="三交代制",AG103&lt;&gt;"準",AG103&lt;&gt;"深",OR(AH103="準",AH103="深"),(NOT(OR(AND(AH103="準",OR(AG103="日",AG103="休",AH$17=1,AND(AI103&lt;&gt;"準",AI103&lt;&gt;"深",AG103="")),OR(AI103="休",AND(AI103="準",OR(AJ103="休",AH$17=30,AJ$18="×")),AH$17=31,AI$18="×",AI103="")),AND(AH103="深",OR(AG103="休",AH$17=1,AND(AI103&lt;&gt;"準",AI103&lt;&gt;"深",AG103="")),OR(AI103="休",AND(OR(AI103="準",AI103="深"),OR(AJ103="休",AH$17=30,AJ$18="×")),AH$17=31,AI$18="×",AI103="")))))),40,0))))</f>
        <v>0</v>
      </c>
      <c r="AI244" s="193">
        <f t="shared" ref="AI244" si="1643">IF(AND($D$1="二交代制",AI$17&gt;=1,AI$17&lt;=28,AI103="当",AJ103="明",AK103="休",AL103="当"),10,IF(AND($D$1="三交代制",AI$17&gt;=2,AI$17&lt;=30,OR(AI103="準",AI103="深"),OR(AJ103="準",AJ103="深"),OR(AK103="準",AK103="深")),20,IF(AND($D$1="二交代制",OR(AI103="当",AI103="明"),NOT(OR(AND(AI103="当",OR(AJ103="明",AI$17=31,AJ$18="×"),OR(AK103="休",AI$17=30,AI$17=31,AK$18="×")),AND(AI103="明",OR(AH103="当",AI$17=1),OR(AJ103="休",AI$17=31,AJ$18="×"))))),30,IF(AND($D$1="三交代制",AH103&lt;&gt;"準",AH103&lt;&gt;"深",OR(AI103="準",AI103="深"),(NOT(OR(AND(AI103="準",OR(AH103="日",AH103="休",AI$17=1,AND(AJ103&lt;&gt;"準",AJ103&lt;&gt;"深",AH103="")),OR(AJ103="休",AND(AJ103="準",OR(AK103="休",AI$17=30,AK$18="×")),AI$17=31,AJ$18="×",AJ103="")),AND(AI103="深",OR(AH103="休",AI$17=1,AND(AJ103&lt;&gt;"準",AJ103&lt;&gt;"深",AH103="")),OR(AJ103="休",AND(OR(AJ103="準",AJ103="深"),OR(AK103="休",AI$17=30,AK$18="×")),AI$17=31,AJ$18="×",AJ103="")))))),40,0))))</f>
        <v>0</v>
      </c>
      <c r="AJ244" s="193">
        <f t="shared" ref="AJ244" si="1644">IF(AND($D$1="二交代制",AJ$17&gt;=1,AJ$17&lt;=28,AJ103="当",AK103="明",AL103="休",AM103="当"),10,IF(AND($D$1="三交代制",AJ$17&gt;=2,AJ$17&lt;=30,OR(AJ103="準",AJ103="深"),OR(AK103="準",AK103="深"),OR(AL103="準",AL103="深")),20,IF(AND($D$1="二交代制",OR(AJ103="当",AJ103="明"),NOT(OR(AND(AJ103="当",OR(AK103="明",AJ$17=31,AK$18="×"),OR(AL103="休",AJ$17=30,AJ$17=31,AL$18="×")),AND(AJ103="明",OR(AI103="当",AJ$17=1),OR(AK103="休",AJ$17=31,AK$18="×"))))),30,IF(AND($D$1="三交代制",AI103&lt;&gt;"準",AI103&lt;&gt;"深",OR(AJ103="準",AJ103="深"),(NOT(OR(AND(AJ103="準",OR(AI103="日",AI103="休",AJ$17=1,AND(AK103&lt;&gt;"準",AK103&lt;&gt;"深",AI103="")),OR(AK103="休",AND(AK103="準",OR(AL103="休",AJ$17=30,AL$18="×")),AJ$17=31,AK$18="×",AK103="")),AND(AJ103="深",OR(AI103="休",AJ$17=1,AND(AK103&lt;&gt;"準",AK103&lt;&gt;"深",AI103="")),OR(AK103="休",AND(OR(AK103="準",AK103="深"),OR(AL103="休",AJ$17=30,AL$18="×")),AJ$17=31,AK$18="×",AK103="")))))),40,0))))</f>
        <v>0</v>
      </c>
      <c r="AK244" s="193">
        <f t="shared" ref="AK244" si="1645">IF(AND($D$1="二交代制",AK$17&gt;=1,AK$17&lt;=28,AK103="当",AL103="明",AM103="休",AN103="当"),10,IF(AND($D$1="三交代制",AK$17&gt;=2,AK$17&lt;=30,OR(AK103="準",AK103="深"),OR(AL103="準",AL103="深"),OR(AM103="準",AM103="深")),20,IF(AND($D$1="二交代制",OR(AK103="当",AK103="明"),NOT(OR(AND(AK103="当",OR(AL103="明",AK$17=31,AL$18="×"),OR(AM103="休",AK$17=30,AK$17=31,AM$18="×")),AND(AK103="明",OR(AJ103="当",AK$17=1),OR(AL103="休",AK$17=31,AL$18="×"))))),30,IF(AND($D$1="三交代制",AJ103&lt;&gt;"準",AJ103&lt;&gt;"深",OR(AK103="準",AK103="深"),(NOT(OR(AND(AK103="準",OR(AJ103="日",AJ103="休",AK$17=1,AND(AL103&lt;&gt;"準",AL103&lt;&gt;"深",AJ103="")),OR(AL103="休",AND(AL103="準",OR(AM103="休",AK$17=30,AM$18="×")),AK$17=31,AL$18="×",AL103="")),AND(AK103="深",OR(AJ103="休",AK$17=1,AND(AL103&lt;&gt;"準",AL103&lt;&gt;"深",AJ103="")),OR(AL103="休",AND(OR(AL103="準",AL103="深"),OR(AM103="休",AK$17=30,AM$18="×")),AK$17=31,AL$18="×",AL103="")))))),40,0))))</f>
        <v>0</v>
      </c>
      <c r="AL244" s="193">
        <f t="shared" ref="AL244" si="1646">IF(AND($D$1="二交代制",AL$17&gt;=1,AL$17&lt;=28,AL103="当",AM103="明",AN103="休",AO103="当"),10,IF(AND($D$1="三交代制",AL$17&gt;=2,AL$17&lt;=30,OR(AL103="準",AL103="深"),OR(AM103="準",AM103="深"),OR(AN103="準",AN103="深")),20,IF(AND($D$1="二交代制",OR(AL103="当",AL103="明"),NOT(OR(AND(AL103="当",OR(AM103="明",AL$17=31,AM$18="×"),OR(AN103="休",AL$17=30,AL$17=31,AN$18="×")),AND(AL103="明",OR(AK103="当",AL$17=1),OR(AM103="休",AL$17=31,AM$18="×"))))),30,IF(AND($D$1="三交代制",AK103&lt;&gt;"準",AK103&lt;&gt;"深",OR(AL103="準",AL103="深"),(NOT(OR(AND(AL103="準",OR(AK103="日",AK103="休",AL$17=1,AND(AM103&lt;&gt;"準",AM103&lt;&gt;"深",AK103="")),OR(AM103="休",AND(AM103="準",OR(AN103="休",AL$17=30,AN$18="×")),AL$17=31,AM$18="×",AM103="")),AND(AL103="深",OR(AK103="休",AL$17=1,AND(AM103&lt;&gt;"準",AM103&lt;&gt;"深",AK103="")),OR(AM103="休",AND(OR(AM103="準",AM103="深"),OR(AN103="休",AL$17=30,AN$18="×")),AL$17=31,AM$18="×",AM103="")))))),40,0))))</f>
        <v>0</v>
      </c>
      <c r="AM244" s="193">
        <f t="shared" ref="AM244" si="1647">IF(AND($D$1="二交代制",AM$17&gt;=1,AM$17&lt;=28,AM103="当",AN103="明",AO103="休",AP103="当"),10,IF(AND($D$1="三交代制",AM$17&gt;=2,AM$17&lt;=30,OR(AM103="準",AM103="深"),OR(AN103="準",AN103="深"),OR(AO103="準",AO103="深")),20,IF(AND($D$1="二交代制",OR(AM103="当",AM103="明"),NOT(OR(AND(AM103="当",OR(AN103="明",AM$17=31,AN$18="×"),OR(AO103="休",AM$17=30,AM$17=31,AO$18="×")),AND(AM103="明",OR(AL103="当",AM$17=1),OR(AN103="休",AM$17=31,AN$18="×"))))),30,IF(AND($D$1="三交代制",AL103&lt;&gt;"準",AL103&lt;&gt;"深",OR(AM103="準",AM103="深"),(NOT(OR(AND(AM103="準",OR(AL103="日",AL103="休",AM$17=1,AND(AN103&lt;&gt;"準",AN103&lt;&gt;"深",AL103="")),OR(AN103="休",AND(AN103="準",OR(AO103="休",AM$17=30,AO$18="×")),AM$17=31,AN$18="×",AN103="")),AND(AM103="深",OR(AL103="休",AM$17=1,AND(AN103&lt;&gt;"準",AN103&lt;&gt;"深",AL103="")),OR(AN103="休",AND(OR(AN103="準",AN103="深"),OR(AO103="休",AM$17=30,AO$18="×")),AM$17=31,AN$18="×",AN103="")))))),40,0))))</f>
        <v>0</v>
      </c>
      <c r="AN244" s="193">
        <f t="shared" ref="AN244" si="1648">IF(AND($D$1="二交代制",AN$17&gt;=1,AN$17&lt;=28,AN103="当",AO103="明",AP103="休",AQ103="当"),10,IF(AND($D$1="三交代制",AN$17&gt;=2,AN$17&lt;=30,OR(AN103="準",AN103="深"),OR(AO103="準",AO103="深"),OR(AP103="準",AP103="深")),20,IF(AND($D$1="二交代制",OR(AN103="当",AN103="明"),NOT(OR(AND(AN103="当",OR(AO103="明",AN$17=31,AO$18="×"),OR(AP103="休",AN$17=30,AN$17=31,AP$18="×")),AND(AN103="明",OR(AM103="当",AN$17=1),OR(AO103="休",AN$17=31,AO$18="×"))))),30,IF(AND($D$1="三交代制",AM103&lt;&gt;"準",AM103&lt;&gt;"深",OR(AN103="準",AN103="深"),(NOT(OR(AND(AN103="準",OR(AM103="日",AM103="休",AN$17=1,AND(AO103&lt;&gt;"準",AO103&lt;&gt;"深",AM103="")),OR(AO103="休",AND(AO103="準",OR(AP103="休",AN$17=30,AP$18="×")),AN$17=31,AO$18="×",AO103="")),AND(AN103="深",OR(AM103="休",AN$17=1,AND(AO103&lt;&gt;"準",AO103&lt;&gt;"深",AM103="")),OR(AO103="休",AND(OR(AO103="準",AO103="深"),OR(AP103="休",AN$17=30,AP$18="×")),AN$17=31,AO$18="×",AO103="")))))),40,0))))</f>
        <v>0</v>
      </c>
      <c r="AO244" s="193">
        <f t="shared" ref="AO244" si="1649">IF(AND($D$1="二交代制",AO$17&gt;=1,AO$17&lt;=28,AO103="当",AP103="明",AQ103="休",AR103="当"),10,IF(AND($D$1="三交代制",AO$17&gt;=2,AO$17&lt;=30,OR(AO103="準",AO103="深"),OR(AP103="準",AP103="深"),OR(AQ103="準",AQ103="深")),20,IF(AND($D$1="二交代制",OR(AO103="当",AO103="明"),NOT(OR(AND(AO103="当",OR(AP103="明",AO$17=31,AP$18="×"),OR(AQ103="休",AO$17=30,AO$17=31,AQ$18="×")),AND(AO103="明",OR(AN103="当",AO$17=1),OR(AP103="休",AO$17=31,AP$18="×"))))),30,IF(AND($D$1="三交代制",AN103&lt;&gt;"準",AN103&lt;&gt;"深",OR(AO103="準",AO103="深"),(NOT(OR(AND(AO103="準",OR(AN103="日",AN103="休",AO$17=1,AND(AP103&lt;&gt;"準",AP103&lt;&gt;"深",AN103="")),OR(AP103="休",AND(AP103="準",OR(AQ103="休",AO$17=30,AQ$18="×")),AO$17=31,AP$18="×",AP103="")),AND(AO103="深",OR(AN103="休",AO$17=1,AND(AP103&lt;&gt;"準",AP103&lt;&gt;"深",AN103="")),OR(AP103="休",AND(OR(AP103="準",AP103="深"),OR(AQ103="休",AO$17=30,AQ$18="×")),AO$17=31,AP$18="×",AP103="")))))),40,0))))</f>
        <v>0</v>
      </c>
      <c r="AP244" s="100"/>
      <c r="AQ244" s="100"/>
    </row>
    <row r="245" spans="4:43" x14ac:dyDescent="0.4">
      <c r="D245" s="104"/>
      <c r="E245" s="104"/>
      <c r="F245" s="104"/>
      <c r="G245" s="104"/>
      <c r="H245" s="104"/>
      <c r="I245" s="307"/>
      <c r="J245" s="202"/>
      <c r="K245" s="193"/>
      <c r="L245" s="193"/>
      <c r="M245" s="193"/>
      <c r="N245" s="193"/>
      <c r="O245" s="193"/>
      <c r="P245" s="193"/>
      <c r="Q245" s="193"/>
      <c r="R245" s="193"/>
      <c r="S245" s="193"/>
      <c r="T245" s="193"/>
      <c r="U245" s="193"/>
      <c r="V245" s="193"/>
      <c r="W245" s="193"/>
      <c r="X245" s="193"/>
      <c r="Y245" s="193"/>
      <c r="Z245" s="193"/>
      <c r="AA245" s="193"/>
      <c r="AB245" s="193"/>
      <c r="AC245" s="193"/>
      <c r="AD245" s="193"/>
      <c r="AE245" s="193"/>
      <c r="AF245" s="193"/>
      <c r="AG245" s="193"/>
      <c r="AH245" s="193"/>
      <c r="AI245" s="193"/>
      <c r="AJ245" s="193"/>
      <c r="AK245" s="193"/>
      <c r="AL245" s="193"/>
      <c r="AM245" s="193"/>
      <c r="AN245" s="193"/>
      <c r="AO245" s="193"/>
      <c r="AP245" s="100"/>
      <c r="AQ245" s="100"/>
    </row>
    <row r="246" spans="4:43" x14ac:dyDescent="0.4">
      <c r="D246" s="104"/>
      <c r="E246" s="104"/>
      <c r="F246" s="104"/>
      <c r="G246" s="104"/>
      <c r="H246" s="104"/>
      <c r="I246" s="307"/>
      <c r="J246" s="201" t="str">
        <f t="shared" ref="J246" si="1650">E105</f>
        <v>白川</v>
      </c>
      <c r="K246" s="193">
        <f t="shared" ref="K246" si="1651">IF(AND($D$1="二交代制",K$17&gt;=1,K$17&lt;=28,K105="当",L105="明",M105="休",N105="当"),10,IF(AND($D$1="三交代制",K$17&gt;=2,K$17&lt;=30,OR(K105="準",K105="深"),OR(L105="準",L105="深"),OR(M105="準",M105="深")),20,IF(AND($D$1="二交代制",OR(K105="当",K105="明"),NOT(OR(AND(K105="当",OR(L105="明",K$17=31,L$18="×"),OR(M105="休",K$17=30,K$17=31,M$18="×")),AND(K105="明",OR(J105="当",K$17=1),OR(L105="休",K$17=31,L$18="×"))))),30,IF(AND($D$1="三交代制",J105&lt;&gt;"準",J105&lt;&gt;"深",OR(K105="準",K105="深"),(NOT(OR(AND(K105="準",OR(J105="日",J105="休",K$17=1,AND(L105&lt;&gt;"準",L105&lt;&gt;"深",J105="")),OR(L105="休",AND(L105="準",OR(M105="休",K$17=30,M$18="×")),K$17=31,L$18="×",L105="")),AND(K105="深",OR(J105="休",K$17=1,AND(L105&lt;&gt;"準",L105&lt;&gt;"深",J105="")),OR(L105="休",AND(OR(L105="準",L105="深"),OR(M105="休",K$17=30,M$18="×")),K$17=31,L$18="×",L105="")))))),40,0))))</f>
        <v>0</v>
      </c>
      <c r="L246" s="193">
        <f t="shared" ref="L246" si="1652">IF(AND($D$1="二交代制",L$17&gt;=1,L$17&lt;=28,L105="当",M105="明",N105="休",O105="当"),10,IF(AND($D$1="三交代制",L$17&gt;=2,L$17&lt;=30,OR(L105="準",L105="深"),OR(M105="準",M105="深"),OR(N105="準",N105="深")),20,IF(AND($D$1="二交代制",OR(L105="当",L105="明"),NOT(OR(AND(L105="当",OR(M105="明",L$17=31,M$18="×"),OR(N105="休",L$17=30,L$17=31,N$18="×")),AND(L105="明",OR(K105="当",L$17=1),OR(M105="休",L$17=31,M$18="×"))))),30,IF(AND($D$1="三交代制",K105&lt;&gt;"準",K105&lt;&gt;"深",OR(L105="準",L105="深"),(NOT(OR(AND(L105="準",OR(K105="日",K105="休",L$17=1,AND(M105&lt;&gt;"準",M105&lt;&gt;"深",K105="")),OR(M105="休",AND(M105="準",OR(N105="休",L$17=30,N$18="×")),L$17=31,M$18="×",M105="")),AND(L105="深",OR(K105="休",L$17=1,AND(M105&lt;&gt;"準",M105&lt;&gt;"深",K105="")),OR(M105="休",AND(OR(M105="準",M105="深"),OR(N105="休",L$17=30,N$18="×")),L$17=31,M$18="×",M105="")))))),40,0))))</f>
        <v>0</v>
      </c>
      <c r="M246" s="193">
        <f t="shared" ref="M246" si="1653">IF(AND($D$1="二交代制",M$17&gt;=1,M$17&lt;=28,M105="当",N105="明",O105="休",P105="当"),10,IF(AND($D$1="三交代制",M$17&gt;=2,M$17&lt;=30,OR(M105="準",M105="深"),OR(N105="準",N105="深"),OR(O105="準",O105="深")),20,IF(AND($D$1="二交代制",OR(M105="当",M105="明"),NOT(OR(AND(M105="当",OR(N105="明",M$17=31,N$18="×"),OR(O105="休",M$17=30,M$17=31,O$18="×")),AND(M105="明",OR(L105="当",M$17=1),OR(N105="休",M$17=31,N$18="×"))))),30,IF(AND($D$1="三交代制",L105&lt;&gt;"準",L105&lt;&gt;"深",OR(M105="準",M105="深"),(NOT(OR(AND(M105="準",OR(L105="日",L105="休",M$17=1,AND(N105&lt;&gt;"準",N105&lt;&gt;"深",L105="")),OR(N105="休",AND(N105="準",OR(O105="休",M$17=30,O$18="×")),M$17=31,N$18="×",N105="")),AND(M105="深",OR(L105="休",M$17=1,AND(N105&lt;&gt;"準",N105&lt;&gt;"深",L105="")),OR(N105="休",AND(OR(N105="準",N105="深"),OR(O105="休",M$17=30,O$18="×")),M$17=31,N$18="×",N105="")))))),40,0))))</f>
        <v>0</v>
      </c>
      <c r="N246" s="193">
        <f t="shared" ref="N246" si="1654">IF(AND($D$1="二交代制",N$17&gt;=1,N$17&lt;=28,N105="当",O105="明",P105="休",Q105="当"),10,IF(AND($D$1="三交代制",N$17&gt;=2,N$17&lt;=30,OR(N105="準",N105="深"),OR(O105="準",O105="深"),OR(P105="準",P105="深")),20,IF(AND($D$1="二交代制",OR(N105="当",N105="明"),NOT(OR(AND(N105="当",OR(O105="明",N$17=31,O$18="×"),OR(P105="休",N$17=30,N$17=31,P$18="×")),AND(N105="明",OR(M105="当",N$17=1),OR(O105="休",N$17=31,O$18="×"))))),30,IF(AND($D$1="三交代制",M105&lt;&gt;"準",M105&lt;&gt;"深",OR(N105="準",N105="深"),(NOT(OR(AND(N105="準",OR(M105="日",M105="休",N$17=1,AND(O105&lt;&gt;"準",O105&lt;&gt;"深",M105="")),OR(O105="休",AND(O105="準",OR(P105="休",N$17=30,P$18="×")),N$17=31,O$18="×",O105="")),AND(N105="深",OR(M105="休",N$17=1,AND(O105&lt;&gt;"準",O105&lt;&gt;"深",M105="")),OR(O105="休",AND(OR(O105="準",O105="深"),OR(P105="休",N$17=30,P$18="×")),N$17=31,O$18="×",O105="")))))),40,0))))</f>
        <v>0</v>
      </c>
      <c r="O246" s="193">
        <f t="shared" ref="O246" si="1655">IF(AND($D$1="二交代制",O$17&gt;=1,O$17&lt;=28,O105="当",P105="明",Q105="休",R105="当"),10,IF(AND($D$1="三交代制",O$17&gt;=2,O$17&lt;=30,OR(O105="準",O105="深"),OR(P105="準",P105="深"),OR(Q105="準",Q105="深")),20,IF(AND($D$1="二交代制",OR(O105="当",O105="明"),NOT(OR(AND(O105="当",OR(P105="明",O$17=31,P$18="×"),OR(Q105="休",O$17=30,O$17=31,Q$18="×")),AND(O105="明",OR(N105="当",O$17=1),OR(P105="休",O$17=31,P$18="×"))))),30,IF(AND($D$1="三交代制",N105&lt;&gt;"準",N105&lt;&gt;"深",OR(O105="準",O105="深"),(NOT(OR(AND(O105="準",OR(N105="日",N105="休",O$17=1,AND(P105&lt;&gt;"準",P105&lt;&gt;"深",N105="")),OR(P105="休",AND(P105="準",OR(Q105="休",O$17=30,Q$18="×")),O$17=31,P$18="×",P105="")),AND(O105="深",OR(N105="休",O$17=1,AND(P105&lt;&gt;"準",P105&lt;&gt;"深",N105="")),OR(P105="休",AND(OR(P105="準",P105="深"),OR(Q105="休",O$17=30,Q$18="×")),O$17=31,P$18="×",P105="")))))),40,0))))</f>
        <v>0</v>
      </c>
      <c r="P246" s="193">
        <f t="shared" ref="P246" si="1656">IF(AND($D$1="二交代制",P$17&gt;=1,P$17&lt;=28,P105="当",Q105="明",R105="休",S105="当"),10,IF(AND($D$1="三交代制",P$17&gt;=2,P$17&lt;=30,OR(P105="準",P105="深"),OR(Q105="準",Q105="深"),OR(R105="準",R105="深")),20,IF(AND($D$1="二交代制",OR(P105="当",P105="明"),NOT(OR(AND(P105="当",OR(Q105="明",P$17=31,Q$18="×"),OR(R105="休",P$17=30,P$17=31,R$18="×")),AND(P105="明",OR(O105="当",P$17=1),OR(Q105="休",P$17=31,Q$18="×"))))),30,IF(AND($D$1="三交代制",O105&lt;&gt;"準",O105&lt;&gt;"深",OR(P105="準",P105="深"),(NOT(OR(AND(P105="準",OR(O105="日",O105="休",P$17=1,AND(Q105&lt;&gt;"準",Q105&lt;&gt;"深",O105="")),OR(Q105="休",AND(Q105="準",OR(R105="休",P$17=30,R$18="×")),P$17=31,Q$18="×",Q105="")),AND(P105="深",OR(O105="休",P$17=1,AND(Q105&lt;&gt;"準",Q105&lt;&gt;"深",O105="")),OR(Q105="休",AND(OR(Q105="準",Q105="深"),OR(R105="休",P$17=30,R$18="×")),P$17=31,Q$18="×",Q105="")))))),40,0))))</f>
        <v>0</v>
      </c>
      <c r="Q246" s="193">
        <f t="shared" ref="Q246" si="1657">IF(AND($D$1="二交代制",Q$17&gt;=1,Q$17&lt;=28,Q105="当",R105="明",S105="休",T105="当"),10,IF(AND($D$1="三交代制",Q$17&gt;=2,Q$17&lt;=30,OR(Q105="準",Q105="深"),OR(R105="準",R105="深"),OR(S105="準",S105="深")),20,IF(AND($D$1="二交代制",OR(Q105="当",Q105="明"),NOT(OR(AND(Q105="当",OR(R105="明",Q$17=31,R$18="×"),OR(S105="休",Q$17=30,Q$17=31,S$18="×")),AND(Q105="明",OR(P105="当",Q$17=1),OR(R105="休",Q$17=31,R$18="×"))))),30,IF(AND($D$1="三交代制",P105&lt;&gt;"準",P105&lt;&gt;"深",OR(Q105="準",Q105="深"),(NOT(OR(AND(Q105="準",OR(P105="日",P105="休",Q$17=1,AND(R105&lt;&gt;"準",R105&lt;&gt;"深",P105="")),OR(R105="休",AND(R105="準",OR(S105="休",Q$17=30,S$18="×")),Q$17=31,R$18="×",R105="")),AND(Q105="深",OR(P105="休",Q$17=1,AND(R105&lt;&gt;"準",R105&lt;&gt;"深",P105="")),OR(R105="休",AND(OR(R105="準",R105="深"),OR(S105="休",Q$17=30,S$18="×")),Q$17=31,R$18="×",R105="")))))),40,0))))</f>
        <v>0</v>
      </c>
      <c r="R246" s="193">
        <f t="shared" ref="R246" si="1658">IF(AND($D$1="二交代制",R$17&gt;=1,R$17&lt;=28,R105="当",S105="明",T105="休",U105="当"),10,IF(AND($D$1="三交代制",R$17&gt;=2,R$17&lt;=30,OR(R105="準",R105="深"),OR(S105="準",S105="深"),OR(T105="準",T105="深")),20,IF(AND($D$1="二交代制",OR(R105="当",R105="明"),NOT(OR(AND(R105="当",OR(S105="明",R$17=31,S$18="×"),OR(T105="休",R$17=30,R$17=31,T$18="×")),AND(R105="明",OR(Q105="当",R$17=1),OR(S105="休",R$17=31,S$18="×"))))),30,IF(AND($D$1="三交代制",Q105&lt;&gt;"準",Q105&lt;&gt;"深",OR(R105="準",R105="深"),(NOT(OR(AND(R105="準",OR(Q105="日",Q105="休",R$17=1,AND(S105&lt;&gt;"準",S105&lt;&gt;"深",Q105="")),OR(S105="休",AND(S105="準",OR(T105="休",R$17=30,T$18="×")),R$17=31,S$18="×",S105="")),AND(R105="深",OR(Q105="休",R$17=1,AND(S105&lt;&gt;"準",S105&lt;&gt;"深",Q105="")),OR(S105="休",AND(OR(S105="準",S105="深"),OR(T105="休",R$17=30,T$18="×")),R$17=31,S$18="×",S105="")))))),40,0))))</f>
        <v>0</v>
      </c>
      <c r="S246" s="193">
        <f t="shared" ref="S246" si="1659">IF(AND($D$1="二交代制",S$17&gt;=1,S$17&lt;=28,S105="当",T105="明",U105="休",V105="当"),10,IF(AND($D$1="三交代制",S$17&gt;=2,S$17&lt;=30,OR(S105="準",S105="深"),OR(T105="準",T105="深"),OR(U105="準",U105="深")),20,IF(AND($D$1="二交代制",OR(S105="当",S105="明"),NOT(OR(AND(S105="当",OR(T105="明",S$17=31,T$18="×"),OR(U105="休",S$17=30,S$17=31,U$18="×")),AND(S105="明",OR(R105="当",S$17=1),OR(T105="休",S$17=31,T$18="×"))))),30,IF(AND($D$1="三交代制",R105&lt;&gt;"準",R105&lt;&gt;"深",OR(S105="準",S105="深"),(NOT(OR(AND(S105="準",OR(R105="日",R105="休",S$17=1,AND(T105&lt;&gt;"準",T105&lt;&gt;"深",R105="")),OR(T105="休",AND(T105="準",OR(U105="休",S$17=30,U$18="×")),S$17=31,T$18="×",T105="")),AND(S105="深",OR(R105="休",S$17=1,AND(T105&lt;&gt;"準",T105&lt;&gt;"深",R105="")),OR(T105="休",AND(OR(T105="準",T105="深"),OR(U105="休",S$17=30,U$18="×")),S$17=31,T$18="×",T105="")))))),40,0))))</f>
        <v>0</v>
      </c>
      <c r="T246" s="193">
        <f t="shared" ref="T246" si="1660">IF(AND($D$1="二交代制",T$17&gt;=1,T$17&lt;=28,T105="当",U105="明",V105="休",W105="当"),10,IF(AND($D$1="三交代制",T$17&gt;=2,T$17&lt;=30,OR(T105="準",T105="深"),OR(U105="準",U105="深"),OR(V105="準",V105="深")),20,IF(AND($D$1="二交代制",OR(T105="当",T105="明"),NOT(OR(AND(T105="当",OR(U105="明",T$17=31,U$18="×"),OR(V105="休",T$17=30,T$17=31,V$18="×")),AND(T105="明",OR(S105="当",T$17=1),OR(U105="休",T$17=31,U$18="×"))))),30,IF(AND($D$1="三交代制",S105&lt;&gt;"準",S105&lt;&gt;"深",OR(T105="準",T105="深"),(NOT(OR(AND(T105="準",OR(S105="日",S105="休",T$17=1,AND(U105&lt;&gt;"準",U105&lt;&gt;"深",S105="")),OR(U105="休",AND(U105="準",OR(V105="休",T$17=30,V$18="×")),T$17=31,U$18="×",U105="")),AND(T105="深",OR(S105="休",T$17=1,AND(U105&lt;&gt;"準",U105&lt;&gt;"深",S105="")),OR(U105="休",AND(OR(U105="準",U105="深"),OR(V105="休",T$17=30,V$18="×")),T$17=31,U$18="×",U105="")))))),40,0))))</f>
        <v>0</v>
      </c>
      <c r="U246" s="193">
        <f t="shared" ref="U246" si="1661">IF(AND($D$1="二交代制",U$17&gt;=1,U$17&lt;=28,U105="当",V105="明",W105="休",X105="当"),10,IF(AND($D$1="三交代制",U$17&gt;=2,U$17&lt;=30,OR(U105="準",U105="深"),OR(V105="準",V105="深"),OR(W105="準",W105="深")),20,IF(AND($D$1="二交代制",OR(U105="当",U105="明"),NOT(OR(AND(U105="当",OR(V105="明",U$17=31,V$18="×"),OR(W105="休",U$17=30,U$17=31,W$18="×")),AND(U105="明",OR(T105="当",U$17=1),OR(V105="休",U$17=31,V$18="×"))))),30,IF(AND($D$1="三交代制",T105&lt;&gt;"準",T105&lt;&gt;"深",OR(U105="準",U105="深"),(NOT(OR(AND(U105="準",OR(T105="日",T105="休",U$17=1,AND(V105&lt;&gt;"準",V105&lt;&gt;"深",T105="")),OR(V105="休",AND(V105="準",OR(W105="休",U$17=30,W$18="×")),U$17=31,V$18="×",V105="")),AND(U105="深",OR(T105="休",U$17=1,AND(V105&lt;&gt;"準",V105&lt;&gt;"深",T105="")),OR(V105="休",AND(OR(V105="準",V105="深"),OR(W105="休",U$17=30,W$18="×")),U$17=31,V$18="×",V105="")))))),40,0))))</f>
        <v>0</v>
      </c>
      <c r="V246" s="193">
        <f t="shared" ref="V246" si="1662">IF(AND($D$1="二交代制",V$17&gt;=1,V$17&lt;=28,V105="当",W105="明",X105="休",Y105="当"),10,IF(AND($D$1="三交代制",V$17&gt;=2,V$17&lt;=30,OR(V105="準",V105="深"),OR(W105="準",W105="深"),OR(X105="準",X105="深")),20,IF(AND($D$1="二交代制",OR(V105="当",V105="明"),NOT(OR(AND(V105="当",OR(W105="明",V$17=31,W$18="×"),OR(X105="休",V$17=30,V$17=31,X$18="×")),AND(V105="明",OR(U105="当",V$17=1),OR(W105="休",V$17=31,W$18="×"))))),30,IF(AND($D$1="三交代制",U105&lt;&gt;"準",U105&lt;&gt;"深",OR(V105="準",V105="深"),(NOT(OR(AND(V105="準",OR(U105="日",U105="休",V$17=1,AND(W105&lt;&gt;"準",W105&lt;&gt;"深",U105="")),OR(W105="休",AND(W105="準",OR(X105="休",V$17=30,X$18="×")),V$17=31,W$18="×",W105="")),AND(V105="深",OR(U105="休",V$17=1,AND(W105&lt;&gt;"準",W105&lt;&gt;"深",U105="")),OR(W105="休",AND(OR(W105="準",W105="深"),OR(X105="休",V$17=30,X$18="×")),V$17=31,W$18="×",W105="")))))),40,0))))</f>
        <v>0</v>
      </c>
      <c r="W246" s="193">
        <f t="shared" ref="W246" si="1663">IF(AND($D$1="二交代制",W$17&gt;=1,W$17&lt;=28,W105="当",X105="明",Y105="休",Z105="当"),10,IF(AND($D$1="三交代制",W$17&gt;=2,W$17&lt;=30,OR(W105="準",W105="深"),OR(X105="準",X105="深"),OR(Y105="準",Y105="深")),20,IF(AND($D$1="二交代制",OR(W105="当",W105="明"),NOT(OR(AND(W105="当",OR(X105="明",W$17=31,X$18="×"),OR(Y105="休",W$17=30,W$17=31,Y$18="×")),AND(W105="明",OR(V105="当",W$17=1),OR(X105="休",W$17=31,X$18="×"))))),30,IF(AND($D$1="三交代制",V105&lt;&gt;"準",V105&lt;&gt;"深",OR(W105="準",W105="深"),(NOT(OR(AND(W105="準",OR(V105="日",V105="休",W$17=1,AND(X105&lt;&gt;"準",X105&lt;&gt;"深",V105="")),OR(X105="休",AND(X105="準",OR(Y105="休",W$17=30,Y$18="×")),W$17=31,X$18="×",X105="")),AND(W105="深",OR(V105="休",W$17=1,AND(X105&lt;&gt;"準",X105&lt;&gt;"深",V105="")),OR(X105="休",AND(OR(X105="準",X105="深"),OR(Y105="休",W$17=30,Y$18="×")),W$17=31,X$18="×",X105="")))))),40,0))))</f>
        <v>0</v>
      </c>
      <c r="X246" s="193">
        <f t="shared" ref="X246" si="1664">IF(AND($D$1="二交代制",X$17&gt;=1,X$17&lt;=28,X105="当",Y105="明",Z105="休",AA105="当"),10,IF(AND($D$1="三交代制",X$17&gt;=2,X$17&lt;=30,OR(X105="準",X105="深"),OR(Y105="準",Y105="深"),OR(Z105="準",Z105="深")),20,IF(AND($D$1="二交代制",OR(X105="当",X105="明"),NOT(OR(AND(X105="当",OR(Y105="明",X$17=31,Y$18="×"),OR(Z105="休",X$17=30,X$17=31,Z$18="×")),AND(X105="明",OR(W105="当",X$17=1),OR(Y105="休",X$17=31,Y$18="×"))))),30,IF(AND($D$1="三交代制",W105&lt;&gt;"準",W105&lt;&gt;"深",OR(X105="準",X105="深"),(NOT(OR(AND(X105="準",OR(W105="日",W105="休",X$17=1,AND(Y105&lt;&gt;"準",Y105&lt;&gt;"深",W105="")),OR(Y105="休",AND(Y105="準",OR(Z105="休",X$17=30,Z$18="×")),X$17=31,Y$18="×",Y105="")),AND(X105="深",OR(W105="休",X$17=1,AND(Y105&lt;&gt;"準",Y105&lt;&gt;"深",W105="")),OR(Y105="休",AND(OR(Y105="準",Y105="深"),OR(Z105="休",X$17=30,Z$18="×")),X$17=31,Y$18="×",Y105="")))))),40,0))))</f>
        <v>0</v>
      </c>
      <c r="Y246" s="193">
        <f t="shared" ref="Y246" si="1665">IF(AND($D$1="二交代制",Y$17&gt;=1,Y$17&lt;=28,Y105="当",Z105="明",AA105="休",AB105="当"),10,IF(AND($D$1="三交代制",Y$17&gt;=2,Y$17&lt;=30,OR(Y105="準",Y105="深"),OR(Z105="準",Z105="深"),OR(AA105="準",AA105="深")),20,IF(AND($D$1="二交代制",OR(Y105="当",Y105="明"),NOT(OR(AND(Y105="当",OR(Z105="明",Y$17=31,Z$18="×"),OR(AA105="休",Y$17=30,Y$17=31,AA$18="×")),AND(Y105="明",OR(X105="当",Y$17=1),OR(Z105="休",Y$17=31,Z$18="×"))))),30,IF(AND($D$1="三交代制",X105&lt;&gt;"準",X105&lt;&gt;"深",OR(Y105="準",Y105="深"),(NOT(OR(AND(Y105="準",OR(X105="日",X105="休",Y$17=1,AND(Z105&lt;&gt;"準",Z105&lt;&gt;"深",X105="")),OR(Z105="休",AND(Z105="準",OR(AA105="休",Y$17=30,AA$18="×")),Y$17=31,Z$18="×",Z105="")),AND(Y105="深",OR(X105="休",Y$17=1,AND(Z105&lt;&gt;"準",Z105&lt;&gt;"深",X105="")),OR(Z105="休",AND(OR(Z105="準",Z105="深"),OR(AA105="休",Y$17=30,AA$18="×")),Y$17=31,Z$18="×",Z105="")))))),40,0))))</f>
        <v>0</v>
      </c>
      <c r="Z246" s="193">
        <f t="shared" ref="Z246" si="1666">IF(AND($D$1="二交代制",Z$17&gt;=1,Z$17&lt;=28,Z105="当",AA105="明",AB105="休",AC105="当"),10,IF(AND($D$1="三交代制",Z$17&gt;=2,Z$17&lt;=30,OR(Z105="準",Z105="深"),OR(AA105="準",AA105="深"),OR(AB105="準",AB105="深")),20,IF(AND($D$1="二交代制",OR(Z105="当",Z105="明"),NOT(OR(AND(Z105="当",OR(AA105="明",Z$17=31,AA$18="×"),OR(AB105="休",Z$17=30,Z$17=31,AB$18="×")),AND(Z105="明",OR(Y105="当",Z$17=1),OR(AA105="休",Z$17=31,AA$18="×"))))),30,IF(AND($D$1="三交代制",Y105&lt;&gt;"準",Y105&lt;&gt;"深",OR(Z105="準",Z105="深"),(NOT(OR(AND(Z105="準",OR(Y105="日",Y105="休",Z$17=1,AND(AA105&lt;&gt;"準",AA105&lt;&gt;"深",Y105="")),OR(AA105="休",AND(AA105="準",OR(AB105="休",Z$17=30,AB$18="×")),Z$17=31,AA$18="×",AA105="")),AND(Z105="深",OR(Y105="休",Z$17=1,AND(AA105&lt;&gt;"準",AA105&lt;&gt;"深",Y105="")),OR(AA105="休",AND(OR(AA105="準",AA105="深"),OR(AB105="休",Z$17=30,AB$18="×")),Z$17=31,AA$18="×",AA105="")))))),40,0))))</f>
        <v>0</v>
      </c>
      <c r="AA246" s="193">
        <f t="shared" ref="AA246" si="1667">IF(AND($D$1="二交代制",AA$17&gt;=1,AA$17&lt;=28,AA105="当",AB105="明",AC105="休",AD105="当"),10,IF(AND($D$1="三交代制",AA$17&gt;=2,AA$17&lt;=30,OR(AA105="準",AA105="深"),OR(AB105="準",AB105="深"),OR(AC105="準",AC105="深")),20,IF(AND($D$1="二交代制",OR(AA105="当",AA105="明"),NOT(OR(AND(AA105="当",OR(AB105="明",AA$17=31,AB$18="×"),OR(AC105="休",AA$17=30,AA$17=31,AC$18="×")),AND(AA105="明",OR(Z105="当",AA$17=1),OR(AB105="休",AA$17=31,AB$18="×"))))),30,IF(AND($D$1="三交代制",Z105&lt;&gt;"準",Z105&lt;&gt;"深",OR(AA105="準",AA105="深"),(NOT(OR(AND(AA105="準",OR(Z105="日",Z105="休",AA$17=1,AND(AB105&lt;&gt;"準",AB105&lt;&gt;"深",Z105="")),OR(AB105="休",AND(AB105="準",OR(AC105="休",AA$17=30,AC$18="×")),AA$17=31,AB$18="×",AB105="")),AND(AA105="深",OR(Z105="休",AA$17=1,AND(AB105&lt;&gt;"準",AB105&lt;&gt;"深",Z105="")),OR(AB105="休",AND(OR(AB105="準",AB105="深"),OR(AC105="休",AA$17=30,AC$18="×")),AA$17=31,AB$18="×",AB105="")))))),40,0))))</f>
        <v>0</v>
      </c>
      <c r="AB246" s="193">
        <f t="shared" ref="AB246" si="1668">IF(AND($D$1="二交代制",AB$17&gt;=1,AB$17&lt;=28,AB105="当",AC105="明",AD105="休",AE105="当"),10,IF(AND($D$1="三交代制",AB$17&gt;=2,AB$17&lt;=30,OR(AB105="準",AB105="深"),OR(AC105="準",AC105="深"),OR(AD105="準",AD105="深")),20,IF(AND($D$1="二交代制",OR(AB105="当",AB105="明"),NOT(OR(AND(AB105="当",OR(AC105="明",AB$17=31,AC$18="×"),OR(AD105="休",AB$17=30,AB$17=31,AD$18="×")),AND(AB105="明",OR(AA105="当",AB$17=1),OR(AC105="休",AB$17=31,AC$18="×"))))),30,IF(AND($D$1="三交代制",AA105&lt;&gt;"準",AA105&lt;&gt;"深",OR(AB105="準",AB105="深"),(NOT(OR(AND(AB105="準",OR(AA105="日",AA105="休",AB$17=1,AND(AC105&lt;&gt;"準",AC105&lt;&gt;"深",AA105="")),OR(AC105="休",AND(AC105="準",OR(AD105="休",AB$17=30,AD$18="×")),AB$17=31,AC$18="×",AC105="")),AND(AB105="深",OR(AA105="休",AB$17=1,AND(AC105&lt;&gt;"準",AC105&lt;&gt;"深",AA105="")),OR(AC105="休",AND(OR(AC105="準",AC105="深"),OR(AD105="休",AB$17=30,AD$18="×")),AB$17=31,AC$18="×",AC105="")))))),40,0))))</f>
        <v>0</v>
      </c>
      <c r="AC246" s="193">
        <f t="shared" ref="AC246" si="1669">IF(AND($D$1="二交代制",AC$17&gt;=1,AC$17&lt;=28,AC105="当",AD105="明",AE105="休",AF105="当"),10,IF(AND($D$1="三交代制",AC$17&gt;=2,AC$17&lt;=30,OR(AC105="準",AC105="深"),OR(AD105="準",AD105="深"),OR(AE105="準",AE105="深")),20,IF(AND($D$1="二交代制",OR(AC105="当",AC105="明"),NOT(OR(AND(AC105="当",OR(AD105="明",AC$17=31,AD$18="×"),OR(AE105="休",AC$17=30,AC$17=31,AE$18="×")),AND(AC105="明",OR(AB105="当",AC$17=1),OR(AD105="休",AC$17=31,AD$18="×"))))),30,IF(AND($D$1="三交代制",AB105&lt;&gt;"準",AB105&lt;&gt;"深",OR(AC105="準",AC105="深"),(NOT(OR(AND(AC105="準",OR(AB105="日",AB105="休",AC$17=1,AND(AD105&lt;&gt;"準",AD105&lt;&gt;"深",AB105="")),OR(AD105="休",AND(AD105="準",OR(AE105="休",AC$17=30,AE$18="×")),AC$17=31,AD$18="×",AD105="")),AND(AC105="深",OR(AB105="休",AC$17=1,AND(AD105&lt;&gt;"準",AD105&lt;&gt;"深",AB105="")),OR(AD105="休",AND(OR(AD105="準",AD105="深"),OR(AE105="休",AC$17=30,AE$18="×")),AC$17=31,AD$18="×",AD105="")))))),40,0))))</f>
        <v>0</v>
      </c>
      <c r="AD246" s="193">
        <f t="shared" ref="AD246" si="1670">IF(AND($D$1="二交代制",AD$17&gt;=1,AD$17&lt;=28,AD105="当",AE105="明",AF105="休",AG105="当"),10,IF(AND($D$1="三交代制",AD$17&gt;=2,AD$17&lt;=30,OR(AD105="準",AD105="深"),OR(AE105="準",AE105="深"),OR(AF105="準",AF105="深")),20,IF(AND($D$1="二交代制",OR(AD105="当",AD105="明"),NOT(OR(AND(AD105="当",OR(AE105="明",AD$17=31,AE$18="×"),OR(AF105="休",AD$17=30,AD$17=31,AF$18="×")),AND(AD105="明",OR(AC105="当",AD$17=1),OR(AE105="休",AD$17=31,AE$18="×"))))),30,IF(AND($D$1="三交代制",AC105&lt;&gt;"準",AC105&lt;&gt;"深",OR(AD105="準",AD105="深"),(NOT(OR(AND(AD105="準",OR(AC105="日",AC105="休",AD$17=1,AND(AE105&lt;&gt;"準",AE105&lt;&gt;"深",AC105="")),OR(AE105="休",AND(AE105="準",OR(AF105="休",AD$17=30,AF$18="×")),AD$17=31,AE$18="×",AE105="")),AND(AD105="深",OR(AC105="休",AD$17=1,AND(AE105&lt;&gt;"準",AE105&lt;&gt;"深",AC105="")),OR(AE105="休",AND(OR(AE105="準",AE105="深"),OR(AF105="休",AD$17=30,AF$18="×")),AD$17=31,AE$18="×",AE105="")))))),40,0))))</f>
        <v>0</v>
      </c>
      <c r="AE246" s="193">
        <f t="shared" ref="AE246" si="1671">IF(AND($D$1="二交代制",AE$17&gt;=1,AE$17&lt;=28,AE105="当",AF105="明",AG105="休",AH105="当"),10,IF(AND($D$1="三交代制",AE$17&gt;=2,AE$17&lt;=30,OR(AE105="準",AE105="深"),OR(AF105="準",AF105="深"),OR(AG105="準",AG105="深")),20,IF(AND($D$1="二交代制",OR(AE105="当",AE105="明"),NOT(OR(AND(AE105="当",OR(AF105="明",AE$17=31,AF$18="×"),OR(AG105="休",AE$17=30,AE$17=31,AG$18="×")),AND(AE105="明",OR(AD105="当",AE$17=1),OR(AF105="休",AE$17=31,AF$18="×"))))),30,IF(AND($D$1="三交代制",AD105&lt;&gt;"準",AD105&lt;&gt;"深",OR(AE105="準",AE105="深"),(NOT(OR(AND(AE105="準",OR(AD105="日",AD105="休",AE$17=1,AND(AF105&lt;&gt;"準",AF105&lt;&gt;"深",AD105="")),OR(AF105="休",AND(AF105="準",OR(AG105="休",AE$17=30,AG$18="×")),AE$17=31,AF$18="×",AF105="")),AND(AE105="深",OR(AD105="休",AE$17=1,AND(AF105&lt;&gt;"準",AF105&lt;&gt;"深",AD105="")),OR(AF105="休",AND(OR(AF105="準",AF105="深"),OR(AG105="休",AE$17=30,AG$18="×")),AE$17=31,AF$18="×",AF105="")))))),40,0))))</f>
        <v>0</v>
      </c>
      <c r="AF246" s="193">
        <f t="shared" ref="AF246" si="1672">IF(AND($D$1="二交代制",AF$17&gt;=1,AF$17&lt;=28,AF105="当",AG105="明",AH105="休",AI105="当"),10,IF(AND($D$1="三交代制",AF$17&gt;=2,AF$17&lt;=30,OR(AF105="準",AF105="深"),OR(AG105="準",AG105="深"),OR(AH105="準",AH105="深")),20,IF(AND($D$1="二交代制",OR(AF105="当",AF105="明"),NOT(OR(AND(AF105="当",OR(AG105="明",AF$17=31,AG$18="×"),OR(AH105="休",AF$17=30,AF$17=31,AH$18="×")),AND(AF105="明",OR(AE105="当",AF$17=1),OR(AG105="休",AF$17=31,AG$18="×"))))),30,IF(AND($D$1="三交代制",AE105&lt;&gt;"準",AE105&lt;&gt;"深",OR(AF105="準",AF105="深"),(NOT(OR(AND(AF105="準",OR(AE105="日",AE105="休",AF$17=1,AND(AG105&lt;&gt;"準",AG105&lt;&gt;"深",AE105="")),OR(AG105="休",AND(AG105="準",OR(AH105="休",AF$17=30,AH$18="×")),AF$17=31,AG$18="×",AG105="")),AND(AF105="深",OR(AE105="休",AF$17=1,AND(AG105&lt;&gt;"準",AG105&lt;&gt;"深",AE105="")),OR(AG105="休",AND(OR(AG105="準",AG105="深"),OR(AH105="休",AF$17=30,AH$18="×")),AF$17=31,AG$18="×",AG105="")))))),40,0))))</f>
        <v>0</v>
      </c>
      <c r="AG246" s="193">
        <f t="shared" ref="AG246" si="1673">IF(AND($D$1="二交代制",AG$17&gt;=1,AG$17&lt;=28,AG105="当",AH105="明",AI105="休",AJ105="当"),10,IF(AND($D$1="三交代制",AG$17&gt;=2,AG$17&lt;=30,OR(AG105="準",AG105="深"),OR(AH105="準",AH105="深"),OR(AI105="準",AI105="深")),20,IF(AND($D$1="二交代制",OR(AG105="当",AG105="明"),NOT(OR(AND(AG105="当",OR(AH105="明",AG$17=31,AH$18="×"),OR(AI105="休",AG$17=30,AG$17=31,AI$18="×")),AND(AG105="明",OR(AF105="当",AG$17=1),OR(AH105="休",AG$17=31,AH$18="×"))))),30,IF(AND($D$1="三交代制",AF105&lt;&gt;"準",AF105&lt;&gt;"深",OR(AG105="準",AG105="深"),(NOT(OR(AND(AG105="準",OR(AF105="日",AF105="休",AG$17=1,AND(AH105&lt;&gt;"準",AH105&lt;&gt;"深",AF105="")),OR(AH105="休",AND(AH105="準",OR(AI105="休",AG$17=30,AI$18="×")),AG$17=31,AH$18="×",AH105="")),AND(AG105="深",OR(AF105="休",AG$17=1,AND(AH105&lt;&gt;"準",AH105&lt;&gt;"深",AF105="")),OR(AH105="休",AND(OR(AH105="準",AH105="深"),OR(AI105="休",AG$17=30,AI$18="×")),AG$17=31,AH$18="×",AH105="")))))),40,0))))</f>
        <v>0</v>
      </c>
      <c r="AH246" s="193">
        <f t="shared" ref="AH246" si="1674">IF(AND($D$1="二交代制",AH$17&gt;=1,AH$17&lt;=28,AH105="当",AI105="明",AJ105="休",AK105="当"),10,IF(AND($D$1="三交代制",AH$17&gt;=2,AH$17&lt;=30,OR(AH105="準",AH105="深"),OR(AI105="準",AI105="深"),OR(AJ105="準",AJ105="深")),20,IF(AND($D$1="二交代制",OR(AH105="当",AH105="明"),NOT(OR(AND(AH105="当",OR(AI105="明",AH$17=31,AI$18="×"),OR(AJ105="休",AH$17=30,AH$17=31,AJ$18="×")),AND(AH105="明",OR(AG105="当",AH$17=1),OR(AI105="休",AH$17=31,AI$18="×"))))),30,IF(AND($D$1="三交代制",AG105&lt;&gt;"準",AG105&lt;&gt;"深",OR(AH105="準",AH105="深"),(NOT(OR(AND(AH105="準",OR(AG105="日",AG105="休",AH$17=1,AND(AI105&lt;&gt;"準",AI105&lt;&gt;"深",AG105="")),OR(AI105="休",AND(AI105="準",OR(AJ105="休",AH$17=30,AJ$18="×")),AH$17=31,AI$18="×",AI105="")),AND(AH105="深",OR(AG105="休",AH$17=1,AND(AI105&lt;&gt;"準",AI105&lt;&gt;"深",AG105="")),OR(AI105="休",AND(OR(AI105="準",AI105="深"),OR(AJ105="休",AH$17=30,AJ$18="×")),AH$17=31,AI$18="×",AI105="")))))),40,0))))</f>
        <v>0</v>
      </c>
      <c r="AI246" s="193">
        <f t="shared" ref="AI246" si="1675">IF(AND($D$1="二交代制",AI$17&gt;=1,AI$17&lt;=28,AI105="当",AJ105="明",AK105="休",AL105="当"),10,IF(AND($D$1="三交代制",AI$17&gt;=2,AI$17&lt;=30,OR(AI105="準",AI105="深"),OR(AJ105="準",AJ105="深"),OR(AK105="準",AK105="深")),20,IF(AND($D$1="二交代制",OR(AI105="当",AI105="明"),NOT(OR(AND(AI105="当",OR(AJ105="明",AI$17=31,AJ$18="×"),OR(AK105="休",AI$17=30,AI$17=31,AK$18="×")),AND(AI105="明",OR(AH105="当",AI$17=1),OR(AJ105="休",AI$17=31,AJ$18="×"))))),30,IF(AND($D$1="三交代制",AH105&lt;&gt;"準",AH105&lt;&gt;"深",OR(AI105="準",AI105="深"),(NOT(OR(AND(AI105="準",OR(AH105="日",AH105="休",AI$17=1,AND(AJ105&lt;&gt;"準",AJ105&lt;&gt;"深",AH105="")),OR(AJ105="休",AND(AJ105="準",OR(AK105="休",AI$17=30,AK$18="×")),AI$17=31,AJ$18="×",AJ105="")),AND(AI105="深",OR(AH105="休",AI$17=1,AND(AJ105&lt;&gt;"準",AJ105&lt;&gt;"深",AH105="")),OR(AJ105="休",AND(OR(AJ105="準",AJ105="深"),OR(AK105="休",AI$17=30,AK$18="×")),AI$17=31,AJ$18="×",AJ105="")))))),40,0))))</f>
        <v>0</v>
      </c>
      <c r="AJ246" s="193">
        <f t="shared" ref="AJ246" si="1676">IF(AND($D$1="二交代制",AJ$17&gt;=1,AJ$17&lt;=28,AJ105="当",AK105="明",AL105="休",AM105="当"),10,IF(AND($D$1="三交代制",AJ$17&gt;=2,AJ$17&lt;=30,OR(AJ105="準",AJ105="深"),OR(AK105="準",AK105="深"),OR(AL105="準",AL105="深")),20,IF(AND($D$1="二交代制",OR(AJ105="当",AJ105="明"),NOT(OR(AND(AJ105="当",OR(AK105="明",AJ$17=31,AK$18="×"),OR(AL105="休",AJ$17=30,AJ$17=31,AL$18="×")),AND(AJ105="明",OR(AI105="当",AJ$17=1),OR(AK105="休",AJ$17=31,AK$18="×"))))),30,IF(AND($D$1="三交代制",AI105&lt;&gt;"準",AI105&lt;&gt;"深",OR(AJ105="準",AJ105="深"),(NOT(OR(AND(AJ105="準",OR(AI105="日",AI105="休",AJ$17=1,AND(AK105&lt;&gt;"準",AK105&lt;&gt;"深",AI105="")),OR(AK105="休",AND(AK105="準",OR(AL105="休",AJ$17=30,AL$18="×")),AJ$17=31,AK$18="×",AK105="")),AND(AJ105="深",OR(AI105="休",AJ$17=1,AND(AK105&lt;&gt;"準",AK105&lt;&gt;"深",AI105="")),OR(AK105="休",AND(OR(AK105="準",AK105="深"),OR(AL105="休",AJ$17=30,AL$18="×")),AJ$17=31,AK$18="×",AK105="")))))),40,0))))</f>
        <v>0</v>
      </c>
      <c r="AK246" s="193">
        <f t="shared" ref="AK246" si="1677">IF(AND($D$1="二交代制",AK$17&gt;=1,AK$17&lt;=28,AK105="当",AL105="明",AM105="休",AN105="当"),10,IF(AND($D$1="三交代制",AK$17&gt;=2,AK$17&lt;=30,OR(AK105="準",AK105="深"),OR(AL105="準",AL105="深"),OR(AM105="準",AM105="深")),20,IF(AND($D$1="二交代制",OR(AK105="当",AK105="明"),NOT(OR(AND(AK105="当",OR(AL105="明",AK$17=31,AL$18="×"),OR(AM105="休",AK$17=30,AK$17=31,AM$18="×")),AND(AK105="明",OR(AJ105="当",AK$17=1),OR(AL105="休",AK$17=31,AL$18="×"))))),30,IF(AND($D$1="三交代制",AJ105&lt;&gt;"準",AJ105&lt;&gt;"深",OR(AK105="準",AK105="深"),(NOT(OR(AND(AK105="準",OR(AJ105="日",AJ105="休",AK$17=1,AND(AL105&lt;&gt;"準",AL105&lt;&gt;"深",AJ105="")),OR(AL105="休",AND(AL105="準",OR(AM105="休",AK$17=30,AM$18="×")),AK$17=31,AL$18="×",AL105="")),AND(AK105="深",OR(AJ105="休",AK$17=1,AND(AL105&lt;&gt;"準",AL105&lt;&gt;"深",AJ105="")),OR(AL105="休",AND(OR(AL105="準",AL105="深"),OR(AM105="休",AK$17=30,AM$18="×")),AK$17=31,AL$18="×",AL105="")))))),40,0))))</f>
        <v>0</v>
      </c>
      <c r="AL246" s="193">
        <f t="shared" ref="AL246" si="1678">IF(AND($D$1="二交代制",AL$17&gt;=1,AL$17&lt;=28,AL105="当",AM105="明",AN105="休",AO105="当"),10,IF(AND($D$1="三交代制",AL$17&gt;=2,AL$17&lt;=30,OR(AL105="準",AL105="深"),OR(AM105="準",AM105="深"),OR(AN105="準",AN105="深")),20,IF(AND($D$1="二交代制",OR(AL105="当",AL105="明"),NOT(OR(AND(AL105="当",OR(AM105="明",AL$17=31,AM$18="×"),OR(AN105="休",AL$17=30,AL$17=31,AN$18="×")),AND(AL105="明",OR(AK105="当",AL$17=1),OR(AM105="休",AL$17=31,AM$18="×"))))),30,IF(AND($D$1="三交代制",AK105&lt;&gt;"準",AK105&lt;&gt;"深",OR(AL105="準",AL105="深"),(NOT(OR(AND(AL105="準",OR(AK105="日",AK105="休",AL$17=1,AND(AM105&lt;&gt;"準",AM105&lt;&gt;"深",AK105="")),OR(AM105="休",AND(AM105="準",OR(AN105="休",AL$17=30,AN$18="×")),AL$17=31,AM$18="×",AM105="")),AND(AL105="深",OR(AK105="休",AL$17=1,AND(AM105&lt;&gt;"準",AM105&lt;&gt;"深",AK105="")),OR(AM105="休",AND(OR(AM105="準",AM105="深"),OR(AN105="休",AL$17=30,AN$18="×")),AL$17=31,AM$18="×",AM105="")))))),40,0))))</f>
        <v>0</v>
      </c>
      <c r="AM246" s="193">
        <f t="shared" ref="AM246" si="1679">IF(AND($D$1="二交代制",AM$17&gt;=1,AM$17&lt;=28,AM105="当",AN105="明",AO105="休",AP105="当"),10,IF(AND($D$1="三交代制",AM$17&gt;=2,AM$17&lt;=30,OR(AM105="準",AM105="深"),OR(AN105="準",AN105="深"),OR(AO105="準",AO105="深")),20,IF(AND($D$1="二交代制",OR(AM105="当",AM105="明"),NOT(OR(AND(AM105="当",OR(AN105="明",AM$17=31,AN$18="×"),OR(AO105="休",AM$17=30,AM$17=31,AO$18="×")),AND(AM105="明",OR(AL105="当",AM$17=1),OR(AN105="休",AM$17=31,AN$18="×"))))),30,IF(AND($D$1="三交代制",AL105&lt;&gt;"準",AL105&lt;&gt;"深",OR(AM105="準",AM105="深"),(NOT(OR(AND(AM105="準",OR(AL105="日",AL105="休",AM$17=1,AND(AN105&lt;&gt;"準",AN105&lt;&gt;"深",AL105="")),OR(AN105="休",AND(AN105="準",OR(AO105="休",AM$17=30,AO$18="×")),AM$17=31,AN$18="×",AN105="")),AND(AM105="深",OR(AL105="休",AM$17=1,AND(AN105&lt;&gt;"準",AN105&lt;&gt;"深",AL105="")),OR(AN105="休",AND(OR(AN105="準",AN105="深"),OR(AO105="休",AM$17=30,AO$18="×")),AM$17=31,AN$18="×",AN105="")))))),40,0))))</f>
        <v>0</v>
      </c>
      <c r="AN246" s="193">
        <f t="shared" ref="AN246" si="1680">IF(AND($D$1="二交代制",AN$17&gt;=1,AN$17&lt;=28,AN105="当",AO105="明",AP105="休",AQ105="当"),10,IF(AND($D$1="三交代制",AN$17&gt;=2,AN$17&lt;=30,OR(AN105="準",AN105="深"),OR(AO105="準",AO105="深"),OR(AP105="準",AP105="深")),20,IF(AND($D$1="二交代制",OR(AN105="当",AN105="明"),NOT(OR(AND(AN105="当",OR(AO105="明",AN$17=31,AO$18="×"),OR(AP105="休",AN$17=30,AN$17=31,AP$18="×")),AND(AN105="明",OR(AM105="当",AN$17=1),OR(AO105="休",AN$17=31,AO$18="×"))))),30,IF(AND($D$1="三交代制",AM105&lt;&gt;"準",AM105&lt;&gt;"深",OR(AN105="準",AN105="深"),(NOT(OR(AND(AN105="準",OR(AM105="日",AM105="休",AN$17=1,AND(AO105&lt;&gt;"準",AO105&lt;&gt;"深",AM105="")),OR(AO105="休",AND(AO105="準",OR(AP105="休",AN$17=30,AP$18="×")),AN$17=31,AO$18="×",AO105="")),AND(AN105="深",OR(AM105="休",AN$17=1,AND(AO105&lt;&gt;"準",AO105&lt;&gt;"深",AM105="")),OR(AO105="休",AND(OR(AO105="準",AO105="深"),OR(AP105="休",AN$17=30,AP$18="×")),AN$17=31,AO$18="×",AO105="")))))),40,0))))</f>
        <v>0</v>
      </c>
      <c r="AO246" s="193">
        <f t="shared" ref="AO246" si="1681">IF(AND($D$1="二交代制",AO$17&gt;=1,AO$17&lt;=28,AO105="当",AP105="明",AQ105="休",AR105="当"),10,IF(AND($D$1="三交代制",AO$17&gt;=2,AO$17&lt;=30,OR(AO105="準",AO105="深"),OR(AP105="準",AP105="深"),OR(AQ105="準",AQ105="深")),20,IF(AND($D$1="二交代制",OR(AO105="当",AO105="明"),NOT(OR(AND(AO105="当",OR(AP105="明",AO$17=31,AP$18="×"),OR(AQ105="休",AO$17=30,AO$17=31,AQ$18="×")),AND(AO105="明",OR(AN105="当",AO$17=1),OR(AP105="休",AO$17=31,AP$18="×"))))),30,IF(AND($D$1="三交代制",AN105&lt;&gt;"準",AN105&lt;&gt;"深",OR(AO105="準",AO105="深"),(NOT(OR(AND(AO105="準",OR(AN105="日",AN105="休",AO$17=1,AND(AP105&lt;&gt;"準",AP105&lt;&gt;"深",AN105="")),OR(AP105="休",AND(AP105="準",OR(AQ105="休",AO$17=30,AQ$18="×")),AO$17=31,AP$18="×",AP105="")),AND(AO105="深",OR(AN105="休",AO$17=1,AND(AP105&lt;&gt;"準",AP105&lt;&gt;"深",AN105="")),OR(AP105="休",AND(OR(AP105="準",AP105="深"),OR(AQ105="休",AO$17=30,AQ$18="×")),AO$17=31,AP$18="×",AP105="")))))),40,0))))</f>
        <v>0</v>
      </c>
      <c r="AP246" s="100"/>
      <c r="AQ246" s="100"/>
    </row>
    <row r="247" spans="4:43" x14ac:dyDescent="0.4">
      <c r="D247" s="104"/>
      <c r="E247" s="104"/>
      <c r="F247" s="104"/>
      <c r="G247" s="104"/>
      <c r="H247" s="104"/>
      <c r="I247" s="307"/>
      <c r="J247" s="202"/>
      <c r="K247" s="193"/>
      <c r="L247" s="193"/>
      <c r="M247" s="193"/>
      <c r="N247" s="193"/>
      <c r="O247" s="193"/>
      <c r="P247" s="193"/>
      <c r="Q247" s="193"/>
      <c r="R247" s="193"/>
      <c r="S247" s="193"/>
      <c r="T247" s="193"/>
      <c r="U247" s="193"/>
      <c r="V247" s="193"/>
      <c r="W247" s="193"/>
      <c r="X247" s="193"/>
      <c r="Y247" s="193"/>
      <c r="Z247" s="193"/>
      <c r="AA247" s="193"/>
      <c r="AB247" s="193"/>
      <c r="AC247" s="193"/>
      <c r="AD247" s="193"/>
      <c r="AE247" s="193"/>
      <c r="AF247" s="193"/>
      <c r="AG247" s="193"/>
      <c r="AH247" s="193"/>
      <c r="AI247" s="193"/>
      <c r="AJ247" s="193"/>
      <c r="AK247" s="193"/>
      <c r="AL247" s="193"/>
      <c r="AM247" s="193"/>
      <c r="AN247" s="193"/>
      <c r="AO247" s="193"/>
      <c r="AP247" s="100"/>
      <c r="AQ247" s="100"/>
    </row>
    <row r="248" spans="4:43" x14ac:dyDescent="0.4">
      <c r="D248" s="104"/>
      <c r="E248" s="104"/>
      <c r="F248" s="104"/>
      <c r="G248" s="104"/>
      <c r="H248" s="104"/>
      <c r="I248" s="307"/>
      <c r="J248" s="201" t="str">
        <f t="shared" ref="J248" si="1682">E107</f>
        <v>皆川</v>
      </c>
      <c r="K248" s="193">
        <f t="shared" ref="K248" si="1683">IF(AND($D$1="二交代制",K$17&gt;=1,K$17&lt;=28,K107="当",L107="明",M107="休",N107="当"),10,IF(AND($D$1="三交代制",K$17&gt;=2,K$17&lt;=30,OR(K107="準",K107="深"),OR(L107="準",L107="深"),OR(M107="準",M107="深")),20,IF(AND($D$1="二交代制",OR(K107="当",K107="明"),NOT(OR(AND(K107="当",OR(L107="明",K$17=31,L$18="×"),OR(M107="休",K$17=30,K$17=31,M$18="×")),AND(K107="明",OR(J107="当",K$17=1),OR(L107="休",K$17=31,L$18="×"))))),30,IF(AND($D$1="三交代制",J107&lt;&gt;"準",J107&lt;&gt;"深",OR(K107="準",K107="深"),(NOT(OR(AND(K107="準",OR(J107="日",J107="休",K$17=1,AND(L107&lt;&gt;"準",L107&lt;&gt;"深",J107="")),OR(L107="休",AND(L107="準",OR(M107="休",K$17=30,M$18="×")),K$17=31,L$18="×",L107="")),AND(K107="深",OR(J107="休",K$17=1,AND(L107&lt;&gt;"準",L107&lt;&gt;"深",J107="")),OR(L107="休",AND(OR(L107="準",L107="深"),OR(M107="休",K$17=30,M$18="×")),K$17=31,L$18="×",L107="")))))),40,0))))</f>
        <v>0</v>
      </c>
      <c r="L248" s="193">
        <f t="shared" ref="L248" si="1684">IF(AND($D$1="二交代制",L$17&gt;=1,L$17&lt;=28,L107="当",M107="明",N107="休",O107="当"),10,IF(AND($D$1="三交代制",L$17&gt;=2,L$17&lt;=30,OR(L107="準",L107="深"),OR(M107="準",M107="深"),OR(N107="準",N107="深")),20,IF(AND($D$1="二交代制",OR(L107="当",L107="明"),NOT(OR(AND(L107="当",OR(M107="明",L$17=31,M$18="×"),OR(N107="休",L$17=30,L$17=31,N$18="×")),AND(L107="明",OR(K107="当",L$17=1),OR(M107="休",L$17=31,M$18="×"))))),30,IF(AND($D$1="三交代制",K107&lt;&gt;"準",K107&lt;&gt;"深",OR(L107="準",L107="深"),(NOT(OR(AND(L107="準",OR(K107="日",K107="休",L$17=1,AND(M107&lt;&gt;"準",M107&lt;&gt;"深",K107="")),OR(M107="休",AND(M107="準",OR(N107="休",L$17=30,N$18="×")),L$17=31,M$18="×",M107="")),AND(L107="深",OR(K107="休",L$17=1,AND(M107&lt;&gt;"準",M107&lt;&gt;"深",K107="")),OR(M107="休",AND(OR(M107="準",M107="深"),OR(N107="休",L$17=30,N$18="×")),L$17=31,M$18="×",M107="")))))),40,0))))</f>
        <v>0</v>
      </c>
      <c r="M248" s="193">
        <f t="shared" ref="M248" si="1685">IF(AND($D$1="二交代制",M$17&gt;=1,M$17&lt;=28,M107="当",N107="明",O107="休",P107="当"),10,IF(AND($D$1="三交代制",M$17&gt;=2,M$17&lt;=30,OR(M107="準",M107="深"),OR(N107="準",N107="深"),OR(O107="準",O107="深")),20,IF(AND($D$1="二交代制",OR(M107="当",M107="明"),NOT(OR(AND(M107="当",OR(N107="明",M$17=31,N$18="×"),OR(O107="休",M$17=30,M$17=31,O$18="×")),AND(M107="明",OR(L107="当",M$17=1),OR(N107="休",M$17=31,N$18="×"))))),30,IF(AND($D$1="三交代制",L107&lt;&gt;"準",L107&lt;&gt;"深",OR(M107="準",M107="深"),(NOT(OR(AND(M107="準",OR(L107="日",L107="休",M$17=1,AND(N107&lt;&gt;"準",N107&lt;&gt;"深",L107="")),OR(N107="休",AND(N107="準",OR(O107="休",M$17=30,O$18="×")),M$17=31,N$18="×",N107="")),AND(M107="深",OR(L107="休",M$17=1,AND(N107&lt;&gt;"準",N107&lt;&gt;"深",L107="")),OR(N107="休",AND(OR(N107="準",N107="深"),OR(O107="休",M$17=30,O$18="×")),M$17=31,N$18="×",N107="")))))),40,0))))</f>
        <v>0</v>
      </c>
      <c r="N248" s="193">
        <f t="shared" ref="N248" si="1686">IF(AND($D$1="二交代制",N$17&gt;=1,N$17&lt;=28,N107="当",O107="明",P107="休",Q107="当"),10,IF(AND($D$1="三交代制",N$17&gt;=2,N$17&lt;=30,OR(N107="準",N107="深"),OR(O107="準",O107="深"),OR(P107="準",P107="深")),20,IF(AND($D$1="二交代制",OR(N107="当",N107="明"),NOT(OR(AND(N107="当",OR(O107="明",N$17=31,O$18="×"),OR(P107="休",N$17=30,N$17=31,P$18="×")),AND(N107="明",OR(M107="当",N$17=1),OR(O107="休",N$17=31,O$18="×"))))),30,IF(AND($D$1="三交代制",M107&lt;&gt;"準",M107&lt;&gt;"深",OR(N107="準",N107="深"),(NOT(OR(AND(N107="準",OR(M107="日",M107="休",N$17=1,AND(O107&lt;&gt;"準",O107&lt;&gt;"深",M107="")),OR(O107="休",AND(O107="準",OR(P107="休",N$17=30,P$18="×")),N$17=31,O$18="×",O107="")),AND(N107="深",OR(M107="休",N$17=1,AND(O107&lt;&gt;"準",O107&lt;&gt;"深",M107="")),OR(O107="休",AND(OR(O107="準",O107="深"),OR(P107="休",N$17=30,P$18="×")),N$17=31,O$18="×",O107="")))))),40,0))))</f>
        <v>0</v>
      </c>
      <c r="O248" s="193">
        <f t="shared" ref="O248" si="1687">IF(AND($D$1="二交代制",O$17&gt;=1,O$17&lt;=28,O107="当",P107="明",Q107="休",R107="当"),10,IF(AND($D$1="三交代制",O$17&gt;=2,O$17&lt;=30,OR(O107="準",O107="深"),OR(P107="準",P107="深"),OR(Q107="準",Q107="深")),20,IF(AND($D$1="二交代制",OR(O107="当",O107="明"),NOT(OR(AND(O107="当",OR(P107="明",O$17=31,P$18="×"),OR(Q107="休",O$17=30,O$17=31,Q$18="×")),AND(O107="明",OR(N107="当",O$17=1),OR(P107="休",O$17=31,P$18="×"))))),30,IF(AND($D$1="三交代制",N107&lt;&gt;"準",N107&lt;&gt;"深",OR(O107="準",O107="深"),(NOT(OR(AND(O107="準",OR(N107="日",N107="休",O$17=1,AND(P107&lt;&gt;"準",P107&lt;&gt;"深",N107="")),OR(P107="休",AND(P107="準",OR(Q107="休",O$17=30,Q$18="×")),O$17=31,P$18="×",P107="")),AND(O107="深",OR(N107="休",O$17=1,AND(P107&lt;&gt;"準",P107&lt;&gt;"深",N107="")),OR(P107="休",AND(OR(P107="準",P107="深"),OR(Q107="休",O$17=30,Q$18="×")),O$17=31,P$18="×",P107="")))))),40,0))))</f>
        <v>0</v>
      </c>
      <c r="P248" s="193">
        <f t="shared" ref="P248" si="1688">IF(AND($D$1="二交代制",P$17&gt;=1,P$17&lt;=28,P107="当",Q107="明",R107="休",S107="当"),10,IF(AND($D$1="三交代制",P$17&gt;=2,P$17&lt;=30,OR(P107="準",P107="深"),OR(Q107="準",Q107="深"),OR(R107="準",R107="深")),20,IF(AND($D$1="二交代制",OR(P107="当",P107="明"),NOT(OR(AND(P107="当",OR(Q107="明",P$17=31,Q$18="×"),OR(R107="休",P$17=30,P$17=31,R$18="×")),AND(P107="明",OR(O107="当",P$17=1),OR(Q107="休",P$17=31,Q$18="×"))))),30,IF(AND($D$1="三交代制",O107&lt;&gt;"準",O107&lt;&gt;"深",OR(P107="準",P107="深"),(NOT(OR(AND(P107="準",OR(O107="日",O107="休",P$17=1,AND(Q107&lt;&gt;"準",Q107&lt;&gt;"深",O107="")),OR(Q107="休",AND(Q107="準",OR(R107="休",P$17=30,R$18="×")),P$17=31,Q$18="×",Q107="")),AND(P107="深",OR(O107="休",P$17=1,AND(Q107&lt;&gt;"準",Q107&lt;&gt;"深",O107="")),OR(Q107="休",AND(OR(Q107="準",Q107="深"),OR(R107="休",P$17=30,R$18="×")),P$17=31,Q$18="×",Q107="")))))),40,0))))</f>
        <v>0</v>
      </c>
      <c r="Q248" s="193">
        <f t="shared" ref="Q248" si="1689">IF(AND($D$1="二交代制",Q$17&gt;=1,Q$17&lt;=28,Q107="当",R107="明",S107="休",T107="当"),10,IF(AND($D$1="三交代制",Q$17&gt;=2,Q$17&lt;=30,OR(Q107="準",Q107="深"),OR(R107="準",R107="深"),OR(S107="準",S107="深")),20,IF(AND($D$1="二交代制",OR(Q107="当",Q107="明"),NOT(OR(AND(Q107="当",OR(R107="明",Q$17=31,R$18="×"),OR(S107="休",Q$17=30,Q$17=31,S$18="×")),AND(Q107="明",OR(P107="当",Q$17=1),OR(R107="休",Q$17=31,R$18="×"))))),30,IF(AND($D$1="三交代制",P107&lt;&gt;"準",P107&lt;&gt;"深",OR(Q107="準",Q107="深"),(NOT(OR(AND(Q107="準",OR(P107="日",P107="休",Q$17=1,AND(R107&lt;&gt;"準",R107&lt;&gt;"深",P107="")),OR(R107="休",AND(R107="準",OR(S107="休",Q$17=30,S$18="×")),Q$17=31,R$18="×",R107="")),AND(Q107="深",OR(P107="休",Q$17=1,AND(R107&lt;&gt;"準",R107&lt;&gt;"深",P107="")),OR(R107="休",AND(OR(R107="準",R107="深"),OR(S107="休",Q$17=30,S$18="×")),Q$17=31,R$18="×",R107="")))))),40,0))))</f>
        <v>0</v>
      </c>
      <c r="R248" s="193">
        <f t="shared" ref="R248" si="1690">IF(AND($D$1="二交代制",R$17&gt;=1,R$17&lt;=28,R107="当",S107="明",T107="休",U107="当"),10,IF(AND($D$1="三交代制",R$17&gt;=2,R$17&lt;=30,OR(R107="準",R107="深"),OR(S107="準",S107="深"),OR(T107="準",T107="深")),20,IF(AND($D$1="二交代制",OR(R107="当",R107="明"),NOT(OR(AND(R107="当",OR(S107="明",R$17=31,S$18="×"),OR(T107="休",R$17=30,R$17=31,T$18="×")),AND(R107="明",OR(Q107="当",R$17=1),OR(S107="休",R$17=31,S$18="×"))))),30,IF(AND($D$1="三交代制",Q107&lt;&gt;"準",Q107&lt;&gt;"深",OR(R107="準",R107="深"),(NOT(OR(AND(R107="準",OR(Q107="日",Q107="休",R$17=1,AND(S107&lt;&gt;"準",S107&lt;&gt;"深",Q107="")),OR(S107="休",AND(S107="準",OR(T107="休",R$17=30,T$18="×")),R$17=31,S$18="×",S107="")),AND(R107="深",OR(Q107="休",R$17=1,AND(S107&lt;&gt;"準",S107&lt;&gt;"深",Q107="")),OR(S107="休",AND(OR(S107="準",S107="深"),OR(T107="休",R$17=30,T$18="×")),R$17=31,S$18="×",S107="")))))),40,0))))</f>
        <v>0</v>
      </c>
      <c r="S248" s="193">
        <f t="shared" ref="S248" si="1691">IF(AND($D$1="二交代制",S$17&gt;=1,S$17&lt;=28,S107="当",T107="明",U107="休",V107="当"),10,IF(AND($D$1="三交代制",S$17&gt;=2,S$17&lt;=30,OR(S107="準",S107="深"),OR(T107="準",T107="深"),OR(U107="準",U107="深")),20,IF(AND($D$1="二交代制",OR(S107="当",S107="明"),NOT(OR(AND(S107="当",OR(T107="明",S$17=31,T$18="×"),OR(U107="休",S$17=30,S$17=31,U$18="×")),AND(S107="明",OR(R107="当",S$17=1),OR(T107="休",S$17=31,T$18="×"))))),30,IF(AND($D$1="三交代制",R107&lt;&gt;"準",R107&lt;&gt;"深",OR(S107="準",S107="深"),(NOT(OR(AND(S107="準",OR(R107="日",R107="休",S$17=1,AND(T107&lt;&gt;"準",T107&lt;&gt;"深",R107="")),OR(T107="休",AND(T107="準",OR(U107="休",S$17=30,U$18="×")),S$17=31,T$18="×",T107="")),AND(S107="深",OR(R107="休",S$17=1,AND(T107&lt;&gt;"準",T107&lt;&gt;"深",R107="")),OR(T107="休",AND(OR(T107="準",T107="深"),OR(U107="休",S$17=30,U$18="×")),S$17=31,T$18="×",T107="")))))),40,0))))</f>
        <v>0</v>
      </c>
      <c r="T248" s="193">
        <f t="shared" ref="T248" si="1692">IF(AND($D$1="二交代制",T$17&gt;=1,T$17&lt;=28,T107="当",U107="明",V107="休",W107="当"),10,IF(AND($D$1="三交代制",T$17&gt;=2,T$17&lt;=30,OR(T107="準",T107="深"),OR(U107="準",U107="深"),OR(V107="準",V107="深")),20,IF(AND($D$1="二交代制",OR(T107="当",T107="明"),NOT(OR(AND(T107="当",OR(U107="明",T$17=31,U$18="×"),OR(V107="休",T$17=30,T$17=31,V$18="×")),AND(T107="明",OR(S107="当",T$17=1),OR(U107="休",T$17=31,U$18="×"))))),30,IF(AND($D$1="三交代制",S107&lt;&gt;"準",S107&lt;&gt;"深",OR(T107="準",T107="深"),(NOT(OR(AND(T107="準",OR(S107="日",S107="休",T$17=1,AND(U107&lt;&gt;"準",U107&lt;&gt;"深",S107="")),OR(U107="休",AND(U107="準",OR(V107="休",T$17=30,V$18="×")),T$17=31,U$18="×",U107="")),AND(T107="深",OR(S107="休",T$17=1,AND(U107&lt;&gt;"準",U107&lt;&gt;"深",S107="")),OR(U107="休",AND(OR(U107="準",U107="深"),OR(V107="休",T$17=30,V$18="×")),T$17=31,U$18="×",U107="")))))),40,0))))</f>
        <v>0</v>
      </c>
      <c r="U248" s="193">
        <f t="shared" ref="U248" si="1693">IF(AND($D$1="二交代制",U$17&gt;=1,U$17&lt;=28,U107="当",V107="明",W107="休",X107="当"),10,IF(AND($D$1="三交代制",U$17&gt;=2,U$17&lt;=30,OR(U107="準",U107="深"),OR(V107="準",V107="深"),OR(W107="準",W107="深")),20,IF(AND($D$1="二交代制",OR(U107="当",U107="明"),NOT(OR(AND(U107="当",OR(V107="明",U$17=31,V$18="×"),OR(W107="休",U$17=30,U$17=31,W$18="×")),AND(U107="明",OR(T107="当",U$17=1),OR(V107="休",U$17=31,V$18="×"))))),30,IF(AND($D$1="三交代制",T107&lt;&gt;"準",T107&lt;&gt;"深",OR(U107="準",U107="深"),(NOT(OR(AND(U107="準",OR(T107="日",T107="休",U$17=1,AND(V107&lt;&gt;"準",V107&lt;&gt;"深",T107="")),OR(V107="休",AND(V107="準",OR(W107="休",U$17=30,W$18="×")),U$17=31,V$18="×",V107="")),AND(U107="深",OR(T107="休",U$17=1,AND(V107&lt;&gt;"準",V107&lt;&gt;"深",T107="")),OR(V107="休",AND(OR(V107="準",V107="深"),OR(W107="休",U$17=30,W$18="×")),U$17=31,V$18="×",V107="")))))),40,0))))</f>
        <v>0</v>
      </c>
      <c r="V248" s="193">
        <f t="shared" ref="V248" si="1694">IF(AND($D$1="二交代制",V$17&gt;=1,V$17&lt;=28,V107="当",W107="明",X107="休",Y107="当"),10,IF(AND($D$1="三交代制",V$17&gt;=2,V$17&lt;=30,OR(V107="準",V107="深"),OR(W107="準",W107="深"),OR(X107="準",X107="深")),20,IF(AND($D$1="二交代制",OR(V107="当",V107="明"),NOT(OR(AND(V107="当",OR(W107="明",V$17=31,W$18="×"),OR(X107="休",V$17=30,V$17=31,X$18="×")),AND(V107="明",OR(U107="当",V$17=1),OR(W107="休",V$17=31,W$18="×"))))),30,IF(AND($D$1="三交代制",U107&lt;&gt;"準",U107&lt;&gt;"深",OR(V107="準",V107="深"),(NOT(OR(AND(V107="準",OR(U107="日",U107="休",V$17=1,AND(W107&lt;&gt;"準",W107&lt;&gt;"深",U107="")),OR(W107="休",AND(W107="準",OR(X107="休",V$17=30,X$18="×")),V$17=31,W$18="×",W107="")),AND(V107="深",OR(U107="休",V$17=1,AND(W107&lt;&gt;"準",W107&lt;&gt;"深",U107="")),OR(W107="休",AND(OR(W107="準",W107="深"),OR(X107="休",V$17=30,X$18="×")),V$17=31,W$18="×",W107="")))))),40,0))))</f>
        <v>0</v>
      </c>
      <c r="W248" s="193">
        <f t="shared" ref="W248" si="1695">IF(AND($D$1="二交代制",W$17&gt;=1,W$17&lt;=28,W107="当",X107="明",Y107="休",Z107="当"),10,IF(AND($D$1="三交代制",W$17&gt;=2,W$17&lt;=30,OR(W107="準",W107="深"),OR(X107="準",X107="深"),OR(Y107="準",Y107="深")),20,IF(AND($D$1="二交代制",OR(W107="当",W107="明"),NOT(OR(AND(W107="当",OR(X107="明",W$17=31,X$18="×"),OR(Y107="休",W$17=30,W$17=31,Y$18="×")),AND(W107="明",OR(V107="当",W$17=1),OR(X107="休",W$17=31,X$18="×"))))),30,IF(AND($D$1="三交代制",V107&lt;&gt;"準",V107&lt;&gt;"深",OR(W107="準",W107="深"),(NOT(OR(AND(W107="準",OR(V107="日",V107="休",W$17=1,AND(X107&lt;&gt;"準",X107&lt;&gt;"深",V107="")),OR(X107="休",AND(X107="準",OR(Y107="休",W$17=30,Y$18="×")),W$17=31,X$18="×",X107="")),AND(W107="深",OR(V107="休",W$17=1,AND(X107&lt;&gt;"準",X107&lt;&gt;"深",V107="")),OR(X107="休",AND(OR(X107="準",X107="深"),OR(Y107="休",W$17=30,Y$18="×")),W$17=31,X$18="×",X107="")))))),40,0))))</f>
        <v>0</v>
      </c>
      <c r="X248" s="193">
        <f t="shared" ref="X248" si="1696">IF(AND($D$1="二交代制",X$17&gt;=1,X$17&lt;=28,X107="当",Y107="明",Z107="休",AA107="当"),10,IF(AND($D$1="三交代制",X$17&gt;=2,X$17&lt;=30,OR(X107="準",X107="深"),OR(Y107="準",Y107="深"),OR(Z107="準",Z107="深")),20,IF(AND($D$1="二交代制",OR(X107="当",X107="明"),NOT(OR(AND(X107="当",OR(Y107="明",X$17=31,Y$18="×"),OR(Z107="休",X$17=30,X$17=31,Z$18="×")),AND(X107="明",OR(W107="当",X$17=1),OR(Y107="休",X$17=31,Y$18="×"))))),30,IF(AND($D$1="三交代制",W107&lt;&gt;"準",W107&lt;&gt;"深",OR(X107="準",X107="深"),(NOT(OR(AND(X107="準",OR(W107="日",W107="休",X$17=1,AND(Y107&lt;&gt;"準",Y107&lt;&gt;"深",W107="")),OR(Y107="休",AND(Y107="準",OR(Z107="休",X$17=30,Z$18="×")),X$17=31,Y$18="×",Y107="")),AND(X107="深",OR(W107="休",X$17=1,AND(Y107&lt;&gt;"準",Y107&lt;&gt;"深",W107="")),OR(Y107="休",AND(OR(Y107="準",Y107="深"),OR(Z107="休",X$17=30,Z$18="×")),X$17=31,Y$18="×",Y107="")))))),40,0))))</f>
        <v>0</v>
      </c>
      <c r="Y248" s="193">
        <f t="shared" ref="Y248" si="1697">IF(AND($D$1="二交代制",Y$17&gt;=1,Y$17&lt;=28,Y107="当",Z107="明",AA107="休",AB107="当"),10,IF(AND($D$1="三交代制",Y$17&gt;=2,Y$17&lt;=30,OR(Y107="準",Y107="深"),OR(Z107="準",Z107="深"),OR(AA107="準",AA107="深")),20,IF(AND($D$1="二交代制",OR(Y107="当",Y107="明"),NOT(OR(AND(Y107="当",OR(Z107="明",Y$17=31,Z$18="×"),OR(AA107="休",Y$17=30,Y$17=31,AA$18="×")),AND(Y107="明",OR(X107="当",Y$17=1),OR(Z107="休",Y$17=31,Z$18="×"))))),30,IF(AND($D$1="三交代制",X107&lt;&gt;"準",X107&lt;&gt;"深",OR(Y107="準",Y107="深"),(NOT(OR(AND(Y107="準",OR(X107="日",X107="休",Y$17=1,AND(Z107&lt;&gt;"準",Z107&lt;&gt;"深",X107="")),OR(Z107="休",AND(Z107="準",OR(AA107="休",Y$17=30,AA$18="×")),Y$17=31,Z$18="×",Z107="")),AND(Y107="深",OR(X107="休",Y$17=1,AND(Z107&lt;&gt;"準",Z107&lt;&gt;"深",X107="")),OR(Z107="休",AND(OR(Z107="準",Z107="深"),OR(AA107="休",Y$17=30,AA$18="×")),Y$17=31,Z$18="×",Z107="")))))),40,0))))</f>
        <v>0</v>
      </c>
      <c r="Z248" s="193">
        <f t="shared" ref="Z248" si="1698">IF(AND($D$1="二交代制",Z$17&gt;=1,Z$17&lt;=28,Z107="当",AA107="明",AB107="休",AC107="当"),10,IF(AND($D$1="三交代制",Z$17&gt;=2,Z$17&lt;=30,OR(Z107="準",Z107="深"),OR(AA107="準",AA107="深"),OR(AB107="準",AB107="深")),20,IF(AND($D$1="二交代制",OR(Z107="当",Z107="明"),NOT(OR(AND(Z107="当",OR(AA107="明",Z$17=31,AA$18="×"),OR(AB107="休",Z$17=30,Z$17=31,AB$18="×")),AND(Z107="明",OR(Y107="当",Z$17=1),OR(AA107="休",Z$17=31,AA$18="×"))))),30,IF(AND($D$1="三交代制",Y107&lt;&gt;"準",Y107&lt;&gt;"深",OR(Z107="準",Z107="深"),(NOT(OR(AND(Z107="準",OR(Y107="日",Y107="休",Z$17=1,AND(AA107&lt;&gt;"準",AA107&lt;&gt;"深",Y107="")),OR(AA107="休",AND(AA107="準",OR(AB107="休",Z$17=30,AB$18="×")),Z$17=31,AA$18="×",AA107="")),AND(Z107="深",OR(Y107="休",Z$17=1,AND(AA107&lt;&gt;"準",AA107&lt;&gt;"深",Y107="")),OR(AA107="休",AND(OR(AA107="準",AA107="深"),OR(AB107="休",Z$17=30,AB$18="×")),Z$17=31,AA$18="×",AA107="")))))),40,0))))</f>
        <v>0</v>
      </c>
      <c r="AA248" s="193">
        <f t="shared" ref="AA248" si="1699">IF(AND($D$1="二交代制",AA$17&gt;=1,AA$17&lt;=28,AA107="当",AB107="明",AC107="休",AD107="当"),10,IF(AND($D$1="三交代制",AA$17&gt;=2,AA$17&lt;=30,OR(AA107="準",AA107="深"),OR(AB107="準",AB107="深"),OR(AC107="準",AC107="深")),20,IF(AND($D$1="二交代制",OR(AA107="当",AA107="明"),NOT(OR(AND(AA107="当",OR(AB107="明",AA$17=31,AB$18="×"),OR(AC107="休",AA$17=30,AA$17=31,AC$18="×")),AND(AA107="明",OR(Z107="当",AA$17=1),OR(AB107="休",AA$17=31,AB$18="×"))))),30,IF(AND($D$1="三交代制",Z107&lt;&gt;"準",Z107&lt;&gt;"深",OR(AA107="準",AA107="深"),(NOT(OR(AND(AA107="準",OR(Z107="日",Z107="休",AA$17=1,AND(AB107&lt;&gt;"準",AB107&lt;&gt;"深",Z107="")),OR(AB107="休",AND(AB107="準",OR(AC107="休",AA$17=30,AC$18="×")),AA$17=31,AB$18="×",AB107="")),AND(AA107="深",OR(Z107="休",AA$17=1,AND(AB107&lt;&gt;"準",AB107&lt;&gt;"深",Z107="")),OR(AB107="休",AND(OR(AB107="準",AB107="深"),OR(AC107="休",AA$17=30,AC$18="×")),AA$17=31,AB$18="×",AB107="")))))),40,0))))</f>
        <v>0</v>
      </c>
      <c r="AB248" s="193">
        <f t="shared" ref="AB248" si="1700">IF(AND($D$1="二交代制",AB$17&gt;=1,AB$17&lt;=28,AB107="当",AC107="明",AD107="休",AE107="当"),10,IF(AND($D$1="三交代制",AB$17&gt;=2,AB$17&lt;=30,OR(AB107="準",AB107="深"),OR(AC107="準",AC107="深"),OR(AD107="準",AD107="深")),20,IF(AND($D$1="二交代制",OR(AB107="当",AB107="明"),NOT(OR(AND(AB107="当",OR(AC107="明",AB$17=31,AC$18="×"),OR(AD107="休",AB$17=30,AB$17=31,AD$18="×")),AND(AB107="明",OR(AA107="当",AB$17=1),OR(AC107="休",AB$17=31,AC$18="×"))))),30,IF(AND($D$1="三交代制",AA107&lt;&gt;"準",AA107&lt;&gt;"深",OR(AB107="準",AB107="深"),(NOT(OR(AND(AB107="準",OR(AA107="日",AA107="休",AB$17=1,AND(AC107&lt;&gt;"準",AC107&lt;&gt;"深",AA107="")),OR(AC107="休",AND(AC107="準",OR(AD107="休",AB$17=30,AD$18="×")),AB$17=31,AC$18="×",AC107="")),AND(AB107="深",OR(AA107="休",AB$17=1,AND(AC107&lt;&gt;"準",AC107&lt;&gt;"深",AA107="")),OR(AC107="休",AND(OR(AC107="準",AC107="深"),OR(AD107="休",AB$17=30,AD$18="×")),AB$17=31,AC$18="×",AC107="")))))),40,0))))</f>
        <v>0</v>
      </c>
      <c r="AC248" s="193">
        <f t="shared" ref="AC248" si="1701">IF(AND($D$1="二交代制",AC$17&gt;=1,AC$17&lt;=28,AC107="当",AD107="明",AE107="休",AF107="当"),10,IF(AND($D$1="三交代制",AC$17&gt;=2,AC$17&lt;=30,OR(AC107="準",AC107="深"),OR(AD107="準",AD107="深"),OR(AE107="準",AE107="深")),20,IF(AND($D$1="二交代制",OR(AC107="当",AC107="明"),NOT(OR(AND(AC107="当",OR(AD107="明",AC$17=31,AD$18="×"),OR(AE107="休",AC$17=30,AC$17=31,AE$18="×")),AND(AC107="明",OR(AB107="当",AC$17=1),OR(AD107="休",AC$17=31,AD$18="×"))))),30,IF(AND($D$1="三交代制",AB107&lt;&gt;"準",AB107&lt;&gt;"深",OR(AC107="準",AC107="深"),(NOT(OR(AND(AC107="準",OR(AB107="日",AB107="休",AC$17=1,AND(AD107&lt;&gt;"準",AD107&lt;&gt;"深",AB107="")),OR(AD107="休",AND(AD107="準",OR(AE107="休",AC$17=30,AE$18="×")),AC$17=31,AD$18="×",AD107="")),AND(AC107="深",OR(AB107="休",AC$17=1,AND(AD107&lt;&gt;"準",AD107&lt;&gt;"深",AB107="")),OR(AD107="休",AND(OR(AD107="準",AD107="深"),OR(AE107="休",AC$17=30,AE$18="×")),AC$17=31,AD$18="×",AD107="")))))),40,0))))</f>
        <v>0</v>
      </c>
      <c r="AD248" s="193">
        <f t="shared" ref="AD248" si="1702">IF(AND($D$1="二交代制",AD$17&gt;=1,AD$17&lt;=28,AD107="当",AE107="明",AF107="休",AG107="当"),10,IF(AND($D$1="三交代制",AD$17&gt;=2,AD$17&lt;=30,OR(AD107="準",AD107="深"),OR(AE107="準",AE107="深"),OR(AF107="準",AF107="深")),20,IF(AND($D$1="二交代制",OR(AD107="当",AD107="明"),NOT(OR(AND(AD107="当",OR(AE107="明",AD$17=31,AE$18="×"),OR(AF107="休",AD$17=30,AD$17=31,AF$18="×")),AND(AD107="明",OR(AC107="当",AD$17=1),OR(AE107="休",AD$17=31,AE$18="×"))))),30,IF(AND($D$1="三交代制",AC107&lt;&gt;"準",AC107&lt;&gt;"深",OR(AD107="準",AD107="深"),(NOT(OR(AND(AD107="準",OR(AC107="日",AC107="休",AD$17=1,AND(AE107&lt;&gt;"準",AE107&lt;&gt;"深",AC107="")),OR(AE107="休",AND(AE107="準",OR(AF107="休",AD$17=30,AF$18="×")),AD$17=31,AE$18="×",AE107="")),AND(AD107="深",OR(AC107="休",AD$17=1,AND(AE107&lt;&gt;"準",AE107&lt;&gt;"深",AC107="")),OR(AE107="休",AND(OR(AE107="準",AE107="深"),OR(AF107="休",AD$17=30,AF$18="×")),AD$17=31,AE$18="×",AE107="")))))),40,0))))</f>
        <v>0</v>
      </c>
      <c r="AE248" s="193">
        <f t="shared" ref="AE248" si="1703">IF(AND($D$1="二交代制",AE$17&gt;=1,AE$17&lt;=28,AE107="当",AF107="明",AG107="休",AH107="当"),10,IF(AND($D$1="三交代制",AE$17&gt;=2,AE$17&lt;=30,OR(AE107="準",AE107="深"),OR(AF107="準",AF107="深"),OR(AG107="準",AG107="深")),20,IF(AND($D$1="二交代制",OR(AE107="当",AE107="明"),NOT(OR(AND(AE107="当",OR(AF107="明",AE$17=31,AF$18="×"),OR(AG107="休",AE$17=30,AE$17=31,AG$18="×")),AND(AE107="明",OR(AD107="当",AE$17=1),OR(AF107="休",AE$17=31,AF$18="×"))))),30,IF(AND($D$1="三交代制",AD107&lt;&gt;"準",AD107&lt;&gt;"深",OR(AE107="準",AE107="深"),(NOT(OR(AND(AE107="準",OR(AD107="日",AD107="休",AE$17=1,AND(AF107&lt;&gt;"準",AF107&lt;&gt;"深",AD107="")),OR(AF107="休",AND(AF107="準",OR(AG107="休",AE$17=30,AG$18="×")),AE$17=31,AF$18="×",AF107="")),AND(AE107="深",OR(AD107="休",AE$17=1,AND(AF107&lt;&gt;"準",AF107&lt;&gt;"深",AD107="")),OR(AF107="休",AND(OR(AF107="準",AF107="深"),OR(AG107="休",AE$17=30,AG$18="×")),AE$17=31,AF$18="×",AF107="")))))),40,0))))</f>
        <v>0</v>
      </c>
      <c r="AF248" s="193">
        <f t="shared" ref="AF248" si="1704">IF(AND($D$1="二交代制",AF$17&gt;=1,AF$17&lt;=28,AF107="当",AG107="明",AH107="休",AI107="当"),10,IF(AND($D$1="三交代制",AF$17&gt;=2,AF$17&lt;=30,OR(AF107="準",AF107="深"),OR(AG107="準",AG107="深"),OR(AH107="準",AH107="深")),20,IF(AND($D$1="二交代制",OR(AF107="当",AF107="明"),NOT(OR(AND(AF107="当",OR(AG107="明",AF$17=31,AG$18="×"),OR(AH107="休",AF$17=30,AF$17=31,AH$18="×")),AND(AF107="明",OR(AE107="当",AF$17=1),OR(AG107="休",AF$17=31,AG$18="×"))))),30,IF(AND($D$1="三交代制",AE107&lt;&gt;"準",AE107&lt;&gt;"深",OR(AF107="準",AF107="深"),(NOT(OR(AND(AF107="準",OR(AE107="日",AE107="休",AF$17=1,AND(AG107&lt;&gt;"準",AG107&lt;&gt;"深",AE107="")),OR(AG107="休",AND(AG107="準",OR(AH107="休",AF$17=30,AH$18="×")),AF$17=31,AG$18="×",AG107="")),AND(AF107="深",OR(AE107="休",AF$17=1,AND(AG107&lt;&gt;"準",AG107&lt;&gt;"深",AE107="")),OR(AG107="休",AND(OR(AG107="準",AG107="深"),OR(AH107="休",AF$17=30,AH$18="×")),AF$17=31,AG$18="×",AG107="")))))),40,0))))</f>
        <v>0</v>
      </c>
      <c r="AG248" s="193">
        <f t="shared" ref="AG248" si="1705">IF(AND($D$1="二交代制",AG$17&gt;=1,AG$17&lt;=28,AG107="当",AH107="明",AI107="休",AJ107="当"),10,IF(AND($D$1="三交代制",AG$17&gt;=2,AG$17&lt;=30,OR(AG107="準",AG107="深"),OR(AH107="準",AH107="深"),OR(AI107="準",AI107="深")),20,IF(AND($D$1="二交代制",OR(AG107="当",AG107="明"),NOT(OR(AND(AG107="当",OR(AH107="明",AG$17=31,AH$18="×"),OR(AI107="休",AG$17=30,AG$17=31,AI$18="×")),AND(AG107="明",OR(AF107="当",AG$17=1),OR(AH107="休",AG$17=31,AH$18="×"))))),30,IF(AND($D$1="三交代制",AF107&lt;&gt;"準",AF107&lt;&gt;"深",OR(AG107="準",AG107="深"),(NOT(OR(AND(AG107="準",OR(AF107="日",AF107="休",AG$17=1,AND(AH107&lt;&gt;"準",AH107&lt;&gt;"深",AF107="")),OR(AH107="休",AND(AH107="準",OR(AI107="休",AG$17=30,AI$18="×")),AG$17=31,AH$18="×",AH107="")),AND(AG107="深",OR(AF107="休",AG$17=1,AND(AH107&lt;&gt;"準",AH107&lt;&gt;"深",AF107="")),OR(AH107="休",AND(OR(AH107="準",AH107="深"),OR(AI107="休",AG$17=30,AI$18="×")),AG$17=31,AH$18="×",AH107="")))))),40,0))))</f>
        <v>0</v>
      </c>
      <c r="AH248" s="193">
        <f t="shared" ref="AH248" si="1706">IF(AND($D$1="二交代制",AH$17&gt;=1,AH$17&lt;=28,AH107="当",AI107="明",AJ107="休",AK107="当"),10,IF(AND($D$1="三交代制",AH$17&gt;=2,AH$17&lt;=30,OR(AH107="準",AH107="深"),OR(AI107="準",AI107="深"),OR(AJ107="準",AJ107="深")),20,IF(AND($D$1="二交代制",OR(AH107="当",AH107="明"),NOT(OR(AND(AH107="当",OR(AI107="明",AH$17=31,AI$18="×"),OR(AJ107="休",AH$17=30,AH$17=31,AJ$18="×")),AND(AH107="明",OR(AG107="当",AH$17=1),OR(AI107="休",AH$17=31,AI$18="×"))))),30,IF(AND($D$1="三交代制",AG107&lt;&gt;"準",AG107&lt;&gt;"深",OR(AH107="準",AH107="深"),(NOT(OR(AND(AH107="準",OR(AG107="日",AG107="休",AH$17=1,AND(AI107&lt;&gt;"準",AI107&lt;&gt;"深",AG107="")),OR(AI107="休",AND(AI107="準",OR(AJ107="休",AH$17=30,AJ$18="×")),AH$17=31,AI$18="×",AI107="")),AND(AH107="深",OR(AG107="休",AH$17=1,AND(AI107&lt;&gt;"準",AI107&lt;&gt;"深",AG107="")),OR(AI107="休",AND(OR(AI107="準",AI107="深"),OR(AJ107="休",AH$17=30,AJ$18="×")),AH$17=31,AI$18="×",AI107="")))))),40,0))))</f>
        <v>0</v>
      </c>
      <c r="AI248" s="193">
        <f t="shared" ref="AI248" si="1707">IF(AND($D$1="二交代制",AI$17&gt;=1,AI$17&lt;=28,AI107="当",AJ107="明",AK107="休",AL107="当"),10,IF(AND($D$1="三交代制",AI$17&gt;=2,AI$17&lt;=30,OR(AI107="準",AI107="深"),OR(AJ107="準",AJ107="深"),OR(AK107="準",AK107="深")),20,IF(AND($D$1="二交代制",OR(AI107="当",AI107="明"),NOT(OR(AND(AI107="当",OR(AJ107="明",AI$17=31,AJ$18="×"),OR(AK107="休",AI$17=30,AI$17=31,AK$18="×")),AND(AI107="明",OR(AH107="当",AI$17=1),OR(AJ107="休",AI$17=31,AJ$18="×"))))),30,IF(AND($D$1="三交代制",AH107&lt;&gt;"準",AH107&lt;&gt;"深",OR(AI107="準",AI107="深"),(NOT(OR(AND(AI107="準",OR(AH107="日",AH107="休",AI$17=1,AND(AJ107&lt;&gt;"準",AJ107&lt;&gt;"深",AH107="")),OR(AJ107="休",AND(AJ107="準",OR(AK107="休",AI$17=30,AK$18="×")),AI$17=31,AJ$18="×",AJ107="")),AND(AI107="深",OR(AH107="休",AI$17=1,AND(AJ107&lt;&gt;"準",AJ107&lt;&gt;"深",AH107="")),OR(AJ107="休",AND(OR(AJ107="準",AJ107="深"),OR(AK107="休",AI$17=30,AK$18="×")),AI$17=31,AJ$18="×",AJ107="")))))),40,0))))</f>
        <v>0</v>
      </c>
      <c r="AJ248" s="193">
        <f t="shared" ref="AJ248" si="1708">IF(AND($D$1="二交代制",AJ$17&gt;=1,AJ$17&lt;=28,AJ107="当",AK107="明",AL107="休",AM107="当"),10,IF(AND($D$1="三交代制",AJ$17&gt;=2,AJ$17&lt;=30,OR(AJ107="準",AJ107="深"),OR(AK107="準",AK107="深"),OR(AL107="準",AL107="深")),20,IF(AND($D$1="二交代制",OR(AJ107="当",AJ107="明"),NOT(OR(AND(AJ107="当",OR(AK107="明",AJ$17=31,AK$18="×"),OR(AL107="休",AJ$17=30,AJ$17=31,AL$18="×")),AND(AJ107="明",OR(AI107="当",AJ$17=1),OR(AK107="休",AJ$17=31,AK$18="×"))))),30,IF(AND($D$1="三交代制",AI107&lt;&gt;"準",AI107&lt;&gt;"深",OR(AJ107="準",AJ107="深"),(NOT(OR(AND(AJ107="準",OR(AI107="日",AI107="休",AJ$17=1,AND(AK107&lt;&gt;"準",AK107&lt;&gt;"深",AI107="")),OR(AK107="休",AND(AK107="準",OR(AL107="休",AJ$17=30,AL$18="×")),AJ$17=31,AK$18="×",AK107="")),AND(AJ107="深",OR(AI107="休",AJ$17=1,AND(AK107&lt;&gt;"準",AK107&lt;&gt;"深",AI107="")),OR(AK107="休",AND(OR(AK107="準",AK107="深"),OR(AL107="休",AJ$17=30,AL$18="×")),AJ$17=31,AK$18="×",AK107="")))))),40,0))))</f>
        <v>0</v>
      </c>
      <c r="AK248" s="193">
        <f t="shared" ref="AK248" si="1709">IF(AND($D$1="二交代制",AK$17&gt;=1,AK$17&lt;=28,AK107="当",AL107="明",AM107="休",AN107="当"),10,IF(AND($D$1="三交代制",AK$17&gt;=2,AK$17&lt;=30,OR(AK107="準",AK107="深"),OR(AL107="準",AL107="深"),OR(AM107="準",AM107="深")),20,IF(AND($D$1="二交代制",OR(AK107="当",AK107="明"),NOT(OR(AND(AK107="当",OR(AL107="明",AK$17=31,AL$18="×"),OR(AM107="休",AK$17=30,AK$17=31,AM$18="×")),AND(AK107="明",OR(AJ107="当",AK$17=1),OR(AL107="休",AK$17=31,AL$18="×"))))),30,IF(AND($D$1="三交代制",AJ107&lt;&gt;"準",AJ107&lt;&gt;"深",OR(AK107="準",AK107="深"),(NOT(OR(AND(AK107="準",OR(AJ107="日",AJ107="休",AK$17=1,AND(AL107&lt;&gt;"準",AL107&lt;&gt;"深",AJ107="")),OR(AL107="休",AND(AL107="準",OR(AM107="休",AK$17=30,AM$18="×")),AK$17=31,AL$18="×",AL107="")),AND(AK107="深",OR(AJ107="休",AK$17=1,AND(AL107&lt;&gt;"準",AL107&lt;&gt;"深",AJ107="")),OR(AL107="休",AND(OR(AL107="準",AL107="深"),OR(AM107="休",AK$17=30,AM$18="×")),AK$17=31,AL$18="×",AL107="")))))),40,0))))</f>
        <v>0</v>
      </c>
      <c r="AL248" s="193">
        <f t="shared" ref="AL248" si="1710">IF(AND($D$1="二交代制",AL$17&gt;=1,AL$17&lt;=28,AL107="当",AM107="明",AN107="休",AO107="当"),10,IF(AND($D$1="三交代制",AL$17&gt;=2,AL$17&lt;=30,OR(AL107="準",AL107="深"),OR(AM107="準",AM107="深"),OR(AN107="準",AN107="深")),20,IF(AND($D$1="二交代制",OR(AL107="当",AL107="明"),NOT(OR(AND(AL107="当",OR(AM107="明",AL$17=31,AM$18="×"),OR(AN107="休",AL$17=30,AL$17=31,AN$18="×")),AND(AL107="明",OR(AK107="当",AL$17=1),OR(AM107="休",AL$17=31,AM$18="×"))))),30,IF(AND($D$1="三交代制",AK107&lt;&gt;"準",AK107&lt;&gt;"深",OR(AL107="準",AL107="深"),(NOT(OR(AND(AL107="準",OR(AK107="日",AK107="休",AL$17=1,AND(AM107&lt;&gt;"準",AM107&lt;&gt;"深",AK107="")),OR(AM107="休",AND(AM107="準",OR(AN107="休",AL$17=30,AN$18="×")),AL$17=31,AM$18="×",AM107="")),AND(AL107="深",OR(AK107="休",AL$17=1,AND(AM107&lt;&gt;"準",AM107&lt;&gt;"深",AK107="")),OR(AM107="休",AND(OR(AM107="準",AM107="深"),OR(AN107="休",AL$17=30,AN$18="×")),AL$17=31,AM$18="×",AM107="")))))),40,0))))</f>
        <v>0</v>
      </c>
      <c r="AM248" s="193">
        <f t="shared" ref="AM248" si="1711">IF(AND($D$1="二交代制",AM$17&gt;=1,AM$17&lt;=28,AM107="当",AN107="明",AO107="休",AP107="当"),10,IF(AND($D$1="三交代制",AM$17&gt;=2,AM$17&lt;=30,OR(AM107="準",AM107="深"),OR(AN107="準",AN107="深"),OR(AO107="準",AO107="深")),20,IF(AND($D$1="二交代制",OR(AM107="当",AM107="明"),NOT(OR(AND(AM107="当",OR(AN107="明",AM$17=31,AN$18="×"),OR(AO107="休",AM$17=30,AM$17=31,AO$18="×")),AND(AM107="明",OR(AL107="当",AM$17=1),OR(AN107="休",AM$17=31,AN$18="×"))))),30,IF(AND($D$1="三交代制",AL107&lt;&gt;"準",AL107&lt;&gt;"深",OR(AM107="準",AM107="深"),(NOT(OR(AND(AM107="準",OR(AL107="日",AL107="休",AM$17=1,AND(AN107&lt;&gt;"準",AN107&lt;&gt;"深",AL107="")),OR(AN107="休",AND(AN107="準",OR(AO107="休",AM$17=30,AO$18="×")),AM$17=31,AN$18="×",AN107="")),AND(AM107="深",OR(AL107="休",AM$17=1,AND(AN107&lt;&gt;"準",AN107&lt;&gt;"深",AL107="")),OR(AN107="休",AND(OR(AN107="準",AN107="深"),OR(AO107="休",AM$17=30,AO$18="×")),AM$17=31,AN$18="×",AN107="")))))),40,0))))</f>
        <v>0</v>
      </c>
      <c r="AN248" s="193">
        <f t="shared" ref="AN248" si="1712">IF(AND($D$1="二交代制",AN$17&gt;=1,AN$17&lt;=28,AN107="当",AO107="明",AP107="休",AQ107="当"),10,IF(AND($D$1="三交代制",AN$17&gt;=2,AN$17&lt;=30,OR(AN107="準",AN107="深"),OR(AO107="準",AO107="深"),OR(AP107="準",AP107="深")),20,IF(AND($D$1="二交代制",OR(AN107="当",AN107="明"),NOT(OR(AND(AN107="当",OR(AO107="明",AN$17=31,AO$18="×"),OR(AP107="休",AN$17=30,AN$17=31,AP$18="×")),AND(AN107="明",OR(AM107="当",AN$17=1),OR(AO107="休",AN$17=31,AO$18="×"))))),30,IF(AND($D$1="三交代制",AM107&lt;&gt;"準",AM107&lt;&gt;"深",OR(AN107="準",AN107="深"),(NOT(OR(AND(AN107="準",OR(AM107="日",AM107="休",AN$17=1,AND(AO107&lt;&gt;"準",AO107&lt;&gt;"深",AM107="")),OR(AO107="休",AND(AO107="準",OR(AP107="休",AN$17=30,AP$18="×")),AN$17=31,AO$18="×",AO107="")),AND(AN107="深",OR(AM107="休",AN$17=1,AND(AO107&lt;&gt;"準",AO107&lt;&gt;"深",AM107="")),OR(AO107="休",AND(OR(AO107="準",AO107="深"),OR(AP107="休",AN$17=30,AP$18="×")),AN$17=31,AO$18="×",AO107="")))))),40,0))))</f>
        <v>0</v>
      </c>
      <c r="AO248" s="193">
        <f t="shared" ref="AO248" si="1713">IF(AND($D$1="二交代制",AO$17&gt;=1,AO$17&lt;=28,AO107="当",AP107="明",AQ107="休",AR107="当"),10,IF(AND($D$1="三交代制",AO$17&gt;=2,AO$17&lt;=30,OR(AO107="準",AO107="深"),OR(AP107="準",AP107="深"),OR(AQ107="準",AQ107="深")),20,IF(AND($D$1="二交代制",OR(AO107="当",AO107="明"),NOT(OR(AND(AO107="当",OR(AP107="明",AO$17=31,AP$18="×"),OR(AQ107="休",AO$17=30,AO$17=31,AQ$18="×")),AND(AO107="明",OR(AN107="当",AO$17=1),OR(AP107="休",AO$17=31,AP$18="×"))))),30,IF(AND($D$1="三交代制",AN107&lt;&gt;"準",AN107&lt;&gt;"深",OR(AO107="準",AO107="深"),(NOT(OR(AND(AO107="準",OR(AN107="日",AN107="休",AO$17=1,AND(AP107&lt;&gt;"準",AP107&lt;&gt;"深",AN107="")),OR(AP107="休",AND(AP107="準",OR(AQ107="休",AO$17=30,AQ$18="×")),AO$17=31,AP$18="×",AP107="")),AND(AO107="深",OR(AN107="休",AO$17=1,AND(AP107&lt;&gt;"準",AP107&lt;&gt;"深",AN107="")),OR(AP107="休",AND(OR(AP107="準",AP107="深"),OR(AQ107="休",AO$17=30,AQ$18="×")),AO$17=31,AP$18="×",AP107="")))))),40,0))))</f>
        <v>0</v>
      </c>
      <c r="AP248" s="100"/>
      <c r="AQ248" s="100"/>
    </row>
    <row r="249" spans="4:43" x14ac:dyDescent="0.4">
      <c r="D249" s="104"/>
      <c r="E249" s="104"/>
      <c r="F249" s="104"/>
      <c r="G249" s="104"/>
      <c r="H249" s="104"/>
      <c r="I249" s="307"/>
      <c r="J249" s="202"/>
      <c r="K249" s="193"/>
      <c r="L249" s="193"/>
      <c r="M249" s="193"/>
      <c r="N249" s="193"/>
      <c r="O249" s="193"/>
      <c r="P249" s="193"/>
      <c r="Q249" s="193"/>
      <c r="R249" s="193"/>
      <c r="S249" s="193"/>
      <c r="T249" s="193"/>
      <c r="U249" s="193"/>
      <c r="V249" s="193"/>
      <c r="W249" s="193"/>
      <c r="X249" s="193"/>
      <c r="Y249" s="193"/>
      <c r="Z249" s="193"/>
      <c r="AA249" s="193"/>
      <c r="AB249" s="193"/>
      <c r="AC249" s="193"/>
      <c r="AD249" s="193"/>
      <c r="AE249" s="193"/>
      <c r="AF249" s="193"/>
      <c r="AG249" s="193"/>
      <c r="AH249" s="193"/>
      <c r="AI249" s="193"/>
      <c r="AJ249" s="193"/>
      <c r="AK249" s="193"/>
      <c r="AL249" s="193"/>
      <c r="AM249" s="193"/>
      <c r="AN249" s="193"/>
      <c r="AO249" s="193"/>
      <c r="AP249" s="100"/>
      <c r="AQ249" s="100"/>
    </row>
    <row r="250" spans="4:43" x14ac:dyDescent="0.4">
      <c r="D250" s="104"/>
      <c r="E250" s="104"/>
      <c r="F250" s="104"/>
      <c r="G250" s="104"/>
      <c r="H250" s="104"/>
      <c r="I250" s="307"/>
      <c r="J250" s="201" t="str">
        <f t="shared" ref="J250" si="1714">E109</f>
        <v>中本</v>
      </c>
      <c r="K250" s="193">
        <f t="shared" ref="K250" si="1715">IF(AND($D$1="二交代制",K$17&gt;=1,K$17&lt;=28,K109="当",L109="明",M109="休",N109="当"),10,IF(AND($D$1="三交代制",K$17&gt;=2,K$17&lt;=30,OR(K109="準",K109="深"),OR(L109="準",L109="深"),OR(M109="準",M109="深")),20,IF(AND($D$1="二交代制",OR(K109="当",K109="明"),NOT(OR(AND(K109="当",OR(L109="明",K$17=31,L$18="×"),OR(M109="休",K$17=30,K$17=31,M$18="×")),AND(K109="明",OR(J109="当",K$17=1),OR(L109="休",K$17=31,L$18="×"))))),30,IF(AND($D$1="三交代制",J109&lt;&gt;"準",J109&lt;&gt;"深",OR(K109="準",K109="深"),(NOT(OR(AND(K109="準",OR(J109="日",J109="休",K$17=1,AND(L109&lt;&gt;"準",L109&lt;&gt;"深",J109="")),OR(L109="休",AND(L109="準",OR(M109="休",K$17=30,M$18="×")),K$17=31,L$18="×",L109="")),AND(K109="深",OR(J109="休",K$17=1,AND(L109&lt;&gt;"準",L109&lt;&gt;"深",J109="")),OR(L109="休",AND(OR(L109="準",L109="深"),OR(M109="休",K$17=30,M$18="×")),K$17=31,L$18="×",L109="")))))),40,0))))</f>
        <v>0</v>
      </c>
      <c r="L250" s="193">
        <f t="shared" ref="L250" si="1716">IF(AND($D$1="二交代制",L$17&gt;=1,L$17&lt;=28,L109="当",M109="明",N109="休",O109="当"),10,IF(AND($D$1="三交代制",L$17&gt;=2,L$17&lt;=30,OR(L109="準",L109="深"),OR(M109="準",M109="深"),OR(N109="準",N109="深")),20,IF(AND($D$1="二交代制",OR(L109="当",L109="明"),NOT(OR(AND(L109="当",OR(M109="明",L$17=31,M$18="×"),OR(N109="休",L$17=30,L$17=31,N$18="×")),AND(L109="明",OR(K109="当",L$17=1),OR(M109="休",L$17=31,M$18="×"))))),30,IF(AND($D$1="三交代制",K109&lt;&gt;"準",K109&lt;&gt;"深",OR(L109="準",L109="深"),(NOT(OR(AND(L109="準",OR(K109="日",K109="休",L$17=1,AND(M109&lt;&gt;"準",M109&lt;&gt;"深",K109="")),OR(M109="休",AND(M109="準",OR(N109="休",L$17=30,N$18="×")),L$17=31,M$18="×",M109="")),AND(L109="深",OR(K109="休",L$17=1,AND(M109&lt;&gt;"準",M109&lt;&gt;"深",K109="")),OR(M109="休",AND(OR(M109="準",M109="深"),OR(N109="休",L$17=30,N$18="×")),L$17=31,M$18="×",M109="")))))),40,0))))</f>
        <v>0</v>
      </c>
      <c r="M250" s="193">
        <f t="shared" ref="M250" si="1717">IF(AND($D$1="二交代制",M$17&gt;=1,M$17&lt;=28,M109="当",N109="明",O109="休",P109="当"),10,IF(AND($D$1="三交代制",M$17&gt;=2,M$17&lt;=30,OR(M109="準",M109="深"),OR(N109="準",N109="深"),OR(O109="準",O109="深")),20,IF(AND($D$1="二交代制",OR(M109="当",M109="明"),NOT(OR(AND(M109="当",OR(N109="明",M$17=31,N$18="×"),OR(O109="休",M$17=30,M$17=31,O$18="×")),AND(M109="明",OR(L109="当",M$17=1),OR(N109="休",M$17=31,N$18="×"))))),30,IF(AND($D$1="三交代制",L109&lt;&gt;"準",L109&lt;&gt;"深",OR(M109="準",M109="深"),(NOT(OR(AND(M109="準",OR(L109="日",L109="休",M$17=1,AND(N109&lt;&gt;"準",N109&lt;&gt;"深",L109="")),OR(N109="休",AND(N109="準",OR(O109="休",M$17=30,O$18="×")),M$17=31,N$18="×",N109="")),AND(M109="深",OR(L109="休",M$17=1,AND(N109&lt;&gt;"準",N109&lt;&gt;"深",L109="")),OR(N109="休",AND(OR(N109="準",N109="深"),OR(O109="休",M$17=30,O$18="×")),M$17=31,N$18="×",N109="")))))),40,0))))</f>
        <v>0</v>
      </c>
      <c r="N250" s="193">
        <f t="shared" ref="N250" si="1718">IF(AND($D$1="二交代制",N$17&gt;=1,N$17&lt;=28,N109="当",O109="明",P109="休",Q109="当"),10,IF(AND($D$1="三交代制",N$17&gt;=2,N$17&lt;=30,OR(N109="準",N109="深"),OR(O109="準",O109="深"),OR(P109="準",P109="深")),20,IF(AND($D$1="二交代制",OR(N109="当",N109="明"),NOT(OR(AND(N109="当",OR(O109="明",N$17=31,O$18="×"),OR(P109="休",N$17=30,N$17=31,P$18="×")),AND(N109="明",OR(M109="当",N$17=1),OR(O109="休",N$17=31,O$18="×"))))),30,IF(AND($D$1="三交代制",M109&lt;&gt;"準",M109&lt;&gt;"深",OR(N109="準",N109="深"),(NOT(OR(AND(N109="準",OR(M109="日",M109="休",N$17=1,AND(O109&lt;&gt;"準",O109&lt;&gt;"深",M109="")),OR(O109="休",AND(O109="準",OR(P109="休",N$17=30,P$18="×")),N$17=31,O$18="×",O109="")),AND(N109="深",OR(M109="休",N$17=1,AND(O109&lt;&gt;"準",O109&lt;&gt;"深",M109="")),OR(O109="休",AND(OR(O109="準",O109="深"),OR(P109="休",N$17=30,P$18="×")),N$17=31,O$18="×",O109="")))))),40,0))))</f>
        <v>0</v>
      </c>
      <c r="O250" s="193">
        <f t="shared" ref="O250" si="1719">IF(AND($D$1="二交代制",O$17&gt;=1,O$17&lt;=28,O109="当",P109="明",Q109="休",R109="当"),10,IF(AND($D$1="三交代制",O$17&gt;=2,O$17&lt;=30,OR(O109="準",O109="深"),OR(P109="準",P109="深"),OR(Q109="準",Q109="深")),20,IF(AND($D$1="二交代制",OR(O109="当",O109="明"),NOT(OR(AND(O109="当",OR(P109="明",O$17=31,P$18="×"),OR(Q109="休",O$17=30,O$17=31,Q$18="×")),AND(O109="明",OR(N109="当",O$17=1),OR(P109="休",O$17=31,P$18="×"))))),30,IF(AND($D$1="三交代制",N109&lt;&gt;"準",N109&lt;&gt;"深",OR(O109="準",O109="深"),(NOT(OR(AND(O109="準",OR(N109="日",N109="休",O$17=1,AND(P109&lt;&gt;"準",P109&lt;&gt;"深",N109="")),OR(P109="休",AND(P109="準",OR(Q109="休",O$17=30,Q$18="×")),O$17=31,P$18="×",P109="")),AND(O109="深",OR(N109="休",O$17=1,AND(P109&lt;&gt;"準",P109&lt;&gt;"深",N109="")),OR(P109="休",AND(OR(P109="準",P109="深"),OR(Q109="休",O$17=30,Q$18="×")),O$17=31,P$18="×",P109="")))))),40,0))))</f>
        <v>0</v>
      </c>
      <c r="P250" s="193">
        <f t="shared" ref="P250" si="1720">IF(AND($D$1="二交代制",P$17&gt;=1,P$17&lt;=28,P109="当",Q109="明",R109="休",S109="当"),10,IF(AND($D$1="三交代制",P$17&gt;=2,P$17&lt;=30,OR(P109="準",P109="深"),OR(Q109="準",Q109="深"),OR(R109="準",R109="深")),20,IF(AND($D$1="二交代制",OR(P109="当",P109="明"),NOT(OR(AND(P109="当",OR(Q109="明",P$17=31,Q$18="×"),OR(R109="休",P$17=30,P$17=31,R$18="×")),AND(P109="明",OR(O109="当",P$17=1),OR(Q109="休",P$17=31,Q$18="×"))))),30,IF(AND($D$1="三交代制",O109&lt;&gt;"準",O109&lt;&gt;"深",OR(P109="準",P109="深"),(NOT(OR(AND(P109="準",OR(O109="日",O109="休",P$17=1,AND(Q109&lt;&gt;"準",Q109&lt;&gt;"深",O109="")),OR(Q109="休",AND(Q109="準",OR(R109="休",P$17=30,R$18="×")),P$17=31,Q$18="×",Q109="")),AND(P109="深",OR(O109="休",P$17=1,AND(Q109&lt;&gt;"準",Q109&lt;&gt;"深",O109="")),OR(Q109="休",AND(OR(Q109="準",Q109="深"),OR(R109="休",P$17=30,R$18="×")),P$17=31,Q$18="×",Q109="")))))),40,0))))</f>
        <v>0</v>
      </c>
      <c r="Q250" s="193">
        <f t="shared" ref="Q250" si="1721">IF(AND($D$1="二交代制",Q$17&gt;=1,Q$17&lt;=28,Q109="当",R109="明",S109="休",T109="当"),10,IF(AND($D$1="三交代制",Q$17&gt;=2,Q$17&lt;=30,OR(Q109="準",Q109="深"),OR(R109="準",R109="深"),OR(S109="準",S109="深")),20,IF(AND($D$1="二交代制",OR(Q109="当",Q109="明"),NOT(OR(AND(Q109="当",OR(R109="明",Q$17=31,R$18="×"),OR(S109="休",Q$17=30,Q$17=31,S$18="×")),AND(Q109="明",OR(P109="当",Q$17=1),OR(R109="休",Q$17=31,R$18="×"))))),30,IF(AND($D$1="三交代制",P109&lt;&gt;"準",P109&lt;&gt;"深",OR(Q109="準",Q109="深"),(NOT(OR(AND(Q109="準",OR(P109="日",P109="休",Q$17=1,AND(R109&lt;&gt;"準",R109&lt;&gt;"深",P109="")),OR(R109="休",AND(R109="準",OR(S109="休",Q$17=30,S$18="×")),Q$17=31,R$18="×",R109="")),AND(Q109="深",OR(P109="休",Q$17=1,AND(R109&lt;&gt;"準",R109&lt;&gt;"深",P109="")),OR(R109="休",AND(OR(R109="準",R109="深"),OR(S109="休",Q$17=30,S$18="×")),Q$17=31,R$18="×",R109="")))))),40,0))))</f>
        <v>0</v>
      </c>
      <c r="R250" s="193">
        <f t="shared" ref="R250" si="1722">IF(AND($D$1="二交代制",R$17&gt;=1,R$17&lt;=28,R109="当",S109="明",T109="休",U109="当"),10,IF(AND($D$1="三交代制",R$17&gt;=2,R$17&lt;=30,OR(R109="準",R109="深"),OR(S109="準",S109="深"),OR(T109="準",T109="深")),20,IF(AND($D$1="二交代制",OR(R109="当",R109="明"),NOT(OR(AND(R109="当",OR(S109="明",R$17=31,S$18="×"),OR(T109="休",R$17=30,R$17=31,T$18="×")),AND(R109="明",OR(Q109="当",R$17=1),OR(S109="休",R$17=31,S$18="×"))))),30,IF(AND($D$1="三交代制",Q109&lt;&gt;"準",Q109&lt;&gt;"深",OR(R109="準",R109="深"),(NOT(OR(AND(R109="準",OR(Q109="日",Q109="休",R$17=1,AND(S109&lt;&gt;"準",S109&lt;&gt;"深",Q109="")),OR(S109="休",AND(S109="準",OR(T109="休",R$17=30,T$18="×")),R$17=31,S$18="×",S109="")),AND(R109="深",OR(Q109="休",R$17=1,AND(S109&lt;&gt;"準",S109&lt;&gt;"深",Q109="")),OR(S109="休",AND(OR(S109="準",S109="深"),OR(T109="休",R$17=30,T$18="×")),R$17=31,S$18="×",S109="")))))),40,0))))</f>
        <v>0</v>
      </c>
      <c r="S250" s="193">
        <f t="shared" ref="S250" si="1723">IF(AND($D$1="二交代制",S$17&gt;=1,S$17&lt;=28,S109="当",T109="明",U109="休",V109="当"),10,IF(AND($D$1="三交代制",S$17&gt;=2,S$17&lt;=30,OR(S109="準",S109="深"),OR(T109="準",T109="深"),OR(U109="準",U109="深")),20,IF(AND($D$1="二交代制",OR(S109="当",S109="明"),NOT(OR(AND(S109="当",OR(T109="明",S$17=31,T$18="×"),OR(U109="休",S$17=30,S$17=31,U$18="×")),AND(S109="明",OR(R109="当",S$17=1),OR(T109="休",S$17=31,T$18="×"))))),30,IF(AND($D$1="三交代制",R109&lt;&gt;"準",R109&lt;&gt;"深",OR(S109="準",S109="深"),(NOT(OR(AND(S109="準",OR(R109="日",R109="休",S$17=1,AND(T109&lt;&gt;"準",T109&lt;&gt;"深",R109="")),OR(T109="休",AND(T109="準",OR(U109="休",S$17=30,U$18="×")),S$17=31,T$18="×",T109="")),AND(S109="深",OR(R109="休",S$17=1,AND(T109&lt;&gt;"準",T109&lt;&gt;"深",R109="")),OR(T109="休",AND(OR(T109="準",T109="深"),OR(U109="休",S$17=30,U$18="×")),S$17=31,T$18="×",T109="")))))),40,0))))</f>
        <v>0</v>
      </c>
      <c r="T250" s="193">
        <f t="shared" ref="T250" si="1724">IF(AND($D$1="二交代制",T$17&gt;=1,T$17&lt;=28,T109="当",U109="明",V109="休",W109="当"),10,IF(AND($D$1="三交代制",T$17&gt;=2,T$17&lt;=30,OR(T109="準",T109="深"),OR(U109="準",U109="深"),OR(V109="準",V109="深")),20,IF(AND($D$1="二交代制",OR(T109="当",T109="明"),NOT(OR(AND(T109="当",OR(U109="明",T$17=31,U$18="×"),OR(V109="休",T$17=30,T$17=31,V$18="×")),AND(T109="明",OR(S109="当",T$17=1),OR(U109="休",T$17=31,U$18="×"))))),30,IF(AND($D$1="三交代制",S109&lt;&gt;"準",S109&lt;&gt;"深",OR(T109="準",T109="深"),(NOT(OR(AND(T109="準",OR(S109="日",S109="休",T$17=1,AND(U109&lt;&gt;"準",U109&lt;&gt;"深",S109="")),OR(U109="休",AND(U109="準",OR(V109="休",T$17=30,V$18="×")),T$17=31,U$18="×",U109="")),AND(T109="深",OR(S109="休",T$17=1,AND(U109&lt;&gt;"準",U109&lt;&gt;"深",S109="")),OR(U109="休",AND(OR(U109="準",U109="深"),OR(V109="休",T$17=30,V$18="×")),T$17=31,U$18="×",U109="")))))),40,0))))</f>
        <v>0</v>
      </c>
      <c r="U250" s="193">
        <f t="shared" ref="U250" si="1725">IF(AND($D$1="二交代制",U$17&gt;=1,U$17&lt;=28,U109="当",V109="明",W109="休",X109="当"),10,IF(AND($D$1="三交代制",U$17&gt;=2,U$17&lt;=30,OR(U109="準",U109="深"),OR(V109="準",V109="深"),OR(W109="準",W109="深")),20,IF(AND($D$1="二交代制",OR(U109="当",U109="明"),NOT(OR(AND(U109="当",OR(V109="明",U$17=31,V$18="×"),OR(W109="休",U$17=30,U$17=31,W$18="×")),AND(U109="明",OR(T109="当",U$17=1),OR(V109="休",U$17=31,V$18="×"))))),30,IF(AND($D$1="三交代制",T109&lt;&gt;"準",T109&lt;&gt;"深",OR(U109="準",U109="深"),(NOT(OR(AND(U109="準",OR(T109="日",T109="休",U$17=1,AND(V109&lt;&gt;"準",V109&lt;&gt;"深",T109="")),OR(V109="休",AND(V109="準",OR(W109="休",U$17=30,W$18="×")),U$17=31,V$18="×",V109="")),AND(U109="深",OR(T109="休",U$17=1,AND(V109&lt;&gt;"準",V109&lt;&gt;"深",T109="")),OR(V109="休",AND(OR(V109="準",V109="深"),OR(W109="休",U$17=30,W$18="×")),U$17=31,V$18="×",V109="")))))),40,0))))</f>
        <v>0</v>
      </c>
      <c r="V250" s="193">
        <f t="shared" ref="V250" si="1726">IF(AND($D$1="二交代制",V$17&gt;=1,V$17&lt;=28,V109="当",W109="明",X109="休",Y109="当"),10,IF(AND($D$1="三交代制",V$17&gt;=2,V$17&lt;=30,OR(V109="準",V109="深"),OR(W109="準",W109="深"),OR(X109="準",X109="深")),20,IF(AND($D$1="二交代制",OR(V109="当",V109="明"),NOT(OR(AND(V109="当",OR(W109="明",V$17=31,W$18="×"),OR(X109="休",V$17=30,V$17=31,X$18="×")),AND(V109="明",OR(U109="当",V$17=1),OR(W109="休",V$17=31,W$18="×"))))),30,IF(AND($D$1="三交代制",U109&lt;&gt;"準",U109&lt;&gt;"深",OR(V109="準",V109="深"),(NOT(OR(AND(V109="準",OR(U109="日",U109="休",V$17=1,AND(W109&lt;&gt;"準",W109&lt;&gt;"深",U109="")),OR(W109="休",AND(W109="準",OR(X109="休",V$17=30,X$18="×")),V$17=31,W$18="×",W109="")),AND(V109="深",OR(U109="休",V$17=1,AND(W109&lt;&gt;"準",W109&lt;&gt;"深",U109="")),OR(W109="休",AND(OR(W109="準",W109="深"),OR(X109="休",V$17=30,X$18="×")),V$17=31,W$18="×",W109="")))))),40,0))))</f>
        <v>0</v>
      </c>
      <c r="W250" s="193">
        <f t="shared" ref="W250" si="1727">IF(AND($D$1="二交代制",W$17&gt;=1,W$17&lt;=28,W109="当",X109="明",Y109="休",Z109="当"),10,IF(AND($D$1="三交代制",W$17&gt;=2,W$17&lt;=30,OR(W109="準",W109="深"),OR(X109="準",X109="深"),OR(Y109="準",Y109="深")),20,IF(AND($D$1="二交代制",OR(W109="当",W109="明"),NOT(OR(AND(W109="当",OR(X109="明",W$17=31,X$18="×"),OR(Y109="休",W$17=30,W$17=31,Y$18="×")),AND(W109="明",OR(V109="当",W$17=1),OR(X109="休",W$17=31,X$18="×"))))),30,IF(AND($D$1="三交代制",V109&lt;&gt;"準",V109&lt;&gt;"深",OR(W109="準",W109="深"),(NOT(OR(AND(W109="準",OR(V109="日",V109="休",W$17=1,AND(X109&lt;&gt;"準",X109&lt;&gt;"深",V109="")),OR(X109="休",AND(X109="準",OR(Y109="休",W$17=30,Y$18="×")),W$17=31,X$18="×",X109="")),AND(W109="深",OR(V109="休",W$17=1,AND(X109&lt;&gt;"準",X109&lt;&gt;"深",V109="")),OR(X109="休",AND(OR(X109="準",X109="深"),OR(Y109="休",W$17=30,Y$18="×")),W$17=31,X$18="×",X109="")))))),40,0))))</f>
        <v>0</v>
      </c>
      <c r="X250" s="193">
        <f t="shared" ref="X250" si="1728">IF(AND($D$1="二交代制",X$17&gt;=1,X$17&lt;=28,X109="当",Y109="明",Z109="休",AA109="当"),10,IF(AND($D$1="三交代制",X$17&gt;=2,X$17&lt;=30,OR(X109="準",X109="深"),OR(Y109="準",Y109="深"),OR(Z109="準",Z109="深")),20,IF(AND($D$1="二交代制",OR(X109="当",X109="明"),NOT(OR(AND(X109="当",OR(Y109="明",X$17=31,Y$18="×"),OR(Z109="休",X$17=30,X$17=31,Z$18="×")),AND(X109="明",OR(W109="当",X$17=1),OR(Y109="休",X$17=31,Y$18="×"))))),30,IF(AND($D$1="三交代制",W109&lt;&gt;"準",W109&lt;&gt;"深",OR(X109="準",X109="深"),(NOT(OR(AND(X109="準",OR(W109="日",W109="休",X$17=1,AND(Y109&lt;&gt;"準",Y109&lt;&gt;"深",W109="")),OR(Y109="休",AND(Y109="準",OR(Z109="休",X$17=30,Z$18="×")),X$17=31,Y$18="×",Y109="")),AND(X109="深",OR(W109="休",X$17=1,AND(Y109&lt;&gt;"準",Y109&lt;&gt;"深",W109="")),OR(Y109="休",AND(OR(Y109="準",Y109="深"),OR(Z109="休",X$17=30,Z$18="×")),X$17=31,Y$18="×",Y109="")))))),40,0))))</f>
        <v>0</v>
      </c>
      <c r="Y250" s="193">
        <f t="shared" ref="Y250" si="1729">IF(AND($D$1="二交代制",Y$17&gt;=1,Y$17&lt;=28,Y109="当",Z109="明",AA109="休",AB109="当"),10,IF(AND($D$1="三交代制",Y$17&gt;=2,Y$17&lt;=30,OR(Y109="準",Y109="深"),OR(Z109="準",Z109="深"),OR(AA109="準",AA109="深")),20,IF(AND($D$1="二交代制",OR(Y109="当",Y109="明"),NOT(OR(AND(Y109="当",OR(Z109="明",Y$17=31,Z$18="×"),OR(AA109="休",Y$17=30,Y$17=31,AA$18="×")),AND(Y109="明",OR(X109="当",Y$17=1),OR(Z109="休",Y$17=31,Z$18="×"))))),30,IF(AND($D$1="三交代制",X109&lt;&gt;"準",X109&lt;&gt;"深",OR(Y109="準",Y109="深"),(NOT(OR(AND(Y109="準",OR(X109="日",X109="休",Y$17=1,AND(Z109&lt;&gt;"準",Z109&lt;&gt;"深",X109="")),OR(Z109="休",AND(Z109="準",OR(AA109="休",Y$17=30,AA$18="×")),Y$17=31,Z$18="×",Z109="")),AND(Y109="深",OR(X109="休",Y$17=1,AND(Z109&lt;&gt;"準",Z109&lt;&gt;"深",X109="")),OR(Z109="休",AND(OR(Z109="準",Z109="深"),OR(AA109="休",Y$17=30,AA$18="×")),Y$17=31,Z$18="×",Z109="")))))),40,0))))</f>
        <v>0</v>
      </c>
      <c r="Z250" s="193">
        <f t="shared" ref="Z250" si="1730">IF(AND($D$1="二交代制",Z$17&gt;=1,Z$17&lt;=28,Z109="当",AA109="明",AB109="休",AC109="当"),10,IF(AND($D$1="三交代制",Z$17&gt;=2,Z$17&lt;=30,OR(Z109="準",Z109="深"),OR(AA109="準",AA109="深"),OR(AB109="準",AB109="深")),20,IF(AND($D$1="二交代制",OR(Z109="当",Z109="明"),NOT(OR(AND(Z109="当",OR(AA109="明",Z$17=31,AA$18="×"),OR(AB109="休",Z$17=30,Z$17=31,AB$18="×")),AND(Z109="明",OR(Y109="当",Z$17=1),OR(AA109="休",Z$17=31,AA$18="×"))))),30,IF(AND($D$1="三交代制",Y109&lt;&gt;"準",Y109&lt;&gt;"深",OR(Z109="準",Z109="深"),(NOT(OR(AND(Z109="準",OR(Y109="日",Y109="休",Z$17=1,AND(AA109&lt;&gt;"準",AA109&lt;&gt;"深",Y109="")),OR(AA109="休",AND(AA109="準",OR(AB109="休",Z$17=30,AB$18="×")),Z$17=31,AA$18="×",AA109="")),AND(Z109="深",OR(Y109="休",Z$17=1,AND(AA109&lt;&gt;"準",AA109&lt;&gt;"深",Y109="")),OR(AA109="休",AND(OR(AA109="準",AA109="深"),OR(AB109="休",Z$17=30,AB$18="×")),Z$17=31,AA$18="×",AA109="")))))),40,0))))</f>
        <v>0</v>
      </c>
      <c r="AA250" s="193">
        <f t="shared" ref="AA250" si="1731">IF(AND($D$1="二交代制",AA$17&gt;=1,AA$17&lt;=28,AA109="当",AB109="明",AC109="休",AD109="当"),10,IF(AND($D$1="三交代制",AA$17&gt;=2,AA$17&lt;=30,OR(AA109="準",AA109="深"),OR(AB109="準",AB109="深"),OR(AC109="準",AC109="深")),20,IF(AND($D$1="二交代制",OR(AA109="当",AA109="明"),NOT(OR(AND(AA109="当",OR(AB109="明",AA$17=31,AB$18="×"),OR(AC109="休",AA$17=30,AA$17=31,AC$18="×")),AND(AA109="明",OR(Z109="当",AA$17=1),OR(AB109="休",AA$17=31,AB$18="×"))))),30,IF(AND($D$1="三交代制",Z109&lt;&gt;"準",Z109&lt;&gt;"深",OR(AA109="準",AA109="深"),(NOT(OR(AND(AA109="準",OR(Z109="日",Z109="休",AA$17=1,AND(AB109&lt;&gt;"準",AB109&lt;&gt;"深",Z109="")),OR(AB109="休",AND(AB109="準",OR(AC109="休",AA$17=30,AC$18="×")),AA$17=31,AB$18="×",AB109="")),AND(AA109="深",OR(Z109="休",AA$17=1,AND(AB109&lt;&gt;"準",AB109&lt;&gt;"深",Z109="")),OR(AB109="休",AND(OR(AB109="準",AB109="深"),OR(AC109="休",AA$17=30,AC$18="×")),AA$17=31,AB$18="×",AB109="")))))),40,0))))</f>
        <v>0</v>
      </c>
      <c r="AB250" s="193">
        <f t="shared" ref="AB250" si="1732">IF(AND($D$1="二交代制",AB$17&gt;=1,AB$17&lt;=28,AB109="当",AC109="明",AD109="休",AE109="当"),10,IF(AND($D$1="三交代制",AB$17&gt;=2,AB$17&lt;=30,OR(AB109="準",AB109="深"),OR(AC109="準",AC109="深"),OR(AD109="準",AD109="深")),20,IF(AND($D$1="二交代制",OR(AB109="当",AB109="明"),NOT(OR(AND(AB109="当",OR(AC109="明",AB$17=31,AC$18="×"),OR(AD109="休",AB$17=30,AB$17=31,AD$18="×")),AND(AB109="明",OR(AA109="当",AB$17=1),OR(AC109="休",AB$17=31,AC$18="×"))))),30,IF(AND($D$1="三交代制",AA109&lt;&gt;"準",AA109&lt;&gt;"深",OR(AB109="準",AB109="深"),(NOT(OR(AND(AB109="準",OR(AA109="日",AA109="休",AB$17=1,AND(AC109&lt;&gt;"準",AC109&lt;&gt;"深",AA109="")),OR(AC109="休",AND(AC109="準",OR(AD109="休",AB$17=30,AD$18="×")),AB$17=31,AC$18="×",AC109="")),AND(AB109="深",OR(AA109="休",AB$17=1,AND(AC109&lt;&gt;"準",AC109&lt;&gt;"深",AA109="")),OR(AC109="休",AND(OR(AC109="準",AC109="深"),OR(AD109="休",AB$17=30,AD$18="×")),AB$17=31,AC$18="×",AC109="")))))),40,0))))</f>
        <v>0</v>
      </c>
      <c r="AC250" s="193">
        <f t="shared" ref="AC250" si="1733">IF(AND($D$1="二交代制",AC$17&gt;=1,AC$17&lt;=28,AC109="当",AD109="明",AE109="休",AF109="当"),10,IF(AND($D$1="三交代制",AC$17&gt;=2,AC$17&lt;=30,OR(AC109="準",AC109="深"),OR(AD109="準",AD109="深"),OR(AE109="準",AE109="深")),20,IF(AND($D$1="二交代制",OR(AC109="当",AC109="明"),NOT(OR(AND(AC109="当",OR(AD109="明",AC$17=31,AD$18="×"),OR(AE109="休",AC$17=30,AC$17=31,AE$18="×")),AND(AC109="明",OR(AB109="当",AC$17=1),OR(AD109="休",AC$17=31,AD$18="×"))))),30,IF(AND($D$1="三交代制",AB109&lt;&gt;"準",AB109&lt;&gt;"深",OR(AC109="準",AC109="深"),(NOT(OR(AND(AC109="準",OR(AB109="日",AB109="休",AC$17=1,AND(AD109&lt;&gt;"準",AD109&lt;&gt;"深",AB109="")),OR(AD109="休",AND(AD109="準",OR(AE109="休",AC$17=30,AE$18="×")),AC$17=31,AD$18="×",AD109="")),AND(AC109="深",OR(AB109="休",AC$17=1,AND(AD109&lt;&gt;"準",AD109&lt;&gt;"深",AB109="")),OR(AD109="休",AND(OR(AD109="準",AD109="深"),OR(AE109="休",AC$17=30,AE$18="×")),AC$17=31,AD$18="×",AD109="")))))),40,0))))</f>
        <v>0</v>
      </c>
      <c r="AD250" s="193">
        <f t="shared" ref="AD250" si="1734">IF(AND($D$1="二交代制",AD$17&gt;=1,AD$17&lt;=28,AD109="当",AE109="明",AF109="休",AG109="当"),10,IF(AND($D$1="三交代制",AD$17&gt;=2,AD$17&lt;=30,OR(AD109="準",AD109="深"),OR(AE109="準",AE109="深"),OR(AF109="準",AF109="深")),20,IF(AND($D$1="二交代制",OR(AD109="当",AD109="明"),NOT(OR(AND(AD109="当",OR(AE109="明",AD$17=31,AE$18="×"),OR(AF109="休",AD$17=30,AD$17=31,AF$18="×")),AND(AD109="明",OR(AC109="当",AD$17=1),OR(AE109="休",AD$17=31,AE$18="×"))))),30,IF(AND($D$1="三交代制",AC109&lt;&gt;"準",AC109&lt;&gt;"深",OR(AD109="準",AD109="深"),(NOT(OR(AND(AD109="準",OR(AC109="日",AC109="休",AD$17=1,AND(AE109&lt;&gt;"準",AE109&lt;&gt;"深",AC109="")),OR(AE109="休",AND(AE109="準",OR(AF109="休",AD$17=30,AF$18="×")),AD$17=31,AE$18="×",AE109="")),AND(AD109="深",OR(AC109="休",AD$17=1,AND(AE109&lt;&gt;"準",AE109&lt;&gt;"深",AC109="")),OR(AE109="休",AND(OR(AE109="準",AE109="深"),OR(AF109="休",AD$17=30,AF$18="×")),AD$17=31,AE$18="×",AE109="")))))),40,0))))</f>
        <v>0</v>
      </c>
      <c r="AE250" s="193">
        <f t="shared" ref="AE250" si="1735">IF(AND($D$1="二交代制",AE$17&gt;=1,AE$17&lt;=28,AE109="当",AF109="明",AG109="休",AH109="当"),10,IF(AND($D$1="三交代制",AE$17&gt;=2,AE$17&lt;=30,OR(AE109="準",AE109="深"),OR(AF109="準",AF109="深"),OR(AG109="準",AG109="深")),20,IF(AND($D$1="二交代制",OR(AE109="当",AE109="明"),NOT(OR(AND(AE109="当",OR(AF109="明",AE$17=31,AF$18="×"),OR(AG109="休",AE$17=30,AE$17=31,AG$18="×")),AND(AE109="明",OR(AD109="当",AE$17=1),OR(AF109="休",AE$17=31,AF$18="×"))))),30,IF(AND($D$1="三交代制",AD109&lt;&gt;"準",AD109&lt;&gt;"深",OR(AE109="準",AE109="深"),(NOT(OR(AND(AE109="準",OR(AD109="日",AD109="休",AE$17=1,AND(AF109&lt;&gt;"準",AF109&lt;&gt;"深",AD109="")),OR(AF109="休",AND(AF109="準",OR(AG109="休",AE$17=30,AG$18="×")),AE$17=31,AF$18="×",AF109="")),AND(AE109="深",OR(AD109="休",AE$17=1,AND(AF109&lt;&gt;"準",AF109&lt;&gt;"深",AD109="")),OR(AF109="休",AND(OR(AF109="準",AF109="深"),OR(AG109="休",AE$17=30,AG$18="×")),AE$17=31,AF$18="×",AF109="")))))),40,0))))</f>
        <v>0</v>
      </c>
      <c r="AF250" s="193">
        <f t="shared" ref="AF250" si="1736">IF(AND($D$1="二交代制",AF$17&gt;=1,AF$17&lt;=28,AF109="当",AG109="明",AH109="休",AI109="当"),10,IF(AND($D$1="三交代制",AF$17&gt;=2,AF$17&lt;=30,OR(AF109="準",AF109="深"),OR(AG109="準",AG109="深"),OR(AH109="準",AH109="深")),20,IF(AND($D$1="二交代制",OR(AF109="当",AF109="明"),NOT(OR(AND(AF109="当",OR(AG109="明",AF$17=31,AG$18="×"),OR(AH109="休",AF$17=30,AF$17=31,AH$18="×")),AND(AF109="明",OR(AE109="当",AF$17=1),OR(AG109="休",AF$17=31,AG$18="×"))))),30,IF(AND($D$1="三交代制",AE109&lt;&gt;"準",AE109&lt;&gt;"深",OR(AF109="準",AF109="深"),(NOT(OR(AND(AF109="準",OR(AE109="日",AE109="休",AF$17=1,AND(AG109&lt;&gt;"準",AG109&lt;&gt;"深",AE109="")),OR(AG109="休",AND(AG109="準",OR(AH109="休",AF$17=30,AH$18="×")),AF$17=31,AG$18="×",AG109="")),AND(AF109="深",OR(AE109="休",AF$17=1,AND(AG109&lt;&gt;"準",AG109&lt;&gt;"深",AE109="")),OR(AG109="休",AND(OR(AG109="準",AG109="深"),OR(AH109="休",AF$17=30,AH$18="×")),AF$17=31,AG$18="×",AG109="")))))),40,0))))</f>
        <v>0</v>
      </c>
      <c r="AG250" s="193">
        <f t="shared" ref="AG250" si="1737">IF(AND($D$1="二交代制",AG$17&gt;=1,AG$17&lt;=28,AG109="当",AH109="明",AI109="休",AJ109="当"),10,IF(AND($D$1="三交代制",AG$17&gt;=2,AG$17&lt;=30,OR(AG109="準",AG109="深"),OR(AH109="準",AH109="深"),OR(AI109="準",AI109="深")),20,IF(AND($D$1="二交代制",OR(AG109="当",AG109="明"),NOT(OR(AND(AG109="当",OR(AH109="明",AG$17=31,AH$18="×"),OR(AI109="休",AG$17=30,AG$17=31,AI$18="×")),AND(AG109="明",OR(AF109="当",AG$17=1),OR(AH109="休",AG$17=31,AH$18="×"))))),30,IF(AND($D$1="三交代制",AF109&lt;&gt;"準",AF109&lt;&gt;"深",OR(AG109="準",AG109="深"),(NOT(OR(AND(AG109="準",OR(AF109="日",AF109="休",AG$17=1,AND(AH109&lt;&gt;"準",AH109&lt;&gt;"深",AF109="")),OR(AH109="休",AND(AH109="準",OR(AI109="休",AG$17=30,AI$18="×")),AG$17=31,AH$18="×",AH109="")),AND(AG109="深",OR(AF109="休",AG$17=1,AND(AH109&lt;&gt;"準",AH109&lt;&gt;"深",AF109="")),OR(AH109="休",AND(OR(AH109="準",AH109="深"),OR(AI109="休",AG$17=30,AI$18="×")),AG$17=31,AH$18="×",AH109="")))))),40,0))))</f>
        <v>0</v>
      </c>
      <c r="AH250" s="193">
        <f t="shared" ref="AH250" si="1738">IF(AND($D$1="二交代制",AH$17&gt;=1,AH$17&lt;=28,AH109="当",AI109="明",AJ109="休",AK109="当"),10,IF(AND($D$1="三交代制",AH$17&gt;=2,AH$17&lt;=30,OR(AH109="準",AH109="深"),OR(AI109="準",AI109="深"),OR(AJ109="準",AJ109="深")),20,IF(AND($D$1="二交代制",OR(AH109="当",AH109="明"),NOT(OR(AND(AH109="当",OR(AI109="明",AH$17=31,AI$18="×"),OR(AJ109="休",AH$17=30,AH$17=31,AJ$18="×")),AND(AH109="明",OR(AG109="当",AH$17=1),OR(AI109="休",AH$17=31,AI$18="×"))))),30,IF(AND($D$1="三交代制",AG109&lt;&gt;"準",AG109&lt;&gt;"深",OR(AH109="準",AH109="深"),(NOT(OR(AND(AH109="準",OR(AG109="日",AG109="休",AH$17=1,AND(AI109&lt;&gt;"準",AI109&lt;&gt;"深",AG109="")),OR(AI109="休",AND(AI109="準",OR(AJ109="休",AH$17=30,AJ$18="×")),AH$17=31,AI$18="×",AI109="")),AND(AH109="深",OR(AG109="休",AH$17=1,AND(AI109&lt;&gt;"準",AI109&lt;&gt;"深",AG109="")),OR(AI109="休",AND(OR(AI109="準",AI109="深"),OR(AJ109="休",AH$17=30,AJ$18="×")),AH$17=31,AI$18="×",AI109="")))))),40,0))))</f>
        <v>0</v>
      </c>
      <c r="AI250" s="193">
        <f t="shared" ref="AI250" si="1739">IF(AND($D$1="二交代制",AI$17&gt;=1,AI$17&lt;=28,AI109="当",AJ109="明",AK109="休",AL109="当"),10,IF(AND($D$1="三交代制",AI$17&gt;=2,AI$17&lt;=30,OR(AI109="準",AI109="深"),OR(AJ109="準",AJ109="深"),OR(AK109="準",AK109="深")),20,IF(AND($D$1="二交代制",OR(AI109="当",AI109="明"),NOT(OR(AND(AI109="当",OR(AJ109="明",AI$17=31,AJ$18="×"),OR(AK109="休",AI$17=30,AI$17=31,AK$18="×")),AND(AI109="明",OR(AH109="当",AI$17=1),OR(AJ109="休",AI$17=31,AJ$18="×"))))),30,IF(AND($D$1="三交代制",AH109&lt;&gt;"準",AH109&lt;&gt;"深",OR(AI109="準",AI109="深"),(NOT(OR(AND(AI109="準",OR(AH109="日",AH109="休",AI$17=1,AND(AJ109&lt;&gt;"準",AJ109&lt;&gt;"深",AH109="")),OR(AJ109="休",AND(AJ109="準",OR(AK109="休",AI$17=30,AK$18="×")),AI$17=31,AJ$18="×",AJ109="")),AND(AI109="深",OR(AH109="休",AI$17=1,AND(AJ109&lt;&gt;"準",AJ109&lt;&gt;"深",AH109="")),OR(AJ109="休",AND(OR(AJ109="準",AJ109="深"),OR(AK109="休",AI$17=30,AK$18="×")),AI$17=31,AJ$18="×",AJ109="")))))),40,0))))</f>
        <v>0</v>
      </c>
      <c r="AJ250" s="193">
        <f t="shared" ref="AJ250" si="1740">IF(AND($D$1="二交代制",AJ$17&gt;=1,AJ$17&lt;=28,AJ109="当",AK109="明",AL109="休",AM109="当"),10,IF(AND($D$1="三交代制",AJ$17&gt;=2,AJ$17&lt;=30,OR(AJ109="準",AJ109="深"),OR(AK109="準",AK109="深"),OR(AL109="準",AL109="深")),20,IF(AND($D$1="二交代制",OR(AJ109="当",AJ109="明"),NOT(OR(AND(AJ109="当",OR(AK109="明",AJ$17=31,AK$18="×"),OR(AL109="休",AJ$17=30,AJ$17=31,AL$18="×")),AND(AJ109="明",OR(AI109="当",AJ$17=1),OR(AK109="休",AJ$17=31,AK$18="×"))))),30,IF(AND($D$1="三交代制",AI109&lt;&gt;"準",AI109&lt;&gt;"深",OR(AJ109="準",AJ109="深"),(NOT(OR(AND(AJ109="準",OR(AI109="日",AI109="休",AJ$17=1,AND(AK109&lt;&gt;"準",AK109&lt;&gt;"深",AI109="")),OR(AK109="休",AND(AK109="準",OR(AL109="休",AJ$17=30,AL$18="×")),AJ$17=31,AK$18="×",AK109="")),AND(AJ109="深",OR(AI109="休",AJ$17=1,AND(AK109&lt;&gt;"準",AK109&lt;&gt;"深",AI109="")),OR(AK109="休",AND(OR(AK109="準",AK109="深"),OR(AL109="休",AJ$17=30,AL$18="×")),AJ$17=31,AK$18="×",AK109="")))))),40,0))))</f>
        <v>0</v>
      </c>
      <c r="AK250" s="193">
        <f t="shared" ref="AK250" si="1741">IF(AND($D$1="二交代制",AK$17&gt;=1,AK$17&lt;=28,AK109="当",AL109="明",AM109="休",AN109="当"),10,IF(AND($D$1="三交代制",AK$17&gt;=2,AK$17&lt;=30,OR(AK109="準",AK109="深"),OR(AL109="準",AL109="深"),OR(AM109="準",AM109="深")),20,IF(AND($D$1="二交代制",OR(AK109="当",AK109="明"),NOT(OR(AND(AK109="当",OR(AL109="明",AK$17=31,AL$18="×"),OR(AM109="休",AK$17=30,AK$17=31,AM$18="×")),AND(AK109="明",OR(AJ109="当",AK$17=1),OR(AL109="休",AK$17=31,AL$18="×"))))),30,IF(AND($D$1="三交代制",AJ109&lt;&gt;"準",AJ109&lt;&gt;"深",OR(AK109="準",AK109="深"),(NOT(OR(AND(AK109="準",OR(AJ109="日",AJ109="休",AK$17=1,AND(AL109&lt;&gt;"準",AL109&lt;&gt;"深",AJ109="")),OR(AL109="休",AND(AL109="準",OR(AM109="休",AK$17=30,AM$18="×")),AK$17=31,AL$18="×",AL109="")),AND(AK109="深",OR(AJ109="休",AK$17=1,AND(AL109&lt;&gt;"準",AL109&lt;&gt;"深",AJ109="")),OR(AL109="休",AND(OR(AL109="準",AL109="深"),OR(AM109="休",AK$17=30,AM$18="×")),AK$17=31,AL$18="×",AL109="")))))),40,0))))</f>
        <v>0</v>
      </c>
      <c r="AL250" s="193">
        <f t="shared" ref="AL250" si="1742">IF(AND($D$1="二交代制",AL$17&gt;=1,AL$17&lt;=28,AL109="当",AM109="明",AN109="休",AO109="当"),10,IF(AND($D$1="三交代制",AL$17&gt;=2,AL$17&lt;=30,OR(AL109="準",AL109="深"),OR(AM109="準",AM109="深"),OR(AN109="準",AN109="深")),20,IF(AND($D$1="二交代制",OR(AL109="当",AL109="明"),NOT(OR(AND(AL109="当",OR(AM109="明",AL$17=31,AM$18="×"),OR(AN109="休",AL$17=30,AL$17=31,AN$18="×")),AND(AL109="明",OR(AK109="当",AL$17=1),OR(AM109="休",AL$17=31,AM$18="×"))))),30,IF(AND($D$1="三交代制",AK109&lt;&gt;"準",AK109&lt;&gt;"深",OR(AL109="準",AL109="深"),(NOT(OR(AND(AL109="準",OR(AK109="日",AK109="休",AL$17=1,AND(AM109&lt;&gt;"準",AM109&lt;&gt;"深",AK109="")),OR(AM109="休",AND(AM109="準",OR(AN109="休",AL$17=30,AN$18="×")),AL$17=31,AM$18="×",AM109="")),AND(AL109="深",OR(AK109="休",AL$17=1,AND(AM109&lt;&gt;"準",AM109&lt;&gt;"深",AK109="")),OR(AM109="休",AND(OR(AM109="準",AM109="深"),OR(AN109="休",AL$17=30,AN$18="×")),AL$17=31,AM$18="×",AM109="")))))),40,0))))</f>
        <v>0</v>
      </c>
      <c r="AM250" s="193">
        <f t="shared" ref="AM250" si="1743">IF(AND($D$1="二交代制",AM$17&gt;=1,AM$17&lt;=28,AM109="当",AN109="明",AO109="休",AP109="当"),10,IF(AND($D$1="三交代制",AM$17&gt;=2,AM$17&lt;=30,OR(AM109="準",AM109="深"),OR(AN109="準",AN109="深"),OR(AO109="準",AO109="深")),20,IF(AND($D$1="二交代制",OR(AM109="当",AM109="明"),NOT(OR(AND(AM109="当",OR(AN109="明",AM$17=31,AN$18="×"),OR(AO109="休",AM$17=30,AM$17=31,AO$18="×")),AND(AM109="明",OR(AL109="当",AM$17=1),OR(AN109="休",AM$17=31,AN$18="×"))))),30,IF(AND($D$1="三交代制",AL109&lt;&gt;"準",AL109&lt;&gt;"深",OR(AM109="準",AM109="深"),(NOT(OR(AND(AM109="準",OR(AL109="日",AL109="休",AM$17=1,AND(AN109&lt;&gt;"準",AN109&lt;&gt;"深",AL109="")),OR(AN109="休",AND(AN109="準",OR(AO109="休",AM$17=30,AO$18="×")),AM$17=31,AN$18="×",AN109="")),AND(AM109="深",OR(AL109="休",AM$17=1,AND(AN109&lt;&gt;"準",AN109&lt;&gt;"深",AL109="")),OR(AN109="休",AND(OR(AN109="準",AN109="深"),OR(AO109="休",AM$17=30,AO$18="×")),AM$17=31,AN$18="×",AN109="")))))),40,0))))</f>
        <v>0</v>
      </c>
      <c r="AN250" s="193">
        <f t="shared" ref="AN250" si="1744">IF(AND($D$1="二交代制",AN$17&gt;=1,AN$17&lt;=28,AN109="当",AO109="明",AP109="休",AQ109="当"),10,IF(AND($D$1="三交代制",AN$17&gt;=2,AN$17&lt;=30,OR(AN109="準",AN109="深"),OR(AO109="準",AO109="深"),OR(AP109="準",AP109="深")),20,IF(AND($D$1="二交代制",OR(AN109="当",AN109="明"),NOT(OR(AND(AN109="当",OR(AO109="明",AN$17=31,AO$18="×"),OR(AP109="休",AN$17=30,AN$17=31,AP$18="×")),AND(AN109="明",OR(AM109="当",AN$17=1),OR(AO109="休",AN$17=31,AO$18="×"))))),30,IF(AND($D$1="三交代制",AM109&lt;&gt;"準",AM109&lt;&gt;"深",OR(AN109="準",AN109="深"),(NOT(OR(AND(AN109="準",OR(AM109="日",AM109="休",AN$17=1,AND(AO109&lt;&gt;"準",AO109&lt;&gt;"深",AM109="")),OR(AO109="休",AND(AO109="準",OR(AP109="休",AN$17=30,AP$18="×")),AN$17=31,AO$18="×",AO109="")),AND(AN109="深",OR(AM109="休",AN$17=1,AND(AO109&lt;&gt;"準",AO109&lt;&gt;"深",AM109="")),OR(AO109="休",AND(OR(AO109="準",AO109="深"),OR(AP109="休",AN$17=30,AP$18="×")),AN$17=31,AO$18="×",AO109="")))))),40,0))))</f>
        <v>0</v>
      </c>
      <c r="AO250" s="193">
        <f t="shared" ref="AO250" si="1745">IF(AND($D$1="二交代制",AO$17&gt;=1,AO$17&lt;=28,AO109="当",AP109="明",AQ109="休",AR109="当"),10,IF(AND($D$1="三交代制",AO$17&gt;=2,AO$17&lt;=30,OR(AO109="準",AO109="深"),OR(AP109="準",AP109="深"),OR(AQ109="準",AQ109="深")),20,IF(AND($D$1="二交代制",OR(AO109="当",AO109="明"),NOT(OR(AND(AO109="当",OR(AP109="明",AO$17=31,AP$18="×"),OR(AQ109="休",AO$17=30,AO$17=31,AQ$18="×")),AND(AO109="明",OR(AN109="当",AO$17=1),OR(AP109="休",AO$17=31,AP$18="×"))))),30,IF(AND($D$1="三交代制",AN109&lt;&gt;"準",AN109&lt;&gt;"深",OR(AO109="準",AO109="深"),(NOT(OR(AND(AO109="準",OR(AN109="日",AN109="休",AO$17=1,AND(AP109&lt;&gt;"準",AP109&lt;&gt;"深",AN109="")),OR(AP109="休",AND(AP109="準",OR(AQ109="休",AO$17=30,AQ$18="×")),AO$17=31,AP$18="×",AP109="")),AND(AO109="深",OR(AN109="休",AO$17=1,AND(AP109&lt;&gt;"準",AP109&lt;&gt;"深",AN109="")),OR(AP109="休",AND(OR(AP109="準",AP109="深"),OR(AQ109="休",AO$17=30,AQ$18="×")),AO$17=31,AP$18="×",AP109="")))))),40,0))))</f>
        <v>0</v>
      </c>
      <c r="AP250" s="100"/>
      <c r="AQ250" s="100"/>
    </row>
    <row r="251" spans="4:43" x14ac:dyDescent="0.4">
      <c r="D251" s="104"/>
      <c r="E251" s="104"/>
      <c r="F251" s="104"/>
      <c r="G251" s="104"/>
      <c r="H251" s="104"/>
      <c r="I251" s="307"/>
      <c r="J251" s="202"/>
      <c r="K251" s="193"/>
      <c r="L251" s="193"/>
      <c r="M251" s="193"/>
      <c r="N251" s="193"/>
      <c r="O251" s="193"/>
      <c r="P251" s="193"/>
      <c r="Q251" s="193"/>
      <c r="R251" s="193"/>
      <c r="S251" s="193"/>
      <c r="T251" s="193"/>
      <c r="U251" s="193"/>
      <c r="V251" s="193"/>
      <c r="W251" s="193"/>
      <c r="X251" s="193"/>
      <c r="Y251" s="193"/>
      <c r="Z251" s="193"/>
      <c r="AA251" s="193"/>
      <c r="AB251" s="193"/>
      <c r="AC251" s="193"/>
      <c r="AD251" s="193"/>
      <c r="AE251" s="193"/>
      <c r="AF251" s="193"/>
      <c r="AG251" s="193"/>
      <c r="AH251" s="193"/>
      <c r="AI251" s="193"/>
      <c r="AJ251" s="193"/>
      <c r="AK251" s="193"/>
      <c r="AL251" s="193"/>
      <c r="AM251" s="193"/>
      <c r="AN251" s="193"/>
      <c r="AO251" s="193"/>
      <c r="AP251" s="100"/>
      <c r="AQ251" s="100"/>
    </row>
    <row r="252" spans="4:43" x14ac:dyDescent="0.4">
      <c r="D252" s="104"/>
      <c r="E252" s="104"/>
      <c r="F252" s="104"/>
      <c r="G252" s="104"/>
      <c r="H252" s="104"/>
      <c r="I252" s="307"/>
      <c r="J252" s="201" t="str">
        <f t="shared" ref="J252" si="1746">E111</f>
        <v>岸田</v>
      </c>
      <c r="K252" s="193">
        <f t="shared" ref="K252" si="1747">IF(AND($D$1="二交代制",K$17&gt;=1,K$17&lt;=28,K111="当",L111="明",M111="休",N111="当"),10,IF(AND($D$1="三交代制",K$17&gt;=2,K$17&lt;=30,OR(K111="準",K111="深"),OR(L111="準",L111="深"),OR(M111="準",M111="深")),20,IF(AND($D$1="二交代制",OR(K111="当",K111="明"),NOT(OR(AND(K111="当",OR(L111="明",K$17=31,L$18="×"),OR(M111="休",K$17=30,K$17=31,M$18="×")),AND(K111="明",OR(J111="当",K$17=1),OR(L111="休",K$17=31,L$18="×"))))),30,IF(AND($D$1="三交代制",J111&lt;&gt;"準",J111&lt;&gt;"深",OR(K111="準",K111="深"),(NOT(OR(AND(K111="準",OR(J111="日",J111="休",K$17=1,AND(L111&lt;&gt;"準",L111&lt;&gt;"深",J111="")),OR(L111="休",AND(L111="準",OR(M111="休",K$17=30,M$18="×")),K$17=31,L$18="×",L111="")),AND(K111="深",OR(J111="休",K$17=1,AND(L111&lt;&gt;"準",L111&lt;&gt;"深",J111="")),OR(L111="休",AND(OR(L111="準",L111="深"),OR(M111="休",K$17=30,M$18="×")),K$17=31,L$18="×",L111="")))))),40,0))))</f>
        <v>0</v>
      </c>
      <c r="L252" s="193">
        <f t="shared" ref="L252" si="1748">IF(AND($D$1="二交代制",L$17&gt;=1,L$17&lt;=28,L111="当",M111="明",N111="休",O111="当"),10,IF(AND($D$1="三交代制",L$17&gt;=2,L$17&lt;=30,OR(L111="準",L111="深"),OR(M111="準",M111="深"),OR(N111="準",N111="深")),20,IF(AND($D$1="二交代制",OR(L111="当",L111="明"),NOT(OR(AND(L111="当",OR(M111="明",L$17=31,M$18="×"),OR(N111="休",L$17=30,L$17=31,N$18="×")),AND(L111="明",OR(K111="当",L$17=1),OR(M111="休",L$17=31,M$18="×"))))),30,IF(AND($D$1="三交代制",K111&lt;&gt;"準",K111&lt;&gt;"深",OR(L111="準",L111="深"),(NOT(OR(AND(L111="準",OR(K111="日",K111="休",L$17=1,AND(M111&lt;&gt;"準",M111&lt;&gt;"深",K111="")),OR(M111="休",AND(M111="準",OR(N111="休",L$17=30,N$18="×")),L$17=31,M$18="×",M111="")),AND(L111="深",OR(K111="休",L$17=1,AND(M111&lt;&gt;"準",M111&lt;&gt;"深",K111="")),OR(M111="休",AND(OR(M111="準",M111="深"),OR(N111="休",L$17=30,N$18="×")),L$17=31,M$18="×",M111="")))))),40,0))))</f>
        <v>0</v>
      </c>
      <c r="M252" s="193">
        <f t="shared" ref="M252" si="1749">IF(AND($D$1="二交代制",M$17&gt;=1,M$17&lt;=28,M111="当",N111="明",O111="休",P111="当"),10,IF(AND($D$1="三交代制",M$17&gt;=2,M$17&lt;=30,OR(M111="準",M111="深"),OR(N111="準",N111="深"),OR(O111="準",O111="深")),20,IF(AND($D$1="二交代制",OR(M111="当",M111="明"),NOT(OR(AND(M111="当",OR(N111="明",M$17=31,N$18="×"),OR(O111="休",M$17=30,M$17=31,O$18="×")),AND(M111="明",OR(L111="当",M$17=1),OR(N111="休",M$17=31,N$18="×"))))),30,IF(AND($D$1="三交代制",L111&lt;&gt;"準",L111&lt;&gt;"深",OR(M111="準",M111="深"),(NOT(OR(AND(M111="準",OR(L111="日",L111="休",M$17=1,AND(N111&lt;&gt;"準",N111&lt;&gt;"深",L111="")),OR(N111="休",AND(N111="準",OR(O111="休",M$17=30,O$18="×")),M$17=31,N$18="×",N111="")),AND(M111="深",OR(L111="休",M$17=1,AND(N111&lt;&gt;"準",N111&lt;&gt;"深",L111="")),OR(N111="休",AND(OR(N111="準",N111="深"),OR(O111="休",M$17=30,O$18="×")),M$17=31,N$18="×",N111="")))))),40,0))))</f>
        <v>0</v>
      </c>
      <c r="N252" s="193">
        <f t="shared" ref="N252" si="1750">IF(AND($D$1="二交代制",N$17&gt;=1,N$17&lt;=28,N111="当",O111="明",P111="休",Q111="当"),10,IF(AND($D$1="三交代制",N$17&gt;=2,N$17&lt;=30,OR(N111="準",N111="深"),OR(O111="準",O111="深"),OR(P111="準",P111="深")),20,IF(AND($D$1="二交代制",OR(N111="当",N111="明"),NOT(OR(AND(N111="当",OR(O111="明",N$17=31,O$18="×"),OR(P111="休",N$17=30,N$17=31,P$18="×")),AND(N111="明",OR(M111="当",N$17=1),OR(O111="休",N$17=31,O$18="×"))))),30,IF(AND($D$1="三交代制",M111&lt;&gt;"準",M111&lt;&gt;"深",OR(N111="準",N111="深"),(NOT(OR(AND(N111="準",OR(M111="日",M111="休",N$17=1,AND(O111&lt;&gt;"準",O111&lt;&gt;"深",M111="")),OR(O111="休",AND(O111="準",OR(P111="休",N$17=30,P$18="×")),N$17=31,O$18="×",O111="")),AND(N111="深",OR(M111="休",N$17=1,AND(O111&lt;&gt;"準",O111&lt;&gt;"深",M111="")),OR(O111="休",AND(OR(O111="準",O111="深"),OR(P111="休",N$17=30,P$18="×")),N$17=31,O$18="×",O111="")))))),40,0))))</f>
        <v>0</v>
      </c>
      <c r="O252" s="193">
        <f t="shared" ref="O252" si="1751">IF(AND($D$1="二交代制",O$17&gt;=1,O$17&lt;=28,O111="当",P111="明",Q111="休",R111="当"),10,IF(AND($D$1="三交代制",O$17&gt;=2,O$17&lt;=30,OR(O111="準",O111="深"),OR(P111="準",P111="深"),OR(Q111="準",Q111="深")),20,IF(AND($D$1="二交代制",OR(O111="当",O111="明"),NOT(OR(AND(O111="当",OR(P111="明",O$17=31,P$18="×"),OR(Q111="休",O$17=30,O$17=31,Q$18="×")),AND(O111="明",OR(N111="当",O$17=1),OR(P111="休",O$17=31,P$18="×"))))),30,IF(AND($D$1="三交代制",N111&lt;&gt;"準",N111&lt;&gt;"深",OR(O111="準",O111="深"),(NOT(OR(AND(O111="準",OR(N111="日",N111="休",O$17=1,AND(P111&lt;&gt;"準",P111&lt;&gt;"深",N111="")),OR(P111="休",AND(P111="準",OR(Q111="休",O$17=30,Q$18="×")),O$17=31,P$18="×",P111="")),AND(O111="深",OR(N111="休",O$17=1,AND(P111&lt;&gt;"準",P111&lt;&gt;"深",N111="")),OR(P111="休",AND(OR(P111="準",P111="深"),OR(Q111="休",O$17=30,Q$18="×")),O$17=31,P$18="×",P111="")))))),40,0))))</f>
        <v>0</v>
      </c>
      <c r="P252" s="193">
        <f t="shared" ref="P252" si="1752">IF(AND($D$1="二交代制",P$17&gt;=1,P$17&lt;=28,P111="当",Q111="明",R111="休",S111="当"),10,IF(AND($D$1="三交代制",P$17&gt;=2,P$17&lt;=30,OR(P111="準",P111="深"),OR(Q111="準",Q111="深"),OR(R111="準",R111="深")),20,IF(AND($D$1="二交代制",OR(P111="当",P111="明"),NOT(OR(AND(P111="当",OR(Q111="明",P$17=31,Q$18="×"),OR(R111="休",P$17=30,P$17=31,R$18="×")),AND(P111="明",OR(O111="当",P$17=1),OR(Q111="休",P$17=31,Q$18="×"))))),30,IF(AND($D$1="三交代制",O111&lt;&gt;"準",O111&lt;&gt;"深",OR(P111="準",P111="深"),(NOT(OR(AND(P111="準",OR(O111="日",O111="休",P$17=1,AND(Q111&lt;&gt;"準",Q111&lt;&gt;"深",O111="")),OR(Q111="休",AND(Q111="準",OR(R111="休",P$17=30,R$18="×")),P$17=31,Q$18="×",Q111="")),AND(P111="深",OR(O111="休",P$17=1,AND(Q111&lt;&gt;"準",Q111&lt;&gt;"深",O111="")),OR(Q111="休",AND(OR(Q111="準",Q111="深"),OR(R111="休",P$17=30,R$18="×")),P$17=31,Q$18="×",Q111="")))))),40,0))))</f>
        <v>0</v>
      </c>
      <c r="Q252" s="193">
        <f t="shared" ref="Q252" si="1753">IF(AND($D$1="二交代制",Q$17&gt;=1,Q$17&lt;=28,Q111="当",R111="明",S111="休",T111="当"),10,IF(AND($D$1="三交代制",Q$17&gt;=2,Q$17&lt;=30,OR(Q111="準",Q111="深"),OR(R111="準",R111="深"),OR(S111="準",S111="深")),20,IF(AND($D$1="二交代制",OR(Q111="当",Q111="明"),NOT(OR(AND(Q111="当",OR(R111="明",Q$17=31,R$18="×"),OR(S111="休",Q$17=30,Q$17=31,S$18="×")),AND(Q111="明",OR(P111="当",Q$17=1),OR(R111="休",Q$17=31,R$18="×"))))),30,IF(AND($D$1="三交代制",P111&lt;&gt;"準",P111&lt;&gt;"深",OR(Q111="準",Q111="深"),(NOT(OR(AND(Q111="準",OR(P111="日",P111="休",Q$17=1,AND(R111&lt;&gt;"準",R111&lt;&gt;"深",P111="")),OR(R111="休",AND(R111="準",OR(S111="休",Q$17=30,S$18="×")),Q$17=31,R$18="×",R111="")),AND(Q111="深",OR(P111="休",Q$17=1,AND(R111&lt;&gt;"準",R111&lt;&gt;"深",P111="")),OR(R111="休",AND(OR(R111="準",R111="深"),OR(S111="休",Q$17=30,S$18="×")),Q$17=31,R$18="×",R111="")))))),40,0))))</f>
        <v>0</v>
      </c>
      <c r="R252" s="193">
        <f t="shared" ref="R252" si="1754">IF(AND($D$1="二交代制",R$17&gt;=1,R$17&lt;=28,R111="当",S111="明",T111="休",U111="当"),10,IF(AND($D$1="三交代制",R$17&gt;=2,R$17&lt;=30,OR(R111="準",R111="深"),OR(S111="準",S111="深"),OR(T111="準",T111="深")),20,IF(AND($D$1="二交代制",OR(R111="当",R111="明"),NOT(OR(AND(R111="当",OR(S111="明",R$17=31,S$18="×"),OR(T111="休",R$17=30,R$17=31,T$18="×")),AND(R111="明",OR(Q111="当",R$17=1),OR(S111="休",R$17=31,S$18="×"))))),30,IF(AND($D$1="三交代制",Q111&lt;&gt;"準",Q111&lt;&gt;"深",OR(R111="準",R111="深"),(NOT(OR(AND(R111="準",OR(Q111="日",Q111="休",R$17=1,AND(S111&lt;&gt;"準",S111&lt;&gt;"深",Q111="")),OR(S111="休",AND(S111="準",OR(T111="休",R$17=30,T$18="×")),R$17=31,S$18="×",S111="")),AND(R111="深",OR(Q111="休",R$17=1,AND(S111&lt;&gt;"準",S111&lt;&gt;"深",Q111="")),OR(S111="休",AND(OR(S111="準",S111="深"),OR(T111="休",R$17=30,T$18="×")),R$17=31,S$18="×",S111="")))))),40,0))))</f>
        <v>0</v>
      </c>
      <c r="S252" s="193">
        <f t="shared" ref="S252" si="1755">IF(AND($D$1="二交代制",S$17&gt;=1,S$17&lt;=28,S111="当",T111="明",U111="休",V111="当"),10,IF(AND($D$1="三交代制",S$17&gt;=2,S$17&lt;=30,OR(S111="準",S111="深"),OR(T111="準",T111="深"),OR(U111="準",U111="深")),20,IF(AND($D$1="二交代制",OR(S111="当",S111="明"),NOT(OR(AND(S111="当",OR(T111="明",S$17=31,T$18="×"),OR(U111="休",S$17=30,S$17=31,U$18="×")),AND(S111="明",OR(R111="当",S$17=1),OR(T111="休",S$17=31,T$18="×"))))),30,IF(AND($D$1="三交代制",R111&lt;&gt;"準",R111&lt;&gt;"深",OR(S111="準",S111="深"),(NOT(OR(AND(S111="準",OR(R111="日",R111="休",S$17=1,AND(T111&lt;&gt;"準",T111&lt;&gt;"深",R111="")),OR(T111="休",AND(T111="準",OR(U111="休",S$17=30,U$18="×")),S$17=31,T$18="×",T111="")),AND(S111="深",OR(R111="休",S$17=1,AND(T111&lt;&gt;"準",T111&lt;&gt;"深",R111="")),OR(T111="休",AND(OR(T111="準",T111="深"),OR(U111="休",S$17=30,U$18="×")),S$17=31,T$18="×",T111="")))))),40,0))))</f>
        <v>0</v>
      </c>
      <c r="T252" s="193">
        <f t="shared" ref="T252" si="1756">IF(AND($D$1="二交代制",T$17&gt;=1,T$17&lt;=28,T111="当",U111="明",V111="休",W111="当"),10,IF(AND($D$1="三交代制",T$17&gt;=2,T$17&lt;=30,OR(T111="準",T111="深"),OR(U111="準",U111="深"),OR(V111="準",V111="深")),20,IF(AND($D$1="二交代制",OR(T111="当",T111="明"),NOT(OR(AND(T111="当",OR(U111="明",T$17=31,U$18="×"),OR(V111="休",T$17=30,T$17=31,V$18="×")),AND(T111="明",OR(S111="当",T$17=1),OR(U111="休",T$17=31,U$18="×"))))),30,IF(AND($D$1="三交代制",S111&lt;&gt;"準",S111&lt;&gt;"深",OR(T111="準",T111="深"),(NOT(OR(AND(T111="準",OR(S111="日",S111="休",T$17=1,AND(U111&lt;&gt;"準",U111&lt;&gt;"深",S111="")),OR(U111="休",AND(U111="準",OR(V111="休",T$17=30,V$18="×")),T$17=31,U$18="×",U111="")),AND(T111="深",OR(S111="休",T$17=1,AND(U111&lt;&gt;"準",U111&lt;&gt;"深",S111="")),OR(U111="休",AND(OR(U111="準",U111="深"),OR(V111="休",T$17=30,V$18="×")),T$17=31,U$18="×",U111="")))))),40,0))))</f>
        <v>0</v>
      </c>
      <c r="U252" s="193">
        <f t="shared" ref="U252" si="1757">IF(AND($D$1="二交代制",U$17&gt;=1,U$17&lt;=28,U111="当",V111="明",W111="休",X111="当"),10,IF(AND($D$1="三交代制",U$17&gt;=2,U$17&lt;=30,OR(U111="準",U111="深"),OR(V111="準",V111="深"),OR(W111="準",W111="深")),20,IF(AND($D$1="二交代制",OR(U111="当",U111="明"),NOT(OR(AND(U111="当",OR(V111="明",U$17=31,V$18="×"),OR(W111="休",U$17=30,U$17=31,W$18="×")),AND(U111="明",OR(T111="当",U$17=1),OR(V111="休",U$17=31,V$18="×"))))),30,IF(AND($D$1="三交代制",T111&lt;&gt;"準",T111&lt;&gt;"深",OR(U111="準",U111="深"),(NOT(OR(AND(U111="準",OR(T111="日",T111="休",U$17=1,AND(V111&lt;&gt;"準",V111&lt;&gt;"深",T111="")),OR(V111="休",AND(V111="準",OR(W111="休",U$17=30,W$18="×")),U$17=31,V$18="×",V111="")),AND(U111="深",OR(T111="休",U$17=1,AND(V111&lt;&gt;"準",V111&lt;&gt;"深",T111="")),OR(V111="休",AND(OR(V111="準",V111="深"),OR(W111="休",U$17=30,W$18="×")),U$17=31,V$18="×",V111="")))))),40,0))))</f>
        <v>0</v>
      </c>
      <c r="V252" s="193">
        <f t="shared" ref="V252" si="1758">IF(AND($D$1="二交代制",V$17&gt;=1,V$17&lt;=28,V111="当",W111="明",X111="休",Y111="当"),10,IF(AND($D$1="三交代制",V$17&gt;=2,V$17&lt;=30,OR(V111="準",V111="深"),OR(W111="準",W111="深"),OR(X111="準",X111="深")),20,IF(AND($D$1="二交代制",OR(V111="当",V111="明"),NOT(OR(AND(V111="当",OR(W111="明",V$17=31,W$18="×"),OR(X111="休",V$17=30,V$17=31,X$18="×")),AND(V111="明",OR(U111="当",V$17=1),OR(W111="休",V$17=31,W$18="×"))))),30,IF(AND($D$1="三交代制",U111&lt;&gt;"準",U111&lt;&gt;"深",OR(V111="準",V111="深"),(NOT(OR(AND(V111="準",OR(U111="日",U111="休",V$17=1,AND(W111&lt;&gt;"準",W111&lt;&gt;"深",U111="")),OR(W111="休",AND(W111="準",OR(X111="休",V$17=30,X$18="×")),V$17=31,W$18="×",W111="")),AND(V111="深",OR(U111="休",V$17=1,AND(W111&lt;&gt;"準",W111&lt;&gt;"深",U111="")),OR(W111="休",AND(OR(W111="準",W111="深"),OR(X111="休",V$17=30,X$18="×")),V$17=31,W$18="×",W111="")))))),40,0))))</f>
        <v>0</v>
      </c>
      <c r="W252" s="193">
        <f t="shared" ref="W252" si="1759">IF(AND($D$1="二交代制",W$17&gt;=1,W$17&lt;=28,W111="当",X111="明",Y111="休",Z111="当"),10,IF(AND($D$1="三交代制",W$17&gt;=2,W$17&lt;=30,OR(W111="準",W111="深"),OR(X111="準",X111="深"),OR(Y111="準",Y111="深")),20,IF(AND($D$1="二交代制",OR(W111="当",W111="明"),NOT(OR(AND(W111="当",OR(X111="明",W$17=31,X$18="×"),OR(Y111="休",W$17=30,W$17=31,Y$18="×")),AND(W111="明",OR(V111="当",W$17=1),OR(X111="休",W$17=31,X$18="×"))))),30,IF(AND($D$1="三交代制",V111&lt;&gt;"準",V111&lt;&gt;"深",OR(W111="準",W111="深"),(NOT(OR(AND(W111="準",OR(V111="日",V111="休",W$17=1,AND(X111&lt;&gt;"準",X111&lt;&gt;"深",V111="")),OR(X111="休",AND(X111="準",OR(Y111="休",W$17=30,Y$18="×")),W$17=31,X$18="×",X111="")),AND(W111="深",OR(V111="休",W$17=1,AND(X111&lt;&gt;"準",X111&lt;&gt;"深",V111="")),OR(X111="休",AND(OR(X111="準",X111="深"),OR(Y111="休",W$17=30,Y$18="×")),W$17=31,X$18="×",X111="")))))),40,0))))</f>
        <v>0</v>
      </c>
      <c r="X252" s="193">
        <f t="shared" ref="X252" si="1760">IF(AND($D$1="二交代制",X$17&gt;=1,X$17&lt;=28,X111="当",Y111="明",Z111="休",AA111="当"),10,IF(AND($D$1="三交代制",X$17&gt;=2,X$17&lt;=30,OR(X111="準",X111="深"),OR(Y111="準",Y111="深"),OR(Z111="準",Z111="深")),20,IF(AND($D$1="二交代制",OR(X111="当",X111="明"),NOT(OR(AND(X111="当",OR(Y111="明",X$17=31,Y$18="×"),OR(Z111="休",X$17=30,X$17=31,Z$18="×")),AND(X111="明",OR(W111="当",X$17=1),OR(Y111="休",X$17=31,Y$18="×"))))),30,IF(AND($D$1="三交代制",W111&lt;&gt;"準",W111&lt;&gt;"深",OR(X111="準",X111="深"),(NOT(OR(AND(X111="準",OR(W111="日",W111="休",X$17=1,AND(Y111&lt;&gt;"準",Y111&lt;&gt;"深",W111="")),OR(Y111="休",AND(Y111="準",OR(Z111="休",X$17=30,Z$18="×")),X$17=31,Y$18="×",Y111="")),AND(X111="深",OR(W111="休",X$17=1,AND(Y111&lt;&gt;"準",Y111&lt;&gt;"深",W111="")),OR(Y111="休",AND(OR(Y111="準",Y111="深"),OR(Z111="休",X$17=30,Z$18="×")),X$17=31,Y$18="×",Y111="")))))),40,0))))</f>
        <v>0</v>
      </c>
      <c r="Y252" s="193">
        <f t="shared" ref="Y252" si="1761">IF(AND($D$1="二交代制",Y$17&gt;=1,Y$17&lt;=28,Y111="当",Z111="明",AA111="休",AB111="当"),10,IF(AND($D$1="三交代制",Y$17&gt;=2,Y$17&lt;=30,OR(Y111="準",Y111="深"),OR(Z111="準",Z111="深"),OR(AA111="準",AA111="深")),20,IF(AND($D$1="二交代制",OR(Y111="当",Y111="明"),NOT(OR(AND(Y111="当",OR(Z111="明",Y$17=31,Z$18="×"),OR(AA111="休",Y$17=30,Y$17=31,AA$18="×")),AND(Y111="明",OR(X111="当",Y$17=1),OR(Z111="休",Y$17=31,Z$18="×"))))),30,IF(AND($D$1="三交代制",X111&lt;&gt;"準",X111&lt;&gt;"深",OR(Y111="準",Y111="深"),(NOT(OR(AND(Y111="準",OR(X111="日",X111="休",Y$17=1,AND(Z111&lt;&gt;"準",Z111&lt;&gt;"深",X111="")),OR(Z111="休",AND(Z111="準",OR(AA111="休",Y$17=30,AA$18="×")),Y$17=31,Z$18="×",Z111="")),AND(Y111="深",OR(X111="休",Y$17=1,AND(Z111&lt;&gt;"準",Z111&lt;&gt;"深",X111="")),OR(Z111="休",AND(OR(Z111="準",Z111="深"),OR(AA111="休",Y$17=30,AA$18="×")),Y$17=31,Z$18="×",Z111="")))))),40,0))))</f>
        <v>0</v>
      </c>
      <c r="Z252" s="193">
        <f t="shared" ref="Z252" si="1762">IF(AND($D$1="二交代制",Z$17&gt;=1,Z$17&lt;=28,Z111="当",AA111="明",AB111="休",AC111="当"),10,IF(AND($D$1="三交代制",Z$17&gt;=2,Z$17&lt;=30,OR(Z111="準",Z111="深"),OR(AA111="準",AA111="深"),OR(AB111="準",AB111="深")),20,IF(AND($D$1="二交代制",OR(Z111="当",Z111="明"),NOT(OR(AND(Z111="当",OR(AA111="明",Z$17=31,AA$18="×"),OR(AB111="休",Z$17=30,Z$17=31,AB$18="×")),AND(Z111="明",OR(Y111="当",Z$17=1),OR(AA111="休",Z$17=31,AA$18="×"))))),30,IF(AND($D$1="三交代制",Y111&lt;&gt;"準",Y111&lt;&gt;"深",OR(Z111="準",Z111="深"),(NOT(OR(AND(Z111="準",OR(Y111="日",Y111="休",Z$17=1,AND(AA111&lt;&gt;"準",AA111&lt;&gt;"深",Y111="")),OR(AA111="休",AND(AA111="準",OR(AB111="休",Z$17=30,AB$18="×")),Z$17=31,AA$18="×",AA111="")),AND(Z111="深",OR(Y111="休",Z$17=1,AND(AA111&lt;&gt;"準",AA111&lt;&gt;"深",Y111="")),OR(AA111="休",AND(OR(AA111="準",AA111="深"),OR(AB111="休",Z$17=30,AB$18="×")),Z$17=31,AA$18="×",AA111="")))))),40,0))))</f>
        <v>0</v>
      </c>
      <c r="AA252" s="193">
        <f t="shared" ref="AA252" si="1763">IF(AND($D$1="二交代制",AA$17&gt;=1,AA$17&lt;=28,AA111="当",AB111="明",AC111="休",AD111="当"),10,IF(AND($D$1="三交代制",AA$17&gt;=2,AA$17&lt;=30,OR(AA111="準",AA111="深"),OR(AB111="準",AB111="深"),OR(AC111="準",AC111="深")),20,IF(AND($D$1="二交代制",OR(AA111="当",AA111="明"),NOT(OR(AND(AA111="当",OR(AB111="明",AA$17=31,AB$18="×"),OR(AC111="休",AA$17=30,AA$17=31,AC$18="×")),AND(AA111="明",OR(Z111="当",AA$17=1),OR(AB111="休",AA$17=31,AB$18="×"))))),30,IF(AND($D$1="三交代制",Z111&lt;&gt;"準",Z111&lt;&gt;"深",OR(AA111="準",AA111="深"),(NOT(OR(AND(AA111="準",OR(Z111="日",Z111="休",AA$17=1,AND(AB111&lt;&gt;"準",AB111&lt;&gt;"深",Z111="")),OR(AB111="休",AND(AB111="準",OR(AC111="休",AA$17=30,AC$18="×")),AA$17=31,AB$18="×",AB111="")),AND(AA111="深",OR(Z111="休",AA$17=1,AND(AB111&lt;&gt;"準",AB111&lt;&gt;"深",Z111="")),OR(AB111="休",AND(OR(AB111="準",AB111="深"),OR(AC111="休",AA$17=30,AC$18="×")),AA$17=31,AB$18="×",AB111="")))))),40,0))))</f>
        <v>0</v>
      </c>
      <c r="AB252" s="193">
        <f t="shared" ref="AB252" si="1764">IF(AND($D$1="二交代制",AB$17&gt;=1,AB$17&lt;=28,AB111="当",AC111="明",AD111="休",AE111="当"),10,IF(AND($D$1="三交代制",AB$17&gt;=2,AB$17&lt;=30,OR(AB111="準",AB111="深"),OR(AC111="準",AC111="深"),OR(AD111="準",AD111="深")),20,IF(AND($D$1="二交代制",OR(AB111="当",AB111="明"),NOT(OR(AND(AB111="当",OR(AC111="明",AB$17=31,AC$18="×"),OR(AD111="休",AB$17=30,AB$17=31,AD$18="×")),AND(AB111="明",OR(AA111="当",AB$17=1),OR(AC111="休",AB$17=31,AC$18="×"))))),30,IF(AND($D$1="三交代制",AA111&lt;&gt;"準",AA111&lt;&gt;"深",OR(AB111="準",AB111="深"),(NOT(OR(AND(AB111="準",OR(AA111="日",AA111="休",AB$17=1,AND(AC111&lt;&gt;"準",AC111&lt;&gt;"深",AA111="")),OR(AC111="休",AND(AC111="準",OR(AD111="休",AB$17=30,AD$18="×")),AB$17=31,AC$18="×",AC111="")),AND(AB111="深",OR(AA111="休",AB$17=1,AND(AC111&lt;&gt;"準",AC111&lt;&gt;"深",AA111="")),OR(AC111="休",AND(OR(AC111="準",AC111="深"),OR(AD111="休",AB$17=30,AD$18="×")),AB$17=31,AC$18="×",AC111="")))))),40,0))))</f>
        <v>0</v>
      </c>
      <c r="AC252" s="193">
        <f t="shared" ref="AC252" si="1765">IF(AND($D$1="二交代制",AC$17&gt;=1,AC$17&lt;=28,AC111="当",AD111="明",AE111="休",AF111="当"),10,IF(AND($D$1="三交代制",AC$17&gt;=2,AC$17&lt;=30,OR(AC111="準",AC111="深"),OR(AD111="準",AD111="深"),OR(AE111="準",AE111="深")),20,IF(AND($D$1="二交代制",OR(AC111="当",AC111="明"),NOT(OR(AND(AC111="当",OR(AD111="明",AC$17=31,AD$18="×"),OR(AE111="休",AC$17=30,AC$17=31,AE$18="×")),AND(AC111="明",OR(AB111="当",AC$17=1),OR(AD111="休",AC$17=31,AD$18="×"))))),30,IF(AND($D$1="三交代制",AB111&lt;&gt;"準",AB111&lt;&gt;"深",OR(AC111="準",AC111="深"),(NOT(OR(AND(AC111="準",OR(AB111="日",AB111="休",AC$17=1,AND(AD111&lt;&gt;"準",AD111&lt;&gt;"深",AB111="")),OR(AD111="休",AND(AD111="準",OR(AE111="休",AC$17=30,AE$18="×")),AC$17=31,AD$18="×",AD111="")),AND(AC111="深",OR(AB111="休",AC$17=1,AND(AD111&lt;&gt;"準",AD111&lt;&gt;"深",AB111="")),OR(AD111="休",AND(OR(AD111="準",AD111="深"),OR(AE111="休",AC$17=30,AE$18="×")),AC$17=31,AD$18="×",AD111="")))))),40,0))))</f>
        <v>0</v>
      </c>
      <c r="AD252" s="193">
        <f t="shared" ref="AD252" si="1766">IF(AND($D$1="二交代制",AD$17&gt;=1,AD$17&lt;=28,AD111="当",AE111="明",AF111="休",AG111="当"),10,IF(AND($D$1="三交代制",AD$17&gt;=2,AD$17&lt;=30,OR(AD111="準",AD111="深"),OR(AE111="準",AE111="深"),OR(AF111="準",AF111="深")),20,IF(AND($D$1="二交代制",OR(AD111="当",AD111="明"),NOT(OR(AND(AD111="当",OR(AE111="明",AD$17=31,AE$18="×"),OR(AF111="休",AD$17=30,AD$17=31,AF$18="×")),AND(AD111="明",OR(AC111="当",AD$17=1),OR(AE111="休",AD$17=31,AE$18="×"))))),30,IF(AND($D$1="三交代制",AC111&lt;&gt;"準",AC111&lt;&gt;"深",OR(AD111="準",AD111="深"),(NOT(OR(AND(AD111="準",OR(AC111="日",AC111="休",AD$17=1,AND(AE111&lt;&gt;"準",AE111&lt;&gt;"深",AC111="")),OR(AE111="休",AND(AE111="準",OR(AF111="休",AD$17=30,AF$18="×")),AD$17=31,AE$18="×",AE111="")),AND(AD111="深",OR(AC111="休",AD$17=1,AND(AE111&lt;&gt;"準",AE111&lt;&gt;"深",AC111="")),OR(AE111="休",AND(OR(AE111="準",AE111="深"),OR(AF111="休",AD$17=30,AF$18="×")),AD$17=31,AE$18="×",AE111="")))))),40,0))))</f>
        <v>0</v>
      </c>
      <c r="AE252" s="193">
        <f t="shared" ref="AE252" si="1767">IF(AND($D$1="二交代制",AE$17&gt;=1,AE$17&lt;=28,AE111="当",AF111="明",AG111="休",AH111="当"),10,IF(AND($D$1="三交代制",AE$17&gt;=2,AE$17&lt;=30,OR(AE111="準",AE111="深"),OR(AF111="準",AF111="深"),OR(AG111="準",AG111="深")),20,IF(AND($D$1="二交代制",OR(AE111="当",AE111="明"),NOT(OR(AND(AE111="当",OR(AF111="明",AE$17=31,AF$18="×"),OR(AG111="休",AE$17=30,AE$17=31,AG$18="×")),AND(AE111="明",OR(AD111="当",AE$17=1),OR(AF111="休",AE$17=31,AF$18="×"))))),30,IF(AND($D$1="三交代制",AD111&lt;&gt;"準",AD111&lt;&gt;"深",OR(AE111="準",AE111="深"),(NOT(OR(AND(AE111="準",OR(AD111="日",AD111="休",AE$17=1,AND(AF111&lt;&gt;"準",AF111&lt;&gt;"深",AD111="")),OR(AF111="休",AND(AF111="準",OR(AG111="休",AE$17=30,AG$18="×")),AE$17=31,AF$18="×",AF111="")),AND(AE111="深",OR(AD111="休",AE$17=1,AND(AF111&lt;&gt;"準",AF111&lt;&gt;"深",AD111="")),OR(AF111="休",AND(OR(AF111="準",AF111="深"),OR(AG111="休",AE$17=30,AG$18="×")),AE$17=31,AF$18="×",AF111="")))))),40,0))))</f>
        <v>0</v>
      </c>
      <c r="AF252" s="193">
        <f t="shared" ref="AF252" si="1768">IF(AND($D$1="二交代制",AF$17&gt;=1,AF$17&lt;=28,AF111="当",AG111="明",AH111="休",AI111="当"),10,IF(AND($D$1="三交代制",AF$17&gt;=2,AF$17&lt;=30,OR(AF111="準",AF111="深"),OR(AG111="準",AG111="深"),OR(AH111="準",AH111="深")),20,IF(AND($D$1="二交代制",OR(AF111="当",AF111="明"),NOT(OR(AND(AF111="当",OR(AG111="明",AF$17=31,AG$18="×"),OR(AH111="休",AF$17=30,AF$17=31,AH$18="×")),AND(AF111="明",OR(AE111="当",AF$17=1),OR(AG111="休",AF$17=31,AG$18="×"))))),30,IF(AND($D$1="三交代制",AE111&lt;&gt;"準",AE111&lt;&gt;"深",OR(AF111="準",AF111="深"),(NOT(OR(AND(AF111="準",OR(AE111="日",AE111="休",AF$17=1,AND(AG111&lt;&gt;"準",AG111&lt;&gt;"深",AE111="")),OR(AG111="休",AND(AG111="準",OR(AH111="休",AF$17=30,AH$18="×")),AF$17=31,AG$18="×",AG111="")),AND(AF111="深",OR(AE111="休",AF$17=1,AND(AG111&lt;&gt;"準",AG111&lt;&gt;"深",AE111="")),OR(AG111="休",AND(OR(AG111="準",AG111="深"),OR(AH111="休",AF$17=30,AH$18="×")),AF$17=31,AG$18="×",AG111="")))))),40,0))))</f>
        <v>0</v>
      </c>
      <c r="AG252" s="193">
        <f t="shared" ref="AG252" si="1769">IF(AND($D$1="二交代制",AG$17&gt;=1,AG$17&lt;=28,AG111="当",AH111="明",AI111="休",AJ111="当"),10,IF(AND($D$1="三交代制",AG$17&gt;=2,AG$17&lt;=30,OR(AG111="準",AG111="深"),OR(AH111="準",AH111="深"),OR(AI111="準",AI111="深")),20,IF(AND($D$1="二交代制",OR(AG111="当",AG111="明"),NOT(OR(AND(AG111="当",OR(AH111="明",AG$17=31,AH$18="×"),OR(AI111="休",AG$17=30,AG$17=31,AI$18="×")),AND(AG111="明",OR(AF111="当",AG$17=1),OR(AH111="休",AG$17=31,AH$18="×"))))),30,IF(AND($D$1="三交代制",AF111&lt;&gt;"準",AF111&lt;&gt;"深",OR(AG111="準",AG111="深"),(NOT(OR(AND(AG111="準",OR(AF111="日",AF111="休",AG$17=1,AND(AH111&lt;&gt;"準",AH111&lt;&gt;"深",AF111="")),OR(AH111="休",AND(AH111="準",OR(AI111="休",AG$17=30,AI$18="×")),AG$17=31,AH$18="×",AH111="")),AND(AG111="深",OR(AF111="休",AG$17=1,AND(AH111&lt;&gt;"準",AH111&lt;&gt;"深",AF111="")),OR(AH111="休",AND(OR(AH111="準",AH111="深"),OR(AI111="休",AG$17=30,AI$18="×")),AG$17=31,AH$18="×",AH111="")))))),40,0))))</f>
        <v>0</v>
      </c>
      <c r="AH252" s="193">
        <f t="shared" ref="AH252" si="1770">IF(AND($D$1="二交代制",AH$17&gt;=1,AH$17&lt;=28,AH111="当",AI111="明",AJ111="休",AK111="当"),10,IF(AND($D$1="三交代制",AH$17&gt;=2,AH$17&lt;=30,OR(AH111="準",AH111="深"),OR(AI111="準",AI111="深"),OR(AJ111="準",AJ111="深")),20,IF(AND($D$1="二交代制",OR(AH111="当",AH111="明"),NOT(OR(AND(AH111="当",OR(AI111="明",AH$17=31,AI$18="×"),OR(AJ111="休",AH$17=30,AH$17=31,AJ$18="×")),AND(AH111="明",OR(AG111="当",AH$17=1),OR(AI111="休",AH$17=31,AI$18="×"))))),30,IF(AND($D$1="三交代制",AG111&lt;&gt;"準",AG111&lt;&gt;"深",OR(AH111="準",AH111="深"),(NOT(OR(AND(AH111="準",OR(AG111="日",AG111="休",AH$17=1,AND(AI111&lt;&gt;"準",AI111&lt;&gt;"深",AG111="")),OR(AI111="休",AND(AI111="準",OR(AJ111="休",AH$17=30,AJ$18="×")),AH$17=31,AI$18="×",AI111="")),AND(AH111="深",OR(AG111="休",AH$17=1,AND(AI111&lt;&gt;"準",AI111&lt;&gt;"深",AG111="")),OR(AI111="休",AND(OR(AI111="準",AI111="深"),OR(AJ111="休",AH$17=30,AJ$18="×")),AH$17=31,AI$18="×",AI111="")))))),40,0))))</f>
        <v>0</v>
      </c>
      <c r="AI252" s="193">
        <f t="shared" ref="AI252" si="1771">IF(AND($D$1="二交代制",AI$17&gt;=1,AI$17&lt;=28,AI111="当",AJ111="明",AK111="休",AL111="当"),10,IF(AND($D$1="三交代制",AI$17&gt;=2,AI$17&lt;=30,OR(AI111="準",AI111="深"),OR(AJ111="準",AJ111="深"),OR(AK111="準",AK111="深")),20,IF(AND($D$1="二交代制",OR(AI111="当",AI111="明"),NOT(OR(AND(AI111="当",OR(AJ111="明",AI$17=31,AJ$18="×"),OR(AK111="休",AI$17=30,AI$17=31,AK$18="×")),AND(AI111="明",OR(AH111="当",AI$17=1),OR(AJ111="休",AI$17=31,AJ$18="×"))))),30,IF(AND($D$1="三交代制",AH111&lt;&gt;"準",AH111&lt;&gt;"深",OR(AI111="準",AI111="深"),(NOT(OR(AND(AI111="準",OR(AH111="日",AH111="休",AI$17=1,AND(AJ111&lt;&gt;"準",AJ111&lt;&gt;"深",AH111="")),OR(AJ111="休",AND(AJ111="準",OR(AK111="休",AI$17=30,AK$18="×")),AI$17=31,AJ$18="×",AJ111="")),AND(AI111="深",OR(AH111="休",AI$17=1,AND(AJ111&lt;&gt;"準",AJ111&lt;&gt;"深",AH111="")),OR(AJ111="休",AND(OR(AJ111="準",AJ111="深"),OR(AK111="休",AI$17=30,AK$18="×")),AI$17=31,AJ$18="×",AJ111="")))))),40,0))))</f>
        <v>0</v>
      </c>
      <c r="AJ252" s="193">
        <f t="shared" ref="AJ252" si="1772">IF(AND($D$1="二交代制",AJ$17&gt;=1,AJ$17&lt;=28,AJ111="当",AK111="明",AL111="休",AM111="当"),10,IF(AND($D$1="三交代制",AJ$17&gt;=2,AJ$17&lt;=30,OR(AJ111="準",AJ111="深"),OR(AK111="準",AK111="深"),OR(AL111="準",AL111="深")),20,IF(AND($D$1="二交代制",OR(AJ111="当",AJ111="明"),NOT(OR(AND(AJ111="当",OR(AK111="明",AJ$17=31,AK$18="×"),OR(AL111="休",AJ$17=30,AJ$17=31,AL$18="×")),AND(AJ111="明",OR(AI111="当",AJ$17=1),OR(AK111="休",AJ$17=31,AK$18="×"))))),30,IF(AND($D$1="三交代制",AI111&lt;&gt;"準",AI111&lt;&gt;"深",OR(AJ111="準",AJ111="深"),(NOT(OR(AND(AJ111="準",OR(AI111="日",AI111="休",AJ$17=1,AND(AK111&lt;&gt;"準",AK111&lt;&gt;"深",AI111="")),OR(AK111="休",AND(AK111="準",OR(AL111="休",AJ$17=30,AL$18="×")),AJ$17=31,AK$18="×",AK111="")),AND(AJ111="深",OR(AI111="休",AJ$17=1,AND(AK111&lt;&gt;"準",AK111&lt;&gt;"深",AI111="")),OR(AK111="休",AND(OR(AK111="準",AK111="深"),OR(AL111="休",AJ$17=30,AL$18="×")),AJ$17=31,AK$18="×",AK111="")))))),40,0))))</f>
        <v>0</v>
      </c>
      <c r="AK252" s="193">
        <f t="shared" ref="AK252" si="1773">IF(AND($D$1="二交代制",AK$17&gt;=1,AK$17&lt;=28,AK111="当",AL111="明",AM111="休",AN111="当"),10,IF(AND($D$1="三交代制",AK$17&gt;=2,AK$17&lt;=30,OR(AK111="準",AK111="深"),OR(AL111="準",AL111="深"),OR(AM111="準",AM111="深")),20,IF(AND($D$1="二交代制",OR(AK111="当",AK111="明"),NOT(OR(AND(AK111="当",OR(AL111="明",AK$17=31,AL$18="×"),OR(AM111="休",AK$17=30,AK$17=31,AM$18="×")),AND(AK111="明",OR(AJ111="当",AK$17=1),OR(AL111="休",AK$17=31,AL$18="×"))))),30,IF(AND($D$1="三交代制",AJ111&lt;&gt;"準",AJ111&lt;&gt;"深",OR(AK111="準",AK111="深"),(NOT(OR(AND(AK111="準",OR(AJ111="日",AJ111="休",AK$17=1,AND(AL111&lt;&gt;"準",AL111&lt;&gt;"深",AJ111="")),OR(AL111="休",AND(AL111="準",OR(AM111="休",AK$17=30,AM$18="×")),AK$17=31,AL$18="×",AL111="")),AND(AK111="深",OR(AJ111="休",AK$17=1,AND(AL111&lt;&gt;"準",AL111&lt;&gt;"深",AJ111="")),OR(AL111="休",AND(OR(AL111="準",AL111="深"),OR(AM111="休",AK$17=30,AM$18="×")),AK$17=31,AL$18="×",AL111="")))))),40,0))))</f>
        <v>0</v>
      </c>
      <c r="AL252" s="193">
        <f t="shared" ref="AL252" si="1774">IF(AND($D$1="二交代制",AL$17&gt;=1,AL$17&lt;=28,AL111="当",AM111="明",AN111="休",AO111="当"),10,IF(AND($D$1="三交代制",AL$17&gt;=2,AL$17&lt;=30,OR(AL111="準",AL111="深"),OR(AM111="準",AM111="深"),OR(AN111="準",AN111="深")),20,IF(AND($D$1="二交代制",OR(AL111="当",AL111="明"),NOT(OR(AND(AL111="当",OR(AM111="明",AL$17=31,AM$18="×"),OR(AN111="休",AL$17=30,AL$17=31,AN$18="×")),AND(AL111="明",OR(AK111="当",AL$17=1),OR(AM111="休",AL$17=31,AM$18="×"))))),30,IF(AND($D$1="三交代制",AK111&lt;&gt;"準",AK111&lt;&gt;"深",OR(AL111="準",AL111="深"),(NOT(OR(AND(AL111="準",OR(AK111="日",AK111="休",AL$17=1,AND(AM111&lt;&gt;"準",AM111&lt;&gt;"深",AK111="")),OR(AM111="休",AND(AM111="準",OR(AN111="休",AL$17=30,AN$18="×")),AL$17=31,AM$18="×",AM111="")),AND(AL111="深",OR(AK111="休",AL$17=1,AND(AM111&lt;&gt;"準",AM111&lt;&gt;"深",AK111="")),OR(AM111="休",AND(OR(AM111="準",AM111="深"),OR(AN111="休",AL$17=30,AN$18="×")),AL$17=31,AM$18="×",AM111="")))))),40,0))))</f>
        <v>0</v>
      </c>
      <c r="AM252" s="193">
        <f t="shared" ref="AM252" si="1775">IF(AND($D$1="二交代制",AM$17&gt;=1,AM$17&lt;=28,AM111="当",AN111="明",AO111="休",AP111="当"),10,IF(AND($D$1="三交代制",AM$17&gt;=2,AM$17&lt;=30,OR(AM111="準",AM111="深"),OR(AN111="準",AN111="深"),OR(AO111="準",AO111="深")),20,IF(AND($D$1="二交代制",OR(AM111="当",AM111="明"),NOT(OR(AND(AM111="当",OR(AN111="明",AM$17=31,AN$18="×"),OR(AO111="休",AM$17=30,AM$17=31,AO$18="×")),AND(AM111="明",OR(AL111="当",AM$17=1),OR(AN111="休",AM$17=31,AN$18="×"))))),30,IF(AND($D$1="三交代制",AL111&lt;&gt;"準",AL111&lt;&gt;"深",OR(AM111="準",AM111="深"),(NOT(OR(AND(AM111="準",OR(AL111="日",AL111="休",AM$17=1,AND(AN111&lt;&gt;"準",AN111&lt;&gt;"深",AL111="")),OR(AN111="休",AND(AN111="準",OR(AO111="休",AM$17=30,AO$18="×")),AM$17=31,AN$18="×",AN111="")),AND(AM111="深",OR(AL111="休",AM$17=1,AND(AN111&lt;&gt;"準",AN111&lt;&gt;"深",AL111="")),OR(AN111="休",AND(OR(AN111="準",AN111="深"),OR(AO111="休",AM$17=30,AO$18="×")),AM$17=31,AN$18="×",AN111="")))))),40,0))))</f>
        <v>0</v>
      </c>
      <c r="AN252" s="193">
        <f t="shared" ref="AN252" si="1776">IF(AND($D$1="二交代制",AN$17&gt;=1,AN$17&lt;=28,AN111="当",AO111="明",AP111="休",AQ111="当"),10,IF(AND($D$1="三交代制",AN$17&gt;=2,AN$17&lt;=30,OR(AN111="準",AN111="深"),OR(AO111="準",AO111="深"),OR(AP111="準",AP111="深")),20,IF(AND($D$1="二交代制",OR(AN111="当",AN111="明"),NOT(OR(AND(AN111="当",OR(AO111="明",AN$17=31,AO$18="×"),OR(AP111="休",AN$17=30,AN$17=31,AP$18="×")),AND(AN111="明",OR(AM111="当",AN$17=1),OR(AO111="休",AN$17=31,AO$18="×"))))),30,IF(AND($D$1="三交代制",AM111&lt;&gt;"準",AM111&lt;&gt;"深",OR(AN111="準",AN111="深"),(NOT(OR(AND(AN111="準",OR(AM111="日",AM111="休",AN$17=1,AND(AO111&lt;&gt;"準",AO111&lt;&gt;"深",AM111="")),OR(AO111="休",AND(AO111="準",OR(AP111="休",AN$17=30,AP$18="×")),AN$17=31,AO$18="×",AO111="")),AND(AN111="深",OR(AM111="休",AN$17=1,AND(AO111&lt;&gt;"準",AO111&lt;&gt;"深",AM111="")),OR(AO111="休",AND(OR(AO111="準",AO111="深"),OR(AP111="休",AN$17=30,AP$18="×")),AN$17=31,AO$18="×",AO111="")))))),40,0))))</f>
        <v>0</v>
      </c>
      <c r="AO252" s="193">
        <f t="shared" ref="AO252" si="1777">IF(AND($D$1="二交代制",AO$17&gt;=1,AO$17&lt;=28,AO111="当",AP111="明",AQ111="休",AR111="当"),10,IF(AND($D$1="三交代制",AO$17&gt;=2,AO$17&lt;=30,OR(AO111="準",AO111="深"),OR(AP111="準",AP111="深"),OR(AQ111="準",AQ111="深")),20,IF(AND($D$1="二交代制",OR(AO111="当",AO111="明"),NOT(OR(AND(AO111="当",OR(AP111="明",AO$17=31,AP$18="×"),OR(AQ111="休",AO$17=30,AO$17=31,AQ$18="×")),AND(AO111="明",OR(AN111="当",AO$17=1),OR(AP111="休",AO$17=31,AP$18="×"))))),30,IF(AND($D$1="三交代制",AN111&lt;&gt;"準",AN111&lt;&gt;"深",OR(AO111="準",AO111="深"),(NOT(OR(AND(AO111="準",OR(AN111="日",AN111="休",AO$17=1,AND(AP111&lt;&gt;"準",AP111&lt;&gt;"深",AN111="")),OR(AP111="休",AND(AP111="準",OR(AQ111="休",AO$17=30,AQ$18="×")),AO$17=31,AP$18="×",AP111="")),AND(AO111="深",OR(AN111="休",AO$17=1,AND(AP111&lt;&gt;"準",AP111&lt;&gt;"深",AN111="")),OR(AP111="休",AND(OR(AP111="準",AP111="深"),OR(AQ111="休",AO$17=30,AQ$18="×")),AO$17=31,AP$18="×",AP111="")))))),40,0))))</f>
        <v>0</v>
      </c>
      <c r="AP252" s="100"/>
      <c r="AQ252" s="100"/>
    </row>
    <row r="253" spans="4:43" x14ac:dyDescent="0.4">
      <c r="D253" s="104"/>
      <c r="E253" s="104"/>
      <c r="F253" s="104"/>
      <c r="G253" s="104"/>
      <c r="H253" s="104"/>
      <c r="I253" s="307"/>
      <c r="J253" s="202"/>
      <c r="K253" s="193"/>
      <c r="L253" s="193"/>
      <c r="M253" s="193"/>
      <c r="N253" s="193"/>
      <c r="O253" s="193"/>
      <c r="P253" s="193"/>
      <c r="Q253" s="193"/>
      <c r="R253" s="193"/>
      <c r="S253" s="193"/>
      <c r="T253" s="193"/>
      <c r="U253" s="193"/>
      <c r="V253" s="193"/>
      <c r="W253" s="193"/>
      <c r="X253" s="193"/>
      <c r="Y253" s="193"/>
      <c r="Z253" s="193"/>
      <c r="AA253" s="193"/>
      <c r="AB253" s="193"/>
      <c r="AC253" s="193"/>
      <c r="AD253" s="193"/>
      <c r="AE253" s="193"/>
      <c r="AF253" s="193"/>
      <c r="AG253" s="193"/>
      <c r="AH253" s="193"/>
      <c r="AI253" s="193"/>
      <c r="AJ253" s="193"/>
      <c r="AK253" s="193"/>
      <c r="AL253" s="193"/>
      <c r="AM253" s="193"/>
      <c r="AN253" s="193"/>
      <c r="AO253" s="193"/>
      <c r="AP253" s="100"/>
      <c r="AQ253" s="100"/>
    </row>
    <row r="254" spans="4:43" x14ac:dyDescent="0.4">
      <c r="D254" s="104"/>
      <c r="E254" s="104"/>
      <c r="F254" s="104"/>
      <c r="G254" s="104"/>
      <c r="H254" s="104"/>
      <c r="I254" s="307"/>
      <c r="J254" s="201" t="str">
        <f t="shared" ref="J254" si="1778">E113</f>
        <v>三谷</v>
      </c>
      <c r="K254" s="193">
        <f t="shared" ref="K254" si="1779">IF(AND($D$1="二交代制",K$17&gt;=1,K$17&lt;=28,K113="当",L113="明",M113="休",N113="当"),10,IF(AND($D$1="三交代制",K$17&gt;=2,K$17&lt;=30,OR(K113="準",K113="深"),OR(L113="準",L113="深"),OR(M113="準",M113="深")),20,IF(AND($D$1="二交代制",OR(K113="当",K113="明"),NOT(OR(AND(K113="当",OR(L113="明",K$17=31,L$18="×"),OR(M113="休",K$17=30,K$17=31,M$18="×")),AND(K113="明",OR(J113="当",K$17=1),OR(L113="休",K$17=31,L$18="×"))))),30,IF(AND($D$1="三交代制",J113&lt;&gt;"準",J113&lt;&gt;"深",OR(K113="準",K113="深"),(NOT(OR(AND(K113="準",OR(J113="日",J113="休",K$17=1,AND(L113&lt;&gt;"準",L113&lt;&gt;"深",J113="")),OR(L113="休",AND(L113="準",OR(M113="休",K$17=30,M$18="×")),K$17=31,L$18="×",L113="")),AND(K113="深",OR(J113="休",K$17=1,AND(L113&lt;&gt;"準",L113&lt;&gt;"深",J113="")),OR(L113="休",AND(OR(L113="準",L113="深"),OR(M113="休",K$17=30,M$18="×")),K$17=31,L$18="×",L113="")))))),40,0))))</f>
        <v>0</v>
      </c>
      <c r="L254" s="193">
        <f t="shared" ref="L254" si="1780">IF(AND($D$1="二交代制",L$17&gt;=1,L$17&lt;=28,L113="当",M113="明",N113="休",O113="当"),10,IF(AND($D$1="三交代制",L$17&gt;=2,L$17&lt;=30,OR(L113="準",L113="深"),OR(M113="準",M113="深"),OR(N113="準",N113="深")),20,IF(AND($D$1="二交代制",OR(L113="当",L113="明"),NOT(OR(AND(L113="当",OR(M113="明",L$17=31,M$18="×"),OR(N113="休",L$17=30,L$17=31,N$18="×")),AND(L113="明",OR(K113="当",L$17=1),OR(M113="休",L$17=31,M$18="×"))))),30,IF(AND($D$1="三交代制",K113&lt;&gt;"準",K113&lt;&gt;"深",OR(L113="準",L113="深"),(NOT(OR(AND(L113="準",OR(K113="日",K113="休",L$17=1,AND(M113&lt;&gt;"準",M113&lt;&gt;"深",K113="")),OR(M113="休",AND(M113="準",OR(N113="休",L$17=30,N$18="×")),L$17=31,M$18="×",M113="")),AND(L113="深",OR(K113="休",L$17=1,AND(M113&lt;&gt;"準",M113&lt;&gt;"深",K113="")),OR(M113="休",AND(OR(M113="準",M113="深"),OR(N113="休",L$17=30,N$18="×")),L$17=31,M$18="×",M113="")))))),40,0))))</f>
        <v>0</v>
      </c>
      <c r="M254" s="193">
        <f t="shared" ref="M254" si="1781">IF(AND($D$1="二交代制",M$17&gt;=1,M$17&lt;=28,M113="当",N113="明",O113="休",P113="当"),10,IF(AND($D$1="三交代制",M$17&gt;=2,M$17&lt;=30,OR(M113="準",M113="深"),OR(N113="準",N113="深"),OR(O113="準",O113="深")),20,IF(AND($D$1="二交代制",OR(M113="当",M113="明"),NOT(OR(AND(M113="当",OR(N113="明",M$17=31,N$18="×"),OR(O113="休",M$17=30,M$17=31,O$18="×")),AND(M113="明",OR(L113="当",M$17=1),OR(N113="休",M$17=31,N$18="×"))))),30,IF(AND($D$1="三交代制",L113&lt;&gt;"準",L113&lt;&gt;"深",OR(M113="準",M113="深"),(NOT(OR(AND(M113="準",OR(L113="日",L113="休",M$17=1,AND(N113&lt;&gt;"準",N113&lt;&gt;"深",L113="")),OR(N113="休",AND(N113="準",OR(O113="休",M$17=30,O$18="×")),M$17=31,N$18="×",N113="")),AND(M113="深",OR(L113="休",M$17=1,AND(N113&lt;&gt;"準",N113&lt;&gt;"深",L113="")),OR(N113="休",AND(OR(N113="準",N113="深"),OR(O113="休",M$17=30,O$18="×")),M$17=31,N$18="×",N113="")))))),40,0))))</f>
        <v>0</v>
      </c>
      <c r="N254" s="193">
        <f t="shared" ref="N254" si="1782">IF(AND($D$1="二交代制",N$17&gt;=1,N$17&lt;=28,N113="当",O113="明",P113="休",Q113="当"),10,IF(AND($D$1="三交代制",N$17&gt;=2,N$17&lt;=30,OR(N113="準",N113="深"),OR(O113="準",O113="深"),OR(P113="準",P113="深")),20,IF(AND($D$1="二交代制",OR(N113="当",N113="明"),NOT(OR(AND(N113="当",OR(O113="明",N$17=31,O$18="×"),OR(P113="休",N$17=30,N$17=31,P$18="×")),AND(N113="明",OR(M113="当",N$17=1),OR(O113="休",N$17=31,O$18="×"))))),30,IF(AND($D$1="三交代制",M113&lt;&gt;"準",M113&lt;&gt;"深",OR(N113="準",N113="深"),(NOT(OR(AND(N113="準",OR(M113="日",M113="休",N$17=1,AND(O113&lt;&gt;"準",O113&lt;&gt;"深",M113="")),OR(O113="休",AND(O113="準",OR(P113="休",N$17=30,P$18="×")),N$17=31,O$18="×",O113="")),AND(N113="深",OR(M113="休",N$17=1,AND(O113&lt;&gt;"準",O113&lt;&gt;"深",M113="")),OR(O113="休",AND(OR(O113="準",O113="深"),OR(P113="休",N$17=30,P$18="×")),N$17=31,O$18="×",O113="")))))),40,0))))</f>
        <v>0</v>
      </c>
      <c r="O254" s="193">
        <f t="shared" ref="O254" si="1783">IF(AND($D$1="二交代制",O$17&gt;=1,O$17&lt;=28,O113="当",P113="明",Q113="休",R113="当"),10,IF(AND($D$1="三交代制",O$17&gt;=2,O$17&lt;=30,OR(O113="準",O113="深"),OR(P113="準",P113="深"),OR(Q113="準",Q113="深")),20,IF(AND($D$1="二交代制",OR(O113="当",O113="明"),NOT(OR(AND(O113="当",OR(P113="明",O$17=31,P$18="×"),OR(Q113="休",O$17=30,O$17=31,Q$18="×")),AND(O113="明",OR(N113="当",O$17=1),OR(P113="休",O$17=31,P$18="×"))))),30,IF(AND($D$1="三交代制",N113&lt;&gt;"準",N113&lt;&gt;"深",OR(O113="準",O113="深"),(NOT(OR(AND(O113="準",OR(N113="日",N113="休",O$17=1,AND(P113&lt;&gt;"準",P113&lt;&gt;"深",N113="")),OR(P113="休",AND(P113="準",OR(Q113="休",O$17=30,Q$18="×")),O$17=31,P$18="×",P113="")),AND(O113="深",OR(N113="休",O$17=1,AND(P113&lt;&gt;"準",P113&lt;&gt;"深",N113="")),OR(P113="休",AND(OR(P113="準",P113="深"),OR(Q113="休",O$17=30,Q$18="×")),O$17=31,P$18="×",P113="")))))),40,0))))</f>
        <v>0</v>
      </c>
      <c r="P254" s="193">
        <f t="shared" ref="P254" si="1784">IF(AND($D$1="二交代制",P$17&gt;=1,P$17&lt;=28,P113="当",Q113="明",R113="休",S113="当"),10,IF(AND($D$1="三交代制",P$17&gt;=2,P$17&lt;=30,OR(P113="準",P113="深"),OR(Q113="準",Q113="深"),OR(R113="準",R113="深")),20,IF(AND($D$1="二交代制",OR(P113="当",P113="明"),NOT(OR(AND(P113="当",OR(Q113="明",P$17=31,Q$18="×"),OR(R113="休",P$17=30,P$17=31,R$18="×")),AND(P113="明",OR(O113="当",P$17=1),OR(Q113="休",P$17=31,Q$18="×"))))),30,IF(AND($D$1="三交代制",O113&lt;&gt;"準",O113&lt;&gt;"深",OR(P113="準",P113="深"),(NOT(OR(AND(P113="準",OR(O113="日",O113="休",P$17=1,AND(Q113&lt;&gt;"準",Q113&lt;&gt;"深",O113="")),OR(Q113="休",AND(Q113="準",OR(R113="休",P$17=30,R$18="×")),P$17=31,Q$18="×",Q113="")),AND(P113="深",OR(O113="休",P$17=1,AND(Q113&lt;&gt;"準",Q113&lt;&gt;"深",O113="")),OR(Q113="休",AND(OR(Q113="準",Q113="深"),OR(R113="休",P$17=30,R$18="×")),P$17=31,Q$18="×",Q113="")))))),40,0))))</f>
        <v>0</v>
      </c>
      <c r="Q254" s="193">
        <f t="shared" ref="Q254" si="1785">IF(AND($D$1="二交代制",Q$17&gt;=1,Q$17&lt;=28,Q113="当",R113="明",S113="休",T113="当"),10,IF(AND($D$1="三交代制",Q$17&gt;=2,Q$17&lt;=30,OR(Q113="準",Q113="深"),OR(R113="準",R113="深"),OR(S113="準",S113="深")),20,IF(AND($D$1="二交代制",OR(Q113="当",Q113="明"),NOT(OR(AND(Q113="当",OR(R113="明",Q$17=31,R$18="×"),OR(S113="休",Q$17=30,Q$17=31,S$18="×")),AND(Q113="明",OR(P113="当",Q$17=1),OR(R113="休",Q$17=31,R$18="×"))))),30,IF(AND($D$1="三交代制",P113&lt;&gt;"準",P113&lt;&gt;"深",OR(Q113="準",Q113="深"),(NOT(OR(AND(Q113="準",OR(P113="日",P113="休",Q$17=1,AND(R113&lt;&gt;"準",R113&lt;&gt;"深",P113="")),OR(R113="休",AND(R113="準",OR(S113="休",Q$17=30,S$18="×")),Q$17=31,R$18="×",R113="")),AND(Q113="深",OR(P113="休",Q$17=1,AND(R113&lt;&gt;"準",R113&lt;&gt;"深",P113="")),OR(R113="休",AND(OR(R113="準",R113="深"),OR(S113="休",Q$17=30,S$18="×")),Q$17=31,R$18="×",R113="")))))),40,0))))</f>
        <v>0</v>
      </c>
      <c r="R254" s="193">
        <f t="shared" ref="R254" si="1786">IF(AND($D$1="二交代制",R$17&gt;=1,R$17&lt;=28,R113="当",S113="明",T113="休",U113="当"),10,IF(AND($D$1="三交代制",R$17&gt;=2,R$17&lt;=30,OR(R113="準",R113="深"),OR(S113="準",S113="深"),OR(T113="準",T113="深")),20,IF(AND($D$1="二交代制",OR(R113="当",R113="明"),NOT(OR(AND(R113="当",OR(S113="明",R$17=31,S$18="×"),OR(T113="休",R$17=30,R$17=31,T$18="×")),AND(R113="明",OR(Q113="当",R$17=1),OR(S113="休",R$17=31,S$18="×"))))),30,IF(AND($D$1="三交代制",Q113&lt;&gt;"準",Q113&lt;&gt;"深",OR(R113="準",R113="深"),(NOT(OR(AND(R113="準",OR(Q113="日",Q113="休",R$17=1,AND(S113&lt;&gt;"準",S113&lt;&gt;"深",Q113="")),OR(S113="休",AND(S113="準",OR(T113="休",R$17=30,T$18="×")),R$17=31,S$18="×",S113="")),AND(R113="深",OR(Q113="休",R$17=1,AND(S113&lt;&gt;"準",S113&lt;&gt;"深",Q113="")),OR(S113="休",AND(OR(S113="準",S113="深"),OR(T113="休",R$17=30,T$18="×")),R$17=31,S$18="×",S113="")))))),40,0))))</f>
        <v>0</v>
      </c>
      <c r="S254" s="193">
        <f t="shared" ref="S254" si="1787">IF(AND($D$1="二交代制",S$17&gt;=1,S$17&lt;=28,S113="当",T113="明",U113="休",V113="当"),10,IF(AND($D$1="三交代制",S$17&gt;=2,S$17&lt;=30,OR(S113="準",S113="深"),OR(T113="準",T113="深"),OR(U113="準",U113="深")),20,IF(AND($D$1="二交代制",OR(S113="当",S113="明"),NOT(OR(AND(S113="当",OR(T113="明",S$17=31,T$18="×"),OR(U113="休",S$17=30,S$17=31,U$18="×")),AND(S113="明",OR(R113="当",S$17=1),OR(T113="休",S$17=31,T$18="×"))))),30,IF(AND($D$1="三交代制",R113&lt;&gt;"準",R113&lt;&gt;"深",OR(S113="準",S113="深"),(NOT(OR(AND(S113="準",OR(R113="日",R113="休",S$17=1,AND(T113&lt;&gt;"準",T113&lt;&gt;"深",R113="")),OR(T113="休",AND(T113="準",OR(U113="休",S$17=30,U$18="×")),S$17=31,T$18="×",T113="")),AND(S113="深",OR(R113="休",S$17=1,AND(T113&lt;&gt;"準",T113&lt;&gt;"深",R113="")),OR(T113="休",AND(OR(T113="準",T113="深"),OR(U113="休",S$17=30,U$18="×")),S$17=31,T$18="×",T113="")))))),40,0))))</f>
        <v>0</v>
      </c>
      <c r="T254" s="193">
        <f t="shared" ref="T254" si="1788">IF(AND($D$1="二交代制",T$17&gt;=1,T$17&lt;=28,T113="当",U113="明",V113="休",W113="当"),10,IF(AND($D$1="三交代制",T$17&gt;=2,T$17&lt;=30,OR(T113="準",T113="深"),OR(U113="準",U113="深"),OR(V113="準",V113="深")),20,IF(AND($D$1="二交代制",OR(T113="当",T113="明"),NOT(OR(AND(T113="当",OR(U113="明",T$17=31,U$18="×"),OR(V113="休",T$17=30,T$17=31,V$18="×")),AND(T113="明",OR(S113="当",T$17=1),OR(U113="休",T$17=31,U$18="×"))))),30,IF(AND($D$1="三交代制",S113&lt;&gt;"準",S113&lt;&gt;"深",OR(T113="準",T113="深"),(NOT(OR(AND(T113="準",OR(S113="日",S113="休",T$17=1,AND(U113&lt;&gt;"準",U113&lt;&gt;"深",S113="")),OR(U113="休",AND(U113="準",OR(V113="休",T$17=30,V$18="×")),T$17=31,U$18="×",U113="")),AND(T113="深",OR(S113="休",T$17=1,AND(U113&lt;&gt;"準",U113&lt;&gt;"深",S113="")),OR(U113="休",AND(OR(U113="準",U113="深"),OR(V113="休",T$17=30,V$18="×")),T$17=31,U$18="×",U113="")))))),40,0))))</f>
        <v>0</v>
      </c>
      <c r="U254" s="193">
        <f t="shared" ref="U254" si="1789">IF(AND($D$1="二交代制",U$17&gt;=1,U$17&lt;=28,U113="当",V113="明",W113="休",X113="当"),10,IF(AND($D$1="三交代制",U$17&gt;=2,U$17&lt;=30,OR(U113="準",U113="深"),OR(V113="準",V113="深"),OR(W113="準",W113="深")),20,IF(AND($D$1="二交代制",OR(U113="当",U113="明"),NOT(OR(AND(U113="当",OR(V113="明",U$17=31,V$18="×"),OR(W113="休",U$17=30,U$17=31,W$18="×")),AND(U113="明",OR(T113="当",U$17=1),OR(V113="休",U$17=31,V$18="×"))))),30,IF(AND($D$1="三交代制",T113&lt;&gt;"準",T113&lt;&gt;"深",OR(U113="準",U113="深"),(NOT(OR(AND(U113="準",OR(T113="日",T113="休",U$17=1,AND(V113&lt;&gt;"準",V113&lt;&gt;"深",T113="")),OR(V113="休",AND(V113="準",OR(W113="休",U$17=30,W$18="×")),U$17=31,V$18="×",V113="")),AND(U113="深",OR(T113="休",U$17=1,AND(V113&lt;&gt;"準",V113&lt;&gt;"深",T113="")),OR(V113="休",AND(OR(V113="準",V113="深"),OR(W113="休",U$17=30,W$18="×")),U$17=31,V$18="×",V113="")))))),40,0))))</f>
        <v>0</v>
      </c>
      <c r="V254" s="193">
        <f t="shared" ref="V254" si="1790">IF(AND($D$1="二交代制",V$17&gt;=1,V$17&lt;=28,V113="当",W113="明",X113="休",Y113="当"),10,IF(AND($D$1="三交代制",V$17&gt;=2,V$17&lt;=30,OR(V113="準",V113="深"),OR(W113="準",W113="深"),OR(X113="準",X113="深")),20,IF(AND($D$1="二交代制",OR(V113="当",V113="明"),NOT(OR(AND(V113="当",OR(W113="明",V$17=31,W$18="×"),OR(X113="休",V$17=30,V$17=31,X$18="×")),AND(V113="明",OR(U113="当",V$17=1),OR(W113="休",V$17=31,W$18="×"))))),30,IF(AND($D$1="三交代制",U113&lt;&gt;"準",U113&lt;&gt;"深",OR(V113="準",V113="深"),(NOT(OR(AND(V113="準",OR(U113="日",U113="休",V$17=1,AND(W113&lt;&gt;"準",W113&lt;&gt;"深",U113="")),OR(W113="休",AND(W113="準",OR(X113="休",V$17=30,X$18="×")),V$17=31,W$18="×",W113="")),AND(V113="深",OR(U113="休",V$17=1,AND(W113&lt;&gt;"準",W113&lt;&gt;"深",U113="")),OR(W113="休",AND(OR(W113="準",W113="深"),OR(X113="休",V$17=30,X$18="×")),V$17=31,W$18="×",W113="")))))),40,0))))</f>
        <v>0</v>
      </c>
      <c r="W254" s="193">
        <f t="shared" ref="W254" si="1791">IF(AND($D$1="二交代制",W$17&gt;=1,W$17&lt;=28,W113="当",X113="明",Y113="休",Z113="当"),10,IF(AND($D$1="三交代制",W$17&gt;=2,W$17&lt;=30,OR(W113="準",W113="深"),OR(X113="準",X113="深"),OR(Y113="準",Y113="深")),20,IF(AND($D$1="二交代制",OR(W113="当",W113="明"),NOT(OR(AND(W113="当",OR(X113="明",W$17=31,X$18="×"),OR(Y113="休",W$17=30,W$17=31,Y$18="×")),AND(W113="明",OR(V113="当",W$17=1),OR(X113="休",W$17=31,X$18="×"))))),30,IF(AND($D$1="三交代制",V113&lt;&gt;"準",V113&lt;&gt;"深",OR(W113="準",W113="深"),(NOT(OR(AND(W113="準",OR(V113="日",V113="休",W$17=1,AND(X113&lt;&gt;"準",X113&lt;&gt;"深",V113="")),OR(X113="休",AND(X113="準",OR(Y113="休",W$17=30,Y$18="×")),W$17=31,X$18="×",X113="")),AND(W113="深",OR(V113="休",W$17=1,AND(X113&lt;&gt;"準",X113&lt;&gt;"深",V113="")),OR(X113="休",AND(OR(X113="準",X113="深"),OR(Y113="休",W$17=30,Y$18="×")),W$17=31,X$18="×",X113="")))))),40,0))))</f>
        <v>0</v>
      </c>
      <c r="X254" s="193">
        <f t="shared" ref="X254" si="1792">IF(AND($D$1="二交代制",X$17&gt;=1,X$17&lt;=28,X113="当",Y113="明",Z113="休",AA113="当"),10,IF(AND($D$1="三交代制",X$17&gt;=2,X$17&lt;=30,OR(X113="準",X113="深"),OR(Y113="準",Y113="深"),OR(Z113="準",Z113="深")),20,IF(AND($D$1="二交代制",OR(X113="当",X113="明"),NOT(OR(AND(X113="当",OR(Y113="明",X$17=31,Y$18="×"),OR(Z113="休",X$17=30,X$17=31,Z$18="×")),AND(X113="明",OR(W113="当",X$17=1),OR(Y113="休",X$17=31,Y$18="×"))))),30,IF(AND($D$1="三交代制",W113&lt;&gt;"準",W113&lt;&gt;"深",OR(X113="準",X113="深"),(NOT(OR(AND(X113="準",OR(W113="日",W113="休",X$17=1,AND(Y113&lt;&gt;"準",Y113&lt;&gt;"深",W113="")),OR(Y113="休",AND(Y113="準",OR(Z113="休",X$17=30,Z$18="×")),X$17=31,Y$18="×",Y113="")),AND(X113="深",OR(W113="休",X$17=1,AND(Y113&lt;&gt;"準",Y113&lt;&gt;"深",W113="")),OR(Y113="休",AND(OR(Y113="準",Y113="深"),OR(Z113="休",X$17=30,Z$18="×")),X$17=31,Y$18="×",Y113="")))))),40,0))))</f>
        <v>0</v>
      </c>
      <c r="Y254" s="193">
        <f t="shared" ref="Y254" si="1793">IF(AND($D$1="二交代制",Y$17&gt;=1,Y$17&lt;=28,Y113="当",Z113="明",AA113="休",AB113="当"),10,IF(AND($D$1="三交代制",Y$17&gt;=2,Y$17&lt;=30,OR(Y113="準",Y113="深"),OR(Z113="準",Z113="深"),OR(AA113="準",AA113="深")),20,IF(AND($D$1="二交代制",OR(Y113="当",Y113="明"),NOT(OR(AND(Y113="当",OR(Z113="明",Y$17=31,Z$18="×"),OR(AA113="休",Y$17=30,Y$17=31,AA$18="×")),AND(Y113="明",OR(X113="当",Y$17=1),OR(Z113="休",Y$17=31,Z$18="×"))))),30,IF(AND($D$1="三交代制",X113&lt;&gt;"準",X113&lt;&gt;"深",OR(Y113="準",Y113="深"),(NOT(OR(AND(Y113="準",OR(X113="日",X113="休",Y$17=1,AND(Z113&lt;&gt;"準",Z113&lt;&gt;"深",X113="")),OR(Z113="休",AND(Z113="準",OR(AA113="休",Y$17=30,AA$18="×")),Y$17=31,Z$18="×",Z113="")),AND(Y113="深",OR(X113="休",Y$17=1,AND(Z113&lt;&gt;"準",Z113&lt;&gt;"深",X113="")),OR(Z113="休",AND(OR(Z113="準",Z113="深"),OR(AA113="休",Y$17=30,AA$18="×")),Y$17=31,Z$18="×",Z113="")))))),40,0))))</f>
        <v>0</v>
      </c>
      <c r="Z254" s="193">
        <f t="shared" ref="Z254" si="1794">IF(AND($D$1="二交代制",Z$17&gt;=1,Z$17&lt;=28,Z113="当",AA113="明",AB113="休",AC113="当"),10,IF(AND($D$1="三交代制",Z$17&gt;=2,Z$17&lt;=30,OR(Z113="準",Z113="深"),OR(AA113="準",AA113="深"),OR(AB113="準",AB113="深")),20,IF(AND($D$1="二交代制",OR(Z113="当",Z113="明"),NOT(OR(AND(Z113="当",OR(AA113="明",Z$17=31,AA$18="×"),OR(AB113="休",Z$17=30,Z$17=31,AB$18="×")),AND(Z113="明",OR(Y113="当",Z$17=1),OR(AA113="休",Z$17=31,AA$18="×"))))),30,IF(AND($D$1="三交代制",Y113&lt;&gt;"準",Y113&lt;&gt;"深",OR(Z113="準",Z113="深"),(NOT(OR(AND(Z113="準",OR(Y113="日",Y113="休",Z$17=1,AND(AA113&lt;&gt;"準",AA113&lt;&gt;"深",Y113="")),OR(AA113="休",AND(AA113="準",OR(AB113="休",Z$17=30,AB$18="×")),Z$17=31,AA$18="×",AA113="")),AND(Z113="深",OR(Y113="休",Z$17=1,AND(AA113&lt;&gt;"準",AA113&lt;&gt;"深",Y113="")),OR(AA113="休",AND(OR(AA113="準",AA113="深"),OR(AB113="休",Z$17=30,AB$18="×")),Z$17=31,AA$18="×",AA113="")))))),40,0))))</f>
        <v>0</v>
      </c>
      <c r="AA254" s="193">
        <f t="shared" ref="AA254" si="1795">IF(AND($D$1="二交代制",AA$17&gt;=1,AA$17&lt;=28,AA113="当",AB113="明",AC113="休",AD113="当"),10,IF(AND($D$1="三交代制",AA$17&gt;=2,AA$17&lt;=30,OR(AA113="準",AA113="深"),OR(AB113="準",AB113="深"),OR(AC113="準",AC113="深")),20,IF(AND($D$1="二交代制",OR(AA113="当",AA113="明"),NOT(OR(AND(AA113="当",OR(AB113="明",AA$17=31,AB$18="×"),OR(AC113="休",AA$17=30,AA$17=31,AC$18="×")),AND(AA113="明",OR(Z113="当",AA$17=1),OR(AB113="休",AA$17=31,AB$18="×"))))),30,IF(AND($D$1="三交代制",Z113&lt;&gt;"準",Z113&lt;&gt;"深",OR(AA113="準",AA113="深"),(NOT(OR(AND(AA113="準",OR(Z113="日",Z113="休",AA$17=1,AND(AB113&lt;&gt;"準",AB113&lt;&gt;"深",Z113="")),OR(AB113="休",AND(AB113="準",OR(AC113="休",AA$17=30,AC$18="×")),AA$17=31,AB$18="×",AB113="")),AND(AA113="深",OR(Z113="休",AA$17=1,AND(AB113&lt;&gt;"準",AB113&lt;&gt;"深",Z113="")),OR(AB113="休",AND(OR(AB113="準",AB113="深"),OR(AC113="休",AA$17=30,AC$18="×")),AA$17=31,AB$18="×",AB113="")))))),40,0))))</f>
        <v>0</v>
      </c>
      <c r="AB254" s="193">
        <f t="shared" ref="AB254" si="1796">IF(AND($D$1="二交代制",AB$17&gt;=1,AB$17&lt;=28,AB113="当",AC113="明",AD113="休",AE113="当"),10,IF(AND($D$1="三交代制",AB$17&gt;=2,AB$17&lt;=30,OR(AB113="準",AB113="深"),OR(AC113="準",AC113="深"),OR(AD113="準",AD113="深")),20,IF(AND($D$1="二交代制",OR(AB113="当",AB113="明"),NOT(OR(AND(AB113="当",OR(AC113="明",AB$17=31,AC$18="×"),OR(AD113="休",AB$17=30,AB$17=31,AD$18="×")),AND(AB113="明",OR(AA113="当",AB$17=1),OR(AC113="休",AB$17=31,AC$18="×"))))),30,IF(AND($D$1="三交代制",AA113&lt;&gt;"準",AA113&lt;&gt;"深",OR(AB113="準",AB113="深"),(NOT(OR(AND(AB113="準",OR(AA113="日",AA113="休",AB$17=1,AND(AC113&lt;&gt;"準",AC113&lt;&gt;"深",AA113="")),OR(AC113="休",AND(AC113="準",OR(AD113="休",AB$17=30,AD$18="×")),AB$17=31,AC$18="×",AC113="")),AND(AB113="深",OR(AA113="休",AB$17=1,AND(AC113&lt;&gt;"準",AC113&lt;&gt;"深",AA113="")),OR(AC113="休",AND(OR(AC113="準",AC113="深"),OR(AD113="休",AB$17=30,AD$18="×")),AB$17=31,AC$18="×",AC113="")))))),40,0))))</f>
        <v>0</v>
      </c>
      <c r="AC254" s="193">
        <f t="shared" ref="AC254" si="1797">IF(AND($D$1="二交代制",AC$17&gt;=1,AC$17&lt;=28,AC113="当",AD113="明",AE113="休",AF113="当"),10,IF(AND($D$1="三交代制",AC$17&gt;=2,AC$17&lt;=30,OR(AC113="準",AC113="深"),OR(AD113="準",AD113="深"),OR(AE113="準",AE113="深")),20,IF(AND($D$1="二交代制",OR(AC113="当",AC113="明"),NOT(OR(AND(AC113="当",OR(AD113="明",AC$17=31,AD$18="×"),OR(AE113="休",AC$17=30,AC$17=31,AE$18="×")),AND(AC113="明",OR(AB113="当",AC$17=1),OR(AD113="休",AC$17=31,AD$18="×"))))),30,IF(AND($D$1="三交代制",AB113&lt;&gt;"準",AB113&lt;&gt;"深",OR(AC113="準",AC113="深"),(NOT(OR(AND(AC113="準",OR(AB113="日",AB113="休",AC$17=1,AND(AD113&lt;&gt;"準",AD113&lt;&gt;"深",AB113="")),OR(AD113="休",AND(AD113="準",OR(AE113="休",AC$17=30,AE$18="×")),AC$17=31,AD$18="×",AD113="")),AND(AC113="深",OR(AB113="休",AC$17=1,AND(AD113&lt;&gt;"準",AD113&lt;&gt;"深",AB113="")),OR(AD113="休",AND(OR(AD113="準",AD113="深"),OR(AE113="休",AC$17=30,AE$18="×")),AC$17=31,AD$18="×",AD113="")))))),40,0))))</f>
        <v>0</v>
      </c>
      <c r="AD254" s="193">
        <f t="shared" ref="AD254" si="1798">IF(AND($D$1="二交代制",AD$17&gt;=1,AD$17&lt;=28,AD113="当",AE113="明",AF113="休",AG113="当"),10,IF(AND($D$1="三交代制",AD$17&gt;=2,AD$17&lt;=30,OR(AD113="準",AD113="深"),OR(AE113="準",AE113="深"),OR(AF113="準",AF113="深")),20,IF(AND($D$1="二交代制",OR(AD113="当",AD113="明"),NOT(OR(AND(AD113="当",OR(AE113="明",AD$17=31,AE$18="×"),OR(AF113="休",AD$17=30,AD$17=31,AF$18="×")),AND(AD113="明",OR(AC113="当",AD$17=1),OR(AE113="休",AD$17=31,AE$18="×"))))),30,IF(AND($D$1="三交代制",AC113&lt;&gt;"準",AC113&lt;&gt;"深",OR(AD113="準",AD113="深"),(NOT(OR(AND(AD113="準",OR(AC113="日",AC113="休",AD$17=1,AND(AE113&lt;&gt;"準",AE113&lt;&gt;"深",AC113="")),OR(AE113="休",AND(AE113="準",OR(AF113="休",AD$17=30,AF$18="×")),AD$17=31,AE$18="×",AE113="")),AND(AD113="深",OR(AC113="休",AD$17=1,AND(AE113&lt;&gt;"準",AE113&lt;&gt;"深",AC113="")),OR(AE113="休",AND(OR(AE113="準",AE113="深"),OR(AF113="休",AD$17=30,AF$18="×")),AD$17=31,AE$18="×",AE113="")))))),40,0))))</f>
        <v>0</v>
      </c>
      <c r="AE254" s="193">
        <f t="shared" ref="AE254" si="1799">IF(AND($D$1="二交代制",AE$17&gt;=1,AE$17&lt;=28,AE113="当",AF113="明",AG113="休",AH113="当"),10,IF(AND($D$1="三交代制",AE$17&gt;=2,AE$17&lt;=30,OR(AE113="準",AE113="深"),OR(AF113="準",AF113="深"),OR(AG113="準",AG113="深")),20,IF(AND($D$1="二交代制",OR(AE113="当",AE113="明"),NOT(OR(AND(AE113="当",OR(AF113="明",AE$17=31,AF$18="×"),OR(AG113="休",AE$17=30,AE$17=31,AG$18="×")),AND(AE113="明",OR(AD113="当",AE$17=1),OR(AF113="休",AE$17=31,AF$18="×"))))),30,IF(AND($D$1="三交代制",AD113&lt;&gt;"準",AD113&lt;&gt;"深",OR(AE113="準",AE113="深"),(NOT(OR(AND(AE113="準",OR(AD113="日",AD113="休",AE$17=1,AND(AF113&lt;&gt;"準",AF113&lt;&gt;"深",AD113="")),OR(AF113="休",AND(AF113="準",OR(AG113="休",AE$17=30,AG$18="×")),AE$17=31,AF$18="×",AF113="")),AND(AE113="深",OR(AD113="休",AE$17=1,AND(AF113&lt;&gt;"準",AF113&lt;&gt;"深",AD113="")),OR(AF113="休",AND(OR(AF113="準",AF113="深"),OR(AG113="休",AE$17=30,AG$18="×")),AE$17=31,AF$18="×",AF113="")))))),40,0))))</f>
        <v>0</v>
      </c>
      <c r="AF254" s="193">
        <f t="shared" ref="AF254" si="1800">IF(AND($D$1="二交代制",AF$17&gt;=1,AF$17&lt;=28,AF113="当",AG113="明",AH113="休",AI113="当"),10,IF(AND($D$1="三交代制",AF$17&gt;=2,AF$17&lt;=30,OR(AF113="準",AF113="深"),OR(AG113="準",AG113="深"),OR(AH113="準",AH113="深")),20,IF(AND($D$1="二交代制",OR(AF113="当",AF113="明"),NOT(OR(AND(AF113="当",OR(AG113="明",AF$17=31,AG$18="×"),OR(AH113="休",AF$17=30,AF$17=31,AH$18="×")),AND(AF113="明",OR(AE113="当",AF$17=1),OR(AG113="休",AF$17=31,AG$18="×"))))),30,IF(AND($D$1="三交代制",AE113&lt;&gt;"準",AE113&lt;&gt;"深",OR(AF113="準",AF113="深"),(NOT(OR(AND(AF113="準",OR(AE113="日",AE113="休",AF$17=1,AND(AG113&lt;&gt;"準",AG113&lt;&gt;"深",AE113="")),OR(AG113="休",AND(AG113="準",OR(AH113="休",AF$17=30,AH$18="×")),AF$17=31,AG$18="×",AG113="")),AND(AF113="深",OR(AE113="休",AF$17=1,AND(AG113&lt;&gt;"準",AG113&lt;&gt;"深",AE113="")),OR(AG113="休",AND(OR(AG113="準",AG113="深"),OR(AH113="休",AF$17=30,AH$18="×")),AF$17=31,AG$18="×",AG113="")))))),40,0))))</f>
        <v>0</v>
      </c>
      <c r="AG254" s="193">
        <f t="shared" ref="AG254" si="1801">IF(AND($D$1="二交代制",AG$17&gt;=1,AG$17&lt;=28,AG113="当",AH113="明",AI113="休",AJ113="当"),10,IF(AND($D$1="三交代制",AG$17&gt;=2,AG$17&lt;=30,OR(AG113="準",AG113="深"),OR(AH113="準",AH113="深"),OR(AI113="準",AI113="深")),20,IF(AND($D$1="二交代制",OR(AG113="当",AG113="明"),NOT(OR(AND(AG113="当",OR(AH113="明",AG$17=31,AH$18="×"),OR(AI113="休",AG$17=30,AG$17=31,AI$18="×")),AND(AG113="明",OR(AF113="当",AG$17=1),OR(AH113="休",AG$17=31,AH$18="×"))))),30,IF(AND($D$1="三交代制",AF113&lt;&gt;"準",AF113&lt;&gt;"深",OR(AG113="準",AG113="深"),(NOT(OR(AND(AG113="準",OR(AF113="日",AF113="休",AG$17=1,AND(AH113&lt;&gt;"準",AH113&lt;&gt;"深",AF113="")),OR(AH113="休",AND(AH113="準",OR(AI113="休",AG$17=30,AI$18="×")),AG$17=31,AH$18="×",AH113="")),AND(AG113="深",OR(AF113="休",AG$17=1,AND(AH113&lt;&gt;"準",AH113&lt;&gt;"深",AF113="")),OR(AH113="休",AND(OR(AH113="準",AH113="深"),OR(AI113="休",AG$17=30,AI$18="×")),AG$17=31,AH$18="×",AH113="")))))),40,0))))</f>
        <v>0</v>
      </c>
      <c r="AH254" s="193">
        <f t="shared" ref="AH254" si="1802">IF(AND($D$1="二交代制",AH$17&gt;=1,AH$17&lt;=28,AH113="当",AI113="明",AJ113="休",AK113="当"),10,IF(AND($D$1="三交代制",AH$17&gt;=2,AH$17&lt;=30,OR(AH113="準",AH113="深"),OR(AI113="準",AI113="深"),OR(AJ113="準",AJ113="深")),20,IF(AND($D$1="二交代制",OR(AH113="当",AH113="明"),NOT(OR(AND(AH113="当",OR(AI113="明",AH$17=31,AI$18="×"),OR(AJ113="休",AH$17=30,AH$17=31,AJ$18="×")),AND(AH113="明",OR(AG113="当",AH$17=1),OR(AI113="休",AH$17=31,AI$18="×"))))),30,IF(AND($D$1="三交代制",AG113&lt;&gt;"準",AG113&lt;&gt;"深",OR(AH113="準",AH113="深"),(NOT(OR(AND(AH113="準",OR(AG113="日",AG113="休",AH$17=1,AND(AI113&lt;&gt;"準",AI113&lt;&gt;"深",AG113="")),OR(AI113="休",AND(AI113="準",OR(AJ113="休",AH$17=30,AJ$18="×")),AH$17=31,AI$18="×",AI113="")),AND(AH113="深",OR(AG113="休",AH$17=1,AND(AI113&lt;&gt;"準",AI113&lt;&gt;"深",AG113="")),OR(AI113="休",AND(OR(AI113="準",AI113="深"),OR(AJ113="休",AH$17=30,AJ$18="×")),AH$17=31,AI$18="×",AI113="")))))),40,0))))</f>
        <v>0</v>
      </c>
      <c r="AI254" s="193">
        <f t="shared" ref="AI254" si="1803">IF(AND($D$1="二交代制",AI$17&gt;=1,AI$17&lt;=28,AI113="当",AJ113="明",AK113="休",AL113="当"),10,IF(AND($D$1="三交代制",AI$17&gt;=2,AI$17&lt;=30,OR(AI113="準",AI113="深"),OR(AJ113="準",AJ113="深"),OR(AK113="準",AK113="深")),20,IF(AND($D$1="二交代制",OR(AI113="当",AI113="明"),NOT(OR(AND(AI113="当",OR(AJ113="明",AI$17=31,AJ$18="×"),OR(AK113="休",AI$17=30,AI$17=31,AK$18="×")),AND(AI113="明",OR(AH113="当",AI$17=1),OR(AJ113="休",AI$17=31,AJ$18="×"))))),30,IF(AND($D$1="三交代制",AH113&lt;&gt;"準",AH113&lt;&gt;"深",OR(AI113="準",AI113="深"),(NOT(OR(AND(AI113="準",OR(AH113="日",AH113="休",AI$17=1,AND(AJ113&lt;&gt;"準",AJ113&lt;&gt;"深",AH113="")),OR(AJ113="休",AND(AJ113="準",OR(AK113="休",AI$17=30,AK$18="×")),AI$17=31,AJ$18="×",AJ113="")),AND(AI113="深",OR(AH113="休",AI$17=1,AND(AJ113&lt;&gt;"準",AJ113&lt;&gt;"深",AH113="")),OR(AJ113="休",AND(OR(AJ113="準",AJ113="深"),OR(AK113="休",AI$17=30,AK$18="×")),AI$17=31,AJ$18="×",AJ113="")))))),40,0))))</f>
        <v>0</v>
      </c>
      <c r="AJ254" s="193">
        <f t="shared" ref="AJ254" si="1804">IF(AND($D$1="二交代制",AJ$17&gt;=1,AJ$17&lt;=28,AJ113="当",AK113="明",AL113="休",AM113="当"),10,IF(AND($D$1="三交代制",AJ$17&gt;=2,AJ$17&lt;=30,OR(AJ113="準",AJ113="深"),OR(AK113="準",AK113="深"),OR(AL113="準",AL113="深")),20,IF(AND($D$1="二交代制",OR(AJ113="当",AJ113="明"),NOT(OR(AND(AJ113="当",OR(AK113="明",AJ$17=31,AK$18="×"),OR(AL113="休",AJ$17=30,AJ$17=31,AL$18="×")),AND(AJ113="明",OR(AI113="当",AJ$17=1),OR(AK113="休",AJ$17=31,AK$18="×"))))),30,IF(AND($D$1="三交代制",AI113&lt;&gt;"準",AI113&lt;&gt;"深",OR(AJ113="準",AJ113="深"),(NOT(OR(AND(AJ113="準",OR(AI113="日",AI113="休",AJ$17=1,AND(AK113&lt;&gt;"準",AK113&lt;&gt;"深",AI113="")),OR(AK113="休",AND(AK113="準",OR(AL113="休",AJ$17=30,AL$18="×")),AJ$17=31,AK$18="×",AK113="")),AND(AJ113="深",OR(AI113="休",AJ$17=1,AND(AK113&lt;&gt;"準",AK113&lt;&gt;"深",AI113="")),OR(AK113="休",AND(OR(AK113="準",AK113="深"),OR(AL113="休",AJ$17=30,AL$18="×")),AJ$17=31,AK$18="×",AK113="")))))),40,0))))</f>
        <v>0</v>
      </c>
      <c r="AK254" s="193">
        <f t="shared" ref="AK254" si="1805">IF(AND($D$1="二交代制",AK$17&gt;=1,AK$17&lt;=28,AK113="当",AL113="明",AM113="休",AN113="当"),10,IF(AND($D$1="三交代制",AK$17&gt;=2,AK$17&lt;=30,OR(AK113="準",AK113="深"),OR(AL113="準",AL113="深"),OR(AM113="準",AM113="深")),20,IF(AND($D$1="二交代制",OR(AK113="当",AK113="明"),NOT(OR(AND(AK113="当",OR(AL113="明",AK$17=31,AL$18="×"),OR(AM113="休",AK$17=30,AK$17=31,AM$18="×")),AND(AK113="明",OR(AJ113="当",AK$17=1),OR(AL113="休",AK$17=31,AL$18="×"))))),30,IF(AND($D$1="三交代制",AJ113&lt;&gt;"準",AJ113&lt;&gt;"深",OR(AK113="準",AK113="深"),(NOT(OR(AND(AK113="準",OR(AJ113="日",AJ113="休",AK$17=1,AND(AL113&lt;&gt;"準",AL113&lt;&gt;"深",AJ113="")),OR(AL113="休",AND(AL113="準",OR(AM113="休",AK$17=30,AM$18="×")),AK$17=31,AL$18="×",AL113="")),AND(AK113="深",OR(AJ113="休",AK$17=1,AND(AL113&lt;&gt;"準",AL113&lt;&gt;"深",AJ113="")),OR(AL113="休",AND(OR(AL113="準",AL113="深"),OR(AM113="休",AK$17=30,AM$18="×")),AK$17=31,AL$18="×",AL113="")))))),40,0))))</f>
        <v>0</v>
      </c>
      <c r="AL254" s="193">
        <f t="shared" ref="AL254" si="1806">IF(AND($D$1="二交代制",AL$17&gt;=1,AL$17&lt;=28,AL113="当",AM113="明",AN113="休",AO113="当"),10,IF(AND($D$1="三交代制",AL$17&gt;=2,AL$17&lt;=30,OR(AL113="準",AL113="深"),OR(AM113="準",AM113="深"),OR(AN113="準",AN113="深")),20,IF(AND($D$1="二交代制",OR(AL113="当",AL113="明"),NOT(OR(AND(AL113="当",OR(AM113="明",AL$17=31,AM$18="×"),OR(AN113="休",AL$17=30,AL$17=31,AN$18="×")),AND(AL113="明",OR(AK113="当",AL$17=1),OR(AM113="休",AL$17=31,AM$18="×"))))),30,IF(AND($D$1="三交代制",AK113&lt;&gt;"準",AK113&lt;&gt;"深",OR(AL113="準",AL113="深"),(NOT(OR(AND(AL113="準",OR(AK113="日",AK113="休",AL$17=1,AND(AM113&lt;&gt;"準",AM113&lt;&gt;"深",AK113="")),OR(AM113="休",AND(AM113="準",OR(AN113="休",AL$17=30,AN$18="×")),AL$17=31,AM$18="×",AM113="")),AND(AL113="深",OR(AK113="休",AL$17=1,AND(AM113&lt;&gt;"準",AM113&lt;&gt;"深",AK113="")),OR(AM113="休",AND(OR(AM113="準",AM113="深"),OR(AN113="休",AL$17=30,AN$18="×")),AL$17=31,AM$18="×",AM113="")))))),40,0))))</f>
        <v>0</v>
      </c>
      <c r="AM254" s="193">
        <f t="shared" ref="AM254" si="1807">IF(AND($D$1="二交代制",AM$17&gt;=1,AM$17&lt;=28,AM113="当",AN113="明",AO113="休",AP113="当"),10,IF(AND($D$1="三交代制",AM$17&gt;=2,AM$17&lt;=30,OR(AM113="準",AM113="深"),OR(AN113="準",AN113="深"),OR(AO113="準",AO113="深")),20,IF(AND($D$1="二交代制",OR(AM113="当",AM113="明"),NOT(OR(AND(AM113="当",OR(AN113="明",AM$17=31,AN$18="×"),OR(AO113="休",AM$17=30,AM$17=31,AO$18="×")),AND(AM113="明",OR(AL113="当",AM$17=1),OR(AN113="休",AM$17=31,AN$18="×"))))),30,IF(AND($D$1="三交代制",AL113&lt;&gt;"準",AL113&lt;&gt;"深",OR(AM113="準",AM113="深"),(NOT(OR(AND(AM113="準",OR(AL113="日",AL113="休",AM$17=1,AND(AN113&lt;&gt;"準",AN113&lt;&gt;"深",AL113="")),OR(AN113="休",AND(AN113="準",OR(AO113="休",AM$17=30,AO$18="×")),AM$17=31,AN$18="×",AN113="")),AND(AM113="深",OR(AL113="休",AM$17=1,AND(AN113&lt;&gt;"準",AN113&lt;&gt;"深",AL113="")),OR(AN113="休",AND(OR(AN113="準",AN113="深"),OR(AO113="休",AM$17=30,AO$18="×")),AM$17=31,AN$18="×",AN113="")))))),40,0))))</f>
        <v>0</v>
      </c>
      <c r="AN254" s="193">
        <f t="shared" ref="AN254" si="1808">IF(AND($D$1="二交代制",AN$17&gt;=1,AN$17&lt;=28,AN113="当",AO113="明",AP113="休",AQ113="当"),10,IF(AND($D$1="三交代制",AN$17&gt;=2,AN$17&lt;=30,OR(AN113="準",AN113="深"),OR(AO113="準",AO113="深"),OR(AP113="準",AP113="深")),20,IF(AND($D$1="二交代制",OR(AN113="当",AN113="明"),NOT(OR(AND(AN113="当",OR(AO113="明",AN$17=31,AO$18="×"),OR(AP113="休",AN$17=30,AN$17=31,AP$18="×")),AND(AN113="明",OR(AM113="当",AN$17=1),OR(AO113="休",AN$17=31,AO$18="×"))))),30,IF(AND($D$1="三交代制",AM113&lt;&gt;"準",AM113&lt;&gt;"深",OR(AN113="準",AN113="深"),(NOT(OR(AND(AN113="準",OR(AM113="日",AM113="休",AN$17=1,AND(AO113&lt;&gt;"準",AO113&lt;&gt;"深",AM113="")),OR(AO113="休",AND(AO113="準",OR(AP113="休",AN$17=30,AP$18="×")),AN$17=31,AO$18="×",AO113="")),AND(AN113="深",OR(AM113="休",AN$17=1,AND(AO113&lt;&gt;"準",AO113&lt;&gt;"深",AM113="")),OR(AO113="休",AND(OR(AO113="準",AO113="深"),OR(AP113="休",AN$17=30,AP$18="×")),AN$17=31,AO$18="×",AO113="")))))),40,0))))</f>
        <v>0</v>
      </c>
      <c r="AO254" s="193">
        <f t="shared" ref="AO254" si="1809">IF(AND($D$1="二交代制",AO$17&gt;=1,AO$17&lt;=28,AO113="当",AP113="明",AQ113="休",AR113="当"),10,IF(AND($D$1="三交代制",AO$17&gt;=2,AO$17&lt;=30,OR(AO113="準",AO113="深"),OR(AP113="準",AP113="深"),OR(AQ113="準",AQ113="深")),20,IF(AND($D$1="二交代制",OR(AO113="当",AO113="明"),NOT(OR(AND(AO113="当",OR(AP113="明",AO$17=31,AP$18="×"),OR(AQ113="休",AO$17=30,AO$17=31,AQ$18="×")),AND(AO113="明",OR(AN113="当",AO$17=1),OR(AP113="休",AO$17=31,AP$18="×"))))),30,IF(AND($D$1="三交代制",AN113&lt;&gt;"準",AN113&lt;&gt;"深",OR(AO113="準",AO113="深"),(NOT(OR(AND(AO113="準",OR(AN113="日",AN113="休",AO$17=1,AND(AP113&lt;&gt;"準",AP113&lt;&gt;"深",AN113="")),OR(AP113="休",AND(AP113="準",OR(AQ113="休",AO$17=30,AQ$18="×")),AO$17=31,AP$18="×",AP113="")),AND(AO113="深",OR(AN113="休",AO$17=1,AND(AP113&lt;&gt;"準",AP113&lt;&gt;"深",AN113="")),OR(AP113="休",AND(OR(AP113="準",AP113="深"),OR(AQ113="休",AO$17=30,AQ$18="×")),AO$17=31,AP$18="×",AP113="")))))),40,0))))</f>
        <v>0</v>
      </c>
      <c r="AP254" s="100"/>
      <c r="AQ254" s="100"/>
    </row>
    <row r="255" spans="4:43" x14ac:dyDescent="0.4">
      <c r="D255" s="104"/>
      <c r="E255" s="104"/>
      <c r="F255" s="104"/>
      <c r="G255" s="104"/>
      <c r="H255" s="104"/>
      <c r="I255" s="307"/>
      <c r="J255" s="202"/>
      <c r="K255" s="193"/>
      <c r="L255" s="193"/>
      <c r="M255" s="193"/>
      <c r="N255" s="193"/>
      <c r="O255" s="193"/>
      <c r="P255" s="193"/>
      <c r="Q255" s="193"/>
      <c r="R255" s="193"/>
      <c r="S255" s="193"/>
      <c r="T255" s="193"/>
      <c r="U255" s="193"/>
      <c r="V255" s="193"/>
      <c r="W255" s="193"/>
      <c r="X255" s="193"/>
      <c r="Y255" s="193"/>
      <c r="Z255" s="193"/>
      <c r="AA255" s="193"/>
      <c r="AB255" s="193"/>
      <c r="AC255" s="193"/>
      <c r="AD255" s="193"/>
      <c r="AE255" s="193"/>
      <c r="AF255" s="193"/>
      <c r="AG255" s="193"/>
      <c r="AH255" s="193"/>
      <c r="AI255" s="193"/>
      <c r="AJ255" s="193"/>
      <c r="AK255" s="193"/>
      <c r="AL255" s="193"/>
      <c r="AM255" s="193"/>
      <c r="AN255" s="193"/>
      <c r="AO255" s="193"/>
      <c r="AP255" s="100"/>
      <c r="AQ255" s="100"/>
    </row>
    <row r="256" spans="4:43" x14ac:dyDescent="0.4">
      <c r="D256" s="104"/>
      <c r="E256" s="104"/>
      <c r="F256" s="104"/>
      <c r="G256" s="104"/>
      <c r="H256" s="104"/>
      <c r="I256" s="307"/>
      <c r="J256" s="201" t="str">
        <f t="shared" ref="J256" si="1810">E115</f>
        <v>福山</v>
      </c>
      <c r="K256" s="193">
        <f t="shared" ref="K256" si="1811">IF(AND($D$1="二交代制",K$17&gt;=1,K$17&lt;=28,K115="当",L115="明",M115="休",N115="当"),10,IF(AND($D$1="三交代制",K$17&gt;=2,K$17&lt;=30,OR(K115="準",K115="深"),OR(L115="準",L115="深"),OR(M115="準",M115="深")),20,IF(AND($D$1="二交代制",OR(K115="当",K115="明"),NOT(OR(AND(K115="当",OR(L115="明",K$17=31,L$18="×"),OR(M115="休",K$17=30,K$17=31,M$18="×")),AND(K115="明",OR(J115="当",K$17=1),OR(L115="休",K$17=31,L$18="×"))))),30,IF(AND($D$1="三交代制",J115&lt;&gt;"準",J115&lt;&gt;"深",OR(K115="準",K115="深"),(NOT(OR(AND(K115="準",OR(J115="日",J115="休",K$17=1,AND(L115&lt;&gt;"準",L115&lt;&gt;"深",J115="")),OR(L115="休",AND(L115="準",OR(M115="休",K$17=30,M$18="×")),K$17=31,L$18="×",L115="")),AND(K115="深",OR(J115="休",K$17=1,AND(L115&lt;&gt;"準",L115&lt;&gt;"深",J115="")),OR(L115="休",AND(OR(L115="準",L115="深"),OR(M115="休",K$17=30,M$18="×")),K$17=31,L$18="×",L115="")))))),40,0))))</f>
        <v>0</v>
      </c>
      <c r="L256" s="193">
        <f t="shared" ref="L256" si="1812">IF(AND($D$1="二交代制",L$17&gt;=1,L$17&lt;=28,L115="当",M115="明",N115="休",O115="当"),10,IF(AND($D$1="三交代制",L$17&gt;=2,L$17&lt;=30,OR(L115="準",L115="深"),OR(M115="準",M115="深"),OR(N115="準",N115="深")),20,IF(AND($D$1="二交代制",OR(L115="当",L115="明"),NOT(OR(AND(L115="当",OR(M115="明",L$17=31,M$18="×"),OR(N115="休",L$17=30,L$17=31,N$18="×")),AND(L115="明",OR(K115="当",L$17=1),OR(M115="休",L$17=31,M$18="×"))))),30,IF(AND($D$1="三交代制",K115&lt;&gt;"準",K115&lt;&gt;"深",OR(L115="準",L115="深"),(NOT(OR(AND(L115="準",OR(K115="日",K115="休",L$17=1,AND(M115&lt;&gt;"準",M115&lt;&gt;"深",K115="")),OR(M115="休",AND(M115="準",OR(N115="休",L$17=30,N$18="×")),L$17=31,M$18="×",M115="")),AND(L115="深",OR(K115="休",L$17=1,AND(M115&lt;&gt;"準",M115&lt;&gt;"深",K115="")),OR(M115="休",AND(OR(M115="準",M115="深"),OR(N115="休",L$17=30,N$18="×")),L$17=31,M$18="×",M115="")))))),40,0))))</f>
        <v>0</v>
      </c>
      <c r="M256" s="193">
        <f t="shared" ref="M256" si="1813">IF(AND($D$1="二交代制",M$17&gt;=1,M$17&lt;=28,M115="当",N115="明",O115="休",P115="当"),10,IF(AND($D$1="三交代制",M$17&gt;=2,M$17&lt;=30,OR(M115="準",M115="深"),OR(N115="準",N115="深"),OR(O115="準",O115="深")),20,IF(AND($D$1="二交代制",OR(M115="当",M115="明"),NOT(OR(AND(M115="当",OR(N115="明",M$17=31,N$18="×"),OR(O115="休",M$17=30,M$17=31,O$18="×")),AND(M115="明",OR(L115="当",M$17=1),OR(N115="休",M$17=31,N$18="×"))))),30,IF(AND($D$1="三交代制",L115&lt;&gt;"準",L115&lt;&gt;"深",OR(M115="準",M115="深"),(NOT(OR(AND(M115="準",OR(L115="日",L115="休",M$17=1,AND(N115&lt;&gt;"準",N115&lt;&gt;"深",L115="")),OR(N115="休",AND(N115="準",OR(O115="休",M$17=30,O$18="×")),M$17=31,N$18="×",N115="")),AND(M115="深",OR(L115="休",M$17=1,AND(N115&lt;&gt;"準",N115&lt;&gt;"深",L115="")),OR(N115="休",AND(OR(N115="準",N115="深"),OR(O115="休",M$17=30,O$18="×")),M$17=31,N$18="×",N115="")))))),40,0))))</f>
        <v>0</v>
      </c>
      <c r="N256" s="193">
        <f t="shared" ref="N256" si="1814">IF(AND($D$1="二交代制",N$17&gt;=1,N$17&lt;=28,N115="当",O115="明",P115="休",Q115="当"),10,IF(AND($D$1="三交代制",N$17&gt;=2,N$17&lt;=30,OR(N115="準",N115="深"),OR(O115="準",O115="深"),OR(P115="準",P115="深")),20,IF(AND($D$1="二交代制",OR(N115="当",N115="明"),NOT(OR(AND(N115="当",OR(O115="明",N$17=31,O$18="×"),OR(P115="休",N$17=30,N$17=31,P$18="×")),AND(N115="明",OR(M115="当",N$17=1),OR(O115="休",N$17=31,O$18="×"))))),30,IF(AND($D$1="三交代制",M115&lt;&gt;"準",M115&lt;&gt;"深",OR(N115="準",N115="深"),(NOT(OR(AND(N115="準",OR(M115="日",M115="休",N$17=1,AND(O115&lt;&gt;"準",O115&lt;&gt;"深",M115="")),OR(O115="休",AND(O115="準",OR(P115="休",N$17=30,P$18="×")),N$17=31,O$18="×",O115="")),AND(N115="深",OR(M115="休",N$17=1,AND(O115&lt;&gt;"準",O115&lt;&gt;"深",M115="")),OR(O115="休",AND(OR(O115="準",O115="深"),OR(P115="休",N$17=30,P$18="×")),N$17=31,O$18="×",O115="")))))),40,0))))</f>
        <v>0</v>
      </c>
      <c r="O256" s="193">
        <f t="shared" ref="O256" si="1815">IF(AND($D$1="二交代制",O$17&gt;=1,O$17&lt;=28,O115="当",P115="明",Q115="休",R115="当"),10,IF(AND($D$1="三交代制",O$17&gt;=2,O$17&lt;=30,OR(O115="準",O115="深"),OR(P115="準",P115="深"),OR(Q115="準",Q115="深")),20,IF(AND($D$1="二交代制",OR(O115="当",O115="明"),NOT(OR(AND(O115="当",OR(P115="明",O$17=31,P$18="×"),OR(Q115="休",O$17=30,O$17=31,Q$18="×")),AND(O115="明",OR(N115="当",O$17=1),OR(P115="休",O$17=31,P$18="×"))))),30,IF(AND($D$1="三交代制",N115&lt;&gt;"準",N115&lt;&gt;"深",OR(O115="準",O115="深"),(NOT(OR(AND(O115="準",OR(N115="日",N115="休",O$17=1,AND(P115&lt;&gt;"準",P115&lt;&gt;"深",N115="")),OR(P115="休",AND(P115="準",OR(Q115="休",O$17=30,Q$18="×")),O$17=31,P$18="×",P115="")),AND(O115="深",OR(N115="休",O$17=1,AND(P115&lt;&gt;"準",P115&lt;&gt;"深",N115="")),OR(P115="休",AND(OR(P115="準",P115="深"),OR(Q115="休",O$17=30,Q$18="×")),O$17=31,P$18="×",P115="")))))),40,0))))</f>
        <v>0</v>
      </c>
      <c r="P256" s="193">
        <f t="shared" ref="P256" si="1816">IF(AND($D$1="二交代制",P$17&gt;=1,P$17&lt;=28,P115="当",Q115="明",R115="休",S115="当"),10,IF(AND($D$1="三交代制",P$17&gt;=2,P$17&lt;=30,OR(P115="準",P115="深"),OR(Q115="準",Q115="深"),OR(R115="準",R115="深")),20,IF(AND($D$1="二交代制",OR(P115="当",P115="明"),NOT(OR(AND(P115="当",OR(Q115="明",P$17=31,Q$18="×"),OR(R115="休",P$17=30,P$17=31,R$18="×")),AND(P115="明",OR(O115="当",P$17=1),OR(Q115="休",P$17=31,Q$18="×"))))),30,IF(AND($D$1="三交代制",O115&lt;&gt;"準",O115&lt;&gt;"深",OR(P115="準",P115="深"),(NOT(OR(AND(P115="準",OR(O115="日",O115="休",P$17=1,AND(Q115&lt;&gt;"準",Q115&lt;&gt;"深",O115="")),OR(Q115="休",AND(Q115="準",OR(R115="休",P$17=30,R$18="×")),P$17=31,Q$18="×",Q115="")),AND(P115="深",OR(O115="休",P$17=1,AND(Q115&lt;&gt;"準",Q115&lt;&gt;"深",O115="")),OR(Q115="休",AND(OR(Q115="準",Q115="深"),OR(R115="休",P$17=30,R$18="×")),P$17=31,Q$18="×",Q115="")))))),40,0))))</f>
        <v>0</v>
      </c>
      <c r="Q256" s="193">
        <f t="shared" ref="Q256" si="1817">IF(AND($D$1="二交代制",Q$17&gt;=1,Q$17&lt;=28,Q115="当",R115="明",S115="休",T115="当"),10,IF(AND($D$1="三交代制",Q$17&gt;=2,Q$17&lt;=30,OR(Q115="準",Q115="深"),OR(R115="準",R115="深"),OR(S115="準",S115="深")),20,IF(AND($D$1="二交代制",OR(Q115="当",Q115="明"),NOT(OR(AND(Q115="当",OR(R115="明",Q$17=31,R$18="×"),OR(S115="休",Q$17=30,Q$17=31,S$18="×")),AND(Q115="明",OR(P115="当",Q$17=1),OR(R115="休",Q$17=31,R$18="×"))))),30,IF(AND($D$1="三交代制",P115&lt;&gt;"準",P115&lt;&gt;"深",OR(Q115="準",Q115="深"),(NOT(OR(AND(Q115="準",OR(P115="日",P115="休",Q$17=1,AND(R115&lt;&gt;"準",R115&lt;&gt;"深",P115="")),OR(R115="休",AND(R115="準",OR(S115="休",Q$17=30,S$18="×")),Q$17=31,R$18="×",R115="")),AND(Q115="深",OR(P115="休",Q$17=1,AND(R115&lt;&gt;"準",R115&lt;&gt;"深",P115="")),OR(R115="休",AND(OR(R115="準",R115="深"),OR(S115="休",Q$17=30,S$18="×")),Q$17=31,R$18="×",R115="")))))),40,0))))</f>
        <v>0</v>
      </c>
      <c r="R256" s="193">
        <f t="shared" ref="R256" si="1818">IF(AND($D$1="二交代制",R$17&gt;=1,R$17&lt;=28,R115="当",S115="明",T115="休",U115="当"),10,IF(AND($D$1="三交代制",R$17&gt;=2,R$17&lt;=30,OR(R115="準",R115="深"),OR(S115="準",S115="深"),OR(T115="準",T115="深")),20,IF(AND($D$1="二交代制",OR(R115="当",R115="明"),NOT(OR(AND(R115="当",OR(S115="明",R$17=31,S$18="×"),OR(T115="休",R$17=30,R$17=31,T$18="×")),AND(R115="明",OR(Q115="当",R$17=1),OR(S115="休",R$17=31,S$18="×"))))),30,IF(AND($D$1="三交代制",Q115&lt;&gt;"準",Q115&lt;&gt;"深",OR(R115="準",R115="深"),(NOT(OR(AND(R115="準",OR(Q115="日",Q115="休",R$17=1,AND(S115&lt;&gt;"準",S115&lt;&gt;"深",Q115="")),OR(S115="休",AND(S115="準",OR(T115="休",R$17=30,T$18="×")),R$17=31,S$18="×",S115="")),AND(R115="深",OR(Q115="休",R$17=1,AND(S115&lt;&gt;"準",S115&lt;&gt;"深",Q115="")),OR(S115="休",AND(OR(S115="準",S115="深"),OR(T115="休",R$17=30,T$18="×")),R$17=31,S$18="×",S115="")))))),40,0))))</f>
        <v>0</v>
      </c>
      <c r="S256" s="193">
        <f t="shared" ref="S256" si="1819">IF(AND($D$1="二交代制",S$17&gt;=1,S$17&lt;=28,S115="当",T115="明",U115="休",V115="当"),10,IF(AND($D$1="三交代制",S$17&gt;=2,S$17&lt;=30,OR(S115="準",S115="深"),OR(T115="準",T115="深"),OR(U115="準",U115="深")),20,IF(AND($D$1="二交代制",OR(S115="当",S115="明"),NOT(OR(AND(S115="当",OR(T115="明",S$17=31,T$18="×"),OR(U115="休",S$17=30,S$17=31,U$18="×")),AND(S115="明",OR(R115="当",S$17=1),OR(T115="休",S$17=31,T$18="×"))))),30,IF(AND($D$1="三交代制",R115&lt;&gt;"準",R115&lt;&gt;"深",OR(S115="準",S115="深"),(NOT(OR(AND(S115="準",OR(R115="日",R115="休",S$17=1,AND(T115&lt;&gt;"準",T115&lt;&gt;"深",R115="")),OR(T115="休",AND(T115="準",OR(U115="休",S$17=30,U$18="×")),S$17=31,T$18="×",T115="")),AND(S115="深",OR(R115="休",S$17=1,AND(T115&lt;&gt;"準",T115&lt;&gt;"深",R115="")),OR(T115="休",AND(OR(T115="準",T115="深"),OR(U115="休",S$17=30,U$18="×")),S$17=31,T$18="×",T115="")))))),40,0))))</f>
        <v>0</v>
      </c>
      <c r="T256" s="193">
        <f t="shared" ref="T256" si="1820">IF(AND($D$1="二交代制",T$17&gt;=1,T$17&lt;=28,T115="当",U115="明",V115="休",W115="当"),10,IF(AND($D$1="三交代制",T$17&gt;=2,T$17&lt;=30,OR(T115="準",T115="深"),OR(U115="準",U115="深"),OR(V115="準",V115="深")),20,IF(AND($D$1="二交代制",OR(T115="当",T115="明"),NOT(OR(AND(T115="当",OR(U115="明",T$17=31,U$18="×"),OR(V115="休",T$17=30,T$17=31,V$18="×")),AND(T115="明",OR(S115="当",T$17=1),OR(U115="休",T$17=31,U$18="×"))))),30,IF(AND($D$1="三交代制",S115&lt;&gt;"準",S115&lt;&gt;"深",OR(T115="準",T115="深"),(NOT(OR(AND(T115="準",OR(S115="日",S115="休",T$17=1,AND(U115&lt;&gt;"準",U115&lt;&gt;"深",S115="")),OR(U115="休",AND(U115="準",OR(V115="休",T$17=30,V$18="×")),T$17=31,U$18="×",U115="")),AND(T115="深",OR(S115="休",T$17=1,AND(U115&lt;&gt;"準",U115&lt;&gt;"深",S115="")),OR(U115="休",AND(OR(U115="準",U115="深"),OR(V115="休",T$17=30,V$18="×")),T$17=31,U$18="×",U115="")))))),40,0))))</f>
        <v>0</v>
      </c>
      <c r="U256" s="193">
        <f t="shared" ref="U256" si="1821">IF(AND($D$1="二交代制",U$17&gt;=1,U$17&lt;=28,U115="当",V115="明",W115="休",X115="当"),10,IF(AND($D$1="三交代制",U$17&gt;=2,U$17&lt;=30,OR(U115="準",U115="深"),OR(V115="準",V115="深"),OR(W115="準",W115="深")),20,IF(AND($D$1="二交代制",OR(U115="当",U115="明"),NOT(OR(AND(U115="当",OR(V115="明",U$17=31,V$18="×"),OR(W115="休",U$17=30,U$17=31,W$18="×")),AND(U115="明",OR(T115="当",U$17=1),OR(V115="休",U$17=31,V$18="×"))))),30,IF(AND($D$1="三交代制",T115&lt;&gt;"準",T115&lt;&gt;"深",OR(U115="準",U115="深"),(NOT(OR(AND(U115="準",OR(T115="日",T115="休",U$17=1,AND(V115&lt;&gt;"準",V115&lt;&gt;"深",T115="")),OR(V115="休",AND(V115="準",OR(W115="休",U$17=30,W$18="×")),U$17=31,V$18="×",V115="")),AND(U115="深",OR(T115="休",U$17=1,AND(V115&lt;&gt;"準",V115&lt;&gt;"深",T115="")),OR(V115="休",AND(OR(V115="準",V115="深"),OR(W115="休",U$17=30,W$18="×")),U$17=31,V$18="×",V115="")))))),40,0))))</f>
        <v>0</v>
      </c>
      <c r="V256" s="193">
        <f t="shared" ref="V256" si="1822">IF(AND($D$1="二交代制",V$17&gt;=1,V$17&lt;=28,V115="当",W115="明",X115="休",Y115="当"),10,IF(AND($D$1="三交代制",V$17&gt;=2,V$17&lt;=30,OR(V115="準",V115="深"),OR(W115="準",W115="深"),OR(X115="準",X115="深")),20,IF(AND($D$1="二交代制",OR(V115="当",V115="明"),NOT(OR(AND(V115="当",OR(W115="明",V$17=31,W$18="×"),OR(X115="休",V$17=30,V$17=31,X$18="×")),AND(V115="明",OR(U115="当",V$17=1),OR(W115="休",V$17=31,W$18="×"))))),30,IF(AND($D$1="三交代制",U115&lt;&gt;"準",U115&lt;&gt;"深",OR(V115="準",V115="深"),(NOT(OR(AND(V115="準",OR(U115="日",U115="休",V$17=1,AND(W115&lt;&gt;"準",W115&lt;&gt;"深",U115="")),OR(W115="休",AND(W115="準",OR(X115="休",V$17=30,X$18="×")),V$17=31,W$18="×",W115="")),AND(V115="深",OR(U115="休",V$17=1,AND(W115&lt;&gt;"準",W115&lt;&gt;"深",U115="")),OR(W115="休",AND(OR(W115="準",W115="深"),OR(X115="休",V$17=30,X$18="×")),V$17=31,W$18="×",W115="")))))),40,0))))</f>
        <v>0</v>
      </c>
      <c r="W256" s="193">
        <f t="shared" ref="W256" si="1823">IF(AND($D$1="二交代制",W$17&gt;=1,W$17&lt;=28,W115="当",X115="明",Y115="休",Z115="当"),10,IF(AND($D$1="三交代制",W$17&gt;=2,W$17&lt;=30,OR(W115="準",W115="深"),OR(X115="準",X115="深"),OR(Y115="準",Y115="深")),20,IF(AND($D$1="二交代制",OR(W115="当",W115="明"),NOT(OR(AND(W115="当",OR(X115="明",W$17=31,X$18="×"),OR(Y115="休",W$17=30,W$17=31,Y$18="×")),AND(W115="明",OR(V115="当",W$17=1),OR(X115="休",W$17=31,X$18="×"))))),30,IF(AND($D$1="三交代制",V115&lt;&gt;"準",V115&lt;&gt;"深",OR(W115="準",W115="深"),(NOT(OR(AND(W115="準",OR(V115="日",V115="休",W$17=1,AND(X115&lt;&gt;"準",X115&lt;&gt;"深",V115="")),OR(X115="休",AND(X115="準",OR(Y115="休",W$17=30,Y$18="×")),W$17=31,X$18="×",X115="")),AND(W115="深",OR(V115="休",W$17=1,AND(X115&lt;&gt;"準",X115&lt;&gt;"深",V115="")),OR(X115="休",AND(OR(X115="準",X115="深"),OR(Y115="休",W$17=30,Y$18="×")),W$17=31,X$18="×",X115="")))))),40,0))))</f>
        <v>0</v>
      </c>
      <c r="X256" s="193">
        <f t="shared" ref="X256" si="1824">IF(AND($D$1="二交代制",X$17&gt;=1,X$17&lt;=28,X115="当",Y115="明",Z115="休",AA115="当"),10,IF(AND($D$1="三交代制",X$17&gt;=2,X$17&lt;=30,OR(X115="準",X115="深"),OR(Y115="準",Y115="深"),OR(Z115="準",Z115="深")),20,IF(AND($D$1="二交代制",OR(X115="当",X115="明"),NOT(OR(AND(X115="当",OR(Y115="明",X$17=31,Y$18="×"),OR(Z115="休",X$17=30,X$17=31,Z$18="×")),AND(X115="明",OR(W115="当",X$17=1),OR(Y115="休",X$17=31,Y$18="×"))))),30,IF(AND($D$1="三交代制",W115&lt;&gt;"準",W115&lt;&gt;"深",OR(X115="準",X115="深"),(NOT(OR(AND(X115="準",OR(W115="日",W115="休",X$17=1,AND(Y115&lt;&gt;"準",Y115&lt;&gt;"深",W115="")),OR(Y115="休",AND(Y115="準",OR(Z115="休",X$17=30,Z$18="×")),X$17=31,Y$18="×",Y115="")),AND(X115="深",OR(W115="休",X$17=1,AND(Y115&lt;&gt;"準",Y115&lt;&gt;"深",W115="")),OR(Y115="休",AND(OR(Y115="準",Y115="深"),OR(Z115="休",X$17=30,Z$18="×")),X$17=31,Y$18="×",Y115="")))))),40,0))))</f>
        <v>0</v>
      </c>
      <c r="Y256" s="193">
        <f t="shared" ref="Y256" si="1825">IF(AND($D$1="二交代制",Y$17&gt;=1,Y$17&lt;=28,Y115="当",Z115="明",AA115="休",AB115="当"),10,IF(AND($D$1="三交代制",Y$17&gt;=2,Y$17&lt;=30,OR(Y115="準",Y115="深"),OR(Z115="準",Z115="深"),OR(AA115="準",AA115="深")),20,IF(AND($D$1="二交代制",OR(Y115="当",Y115="明"),NOT(OR(AND(Y115="当",OR(Z115="明",Y$17=31,Z$18="×"),OR(AA115="休",Y$17=30,Y$17=31,AA$18="×")),AND(Y115="明",OR(X115="当",Y$17=1),OR(Z115="休",Y$17=31,Z$18="×"))))),30,IF(AND($D$1="三交代制",X115&lt;&gt;"準",X115&lt;&gt;"深",OR(Y115="準",Y115="深"),(NOT(OR(AND(Y115="準",OR(X115="日",X115="休",Y$17=1,AND(Z115&lt;&gt;"準",Z115&lt;&gt;"深",X115="")),OR(Z115="休",AND(Z115="準",OR(AA115="休",Y$17=30,AA$18="×")),Y$17=31,Z$18="×",Z115="")),AND(Y115="深",OR(X115="休",Y$17=1,AND(Z115&lt;&gt;"準",Z115&lt;&gt;"深",X115="")),OR(Z115="休",AND(OR(Z115="準",Z115="深"),OR(AA115="休",Y$17=30,AA$18="×")),Y$17=31,Z$18="×",Z115="")))))),40,0))))</f>
        <v>0</v>
      </c>
      <c r="Z256" s="193">
        <f t="shared" ref="Z256" si="1826">IF(AND($D$1="二交代制",Z$17&gt;=1,Z$17&lt;=28,Z115="当",AA115="明",AB115="休",AC115="当"),10,IF(AND($D$1="三交代制",Z$17&gt;=2,Z$17&lt;=30,OR(Z115="準",Z115="深"),OR(AA115="準",AA115="深"),OR(AB115="準",AB115="深")),20,IF(AND($D$1="二交代制",OR(Z115="当",Z115="明"),NOT(OR(AND(Z115="当",OR(AA115="明",Z$17=31,AA$18="×"),OR(AB115="休",Z$17=30,Z$17=31,AB$18="×")),AND(Z115="明",OR(Y115="当",Z$17=1),OR(AA115="休",Z$17=31,AA$18="×"))))),30,IF(AND($D$1="三交代制",Y115&lt;&gt;"準",Y115&lt;&gt;"深",OR(Z115="準",Z115="深"),(NOT(OR(AND(Z115="準",OR(Y115="日",Y115="休",Z$17=1,AND(AA115&lt;&gt;"準",AA115&lt;&gt;"深",Y115="")),OR(AA115="休",AND(AA115="準",OR(AB115="休",Z$17=30,AB$18="×")),Z$17=31,AA$18="×",AA115="")),AND(Z115="深",OR(Y115="休",Z$17=1,AND(AA115&lt;&gt;"準",AA115&lt;&gt;"深",Y115="")),OR(AA115="休",AND(OR(AA115="準",AA115="深"),OR(AB115="休",Z$17=30,AB$18="×")),Z$17=31,AA$18="×",AA115="")))))),40,0))))</f>
        <v>0</v>
      </c>
      <c r="AA256" s="193">
        <f t="shared" ref="AA256" si="1827">IF(AND($D$1="二交代制",AA$17&gt;=1,AA$17&lt;=28,AA115="当",AB115="明",AC115="休",AD115="当"),10,IF(AND($D$1="三交代制",AA$17&gt;=2,AA$17&lt;=30,OR(AA115="準",AA115="深"),OR(AB115="準",AB115="深"),OR(AC115="準",AC115="深")),20,IF(AND($D$1="二交代制",OR(AA115="当",AA115="明"),NOT(OR(AND(AA115="当",OR(AB115="明",AA$17=31,AB$18="×"),OR(AC115="休",AA$17=30,AA$17=31,AC$18="×")),AND(AA115="明",OR(Z115="当",AA$17=1),OR(AB115="休",AA$17=31,AB$18="×"))))),30,IF(AND($D$1="三交代制",Z115&lt;&gt;"準",Z115&lt;&gt;"深",OR(AA115="準",AA115="深"),(NOT(OR(AND(AA115="準",OR(Z115="日",Z115="休",AA$17=1,AND(AB115&lt;&gt;"準",AB115&lt;&gt;"深",Z115="")),OR(AB115="休",AND(AB115="準",OR(AC115="休",AA$17=30,AC$18="×")),AA$17=31,AB$18="×",AB115="")),AND(AA115="深",OR(Z115="休",AA$17=1,AND(AB115&lt;&gt;"準",AB115&lt;&gt;"深",Z115="")),OR(AB115="休",AND(OR(AB115="準",AB115="深"),OR(AC115="休",AA$17=30,AC$18="×")),AA$17=31,AB$18="×",AB115="")))))),40,0))))</f>
        <v>0</v>
      </c>
      <c r="AB256" s="193">
        <f t="shared" ref="AB256" si="1828">IF(AND($D$1="二交代制",AB$17&gt;=1,AB$17&lt;=28,AB115="当",AC115="明",AD115="休",AE115="当"),10,IF(AND($D$1="三交代制",AB$17&gt;=2,AB$17&lt;=30,OR(AB115="準",AB115="深"),OR(AC115="準",AC115="深"),OR(AD115="準",AD115="深")),20,IF(AND($D$1="二交代制",OR(AB115="当",AB115="明"),NOT(OR(AND(AB115="当",OR(AC115="明",AB$17=31,AC$18="×"),OR(AD115="休",AB$17=30,AB$17=31,AD$18="×")),AND(AB115="明",OR(AA115="当",AB$17=1),OR(AC115="休",AB$17=31,AC$18="×"))))),30,IF(AND($D$1="三交代制",AA115&lt;&gt;"準",AA115&lt;&gt;"深",OR(AB115="準",AB115="深"),(NOT(OR(AND(AB115="準",OR(AA115="日",AA115="休",AB$17=1,AND(AC115&lt;&gt;"準",AC115&lt;&gt;"深",AA115="")),OR(AC115="休",AND(AC115="準",OR(AD115="休",AB$17=30,AD$18="×")),AB$17=31,AC$18="×",AC115="")),AND(AB115="深",OR(AA115="休",AB$17=1,AND(AC115&lt;&gt;"準",AC115&lt;&gt;"深",AA115="")),OR(AC115="休",AND(OR(AC115="準",AC115="深"),OR(AD115="休",AB$17=30,AD$18="×")),AB$17=31,AC$18="×",AC115="")))))),40,0))))</f>
        <v>0</v>
      </c>
      <c r="AC256" s="193">
        <f t="shared" ref="AC256" si="1829">IF(AND($D$1="二交代制",AC$17&gt;=1,AC$17&lt;=28,AC115="当",AD115="明",AE115="休",AF115="当"),10,IF(AND($D$1="三交代制",AC$17&gt;=2,AC$17&lt;=30,OR(AC115="準",AC115="深"),OR(AD115="準",AD115="深"),OR(AE115="準",AE115="深")),20,IF(AND($D$1="二交代制",OR(AC115="当",AC115="明"),NOT(OR(AND(AC115="当",OR(AD115="明",AC$17=31,AD$18="×"),OR(AE115="休",AC$17=30,AC$17=31,AE$18="×")),AND(AC115="明",OR(AB115="当",AC$17=1),OR(AD115="休",AC$17=31,AD$18="×"))))),30,IF(AND($D$1="三交代制",AB115&lt;&gt;"準",AB115&lt;&gt;"深",OR(AC115="準",AC115="深"),(NOT(OR(AND(AC115="準",OR(AB115="日",AB115="休",AC$17=1,AND(AD115&lt;&gt;"準",AD115&lt;&gt;"深",AB115="")),OR(AD115="休",AND(AD115="準",OR(AE115="休",AC$17=30,AE$18="×")),AC$17=31,AD$18="×",AD115="")),AND(AC115="深",OR(AB115="休",AC$17=1,AND(AD115&lt;&gt;"準",AD115&lt;&gt;"深",AB115="")),OR(AD115="休",AND(OR(AD115="準",AD115="深"),OR(AE115="休",AC$17=30,AE$18="×")),AC$17=31,AD$18="×",AD115="")))))),40,0))))</f>
        <v>0</v>
      </c>
      <c r="AD256" s="193">
        <f t="shared" ref="AD256" si="1830">IF(AND($D$1="二交代制",AD$17&gt;=1,AD$17&lt;=28,AD115="当",AE115="明",AF115="休",AG115="当"),10,IF(AND($D$1="三交代制",AD$17&gt;=2,AD$17&lt;=30,OR(AD115="準",AD115="深"),OR(AE115="準",AE115="深"),OR(AF115="準",AF115="深")),20,IF(AND($D$1="二交代制",OR(AD115="当",AD115="明"),NOT(OR(AND(AD115="当",OR(AE115="明",AD$17=31,AE$18="×"),OR(AF115="休",AD$17=30,AD$17=31,AF$18="×")),AND(AD115="明",OR(AC115="当",AD$17=1),OR(AE115="休",AD$17=31,AE$18="×"))))),30,IF(AND($D$1="三交代制",AC115&lt;&gt;"準",AC115&lt;&gt;"深",OR(AD115="準",AD115="深"),(NOT(OR(AND(AD115="準",OR(AC115="日",AC115="休",AD$17=1,AND(AE115&lt;&gt;"準",AE115&lt;&gt;"深",AC115="")),OR(AE115="休",AND(AE115="準",OR(AF115="休",AD$17=30,AF$18="×")),AD$17=31,AE$18="×",AE115="")),AND(AD115="深",OR(AC115="休",AD$17=1,AND(AE115&lt;&gt;"準",AE115&lt;&gt;"深",AC115="")),OR(AE115="休",AND(OR(AE115="準",AE115="深"),OR(AF115="休",AD$17=30,AF$18="×")),AD$17=31,AE$18="×",AE115="")))))),40,0))))</f>
        <v>0</v>
      </c>
      <c r="AE256" s="193">
        <f t="shared" ref="AE256" si="1831">IF(AND($D$1="二交代制",AE$17&gt;=1,AE$17&lt;=28,AE115="当",AF115="明",AG115="休",AH115="当"),10,IF(AND($D$1="三交代制",AE$17&gt;=2,AE$17&lt;=30,OR(AE115="準",AE115="深"),OR(AF115="準",AF115="深"),OR(AG115="準",AG115="深")),20,IF(AND($D$1="二交代制",OR(AE115="当",AE115="明"),NOT(OR(AND(AE115="当",OR(AF115="明",AE$17=31,AF$18="×"),OR(AG115="休",AE$17=30,AE$17=31,AG$18="×")),AND(AE115="明",OR(AD115="当",AE$17=1),OR(AF115="休",AE$17=31,AF$18="×"))))),30,IF(AND($D$1="三交代制",AD115&lt;&gt;"準",AD115&lt;&gt;"深",OR(AE115="準",AE115="深"),(NOT(OR(AND(AE115="準",OR(AD115="日",AD115="休",AE$17=1,AND(AF115&lt;&gt;"準",AF115&lt;&gt;"深",AD115="")),OR(AF115="休",AND(AF115="準",OR(AG115="休",AE$17=30,AG$18="×")),AE$17=31,AF$18="×",AF115="")),AND(AE115="深",OR(AD115="休",AE$17=1,AND(AF115&lt;&gt;"準",AF115&lt;&gt;"深",AD115="")),OR(AF115="休",AND(OR(AF115="準",AF115="深"),OR(AG115="休",AE$17=30,AG$18="×")),AE$17=31,AF$18="×",AF115="")))))),40,0))))</f>
        <v>0</v>
      </c>
      <c r="AF256" s="193">
        <f t="shared" ref="AF256" si="1832">IF(AND($D$1="二交代制",AF$17&gt;=1,AF$17&lt;=28,AF115="当",AG115="明",AH115="休",AI115="当"),10,IF(AND($D$1="三交代制",AF$17&gt;=2,AF$17&lt;=30,OR(AF115="準",AF115="深"),OR(AG115="準",AG115="深"),OR(AH115="準",AH115="深")),20,IF(AND($D$1="二交代制",OR(AF115="当",AF115="明"),NOT(OR(AND(AF115="当",OR(AG115="明",AF$17=31,AG$18="×"),OR(AH115="休",AF$17=30,AF$17=31,AH$18="×")),AND(AF115="明",OR(AE115="当",AF$17=1),OR(AG115="休",AF$17=31,AG$18="×"))))),30,IF(AND($D$1="三交代制",AE115&lt;&gt;"準",AE115&lt;&gt;"深",OR(AF115="準",AF115="深"),(NOT(OR(AND(AF115="準",OR(AE115="日",AE115="休",AF$17=1,AND(AG115&lt;&gt;"準",AG115&lt;&gt;"深",AE115="")),OR(AG115="休",AND(AG115="準",OR(AH115="休",AF$17=30,AH$18="×")),AF$17=31,AG$18="×",AG115="")),AND(AF115="深",OR(AE115="休",AF$17=1,AND(AG115&lt;&gt;"準",AG115&lt;&gt;"深",AE115="")),OR(AG115="休",AND(OR(AG115="準",AG115="深"),OR(AH115="休",AF$17=30,AH$18="×")),AF$17=31,AG$18="×",AG115="")))))),40,0))))</f>
        <v>0</v>
      </c>
      <c r="AG256" s="193">
        <f t="shared" ref="AG256" si="1833">IF(AND($D$1="二交代制",AG$17&gt;=1,AG$17&lt;=28,AG115="当",AH115="明",AI115="休",AJ115="当"),10,IF(AND($D$1="三交代制",AG$17&gt;=2,AG$17&lt;=30,OR(AG115="準",AG115="深"),OR(AH115="準",AH115="深"),OR(AI115="準",AI115="深")),20,IF(AND($D$1="二交代制",OR(AG115="当",AG115="明"),NOT(OR(AND(AG115="当",OR(AH115="明",AG$17=31,AH$18="×"),OR(AI115="休",AG$17=30,AG$17=31,AI$18="×")),AND(AG115="明",OR(AF115="当",AG$17=1),OR(AH115="休",AG$17=31,AH$18="×"))))),30,IF(AND($D$1="三交代制",AF115&lt;&gt;"準",AF115&lt;&gt;"深",OR(AG115="準",AG115="深"),(NOT(OR(AND(AG115="準",OR(AF115="日",AF115="休",AG$17=1,AND(AH115&lt;&gt;"準",AH115&lt;&gt;"深",AF115="")),OR(AH115="休",AND(AH115="準",OR(AI115="休",AG$17=30,AI$18="×")),AG$17=31,AH$18="×",AH115="")),AND(AG115="深",OR(AF115="休",AG$17=1,AND(AH115&lt;&gt;"準",AH115&lt;&gt;"深",AF115="")),OR(AH115="休",AND(OR(AH115="準",AH115="深"),OR(AI115="休",AG$17=30,AI$18="×")),AG$17=31,AH$18="×",AH115="")))))),40,0))))</f>
        <v>0</v>
      </c>
      <c r="AH256" s="193">
        <f t="shared" ref="AH256" si="1834">IF(AND($D$1="二交代制",AH$17&gt;=1,AH$17&lt;=28,AH115="当",AI115="明",AJ115="休",AK115="当"),10,IF(AND($D$1="三交代制",AH$17&gt;=2,AH$17&lt;=30,OR(AH115="準",AH115="深"),OR(AI115="準",AI115="深"),OR(AJ115="準",AJ115="深")),20,IF(AND($D$1="二交代制",OR(AH115="当",AH115="明"),NOT(OR(AND(AH115="当",OR(AI115="明",AH$17=31,AI$18="×"),OR(AJ115="休",AH$17=30,AH$17=31,AJ$18="×")),AND(AH115="明",OR(AG115="当",AH$17=1),OR(AI115="休",AH$17=31,AI$18="×"))))),30,IF(AND($D$1="三交代制",AG115&lt;&gt;"準",AG115&lt;&gt;"深",OR(AH115="準",AH115="深"),(NOT(OR(AND(AH115="準",OR(AG115="日",AG115="休",AH$17=1,AND(AI115&lt;&gt;"準",AI115&lt;&gt;"深",AG115="")),OR(AI115="休",AND(AI115="準",OR(AJ115="休",AH$17=30,AJ$18="×")),AH$17=31,AI$18="×",AI115="")),AND(AH115="深",OR(AG115="休",AH$17=1,AND(AI115&lt;&gt;"準",AI115&lt;&gt;"深",AG115="")),OR(AI115="休",AND(OR(AI115="準",AI115="深"),OR(AJ115="休",AH$17=30,AJ$18="×")),AH$17=31,AI$18="×",AI115="")))))),40,0))))</f>
        <v>0</v>
      </c>
      <c r="AI256" s="193">
        <f t="shared" ref="AI256" si="1835">IF(AND($D$1="二交代制",AI$17&gt;=1,AI$17&lt;=28,AI115="当",AJ115="明",AK115="休",AL115="当"),10,IF(AND($D$1="三交代制",AI$17&gt;=2,AI$17&lt;=30,OR(AI115="準",AI115="深"),OR(AJ115="準",AJ115="深"),OR(AK115="準",AK115="深")),20,IF(AND($D$1="二交代制",OR(AI115="当",AI115="明"),NOT(OR(AND(AI115="当",OR(AJ115="明",AI$17=31,AJ$18="×"),OR(AK115="休",AI$17=30,AI$17=31,AK$18="×")),AND(AI115="明",OR(AH115="当",AI$17=1),OR(AJ115="休",AI$17=31,AJ$18="×"))))),30,IF(AND($D$1="三交代制",AH115&lt;&gt;"準",AH115&lt;&gt;"深",OR(AI115="準",AI115="深"),(NOT(OR(AND(AI115="準",OR(AH115="日",AH115="休",AI$17=1,AND(AJ115&lt;&gt;"準",AJ115&lt;&gt;"深",AH115="")),OR(AJ115="休",AND(AJ115="準",OR(AK115="休",AI$17=30,AK$18="×")),AI$17=31,AJ$18="×",AJ115="")),AND(AI115="深",OR(AH115="休",AI$17=1,AND(AJ115&lt;&gt;"準",AJ115&lt;&gt;"深",AH115="")),OR(AJ115="休",AND(OR(AJ115="準",AJ115="深"),OR(AK115="休",AI$17=30,AK$18="×")),AI$17=31,AJ$18="×",AJ115="")))))),40,0))))</f>
        <v>0</v>
      </c>
      <c r="AJ256" s="193">
        <f t="shared" ref="AJ256" si="1836">IF(AND($D$1="二交代制",AJ$17&gt;=1,AJ$17&lt;=28,AJ115="当",AK115="明",AL115="休",AM115="当"),10,IF(AND($D$1="三交代制",AJ$17&gt;=2,AJ$17&lt;=30,OR(AJ115="準",AJ115="深"),OR(AK115="準",AK115="深"),OR(AL115="準",AL115="深")),20,IF(AND($D$1="二交代制",OR(AJ115="当",AJ115="明"),NOT(OR(AND(AJ115="当",OR(AK115="明",AJ$17=31,AK$18="×"),OR(AL115="休",AJ$17=30,AJ$17=31,AL$18="×")),AND(AJ115="明",OR(AI115="当",AJ$17=1),OR(AK115="休",AJ$17=31,AK$18="×"))))),30,IF(AND($D$1="三交代制",AI115&lt;&gt;"準",AI115&lt;&gt;"深",OR(AJ115="準",AJ115="深"),(NOT(OR(AND(AJ115="準",OR(AI115="日",AI115="休",AJ$17=1,AND(AK115&lt;&gt;"準",AK115&lt;&gt;"深",AI115="")),OR(AK115="休",AND(AK115="準",OR(AL115="休",AJ$17=30,AL$18="×")),AJ$17=31,AK$18="×",AK115="")),AND(AJ115="深",OR(AI115="休",AJ$17=1,AND(AK115&lt;&gt;"準",AK115&lt;&gt;"深",AI115="")),OR(AK115="休",AND(OR(AK115="準",AK115="深"),OR(AL115="休",AJ$17=30,AL$18="×")),AJ$17=31,AK$18="×",AK115="")))))),40,0))))</f>
        <v>0</v>
      </c>
      <c r="AK256" s="193">
        <f t="shared" ref="AK256" si="1837">IF(AND($D$1="二交代制",AK$17&gt;=1,AK$17&lt;=28,AK115="当",AL115="明",AM115="休",AN115="当"),10,IF(AND($D$1="三交代制",AK$17&gt;=2,AK$17&lt;=30,OR(AK115="準",AK115="深"),OR(AL115="準",AL115="深"),OR(AM115="準",AM115="深")),20,IF(AND($D$1="二交代制",OR(AK115="当",AK115="明"),NOT(OR(AND(AK115="当",OR(AL115="明",AK$17=31,AL$18="×"),OR(AM115="休",AK$17=30,AK$17=31,AM$18="×")),AND(AK115="明",OR(AJ115="当",AK$17=1),OR(AL115="休",AK$17=31,AL$18="×"))))),30,IF(AND($D$1="三交代制",AJ115&lt;&gt;"準",AJ115&lt;&gt;"深",OR(AK115="準",AK115="深"),(NOT(OR(AND(AK115="準",OR(AJ115="日",AJ115="休",AK$17=1,AND(AL115&lt;&gt;"準",AL115&lt;&gt;"深",AJ115="")),OR(AL115="休",AND(AL115="準",OR(AM115="休",AK$17=30,AM$18="×")),AK$17=31,AL$18="×",AL115="")),AND(AK115="深",OR(AJ115="休",AK$17=1,AND(AL115&lt;&gt;"準",AL115&lt;&gt;"深",AJ115="")),OR(AL115="休",AND(OR(AL115="準",AL115="深"),OR(AM115="休",AK$17=30,AM$18="×")),AK$17=31,AL$18="×",AL115="")))))),40,0))))</f>
        <v>0</v>
      </c>
      <c r="AL256" s="193">
        <f t="shared" ref="AL256" si="1838">IF(AND($D$1="二交代制",AL$17&gt;=1,AL$17&lt;=28,AL115="当",AM115="明",AN115="休",AO115="当"),10,IF(AND($D$1="三交代制",AL$17&gt;=2,AL$17&lt;=30,OR(AL115="準",AL115="深"),OR(AM115="準",AM115="深"),OR(AN115="準",AN115="深")),20,IF(AND($D$1="二交代制",OR(AL115="当",AL115="明"),NOT(OR(AND(AL115="当",OR(AM115="明",AL$17=31,AM$18="×"),OR(AN115="休",AL$17=30,AL$17=31,AN$18="×")),AND(AL115="明",OR(AK115="当",AL$17=1),OR(AM115="休",AL$17=31,AM$18="×"))))),30,IF(AND($D$1="三交代制",AK115&lt;&gt;"準",AK115&lt;&gt;"深",OR(AL115="準",AL115="深"),(NOT(OR(AND(AL115="準",OR(AK115="日",AK115="休",AL$17=1,AND(AM115&lt;&gt;"準",AM115&lt;&gt;"深",AK115="")),OR(AM115="休",AND(AM115="準",OR(AN115="休",AL$17=30,AN$18="×")),AL$17=31,AM$18="×",AM115="")),AND(AL115="深",OR(AK115="休",AL$17=1,AND(AM115&lt;&gt;"準",AM115&lt;&gt;"深",AK115="")),OR(AM115="休",AND(OR(AM115="準",AM115="深"),OR(AN115="休",AL$17=30,AN$18="×")),AL$17=31,AM$18="×",AM115="")))))),40,0))))</f>
        <v>0</v>
      </c>
      <c r="AM256" s="193">
        <f t="shared" ref="AM256" si="1839">IF(AND($D$1="二交代制",AM$17&gt;=1,AM$17&lt;=28,AM115="当",AN115="明",AO115="休",AP115="当"),10,IF(AND($D$1="三交代制",AM$17&gt;=2,AM$17&lt;=30,OR(AM115="準",AM115="深"),OR(AN115="準",AN115="深"),OR(AO115="準",AO115="深")),20,IF(AND($D$1="二交代制",OR(AM115="当",AM115="明"),NOT(OR(AND(AM115="当",OR(AN115="明",AM$17=31,AN$18="×"),OR(AO115="休",AM$17=30,AM$17=31,AO$18="×")),AND(AM115="明",OR(AL115="当",AM$17=1),OR(AN115="休",AM$17=31,AN$18="×"))))),30,IF(AND($D$1="三交代制",AL115&lt;&gt;"準",AL115&lt;&gt;"深",OR(AM115="準",AM115="深"),(NOT(OR(AND(AM115="準",OR(AL115="日",AL115="休",AM$17=1,AND(AN115&lt;&gt;"準",AN115&lt;&gt;"深",AL115="")),OR(AN115="休",AND(AN115="準",OR(AO115="休",AM$17=30,AO$18="×")),AM$17=31,AN$18="×",AN115="")),AND(AM115="深",OR(AL115="休",AM$17=1,AND(AN115&lt;&gt;"準",AN115&lt;&gt;"深",AL115="")),OR(AN115="休",AND(OR(AN115="準",AN115="深"),OR(AO115="休",AM$17=30,AO$18="×")),AM$17=31,AN$18="×",AN115="")))))),40,0))))</f>
        <v>0</v>
      </c>
      <c r="AN256" s="193">
        <f t="shared" ref="AN256" si="1840">IF(AND($D$1="二交代制",AN$17&gt;=1,AN$17&lt;=28,AN115="当",AO115="明",AP115="休",AQ115="当"),10,IF(AND($D$1="三交代制",AN$17&gt;=2,AN$17&lt;=30,OR(AN115="準",AN115="深"),OR(AO115="準",AO115="深"),OR(AP115="準",AP115="深")),20,IF(AND($D$1="二交代制",OR(AN115="当",AN115="明"),NOT(OR(AND(AN115="当",OR(AO115="明",AN$17=31,AO$18="×"),OR(AP115="休",AN$17=30,AN$17=31,AP$18="×")),AND(AN115="明",OR(AM115="当",AN$17=1),OR(AO115="休",AN$17=31,AO$18="×"))))),30,IF(AND($D$1="三交代制",AM115&lt;&gt;"準",AM115&lt;&gt;"深",OR(AN115="準",AN115="深"),(NOT(OR(AND(AN115="準",OR(AM115="日",AM115="休",AN$17=1,AND(AO115&lt;&gt;"準",AO115&lt;&gt;"深",AM115="")),OR(AO115="休",AND(AO115="準",OR(AP115="休",AN$17=30,AP$18="×")),AN$17=31,AO$18="×",AO115="")),AND(AN115="深",OR(AM115="休",AN$17=1,AND(AO115&lt;&gt;"準",AO115&lt;&gt;"深",AM115="")),OR(AO115="休",AND(OR(AO115="準",AO115="深"),OR(AP115="休",AN$17=30,AP$18="×")),AN$17=31,AO$18="×",AO115="")))))),40,0))))</f>
        <v>0</v>
      </c>
      <c r="AO256" s="193">
        <f t="shared" ref="AO256" si="1841">IF(AND($D$1="二交代制",AO$17&gt;=1,AO$17&lt;=28,AO115="当",AP115="明",AQ115="休",AR115="当"),10,IF(AND($D$1="三交代制",AO$17&gt;=2,AO$17&lt;=30,OR(AO115="準",AO115="深"),OR(AP115="準",AP115="深"),OR(AQ115="準",AQ115="深")),20,IF(AND($D$1="二交代制",OR(AO115="当",AO115="明"),NOT(OR(AND(AO115="当",OR(AP115="明",AO$17=31,AP$18="×"),OR(AQ115="休",AO$17=30,AO$17=31,AQ$18="×")),AND(AO115="明",OR(AN115="当",AO$17=1),OR(AP115="休",AO$17=31,AP$18="×"))))),30,IF(AND($D$1="三交代制",AN115&lt;&gt;"準",AN115&lt;&gt;"深",OR(AO115="準",AO115="深"),(NOT(OR(AND(AO115="準",OR(AN115="日",AN115="休",AO$17=1,AND(AP115&lt;&gt;"準",AP115&lt;&gt;"深",AN115="")),OR(AP115="休",AND(AP115="準",OR(AQ115="休",AO$17=30,AQ$18="×")),AO$17=31,AP$18="×",AP115="")),AND(AO115="深",OR(AN115="休",AO$17=1,AND(AP115&lt;&gt;"準",AP115&lt;&gt;"深",AN115="")),OR(AP115="休",AND(OR(AP115="準",AP115="深"),OR(AQ115="休",AO$17=30,AQ$18="×")),AO$17=31,AP$18="×",AP115="")))))),40,0))))</f>
        <v>0</v>
      </c>
      <c r="AP256" s="100"/>
      <c r="AQ256" s="100"/>
    </row>
    <row r="257" spans="4:43" x14ac:dyDescent="0.4">
      <c r="D257" s="104"/>
      <c r="E257" s="104"/>
      <c r="F257" s="104"/>
      <c r="G257" s="104"/>
      <c r="H257" s="104"/>
      <c r="I257" s="307"/>
      <c r="J257" s="202"/>
      <c r="K257" s="193"/>
      <c r="L257" s="193"/>
      <c r="M257" s="193"/>
      <c r="N257" s="193"/>
      <c r="O257" s="193"/>
      <c r="P257" s="193"/>
      <c r="Q257" s="193"/>
      <c r="R257" s="193"/>
      <c r="S257" s="193"/>
      <c r="T257" s="193"/>
      <c r="U257" s="193"/>
      <c r="V257" s="193"/>
      <c r="W257" s="193"/>
      <c r="X257" s="193"/>
      <c r="Y257" s="193"/>
      <c r="Z257" s="193"/>
      <c r="AA257" s="193"/>
      <c r="AB257" s="193"/>
      <c r="AC257" s="193"/>
      <c r="AD257" s="193"/>
      <c r="AE257" s="193"/>
      <c r="AF257" s="193"/>
      <c r="AG257" s="193"/>
      <c r="AH257" s="193"/>
      <c r="AI257" s="193"/>
      <c r="AJ257" s="193"/>
      <c r="AK257" s="193"/>
      <c r="AL257" s="193"/>
      <c r="AM257" s="193"/>
      <c r="AN257" s="193"/>
      <c r="AO257" s="193"/>
      <c r="AP257" s="100"/>
      <c r="AQ257" s="100"/>
    </row>
    <row r="258" spans="4:43" x14ac:dyDescent="0.4">
      <c r="D258" s="104"/>
      <c r="E258" s="104"/>
      <c r="F258" s="104"/>
      <c r="G258" s="104"/>
      <c r="H258" s="104"/>
      <c r="I258" s="307"/>
      <c r="J258" s="201" t="str">
        <f t="shared" ref="J258" si="1842">E117</f>
        <v>平林</v>
      </c>
      <c r="K258" s="193">
        <f t="shared" ref="K258" si="1843">IF(AND($D$1="二交代制",K$17&gt;=1,K$17&lt;=28,K117="当",L117="明",M117="休",N117="当"),10,IF(AND($D$1="三交代制",K$17&gt;=2,K$17&lt;=30,OR(K117="準",K117="深"),OR(L117="準",L117="深"),OR(M117="準",M117="深")),20,IF(AND($D$1="二交代制",OR(K117="当",K117="明"),NOT(OR(AND(K117="当",OR(L117="明",K$17=31,L$18="×"),OR(M117="休",K$17=30,K$17=31,M$18="×")),AND(K117="明",OR(J117="当",K$17=1),OR(L117="休",K$17=31,L$18="×"))))),30,IF(AND($D$1="三交代制",J117&lt;&gt;"準",J117&lt;&gt;"深",OR(K117="準",K117="深"),(NOT(OR(AND(K117="準",OR(J117="日",J117="休",K$17=1,AND(L117&lt;&gt;"準",L117&lt;&gt;"深",J117="")),OR(L117="休",AND(L117="準",OR(M117="休",K$17=30,M$18="×")),K$17=31,L$18="×",L117="")),AND(K117="深",OR(J117="休",K$17=1,AND(L117&lt;&gt;"準",L117&lt;&gt;"深",J117="")),OR(L117="休",AND(OR(L117="準",L117="深"),OR(M117="休",K$17=30,M$18="×")),K$17=31,L$18="×",L117="")))))),40,0))))</f>
        <v>0</v>
      </c>
      <c r="L258" s="193">
        <f t="shared" ref="L258" si="1844">IF(AND($D$1="二交代制",L$17&gt;=1,L$17&lt;=28,L117="当",M117="明",N117="休",O117="当"),10,IF(AND($D$1="三交代制",L$17&gt;=2,L$17&lt;=30,OR(L117="準",L117="深"),OR(M117="準",M117="深"),OR(N117="準",N117="深")),20,IF(AND($D$1="二交代制",OR(L117="当",L117="明"),NOT(OR(AND(L117="当",OR(M117="明",L$17=31,M$18="×"),OR(N117="休",L$17=30,L$17=31,N$18="×")),AND(L117="明",OR(K117="当",L$17=1),OR(M117="休",L$17=31,M$18="×"))))),30,IF(AND($D$1="三交代制",K117&lt;&gt;"準",K117&lt;&gt;"深",OR(L117="準",L117="深"),(NOT(OR(AND(L117="準",OR(K117="日",K117="休",L$17=1,AND(M117&lt;&gt;"準",M117&lt;&gt;"深",K117="")),OR(M117="休",AND(M117="準",OR(N117="休",L$17=30,N$18="×")),L$17=31,M$18="×",M117="")),AND(L117="深",OR(K117="休",L$17=1,AND(M117&lt;&gt;"準",M117&lt;&gt;"深",K117="")),OR(M117="休",AND(OR(M117="準",M117="深"),OR(N117="休",L$17=30,N$18="×")),L$17=31,M$18="×",M117="")))))),40,0))))</f>
        <v>0</v>
      </c>
      <c r="M258" s="193">
        <f t="shared" ref="M258" si="1845">IF(AND($D$1="二交代制",M$17&gt;=1,M$17&lt;=28,M117="当",N117="明",O117="休",P117="当"),10,IF(AND($D$1="三交代制",M$17&gt;=2,M$17&lt;=30,OR(M117="準",M117="深"),OR(N117="準",N117="深"),OR(O117="準",O117="深")),20,IF(AND($D$1="二交代制",OR(M117="当",M117="明"),NOT(OR(AND(M117="当",OR(N117="明",M$17=31,N$18="×"),OR(O117="休",M$17=30,M$17=31,O$18="×")),AND(M117="明",OR(L117="当",M$17=1),OR(N117="休",M$17=31,N$18="×"))))),30,IF(AND($D$1="三交代制",L117&lt;&gt;"準",L117&lt;&gt;"深",OR(M117="準",M117="深"),(NOT(OR(AND(M117="準",OR(L117="日",L117="休",M$17=1,AND(N117&lt;&gt;"準",N117&lt;&gt;"深",L117="")),OR(N117="休",AND(N117="準",OR(O117="休",M$17=30,O$18="×")),M$17=31,N$18="×",N117="")),AND(M117="深",OR(L117="休",M$17=1,AND(N117&lt;&gt;"準",N117&lt;&gt;"深",L117="")),OR(N117="休",AND(OR(N117="準",N117="深"),OR(O117="休",M$17=30,O$18="×")),M$17=31,N$18="×",N117="")))))),40,0))))</f>
        <v>0</v>
      </c>
      <c r="N258" s="193">
        <f t="shared" ref="N258" si="1846">IF(AND($D$1="二交代制",N$17&gt;=1,N$17&lt;=28,N117="当",O117="明",P117="休",Q117="当"),10,IF(AND($D$1="三交代制",N$17&gt;=2,N$17&lt;=30,OR(N117="準",N117="深"),OR(O117="準",O117="深"),OR(P117="準",P117="深")),20,IF(AND($D$1="二交代制",OR(N117="当",N117="明"),NOT(OR(AND(N117="当",OR(O117="明",N$17=31,O$18="×"),OR(P117="休",N$17=30,N$17=31,P$18="×")),AND(N117="明",OR(M117="当",N$17=1),OR(O117="休",N$17=31,O$18="×"))))),30,IF(AND($D$1="三交代制",M117&lt;&gt;"準",M117&lt;&gt;"深",OR(N117="準",N117="深"),(NOT(OR(AND(N117="準",OR(M117="日",M117="休",N$17=1,AND(O117&lt;&gt;"準",O117&lt;&gt;"深",M117="")),OR(O117="休",AND(O117="準",OR(P117="休",N$17=30,P$18="×")),N$17=31,O$18="×",O117="")),AND(N117="深",OR(M117="休",N$17=1,AND(O117&lt;&gt;"準",O117&lt;&gt;"深",M117="")),OR(O117="休",AND(OR(O117="準",O117="深"),OR(P117="休",N$17=30,P$18="×")),N$17=31,O$18="×",O117="")))))),40,0))))</f>
        <v>0</v>
      </c>
      <c r="O258" s="193">
        <f t="shared" ref="O258" si="1847">IF(AND($D$1="二交代制",O$17&gt;=1,O$17&lt;=28,O117="当",P117="明",Q117="休",R117="当"),10,IF(AND($D$1="三交代制",O$17&gt;=2,O$17&lt;=30,OR(O117="準",O117="深"),OR(P117="準",P117="深"),OR(Q117="準",Q117="深")),20,IF(AND($D$1="二交代制",OR(O117="当",O117="明"),NOT(OR(AND(O117="当",OR(P117="明",O$17=31,P$18="×"),OR(Q117="休",O$17=30,O$17=31,Q$18="×")),AND(O117="明",OR(N117="当",O$17=1),OR(P117="休",O$17=31,P$18="×"))))),30,IF(AND($D$1="三交代制",N117&lt;&gt;"準",N117&lt;&gt;"深",OR(O117="準",O117="深"),(NOT(OR(AND(O117="準",OR(N117="日",N117="休",O$17=1,AND(P117&lt;&gt;"準",P117&lt;&gt;"深",N117="")),OR(P117="休",AND(P117="準",OR(Q117="休",O$17=30,Q$18="×")),O$17=31,P$18="×",P117="")),AND(O117="深",OR(N117="休",O$17=1,AND(P117&lt;&gt;"準",P117&lt;&gt;"深",N117="")),OR(P117="休",AND(OR(P117="準",P117="深"),OR(Q117="休",O$17=30,Q$18="×")),O$17=31,P$18="×",P117="")))))),40,0))))</f>
        <v>0</v>
      </c>
      <c r="P258" s="193">
        <f t="shared" ref="P258" si="1848">IF(AND($D$1="二交代制",P$17&gt;=1,P$17&lt;=28,P117="当",Q117="明",R117="休",S117="当"),10,IF(AND($D$1="三交代制",P$17&gt;=2,P$17&lt;=30,OR(P117="準",P117="深"),OR(Q117="準",Q117="深"),OR(R117="準",R117="深")),20,IF(AND($D$1="二交代制",OR(P117="当",P117="明"),NOT(OR(AND(P117="当",OR(Q117="明",P$17=31,Q$18="×"),OR(R117="休",P$17=30,P$17=31,R$18="×")),AND(P117="明",OR(O117="当",P$17=1),OR(Q117="休",P$17=31,Q$18="×"))))),30,IF(AND($D$1="三交代制",O117&lt;&gt;"準",O117&lt;&gt;"深",OR(P117="準",P117="深"),(NOT(OR(AND(P117="準",OR(O117="日",O117="休",P$17=1,AND(Q117&lt;&gt;"準",Q117&lt;&gt;"深",O117="")),OR(Q117="休",AND(Q117="準",OR(R117="休",P$17=30,R$18="×")),P$17=31,Q$18="×",Q117="")),AND(P117="深",OR(O117="休",P$17=1,AND(Q117&lt;&gt;"準",Q117&lt;&gt;"深",O117="")),OR(Q117="休",AND(OR(Q117="準",Q117="深"),OR(R117="休",P$17=30,R$18="×")),P$17=31,Q$18="×",Q117="")))))),40,0))))</f>
        <v>0</v>
      </c>
      <c r="Q258" s="193">
        <f t="shared" ref="Q258" si="1849">IF(AND($D$1="二交代制",Q$17&gt;=1,Q$17&lt;=28,Q117="当",R117="明",S117="休",T117="当"),10,IF(AND($D$1="三交代制",Q$17&gt;=2,Q$17&lt;=30,OR(Q117="準",Q117="深"),OR(R117="準",R117="深"),OR(S117="準",S117="深")),20,IF(AND($D$1="二交代制",OR(Q117="当",Q117="明"),NOT(OR(AND(Q117="当",OR(R117="明",Q$17=31,R$18="×"),OR(S117="休",Q$17=30,Q$17=31,S$18="×")),AND(Q117="明",OR(P117="当",Q$17=1),OR(R117="休",Q$17=31,R$18="×"))))),30,IF(AND($D$1="三交代制",P117&lt;&gt;"準",P117&lt;&gt;"深",OR(Q117="準",Q117="深"),(NOT(OR(AND(Q117="準",OR(P117="日",P117="休",Q$17=1,AND(R117&lt;&gt;"準",R117&lt;&gt;"深",P117="")),OR(R117="休",AND(R117="準",OR(S117="休",Q$17=30,S$18="×")),Q$17=31,R$18="×",R117="")),AND(Q117="深",OR(P117="休",Q$17=1,AND(R117&lt;&gt;"準",R117&lt;&gt;"深",P117="")),OR(R117="休",AND(OR(R117="準",R117="深"),OR(S117="休",Q$17=30,S$18="×")),Q$17=31,R$18="×",R117="")))))),40,0))))</f>
        <v>0</v>
      </c>
      <c r="R258" s="193">
        <f t="shared" ref="R258" si="1850">IF(AND($D$1="二交代制",R$17&gt;=1,R$17&lt;=28,R117="当",S117="明",T117="休",U117="当"),10,IF(AND($D$1="三交代制",R$17&gt;=2,R$17&lt;=30,OR(R117="準",R117="深"),OR(S117="準",S117="深"),OR(T117="準",T117="深")),20,IF(AND($D$1="二交代制",OR(R117="当",R117="明"),NOT(OR(AND(R117="当",OR(S117="明",R$17=31,S$18="×"),OR(T117="休",R$17=30,R$17=31,T$18="×")),AND(R117="明",OR(Q117="当",R$17=1),OR(S117="休",R$17=31,S$18="×"))))),30,IF(AND($D$1="三交代制",Q117&lt;&gt;"準",Q117&lt;&gt;"深",OR(R117="準",R117="深"),(NOT(OR(AND(R117="準",OR(Q117="日",Q117="休",R$17=1,AND(S117&lt;&gt;"準",S117&lt;&gt;"深",Q117="")),OR(S117="休",AND(S117="準",OR(T117="休",R$17=30,T$18="×")),R$17=31,S$18="×",S117="")),AND(R117="深",OR(Q117="休",R$17=1,AND(S117&lt;&gt;"準",S117&lt;&gt;"深",Q117="")),OR(S117="休",AND(OR(S117="準",S117="深"),OR(T117="休",R$17=30,T$18="×")),R$17=31,S$18="×",S117="")))))),40,0))))</f>
        <v>0</v>
      </c>
      <c r="S258" s="193">
        <f t="shared" ref="S258" si="1851">IF(AND($D$1="二交代制",S$17&gt;=1,S$17&lt;=28,S117="当",T117="明",U117="休",V117="当"),10,IF(AND($D$1="三交代制",S$17&gt;=2,S$17&lt;=30,OR(S117="準",S117="深"),OR(T117="準",T117="深"),OR(U117="準",U117="深")),20,IF(AND($D$1="二交代制",OR(S117="当",S117="明"),NOT(OR(AND(S117="当",OR(T117="明",S$17=31,T$18="×"),OR(U117="休",S$17=30,S$17=31,U$18="×")),AND(S117="明",OR(R117="当",S$17=1),OR(T117="休",S$17=31,T$18="×"))))),30,IF(AND($D$1="三交代制",R117&lt;&gt;"準",R117&lt;&gt;"深",OR(S117="準",S117="深"),(NOT(OR(AND(S117="準",OR(R117="日",R117="休",S$17=1,AND(T117&lt;&gt;"準",T117&lt;&gt;"深",R117="")),OR(T117="休",AND(T117="準",OR(U117="休",S$17=30,U$18="×")),S$17=31,T$18="×",T117="")),AND(S117="深",OR(R117="休",S$17=1,AND(T117&lt;&gt;"準",T117&lt;&gt;"深",R117="")),OR(T117="休",AND(OR(T117="準",T117="深"),OR(U117="休",S$17=30,U$18="×")),S$17=31,T$18="×",T117="")))))),40,0))))</f>
        <v>0</v>
      </c>
      <c r="T258" s="193">
        <f t="shared" ref="T258" si="1852">IF(AND($D$1="二交代制",T$17&gt;=1,T$17&lt;=28,T117="当",U117="明",V117="休",W117="当"),10,IF(AND($D$1="三交代制",T$17&gt;=2,T$17&lt;=30,OR(T117="準",T117="深"),OR(U117="準",U117="深"),OR(V117="準",V117="深")),20,IF(AND($D$1="二交代制",OR(T117="当",T117="明"),NOT(OR(AND(T117="当",OR(U117="明",T$17=31,U$18="×"),OR(V117="休",T$17=30,T$17=31,V$18="×")),AND(T117="明",OR(S117="当",T$17=1),OR(U117="休",T$17=31,U$18="×"))))),30,IF(AND($D$1="三交代制",S117&lt;&gt;"準",S117&lt;&gt;"深",OR(T117="準",T117="深"),(NOT(OR(AND(T117="準",OR(S117="日",S117="休",T$17=1,AND(U117&lt;&gt;"準",U117&lt;&gt;"深",S117="")),OR(U117="休",AND(U117="準",OR(V117="休",T$17=30,V$18="×")),T$17=31,U$18="×",U117="")),AND(T117="深",OR(S117="休",T$17=1,AND(U117&lt;&gt;"準",U117&lt;&gt;"深",S117="")),OR(U117="休",AND(OR(U117="準",U117="深"),OR(V117="休",T$17=30,V$18="×")),T$17=31,U$18="×",U117="")))))),40,0))))</f>
        <v>0</v>
      </c>
      <c r="U258" s="193">
        <f t="shared" ref="U258" si="1853">IF(AND($D$1="二交代制",U$17&gt;=1,U$17&lt;=28,U117="当",V117="明",W117="休",X117="当"),10,IF(AND($D$1="三交代制",U$17&gt;=2,U$17&lt;=30,OR(U117="準",U117="深"),OR(V117="準",V117="深"),OR(W117="準",W117="深")),20,IF(AND($D$1="二交代制",OR(U117="当",U117="明"),NOT(OR(AND(U117="当",OR(V117="明",U$17=31,V$18="×"),OR(W117="休",U$17=30,U$17=31,W$18="×")),AND(U117="明",OR(T117="当",U$17=1),OR(V117="休",U$17=31,V$18="×"))))),30,IF(AND($D$1="三交代制",T117&lt;&gt;"準",T117&lt;&gt;"深",OR(U117="準",U117="深"),(NOT(OR(AND(U117="準",OR(T117="日",T117="休",U$17=1,AND(V117&lt;&gt;"準",V117&lt;&gt;"深",T117="")),OR(V117="休",AND(V117="準",OR(W117="休",U$17=30,W$18="×")),U$17=31,V$18="×",V117="")),AND(U117="深",OR(T117="休",U$17=1,AND(V117&lt;&gt;"準",V117&lt;&gt;"深",T117="")),OR(V117="休",AND(OR(V117="準",V117="深"),OR(W117="休",U$17=30,W$18="×")),U$17=31,V$18="×",V117="")))))),40,0))))</f>
        <v>0</v>
      </c>
      <c r="V258" s="193">
        <f t="shared" ref="V258" si="1854">IF(AND($D$1="二交代制",V$17&gt;=1,V$17&lt;=28,V117="当",W117="明",X117="休",Y117="当"),10,IF(AND($D$1="三交代制",V$17&gt;=2,V$17&lt;=30,OR(V117="準",V117="深"),OR(W117="準",W117="深"),OR(X117="準",X117="深")),20,IF(AND($D$1="二交代制",OR(V117="当",V117="明"),NOT(OR(AND(V117="当",OR(W117="明",V$17=31,W$18="×"),OR(X117="休",V$17=30,V$17=31,X$18="×")),AND(V117="明",OR(U117="当",V$17=1),OR(W117="休",V$17=31,W$18="×"))))),30,IF(AND($D$1="三交代制",U117&lt;&gt;"準",U117&lt;&gt;"深",OR(V117="準",V117="深"),(NOT(OR(AND(V117="準",OR(U117="日",U117="休",V$17=1,AND(W117&lt;&gt;"準",W117&lt;&gt;"深",U117="")),OR(W117="休",AND(W117="準",OR(X117="休",V$17=30,X$18="×")),V$17=31,W$18="×",W117="")),AND(V117="深",OR(U117="休",V$17=1,AND(W117&lt;&gt;"準",W117&lt;&gt;"深",U117="")),OR(W117="休",AND(OR(W117="準",W117="深"),OR(X117="休",V$17=30,X$18="×")),V$17=31,W$18="×",W117="")))))),40,0))))</f>
        <v>0</v>
      </c>
      <c r="W258" s="193">
        <f t="shared" ref="W258" si="1855">IF(AND($D$1="二交代制",W$17&gt;=1,W$17&lt;=28,W117="当",X117="明",Y117="休",Z117="当"),10,IF(AND($D$1="三交代制",W$17&gt;=2,W$17&lt;=30,OR(W117="準",W117="深"),OR(X117="準",X117="深"),OR(Y117="準",Y117="深")),20,IF(AND($D$1="二交代制",OR(W117="当",W117="明"),NOT(OR(AND(W117="当",OR(X117="明",W$17=31,X$18="×"),OR(Y117="休",W$17=30,W$17=31,Y$18="×")),AND(W117="明",OR(V117="当",W$17=1),OR(X117="休",W$17=31,X$18="×"))))),30,IF(AND($D$1="三交代制",V117&lt;&gt;"準",V117&lt;&gt;"深",OR(W117="準",W117="深"),(NOT(OR(AND(W117="準",OR(V117="日",V117="休",W$17=1,AND(X117&lt;&gt;"準",X117&lt;&gt;"深",V117="")),OR(X117="休",AND(X117="準",OR(Y117="休",W$17=30,Y$18="×")),W$17=31,X$18="×",X117="")),AND(W117="深",OR(V117="休",W$17=1,AND(X117&lt;&gt;"準",X117&lt;&gt;"深",V117="")),OR(X117="休",AND(OR(X117="準",X117="深"),OR(Y117="休",W$17=30,Y$18="×")),W$17=31,X$18="×",X117="")))))),40,0))))</f>
        <v>0</v>
      </c>
      <c r="X258" s="193">
        <f t="shared" ref="X258" si="1856">IF(AND($D$1="二交代制",X$17&gt;=1,X$17&lt;=28,X117="当",Y117="明",Z117="休",AA117="当"),10,IF(AND($D$1="三交代制",X$17&gt;=2,X$17&lt;=30,OR(X117="準",X117="深"),OR(Y117="準",Y117="深"),OR(Z117="準",Z117="深")),20,IF(AND($D$1="二交代制",OR(X117="当",X117="明"),NOT(OR(AND(X117="当",OR(Y117="明",X$17=31,Y$18="×"),OR(Z117="休",X$17=30,X$17=31,Z$18="×")),AND(X117="明",OR(W117="当",X$17=1),OR(Y117="休",X$17=31,Y$18="×"))))),30,IF(AND($D$1="三交代制",W117&lt;&gt;"準",W117&lt;&gt;"深",OR(X117="準",X117="深"),(NOT(OR(AND(X117="準",OR(W117="日",W117="休",X$17=1,AND(Y117&lt;&gt;"準",Y117&lt;&gt;"深",W117="")),OR(Y117="休",AND(Y117="準",OR(Z117="休",X$17=30,Z$18="×")),X$17=31,Y$18="×",Y117="")),AND(X117="深",OR(W117="休",X$17=1,AND(Y117&lt;&gt;"準",Y117&lt;&gt;"深",W117="")),OR(Y117="休",AND(OR(Y117="準",Y117="深"),OR(Z117="休",X$17=30,Z$18="×")),X$17=31,Y$18="×",Y117="")))))),40,0))))</f>
        <v>0</v>
      </c>
      <c r="Y258" s="193">
        <f t="shared" ref="Y258" si="1857">IF(AND($D$1="二交代制",Y$17&gt;=1,Y$17&lt;=28,Y117="当",Z117="明",AA117="休",AB117="当"),10,IF(AND($D$1="三交代制",Y$17&gt;=2,Y$17&lt;=30,OR(Y117="準",Y117="深"),OR(Z117="準",Z117="深"),OR(AA117="準",AA117="深")),20,IF(AND($D$1="二交代制",OR(Y117="当",Y117="明"),NOT(OR(AND(Y117="当",OR(Z117="明",Y$17=31,Z$18="×"),OR(AA117="休",Y$17=30,Y$17=31,AA$18="×")),AND(Y117="明",OR(X117="当",Y$17=1),OR(Z117="休",Y$17=31,Z$18="×"))))),30,IF(AND($D$1="三交代制",X117&lt;&gt;"準",X117&lt;&gt;"深",OR(Y117="準",Y117="深"),(NOT(OR(AND(Y117="準",OR(X117="日",X117="休",Y$17=1,AND(Z117&lt;&gt;"準",Z117&lt;&gt;"深",X117="")),OR(Z117="休",AND(Z117="準",OR(AA117="休",Y$17=30,AA$18="×")),Y$17=31,Z$18="×",Z117="")),AND(Y117="深",OR(X117="休",Y$17=1,AND(Z117&lt;&gt;"準",Z117&lt;&gt;"深",X117="")),OR(Z117="休",AND(OR(Z117="準",Z117="深"),OR(AA117="休",Y$17=30,AA$18="×")),Y$17=31,Z$18="×",Z117="")))))),40,0))))</f>
        <v>0</v>
      </c>
      <c r="Z258" s="193">
        <f t="shared" ref="Z258" si="1858">IF(AND($D$1="二交代制",Z$17&gt;=1,Z$17&lt;=28,Z117="当",AA117="明",AB117="休",AC117="当"),10,IF(AND($D$1="三交代制",Z$17&gt;=2,Z$17&lt;=30,OR(Z117="準",Z117="深"),OR(AA117="準",AA117="深"),OR(AB117="準",AB117="深")),20,IF(AND($D$1="二交代制",OR(Z117="当",Z117="明"),NOT(OR(AND(Z117="当",OR(AA117="明",Z$17=31,AA$18="×"),OR(AB117="休",Z$17=30,Z$17=31,AB$18="×")),AND(Z117="明",OR(Y117="当",Z$17=1),OR(AA117="休",Z$17=31,AA$18="×"))))),30,IF(AND($D$1="三交代制",Y117&lt;&gt;"準",Y117&lt;&gt;"深",OR(Z117="準",Z117="深"),(NOT(OR(AND(Z117="準",OR(Y117="日",Y117="休",Z$17=1,AND(AA117&lt;&gt;"準",AA117&lt;&gt;"深",Y117="")),OR(AA117="休",AND(AA117="準",OR(AB117="休",Z$17=30,AB$18="×")),Z$17=31,AA$18="×",AA117="")),AND(Z117="深",OR(Y117="休",Z$17=1,AND(AA117&lt;&gt;"準",AA117&lt;&gt;"深",Y117="")),OR(AA117="休",AND(OR(AA117="準",AA117="深"),OR(AB117="休",Z$17=30,AB$18="×")),Z$17=31,AA$18="×",AA117="")))))),40,0))))</f>
        <v>0</v>
      </c>
      <c r="AA258" s="193">
        <f t="shared" ref="AA258" si="1859">IF(AND($D$1="二交代制",AA$17&gt;=1,AA$17&lt;=28,AA117="当",AB117="明",AC117="休",AD117="当"),10,IF(AND($D$1="三交代制",AA$17&gt;=2,AA$17&lt;=30,OR(AA117="準",AA117="深"),OR(AB117="準",AB117="深"),OR(AC117="準",AC117="深")),20,IF(AND($D$1="二交代制",OR(AA117="当",AA117="明"),NOT(OR(AND(AA117="当",OR(AB117="明",AA$17=31,AB$18="×"),OR(AC117="休",AA$17=30,AA$17=31,AC$18="×")),AND(AA117="明",OR(Z117="当",AA$17=1),OR(AB117="休",AA$17=31,AB$18="×"))))),30,IF(AND($D$1="三交代制",Z117&lt;&gt;"準",Z117&lt;&gt;"深",OR(AA117="準",AA117="深"),(NOT(OR(AND(AA117="準",OR(Z117="日",Z117="休",AA$17=1,AND(AB117&lt;&gt;"準",AB117&lt;&gt;"深",Z117="")),OR(AB117="休",AND(AB117="準",OR(AC117="休",AA$17=30,AC$18="×")),AA$17=31,AB$18="×",AB117="")),AND(AA117="深",OR(Z117="休",AA$17=1,AND(AB117&lt;&gt;"準",AB117&lt;&gt;"深",Z117="")),OR(AB117="休",AND(OR(AB117="準",AB117="深"),OR(AC117="休",AA$17=30,AC$18="×")),AA$17=31,AB$18="×",AB117="")))))),40,0))))</f>
        <v>0</v>
      </c>
      <c r="AB258" s="193">
        <f t="shared" ref="AB258" si="1860">IF(AND($D$1="二交代制",AB$17&gt;=1,AB$17&lt;=28,AB117="当",AC117="明",AD117="休",AE117="当"),10,IF(AND($D$1="三交代制",AB$17&gt;=2,AB$17&lt;=30,OR(AB117="準",AB117="深"),OR(AC117="準",AC117="深"),OR(AD117="準",AD117="深")),20,IF(AND($D$1="二交代制",OR(AB117="当",AB117="明"),NOT(OR(AND(AB117="当",OR(AC117="明",AB$17=31,AC$18="×"),OR(AD117="休",AB$17=30,AB$17=31,AD$18="×")),AND(AB117="明",OR(AA117="当",AB$17=1),OR(AC117="休",AB$17=31,AC$18="×"))))),30,IF(AND($D$1="三交代制",AA117&lt;&gt;"準",AA117&lt;&gt;"深",OR(AB117="準",AB117="深"),(NOT(OR(AND(AB117="準",OR(AA117="日",AA117="休",AB$17=1,AND(AC117&lt;&gt;"準",AC117&lt;&gt;"深",AA117="")),OR(AC117="休",AND(AC117="準",OR(AD117="休",AB$17=30,AD$18="×")),AB$17=31,AC$18="×",AC117="")),AND(AB117="深",OR(AA117="休",AB$17=1,AND(AC117&lt;&gt;"準",AC117&lt;&gt;"深",AA117="")),OR(AC117="休",AND(OR(AC117="準",AC117="深"),OR(AD117="休",AB$17=30,AD$18="×")),AB$17=31,AC$18="×",AC117="")))))),40,0))))</f>
        <v>0</v>
      </c>
      <c r="AC258" s="193">
        <f t="shared" ref="AC258" si="1861">IF(AND($D$1="二交代制",AC$17&gt;=1,AC$17&lt;=28,AC117="当",AD117="明",AE117="休",AF117="当"),10,IF(AND($D$1="三交代制",AC$17&gt;=2,AC$17&lt;=30,OR(AC117="準",AC117="深"),OR(AD117="準",AD117="深"),OR(AE117="準",AE117="深")),20,IF(AND($D$1="二交代制",OR(AC117="当",AC117="明"),NOT(OR(AND(AC117="当",OR(AD117="明",AC$17=31,AD$18="×"),OR(AE117="休",AC$17=30,AC$17=31,AE$18="×")),AND(AC117="明",OR(AB117="当",AC$17=1),OR(AD117="休",AC$17=31,AD$18="×"))))),30,IF(AND($D$1="三交代制",AB117&lt;&gt;"準",AB117&lt;&gt;"深",OR(AC117="準",AC117="深"),(NOT(OR(AND(AC117="準",OR(AB117="日",AB117="休",AC$17=1,AND(AD117&lt;&gt;"準",AD117&lt;&gt;"深",AB117="")),OR(AD117="休",AND(AD117="準",OR(AE117="休",AC$17=30,AE$18="×")),AC$17=31,AD$18="×",AD117="")),AND(AC117="深",OR(AB117="休",AC$17=1,AND(AD117&lt;&gt;"準",AD117&lt;&gt;"深",AB117="")),OR(AD117="休",AND(OR(AD117="準",AD117="深"),OR(AE117="休",AC$17=30,AE$18="×")),AC$17=31,AD$18="×",AD117="")))))),40,0))))</f>
        <v>0</v>
      </c>
      <c r="AD258" s="193">
        <f t="shared" ref="AD258" si="1862">IF(AND($D$1="二交代制",AD$17&gt;=1,AD$17&lt;=28,AD117="当",AE117="明",AF117="休",AG117="当"),10,IF(AND($D$1="三交代制",AD$17&gt;=2,AD$17&lt;=30,OR(AD117="準",AD117="深"),OR(AE117="準",AE117="深"),OR(AF117="準",AF117="深")),20,IF(AND($D$1="二交代制",OR(AD117="当",AD117="明"),NOT(OR(AND(AD117="当",OR(AE117="明",AD$17=31,AE$18="×"),OR(AF117="休",AD$17=30,AD$17=31,AF$18="×")),AND(AD117="明",OR(AC117="当",AD$17=1),OR(AE117="休",AD$17=31,AE$18="×"))))),30,IF(AND($D$1="三交代制",AC117&lt;&gt;"準",AC117&lt;&gt;"深",OR(AD117="準",AD117="深"),(NOT(OR(AND(AD117="準",OR(AC117="日",AC117="休",AD$17=1,AND(AE117&lt;&gt;"準",AE117&lt;&gt;"深",AC117="")),OR(AE117="休",AND(AE117="準",OR(AF117="休",AD$17=30,AF$18="×")),AD$17=31,AE$18="×",AE117="")),AND(AD117="深",OR(AC117="休",AD$17=1,AND(AE117&lt;&gt;"準",AE117&lt;&gt;"深",AC117="")),OR(AE117="休",AND(OR(AE117="準",AE117="深"),OR(AF117="休",AD$17=30,AF$18="×")),AD$17=31,AE$18="×",AE117="")))))),40,0))))</f>
        <v>0</v>
      </c>
      <c r="AE258" s="193">
        <f t="shared" ref="AE258" si="1863">IF(AND($D$1="二交代制",AE$17&gt;=1,AE$17&lt;=28,AE117="当",AF117="明",AG117="休",AH117="当"),10,IF(AND($D$1="三交代制",AE$17&gt;=2,AE$17&lt;=30,OR(AE117="準",AE117="深"),OR(AF117="準",AF117="深"),OR(AG117="準",AG117="深")),20,IF(AND($D$1="二交代制",OR(AE117="当",AE117="明"),NOT(OR(AND(AE117="当",OR(AF117="明",AE$17=31,AF$18="×"),OR(AG117="休",AE$17=30,AE$17=31,AG$18="×")),AND(AE117="明",OR(AD117="当",AE$17=1),OR(AF117="休",AE$17=31,AF$18="×"))))),30,IF(AND($D$1="三交代制",AD117&lt;&gt;"準",AD117&lt;&gt;"深",OR(AE117="準",AE117="深"),(NOT(OR(AND(AE117="準",OR(AD117="日",AD117="休",AE$17=1,AND(AF117&lt;&gt;"準",AF117&lt;&gt;"深",AD117="")),OR(AF117="休",AND(AF117="準",OR(AG117="休",AE$17=30,AG$18="×")),AE$17=31,AF$18="×",AF117="")),AND(AE117="深",OR(AD117="休",AE$17=1,AND(AF117&lt;&gt;"準",AF117&lt;&gt;"深",AD117="")),OR(AF117="休",AND(OR(AF117="準",AF117="深"),OR(AG117="休",AE$17=30,AG$18="×")),AE$17=31,AF$18="×",AF117="")))))),40,0))))</f>
        <v>0</v>
      </c>
      <c r="AF258" s="193">
        <f t="shared" ref="AF258" si="1864">IF(AND($D$1="二交代制",AF$17&gt;=1,AF$17&lt;=28,AF117="当",AG117="明",AH117="休",AI117="当"),10,IF(AND($D$1="三交代制",AF$17&gt;=2,AF$17&lt;=30,OR(AF117="準",AF117="深"),OR(AG117="準",AG117="深"),OR(AH117="準",AH117="深")),20,IF(AND($D$1="二交代制",OR(AF117="当",AF117="明"),NOT(OR(AND(AF117="当",OR(AG117="明",AF$17=31,AG$18="×"),OR(AH117="休",AF$17=30,AF$17=31,AH$18="×")),AND(AF117="明",OR(AE117="当",AF$17=1),OR(AG117="休",AF$17=31,AG$18="×"))))),30,IF(AND($D$1="三交代制",AE117&lt;&gt;"準",AE117&lt;&gt;"深",OR(AF117="準",AF117="深"),(NOT(OR(AND(AF117="準",OR(AE117="日",AE117="休",AF$17=1,AND(AG117&lt;&gt;"準",AG117&lt;&gt;"深",AE117="")),OR(AG117="休",AND(AG117="準",OR(AH117="休",AF$17=30,AH$18="×")),AF$17=31,AG$18="×",AG117="")),AND(AF117="深",OR(AE117="休",AF$17=1,AND(AG117&lt;&gt;"準",AG117&lt;&gt;"深",AE117="")),OR(AG117="休",AND(OR(AG117="準",AG117="深"),OR(AH117="休",AF$17=30,AH$18="×")),AF$17=31,AG$18="×",AG117="")))))),40,0))))</f>
        <v>0</v>
      </c>
      <c r="AG258" s="193">
        <f t="shared" ref="AG258" si="1865">IF(AND($D$1="二交代制",AG$17&gt;=1,AG$17&lt;=28,AG117="当",AH117="明",AI117="休",AJ117="当"),10,IF(AND($D$1="三交代制",AG$17&gt;=2,AG$17&lt;=30,OR(AG117="準",AG117="深"),OR(AH117="準",AH117="深"),OR(AI117="準",AI117="深")),20,IF(AND($D$1="二交代制",OR(AG117="当",AG117="明"),NOT(OR(AND(AG117="当",OR(AH117="明",AG$17=31,AH$18="×"),OR(AI117="休",AG$17=30,AG$17=31,AI$18="×")),AND(AG117="明",OR(AF117="当",AG$17=1),OR(AH117="休",AG$17=31,AH$18="×"))))),30,IF(AND($D$1="三交代制",AF117&lt;&gt;"準",AF117&lt;&gt;"深",OR(AG117="準",AG117="深"),(NOT(OR(AND(AG117="準",OR(AF117="日",AF117="休",AG$17=1,AND(AH117&lt;&gt;"準",AH117&lt;&gt;"深",AF117="")),OR(AH117="休",AND(AH117="準",OR(AI117="休",AG$17=30,AI$18="×")),AG$17=31,AH$18="×",AH117="")),AND(AG117="深",OR(AF117="休",AG$17=1,AND(AH117&lt;&gt;"準",AH117&lt;&gt;"深",AF117="")),OR(AH117="休",AND(OR(AH117="準",AH117="深"),OR(AI117="休",AG$17=30,AI$18="×")),AG$17=31,AH$18="×",AH117="")))))),40,0))))</f>
        <v>0</v>
      </c>
      <c r="AH258" s="193">
        <f t="shared" ref="AH258" si="1866">IF(AND($D$1="二交代制",AH$17&gt;=1,AH$17&lt;=28,AH117="当",AI117="明",AJ117="休",AK117="当"),10,IF(AND($D$1="三交代制",AH$17&gt;=2,AH$17&lt;=30,OR(AH117="準",AH117="深"),OR(AI117="準",AI117="深"),OR(AJ117="準",AJ117="深")),20,IF(AND($D$1="二交代制",OR(AH117="当",AH117="明"),NOT(OR(AND(AH117="当",OR(AI117="明",AH$17=31,AI$18="×"),OR(AJ117="休",AH$17=30,AH$17=31,AJ$18="×")),AND(AH117="明",OR(AG117="当",AH$17=1),OR(AI117="休",AH$17=31,AI$18="×"))))),30,IF(AND($D$1="三交代制",AG117&lt;&gt;"準",AG117&lt;&gt;"深",OR(AH117="準",AH117="深"),(NOT(OR(AND(AH117="準",OR(AG117="日",AG117="休",AH$17=1,AND(AI117&lt;&gt;"準",AI117&lt;&gt;"深",AG117="")),OR(AI117="休",AND(AI117="準",OR(AJ117="休",AH$17=30,AJ$18="×")),AH$17=31,AI$18="×",AI117="")),AND(AH117="深",OR(AG117="休",AH$17=1,AND(AI117&lt;&gt;"準",AI117&lt;&gt;"深",AG117="")),OR(AI117="休",AND(OR(AI117="準",AI117="深"),OR(AJ117="休",AH$17=30,AJ$18="×")),AH$17=31,AI$18="×",AI117="")))))),40,0))))</f>
        <v>0</v>
      </c>
      <c r="AI258" s="193">
        <f t="shared" ref="AI258" si="1867">IF(AND($D$1="二交代制",AI$17&gt;=1,AI$17&lt;=28,AI117="当",AJ117="明",AK117="休",AL117="当"),10,IF(AND($D$1="三交代制",AI$17&gt;=2,AI$17&lt;=30,OR(AI117="準",AI117="深"),OR(AJ117="準",AJ117="深"),OR(AK117="準",AK117="深")),20,IF(AND($D$1="二交代制",OR(AI117="当",AI117="明"),NOT(OR(AND(AI117="当",OR(AJ117="明",AI$17=31,AJ$18="×"),OR(AK117="休",AI$17=30,AI$17=31,AK$18="×")),AND(AI117="明",OR(AH117="当",AI$17=1),OR(AJ117="休",AI$17=31,AJ$18="×"))))),30,IF(AND($D$1="三交代制",AH117&lt;&gt;"準",AH117&lt;&gt;"深",OR(AI117="準",AI117="深"),(NOT(OR(AND(AI117="準",OR(AH117="日",AH117="休",AI$17=1,AND(AJ117&lt;&gt;"準",AJ117&lt;&gt;"深",AH117="")),OR(AJ117="休",AND(AJ117="準",OR(AK117="休",AI$17=30,AK$18="×")),AI$17=31,AJ$18="×",AJ117="")),AND(AI117="深",OR(AH117="休",AI$17=1,AND(AJ117&lt;&gt;"準",AJ117&lt;&gt;"深",AH117="")),OR(AJ117="休",AND(OR(AJ117="準",AJ117="深"),OR(AK117="休",AI$17=30,AK$18="×")),AI$17=31,AJ$18="×",AJ117="")))))),40,0))))</f>
        <v>0</v>
      </c>
      <c r="AJ258" s="193">
        <f t="shared" ref="AJ258" si="1868">IF(AND($D$1="二交代制",AJ$17&gt;=1,AJ$17&lt;=28,AJ117="当",AK117="明",AL117="休",AM117="当"),10,IF(AND($D$1="三交代制",AJ$17&gt;=2,AJ$17&lt;=30,OR(AJ117="準",AJ117="深"),OR(AK117="準",AK117="深"),OR(AL117="準",AL117="深")),20,IF(AND($D$1="二交代制",OR(AJ117="当",AJ117="明"),NOT(OR(AND(AJ117="当",OR(AK117="明",AJ$17=31,AK$18="×"),OR(AL117="休",AJ$17=30,AJ$17=31,AL$18="×")),AND(AJ117="明",OR(AI117="当",AJ$17=1),OR(AK117="休",AJ$17=31,AK$18="×"))))),30,IF(AND($D$1="三交代制",AI117&lt;&gt;"準",AI117&lt;&gt;"深",OR(AJ117="準",AJ117="深"),(NOT(OR(AND(AJ117="準",OR(AI117="日",AI117="休",AJ$17=1,AND(AK117&lt;&gt;"準",AK117&lt;&gt;"深",AI117="")),OR(AK117="休",AND(AK117="準",OR(AL117="休",AJ$17=30,AL$18="×")),AJ$17=31,AK$18="×",AK117="")),AND(AJ117="深",OR(AI117="休",AJ$17=1,AND(AK117&lt;&gt;"準",AK117&lt;&gt;"深",AI117="")),OR(AK117="休",AND(OR(AK117="準",AK117="深"),OR(AL117="休",AJ$17=30,AL$18="×")),AJ$17=31,AK$18="×",AK117="")))))),40,0))))</f>
        <v>0</v>
      </c>
      <c r="AK258" s="193">
        <f t="shared" ref="AK258" si="1869">IF(AND($D$1="二交代制",AK$17&gt;=1,AK$17&lt;=28,AK117="当",AL117="明",AM117="休",AN117="当"),10,IF(AND($D$1="三交代制",AK$17&gt;=2,AK$17&lt;=30,OR(AK117="準",AK117="深"),OR(AL117="準",AL117="深"),OR(AM117="準",AM117="深")),20,IF(AND($D$1="二交代制",OR(AK117="当",AK117="明"),NOT(OR(AND(AK117="当",OR(AL117="明",AK$17=31,AL$18="×"),OR(AM117="休",AK$17=30,AK$17=31,AM$18="×")),AND(AK117="明",OR(AJ117="当",AK$17=1),OR(AL117="休",AK$17=31,AL$18="×"))))),30,IF(AND($D$1="三交代制",AJ117&lt;&gt;"準",AJ117&lt;&gt;"深",OR(AK117="準",AK117="深"),(NOT(OR(AND(AK117="準",OR(AJ117="日",AJ117="休",AK$17=1,AND(AL117&lt;&gt;"準",AL117&lt;&gt;"深",AJ117="")),OR(AL117="休",AND(AL117="準",OR(AM117="休",AK$17=30,AM$18="×")),AK$17=31,AL$18="×",AL117="")),AND(AK117="深",OR(AJ117="休",AK$17=1,AND(AL117&lt;&gt;"準",AL117&lt;&gt;"深",AJ117="")),OR(AL117="休",AND(OR(AL117="準",AL117="深"),OR(AM117="休",AK$17=30,AM$18="×")),AK$17=31,AL$18="×",AL117="")))))),40,0))))</f>
        <v>0</v>
      </c>
      <c r="AL258" s="193">
        <f t="shared" ref="AL258" si="1870">IF(AND($D$1="二交代制",AL$17&gt;=1,AL$17&lt;=28,AL117="当",AM117="明",AN117="休",AO117="当"),10,IF(AND($D$1="三交代制",AL$17&gt;=2,AL$17&lt;=30,OR(AL117="準",AL117="深"),OR(AM117="準",AM117="深"),OR(AN117="準",AN117="深")),20,IF(AND($D$1="二交代制",OR(AL117="当",AL117="明"),NOT(OR(AND(AL117="当",OR(AM117="明",AL$17=31,AM$18="×"),OR(AN117="休",AL$17=30,AL$17=31,AN$18="×")),AND(AL117="明",OR(AK117="当",AL$17=1),OR(AM117="休",AL$17=31,AM$18="×"))))),30,IF(AND($D$1="三交代制",AK117&lt;&gt;"準",AK117&lt;&gt;"深",OR(AL117="準",AL117="深"),(NOT(OR(AND(AL117="準",OR(AK117="日",AK117="休",AL$17=1,AND(AM117&lt;&gt;"準",AM117&lt;&gt;"深",AK117="")),OR(AM117="休",AND(AM117="準",OR(AN117="休",AL$17=30,AN$18="×")),AL$17=31,AM$18="×",AM117="")),AND(AL117="深",OR(AK117="休",AL$17=1,AND(AM117&lt;&gt;"準",AM117&lt;&gt;"深",AK117="")),OR(AM117="休",AND(OR(AM117="準",AM117="深"),OR(AN117="休",AL$17=30,AN$18="×")),AL$17=31,AM$18="×",AM117="")))))),40,0))))</f>
        <v>0</v>
      </c>
      <c r="AM258" s="193">
        <f t="shared" ref="AM258" si="1871">IF(AND($D$1="二交代制",AM$17&gt;=1,AM$17&lt;=28,AM117="当",AN117="明",AO117="休",AP117="当"),10,IF(AND($D$1="三交代制",AM$17&gt;=2,AM$17&lt;=30,OR(AM117="準",AM117="深"),OR(AN117="準",AN117="深"),OR(AO117="準",AO117="深")),20,IF(AND($D$1="二交代制",OR(AM117="当",AM117="明"),NOT(OR(AND(AM117="当",OR(AN117="明",AM$17=31,AN$18="×"),OR(AO117="休",AM$17=30,AM$17=31,AO$18="×")),AND(AM117="明",OR(AL117="当",AM$17=1),OR(AN117="休",AM$17=31,AN$18="×"))))),30,IF(AND($D$1="三交代制",AL117&lt;&gt;"準",AL117&lt;&gt;"深",OR(AM117="準",AM117="深"),(NOT(OR(AND(AM117="準",OR(AL117="日",AL117="休",AM$17=1,AND(AN117&lt;&gt;"準",AN117&lt;&gt;"深",AL117="")),OR(AN117="休",AND(AN117="準",OR(AO117="休",AM$17=30,AO$18="×")),AM$17=31,AN$18="×",AN117="")),AND(AM117="深",OR(AL117="休",AM$17=1,AND(AN117&lt;&gt;"準",AN117&lt;&gt;"深",AL117="")),OR(AN117="休",AND(OR(AN117="準",AN117="深"),OR(AO117="休",AM$17=30,AO$18="×")),AM$17=31,AN$18="×",AN117="")))))),40,0))))</f>
        <v>0</v>
      </c>
      <c r="AN258" s="193">
        <f t="shared" ref="AN258" si="1872">IF(AND($D$1="二交代制",AN$17&gt;=1,AN$17&lt;=28,AN117="当",AO117="明",AP117="休",AQ117="当"),10,IF(AND($D$1="三交代制",AN$17&gt;=2,AN$17&lt;=30,OR(AN117="準",AN117="深"),OR(AO117="準",AO117="深"),OR(AP117="準",AP117="深")),20,IF(AND($D$1="二交代制",OR(AN117="当",AN117="明"),NOT(OR(AND(AN117="当",OR(AO117="明",AN$17=31,AO$18="×"),OR(AP117="休",AN$17=30,AN$17=31,AP$18="×")),AND(AN117="明",OR(AM117="当",AN$17=1),OR(AO117="休",AN$17=31,AO$18="×"))))),30,IF(AND($D$1="三交代制",AM117&lt;&gt;"準",AM117&lt;&gt;"深",OR(AN117="準",AN117="深"),(NOT(OR(AND(AN117="準",OR(AM117="日",AM117="休",AN$17=1,AND(AO117&lt;&gt;"準",AO117&lt;&gt;"深",AM117="")),OR(AO117="休",AND(AO117="準",OR(AP117="休",AN$17=30,AP$18="×")),AN$17=31,AO$18="×",AO117="")),AND(AN117="深",OR(AM117="休",AN$17=1,AND(AO117&lt;&gt;"準",AO117&lt;&gt;"深",AM117="")),OR(AO117="休",AND(OR(AO117="準",AO117="深"),OR(AP117="休",AN$17=30,AP$18="×")),AN$17=31,AO$18="×",AO117="")))))),40,0))))</f>
        <v>0</v>
      </c>
      <c r="AO258" s="193">
        <f t="shared" ref="AO258" si="1873">IF(AND($D$1="二交代制",AO$17&gt;=1,AO$17&lt;=28,AO117="当",AP117="明",AQ117="休",AR117="当"),10,IF(AND($D$1="三交代制",AO$17&gt;=2,AO$17&lt;=30,OR(AO117="準",AO117="深"),OR(AP117="準",AP117="深"),OR(AQ117="準",AQ117="深")),20,IF(AND($D$1="二交代制",OR(AO117="当",AO117="明"),NOT(OR(AND(AO117="当",OR(AP117="明",AO$17=31,AP$18="×"),OR(AQ117="休",AO$17=30,AO$17=31,AQ$18="×")),AND(AO117="明",OR(AN117="当",AO$17=1),OR(AP117="休",AO$17=31,AP$18="×"))))),30,IF(AND($D$1="三交代制",AN117&lt;&gt;"準",AN117&lt;&gt;"深",OR(AO117="準",AO117="深"),(NOT(OR(AND(AO117="準",OR(AN117="日",AN117="休",AO$17=1,AND(AP117&lt;&gt;"準",AP117&lt;&gt;"深",AN117="")),OR(AP117="休",AND(AP117="準",OR(AQ117="休",AO$17=30,AQ$18="×")),AO$17=31,AP$18="×",AP117="")),AND(AO117="深",OR(AN117="休",AO$17=1,AND(AP117&lt;&gt;"準",AP117&lt;&gt;"深",AN117="")),OR(AP117="休",AND(OR(AP117="準",AP117="深"),OR(AQ117="休",AO$17=30,AQ$18="×")),AO$17=31,AP$18="×",AP117="")))))),40,0))))</f>
        <v>0</v>
      </c>
      <c r="AP258" s="100"/>
      <c r="AQ258" s="100"/>
    </row>
    <row r="259" spans="4:43" x14ac:dyDescent="0.4">
      <c r="D259" s="104"/>
      <c r="E259" s="104"/>
      <c r="F259" s="104"/>
      <c r="G259" s="104"/>
      <c r="H259" s="104"/>
      <c r="I259" s="307"/>
      <c r="J259" s="202"/>
      <c r="K259" s="193"/>
      <c r="L259" s="193"/>
      <c r="M259" s="193"/>
      <c r="N259" s="193"/>
      <c r="O259" s="193"/>
      <c r="P259" s="193"/>
      <c r="Q259" s="193"/>
      <c r="R259" s="193"/>
      <c r="S259" s="193"/>
      <c r="T259" s="193"/>
      <c r="U259" s="193"/>
      <c r="V259" s="193"/>
      <c r="W259" s="193"/>
      <c r="X259" s="193"/>
      <c r="Y259" s="193"/>
      <c r="Z259" s="193"/>
      <c r="AA259" s="193"/>
      <c r="AB259" s="193"/>
      <c r="AC259" s="193"/>
      <c r="AD259" s="193"/>
      <c r="AE259" s="193"/>
      <c r="AF259" s="193"/>
      <c r="AG259" s="193"/>
      <c r="AH259" s="193"/>
      <c r="AI259" s="193"/>
      <c r="AJ259" s="193"/>
      <c r="AK259" s="193"/>
      <c r="AL259" s="193"/>
      <c r="AM259" s="193"/>
      <c r="AN259" s="193"/>
      <c r="AO259" s="193"/>
      <c r="AP259" s="100"/>
      <c r="AQ259" s="100"/>
    </row>
    <row r="260" spans="4:43" x14ac:dyDescent="0.4">
      <c r="D260" s="104"/>
      <c r="E260" s="104"/>
      <c r="F260" s="104"/>
      <c r="G260" s="104"/>
      <c r="H260" s="104"/>
      <c r="I260" s="307"/>
      <c r="J260" s="201" t="str">
        <f t="shared" ref="J260" si="1874">E119</f>
        <v/>
      </c>
      <c r="K260" s="193">
        <f t="shared" ref="K260" si="1875">IF(AND($D$1="二交代制",K$17&gt;=1,K$17&lt;=28,K119="当",L119="明",M119="休",N119="当"),10,IF(AND($D$1="三交代制",K$17&gt;=2,K$17&lt;=30,OR(K119="準",K119="深"),OR(L119="準",L119="深"),OR(M119="準",M119="深")),20,IF(AND($D$1="二交代制",OR(K119="当",K119="明"),NOT(OR(AND(K119="当",OR(L119="明",K$17=31,L$18="×"),OR(M119="休",K$17=30,K$17=31,M$18="×")),AND(K119="明",OR(J119="当",K$17=1),OR(L119="休",K$17=31,L$18="×"))))),30,IF(AND($D$1="三交代制",J119&lt;&gt;"準",J119&lt;&gt;"深",OR(K119="準",K119="深"),(NOT(OR(AND(K119="準",OR(J119="日",J119="休",K$17=1,AND(L119&lt;&gt;"準",L119&lt;&gt;"深",J119="")),OR(L119="休",AND(L119="準",OR(M119="休",K$17=30,M$18="×")),K$17=31,L$18="×",L119="")),AND(K119="深",OR(J119="休",K$17=1,AND(L119&lt;&gt;"準",L119&lt;&gt;"深",J119="")),OR(L119="休",AND(OR(L119="準",L119="深"),OR(M119="休",K$17=30,M$18="×")),K$17=31,L$18="×",L119="")))))),40,0))))</f>
        <v>0</v>
      </c>
      <c r="L260" s="193">
        <f t="shared" ref="L260" si="1876">IF(AND($D$1="二交代制",L$17&gt;=1,L$17&lt;=28,L119="当",M119="明",N119="休",O119="当"),10,IF(AND($D$1="三交代制",L$17&gt;=2,L$17&lt;=30,OR(L119="準",L119="深"),OR(M119="準",M119="深"),OR(N119="準",N119="深")),20,IF(AND($D$1="二交代制",OR(L119="当",L119="明"),NOT(OR(AND(L119="当",OR(M119="明",L$17=31,M$18="×"),OR(N119="休",L$17=30,L$17=31,N$18="×")),AND(L119="明",OR(K119="当",L$17=1),OR(M119="休",L$17=31,M$18="×"))))),30,IF(AND($D$1="三交代制",K119&lt;&gt;"準",K119&lt;&gt;"深",OR(L119="準",L119="深"),(NOT(OR(AND(L119="準",OR(K119="日",K119="休",L$17=1,AND(M119&lt;&gt;"準",M119&lt;&gt;"深",K119="")),OR(M119="休",AND(M119="準",OR(N119="休",L$17=30,N$18="×")),L$17=31,M$18="×",M119="")),AND(L119="深",OR(K119="休",L$17=1,AND(M119&lt;&gt;"準",M119&lt;&gt;"深",K119="")),OR(M119="休",AND(OR(M119="準",M119="深"),OR(N119="休",L$17=30,N$18="×")),L$17=31,M$18="×",M119="")))))),40,0))))</f>
        <v>0</v>
      </c>
      <c r="M260" s="193">
        <f t="shared" ref="M260" si="1877">IF(AND($D$1="二交代制",M$17&gt;=1,M$17&lt;=28,M119="当",N119="明",O119="休",P119="当"),10,IF(AND($D$1="三交代制",M$17&gt;=2,M$17&lt;=30,OR(M119="準",M119="深"),OR(N119="準",N119="深"),OR(O119="準",O119="深")),20,IF(AND($D$1="二交代制",OR(M119="当",M119="明"),NOT(OR(AND(M119="当",OR(N119="明",M$17=31,N$18="×"),OR(O119="休",M$17=30,M$17=31,O$18="×")),AND(M119="明",OR(L119="当",M$17=1),OR(N119="休",M$17=31,N$18="×"))))),30,IF(AND($D$1="三交代制",L119&lt;&gt;"準",L119&lt;&gt;"深",OR(M119="準",M119="深"),(NOT(OR(AND(M119="準",OR(L119="日",L119="休",M$17=1,AND(N119&lt;&gt;"準",N119&lt;&gt;"深",L119="")),OR(N119="休",AND(N119="準",OR(O119="休",M$17=30,O$18="×")),M$17=31,N$18="×",N119="")),AND(M119="深",OR(L119="休",M$17=1,AND(N119&lt;&gt;"準",N119&lt;&gt;"深",L119="")),OR(N119="休",AND(OR(N119="準",N119="深"),OR(O119="休",M$17=30,O$18="×")),M$17=31,N$18="×",N119="")))))),40,0))))</f>
        <v>0</v>
      </c>
      <c r="N260" s="193">
        <f t="shared" ref="N260" si="1878">IF(AND($D$1="二交代制",N$17&gt;=1,N$17&lt;=28,N119="当",O119="明",P119="休",Q119="当"),10,IF(AND($D$1="三交代制",N$17&gt;=2,N$17&lt;=30,OR(N119="準",N119="深"),OR(O119="準",O119="深"),OR(P119="準",P119="深")),20,IF(AND($D$1="二交代制",OR(N119="当",N119="明"),NOT(OR(AND(N119="当",OR(O119="明",N$17=31,O$18="×"),OR(P119="休",N$17=30,N$17=31,P$18="×")),AND(N119="明",OR(M119="当",N$17=1),OR(O119="休",N$17=31,O$18="×"))))),30,IF(AND($D$1="三交代制",M119&lt;&gt;"準",M119&lt;&gt;"深",OR(N119="準",N119="深"),(NOT(OR(AND(N119="準",OR(M119="日",M119="休",N$17=1,AND(O119&lt;&gt;"準",O119&lt;&gt;"深",M119="")),OR(O119="休",AND(O119="準",OR(P119="休",N$17=30,P$18="×")),N$17=31,O$18="×",O119="")),AND(N119="深",OR(M119="休",N$17=1,AND(O119&lt;&gt;"準",O119&lt;&gt;"深",M119="")),OR(O119="休",AND(OR(O119="準",O119="深"),OR(P119="休",N$17=30,P$18="×")),N$17=31,O$18="×",O119="")))))),40,0))))</f>
        <v>0</v>
      </c>
      <c r="O260" s="193">
        <f t="shared" ref="O260" si="1879">IF(AND($D$1="二交代制",O$17&gt;=1,O$17&lt;=28,O119="当",P119="明",Q119="休",R119="当"),10,IF(AND($D$1="三交代制",O$17&gt;=2,O$17&lt;=30,OR(O119="準",O119="深"),OR(P119="準",P119="深"),OR(Q119="準",Q119="深")),20,IF(AND($D$1="二交代制",OR(O119="当",O119="明"),NOT(OR(AND(O119="当",OR(P119="明",O$17=31,P$18="×"),OR(Q119="休",O$17=30,O$17=31,Q$18="×")),AND(O119="明",OR(N119="当",O$17=1),OR(P119="休",O$17=31,P$18="×"))))),30,IF(AND($D$1="三交代制",N119&lt;&gt;"準",N119&lt;&gt;"深",OR(O119="準",O119="深"),(NOT(OR(AND(O119="準",OR(N119="日",N119="休",O$17=1,AND(P119&lt;&gt;"準",P119&lt;&gt;"深",N119="")),OR(P119="休",AND(P119="準",OR(Q119="休",O$17=30,Q$18="×")),O$17=31,P$18="×",P119="")),AND(O119="深",OR(N119="休",O$17=1,AND(P119&lt;&gt;"準",P119&lt;&gt;"深",N119="")),OR(P119="休",AND(OR(P119="準",P119="深"),OR(Q119="休",O$17=30,Q$18="×")),O$17=31,P$18="×",P119="")))))),40,0))))</f>
        <v>0</v>
      </c>
      <c r="P260" s="193">
        <f t="shared" ref="P260" si="1880">IF(AND($D$1="二交代制",P$17&gt;=1,P$17&lt;=28,P119="当",Q119="明",R119="休",S119="当"),10,IF(AND($D$1="三交代制",P$17&gt;=2,P$17&lt;=30,OR(P119="準",P119="深"),OR(Q119="準",Q119="深"),OR(R119="準",R119="深")),20,IF(AND($D$1="二交代制",OR(P119="当",P119="明"),NOT(OR(AND(P119="当",OR(Q119="明",P$17=31,Q$18="×"),OR(R119="休",P$17=30,P$17=31,R$18="×")),AND(P119="明",OR(O119="当",P$17=1),OR(Q119="休",P$17=31,Q$18="×"))))),30,IF(AND($D$1="三交代制",O119&lt;&gt;"準",O119&lt;&gt;"深",OR(P119="準",P119="深"),(NOT(OR(AND(P119="準",OR(O119="日",O119="休",P$17=1,AND(Q119&lt;&gt;"準",Q119&lt;&gt;"深",O119="")),OR(Q119="休",AND(Q119="準",OR(R119="休",P$17=30,R$18="×")),P$17=31,Q$18="×",Q119="")),AND(P119="深",OR(O119="休",P$17=1,AND(Q119&lt;&gt;"準",Q119&lt;&gt;"深",O119="")),OR(Q119="休",AND(OR(Q119="準",Q119="深"),OR(R119="休",P$17=30,R$18="×")),P$17=31,Q$18="×",Q119="")))))),40,0))))</f>
        <v>0</v>
      </c>
      <c r="Q260" s="193">
        <f t="shared" ref="Q260" si="1881">IF(AND($D$1="二交代制",Q$17&gt;=1,Q$17&lt;=28,Q119="当",R119="明",S119="休",T119="当"),10,IF(AND($D$1="三交代制",Q$17&gt;=2,Q$17&lt;=30,OR(Q119="準",Q119="深"),OR(R119="準",R119="深"),OR(S119="準",S119="深")),20,IF(AND($D$1="二交代制",OR(Q119="当",Q119="明"),NOT(OR(AND(Q119="当",OR(R119="明",Q$17=31,R$18="×"),OR(S119="休",Q$17=30,Q$17=31,S$18="×")),AND(Q119="明",OR(P119="当",Q$17=1),OR(R119="休",Q$17=31,R$18="×"))))),30,IF(AND($D$1="三交代制",P119&lt;&gt;"準",P119&lt;&gt;"深",OR(Q119="準",Q119="深"),(NOT(OR(AND(Q119="準",OR(P119="日",P119="休",Q$17=1,AND(R119&lt;&gt;"準",R119&lt;&gt;"深",P119="")),OR(R119="休",AND(R119="準",OR(S119="休",Q$17=30,S$18="×")),Q$17=31,R$18="×",R119="")),AND(Q119="深",OR(P119="休",Q$17=1,AND(R119&lt;&gt;"準",R119&lt;&gt;"深",P119="")),OR(R119="休",AND(OR(R119="準",R119="深"),OR(S119="休",Q$17=30,S$18="×")),Q$17=31,R$18="×",R119="")))))),40,0))))</f>
        <v>0</v>
      </c>
      <c r="R260" s="193">
        <f t="shared" ref="R260" si="1882">IF(AND($D$1="二交代制",R$17&gt;=1,R$17&lt;=28,R119="当",S119="明",T119="休",U119="当"),10,IF(AND($D$1="三交代制",R$17&gt;=2,R$17&lt;=30,OR(R119="準",R119="深"),OR(S119="準",S119="深"),OR(T119="準",T119="深")),20,IF(AND($D$1="二交代制",OR(R119="当",R119="明"),NOT(OR(AND(R119="当",OR(S119="明",R$17=31,S$18="×"),OR(T119="休",R$17=30,R$17=31,T$18="×")),AND(R119="明",OR(Q119="当",R$17=1),OR(S119="休",R$17=31,S$18="×"))))),30,IF(AND($D$1="三交代制",Q119&lt;&gt;"準",Q119&lt;&gt;"深",OR(R119="準",R119="深"),(NOT(OR(AND(R119="準",OR(Q119="日",Q119="休",R$17=1,AND(S119&lt;&gt;"準",S119&lt;&gt;"深",Q119="")),OR(S119="休",AND(S119="準",OR(T119="休",R$17=30,T$18="×")),R$17=31,S$18="×",S119="")),AND(R119="深",OR(Q119="休",R$17=1,AND(S119&lt;&gt;"準",S119&lt;&gt;"深",Q119="")),OR(S119="休",AND(OR(S119="準",S119="深"),OR(T119="休",R$17=30,T$18="×")),R$17=31,S$18="×",S119="")))))),40,0))))</f>
        <v>0</v>
      </c>
      <c r="S260" s="193">
        <f t="shared" ref="S260" si="1883">IF(AND($D$1="二交代制",S$17&gt;=1,S$17&lt;=28,S119="当",T119="明",U119="休",V119="当"),10,IF(AND($D$1="三交代制",S$17&gt;=2,S$17&lt;=30,OR(S119="準",S119="深"),OR(T119="準",T119="深"),OR(U119="準",U119="深")),20,IF(AND($D$1="二交代制",OR(S119="当",S119="明"),NOT(OR(AND(S119="当",OR(T119="明",S$17=31,T$18="×"),OR(U119="休",S$17=30,S$17=31,U$18="×")),AND(S119="明",OR(R119="当",S$17=1),OR(T119="休",S$17=31,T$18="×"))))),30,IF(AND($D$1="三交代制",R119&lt;&gt;"準",R119&lt;&gt;"深",OR(S119="準",S119="深"),(NOT(OR(AND(S119="準",OR(R119="日",R119="休",S$17=1,AND(T119&lt;&gt;"準",T119&lt;&gt;"深",R119="")),OR(T119="休",AND(T119="準",OR(U119="休",S$17=30,U$18="×")),S$17=31,T$18="×",T119="")),AND(S119="深",OR(R119="休",S$17=1,AND(T119&lt;&gt;"準",T119&lt;&gt;"深",R119="")),OR(T119="休",AND(OR(T119="準",T119="深"),OR(U119="休",S$17=30,U$18="×")),S$17=31,T$18="×",T119="")))))),40,0))))</f>
        <v>0</v>
      </c>
      <c r="T260" s="193">
        <f t="shared" ref="T260" si="1884">IF(AND($D$1="二交代制",T$17&gt;=1,T$17&lt;=28,T119="当",U119="明",V119="休",W119="当"),10,IF(AND($D$1="三交代制",T$17&gt;=2,T$17&lt;=30,OR(T119="準",T119="深"),OR(U119="準",U119="深"),OR(V119="準",V119="深")),20,IF(AND($D$1="二交代制",OR(T119="当",T119="明"),NOT(OR(AND(T119="当",OR(U119="明",T$17=31,U$18="×"),OR(V119="休",T$17=30,T$17=31,V$18="×")),AND(T119="明",OR(S119="当",T$17=1),OR(U119="休",T$17=31,U$18="×"))))),30,IF(AND($D$1="三交代制",S119&lt;&gt;"準",S119&lt;&gt;"深",OR(T119="準",T119="深"),(NOT(OR(AND(T119="準",OR(S119="日",S119="休",T$17=1,AND(U119&lt;&gt;"準",U119&lt;&gt;"深",S119="")),OR(U119="休",AND(U119="準",OR(V119="休",T$17=30,V$18="×")),T$17=31,U$18="×",U119="")),AND(T119="深",OR(S119="休",T$17=1,AND(U119&lt;&gt;"準",U119&lt;&gt;"深",S119="")),OR(U119="休",AND(OR(U119="準",U119="深"),OR(V119="休",T$17=30,V$18="×")),T$17=31,U$18="×",U119="")))))),40,0))))</f>
        <v>0</v>
      </c>
      <c r="U260" s="193">
        <f t="shared" ref="U260" si="1885">IF(AND($D$1="二交代制",U$17&gt;=1,U$17&lt;=28,U119="当",V119="明",W119="休",X119="当"),10,IF(AND($D$1="三交代制",U$17&gt;=2,U$17&lt;=30,OR(U119="準",U119="深"),OR(V119="準",V119="深"),OR(W119="準",W119="深")),20,IF(AND($D$1="二交代制",OR(U119="当",U119="明"),NOT(OR(AND(U119="当",OR(V119="明",U$17=31,V$18="×"),OR(W119="休",U$17=30,U$17=31,W$18="×")),AND(U119="明",OR(T119="当",U$17=1),OR(V119="休",U$17=31,V$18="×"))))),30,IF(AND($D$1="三交代制",T119&lt;&gt;"準",T119&lt;&gt;"深",OR(U119="準",U119="深"),(NOT(OR(AND(U119="準",OR(T119="日",T119="休",U$17=1,AND(V119&lt;&gt;"準",V119&lt;&gt;"深",T119="")),OR(V119="休",AND(V119="準",OR(W119="休",U$17=30,W$18="×")),U$17=31,V$18="×",V119="")),AND(U119="深",OR(T119="休",U$17=1,AND(V119&lt;&gt;"準",V119&lt;&gt;"深",T119="")),OR(V119="休",AND(OR(V119="準",V119="深"),OR(W119="休",U$17=30,W$18="×")),U$17=31,V$18="×",V119="")))))),40,0))))</f>
        <v>0</v>
      </c>
      <c r="V260" s="193">
        <f t="shared" ref="V260" si="1886">IF(AND($D$1="二交代制",V$17&gt;=1,V$17&lt;=28,V119="当",W119="明",X119="休",Y119="当"),10,IF(AND($D$1="三交代制",V$17&gt;=2,V$17&lt;=30,OR(V119="準",V119="深"),OR(W119="準",W119="深"),OR(X119="準",X119="深")),20,IF(AND($D$1="二交代制",OR(V119="当",V119="明"),NOT(OR(AND(V119="当",OR(W119="明",V$17=31,W$18="×"),OR(X119="休",V$17=30,V$17=31,X$18="×")),AND(V119="明",OR(U119="当",V$17=1),OR(W119="休",V$17=31,W$18="×"))))),30,IF(AND($D$1="三交代制",U119&lt;&gt;"準",U119&lt;&gt;"深",OR(V119="準",V119="深"),(NOT(OR(AND(V119="準",OR(U119="日",U119="休",V$17=1,AND(W119&lt;&gt;"準",W119&lt;&gt;"深",U119="")),OR(W119="休",AND(W119="準",OR(X119="休",V$17=30,X$18="×")),V$17=31,W$18="×",W119="")),AND(V119="深",OR(U119="休",V$17=1,AND(W119&lt;&gt;"準",W119&lt;&gt;"深",U119="")),OR(W119="休",AND(OR(W119="準",W119="深"),OR(X119="休",V$17=30,X$18="×")),V$17=31,W$18="×",W119="")))))),40,0))))</f>
        <v>0</v>
      </c>
      <c r="W260" s="193">
        <f t="shared" ref="W260" si="1887">IF(AND($D$1="二交代制",W$17&gt;=1,W$17&lt;=28,W119="当",X119="明",Y119="休",Z119="当"),10,IF(AND($D$1="三交代制",W$17&gt;=2,W$17&lt;=30,OR(W119="準",W119="深"),OR(X119="準",X119="深"),OR(Y119="準",Y119="深")),20,IF(AND($D$1="二交代制",OR(W119="当",W119="明"),NOT(OR(AND(W119="当",OR(X119="明",W$17=31,X$18="×"),OR(Y119="休",W$17=30,W$17=31,Y$18="×")),AND(W119="明",OR(V119="当",W$17=1),OR(X119="休",W$17=31,X$18="×"))))),30,IF(AND($D$1="三交代制",V119&lt;&gt;"準",V119&lt;&gt;"深",OR(W119="準",W119="深"),(NOT(OR(AND(W119="準",OR(V119="日",V119="休",W$17=1,AND(X119&lt;&gt;"準",X119&lt;&gt;"深",V119="")),OR(X119="休",AND(X119="準",OR(Y119="休",W$17=30,Y$18="×")),W$17=31,X$18="×",X119="")),AND(W119="深",OR(V119="休",W$17=1,AND(X119&lt;&gt;"準",X119&lt;&gt;"深",V119="")),OR(X119="休",AND(OR(X119="準",X119="深"),OR(Y119="休",W$17=30,Y$18="×")),W$17=31,X$18="×",X119="")))))),40,0))))</f>
        <v>0</v>
      </c>
      <c r="X260" s="193">
        <f t="shared" ref="X260" si="1888">IF(AND($D$1="二交代制",X$17&gt;=1,X$17&lt;=28,X119="当",Y119="明",Z119="休",AA119="当"),10,IF(AND($D$1="三交代制",X$17&gt;=2,X$17&lt;=30,OR(X119="準",X119="深"),OR(Y119="準",Y119="深"),OR(Z119="準",Z119="深")),20,IF(AND($D$1="二交代制",OR(X119="当",X119="明"),NOT(OR(AND(X119="当",OR(Y119="明",X$17=31,Y$18="×"),OR(Z119="休",X$17=30,X$17=31,Z$18="×")),AND(X119="明",OR(W119="当",X$17=1),OR(Y119="休",X$17=31,Y$18="×"))))),30,IF(AND($D$1="三交代制",W119&lt;&gt;"準",W119&lt;&gt;"深",OR(X119="準",X119="深"),(NOT(OR(AND(X119="準",OR(W119="日",W119="休",X$17=1,AND(Y119&lt;&gt;"準",Y119&lt;&gt;"深",W119="")),OR(Y119="休",AND(Y119="準",OR(Z119="休",X$17=30,Z$18="×")),X$17=31,Y$18="×",Y119="")),AND(X119="深",OR(W119="休",X$17=1,AND(Y119&lt;&gt;"準",Y119&lt;&gt;"深",W119="")),OR(Y119="休",AND(OR(Y119="準",Y119="深"),OR(Z119="休",X$17=30,Z$18="×")),X$17=31,Y$18="×",Y119="")))))),40,0))))</f>
        <v>0</v>
      </c>
      <c r="Y260" s="193">
        <f t="shared" ref="Y260" si="1889">IF(AND($D$1="二交代制",Y$17&gt;=1,Y$17&lt;=28,Y119="当",Z119="明",AA119="休",AB119="当"),10,IF(AND($D$1="三交代制",Y$17&gt;=2,Y$17&lt;=30,OR(Y119="準",Y119="深"),OR(Z119="準",Z119="深"),OR(AA119="準",AA119="深")),20,IF(AND($D$1="二交代制",OR(Y119="当",Y119="明"),NOT(OR(AND(Y119="当",OR(Z119="明",Y$17=31,Z$18="×"),OR(AA119="休",Y$17=30,Y$17=31,AA$18="×")),AND(Y119="明",OR(X119="当",Y$17=1),OR(Z119="休",Y$17=31,Z$18="×"))))),30,IF(AND($D$1="三交代制",X119&lt;&gt;"準",X119&lt;&gt;"深",OR(Y119="準",Y119="深"),(NOT(OR(AND(Y119="準",OR(X119="日",X119="休",Y$17=1,AND(Z119&lt;&gt;"準",Z119&lt;&gt;"深",X119="")),OR(Z119="休",AND(Z119="準",OR(AA119="休",Y$17=30,AA$18="×")),Y$17=31,Z$18="×",Z119="")),AND(Y119="深",OR(X119="休",Y$17=1,AND(Z119&lt;&gt;"準",Z119&lt;&gt;"深",X119="")),OR(Z119="休",AND(OR(Z119="準",Z119="深"),OR(AA119="休",Y$17=30,AA$18="×")),Y$17=31,Z$18="×",Z119="")))))),40,0))))</f>
        <v>0</v>
      </c>
      <c r="Z260" s="193">
        <f t="shared" ref="Z260" si="1890">IF(AND($D$1="二交代制",Z$17&gt;=1,Z$17&lt;=28,Z119="当",AA119="明",AB119="休",AC119="当"),10,IF(AND($D$1="三交代制",Z$17&gt;=2,Z$17&lt;=30,OR(Z119="準",Z119="深"),OR(AA119="準",AA119="深"),OR(AB119="準",AB119="深")),20,IF(AND($D$1="二交代制",OR(Z119="当",Z119="明"),NOT(OR(AND(Z119="当",OR(AA119="明",Z$17=31,AA$18="×"),OR(AB119="休",Z$17=30,Z$17=31,AB$18="×")),AND(Z119="明",OR(Y119="当",Z$17=1),OR(AA119="休",Z$17=31,AA$18="×"))))),30,IF(AND($D$1="三交代制",Y119&lt;&gt;"準",Y119&lt;&gt;"深",OR(Z119="準",Z119="深"),(NOT(OR(AND(Z119="準",OR(Y119="日",Y119="休",Z$17=1,AND(AA119&lt;&gt;"準",AA119&lt;&gt;"深",Y119="")),OR(AA119="休",AND(AA119="準",OR(AB119="休",Z$17=30,AB$18="×")),Z$17=31,AA$18="×",AA119="")),AND(Z119="深",OR(Y119="休",Z$17=1,AND(AA119&lt;&gt;"準",AA119&lt;&gt;"深",Y119="")),OR(AA119="休",AND(OR(AA119="準",AA119="深"),OR(AB119="休",Z$17=30,AB$18="×")),Z$17=31,AA$18="×",AA119="")))))),40,0))))</f>
        <v>0</v>
      </c>
      <c r="AA260" s="193">
        <f t="shared" ref="AA260" si="1891">IF(AND($D$1="二交代制",AA$17&gt;=1,AA$17&lt;=28,AA119="当",AB119="明",AC119="休",AD119="当"),10,IF(AND($D$1="三交代制",AA$17&gt;=2,AA$17&lt;=30,OR(AA119="準",AA119="深"),OR(AB119="準",AB119="深"),OR(AC119="準",AC119="深")),20,IF(AND($D$1="二交代制",OR(AA119="当",AA119="明"),NOT(OR(AND(AA119="当",OR(AB119="明",AA$17=31,AB$18="×"),OR(AC119="休",AA$17=30,AA$17=31,AC$18="×")),AND(AA119="明",OR(Z119="当",AA$17=1),OR(AB119="休",AA$17=31,AB$18="×"))))),30,IF(AND($D$1="三交代制",Z119&lt;&gt;"準",Z119&lt;&gt;"深",OR(AA119="準",AA119="深"),(NOT(OR(AND(AA119="準",OR(Z119="日",Z119="休",AA$17=1,AND(AB119&lt;&gt;"準",AB119&lt;&gt;"深",Z119="")),OR(AB119="休",AND(AB119="準",OR(AC119="休",AA$17=30,AC$18="×")),AA$17=31,AB$18="×",AB119="")),AND(AA119="深",OR(Z119="休",AA$17=1,AND(AB119&lt;&gt;"準",AB119&lt;&gt;"深",Z119="")),OR(AB119="休",AND(OR(AB119="準",AB119="深"),OR(AC119="休",AA$17=30,AC$18="×")),AA$17=31,AB$18="×",AB119="")))))),40,0))))</f>
        <v>0</v>
      </c>
      <c r="AB260" s="193">
        <f t="shared" ref="AB260" si="1892">IF(AND($D$1="二交代制",AB$17&gt;=1,AB$17&lt;=28,AB119="当",AC119="明",AD119="休",AE119="当"),10,IF(AND($D$1="三交代制",AB$17&gt;=2,AB$17&lt;=30,OR(AB119="準",AB119="深"),OR(AC119="準",AC119="深"),OR(AD119="準",AD119="深")),20,IF(AND($D$1="二交代制",OR(AB119="当",AB119="明"),NOT(OR(AND(AB119="当",OR(AC119="明",AB$17=31,AC$18="×"),OR(AD119="休",AB$17=30,AB$17=31,AD$18="×")),AND(AB119="明",OR(AA119="当",AB$17=1),OR(AC119="休",AB$17=31,AC$18="×"))))),30,IF(AND($D$1="三交代制",AA119&lt;&gt;"準",AA119&lt;&gt;"深",OR(AB119="準",AB119="深"),(NOT(OR(AND(AB119="準",OR(AA119="日",AA119="休",AB$17=1,AND(AC119&lt;&gt;"準",AC119&lt;&gt;"深",AA119="")),OR(AC119="休",AND(AC119="準",OR(AD119="休",AB$17=30,AD$18="×")),AB$17=31,AC$18="×",AC119="")),AND(AB119="深",OR(AA119="休",AB$17=1,AND(AC119&lt;&gt;"準",AC119&lt;&gt;"深",AA119="")),OR(AC119="休",AND(OR(AC119="準",AC119="深"),OR(AD119="休",AB$17=30,AD$18="×")),AB$17=31,AC$18="×",AC119="")))))),40,0))))</f>
        <v>0</v>
      </c>
      <c r="AC260" s="193">
        <f t="shared" ref="AC260" si="1893">IF(AND($D$1="二交代制",AC$17&gt;=1,AC$17&lt;=28,AC119="当",AD119="明",AE119="休",AF119="当"),10,IF(AND($D$1="三交代制",AC$17&gt;=2,AC$17&lt;=30,OR(AC119="準",AC119="深"),OR(AD119="準",AD119="深"),OR(AE119="準",AE119="深")),20,IF(AND($D$1="二交代制",OR(AC119="当",AC119="明"),NOT(OR(AND(AC119="当",OR(AD119="明",AC$17=31,AD$18="×"),OR(AE119="休",AC$17=30,AC$17=31,AE$18="×")),AND(AC119="明",OR(AB119="当",AC$17=1),OR(AD119="休",AC$17=31,AD$18="×"))))),30,IF(AND($D$1="三交代制",AB119&lt;&gt;"準",AB119&lt;&gt;"深",OR(AC119="準",AC119="深"),(NOT(OR(AND(AC119="準",OR(AB119="日",AB119="休",AC$17=1,AND(AD119&lt;&gt;"準",AD119&lt;&gt;"深",AB119="")),OR(AD119="休",AND(AD119="準",OR(AE119="休",AC$17=30,AE$18="×")),AC$17=31,AD$18="×",AD119="")),AND(AC119="深",OR(AB119="休",AC$17=1,AND(AD119&lt;&gt;"準",AD119&lt;&gt;"深",AB119="")),OR(AD119="休",AND(OR(AD119="準",AD119="深"),OR(AE119="休",AC$17=30,AE$18="×")),AC$17=31,AD$18="×",AD119="")))))),40,0))))</f>
        <v>0</v>
      </c>
      <c r="AD260" s="193">
        <f t="shared" ref="AD260" si="1894">IF(AND($D$1="二交代制",AD$17&gt;=1,AD$17&lt;=28,AD119="当",AE119="明",AF119="休",AG119="当"),10,IF(AND($D$1="三交代制",AD$17&gt;=2,AD$17&lt;=30,OR(AD119="準",AD119="深"),OR(AE119="準",AE119="深"),OR(AF119="準",AF119="深")),20,IF(AND($D$1="二交代制",OR(AD119="当",AD119="明"),NOT(OR(AND(AD119="当",OR(AE119="明",AD$17=31,AE$18="×"),OR(AF119="休",AD$17=30,AD$17=31,AF$18="×")),AND(AD119="明",OR(AC119="当",AD$17=1),OR(AE119="休",AD$17=31,AE$18="×"))))),30,IF(AND($D$1="三交代制",AC119&lt;&gt;"準",AC119&lt;&gt;"深",OR(AD119="準",AD119="深"),(NOT(OR(AND(AD119="準",OR(AC119="日",AC119="休",AD$17=1,AND(AE119&lt;&gt;"準",AE119&lt;&gt;"深",AC119="")),OR(AE119="休",AND(AE119="準",OR(AF119="休",AD$17=30,AF$18="×")),AD$17=31,AE$18="×",AE119="")),AND(AD119="深",OR(AC119="休",AD$17=1,AND(AE119&lt;&gt;"準",AE119&lt;&gt;"深",AC119="")),OR(AE119="休",AND(OR(AE119="準",AE119="深"),OR(AF119="休",AD$17=30,AF$18="×")),AD$17=31,AE$18="×",AE119="")))))),40,0))))</f>
        <v>0</v>
      </c>
      <c r="AE260" s="193">
        <f t="shared" ref="AE260" si="1895">IF(AND($D$1="二交代制",AE$17&gt;=1,AE$17&lt;=28,AE119="当",AF119="明",AG119="休",AH119="当"),10,IF(AND($D$1="三交代制",AE$17&gt;=2,AE$17&lt;=30,OR(AE119="準",AE119="深"),OR(AF119="準",AF119="深"),OR(AG119="準",AG119="深")),20,IF(AND($D$1="二交代制",OR(AE119="当",AE119="明"),NOT(OR(AND(AE119="当",OR(AF119="明",AE$17=31,AF$18="×"),OR(AG119="休",AE$17=30,AE$17=31,AG$18="×")),AND(AE119="明",OR(AD119="当",AE$17=1),OR(AF119="休",AE$17=31,AF$18="×"))))),30,IF(AND($D$1="三交代制",AD119&lt;&gt;"準",AD119&lt;&gt;"深",OR(AE119="準",AE119="深"),(NOT(OR(AND(AE119="準",OR(AD119="日",AD119="休",AE$17=1,AND(AF119&lt;&gt;"準",AF119&lt;&gt;"深",AD119="")),OR(AF119="休",AND(AF119="準",OR(AG119="休",AE$17=30,AG$18="×")),AE$17=31,AF$18="×",AF119="")),AND(AE119="深",OR(AD119="休",AE$17=1,AND(AF119&lt;&gt;"準",AF119&lt;&gt;"深",AD119="")),OR(AF119="休",AND(OR(AF119="準",AF119="深"),OR(AG119="休",AE$17=30,AG$18="×")),AE$17=31,AF$18="×",AF119="")))))),40,0))))</f>
        <v>0</v>
      </c>
      <c r="AF260" s="193">
        <f t="shared" ref="AF260" si="1896">IF(AND($D$1="二交代制",AF$17&gt;=1,AF$17&lt;=28,AF119="当",AG119="明",AH119="休",AI119="当"),10,IF(AND($D$1="三交代制",AF$17&gt;=2,AF$17&lt;=30,OR(AF119="準",AF119="深"),OR(AG119="準",AG119="深"),OR(AH119="準",AH119="深")),20,IF(AND($D$1="二交代制",OR(AF119="当",AF119="明"),NOT(OR(AND(AF119="当",OR(AG119="明",AF$17=31,AG$18="×"),OR(AH119="休",AF$17=30,AF$17=31,AH$18="×")),AND(AF119="明",OR(AE119="当",AF$17=1),OR(AG119="休",AF$17=31,AG$18="×"))))),30,IF(AND($D$1="三交代制",AE119&lt;&gt;"準",AE119&lt;&gt;"深",OR(AF119="準",AF119="深"),(NOT(OR(AND(AF119="準",OR(AE119="日",AE119="休",AF$17=1,AND(AG119&lt;&gt;"準",AG119&lt;&gt;"深",AE119="")),OR(AG119="休",AND(AG119="準",OR(AH119="休",AF$17=30,AH$18="×")),AF$17=31,AG$18="×",AG119="")),AND(AF119="深",OR(AE119="休",AF$17=1,AND(AG119&lt;&gt;"準",AG119&lt;&gt;"深",AE119="")),OR(AG119="休",AND(OR(AG119="準",AG119="深"),OR(AH119="休",AF$17=30,AH$18="×")),AF$17=31,AG$18="×",AG119="")))))),40,0))))</f>
        <v>0</v>
      </c>
      <c r="AG260" s="193">
        <f t="shared" ref="AG260" si="1897">IF(AND($D$1="二交代制",AG$17&gt;=1,AG$17&lt;=28,AG119="当",AH119="明",AI119="休",AJ119="当"),10,IF(AND($D$1="三交代制",AG$17&gt;=2,AG$17&lt;=30,OR(AG119="準",AG119="深"),OR(AH119="準",AH119="深"),OR(AI119="準",AI119="深")),20,IF(AND($D$1="二交代制",OR(AG119="当",AG119="明"),NOT(OR(AND(AG119="当",OR(AH119="明",AG$17=31,AH$18="×"),OR(AI119="休",AG$17=30,AG$17=31,AI$18="×")),AND(AG119="明",OR(AF119="当",AG$17=1),OR(AH119="休",AG$17=31,AH$18="×"))))),30,IF(AND($D$1="三交代制",AF119&lt;&gt;"準",AF119&lt;&gt;"深",OR(AG119="準",AG119="深"),(NOT(OR(AND(AG119="準",OR(AF119="日",AF119="休",AG$17=1,AND(AH119&lt;&gt;"準",AH119&lt;&gt;"深",AF119="")),OR(AH119="休",AND(AH119="準",OR(AI119="休",AG$17=30,AI$18="×")),AG$17=31,AH$18="×",AH119="")),AND(AG119="深",OR(AF119="休",AG$17=1,AND(AH119&lt;&gt;"準",AH119&lt;&gt;"深",AF119="")),OR(AH119="休",AND(OR(AH119="準",AH119="深"),OR(AI119="休",AG$17=30,AI$18="×")),AG$17=31,AH$18="×",AH119="")))))),40,0))))</f>
        <v>0</v>
      </c>
      <c r="AH260" s="193">
        <f t="shared" ref="AH260" si="1898">IF(AND($D$1="二交代制",AH$17&gt;=1,AH$17&lt;=28,AH119="当",AI119="明",AJ119="休",AK119="当"),10,IF(AND($D$1="三交代制",AH$17&gt;=2,AH$17&lt;=30,OR(AH119="準",AH119="深"),OR(AI119="準",AI119="深"),OR(AJ119="準",AJ119="深")),20,IF(AND($D$1="二交代制",OR(AH119="当",AH119="明"),NOT(OR(AND(AH119="当",OR(AI119="明",AH$17=31,AI$18="×"),OR(AJ119="休",AH$17=30,AH$17=31,AJ$18="×")),AND(AH119="明",OR(AG119="当",AH$17=1),OR(AI119="休",AH$17=31,AI$18="×"))))),30,IF(AND($D$1="三交代制",AG119&lt;&gt;"準",AG119&lt;&gt;"深",OR(AH119="準",AH119="深"),(NOT(OR(AND(AH119="準",OR(AG119="日",AG119="休",AH$17=1,AND(AI119&lt;&gt;"準",AI119&lt;&gt;"深",AG119="")),OR(AI119="休",AND(AI119="準",OR(AJ119="休",AH$17=30,AJ$18="×")),AH$17=31,AI$18="×",AI119="")),AND(AH119="深",OR(AG119="休",AH$17=1,AND(AI119&lt;&gt;"準",AI119&lt;&gt;"深",AG119="")),OR(AI119="休",AND(OR(AI119="準",AI119="深"),OR(AJ119="休",AH$17=30,AJ$18="×")),AH$17=31,AI$18="×",AI119="")))))),40,0))))</f>
        <v>0</v>
      </c>
      <c r="AI260" s="193">
        <f t="shared" ref="AI260" si="1899">IF(AND($D$1="二交代制",AI$17&gt;=1,AI$17&lt;=28,AI119="当",AJ119="明",AK119="休",AL119="当"),10,IF(AND($D$1="三交代制",AI$17&gt;=2,AI$17&lt;=30,OR(AI119="準",AI119="深"),OR(AJ119="準",AJ119="深"),OR(AK119="準",AK119="深")),20,IF(AND($D$1="二交代制",OR(AI119="当",AI119="明"),NOT(OR(AND(AI119="当",OR(AJ119="明",AI$17=31,AJ$18="×"),OR(AK119="休",AI$17=30,AI$17=31,AK$18="×")),AND(AI119="明",OR(AH119="当",AI$17=1),OR(AJ119="休",AI$17=31,AJ$18="×"))))),30,IF(AND($D$1="三交代制",AH119&lt;&gt;"準",AH119&lt;&gt;"深",OR(AI119="準",AI119="深"),(NOT(OR(AND(AI119="準",OR(AH119="日",AH119="休",AI$17=1,AND(AJ119&lt;&gt;"準",AJ119&lt;&gt;"深",AH119="")),OR(AJ119="休",AND(AJ119="準",OR(AK119="休",AI$17=30,AK$18="×")),AI$17=31,AJ$18="×",AJ119="")),AND(AI119="深",OR(AH119="休",AI$17=1,AND(AJ119&lt;&gt;"準",AJ119&lt;&gt;"深",AH119="")),OR(AJ119="休",AND(OR(AJ119="準",AJ119="深"),OR(AK119="休",AI$17=30,AK$18="×")),AI$17=31,AJ$18="×",AJ119="")))))),40,0))))</f>
        <v>0</v>
      </c>
      <c r="AJ260" s="193">
        <f t="shared" ref="AJ260" si="1900">IF(AND($D$1="二交代制",AJ$17&gt;=1,AJ$17&lt;=28,AJ119="当",AK119="明",AL119="休",AM119="当"),10,IF(AND($D$1="三交代制",AJ$17&gt;=2,AJ$17&lt;=30,OR(AJ119="準",AJ119="深"),OR(AK119="準",AK119="深"),OR(AL119="準",AL119="深")),20,IF(AND($D$1="二交代制",OR(AJ119="当",AJ119="明"),NOT(OR(AND(AJ119="当",OR(AK119="明",AJ$17=31,AK$18="×"),OR(AL119="休",AJ$17=30,AJ$17=31,AL$18="×")),AND(AJ119="明",OR(AI119="当",AJ$17=1),OR(AK119="休",AJ$17=31,AK$18="×"))))),30,IF(AND($D$1="三交代制",AI119&lt;&gt;"準",AI119&lt;&gt;"深",OR(AJ119="準",AJ119="深"),(NOT(OR(AND(AJ119="準",OR(AI119="日",AI119="休",AJ$17=1,AND(AK119&lt;&gt;"準",AK119&lt;&gt;"深",AI119="")),OR(AK119="休",AND(AK119="準",OR(AL119="休",AJ$17=30,AL$18="×")),AJ$17=31,AK$18="×",AK119="")),AND(AJ119="深",OR(AI119="休",AJ$17=1,AND(AK119&lt;&gt;"準",AK119&lt;&gt;"深",AI119="")),OR(AK119="休",AND(OR(AK119="準",AK119="深"),OR(AL119="休",AJ$17=30,AL$18="×")),AJ$17=31,AK$18="×",AK119="")))))),40,0))))</f>
        <v>0</v>
      </c>
      <c r="AK260" s="193">
        <f t="shared" ref="AK260" si="1901">IF(AND($D$1="二交代制",AK$17&gt;=1,AK$17&lt;=28,AK119="当",AL119="明",AM119="休",AN119="当"),10,IF(AND($D$1="三交代制",AK$17&gt;=2,AK$17&lt;=30,OR(AK119="準",AK119="深"),OR(AL119="準",AL119="深"),OR(AM119="準",AM119="深")),20,IF(AND($D$1="二交代制",OR(AK119="当",AK119="明"),NOT(OR(AND(AK119="当",OR(AL119="明",AK$17=31,AL$18="×"),OR(AM119="休",AK$17=30,AK$17=31,AM$18="×")),AND(AK119="明",OR(AJ119="当",AK$17=1),OR(AL119="休",AK$17=31,AL$18="×"))))),30,IF(AND($D$1="三交代制",AJ119&lt;&gt;"準",AJ119&lt;&gt;"深",OR(AK119="準",AK119="深"),(NOT(OR(AND(AK119="準",OR(AJ119="日",AJ119="休",AK$17=1,AND(AL119&lt;&gt;"準",AL119&lt;&gt;"深",AJ119="")),OR(AL119="休",AND(AL119="準",OR(AM119="休",AK$17=30,AM$18="×")),AK$17=31,AL$18="×",AL119="")),AND(AK119="深",OR(AJ119="休",AK$17=1,AND(AL119&lt;&gt;"準",AL119&lt;&gt;"深",AJ119="")),OR(AL119="休",AND(OR(AL119="準",AL119="深"),OR(AM119="休",AK$17=30,AM$18="×")),AK$17=31,AL$18="×",AL119="")))))),40,0))))</f>
        <v>0</v>
      </c>
      <c r="AL260" s="193">
        <f t="shared" ref="AL260" si="1902">IF(AND($D$1="二交代制",AL$17&gt;=1,AL$17&lt;=28,AL119="当",AM119="明",AN119="休",AO119="当"),10,IF(AND($D$1="三交代制",AL$17&gt;=2,AL$17&lt;=30,OR(AL119="準",AL119="深"),OR(AM119="準",AM119="深"),OR(AN119="準",AN119="深")),20,IF(AND($D$1="二交代制",OR(AL119="当",AL119="明"),NOT(OR(AND(AL119="当",OR(AM119="明",AL$17=31,AM$18="×"),OR(AN119="休",AL$17=30,AL$17=31,AN$18="×")),AND(AL119="明",OR(AK119="当",AL$17=1),OR(AM119="休",AL$17=31,AM$18="×"))))),30,IF(AND($D$1="三交代制",AK119&lt;&gt;"準",AK119&lt;&gt;"深",OR(AL119="準",AL119="深"),(NOT(OR(AND(AL119="準",OR(AK119="日",AK119="休",AL$17=1,AND(AM119&lt;&gt;"準",AM119&lt;&gt;"深",AK119="")),OR(AM119="休",AND(AM119="準",OR(AN119="休",AL$17=30,AN$18="×")),AL$17=31,AM$18="×",AM119="")),AND(AL119="深",OR(AK119="休",AL$17=1,AND(AM119&lt;&gt;"準",AM119&lt;&gt;"深",AK119="")),OR(AM119="休",AND(OR(AM119="準",AM119="深"),OR(AN119="休",AL$17=30,AN$18="×")),AL$17=31,AM$18="×",AM119="")))))),40,0))))</f>
        <v>0</v>
      </c>
      <c r="AM260" s="193">
        <f t="shared" ref="AM260" si="1903">IF(AND($D$1="二交代制",AM$17&gt;=1,AM$17&lt;=28,AM119="当",AN119="明",AO119="休",AP119="当"),10,IF(AND($D$1="三交代制",AM$17&gt;=2,AM$17&lt;=30,OR(AM119="準",AM119="深"),OR(AN119="準",AN119="深"),OR(AO119="準",AO119="深")),20,IF(AND($D$1="二交代制",OR(AM119="当",AM119="明"),NOT(OR(AND(AM119="当",OR(AN119="明",AM$17=31,AN$18="×"),OR(AO119="休",AM$17=30,AM$17=31,AO$18="×")),AND(AM119="明",OR(AL119="当",AM$17=1),OR(AN119="休",AM$17=31,AN$18="×"))))),30,IF(AND($D$1="三交代制",AL119&lt;&gt;"準",AL119&lt;&gt;"深",OR(AM119="準",AM119="深"),(NOT(OR(AND(AM119="準",OR(AL119="日",AL119="休",AM$17=1,AND(AN119&lt;&gt;"準",AN119&lt;&gt;"深",AL119="")),OR(AN119="休",AND(AN119="準",OR(AO119="休",AM$17=30,AO$18="×")),AM$17=31,AN$18="×",AN119="")),AND(AM119="深",OR(AL119="休",AM$17=1,AND(AN119&lt;&gt;"準",AN119&lt;&gt;"深",AL119="")),OR(AN119="休",AND(OR(AN119="準",AN119="深"),OR(AO119="休",AM$17=30,AO$18="×")),AM$17=31,AN$18="×",AN119="")))))),40,0))))</f>
        <v>0</v>
      </c>
      <c r="AN260" s="193">
        <f t="shared" ref="AN260" si="1904">IF(AND($D$1="二交代制",AN$17&gt;=1,AN$17&lt;=28,AN119="当",AO119="明",AP119="休",AQ119="当"),10,IF(AND($D$1="三交代制",AN$17&gt;=2,AN$17&lt;=30,OR(AN119="準",AN119="深"),OR(AO119="準",AO119="深"),OR(AP119="準",AP119="深")),20,IF(AND($D$1="二交代制",OR(AN119="当",AN119="明"),NOT(OR(AND(AN119="当",OR(AO119="明",AN$17=31,AO$18="×"),OR(AP119="休",AN$17=30,AN$17=31,AP$18="×")),AND(AN119="明",OR(AM119="当",AN$17=1),OR(AO119="休",AN$17=31,AO$18="×"))))),30,IF(AND($D$1="三交代制",AM119&lt;&gt;"準",AM119&lt;&gt;"深",OR(AN119="準",AN119="深"),(NOT(OR(AND(AN119="準",OR(AM119="日",AM119="休",AN$17=1,AND(AO119&lt;&gt;"準",AO119&lt;&gt;"深",AM119="")),OR(AO119="休",AND(AO119="準",OR(AP119="休",AN$17=30,AP$18="×")),AN$17=31,AO$18="×",AO119="")),AND(AN119="深",OR(AM119="休",AN$17=1,AND(AO119&lt;&gt;"準",AO119&lt;&gt;"深",AM119="")),OR(AO119="休",AND(OR(AO119="準",AO119="深"),OR(AP119="休",AN$17=30,AP$18="×")),AN$17=31,AO$18="×",AO119="")))))),40,0))))</f>
        <v>0</v>
      </c>
      <c r="AO260" s="193">
        <f t="shared" ref="AO260" si="1905">IF(AND($D$1="二交代制",AO$17&gt;=1,AO$17&lt;=28,AO119="当",AP119="明",AQ119="休",AR119="当"),10,IF(AND($D$1="三交代制",AO$17&gt;=2,AO$17&lt;=30,OR(AO119="準",AO119="深"),OR(AP119="準",AP119="深"),OR(AQ119="準",AQ119="深")),20,IF(AND($D$1="二交代制",OR(AO119="当",AO119="明"),NOT(OR(AND(AO119="当",OR(AP119="明",AO$17=31,AP$18="×"),OR(AQ119="休",AO$17=30,AO$17=31,AQ$18="×")),AND(AO119="明",OR(AN119="当",AO$17=1),OR(AP119="休",AO$17=31,AP$18="×"))))),30,IF(AND($D$1="三交代制",AN119&lt;&gt;"準",AN119&lt;&gt;"深",OR(AO119="準",AO119="深"),(NOT(OR(AND(AO119="準",OR(AN119="日",AN119="休",AO$17=1,AND(AP119&lt;&gt;"準",AP119&lt;&gt;"深",AN119="")),OR(AP119="休",AND(AP119="準",OR(AQ119="休",AO$17=30,AQ$18="×")),AO$17=31,AP$18="×",AP119="")),AND(AO119="深",OR(AN119="休",AO$17=1,AND(AP119&lt;&gt;"準",AP119&lt;&gt;"深",AN119="")),OR(AP119="休",AND(OR(AP119="準",AP119="深"),OR(AQ119="休",AO$17=30,AQ$18="×")),AO$17=31,AP$18="×",AP119="")))))),40,0))))</f>
        <v>0</v>
      </c>
      <c r="AP260" s="100"/>
      <c r="AQ260" s="100"/>
    </row>
    <row r="261" spans="4:43" x14ac:dyDescent="0.4">
      <c r="D261" s="104"/>
      <c r="E261" s="104"/>
      <c r="F261" s="104"/>
      <c r="G261" s="104"/>
      <c r="H261" s="104"/>
      <c r="I261" s="307"/>
      <c r="J261" s="202"/>
      <c r="K261" s="193"/>
      <c r="L261" s="193"/>
      <c r="M261" s="193"/>
      <c r="N261" s="193"/>
      <c r="O261" s="193"/>
      <c r="P261" s="193"/>
      <c r="Q261" s="193"/>
      <c r="R261" s="193"/>
      <c r="S261" s="193"/>
      <c r="T261" s="193"/>
      <c r="U261" s="193"/>
      <c r="V261" s="193"/>
      <c r="W261" s="193"/>
      <c r="X261" s="193"/>
      <c r="Y261" s="193"/>
      <c r="Z261" s="193"/>
      <c r="AA261" s="193"/>
      <c r="AB261" s="193"/>
      <c r="AC261" s="193"/>
      <c r="AD261" s="193"/>
      <c r="AE261" s="193"/>
      <c r="AF261" s="193"/>
      <c r="AG261" s="193"/>
      <c r="AH261" s="193"/>
      <c r="AI261" s="193"/>
      <c r="AJ261" s="193"/>
      <c r="AK261" s="193"/>
      <c r="AL261" s="193"/>
      <c r="AM261" s="193"/>
      <c r="AN261" s="193"/>
      <c r="AO261" s="193"/>
      <c r="AP261" s="100"/>
      <c r="AQ261" s="100"/>
    </row>
    <row r="262" spans="4:43" x14ac:dyDescent="0.4">
      <c r="D262" s="104"/>
      <c r="E262" s="104"/>
      <c r="F262" s="104"/>
      <c r="G262" s="104"/>
      <c r="H262" s="104"/>
      <c r="I262" s="307"/>
      <c r="J262" s="201" t="str">
        <f t="shared" ref="J262" si="1906">E121</f>
        <v/>
      </c>
      <c r="K262" s="193">
        <f t="shared" ref="K262" si="1907">IF(AND($D$1="二交代制",K$17&gt;=1,K$17&lt;=28,K121="当",L121="明",M121="休",N121="当"),10,IF(AND($D$1="三交代制",K$17&gt;=2,K$17&lt;=30,OR(K121="準",K121="深"),OR(L121="準",L121="深"),OR(M121="準",M121="深")),20,IF(AND($D$1="二交代制",OR(K121="当",K121="明"),NOT(OR(AND(K121="当",OR(L121="明",K$17=31,L$18="×"),OR(M121="休",K$17=30,K$17=31,M$18="×")),AND(K121="明",OR(J121="当",K$17=1),OR(L121="休",K$17=31,L$18="×"))))),30,IF(AND($D$1="三交代制",J121&lt;&gt;"準",J121&lt;&gt;"深",OR(K121="準",K121="深"),(NOT(OR(AND(K121="準",OR(J121="日",J121="休",K$17=1,AND(L121&lt;&gt;"準",L121&lt;&gt;"深",J121="")),OR(L121="休",AND(L121="準",OR(M121="休",K$17=30,M$18="×")),K$17=31,L$18="×",L121="")),AND(K121="深",OR(J121="休",K$17=1,AND(L121&lt;&gt;"準",L121&lt;&gt;"深",J121="")),OR(L121="休",AND(OR(L121="準",L121="深"),OR(M121="休",K$17=30,M$18="×")),K$17=31,L$18="×",L121="")))))),40,0))))</f>
        <v>0</v>
      </c>
      <c r="L262" s="193">
        <f t="shared" ref="L262" si="1908">IF(AND($D$1="二交代制",L$17&gt;=1,L$17&lt;=28,L121="当",M121="明",N121="休",O121="当"),10,IF(AND($D$1="三交代制",L$17&gt;=2,L$17&lt;=30,OR(L121="準",L121="深"),OR(M121="準",M121="深"),OR(N121="準",N121="深")),20,IF(AND($D$1="二交代制",OR(L121="当",L121="明"),NOT(OR(AND(L121="当",OR(M121="明",L$17=31,M$18="×"),OR(N121="休",L$17=30,L$17=31,N$18="×")),AND(L121="明",OR(K121="当",L$17=1),OR(M121="休",L$17=31,M$18="×"))))),30,IF(AND($D$1="三交代制",K121&lt;&gt;"準",K121&lt;&gt;"深",OR(L121="準",L121="深"),(NOT(OR(AND(L121="準",OR(K121="日",K121="休",L$17=1,AND(M121&lt;&gt;"準",M121&lt;&gt;"深",K121="")),OR(M121="休",AND(M121="準",OR(N121="休",L$17=30,N$18="×")),L$17=31,M$18="×",M121="")),AND(L121="深",OR(K121="休",L$17=1,AND(M121&lt;&gt;"準",M121&lt;&gt;"深",K121="")),OR(M121="休",AND(OR(M121="準",M121="深"),OR(N121="休",L$17=30,N$18="×")),L$17=31,M$18="×",M121="")))))),40,0))))</f>
        <v>0</v>
      </c>
      <c r="M262" s="193">
        <f t="shared" ref="M262" si="1909">IF(AND($D$1="二交代制",M$17&gt;=1,M$17&lt;=28,M121="当",N121="明",O121="休",P121="当"),10,IF(AND($D$1="三交代制",M$17&gt;=2,M$17&lt;=30,OR(M121="準",M121="深"),OR(N121="準",N121="深"),OR(O121="準",O121="深")),20,IF(AND($D$1="二交代制",OR(M121="当",M121="明"),NOT(OR(AND(M121="当",OR(N121="明",M$17=31,N$18="×"),OR(O121="休",M$17=30,M$17=31,O$18="×")),AND(M121="明",OR(L121="当",M$17=1),OR(N121="休",M$17=31,N$18="×"))))),30,IF(AND($D$1="三交代制",L121&lt;&gt;"準",L121&lt;&gt;"深",OR(M121="準",M121="深"),(NOT(OR(AND(M121="準",OR(L121="日",L121="休",M$17=1,AND(N121&lt;&gt;"準",N121&lt;&gt;"深",L121="")),OR(N121="休",AND(N121="準",OR(O121="休",M$17=30,O$18="×")),M$17=31,N$18="×",N121="")),AND(M121="深",OR(L121="休",M$17=1,AND(N121&lt;&gt;"準",N121&lt;&gt;"深",L121="")),OR(N121="休",AND(OR(N121="準",N121="深"),OR(O121="休",M$17=30,O$18="×")),M$17=31,N$18="×",N121="")))))),40,0))))</f>
        <v>0</v>
      </c>
      <c r="N262" s="193">
        <f t="shared" ref="N262" si="1910">IF(AND($D$1="二交代制",N$17&gt;=1,N$17&lt;=28,N121="当",O121="明",P121="休",Q121="当"),10,IF(AND($D$1="三交代制",N$17&gt;=2,N$17&lt;=30,OR(N121="準",N121="深"),OR(O121="準",O121="深"),OR(P121="準",P121="深")),20,IF(AND($D$1="二交代制",OR(N121="当",N121="明"),NOT(OR(AND(N121="当",OR(O121="明",N$17=31,O$18="×"),OR(P121="休",N$17=30,N$17=31,P$18="×")),AND(N121="明",OR(M121="当",N$17=1),OR(O121="休",N$17=31,O$18="×"))))),30,IF(AND($D$1="三交代制",M121&lt;&gt;"準",M121&lt;&gt;"深",OR(N121="準",N121="深"),(NOT(OR(AND(N121="準",OR(M121="日",M121="休",N$17=1,AND(O121&lt;&gt;"準",O121&lt;&gt;"深",M121="")),OR(O121="休",AND(O121="準",OR(P121="休",N$17=30,P$18="×")),N$17=31,O$18="×",O121="")),AND(N121="深",OR(M121="休",N$17=1,AND(O121&lt;&gt;"準",O121&lt;&gt;"深",M121="")),OR(O121="休",AND(OR(O121="準",O121="深"),OR(P121="休",N$17=30,P$18="×")),N$17=31,O$18="×",O121="")))))),40,0))))</f>
        <v>0</v>
      </c>
      <c r="O262" s="193">
        <f t="shared" ref="O262" si="1911">IF(AND($D$1="二交代制",O$17&gt;=1,O$17&lt;=28,O121="当",P121="明",Q121="休",R121="当"),10,IF(AND($D$1="三交代制",O$17&gt;=2,O$17&lt;=30,OR(O121="準",O121="深"),OR(P121="準",P121="深"),OR(Q121="準",Q121="深")),20,IF(AND($D$1="二交代制",OR(O121="当",O121="明"),NOT(OR(AND(O121="当",OR(P121="明",O$17=31,P$18="×"),OR(Q121="休",O$17=30,O$17=31,Q$18="×")),AND(O121="明",OR(N121="当",O$17=1),OR(P121="休",O$17=31,P$18="×"))))),30,IF(AND($D$1="三交代制",N121&lt;&gt;"準",N121&lt;&gt;"深",OR(O121="準",O121="深"),(NOT(OR(AND(O121="準",OR(N121="日",N121="休",O$17=1,AND(P121&lt;&gt;"準",P121&lt;&gt;"深",N121="")),OR(P121="休",AND(P121="準",OR(Q121="休",O$17=30,Q$18="×")),O$17=31,P$18="×",P121="")),AND(O121="深",OR(N121="休",O$17=1,AND(P121&lt;&gt;"準",P121&lt;&gt;"深",N121="")),OR(P121="休",AND(OR(P121="準",P121="深"),OR(Q121="休",O$17=30,Q$18="×")),O$17=31,P$18="×",P121="")))))),40,0))))</f>
        <v>0</v>
      </c>
      <c r="P262" s="193">
        <f t="shared" ref="P262" si="1912">IF(AND($D$1="二交代制",P$17&gt;=1,P$17&lt;=28,P121="当",Q121="明",R121="休",S121="当"),10,IF(AND($D$1="三交代制",P$17&gt;=2,P$17&lt;=30,OR(P121="準",P121="深"),OR(Q121="準",Q121="深"),OR(R121="準",R121="深")),20,IF(AND($D$1="二交代制",OR(P121="当",P121="明"),NOT(OR(AND(P121="当",OR(Q121="明",P$17=31,Q$18="×"),OR(R121="休",P$17=30,P$17=31,R$18="×")),AND(P121="明",OR(O121="当",P$17=1),OR(Q121="休",P$17=31,Q$18="×"))))),30,IF(AND($D$1="三交代制",O121&lt;&gt;"準",O121&lt;&gt;"深",OR(P121="準",P121="深"),(NOT(OR(AND(P121="準",OR(O121="日",O121="休",P$17=1,AND(Q121&lt;&gt;"準",Q121&lt;&gt;"深",O121="")),OR(Q121="休",AND(Q121="準",OR(R121="休",P$17=30,R$18="×")),P$17=31,Q$18="×",Q121="")),AND(P121="深",OR(O121="休",P$17=1,AND(Q121&lt;&gt;"準",Q121&lt;&gt;"深",O121="")),OR(Q121="休",AND(OR(Q121="準",Q121="深"),OR(R121="休",P$17=30,R$18="×")),P$17=31,Q$18="×",Q121="")))))),40,0))))</f>
        <v>0</v>
      </c>
      <c r="Q262" s="193">
        <f t="shared" ref="Q262" si="1913">IF(AND($D$1="二交代制",Q$17&gt;=1,Q$17&lt;=28,Q121="当",R121="明",S121="休",T121="当"),10,IF(AND($D$1="三交代制",Q$17&gt;=2,Q$17&lt;=30,OR(Q121="準",Q121="深"),OR(R121="準",R121="深"),OR(S121="準",S121="深")),20,IF(AND($D$1="二交代制",OR(Q121="当",Q121="明"),NOT(OR(AND(Q121="当",OR(R121="明",Q$17=31,R$18="×"),OR(S121="休",Q$17=30,Q$17=31,S$18="×")),AND(Q121="明",OR(P121="当",Q$17=1),OR(R121="休",Q$17=31,R$18="×"))))),30,IF(AND($D$1="三交代制",P121&lt;&gt;"準",P121&lt;&gt;"深",OR(Q121="準",Q121="深"),(NOT(OR(AND(Q121="準",OR(P121="日",P121="休",Q$17=1,AND(R121&lt;&gt;"準",R121&lt;&gt;"深",P121="")),OR(R121="休",AND(R121="準",OR(S121="休",Q$17=30,S$18="×")),Q$17=31,R$18="×",R121="")),AND(Q121="深",OR(P121="休",Q$17=1,AND(R121&lt;&gt;"準",R121&lt;&gt;"深",P121="")),OR(R121="休",AND(OR(R121="準",R121="深"),OR(S121="休",Q$17=30,S$18="×")),Q$17=31,R$18="×",R121="")))))),40,0))))</f>
        <v>0</v>
      </c>
      <c r="R262" s="193">
        <f t="shared" ref="R262" si="1914">IF(AND($D$1="二交代制",R$17&gt;=1,R$17&lt;=28,R121="当",S121="明",T121="休",U121="当"),10,IF(AND($D$1="三交代制",R$17&gt;=2,R$17&lt;=30,OR(R121="準",R121="深"),OR(S121="準",S121="深"),OR(T121="準",T121="深")),20,IF(AND($D$1="二交代制",OR(R121="当",R121="明"),NOT(OR(AND(R121="当",OR(S121="明",R$17=31,S$18="×"),OR(T121="休",R$17=30,R$17=31,T$18="×")),AND(R121="明",OR(Q121="当",R$17=1),OR(S121="休",R$17=31,S$18="×"))))),30,IF(AND($D$1="三交代制",Q121&lt;&gt;"準",Q121&lt;&gt;"深",OR(R121="準",R121="深"),(NOT(OR(AND(R121="準",OR(Q121="日",Q121="休",R$17=1,AND(S121&lt;&gt;"準",S121&lt;&gt;"深",Q121="")),OR(S121="休",AND(S121="準",OR(T121="休",R$17=30,T$18="×")),R$17=31,S$18="×",S121="")),AND(R121="深",OR(Q121="休",R$17=1,AND(S121&lt;&gt;"準",S121&lt;&gt;"深",Q121="")),OR(S121="休",AND(OR(S121="準",S121="深"),OR(T121="休",R$17=30,T$18="×")),R$17=31,S$18="×",S121="")))))),40,0))))</f>
        <v>0</v>
      </c>
      <c r="S262" s="193">
        <f t="shared" ref="S262" si="1915">IF(AND($D$1="二交代制",S$17&gt;=1,S$17&lt;=28,S121="当",T121="明",U121="休",V121="当"),10,IF(AND($D$1="三交代制",S$17&gt;=2,S$17&lt;=30,OR(S121="準",S121="深"),OR(T121="準",T121="深"),OR(U121="準",U121="深")),20,IF(AND($D$1="二交代制",OR(S121="当",S121="明"),NOT(OR(AND(S121="当",OR(T121="明",S$17=31,T$18="×"),OR(U121="休",S$17=30,S$17=31,U$18="×")),AND(S121="明",OR(R121="当",S$17=1),OR(T121="休",S$17=31,T$18="×"))))),30,IF(AND($D$1="三交代制",R121&lt;&gt;"準",R121&lt;&gt;"深",OR(S121="準",S121="深"),(NOT(OR(AND(S121="準",OR(R121="日",R121="休",S$17=1,AND(T121&lt;&gt;"準",T121&lt;&gt;"深",R121="")),OR(T121="休",AND(T121="準",OR(U121="休",S$17=30,U$18="×")),S$17=31,T$18="×",T121="")),AND(S121="深",OR(R121="休",S$17=1,AND(T121&lt;&gt;"準",T121&lt;&gt;"深",R121="")),OR(T121="休",AND(OR(T121="準",T121="深"),OR(U121="休",S$17=30,U$18="×")),S$17=31,T$18="×",T121="")))))),40,0))))</f>
        <v>0</v>
      </c>
      <c r="T262" s="193">
        <f t="shared" ref="T262" si="1916">IF(AND($D$1="二交代制",T$17&gt;=1,T$17&lt;=28,T121="当",U121="明",V121="休",W121="当"),10,IF(AND($D$1="三交代制",T$17&gt;=2,T$17&lt;=30,OR(T121="準",T121="深"),OR(U121="準",U121="深"),OR(V121="準",V121="深")),20,IF(AND($D$1="二交代制",OR(T121="当",T121="明"),NOT(OR(AND(T121="当",OR(U121="明",T$17=31,U$18="×"),OR(V121="休",T$17=30,T$17=31,V$18="×")),AND(T121="明",OR(S121="当",T$17=1),OR(U121="休",T$17=31,U$18="×"))))),30,IF(AND($D$1="三交代制",S121&lt;&gt;"準",S121&lt;&gt;"深",OR(T121="準",T121="深"),(NOT(OR(AND(T121="準",OR(S121="日",S121="休",T$17=1,AND(U121&lt;&gt;"準",U121&lt;&gt;"深",S121="")),OR(U121="休",AND(U121="準",OR(V121="休",T$17=30,V$18="×")),T$17=31,U$18="×",U121="")),AND(T121="深",OR(S121="休",T$17=1,AND(U121&lt;&gt;"準",U121&lt;&gt;"深",S121="")),OR(U121="休",AND(OR(U121="準",U121="深"),OR(V121="休",T$17=30,V$18="×")),T$17=31,U$18="×",U121="")))))),40,0))))</f>
        <v>0</v>
      </c>
      <c r="U262" s="193">
        <f t="shared" ref="U262" si="1917">IF(AND($D$1="二交代制",U$17&gt;=1,U$17&lt;=28,U121="当",V121="明",W121="休",X121="当"),10,IF(AND($D$1="三交代制",U$17&gt;=2,U$17&lt;=30,OR(U121="準",U121="深"),OR(V121="準",V121="深"),OR(W121="準",W121="深")),20,IF(AND($D$1="二交代制",OR(U121="当",U121="明"),NOT(OR(AND(U121="当",OR(V121="明",U$17=31,V$18="×"),OR(W121="休",U$17=30,U$17=31,W$18="×")),AND(U121="明",OR(T121="当",U$17=1),OR(V121="休",U$17=31,V$18="×"))))),30,IF(AND($D$1="三交代制",T121&lt;&gt;"準",T121&lt;&gt;"深",OR(U121="準",U121="深"),(NOT(OR(AND(U121="準",OR(T121="日",T121="休",U$17=1,AND(V121&lt;&gt;"準",V121&lt;&gt;"深",T121="")),OR(V121="休",AND(V121="準",OR(W121="休",U$17=30,W$18="×")),U$17=31,V$18="×",V121="")),AND(U121="深",OR(T121="休",U$17=1,AND(V121&lt;&gt;"準",V121&lt;&gt;"深",T121="")),OR(V121="休",AND(OR(V121="準",V121="深"),OR(W121="休",U$17=30,W$18="×")),U$17=31,V$18="×",V121="")))))),40,0))))</f>
        <v>0</v>
      </c>
      <c r="V262" s="193">
        <f t="shared" ref="V262" si="1918">IF(AND($D$1="二交代制",V$17&gt;=1,V$17&lt;=28,V121="当",W121="明",X121="休",Y121="当"),10,IF(AND($D$1="三交代制",V$17&gt;=2,V$17&lt;=30,OR(V121="準",V121="深"),OR(W121="準",W121="深"),OR(X121="準",X121="深")),20,IF(AND($D$1="二交代制",OR(V121="当",V121="明"),NOT(OR(AND(V121="当",OR(W121="明",V$17=31,W$18="×"),OR(X121="休",V$17=30,V$17=31,X$18="×")),AND(V121="明",OR(U121="当",V$17=1),OR(W121="休",V$17=31,W$18="×"))))),30,IF(AND($D$1="三交代制",U121&lt;&gt;"準",U121&lt;&gt;"深",OR(V121="準",V121="深"),(NOT(OR(AND(V121="準",OR(U121="日",U121="休",V$17=1,AND(W121&lt;&gt;"準",W121&lt;&gt;"深",U121="")),OR(W121="休",AND(W121="準",OR(X121="休",V$17=30,X$18="×")),V$17=31,W$18="×",W121="")),AND(V121="深",OR(U121="休",V$17=1,AND(W121&lt;&gt;"準",W121&lt;&gt;"深",U121="")),OR(W121="休",AND(OR(W121="準",W121="深"),OR(X121="休",V$17=30,X$18="×")),V$17=31,W$18="×",W121="")))))),40,0))))</f>
        <v>0</v>
      </c>
      <c r="W262" s="193">
        <f t="shared" ref="W262" si="1919">IF(AND($D$1="二交代制",W$17&gt;=1,W$17&lt;=28,W121="当",X121="明",Y121="休",Z121="当"),10,IF(AND($D$1="三交代制",W$17&gt;=2,W$17&lt;=30,OR(W121="準",W121="深"),OR(X121="準",X121="深"),OR(Y121="準",Y121="深")),20,IF(AND($D$1="二交代制",OR(W121="当",W121="明"),NOT(OR(AND(W121="当",OR(X121="明",W$17=31,X$18="×"),OR(Y121="休",W$17=30,W$17=31,Y$18="×")),AND(W121="明",OR(V121="当",W$17=1),OR(X121="休",W$17=31,X$18="×"))))),30,IF(AND($D$1="三交代制",V121&lt;&gt;"準",V121&lt;&gt;"深",OR(W121="準",W121="深"),(NOT(OR(AND(W121="準",OR(V121="日",V121="休",W$17=1,AND(X121&lt;&gt;"準",X121&lt;&gt;"深",V121="")),OR(X121="休",AND(X121="準",OR(Y121="休",W$17=30,Y$18="×")),W$17=31,X$18="×",X121="")),AND(W121="深",OR(V121="休",W$17=1,AND(X121&lt;&gt;"準",X121&lt;&gt;"深",V121="")),OR(X121="休",AND(OR(X121="準",X121="深"),OR(Y121="休",W$17=30,Y$18="×")),W$17=31,X$18="×",X121="")))))),40,0))))</f>
        <v>0</v>
      </c>
      <c r="X262" s="193">
        <f t="shared" ref="X262" si="1920">IF(AND($D$1="二交代制",X$17&gt;=1,X$17&lt;=28,X121="当",Y121="明",Z121="休",AA121="当"),10,IF(AND($D$1="三交代制",X$17&gt;=2,X$17&lt;=30,OR(X121="準",X121="深"),OR(Y121="準",Y121="深"),OR(Z121="準",Z121="深")),20,IF(AND($D$1="二交代制",OR(X121="当",X121="明"),NOT(OR(AND(X121="当",OR(Y121="明",X$17=31,Y$18="×"),OR(Z121="休",X$17=30,X$17=31,Z$18="×")),AND(X121="明",OR(W121="当",X$17=1),OR(Y121="休",X$17=31,Y$18="×"))))),30,IF(AND($D$1="三交代制",W121&lt;&gt;"準",W121&lt;&gt;"深",OR(X121="準",X121="深"),(NOT(OR(AND(X121="準",OR(W121="日",W121="休",X$17=1,AND(Y121&lt;&gt;"準",Y121&lt;&gt;"深",W121="")),OR(Y121="休",AND(Y121="準",OR(Z121="休",X$17=30,Z$18="×")),X$17=31,Y$18="×",Y121="")),AND(X121="深",OR(W121="休",X$17=1,AND(Y121&lt;&gt;"準",Y121&lt;&gt;"深",W121="")),OR(Y121="休",AND(OR(Y121="準",Y121="深"),OR(Z121="休",X$17=30,Z$18="×")),X$17=31,Y$18="×",Y121="")))))),40,0))))</f>
        <v>0</v>
      </c>
      <c r="Y262" s="193">
        <f t="shared" ref="Y262" si="1921">IF(AND($D$1="二交代制",Y$17&gt;=1,Y$17&lt;=28,Y121="当",Z121="明",AA121="休",AB121="当"),10,IF(AND($D$1="三交代制",Y$17&gt;=2,Y$17&lt;=30,OR(Y121="準",Y121="深"),OR(Z121="準",Z121="深"),OR(AA121="準",AA121="深")),20,IF(AND($D$1="二交代制",OR(Y121="当",Y121="明"),NOT(OR(AND(Y121="当",OR(Z121="明",Y$17=31,Z$18="×"),OR(AA121="休",Y$17=30,Y$17=31,AA$18="×")),AND(Y121="明",OR(X121="当",Y$17=1),OR(Z121="休",Y$17=31,Z$18="×"))))),30,IF(AND($D$1="三交代制",X121&lt;&gt;"準",X121&lt;&gt;"深",OR(Y121="準",Y121="深"),(NOT(OR(AND(Y121="準",OR(X121="日",X121="休",Y$17=1,AND(Z121&lt;&gt;"準",Z121&lt;&gt;"深",X121="")),OR(Z121="休",AND(Z121="準",OR(AA121="休",Y$17=30,AA$18="×")),Y$17=31,Z$18="×",Z121="")),AND(Y121="深",OR(X121="休",Y$17=1,AND(Z121&lt;&gt;"準",Z121&lt;&gt;"深",X121="")),OR(Z121="休",AND(OR(Z121="準",Z121="深"),OR(AA121="休",Y$17=30,AA$18="×")),Y$17=31,Z$18="×",Z121="")))))),40,0))))</f>
        <v>0</v>
      </c>
      <c r="Z262" s="193">
        <f t="shared" ref="Z262" si="1922">IF(AND($D$1="二交代制",Z$17&gt;=1,Z$17&lt;=28,Z121="当",AA121="明",AB121="休",AC121="当"),10,IF(AND($D$1="三交代制",Z$17&gt;=2,Z$17&lt;=30,OR(Z121="準",Z121="深"),OR(AA121="準",AA121="深"),OR(AB121="準",AB121="深")),20,IF(AND($D$1="二交代制",OR(Z121="当",Z121="明"),NOT(OR(AND(Z121="当",OR(AA121="明",Z$17=31,AA$18="×"),OR(AB121="休",Z$17=30,Z$17=31,AB$18="×")),AND(Z121="明",OR(Y121="当",Z$17=1),OR(AA121="休",Z$17=31,AA$18="×"))))),30,IF(AND($D$1="三交代制",Y121&lt;&gt;"準",Y121&lt;&gt;"深",OR(Z121="準",Z121="深"),(NOT(OR(AND(Z121="準",OR(Y121="日",Y121="休",Z$17=1,AND(AA121&lt;&gt;"準",AA121&lt;&gt;"深",Y121="")),OR(AA121="休",AND(AA121="準",OR(AB121="休",Z$17=30,AB$18="×")),Z$17=31,AA$18="×",AA121="")),AND(Z121="深",OR(Y121="休",Z$17=1,AND(AA121&lt;&gt;"準",AA121&lt;&gt;"深",Y121="")),OR(AA121="休",AND(OR(AA121="準",AA121="深"),OR(AB121="休",Z$17=30,AB$18="×")),Z$17=31,AA$18="×",AA121="")))))),40,0))))</f>
        <v>0</v>
      </c>
      <c r="AA262" s="193">
        <f t="shared" ref="AA262" si="1923">IF(AND($D$1="二交代制",AA$17&gt;=1,AA$17&lt;=28,AA121="当",AB121="明",AC121="休",AD121="当"),10,IF(AND($D$1="三交代制",AA$17&gt;=2,AA$17&lt;=30,OR(AA121="準",AA121="深"),OR(AB121="準",AB121="深"),OR(AC121="準",AC121="深")),20,IF(AND($D$1="二交代制",OR(AA121="当",AA121="明"),NOT(OR(AND(AA121="当",OR(AB121="明",AA$17=31,AB$18="×"),OR(AC121="休",AA$17=30,AA$17=31,AC$18="×")),AND(AA121="明",OR(Z121="当",AA$17=1),OR(AB121="休",AA$17=31,AB$18="×"))))),30,IF(AND($D$1="三交代制",Z121&lt;&gt;"準",Z121&lt;&gt;"深",OR(AA121="準",AA121="深"),(NOT(OR(AND(AA121="準",OR(Z121="日",Z121="休",AA$17=1,AND(AB121&lt;&gt;"準",AB121&lt;&gt;"深",Z121="")),OR(AB121="休",AND(AB121="準",OR(AC121="休",AA$17=30,AC$18="×")),AA$17=31,AB$18="×",AB121="")),AND(AA121="深",OR(Z121="休",AA$17=1,AND(AB121&lt;&gt;"準",AB121&lt;&gt;"深",Z121="")),OR(AB121="休",AND(OR(AB121="準",AB121="深"),OR(AC121="休",AA$17=30,AC$18="×")),AA$17=31,AB$18="×",AB121="")))))),40,0))))</f>
        <v>0</v>
      </c>
      <c r="AB262" s="193">
        <f t="shared" ref="AB262" si="1924">IF(AND($D$1="二交代制",AB$17&gt;=1,AB$17&lt;=28,AB121="当",AC121="明",AD121="休",AE121="当"),10,IF(AND($D$1="三交代制",AB$17&gt;=2,AB$17&lt;=30,OR(AB121="準",AB121="深"),OR(AC121="準",AC121="深"),OR(AD121="準",AD121="深")),20,IF(AND($D$1="二交代制",OR(AB121="当",AB121="明"),NOT(OR(AND(AB121="当",OR(AC121="明",AB$17=31,AC$18="×"),OR(AD121="休",AB$17=30,AB$17=31,AD$18="×")),AND(AB121="明",OR(AA121="当",AB$17=1),OR(AC121="休",AB$17=31,AC$18="×"))))),30,IF(AND($D$1="三交代制",AA121&lt;&gt;"準",AA121&lt;&gt;"深",OR(AB121="準",AB121="深"),(NOT(OR(AND(AB121="準",OR(AA121="日",AA121="休",AB$17=1,AND(AC121&lt;&gt;"準",AC121&lt;&gt;"深",AA121="")),OR(AC121="休",AND(AC121="準",OR(AD121="休",AB$17=30,AD$18="×")),AB$17=31,AC$18="×",AC121="")),AND(AB121="深",OR(AA121="休",AB$17=1,AND(AC121&lt;&gt;"準",AC121&lt;&gt;"深",AA121="")),OR(AC121="休",AND(OR(AC121="準",AC121="深"),OR(AD121="休",AB$17=30,AD$18="×")),AB$17=31,AC$18="×",AC121="")))))),40,0))))</f>
        <v>0</v>
      </c>
      <c r="AC262" s="193">
        <f t="shared" ref="AC262" si="1925">IF(AND($D$1="二交代制",AC$17&gt;=1,AC$17&lt;=28,AC121="当",AD121="明",AE121="休",AF121="当"),10,IF(AND($D$1="三交代制",AC$17&gt;=2,AC$17&lt;=30,OR(AC121="準",AC121="深"),OR(AD121="準",AD121="深"),OR(AE121="準",AE121="深")),20,IF(AND($D$1="二交代制",OR(AC121="当",AC121="明"),NOT(OR(AND(AC121="当",OR(AD121="明",AC$17=31,AD$18="×"),OR(AE121="休",AC$17=30,AC$17=31,AE$18="×")),AND(AC121="明",OR(AB121="当",AC$17=1),OR(AD121="休",AC$17=31,AD$18="×"))))),30,IF(AND($D$1="三交代制",AB121&lt;&gt;"準",AB121&lt;&gt;"深",OR(AC121="準",AC121="深"),(NOT(OR(AND(AC121="準",OR(AB121="日",AB121="休",AC$17=1,AND(AD121&lt;&gt;"準",AD121&lt;&gt;"深",AB121="")),OR(AD121="休",AND(AD121="準",OR(AE121="休",AC$17=30,AE$18="×")),AC$17=31,AD$18="×",AD121="")),AND(AC121="深",OR(AB121="休",AC$17=1,AND(AD121&lt;&gt;"準",AD121&lt;&gt;"深",AB121="")),OR(AD121="休",AND(OR(AD121="準",AD121="深"),OR(AE121="休",AC$17=30,AE$18="×")),AC$17=31,AD$18="×",AD121="")))))),40,0))))</f>
        <v>0</v>
      </c>
      <c r="AD262" s="193">
        <f t="shared" ref="AD262" si="1926">IF(AND($D$1="二交代制",AD$17&gt;=1,AD$17&lt;=28,AD121="当",AE121="明",AF121="休",AG121="当"),10,IF(AND($D$1="三交代制",AD$17&gt;=2,AD$17&lt;=30,OR(AD121="準",AD121="深"),OR(AE121="準",AE121="深"),OR(AF121="準",AF121="深")),20,IF(AND($D$1="二交代制",OR(AD121="当",AD121="明"),NOT(OR(AND(AD121="当",OR(AE121="明",AD$17=31,AE$18="×"),OR(AF121="休",AD$17=30,AD$17=31,AF$18="×")),AND(AD121="明",OR(AC121="当",AD$17=1),OR(AE121="休",AD$17=31,AE$18="×"))))),30,IF(AND($D$1="三交代制",AC121&lt;&gt;"準",AC121&lt;&gt;"深",OR(AD121="準",AD121="深"),(NOT(OR(AND(AD121="準",OR(AC121="日",AC121="休",AD$17=1,AND(AE121&lt;&gt;"準",AE121&lt;&gt;"深",AC121="")),OR(AE121="休",AND(AE121="準",OR(AF121="休",AD$17=30,AF$18="×")),AD$17=31,AE$18="×",AE121="")),AND(AD121="深",OR(AC121="休",AD$17=1,AND(AE121&lt;&gt;"準",AE121&lt;&gt;"深",AC121="")),OR(AE121="休",AND(OR(AE121="準",AE121="深"),OR(AF121="休",AD$17=30,AF$18="×")),AD$17=31,AE$18="×",AE121="")))))),40,0))))</f>
        <v>0</v>
      </c>
      <c r="AE262" s="193">
        <f t="shared" ref="AE262" si="1927">IF(AND($D$1="二交代制",AE$17&gt;=1,AE$17&lt;=28,AE121="当",AF121="明",AG121="休",AH121="当"),10,IF(AND($D$1="三交代制",AE$17&gt;=2,AE$17&lt;=30,OR(AE121="準",AE121="深"),OR(AF121="準",AF121="深"),OR(AG121="準",AG121="深")),20,IF(AND($D$1="二交代制",OR(AE121="当",AE121="明"),NOT(OR(AND(AE121="当",OR(AF121="明",AE$17=31,AF$18="×"),OR(AG121="休",AE$17=30,AE$17=31,AG$18="×")),AND(AE121="明",OR(AD121="当",AE$17=1),OR(AF121="休",AE$17=31,AF$18="×"))))),30,IF(AND($D$1="三交代制",AD121&lt;&gt;"準",AD121&lt;&gt;"深",OR(AE121="準",AE121="深"),(NOT(OR(AND(AE121="準",OR(AD121="日",AD121="休",AE$17=1,AND(AF121&lt;&gt;"準",AF121&lt;&gt;"深",AD121="")),OR(AF121="休",AND(AF121="準",OR(AG121="休",AE$17=30,AG$18="×")),AE$17=31,AF$18="×",AF121="")),AND(AE121="深",OR(AD121="休",AE$17=1,AND(AF121&lt;&gt;"準",AF121&lt;&gt;"深",AD121="")),OR(AF121="休",AND(OR(AF121="準",AF121="深"),OR(AG121="休",AE$17=30,AG$18="×")),AE$17=31,AF$18="×",AF121="")))))),40,0))))</f>
        <v>0</v>
      </c>
      <c r="AF262" s="193">
        <f t="shared" ref="AF262" si="1928">IF(AND($D$1="二交代制",AF$17&gt;=1,AF$17&lt;=28,AF121="当",AG121="明",AH121="休",AI121="当"),10,IF(AND($D$1="三交代制",AF$17&gt;=2,AF$17&lt;=30,OR(AF121="準",AF121="深"),OR(AG121="準",AG121="深"),OR(AH121="準",AH121="深")),20,IF(AND($D$1="二交代制",OR(AF121="当",AF121="明"),NOT(OR(AND(AF121="当",OR(AG121="明",AF$17=31,AG$18="×"),OR(AH121="休",AF$17=30,AF$17=31,AH$18="×")),AND(AF121="明",OR(AE121="当",AF$17=1),OR(AG121="休",AF$17=31,AG$18="×"))))),30,IF(AND($D$1="三交代制",AE121&lt;&gt;"準",AE121&lt;&gt;"深",OR(AF121="準",AF121="深"),(NOT(OR(AND(AF121="準",OR(AE121="日",AE121="休",AF$17=1,AND(AG121&lt;&gt;"準",AG121&lt;&gt;"深",AE121="")),OR(AG121="休",AND(AG121="準",OR(AH121="休",AF$17=30,AH$18="×")),AF$17=31,AG$18="×",AG121="")),AND(AF121="深",OR(AE121="休",AF$17=1,AND(AG121&lt;&gt;"準",AG121&lt;&gt;"深",AE121="")),OR(AG121="休",AND(OR(AG121="準",AG121="深"),OR(AH121="休",AF$17=30,AH$18="×")),AF$17=31,AG$18="×",AG121="")))))),40,0))))</f>
        <v>0</v>
      </c>
      <c r="AG262" s="193">
        <f t="shared" ref="AG262" si="1929">IF(AND($D$1="二交代制",AG$17&gt;=1,AG$17&lt;=28,AG121="当",AH121="明",AI121="休",AJ121="当"),10,IF(AND($D$1="三交代制",AG$17&gt;=2,AG$17&lt;=30,OR(AG121="準",AG121="深"),OR(AH121="準",AH121="深"),OR(AI121="準",AI121="深")),20,IF(AND($D$1="二交代制",OR(AG121="当",AG121="明"),NOT(OR(AND(AG121="当",OR(AH121="明",AG$17=31,AH$18="×"),OR(AI121="休",AG$17=30,AG$17=31,AI$18="×")),AND(AG121="明",OR(AF121="当",AG$17=1),OR(AH121="休",AG$17=31,AH$18="×"))))),30,IF(AND($D$1="三交代制",AF121&lt;&gt;"準",AF121&lt;&gt;"深",OR(AG121="準",AG121="深"),(NOT(OR(AND(AG121="準",OR(AF121="日",AF121="休",AG$17=1,AND(AH121&lt;&gt;"準",AH121&lt;&gt;"深",AF121="")),OR(AH121="休",AND(AH121="準",OR(AI121="休",AG$17=30,AI$18="×")),AG$17=31,AH$18="×",AH121="")),AND(AG121="深",OR(AF121="休",AG$17=1,AND(AH121&lt;&gt;"準",AH121&lt;&gt;"深",AF121="")),OR(AH121="休",AND(OR(AH121="準",AH121="深"),OR(AI121="休",AG$17=30,AI$18="×")),AG$17=31,AH$18="×",AH121="")))))),40,0))))</f>
        <v>0</v>
      </c>
      <c r="AH262" s="193">
        <f t="shared" ref="AH262" si="1930">IF(AND($D$1="二交代制",AH$17&gt;=1,AH$17&lt;=28,AH121="当",AI121="明",AJ121="休",AK121="当"),10,IF(AND($D$1="三交代制",AH$17&gt;=2,AH$17&lt;=30,OR(AH121="準",AH121="深"),OR(AI121="準",AI121="深"),OR(AJ121="準",AJ121="深")),20,IF(AND($D$1="二交代制",OR(AH121="当",AH121="明"),NOT(OR(AND(AH121="当",OR(AI121="明",AH$17=31,AI$18="×"),OR(AJ121="休",AH$17=30,AH$17=31,AJ$18="×")),AND(AH121="明",OR(AG121="当",AH$17=1),OR(AI121="休",AH$17=31,AI$18="×"))))),30,IF(AND($D$1="三交代制",AG121&lt;&gt;"準",AG121&lt;&gt;"深",OR(AH121="準",AH121="深"),(NOT(OR(AND(AH121="準",OR(AG121="日",AG121="休",AH$17=1,AND(AI121&lt;&gt;"準",AI121&lt;&gt;"深",AG121="")),OR(AI121="休",AND(AI121="準",OR(AJ121="休",AH$17=30,AJ$18="×")),AH$17=31,AI$18="×",AI121="")),AND(AH121="深",OR(AG121="休",AH$17=1,AND(AI121&lt;&gt;"準",AI121&lt;&gt;"深",AG121="")),OR(AI121="休",AND(OR(AI121="準",AI121="深"),OR(AJ121="休",AH$17=30,AJ$18="×")),AH$17=31,AI$18="×",AI121="")))))),40,0))))</f>
        <v>0</v>
      </c>
      <c r="AI262" s="193">
        <f t="shared" ref="AI262" si="1931">IF(AND($D$1="二交代制",AI$17&gt;=1,AI$17&lt;=28,AI121="当",AJ121="明",AK121="休",AL121="当"),10,IF(AND($D$1="三交代制",AI$17&gt;=2,AI$17&lt;=30,OR(AI121="準",AI121="深"),OR(AJ121="準",AJ121="深"),OR(AK121="準",AK121="深")),20,IF(AND($D$1="二交代制",OR(AI121="当",AI121="明"),NOT(OR(AND(AI121="当",OR(AJ121="明",AI$17=31,AJ$18="×"),OR(AK121="休",AI$17=30,AI$17=31,AK$18="×")),AND(AI121="明",OR(AH121="当",AI$17=1),OR(AJ121="休",AI$17=31,AJ$18="×"))))),30,IF(AND($D$1="三交代制",AH121&lt;&gt;"準",AH121&lt;&gt;"深",OR(AI121="準",AI121="深"),(NOT(OR(AND(AI121="準",OR(AH121="日",AH121="休",AI$17=1,AND(AJ121&lt;&gt;"準",AJ121&lt;&gt;"深",AH121="")),OR(AJ121="休",AND(AJ121="準",OR(AK121="休",AI$17=30,AK$18="×")),AI$17=31,AJ$18="×",AJ121="")),AND(AI121="深",OR(AH121="休",AI$17=1,AND(AJ121&lt;&gt;"準",AJ121&lt;&gt;"深",AH121="")),OR(AJ121="休",AND(OR(AJ121="準",AJ121="深"),OR(AK121="休",AI$17=30,AK$18="×")),AI$17=31,AJ$18="×",AJ121="")))))),40,0))))</f>
        <v>0</v>
      </c>
      <c r="AJ262" s="193">
        <f t="shared" ref="AJ262" si="1932">IF(AND($D$1="二交代制",AJ$17&gt;=1,AJ$17&lt;=28,AJ121="当",AK121="明",AL121="休",AM121="当"),10,IF(AND($D$1="三交代制",AJ$17&gt;=2,AJ$17&lt;=30,OR(AJ121="準",AJ121="深"),OR(AK121="準",AK121="深"),OR(AL121="準",AL121="深")),20,IF(AND($D$1="二交代制",OR(AJ121="当",AJ121="明"),NOT(OR(AND(AJ121="当",OR(AK121="明",AJ$17=31,AK$18="×"),OR(AL121="休",AJ$17=30,AJ$17=31,AL$18="×")),AND(AJ121="明",OR(AI121="当",AJ$17=1),OR(AK121="休",AJ$17=31,AK$18="×"))))),30,IF(AND($D$1="三交代制",AI121&lt;&gt;"準",AI121&lt;&gt;"深",OR(AJ121="準",AJ121="深"),(NOT(OR(AND(AJ121="準",OR(AI121="日",AI121="休",AJ$17=1,AND(AK121&lt;&gt;"準",AK121&lt;&gt;"深",AI121="")),OR(AK121="休",AND(AK121="準",OR(AL121="休",AJ$17=30,AL$18="×")),AJ$17=31,AK$18="×",AK121="")),AND(AJ121="深",OR(AI121="休",AJ$17=1,AND(AK121&lt;&gt;"準",AK121&lt;&gt;"深",AI121="")),OR(AK121="休",AND(OR(AK121="準",AK121="深"),OR(AL121="休",AJ$17=30,AL$18="×")),AJ$17=31,AK$18="×",AK121="")))))),40,0))))</f>
        <v>0</v>
      </c>
      <c r="AK262" s="193">
        <f t="shared" ref="AK262" si="1933">IF(AND($D$1="二交代制",AK$17&gt;=1,AK$17&lt;=28,AK121="当",AL121="明",AM121="休",AN121="当"),10,IF(AND($D$1="三交代制",AK$17&gt;=2,AK$17&lt;=30,OR(AK121="準",AK121="深"),OR(AL121="準",AL121="深"),OR(AM121="準",AM121="深")),20,IF(AND($D$1="二交代制",OR(AK121="当",AK121="明"),NOT(OR(AND(AK121="当",OR(AL121="明",AK$17=31,AL$18="×"),OR(AM121="休",AK$17=30,AK$17=31,AM$18="×")),AND(AK121="明",OR(AJ121="当",AK$17=1),OR(AL121="休",AK$17=31,AL$18="×"))))),30,IF(AND($D$1="三交代制",AJ121&lt;&gt;"準",AJ121&lt;&gt;"深",OR(AK121="準",AK121="深"),(NOT(OR(AND(AK121="準",OR(AJ121="日",AJ121="休",AK$17=1,AND(AL121&lt;&gt;"準",AL121&lt;&gt;"深",AJ121="")),OR(AL121="休",AND(AL121="準",OR(AM121="休",AK$17=30,AM$18="×")),AK$17=31,AL$18="×",AL121="")),AND(AK121="深",OR(AJ121="休",AK$17=1,AND(AL121&lt;&gt;"準",AL121&lt;&gt;"深",AJ121="")),OR(AL121="休",AND(OR(AL121="準",AL121="深"),OR(AM121="休",AK$17=30,AM$18="×")),AK$17=31,AL$18="×",AL121="")))))),40,0))))</f>
        <v>0</v>
      </c>
      <c r="AL262" s="193">
        <f t="shared" ref="AL262" si="1934">IF(AND($D$1="二交代制",AL$17&gt;=1,AL$17&lt;=28,AL121="当",AM121="明",AN121="休",AO121="当"),10,IF(AND($D$1="三交代制",AL$17&gt;=2,AL$17&lt;=30,OR(AL121="準",AL121="深"),OR(AM121="準",AM121="深"),OR(AN121="準",AN121="深")),20,IF(AND($D$1="二交代制",OR(AL121="当",AL121="明"),NOT(OR(AND(AL121="当",OR(AM121="明",AL$17=31,AM$18="×"),OR(AN121="休",AL$17=30,AL$17=31,AN$18="×")),AND(AL121="明",OR(AK121="当",AL$17=1),OR(AM121="休",AL$17=31,AM$18="×"))))),30,IF(AND($D$1="三交代制",AK121&lt;&gt;"準",AK121&lt;&gt;"深",OR(AL121="準",AL121="深"),(NOT(OR(AND(AL121="準",OR(AK121="日",AK121="休",AL$17=1,AND(AM121&lt;&gt;"準",AM121&lt;&gt;"深",AK121="")),OR(AM121="休",AND(AM121="準",OR(AN121="休",AL$17=30,AN$18="×")),AL$17=31,AM$18="×",AM121="")),AND(AL121="深",OR(AK121="休",AL$17=1,AND(AM121&lt;&gt;"準",AM121&lt;&gt;"深",AK121="")),OR(AM121="休",AND(OR(AM121="準",AM121="深"),OR(AN121="休",AL$17=30,AN$18="×")),AL$17=31,AM$18="×",AM121="")))))),40,0))))</f>
        <v>0</v>
      </c>
      <c r="AM262" s="193">
        <f t="shared" ref="AM262" si="1935">IF(AND($D$1="二交代制",AM$17&gt;=1,AM$17&lt;=28,AM121="当",AN121="明",AO121="休",AP121="当"),10,IF(AND($D$1="三交代制",AM$17&gt;=2,AM$17&lt;=30,OR(AM121="準",AM121="深"),OR(AN121="準",AN121="深"),OR(AO121="準",AO121="深")),20,IF(AND($D$1="二交代制",OR(AM121="当",AM121="明"),NOT(OR(AND(AM121="当",OR(AN121="明",AM$17=31,AN$18="×"),OR(AO121="休",AM$17=30,AM$17=31,AO$18="×")),AND(AM121="明",OR(AL121="当",AM$17=1),OR(AN121="休",AM$17=31,AN$18="×"))))),30,IF(AND($D$1="三交代制",AL121&lt;&gt;"準",AL121&lt;&gt;"深",OR(AM121="準",AM121="深"),(NOT(OR(AND(AM121="準",OR(AL121="日",AL121="休",AM$17=1,AND(AN121&lt;&gt;"準",AN121&lt;&gt;"深",AL121="")),OR(AN121="休",AND(AN121="準",OR(AO121="休",AM$17=30,AO$18="×")),AM$17=31,AN$18="×",AN121="")),AND(AM121="深",OR(AL121="休",AM$17=1,AND(AN121&lt;&gt;"準",AN121&lt;&gt;"深",AL121="")),OR(AN121="休",AND(OR(AN121="準",AN121="深"),OR(AO121="休",AM$17=30,AO$18="×")),AM$17=31,AN$18="×",AN121="")))))),40,0))))</f>
        <v>0</v>
      </c>
      <c r="AN262" s="193">
        <f t="shared" ref="AN262" si="1936">IF(AND($D$1="二交代制",AN$17&gt;=1,AN$17&lt;=28,AN121="当",AO121="明",AP121="休",AQ121="当"),10,IF(AND($D$1="三交代制",AN$17&gt;=2,AN$17&lt;=30,OR(AN121="準",AN121="深"),OR(AO121="準",AO121="深"),OR(AP121="準",AP121="深")),20,IF(AND($D$1="二交代制",OR(AN121="当",AN121="明"),NOT(OR(AND(AN121="当",OR(AO121="明",AN$17=31,AO$18="×"),OR(AP121="休",AN$17=30,AN$17=31,AP$18="×")),AND(AN121="明",OR(AM121="当",AN$17=1),OR(AO121="休",AN$17=31,AO$18="×"))))),30,IF(AND($D$1="三交代制",AM121&lt;&gt;"準",AM121&lt;&gt;"深",OR(AN121="準",AN121="深"),(NOT(OR(AND(AN121="準",OR(AM121="日",AM121="休",AN$17=1,AND(AO121&lt;&gt;"準",AO121&lt;&gt;"深",AM121="")),OR(AO121="休",AND(AO121="準",OR(AP121="休",AN$17=30,AP$18="×")),AN$17=31,AO$18="×",AO121="")),AND(AN121="深",OR(AM121="休",AN$17=1,AND(AO121&lt;&gt;"準",AO121&lt;&gt;"深",AM121="")),OR(AO121="休",AND(OR(AO121="準",AO121="深"),OR(AP121="休",AN$17=30,AP$18="×")),AN$17=31,AO$18="×",AO121="")))))),40,0))))</f>
        <v>0</v>
      </c>
      <c r="AO262" s="193">
        <f t="shared" ref="AO262" si="1937">IF(AND($D$1="二交代制",AO$17&gt;=1,AO$17&lt;=28,AO121="当",AP121="明",AQ121="休",AR121="当"),10,IF(AND($D$1="三交代制",AO$17&gt;=2,AO$17&lt;=30,OR(AO121="準",AO121="深"),OR(AP121="準",AP121="深"),OR(AQ121="準",AQ121="深")),20,IF(AND($D$1="二交代制",OR(AO121="当",AO121="明"),NOT(OR(AND(AO121="当",OR(AP121="明",AO$17=31,AP$18="×"),OR(AQ121="休",AO$17=30,AO$17=31,AQ$18="×")),AND(AO121="明",OR(AN121="当",AO$17=1),OR(AP121="休",AO$17=31,AP$18="×"))))),30,IF(AND($D$1="三交代制",AN121&lt;&gt;"準",AN121&lt;&gt;"深",OR(AO121="準",AO121="深"),(NOT(OR(AND(AO121="準",OR(AN121="日",AN121="休",AO$17=1,AND(AP121&lt;&gt;"準",AP121&lt;&gt;"深",AN121="")),OR(AP121="休",AND(AP121="準",OR(AQ121="休",AO$17=30,AQ$18="×")),AO$17=31,AP$18="×",AP121="")),AND(AO121="深",OR(AN121="休",AO$17=1,AND(AP121&lt;&gt;"準",AP121&lt;&gt;"深",AN121="")),OR(AP121="休",AND(OR(AP121="準",AP121="深"),OR(AQ121="休",AO$17=30,AQ$18="×")),AO$17=31,AP$18="×",AP121="")))))),40,0))))</f>
        <v>0</v>
      </c>
      <c r="AP262" s="100"/>
      <c r="AQ262" s="100"/>
    </row>
    <row r="263" spans="4:43" x14ac:dyDescent="0.4">
      <c r="D263" s="104"/>
      <c r="E263" s="104"/>
      <c r="F263" s="104"/>
      <c r="G263" s="104"/>
      <c r="H263" s="104"/>
      <c r="I263" s="307"/>
      <c r="J263" s="202"/>
      <c r="K263" s="193"/>
      <c r="L263" s="193"/>
      <c r="M263" s="193"/>
      <c r="N263" s="193"/>
      <c r="O263" s="193"/>
      <c r="P263" s="193"/>
      <c r="Q263" s="193"/>
      <c r="R263" s="193"/>
      <c r="S263" s="193"/>
      <c r="T263" s="193"/>
      <c r="U263" s="193"/>
      <c r="V263" s="193"/>
      <c r="W263" s="193"/>
      <c r="X263" s="193"/>
      <c r="Y263" s="193"/>
      <c r="Z263" s="193"/>
      <c r="AA263" s="193"/>
      <c r="AB263" s="193"/>
      <c r="AC263" s="193"/>
      <c r="AD263" s="193"/>
      <c r="AE263" s="193"/>
      <c r="AF263" s="193"/>
      <c r="AG263" s="193"/>
      <c r="AH263" s="193"/>
      <c r="AI263" s="193"/>
      <c r="AJ263" s="193"/>
      <c r="AK263" s="193"/>
      <c r="AL263" s="193"/>
      <c r="AM263" s="193"/>
      <c r="AN263" s="193"/>
      <c r="AO263" s="193"/>
      <c r="AP263" s="100"/>
      <c r="AQ263" s="100"/>
    </row>
    <row r="264" spans="4:43" x14ac:dyDescent="0.4">
      <c r="D264" s="104"/>
      <c r="E264" s="104"/>
      <c r="F264" s="104"/>
      <c r="G264" s="104"/>
      <c r="H264" s="104"/>
      <c r="I264" s="307"/>
      <c r="J264" s="201" t="str">
        <f t="shared" ref="J264" si="1938">E123</f>
        <v/>
      </c>
      <c r="K264" s="193">
        <f t="shared" ref="K264" si="1939">IF(AND($D$1="二交代制",K$17&gt;=1,K$17&lt;=28,K123="当",L123="明",M123="休",N123="当"),10,IF(AND($D$1="三交代制",K$17&gt;=2,K$17&lt;=30,OR(K123="準",K123="深"),OR(L123="準",L123="深"),OR(M123="準",M123="深")),20,IF(AND($D$1="二交代制",OR(K123="当",K123="明"),NOT(OR(AND(K123="当",OR(L123="明",K$17=31,L$18="×"),OR(M123="休",K$17=30,K$17=31,M$18="×")),AND(K123="明",OR(J123="当",K$17=1),OR(L123="休",K$17=31,L$18="×"))))),30,IF(AND($D$1="三交代制",J123&lt;&gt;"準",J123&lt;&gt;"深",OR(K123="準",K123="深"),(NOT(OR(AND(K123="準",OR(J123="日",J123="休",K$17=1,AND(L123&lt;&gt;"準",L123&lt;&gt;"深",J123="")),OR(L123="休",AND(L123="準",OR(M123="休",K$17=30,M$18="×")),K$17=31,L$18="×",L123="")),AND(K123="深",OR(J123="休",K$17=1,AND(L123&lt;&gt;"準",L123&lt;&gt;"深",J123="")),OR(L123="休",AND(OR(L123="準",L123="深"),OR(M123="休",K$17=30,M$18="×")),K$17=31,L$18="×",L123="")))))),40,0))))</f>
        <v>0</v>
      </c>
      <c r="L264" s="193">
        <f t="shared" ref="L264" si="1940">IF(AND($D$1="二交代制",L$17&gt;=1,L$17&lt;=28,L123="当",M123="明",N123="休",O123="当"),10,IF(AND($D$1="三交代制",L$17&gt;=2,L$17&lt;=30,OR(L123="準",L123="深"),OR(M123="準",M123="深"),OR(N123="準",N123="深")),20,IF(AND($D$1="二交代制",OR(L123="当",L123="明"),NOT(OR(AND(L123="当",OR(M123="明",L$17=31,M$18="×"),OR(N123="休",L$17=30,L$17=31,N$18="×")),AND(L123="明",OR(K123="当",L$17=1),OR(M123="休",L$17=31,M$18="×"))))),30,IF(AND($D$1="三交代制",K123&lt;&gt;"準",K123&lt;&gt;"深",OR(L123="準",L123="深"),(NOT(OR(AND(L123="準",OR(K123="日",K123="休",L$17=1,AND(M123&lt;&gt;"準",M123&lt;&gt;"深",K123="")),OR(M123="休",AND(M123="準",OR(N123="休",L$17=30,N$18="×")),L$17=31,M$18="×",M123="")),AND(L123="深",OR(K123="休",L$17=1,AND(M123&lt;&gt;"準",M123&lt;&gt;"深",K123="")),OR(M123="休",AND(OR(M123="準",M123="深"),OR(N123="休",L$17=30,N$18="×")),L$17=31,M$18="×",M123="")))))),40,0))))</f>
        <v>0</v>
      </c>
      <c r="M264" s="193">
        <f t="shared" ref="M264" si="1941">IF(AND($D$1="二交代制",M$17&gt;=1,M$17&lt;=28,M123="当",N123="明",O123="休",P123="当"),10,IF(AND($D$1="三交代制",M$17&gt;=2,M$17&lt;=30,OR(M123="準",M123="深"),OR(N123="準",N123="深"),OR(O123="準",O123="深")),20,IF(AND($D$1="二交代制",OR(M123="当",M123="明"),NOT(OR(AND(M123="当",OR(N123="明",M$17=31,N$18="×"),OR(O123="休",M$17=30,M$17=31,O$18="×")),AND(M123="明",OR(L123="当",M$17=1),OR(N123="休",M$17=31,N$18="×"))))),30,IF(AND($D$1="三交代制",L123&lt;&gt;"準",L123&lt;&gt;"深",OR(M123="準",M123="深"),(NOT(OR(AND(M123="準",OR(L123="日",L123="休",M$17=1,AND(N123&lt;&gt;"準",N123&lt;&gt;"深",L123="")),OR(N123="休",AND(N123="準",OR(O123="休",M$17=30,O$18="×")),M$17=31,N$18="×",N123="")),AND(M123="深",OR(L123="休",M$17=1,AND(N123&lt;&gt;"準",N123&lt;&gt;"深",L123="")),OR(N123="休",AND(OR(N123="準",N123="深"),OR(O123="休",M$17=30,O$18="×")),M$17=31,N$18="×",N123="")))))),40,0))))</f>
        <v>0</v>
      </c>
      <c r="N264" s="193">
        <f t="shared" ref="N264" si="1942">IF(AND($D$1="二交代制",N$17&gt;=1,N$17&lt;=28,N123="当",O123="明",P123="休",Q123="当"),10,IF(AND($D$1="三交代制",N$17&gt;=2,N$17&lt;=30,OR(N123="準",N123="深"),OR(O123="準",O123="深"),OR(P123="準",P123="深")),20,IF(AND($D$1="二交代制",OR(N123="当",N123="明"),NOT(OR(AND(N123="当",OR(O123="明",N$17=31,O$18="×"),OR(P123="休",N$17=30,N$17=31,P$18="×")),AND(N123="明",OR(M123="当",N$17=1),OR(O123="休",N$17=31,O$18="×"))))),30,IF(AND($D$1="三交代制",M123&lt;&gt;"準",M123&lt;&gt;"深",OR(N123="準",N123="深"),(NOT(OR(AND(N123="準",OR(M123="日",M123="休",N$17=1,AND(O123&lt;&gt;"準",O123&lt;&gt;"深",M123="")),OR(O123="休",AND(O123="準",OR(P123="休",N$17=30,P$18="×")),N$17=31,O$18="×",O123="")),AND(N123="深",OR(M123="休",N$17=1,AND(O123&lt;&gt;"準",O123&lt;&gt;"深",M123="")),OR(O123="休",AND(OR(O123="準",O123="深"),OR(P123="休",N$17=30,P$18="×")),N$17=31,O$18="×",O123="")))))),40,0))))</f>
        <v>0</v>
      </c>
      <c r="O264" s="193">
        <f t="shared" ref="O264" si="1943">IF(AND($D$1="二交代制",O$17&gt;=1,O$17&lt;=28,O123="当",P123="明",Q123="休",R123="当"),10,IF(AND($D$1="三交代制",O$17&gt;=2,O$17&lt;=30,OR(O123="準",O123="深"),OR(P123="準",P123="深"),OR(Q123="準",Q123="深")),20,IF(AND($D$1="二交代制",OR(O123="当",O123="明"),NOT(OR(AND(O123="当",OR(P123="明",O$17=31,P$18="×"),OR(Q123="休",O$17=30,O$17=31,Q$18="×")),AND(O123="明",OR(N123="当",O$17=1),OR(P123="休",O$17=31,P$18="×"))))),30,IF(AND($D$1="三交代制",N123&lt;&gt;"準",N123&lt;&gt;"深",OR(O123="準",O123="深"),(NOT(OR(AND(O123="準",OR(N123="日",N123="休",O$17=1,AND(P123&lt;&gt;"準",P123&lt;&gt;"深",N123="")),OR(P123="休",AND(P123="準",OR(Q123="休",O$17=30,Q$18="×")),O$17=31,P$18="×",P123="")),AND(O123="深",OR(N123="休",O$17=1,AND(P123&lt;&gt;"準",P123&lt;&gt;"深",N123="")),OR(P123="休",AND(OR(P123="準",P123="深"),OR(Q123="休",O$17=30,Q$18="×")),O$17=31,P$18="×",P123="")))))),40,0))))</f>
        <v>0</v>
      </c>
      <c r="P264" s="193">
        <f t="shared" ref="P264" si="1944">IF(AND($D$1="二交代制",P$17&gt;=1,P$17&lt;=28,P123="当",Q123="明",R123="休",S123="当"),10,IF(AND($D$1="三交代制",P$17&gt;=2,P$17&lt;=30,OR(P123="準",P123="深"),OR(Q123="準",Q123="深"),OR(R123="準",R123="深")),20,IF(AND($D$1="二交代制",OR(P123="当",P123="明"),NOT(OR(AND(P123="当",OR(Q123="明",P$17=31,Q$18="×"),OR(R123="休",P$17=30,P$17=31,R$18="×")),AND(P123="明",OR(O123="当",P$17=1),OR(Q123="休",P$17=31,Q$18="×"))))),30,IF(AND($D$1="三交代制",O123&lt;&gt;"準",O123&lt;&gt;"深",OR(P123="準",P123="深"),(NOT(OR(AND(P123="準",OR(O123="日",O123="休",P$17=1,AND(Q123&lt;&gt;"準",Q123&lt;&gt;"深",O123="")),OR(Q123="休",AND(Q123="準",OR(R123="休",P$17=30,R$18="×")),P$17=31,Q$18="×",Q123="")),AND(P123="深",OR(O123="休",P$17=1,AND(Q123&lt;&gt;"準",Q123&lt;&gt;"深",O123="")),OR(Q123="休",AND(OR(Q123="準",Q123="深"),OR(R123="休",P$17=30,R$18="×")),P$17=31,Q$18="×",Q123="")))))),40,0))))</f>
        <v>0</v>
      </c>
      <c r="Q264" s="193">
        <f t="shared" ref="Q264" si="1945">IF(AND($D$1="二交代制",Q$17&gt;=1,Q$17&lt;=28,Q123="当",R123="明",S123="休",T123="当"),10,IF(AND($D$1="三交代制",Q$17&gt;=2,Q$17&lt;=30,OR(Q123="準",Q123="深"),OR(R123="準",R123="深"),OR(S123="準",S123="深")),20,IF(AND($D$1="二交代制",OR(Q123="当",Q123="明"),NOT(OR(AND(Q123="当",OR(R123="明",Q$17=31,R$18="×"),OR(S123="休",Q$17=30,Q$17=31,S$18="×")),AND(Q123="明",OR(P123="当",Q$17=1),OR(R123="休",Q$17=31,R$18="×"))))),30,IF(AND($D$1="三交代制",P123&lt;&gt;"準",P123&lt;&gt;"深",OR(Q123="準",Q123="深"),(NOT(OR(AND(Q123="準",OR(P123="日",P123="休",Q$17=1,AND(R123&lt;&gt;"準",R123&lt;&gt;"深",P123="")),OR(R123="休",AND(R123="準",OR(S123="休",Q$17=30,S$18="×")),Q$17=31,R$18="×",R123="")),AND(Q123="深",OR(P123="休",Q$17=1,AND(R123&lt;&gt;"準",R123&lt;&gt;"深",P123="")),OR(R123="休",AND(OR(R123="準",R123="深"),OR(S123="休",Q$17=30,S$18="×")),Q$17=31,R$18="×",R123="")))))),40,0))))</f>
        <v>0</v>
      </c>
      <c r="R264" s="193">
        <f t="shared" ref="R264" si="1946">IF(AND($D$1="二交代制",R$17&gt;=1,R$17&lt;=28,R123="当",S123="明",T123="休",U123="当"),10,IF(AND($D$1="三交代制",R$17&gt;=2,R$17&lt;=30,OR(R123="準",R123="深"),OR(S123="準",S123="深"),OR(T123="準",T123="深")),20,IF(AND($D$1="二交代制",OR(R123="当",R123="明"),NOT(OR(AND(R123="当",OR(S123="明",R$17=31,S$18="×"),OR(T123="休",R$17=30,R$17=31,T$18="×")),AND(R123="明",OR(Q123="当",R$17=1),OR(S123="休",R$17=31,S$18="×"))))),30,IF(AND($D$1="三交代制",Q123&lt;&gt;"準",Q123&lt;&gt;"深",OR(R123="準",R123="深"),(NOT(OR(AND(R123="準",OR(Q123="日",Q123="休",R$17=1,AND(S123&lt;&gt;"準",S123&lt;&gt;"深",Q123="")),OR(S123="休",AND(S123="準",OR(T123="休",R$17=30,T$18="×")),R$17=31,S$18="×",S123="")),AND(R123="深",OR(Q123="休",R$17=1,AND(S123&lt;&gt;"準",S123&lt;&gt;"深",Q123="")),OR(S123="休",AND(OR(S123="準",S123="深"),OR(T123="休",R$17=30,T$18="×")),R$17=31,S$18="×",S123="")))))),40,0))))</f>
        <v>0</v>
      </c>
      <c r="S264" s="193">
        <f t="shared" ref="S264" si="1947">IF(AND($D$1="二交代制",S$17&gt;=1,S$17&lt;=28,S123="当",T123="明",U123="休",V123="当"),10,IF(AND($D$1="三交代制",S$17&gt;=2,S$17&lt;=30,OR(S123="準",S123="深"),OR(T123="準",T123="深"),OR(U123="準",U123="深")),20,IF(AND($D$1="二交代制",OR(S123="当",S123="明"),NOT(OR(AND(S123="当",OR(T123="明",S$17=31,T$18="×"),OR(U123="休",S$17=30,S$17=31,U$18="×")),AND(S123="明",OR(R123="当",S$17=1),OR(T123="休",S$17=31,T$18="×"))))),30,IF(AND($D$1="三交代制",R123&lt;&gt;"準",R123&lt;&gt;"深",OR(S123="準",S123="深"),(NOT(OR(AND(S123="準",OR(R123="日",R123="休",S$17=1,AND(T123&lt;&gt;"準",T123&lt;&gt;"深",R123="")),OR(T123="休",AND(T123="準",OR(U123="休",S$17=30,U$18="×")),S$17=31,T$18="×",T123="")),AND(S123="深",OR(R123="休",S$17=1,AND(T123&lt;&gt;"準",T123&lt;&gt;"深",R123="")),OR(T123="休",AND(OR(T123="準",T123="深"),OR(U123="休",S$17=30,U$18="×")),S$17=31,T$18="×",T123="")))))),40,0))))</f>
        <v>0</v>
      </c>
      <c r="T264" s="193">
        <f t="shared" ref="T264" si="1948">IF(AND($D$1="二交代制",T$17&gt;=1,T$17&lt;=28,T123="当",U123="明",V123="休",W123="当"),10,IF(AND($D$1="三交代制",T$17&gt;=2,T$17&lt;=30,OR(T123="準",T123="深"),OR(U123="準",U123="深"),OR(V123="準",V123="深")),20,IF(AND($D$1="二交代制",OR(T123="当",T123="明"),NOT(OR(AND(T123="当",OR(U123="明",T$17=31,U$18="×"),OR(V123="休",T$17=30,T$17=31,V$18="×")),AND(T123="明",OR(S123="当",T$17=1),OR(U123="休",T$17=31,U$18="×"))))),30,IF(AND($D$1="三交代制",S123&lt;&gt;"準",S123&lt;&gt;"深",OR(T123="準",T123="深"),(NOT(OR(AND(T123="準",OR(S123="日",S123="休",T$17=1,AND(U123&lt;&gt;"準",U123&lt;&gt;"深",S123="")),OR(U123="休",AND(U123="準",OR(V123="休",T$17=30,V$18="×")),T$17=31,U$18="×",U123="")),AND(T123="深",OR(S123="休",T$17=1,AND(U123&lt;&gt;"準",U123&lt;&gt;"深",S123="")),OR(U123="休",AND(OR(U123="準",U123="深"),OR(V123="休",T$17=30,V$18="×")),T$17=31,U$18="×",U123="")))))),40,0))))</f>
        <v>0</v>
      </c>
      <c r="U264" s="193">
        <f t="shared" ref="U264" si="1949">IF(AND($D$1="二交代制",U$17&gt;=1,U$17&lt;=28,U123="当",V123="明",W123="休",X123="当"),10,IF(AND($D$1="三交代制",U$17&gt;=2,U$17&lt;=30,OR(U123="準",U123="深"),OR(V123="準",V123="深"),OR(W123="準",W123="深")),20,IF(AND($D$1="二交代制",OR(U123="当",U123="明"),NOT(OR(AND(U123="当",OR(V123="明",U$17=31,V$18="×"),OR(W123="休",U$17=30,U$17=31,W$18="×")),AND(U123="明",OR(T123="当",U$17=1),OR(V123="休",U$17=31,V$18="×"))))),30,IF(AND($D$1="三交代制",T123&lt;&gt;"準",T123&lt;&gt;"深",OR(U123="準",U123="深"),(NOT(OR(AND(U123="準",OR(T123="日",T123="休",U$17=1,AND(V123&lt;&gt;"準",V123&lt;&gt;"深",T123="")),OR(V123="休",AND(V123="準",OR(W123="休",U$17=30,W$18="×")),U$17=31,V$18="×",V123="")),AND(U123="深",OR(T123="休",U$17=1,AND(V123&lt;&gt;"準",V123&lt;&gt;"深",T123="")),OR(V123="休",AND(OR(V123="準",V123="深"),OR(W123="休",U$17=30,W$18="×")),U$17=31,V$18="×",V123="")))))),40,0))))</f>
        <v>0</v>
      </c>
      <c r="V264" s="193">
        <f t="shared" ref="V264" si="1950">IF(AND($D$1="二交代制",V$17&gt;=1,V$17&lt;=28,V123="当",W123="明",X123="休",Y123="当"),10,IF(AND($D$1="三交代制",V$17&gt;=2,V$17&lt;=30,OR(V123="準",V123="深"),OR(W123="準",W123="深"),OR(X123="準",X123="深")),20,IF(AND($D$1="二交代制",OR(V123="当",V123="明"),NOT(OR(AND(V123="当",OR(W123="明",V$17=31,W$18="×"),OR(X123="休",V$17=30,V$17=31,X$18="×")),AND(V123="明",OR(U123="当",V$17=1),OR(W123="休",V$17=31,W$18="×"))))),30,IF(AND($D$1="三交代制",U123&lt;&gt;"準",U123&lt;&gt;"深",OR(V123="準",V123="深"),(NOT(OR(AND(V123="準",OR(U123="日",U123="休",V$17=1,AND(W123&lt;&gt;"準",W123&lt;&gt;"深",U123="")),OR(W123="休",AND(W123="準",OR(X123="休",V$17=30,X$18="×")),V$17=31,W$18="×",W123="")),AND(V123="深",OR(U123="休",V$17=1,AND(W123&lt;&gt;"準",W123&lt;&gt;"深",U123="")),OR(W123="休",AND(OR(W123="準",W123="深"),OR(X123="休",V$17=30,X$18="×")),V$17=31,W$18="×",W123="")))))),40,0))))</f>
        <v>0</v>
      </c>
      <c r="W264" s="193">
        <f t="shared" ref="W264" si="1951">IF(AND($D$1="二交代制",W$17&gt;=1,W$17&lt;=28,W123="当",X123="明",Y123="休",Z123="当"),10,IF(AND($D$1="三交代制",W$17&gt;=2,W$17&lt;=30,OR(W123="準",W123="深"),OR(X123="準",X123="深"),OR(Y123="準",Y123="深")),20,IF(AND($D$1="二交代制",OR(W123="当",W123="明"),NOT(OR(AND(W123="当",OR(X123="明",W$17=31,X$18="×"),OR(Y123="休",W$17=30,W$17=31,Y$18="×")),AND(W123="明",OR(V123="当",W$17=1),OR(X123="休",W$17=31,X$18="×"))))),30,IF(AND($D$1="三交代制",V123&lt;&gt;"準",V123&lt;&gt;"深",OR(W123="準",W123="深"),(NOT(OR(AND(W123="準",OR(V123="日",V123="休",W$17=1,AND(X123&lt;&gt;"準",X123&lt;&gt;"深",V123="")),OR(X123="休",AND(X123="準",OR(Y123="休",W$17=30,Y$18="×")),W$17=31,X$18="×",X123="")),AND(W123="深",OR(V123="休",W$17=1,AND(X123&lt;&gt;"準",X123&lt;&gt;"深",V123="")),OR(X123="休",AND(OR(X123="準",X123="深"),OR(Y123="休",W$17=30,Y$18="×")),W$17=31,X$18="×",X123="")))))),40,0))))</f>
        <v>0</v>
      </c>
      <c r="X264" s="193">
        <f t="shared" ref="X264" si="1952">IF(AND($D$1="二交代制",X$17&gt;=1,X$17&lt;=28,X123="当",Y123="明",Z123="休",AA123="当"),10,IF(AND($D$1="三交代制",X$17&gt;=2,X$17&lt;=30,OR(X123="準",X123="深"),OR(Y123="準",Y123="深"),OR(Z123="準",Z123="深")),20,IF(AND($D$1="二交代制",OR(X123="当",X123="明"),NOT(OR(AND(X123="当",OR(Y123="明",X$17=31,Y$18="×"),OR(Z123="休",X$17=30,X$17=31,Z$18="×")),AND(X123="明",OR(W123="当",X$17=1),OR(Y123="休",X$17=31,Y$18="×"))))),30,IF(AND($D$1="三交代制",W123&lt;&gt;"準",W123&lt;&gt;"深",OR(X123="準",X123="深"),(NOT(OR(AND(X123="準",OR(W123="日",W123="休",X$17=1,AND(Y123&lt;&gt;"準",Y123&lt;&gt;"深",W123="")),OR(Y123="休",AND(Y123="準",OR(Z123="休",X$17=30,Z$18="×")),X$17=31,Y$18="×",Y123="")),AND(X123="深",OR(W123="休",X$17=1,AND(Y123&lt;&gt;"準",Y123&lt;&gt;"深",W123="")),OR(Y123="休",AND(OR(Y123="準",Y123="深"),OR(Z123="休",X$17=30,Z$18="×")),X$17=31,Y$18="×",Y123="")))))),40,0))))</f>
        <v>0</v>
      </c>
      <c r="Y264" s="193">
        <f t="shared" ref="Y264" si="1953">IF(AND($D$1="二交代制",Y$17&gt;=1,Y$17&lt;=28,Y123="当",Z123="明",AA123="休",AB123="当"),10,IF(AND($D$1="三交代制",Y$17&gt;=2,Y$17&lt;=30,OR(Y123="準",Y123="深"),OR(Z123="準",Z123="深"),OR(AA123="準",AA123="深")),20,IF(AND($D$1="二交代制",OR(Y123="当",Y123="明"),NOT(OR(AND(Y123="当",OR(Z123="明",Y$17=31,Z$18="×"),OR(AA123="休",Y$17=30,Y$17=31,AA$18="×")),AND(Y123="明",OR(X123="当",Y$17=1),OR(Z123="休",Y$17=31,Z$18="×"))))),30,IF(AND($D$1="三交代制",X123&lt;&gt;"準",X123&lt;&gt;"深",OR(Y123="準",Y123="深"),(NOT(OR(AND(Y123="準",OR(X123="日",X123="休",Y$17=1,AND(Z123&lt;&gt;"準",Z123&lt;&gt;"深",X123="")),OR(Z123="休",AND(Z123="準",OR(AA123="休",Y$17=30,AA$18="×")),Y$17=31,Z$18="×",Z123="")),AND(Y123="深",OR(X123="休",Y$17=1,AND(Z123&lt;&gt;"準",Z123&lt;&gt;"深",X123="")),OR(Z123="休",AND(OR(Z123="準",Z123="深"),OR(AA123="休",Y$17=30,AA$18="×")),Y$17=31,Z$18="×",Z123="")))))),40,0))))</f>
        <v>0</v>
      </c>
      <c r="Z264" s="193">
        <f t="shared" ref="Z264" si="1954">IF(AND($D$1="二交代制",Z$17&gt;=1,Z$17&lt;=28,Z123="当",AA123="明",AB123="休",AC123="当"),10,IF(AND($D$1="三交代制",Z$17&gt;=2,Z$17&lt;=30,OR(Z123="準",Z123="深"),OR(AA123="準",AA123="深"),OR(AB123="準",AB123="深")),20,IF(AND($D$1="二交代制",OR(Z123="当",Z123="明"),NOT(OR(AND(Z123="当",OR(AA123="明",Z$17=31,AA$18="×"),OR(AB123="休",Z$17=30,Z$17=31,AB$18="×")),AND(Z123="明",OR(Y123="当",Z$17=1),OR(AA123="休",Z$17=31,AA$18="×"))))),30,IF(AND($D$1="三交代制",Y123&lt;&gt;"準",Y123&lt;&gt;"深",OR(Z123="準",Z123="深"),(NOT(OR(AND(Z123="準",OR(Y123="日",Y123="休",Z$17=1,AND(AA123&lt;&gt;"準",AA123&lt;&gt;"深",Y123="")),OR(AA123="休",AND(AA123="準",OR(AB123="休",Z$17=30,AB$18="×")),Z$17=31,AA$18="×",AA123="")),AND(Z123="深",OR(Y123="休",Z$17=1,AND(AA123&lt;&gt;"準",AA123&lt;&gt;"深",Y123="")),OR(AA123="休",AND(OR(AA123="準",AA123="深"),OR(AB123="休",Z$17=30,AB$18="×")),Z$17=31,AA$18="×",AA123="")))))),40,0))))</f>
        <v>0</v>
      </c>
      <c r="AA264" s="193">
        <f t="shared" ref="AA264" si="1955">IF(AND($D$1="二交代制",AA$17&gt;=1,AA$17&lt;=28,AA123="当",AB123="明",AC123="休",AD123="当"),10,IF(AND($D$1="三交代制",AA$17&gt;=2,AA$17&lt;=30,OR(AA123="準",AA123="深"),OR(AB123="準",AB123="深"),OR(AC123="準",AC123="深")),20,IF(AND($D$1="二交代制",OR(AA123="当",AA123="明"),NOT(OR(AND(AA123="当",OR(AB123="明",AA$17=31,AB$18="×"),OR(AC123="休",AA$17=30,AA$17=31,AC$18="×")),AND(AA123="明",OR(Z123="当",AA$17=1),OR(AB123="休",AA$17=31,AB$18="×"))))),30,IF(AND($D$1="三交代制",Z123&lt;&gt;"準",Z123&lt;&gt;"深",OR(AA123="準",AA123="深"),(NOT(OR(AND(AA123="準",OR(Z123="日",Z123="休",AA$17=1,AND(AB123&lt;&gt;"準",AB123&lt;&gt;"深",Z123="")),OR(AB123="休",AND(AB123="準",OR(AC123="休",AA$17=30,AC$18="×")),AA$17=31,AB$18="×",AB123="")),AND(AA123="深",OR(Z123="休",AA$17=1,AND(AB123&lt;&gt;"準",AB123&lt;&gt;"深",Z123="")),OR(AB123="休",AND(OR(AB123="準",AB123="深"),OR(AC123="休",AA$17=30,AC$18="×")),AA$17=31,AB$18="×",AB123="")))))),40,0))))</f>
        <v>0</v>
      </c>
      <c r="AB264" s="193">
        <f t="shared" ref="AB264" si="1956">IF(AND($D$1="二交代制",AB$17&gt;=1,AB$17&lt;=28,AB123="当",AC123="明",AD123="休",AE123="当"),10,IF(AND($D$1="三交代制",AB$17&gt;=2,AB$17&lt;=30,OR(AB123="準",AB123="深"),OR(AC123="準",AC123="深"),OR(AD123="準",AD123="深")),20,IF(AND($D$1="二交代制",OR(AB123="当",AB123="明"),NOT(OR(AND(AB123="当",OR(AC123="明",AB$17=31,AC$18="×"),OR(AD123="休",AB$17=30,AB$17=31,AD$18="×")),AND(AB123="明",OR(AA123="当",AB$17=1),OR(AC123="休",AB$17=31,AC$18="×"))))),30,IF(AND($D$1="三交代制",AA123&lt;&gt;"準",AA123&lt;&gt;"深",OR(AB123="準",AB123="深"),(NOT(OR(AND(AB123="準",OR(AA123="日",AA123="休",AB$17=1,AND(AC123&lt;&gt;"準",AC123&lt;&gt;"深",AA123="")),OR(AC123="休",AND(AC123="準",OR(AD123="休",AB$17=30,AD$18="×")),AB$17=31,AC$18="×",AC123="")),AND(AB123="深",OR(AA123="休",AB$17=1,AND(AC123&lt;&gt;"準",AC123&lt;&gt;"深",AA123="")),OR(AC123="休",AND(OR(AC123="準",AC123="深"),OR(AD123="休",AB$17=30,AD$18="×")),AB$17=31,AC$18="×",AC123="")))))),40,0))))</f>
        <v>0</v>
      </c>
      <c r="AC264" s="193">
        <f t="shared" ref="AC264" si="1957">IF(AND($D$1="二交代制",AC$17&gt;=1,AC$17&lt;=28,AC123="当",AD123="明",AE123="休",AF123="当"),10,IF(AND($D$1="三交代制",AC$17&gt;=2,AC$17&lt;=30,OR(AC123="準",AC123="深"),OR(AD123="準",AD123="深"),OR(AE123="準",AE123="深")),20,IF(AND($D$1="二交代制",OR(AC123="当",AC123="明"),NOT(OR(AND(AC123="当",OR(AD123="明",AC$17=31,AD$18="×"),OR(AE123="休",AC$17=30,AC$17=31,AE$18="×")),AND(AC123="明",OR(AB123="当",AC$17=1),OR(AD123="休",AC$17=31,AD$18="×"))))),30,IF(AND($D$1="三交代制",AB123&lt;&gt;"準",AB123&lt;&gt;"深",OR(AC123="準",AC123="深"),(NOT(OR(AND(AC123="準",OR(AB123="日",AB123="休",AC$17=1,AND(AD123&lt;&gt;"準",AD123&lt;&gt;"深",AB123="")),OR(AD123="休",AND(AD123="準",OR(AE123="休",AC$17=30,AE$18="×")),AC$17=31,AD$18="×",AD123="")),AND(AC123="深",OR(AB123="休",AC$17=1,AND(AD123&lt;&gt;"準",AD123&lt;&gt;"深",AB123="")),OR(AD123="休",AND(OR(AD123="準",AD123="深"),OR(AE123="休",AC$17=30,AE$18="×")),AC$17=31,AD$18="×",AD123="")))))),40,0))))</f>
        <v>0</v>
      </c>
      <c r="AD264" s="193">
        <f t="shared" ref="AD264" si="1958">IF(AND($D$1="二交代制",AD$17&gt;=1,AD$17&lt;=28,AD123="当",AE123="明",AF123="休",AG123="当"),10,IF(AND($D$1="三交代制",AD$17&gt;=2,AD$17&lt;=30,OR(AD123="準",AD123="深"),OR(AE123="準",AE123="深"),OR(AF123="準",AF123="深")),20,IF(AND($D$1="二交代制",OR(AD123="当",AD123="明"),NOT(OR(AND(AD123="当",OR(AE123="明",AD$17=31,AE$18="×"),OR(AF123="休",AD$17=30,AD$17=31,AF$18="×")),AND(AD123="明",OR(AC123="当",AD$17=1),OR(AE123="休",AD$17=31,AE$18="×"))))),30,IF(AND($D$1="三交代制",AC123&lt;&gt;"準",AC123&lt;&gt;"深",OR(AD123="準",AD123="深"),(NOT(OR(AND(AD123="準",OR(AC123="日",AC123="休",AD$17=1,AND(AE123&lt;&gt;"準",AE123&lt;&gt;"深",AC123="")),OR(AE123="休",AND(AE123="準",OR(AF123="休",AD$17=30,AF$18="×")),AD$17=31,AE$18="×",AE123="")),AND(AD123="深",OR(AC123="休",AD$17=1,AND(AE123&lt;&gt;"準",AE123&lt;&gt;"深",AC123="")),OR(AE123="休",AND(OR(AE123="準",AE123="深"),OR(AF123="休",AD$17=30,AF$18="×")),AD$17=31,AE$18="×",AE123="")))))),40,0))))</f>
        <v>0</v>
      </c>
      <c r="AE264" s="193">
        <f t="shared" ref="AE264" si="1959">IF(AND($D$1="二交代制",AE$17&gt;=1,AE$17&lt;=28,AE123="当",AF123="明",AG123="休",AH123="当"),10,IF(AND($D$1="三交代制",AE$17&gt;=2,AE$17&lt;=30,OR(AE123="準",AE123="深"),OR(AF123="準",AF123="深"),OR(AG123="準",AG123="深")),20,IF(AND($D$1="二交代制",OR(AE123="当",AE123="明"),NOT(OR(AND(AE123="当",OR(AF123="明",AE$17=31,AF$18="×"),OR(AG123="休",AE$17=30,AE$17=31,AG$18="×")),AND(AE123="明",OR(AD123="当",AE$17=1),OR(AF123="休",AE$17=31,AF$18="×"))))),30,IF(AND($D$1="三交代制",AD123&lt;&gt;"準",AD123&lt;&gt;"深",OR(AE123="準",AE123="深"),(NOT(OR(AND(AE123="準",OR(AD123="日",AD123="休",AE$17=1,AND(AF123&lt;&gt;"準",AF123&lt;&gt;"深",AD123="")),OR(AF123="休",AND(AF123="準",OR(AG123="休",AE$17=30,AG$18="×")),AE$17=31,AF$18="×",AF123="")),AND(AE123="深",OR(AD123="休",AE$17=1,AND(AF123&lt;&gt;"準",AF123&lt;&gt;"深",AD123="")),OR(AF123="休",AND(OR(AF123="準",AF123="深"),OR(AG123="休",AE$17=30,AG$18="×")),AE$17=31,AF$18="×",AF123="")))))),40,0))))</f>
        <v>0</v>
      </c>
      <c r="AF264" s="193">
        <f t="shared" ref="AF264" si="1960">IF(AND($D$1="二交代制",AF$17&gt;=1,AF$17&lt;=28,AF123="当",AG123="明",AH123="休",AI123="当"),10,IF(AND($D$1="三交代制",AF$17&gt;=2,AF$17&lt;=30,OR(AF123="準",AF123="深"),OR(AG123="準",AG123="深"),OR(AH123="準",AH123="深")),20,IF(AND($D$1="二交代制",OR(AF123="当",AF123="明"),NOT(OR(AND(AF123="当",OR(AG123="明",AF$17=31,AG$18="×"),OR(AH123="休",AF$17=30,AF$17=31,AH$18="×")),AND(AF123="明",OR(AE123="当",AF$17=1),OR(AG123="休",AF$17=31,AG$18="×"))))),30,IF(AND($D$1="三交代制",AE123&lt;&gt;"準",AE123&lt;&gt;"深",OR(AF123="準",AF123="深"),(NOT(OR(AND(AF123="準",OR(AE123="日",AE123="休",AF$17=1,AND(AG123&lt;&gt;"準",AG123&lt;&gt;"深",AE123="")),OR(AG123="休",AND(AG123="準",OR(AH123="休",AF$17=30,AH$18="×")),AF$17=31,AG$18="×",AG123="")),AND(AF123="深",OR(AE123="休",AF$17=1,AND(AG123&lt;&gt;"準",AG123&lt;&gt;"深",AE123="")),OR(AG123="休",AND(OR(AG123="準",AG123="深"),OR(AH123="休",AF$17=30,AH$18="×")),AF$17=31,AG$18="×",AG123="")))))),40,0))))</f>
        <v>0</v>
      </c>
      <c r="AG264" s="193">
        <f t="shared" ref="AG264" si="1961">IF(AND($D$1="二交代制",AG$17&gt;=1,AG$17&lt;=28,AG123="当",AH123="明",AI123="休",AJ123="当"),10,IF(AND($D$1="三交代制",AG$17&gt;=2,AG$17&lt;=30,OR(AG123="準",AG123="深"),OR(AH123="準",AH123="深"),OR(AI123="準",AI123="深")),20,IF(AND($D$1="二交代制",OR(AG123="当",AG123="明"),NOT(OR(AND(AG123="当",OR(AH123="明",AG$17=31,AH$18="×"),OR(AI123="休",AG$17=30,AG$17=31,AI$18="×")),AND(AG123="明",OR(AF123="当",AG$17=1),OR(AH123="休",AG$17=31,AH$18="×"))))),30,IF(AND($D$1="三交代制",AF123&lt;&gt;"準",AF123&lt;&gt;"深",OR(AG123="準",AG123="深"),(NOT(OR(AND(AG123="準",OR(AF123="日",AF123="休",AG$17=1,AND(AH123&lt;&gt;"準",AH123&lt;&gt;"深",AF123="")),OR(AH123="休",AND(AH123="準",OR(AI123="休",AG$17=30,AI$18="×")),AG$17=31,AH$18="×",AH123="")),AND(AG123="深",OR(AF123="休",AG$17=1,AND(AH123&lt;&gt;"準",AH123&lt;&gt;"深",AF123="")),OR(AH123="休",AND(OR(AH123="準",AH123="深"),OR(AI123="休",AG$17=30,AI$18="×")),AG$17=31,AH$18="×",AH123="")))))),40,0))))</f>
        <v>0</v>
      </c>
      <c r="AH264" s="193">
        <f t="shared" ref="AH264" si="1962">IF(AND($D$1="二交代制",AH$17&gt;=1,AH$17&lt;=28,AH123="当",AI123="明",AJ123="休",AK123="当"),10,IF(AND($D$1="三交代制",AH$17&gt;=2,AH$17&lt;=30,OR(AH123="準",AH123="深"),OR(AI123="準",AI123="深"),OR(AJ123="準",AJ123="深")),20,IF(AND($D$1="二交代制",OR(AH123="当",AH123="明"),NOT(OR(AND(AH123="当",OR(AI123="明",AH$17=31,AI$18="×"),OR(AJ123="休",AH$17=30,AH$17=31,AJ$18="×")),AND(AH123="明",OR(AG123="当",AH$17=1),OR(AI123="休",AH$17=31,AI$18="×"))))),30,IF(AND($D$1="三交代制",AG123&lt;&gt;"準",AG123&lt;&gt;"深",OR(AH123="準",AH123="深"),(NOT(OR(AND(AH123="準",OR(AG123="日",AG123="休",AH$17=1,AND(AI123&lt;&gt;"準",AI123&lt;&gt;"深",AG123="")),OR(AI123="休",AND(AI123="準",OR(AJ123="休",AH$17=30,AJ$18="×")),AH$17=31,AI$18="×",AI123="")),AND(AH123="深",OR(AG123="休",AH$17=1,AND(AI123&lt;&gt;"準",AI123&lt;&gt;"深",AG123="")),OR(AI123="休",AND(OR(AI123="準",AI123="深"),OR(AJ123="休",AH$17=30,AJ$18="×")),AH$17=31,AI$18="×",AI123="")))))),40,0))))</f>
        <v>0</v>
      </c>
      <c r="AI264" s="193">
        <f t="shared" ref="AI264" si="1963">IF(AND($D$1="二交代制",AI$17&gt;=1,AI$17&lt;=28,AI123="当",AJ123="明",AK123="休",AL123="当"),10,IF(AND($D$1="三交代制",AI$17&gt;=2,AI$17&lt;=30,OR(AI123="準",AI123="深"),OR(AJ123="準",AJ123="深"),OR(AK123="準",AK123="深")),20,IF(AND($D$1="二交代制",OR(AI123="当",AI123="明"),NOT(OR(AND(AI123="当",OR(AJ123="明",AI$17=31,AJ$18="×"),OR(AK123="休",AI$17=30,AI$17=31,AK$18="×")),AND(AI123="明",OR(AH123="当",AI$17=1),OR(AJ123="休",AI$17=31,AJ$18="×"))))),30,IF(AND($D$1="三交代制",AH123&lt;&gt;"準",AH123&lt;&gt;"深",OR(AI123="準",AI123="深"),(NOT(OR(AND(AI123="準",OR(AH123="日",AH123="休",AI$17=1,AND(AJ123&lt;&gt;"準",AJ123&lt;&gt;"深",AH123="")),OR(AJ123="休",AND(AJ123="準",OR(AK123="休",AI$17=30,AK$18="×")),AI$17=31,AJ$18="×",AJ123="")),AND(AI123="深",OR(AH123="休",AI$17=1,AND(AJ123&lt;&gt;"準",AJ123&lt;&gt;"深",AH123="")),OR(AJ123="休",AND(OR(AJ123="準",AJ123="深"),OR(AK123="休",AI$17=30,AK$18="×")),AI$17=31,AJ$18="×",AJ123="")))))),40,0))))</f>
        <v>0</v>
      </c>
      <c r="AJ264" s="193">
        <f t="shared" ref="AJ264" si="1964">IF(AND($D$1="二交代制",AJ$17&gt;=1,AJ$17&lt;=28,AJ123="当",AK123="明",AL123="休",AM123="当"),10,IF(AND($D$1="三交代制",AJ$17&gt;=2,AJ$17&lt;=30,OR(AJ123="準",AJ123="深"),OR(AK123="準",AK123="深"),OR(AL123="準",AL123="深")),20,IF(AND($D$1="二交代制",OR(AJ123="当",AJ123="明"),NOT(OR(AND(AJ123="当",OR(AK123="明",AJ$17=31,AK$18="×"),OR(AL123="休",AJ$17=30,AJ$17=31,AL$18="×")),AND(AJ123="明",OR(AI123="当",AJ$17=1),OR(AK123="休",AJ$17=31,AK$18="×"))))),30,IF(AND($D$1="三交代制",AI123&lt;&gt;"準",AI123&lt;&gt;"深",OR(AJ123="準",AJ123="深"),(NOT(OR(AND(AJ123="準",OR(AI123="日",AI123="休",AJ$17=1,AND(AK123&lt;&gt;"準",AK123&lt;&gt;"深",AI123="")),OR(AK123="休",AND(AK123="準",OR(AL123="休",AJ$17=30,AL$18="×")),AJ$17=31,AK$18="×",AK123="")),AND(AJ123="深",OR(AI123="休",AJ$17=1,AND(AK123&lt;&gt;"準",AK123&lt;&gt;"深",AI123="")),OR(AK123="休",AND(OR(AK123="準",AK123="深"),OR(AL123="休",AJ$17=30,AL$18="×")),AJ$17=31,AK$18="×",AK123="")))))),40,0))))</f>
        <v>0</v>
      </c>
      <c r="AK264" s="193">
        <f t="shared" ref="AK264" si="1965">IF(AND($D$1="二交代制",AK$17&gt;=1,AK$17&lt;=28,AK123="当",AL123="明",AM123="休",AN123="当"),10,IF(AND($D$1="三交代制",AK$17&gt;=2,AK$17&lt;=30,OR(AK123="準",AK123="深"),OR(AL123="準",AL123="深"),OR(AM123="準",AM123="深")),20,IF(AND($D$1="二交代制",OR(AK123="当",AK123="明"),NOT(OR(AND(AK123="当",OR(AL123="明",AK$17=31,AL$18="×"),OR(AM123="休",AK$17=30,AK$17=31,AM$18="×")),AND(AK123="明",OR(AJ123="当",AK$17=1),OR(AL123="休",AK$17=31,AL$18="×"))))),30,IF(AND($D$1="三交代制",AJ123&lt;&gt;"準",AJ123&lt;&gt;"深",OR(AK123="準",AK123="深"),(NOT(OR(AND(AK123="準",OR(AJ123="日",AJ123="休",AK$17=1,AND(AL123&lt;&gt;"準",AL123&lt;&gt;"深",AJ123="")),OR(AL123="休",AND(AL123="準",OR(AM123="休",AK$17=30,AM$18="×")),AK$17=31,AL$18="×",AL123="")),AND(AK123="深",OR(AJ123="休",AK$17=1,AND(AL123&lt;&gt;"準",AL123&lt;&gt;"深",AJ123="")),OR(AL123="休",AND(OR(AL123="準",AL123="深"),OR(AM123="休",AK$17=30,AM$18="×")),AK$17=31,AL$18="×",AL123="")))))),40,0))))</f>
        <v>0</v>
      </c>
      <c r="AL264" s="193">
        <f t="shared" ref="AL264" si="1966">IF(AND($D$1="二交代制",AL$17&gt;=1,AL$17&lt;=28,AL123="当",AM123="明",AN123="休",AO123="当"),10,IF(AND($D$1="三交代制",AL$17&gt;=2,AL$17&lt;=30,OR(AL123="準",AL123="深"),OR(AM123="準",AM123="深"),OR(AN123="準",AN123="深")),20,IF(AND($D$1="二交代制",OR(AL123="当",AL123="明"),NOT(OR(AND(AL123="当",OR(AM123="明",AL$17=31,AM$18="×"),OR(AN123="休",AL$17=30,AL$17=31,AN$18="×")),AND(AL123="明",OR(AK123="当",AL$17=1),OR(AM123="休",AL$17=31,AM$18="×"))))),30,IF(AND($D$1="三交代制",AK123&lt;&gt;"準",AK123&lt;&gt;"深",OR(AL123="準",AL123="深"),(NOT(OR(AND(AL123="準",OR(AK123="日",AK123="休",AL$17=1,AND(AM123&lt;&gt;"準",AM123&lt;&gt;"深",AK123="")),OR(AM123="休",AND(AM123="準",OR(AN123="休",AL$17=30,AN$18="×")),AL$17=31,AM$18="×",AM123="")),AND(AL123="深",OR(AK123="休",AL$17=1,AND(AM123&lt;&gt;"準",AM123&lt;&gt;"深",AK123="")),OR(AM123="休",AND(OR(AM123="準",AM123="深"),OR(AN123="休",AL$17=30,AN$18="×")),AL$17=31,AM$18="×",AM123="")))))),40,0))))</f>
        <v>0</v>
      </c>
      <c r="AM264" s="193">
        <f t="shared" ref="AM264" si="1967">IF(AND($D$1="二交代制",AM$17&gt;=1,AM$17&lt;=28,AM123="当",AN123="明",AO123="休",AP123="当"),10,IF(AND($D$1="三交代制",AM$17&gt;=2,AM$17&lt;=30,OR(AM123="準",AM123="深"),OR(AN123="準",AN123="深"),OR(AO123="準",AO123="深")),20,IF(AND($D$1="二交代制",OR(AM123="当",AM123="明"),NOT(OR(AND(AM123="当",OR(AN123="明",AM$17=31,AN$18="×"),OR(AO123="休",AM$17=30,AM$17=31,AO$18="×")),AND(AM123="明",OR(AL123="当",AM$17=1),OR(AN123="休",AM$17=31,AN$18="×"))))),30,IF(AND($D$1="三交代制",AL123&lt;&gt;"準",AL123&lt;&gt;"深",OR(AM123="準",AM123="深"),(NOT(OR(AND(AM123="準",OR(AL123="日",AL123="休",AM$17=1,AND(AN123&lt;&gt;"準",AN123&lt;&gt;"深",AL123="")),OR(AN123="休",AND(AN123="準",OR(AO123="休",AM$17=30,AO$18="×")),AM$17=31,AN$18="×",AN123="")),AND(AM123="深",OR(AL123="休",AM$17=1,AND(AN123&lt;&gt;"準",AN123&lt;&gt;"深",AL123="")),OR(AN123="休",AND(OR(AN123="準",AN123="深"),OR(AO123="休",AM$17=30,AO$18="×")),AM$17=31,AN$18="×",AN123="")))))),40,0))))</f>
        <v>0</v>
      </c>
      <c r="AN264" s="193">
        <f t="shared" ref="AN264" si="1968">IF(AND($D$1="二交代制",AN$17&gt;=1,AN$17&lt;=28,AN123="当",AO123="明",AP123="休",AQ123="当"),10,IF(AND($D$1="三交代制",AN$17&gt;=2,AN$17&lt;=30,OR(AN123="準",AN123="深"),OR(AO123="準",AO123="深"),OR(AP123="準",AP123="深")),20,IF(AND($D$1="二交代制",OR(AN123="当",AN123="明"),NOT(OR(AND(AN123="当",OR(AO123="明",AN$17=31,AO$18="×"),OR(AP123="休",AN$17=30,AN$17=31,AP$18="×")),AND(AN123="明",OR(AM123="当",AN$17=1),OR(AO123="休",AN$17=31,AO$18="×"))))),30,IF(AND($D$1="三交代制",AM123&lt;&gt;"準",AM123&lt;&gt;"深",OR(AN123="準",AN123="深"),(NOT(OR(AND(AN123="準",OR(AM123="日",AM123="休",AN$17=1,AND(AO123&lt;&gt;"準",AO123&lt;&gt;"深",AM123="")),OR(AO123="休",AND(AO123="準",OR(AP123="休",AN$17=30,AP$18="×")),AN$17=31,AO$18="×",AO123="")),AND(AN123="深",OR(AM123="休",AN$17=1,AND(AO123&lt;&gt;"準",AO123&lt;&gt;"深",AM123="")),OR(AO123="休",AND(OR(AO123="準",AO123="深"),OR(AP123="休",AN$17=30,AP$18="×")),AN$17=31,AO$18="×",AO123="")))))),40,0))))</f>
        <v>0</v>
      </c>
      <c r="AO264" s="193">
        <f t="shared" ref="AO264" si="1969">IF(AND($D$1="二交代制",AO$17&gt;=1,AO$17&lt;=28,AO123="当",AP123="明",AQ123="休",AR123="当"),10,IF(AND($D$1="三交代制",AO$17&gt;=2,AO$17&lt;=30,OR(AO123="準",AO123="深"),OR(AP123="準",AP123="深"),OR(AQ123="準",AQ123="深")),20,IF(AND($D$1="二交代制",OR(AO123="当",AO123="明"),NOT(OR(AND(AO123="当",OR(AP123="明",AO$17=31,AP$18="×"),OR(AQ123="休",AO$17=30,AO$17=31,AQ$18="×")),AND(AO123="明",OR(AN123="当",AO$17=1),OR(AP123="休",AO$17=31,AP$18="×"))))),30,IF(AND($D$1="三交代制",AN123&lt;&gt;"準",AN123&lt;&gt;"深",OR(AO123="準",AO123="深"),(NOT(OR(AND(AO123="準",OR(AN123="日",AN123="休",AO$17=1,AND(AP123&lt;&gt;"準",AP123&lt;&gt;"深",AN123="")),OR(AP123="休",AND(AP123="準",OR(AQ123="休",AO$17=30,AQ$18="×")),AO$17=31,AP$18="×",AP123="")),AND(AO123="深",OR(AN123="休",AO$17=1,AND(AP123&lt;&gt;"準",AP123&lt;&gt;"深",AN123="")),OR(AP123="休",AND(OR(AP123="準",AP123="深"),OR(AQ123="休",AO$17=30,AQ$18="×")),AO$17=31,AP$18="×",AP123="")))))),40,0))))</f>
        <v>0</v>
      </c>
      <c r="AP264" s="100"/>
      <c r="AQ264" s="100"/>
    </row>
    <row r="265" spans="4:43" x14ac:dyDescent="0.4">
      <c r="D265" s="104"/>
      <c r="E265" s="104"/>
      <c r="F265" s="104"/>
      <c r="G265" s="104"/>
      <c r="H265" s="104"/>
      <c r="I265" s="307"/>
      <c r="J265" s="202"/>
      <c r="K265" s="193"/>
      <c r="L265" s="193"/>
      <c r="M265" s="193"/>
      <c r="N265" s="193"/>
      <c r="O265" s="193"/>
      <c r="P265" s="193"/>
      <c r="Q265" s="193"/>
      <c r="R265" s="193"/>
      <c r="S265" s="193"/>
      <c r="T265" s="193"/>
      <c r="U265" s="193"/>
      <c r="V265" s="193"/>
      <c r="W265" s="193"/>
      <c r="X265" s="193"/>
      <c r="Y265" s="193"/>
      <c r="Z265" s="193"/>
      <c r="AA265" s="193"/>
      <c r="AB265" s="193"/>
      <c r="AC265" s="193"/>
      <c r="AD265" s="193"/>
      <c r="AE265" s="193"/>
      <c r="AF265" s="193"/>
      <c r="AG265" s="193"/>
      <c r="AH265" s="193"/>
      <c r="AI265" s="193"/>
      <c r="AJ265" s="193"/>
      <c r="AK265" s="193"/>
      <c r="AL265" s="193"/>
      <c r="AM265" s="193"/>
      <c r="AN265" s="193"/>
      <c r="AO265" s="193"/>
      <c r="AP265" s="100"/>
      <c r="AQ265" s="100"/>
    </row>
    <row r="266" spans="4:43" x14ac:dyDescent="0.4">
      <c r="D266" s="104"/>
      <c r="E266" s="104"/>
      <c r="F266" s="104"/>
      <c r="G266" s="104"/>
      <c r="H266" s="104"/>
      <c r="I266" s="307"/>
      <c r="J266" s="201" t="str">
        <f t="shared" ref="J266" si="1970">E125</f>
        <v/>
      </c>
      <c r="K266" s="193">
        <f t="shared" ref="K266" si="1971">IF(AND($D$1="二交代制",K$17&gt;=1,K$17&lt;=28,K125="当",L125="明",M125="休",N125="当"),10,IF(AND($D$1="三交代制",K$17&gt;=2,K$17&lt;=30,OR(K125="準",K125="深"),OR(L125="準",L125="深"),OR(M125="準",M125="深")),20,IF(AND($D$1="二交代制",OR(K125="当",K125="明"),NOT(OR(AND(K125="当",OR(L125="明",K$17=31,L$18="×"),OR(M125="休",K$17=30,K$17=31,M$18="×")),AND(K125="明",OR(J125="当",K$17=1),OR(L125="休",K$17=31,L$18="×"))))),30,IF(AND($D$1="三交代制",J125&lt;&gt;"準",J125&lt;&gt;"深",OR(K125="準",K125="深"),(NOT(OR(AND(K125="準",OR(J125="日",J125="休",K$17=1,AND(L125&lt;&gt;"準",L125&lt;&gt;"深",J125="")),OR(L125="休",AND(L125="準",OR(M125="休",K$17=30,M$18="×")),K$17=31,L$18="×",L125="")),AND(K125="深",OR(J125="休",K$17=1,AND(L125&lt;&gt;"準",L125&lt;&gt;"深",J125="")),OR(L125="休",AND(OR(L125="準",L125="深"),OR(M125="休",K$17=30,M$18="×")),K$17=31,L$18="×",L125="")))))),40,0))))</f>
        <v>0</v>
      </c>
      <c r="L266" s="193">
        <f t="shared" ref="L266" si="1972">IF(AND($D$1="二交代制",L$17&gt;=1,L$17&lt;=28,L125="当",M125="明",N125="休",O125="当"),10,IF(AND($D$1="三交代制",L$17&gt;=2,L$17&lt;=30,OR(L125="準",L125="深"),OR(M125="準",M125="深"),OR(N125="準",N125="深")),20,IF(AND($D$1="二交代制",OR(L125="当",L125="明"),NOT(OR(AND(L125="当",OR(M125="明",L$17=31,M$18="×"),OR(N125="休",L$17=30,L$17=31,N$18="×")),AND(L125="明",OR(K125="当",L$17=1),OR(M125="休",L$17=31,M$18="×"))))),30,IF(AND($D$1="三交代制",K125&lt;&gt;"準",K125&lt;&gt;"深",OR(L125="準",L125="深"),(NOT(OR(AND(L125="準",OR(K125="日",K125="休",L$17=1,AND(M125&lt;&gt;"準",M125&lt;&gt;"深",K125="")),OR(M125="休",AND(M125="準",OR(N125="休",L$17=30,N$18="×")),L$17=31,M$18="×",M125="")),AND(L125="深",OR(K125="休",L$17=1,AND(M125&lt;&gt;"準",M125&lt;&gt;"深",K125="")),OR(M125="休",AND(OR(M125="準",M125="深"),OR(N125="休",L$17=30,N$18="×")),L$17=31,M$18="×",M125="")))))),40,0))))</f>
        <v>0</v>
      </c>
      <c r="M266" s="193">
        <f t="shared" ref="M266" si="1973">IF(AND($D$1="二交代制",M$17&gt;=1,M$17&lt;=28,M125="当",N125="明",O125="休",P125="当"),10,IF(AND($D$1="三交代制",M$17&gt;=2,M$17&lt;=30,OR(M125="準",M125="深"),OR(N125="準",N125="深"),OR(O125="準",O125="深")),20,IF(AND($D$1="二交代制",OR(M125="当",M125="明"),NOT(OR(AND(M125="当",OR(N125="明",M$17=31,N$18="×"),OR(O125="休",M$17=30,M$17=31,O$18="×")),AND(M125="明",OR(L125="当",M$17=1),OR(N125="休",M$17=31,N$18="×"))))),30,IF(AND($D$1="三交代制",L125&lt;&gt;"準",L125&lt;&gt;"深",OR(M125="準",M125="深"),(NOT(OR(AND(M125="準",OR(L125="日",L125="休",M$17=1,AND(N125&lt;&gt;"準",N125&lt;&gt;"深",L125="")),OR(N125="休",AND(N125="準",OR(O125="休",M$17=30,O$18="×")),M$17=31,N$18="×",N125="")),AND(M125="深",OR(L125="休",M$17=1,AND(N125&lt;&gt;"準",N125&lt;&gt;"深",L125="")),OR(N125="休",AND(OR(N125="準",N125="深"),OR(O125="休",M$17=30,O$18="×")),M$17=31,N$18="×",N125="")))))),40,0))))</f>
        <v>0</v>
      </c>
      <c r="N266" s="193">
        <f t="shared" ref="N266" si="1974">IF(AND($D$1="二交代制",N$17&gt;=1,N$17&lt;=28,N125="当",O125="明",P125="休",Q125="当"),10,IF(AND($D$1="三交代制",N$17&gt;=2,N$17&lt;=30,OR(N125="準",N125="深"),OR(O125="準",O125="深"),OR(P125="準",P125="深")),20,IF(AND($D$1="二交代制",OR(N125="当",N125="明"),NOT(OR(AND(N125="当",OR(O125="明",N$17=31,O$18="×"),OR(P125="休",N$17=30,N$17=31,P$18="×")),AND(N125="明",OR(M125="当",N$17=1),OR(O125="休",N$17=31,O$18="×"))))),30,IF(AND($D$1="三交代制",M125&lt;&gt;"準",M125&lt;&gt;"深",OR(N125="準",N125="深"),(NOT(OR(AND(N125="準",OR(M125="日",M125="休",N$17=1,AND(O125&lt;&gt;"準",O125&lt;&gt;"深",M125="")),OR(O125="休",AND(O125="準",OR(P125="休",N$17=30,P$18="×")),N$17=31,O$18="×",O125="")),AND(N125="深",OR(M125="休",N$17=1,AND(O125&lt;&gt;"準",O125&lt;&gt;"深",M125="")),OR(O125="休",AND(OR(O125="準",O125="深"),OR(P125="休",N$17=30,P$18="×")),N$17=31,O$18="×",O125="")))))),40,0))))</f>
        <v>0</v>
      </c>
      <c r="O266" s="193">
        <f t="shared" ref="O266" si="1975">IF(AND($D$1="二交代制",O$17&gt;=1,O$17&lt;=28,O125="当",P125="明",Q125="休",R125="当"),10,IF(AND($D$1="三交代制",O$17&gt;=2,O$17&lt;=30,OR(O125="準",O125="深"),OR(P125="準",P125="深"),OR(Q125="準",Q125="深")),20,IF(AND($D$1="二交代制",OR(O125="当",O125="明"),NOT(OR(AND(O125="当",OR(P125="明",O$17=31,P$18="×"),OR(Q125="休",O$17=30,O$17=31,Q$18="×")),AND(O125="明",OR(N125="当",O$17=1),OR(P125="休",O$17=31,P$18="×"))))),30,IF(AND($D$1="三交代制",N125&lt;&gt;"準",N125&lt;&gt;"深",OR(O125="準",O125="深"),(NOT(OR(AND(O125="準",OR(N125="日",N125="休",O$17=1,AND(P125&lt;&gt;"準",P125&lt;&gt;"深",N125="")),OR(P125="休",AND(P125="準",OR(Q125="休",O$17=30,Q$18="×")),O$17=31,P$18="×",P125="")),AND(O125="深",OR(N125="休",O$17=1,AND(P125&lt;&gt;"準",P125&lt;&gt;"深",N125="")),OR(P125="休",AND(OR(P125="準",P125="深"),OR(Q125="休",O$17=30,Q$18="×")),O$17=31,P$18="×",P125="")))))),40,0))))</f>
        <v>0</v>
      </c>
      <c r="P266" s="193">
        <f t="shared" ref="P266" si="1976">IF(AND($D$1="二交代制",P$17&gt;=1,P$17&lt;=28,P125="当",Q125="明",R125="休",S125="当"),10,IF(AND($D$1="三交代制",P$17&gt;=2,P$17&lt;=30,OR(P125="準",P125="深"),OR(Q125="準",Q125="深"),OR(R125="準",R125="深")),20,IF(AND($D$1="二交代制",OR(P125="当",P125="明"),NOT(OR(AND(P125="当",OR(Q125="明",P$17=31,Q$18="×"),OR(R125="休",P$17=30,P$17=31,R$18="×")),AND(P125="明",OR(O125="当",P$17=1),OR(Q125="休",P$17=31,Q$18="×"))))),30,IF(AND($D$1="三交代制",O125&lt;&gt;"準",O125&lt;&gt;"深",OR(P125="準",P125="深"),(NOT(OR(AND(P125="準",OR(O125="日",O125="休",P$17=1,AND(Q125&lt;&gt;"準",Q125&lt;&gt;"深",O125="")),OR(Q125="休",AND(Q125="準",OR(R125="休",P$17=30,R$18="×")),P$17=31,Q$18="×",Q125="")),AND(P125="深",OR(O125="休",P$17=1,AND(Q125&lt;&gt;"準",Q125&lt;&gt;"深",O125="")),OR(Q125="休",AND(OR(Q125="準",Q125="深"),OR(R125="休",P$17=30,R$18="×")),P$17=31,Q$18="×",Q125="")))))),40,0))))</f>
        <v>0</v>
      </c>
      <c r="Q266" s="193">
        <f t="shared" ref="Q266" si="1977">IF(AND($D$1="二交代制",Q$17&gt;=1,Q$17&lt;=28,Q125="当",R125="明",S125="休",T125="当"),10,IF(AND($D$1="三交代制",Q$17&gt;=2,Q$17&lt;=30,OR(Q125="準",Q125="深"),OR(R125="準",R125="深"),OR(S125="準",S125="深")),20,IF(AND($D$1="二交代制",OR(Q125="当",Q125="明"),NOT(OR(AND(Q125="当",OR(R125="明",Q$17=31,R$18="×"),OR(S125="休",Q$17=30,Q$17=31,S$18="×")),AND(Q125="明",OR(P125="当",Q$17=1),OR(R125="休",Q$17=31,R$18="×"))))),30,IF(AND($D$1="三交代制",P125&lt;&gt;"準",P125&lt;&gt;"深",OR(Q125="準",Q125="深"),(NOT(OR(AND(Q125="準",OR(P125="日",P125="休",Q$17=1,AND(R125&lt;&gt;"準",R125&lt;&gt;"深",P125="")),OR(R125="休",AND(R125="準",OR(S125="休",Q$17=30,S$18="×")),Q$17=31,R$18="×",R125="")),AND(Q125="深",OR(P125="休",Q$17=1,AND(R125&lt;&gt;"準",R125&lt;&gt;"深",P125="")),OR(R125="休",AND(OR(R125="準",R125="深"),OR(S125="休",Q$17=30,S$18="×")),Q$17=31,R$18="×",R125="")))))),40,0))))</f>
        <v>0</v>
      </c>
      <c r="R266" s="193">
        <f t="shared" ref="R266" si="1978">IF(AND($D$1="二交代制",R$17&gt;=1,R$17&lt;=28,R125="当",S125="明",T125="休",U125="当"),10,IF(AND($D$1="三交代制",R$17&gt;=2,R$17&lt;=30,OR(R125="準",R125="深"),OR(S125="準",S125="深"),OR(T125="準",T125="深")),20,IF(AND($D$1="二交代制",OR(R125="当",R125="明"),NOT(OR(AND(R125="当",OR(S125="明",R$17=31,S$18="×"),OR(T125="休",R$17=30,R$17=31,T$18="×")),AND(R125="明",OR(Q125="当",R$17=1),OR(S125="休",R$17=31,S$18="×"))))),30,IF(AND($D$1="三交代制",Q125&lt;&gt;"準",Q125&lt;&gt;"深",OR(R125="準",R125="深"),(NOT(OR(AND(R125="準",OR(Q125="日",Q125="休",R$17=1,AND(S125&lt;&gt;"準",S125&lt;&gt;"深",Q125="")),OR(S125="休",AND(S125="準",OR(T125="休",R$17=30,T$18="×")),R$17=31,S$18="×",S125="")),AND(R125="深",OR(Q125="休",R$17=1,AND(S125&lt;&gt;"準",S125&lt;&gt;"深",Q125="")),OR(S125="休",AND(OR(S125="準",S125="深"),OR(T125="休",R$17=30,T$18="×")),R$17=31,S$18="×",S125="")))))),40,0))))</f>
        <v>0</v>
      </c>
      <c r="S266" s="193">
        <f t="shared" ref="S266" si="1979">IF(AND($D$1="二交代制",S$17&gt;=1,S$17&lt;=28,S125="当",T125="明",U125="休",V125="当"),10,IF(AND($D$1="三交代制",S$17&gt;=2,S$17&lt;=30,OR(S125="準",S125="深"),OR(T125="準",T125="深"),OR(U125="準",U125="深")),20,IF(AND($D$1="二交代制",OR(S125="当",S125="明"),NOT(OR(AND(S125="当",OR(T125="明",S$17=31,T$18="×"),OR(U125="休",S$17=30,S$17=31,U$18="×")),AND(S125="明",OR(R125="当",S$17=1),OR(T125="休",S$17=31,T$18="×"))))),30,IF(AND($D$1="三交代制",R125&lt;&gt;"準",R125&lt;&gt;"深",OR(S125="準",S125="深"),(NOT(OR(AND(S125="準",OR(R125="日",R125="休",S$17=1,AND(T125&lt;&gt;"準",T125&lt;&gt;"深",R125="")),OR(T125="休",AND(T125="準",OR(U125="休",S$17=30,U$18="×")),S$17=31,T$18="×",T125="")),AND(S125="深",OR(R125="休",S$17=1,AND(T125&lt;&gt;"準",T125&lt;&gt;"深",R125="")),OR(T125="休",AND(OR(T125="準",T125="深"),OR(U125="休",S$17=30,U$18="×")),S$17=31,T$18="×",T125="")))))),40,0))))</f>
        <v>0</v>
      </c>
      <c r="T266" s="193">
        <f t="shared" ref="T266" si="1980">IF(AND($D$1="二交代制",T$17&gt;=1,T$17&lt;=28,T125="当",U125="明",V125="休",W125="当"),10,IF(AND($D$1="三交代制",T$17&gt;=2,T$17&lt;=30,OR(T125="準",T125="深"),OR(U125="準",U125="深"),OR(V125="準",V125="深")),20,IF(AND($D$1="二交代制",OR(T125="当",T125="明"),NOT(OR(AND(T125="当",OR(U125="明",T$17=31,U$18="×"),OR(V125="休",T$17=30,T$17=31,V$18="×")),AND(T125="明",OR(S125="当",T$17=1),OR(U125="休",T$17=31,U$18="×"))))),30,IF(AND($D$1="三交代制",S125&lt;&gt;"準",S125&lt;&gt;"深",OR(T125="準",T125="深"),(NOT(OR(AND(T125="準",OR(S125="日",S125="休",T$17=1,AND(U125&lt;&gt;"準",U125&lt;&gt;"深",S125="")),OR(U125="休",AND(U125="準",OR(V125="休",T$17=30,V$18="×")),T$17=31,U$18="×",U125="")),AND(T125="深",OR(S125="休",T$17=1,AND(U125&lt;&gt;"準",U125&lt;&gt;"深",S125="")),OR(U125="休",AND(OR(U125="準",U125="深"),OR(V125="休",T$17=30,V$18="×")),T$17=31,U$18="×",U125="")))))),40,0))))</f>
        <v>0</v>
      </c>
      <c r="U266" s="193">
        <f t="shared" ref="U266" si="1981">IF(AND($D$1="二交代制",U$17&gt;=1,U$17&lt;=28,U125="当",V125="明",W125="休",X125="当"),10,IF(AND($D$1="三交代制",U$17&gt;=2,U$17&lt;=30,OR(U125="準",U125="深"),OR(V125="準",V125="深"),OR(W125="準",W125="深")),20,IF(AND($D$1="二交代制",OR(U125="当",U125="明"),NOT(OR(AND(U125="当",OR(V125="明",U$17=31,V$18="×"),OR(W125="休",U$17=30,U$17=31,W$18="×")),AND(U125="明",OR(T125="当",U$17=1),OR(V125="休",U$17=31,V$18="×"))))),30,IF(AND($D$1="三交代制",T125&lt;&gt;"準",T125&lt;&gt;"深",OR(U125="準",U125="深"),(NOT(OR(AND(U125="準",OR(T125="日",T125="休",U$17=1,AND(V125&lt;&gt;"準",V125&lt;&gt;"深",T125="")),OR(V125="休",AND(V125="準",OR(W125="休",U$17=30,W$18="×")),U$17=31,V$18="×",V125="")),AND(U125="深",OR(T125="休",U$17=1,AND(V125&lt;&gt;"準",V125&lt;&gt;"深",T125="")),OR(V125="休",AND(OR(V125="準",V125="深"),OR(W125="休",U$17=30,W$18="×")),U$17=31,V$18="×",V125="")))))),40,0))))</f>
        <v>0</v>
      </c>
      <c r="V266" s="193">
        <f t="shared" ref="V266" si="1982">IF(AND($D$1="二交代制",V$17&gt;=1,V$17&lt;=28,V125="当",W125="明",X125="休",Y125="当"),10,IF(AND($D$1="三交代制",V$17&gt;=2,V$17&lt;=30,OR(V125="準",V125="深"),OR(W125="準",W125="深"),OR(X125="準",X125="深")),20,IF(AND($D$1="二交代制",OR(V125="当",V125="明"),NOT(OR(AND(V125="当",OR(W125="明",V$17=31,W$18="×"),OR(X125="休",V$17=30,V$17=31,X$18="×")),AND(V125="明",OR(U125="当",V$17=1),OR(W125="休",V$17=31,W$18="×"))))),30,IF(AND($D$1="三交代制",U125&lt;&gt;"準",U125&lt;&gt;"深",OR(V125="準",V125="深"),(NOT(OR(AND(V125="準",OR(U125="日",U125="休",V$17=1,AND(W125&lt;&gt;"準",W125&lt;&gt;"深",U125="")),OR(W125="休",AND(W125="準",OR(X125="休",V$17=30,X$18="×")),V$17=31,W$18="×",W125="")),AND(V125="深",OR(U125="休",V$17=1,AND(W125&lt;&gt;"準",W125&lt;&gt;"深",U125="")),OR(W125="休",AND(OR(W125="準",W125="深"),OR(X125="休",V$17=30,X$18="×")),V$17=31,W$18="×",W125="")))))),40,0))))</f>
        <v>0</v>
      </c>
      <c r="W266" s="193">
        <f t="shared" ref="W266" si="1983">IF(AND($D$1="二交代制",W$17&gt;=1,W$17&lt;=28,W125="当",X125="明",Y125="休",Z125="当"),10,IF(AND($D$1="三交代制",W$17&gt;=2,W$17&lt;=30,OR(W125="準",W125="深"),OR(X125="準",X125="深"),OR(Y125="準",Y125="深")),20,IF(AND($D$1="二交代制",OR(W125="当",W125="明"),NOT(OR(AND(W125="当",OR(X125="明",W$17=31,X$18="×"),OR(Y125="休",W$17=30,W$17=31,Y$18="×")),AND(W125="明",OR(V125="当",W$17=1),OR(X125="休",W$17=31,X$18="×"))))),30,IF(AND($D$1="三交代制",V125&lt;&gt;"準",V125&lt;&gt;"深",OR(W125="準",W125="深"),(NOT(OR(AND(W125="準",OR(V125="日",V125="休",W$17=1,AND(X125&lt;&gt;"準",X125&lt;&gt;"深",V125="")),OR(X125="休",AND(X125="準",OR(Y125="休",W$17=30,Y$18="×")),W$17=31,X$18="×",X125="")),AND(W125="深",OR(V125="休",W$17=1,AND(X125&lt;&gt;"準",X125&lt;&gt;"深",V125="")),OR(X125="休",AND(OR(X125="準",X125="深"),OR(Y125="休",W$17=30,Y$18="×")),W$17=31,X$18="×",X125="")))))),40,0))))</f>
        <v>0</v>
      </c>
      <c r="X266" s="193">
        <f t="shared" ref="X266" si="1984">IF(AND($D$1="二交代制",X$17&gt;=1,X$17&lt;=28,X125="当",Y125="明",Z125="休",AA125="当"),10,IF(AND($D$1="三交代制",X$17&gt;=2,X$17&lt;=30,OR(X125="準",X125="深"),OR(Y125="準",Y125="深"),OR(Z125="準",Z125="深")),20,IF(AND($D$1="二交代制",OR(X125="当",X125="明"),NOT(OR(AND(X125="当",OR(Y125="明",X$17=31,Y$18="×"),OR(Z125="休",X$17=30,X$17=31,Z$18="×")),AND(X125="明",OR(W125="当",X$17=1),OR(Y125="休",X$17=31,Y$18="×"))))),30,IF(AND($D$1="三交代制",W125&lt;&gt;"準",W125&lt;&gt;"深",OR(X125="準",X125="深"),(NOT(OR(AND(X125="準",OR(W125="日",W125="休",X$17=1,AND(Y125&lt;&gt;"準",Y125&lt;&gt;"深",W125="")),OR(Y125="休",AND(Y125="準",OR(Z125="休",X$17=30,Z$18="×")),X$17=31,Y$18="×",Y125="")),AND(X125="深",OR(W125="休",X$17=1,AND(Y125&lt;&gt;"準",Y125&lt;&gt;"深",W125="")),OR(Y125="休",AND(OR(Y125="準",Y125="深"),OR(Z125="休",X$17=30,Z$18="×")),X$17=31,Y$18="×",Y125="")))))),40,0))))</f>
        <v>0</v>
      </c>
      <c r="Y266" s="193">
        <f t="shared" ref="Y266" si="1985">IF(AND($D$1="二交代制",Y$17&gt;=1,Y$17&lt;=28,Y125="当",Z125="明",AA125="休",AB125="当"),10,IF(AND($D$1="三交代制",Y$17&gt;=2,Y$17&lt;=30,OR(Y125="準",Y125="深"),OR(Z125="準",Z125="深"),OR(AA125="準",AA125="深")),20,IF(AND($D$1="二交代制",OR(Y125="当",Y125="明"),NOT(OR(AND(Y125="当",OR(Z125="明",Y$17=31,Z$18="×"),OR(AA125="休",Y$17=30,Y$17=31,AA$18="×")),AND(Y125="明",OR(X125="当",Y$17=1),OR(Z125="休",Y$17=31,Z$18="×"))))),30,IF(AND($D$1="三交代制",X125&lt;&gt;"準",X125&lt;&gt;"深",OR(Y125="準",Y125="深"),(NOT(OR(AND(Y125="準",OR(X125="日",X125="休",Y$17=1,AND(Z125&lt;&gt;"準",Z125&lt;&gt;"深",X125="")),OR(Z125="休",AND(Z125="準",OR(AA125="休",Y$17=30,AA$18="×")),Y$17=31,Z$18="×",Z125="")),AND(Y125="深",OR(X125="休",Y$17=1,AND(Z125&lt;&gt;"準",Z125&lt;&gt;"深",X125="")),OR(Z125="休",AND(OR(Z125="準",Z125="深"),OR(AA125="休",Y$17=30,AA$18="×")),Y$17=31,Z$18="×",Z125="")))))),40,0))))</f>
        <v>0</v>
      </c>
      <c r="Z266" s="193">
        <f t="shared" ref="Z266" si="1986">IF(AND($D$1="二交代制",Z$17&gt;=1,Z$17&lt;=28,Z125="当",AA125="明",AB125="休",AC125="当"),10,IF(AND($D$1="三交代制",Z$17&gt;=2,Z$17&lt;=30,OR(Z125="準",Z125="深"),OR(AA125="準",AA125="深"),OR(AB125="準",AB125="深")),20,IF(AND($D$1="二交代制",OR(Z125="当",Z125="明"),NOT(OR(AND(Z125="当",OR(AA125="明",Z$17=31,AA$18="×"),OR(AB125="休",Z$17=30,Z$17=31,AB$18="×")),AND(Z125="明",OR(Y125="当",Z$17=1),OR(AA125="休",Z$17=31,AA$18="×"))))),30,IF(AND($D$1="三交代制",Y125&lt;&gt;"準",Y125&lt;&gt;"深",OR(Z125="準",Z125="深"),(NOT(OR(AND(Z125="準",OR(Y125="日",Y125="休",Z$17=1,AND(AA125&lt;&gt;"準",AA125&lt;&gt;"深",Y125="")),OR(AA125="休",AND(AA125="準",OR(AB125="休",Z$17=30,AB$18="×")),Z$17=31,AA$18="×",AA125="")),AND(Z125="深",OR(Y125="休",Z$17=1,AND(AA125&lt;&gt;"準",AA125&lt;&gt;"深",Y125="")),OR(AA125="休",AND(OR(AA125="準",AA125="深"),OR(AB125="休",Z$17=30,AB$18="×")),Z$17=31,AA$18="×",AA125="")))))),40,0))))</f>
        <v>0</v>
      </c>
      <c r="AA266" s="193">
        <f t="shared" ref="AA266" si="1987">IF(AND($D$1="二交代制",AA$17&gt;=1,AA$17&lt;=28,AA125="当",AB125="明",AC125="休",AD125="当"),10,IF(AND($D$1="三交代制",AA$17&gt;=2,AA$17&lt;=30,OR(AA125="準",AA125="深"),OR(AB125="準",AB125="深"),OR(AC125="準",AC125="深")),20,IF(AND($D$1="二交代制",OR(AA125="当",AA125="明"),NOT(OR(AND(AA125="当",OR(AB125="明",AA$17=31,AB$18="×"),OR(AC125="休",AA$17=30,AA$17=31,AC$18="×")),AND(AA125="明",OR(Z125="当",AA$17=1),OR(AB125="休",AA$17=31,AB$18="×"))))),30,IF(AND($D$1="三交代制",Z125&lt;&gt;"準",Z125&lt;&gt;"深",OR(AA125="準",AA125="深"),(NOT(OR(AND(AA125="準",OR(Z125="日",Z125="休",AA$17=1,AND(AB125&lt;&gt;"準",AB125&lt;&gt;"深",Z125="")),OR(AB125="休",AND(AB125="準",OR(AC125="休",AA$17=30,AC$18="×")),AA$17=31,AB$18="×",AB125="")),AND(AA125="深",OR(Z125="休",AA$17=1,AND(AB125&lt;&gt;"準",AB125&lt;&gt;"深",Z125="")),OR(AB125="休",AND(OR(AB125="準",AB125="深"),OR(AC125="休",AA$17=30,AC$18="×")),AA$17=31,AB$18="×",AB125="")))))),40,0))))</f>
        <v>0</v>
      </c>
      <c r="AB266" s="193">
        <f t="shared" ref="AB266" si="1988">IF(AND($D$1="二交代制",AB$17&gt;=1,AB$17&lt;=28,AB125="当",AC125="明",AD125="休",AE125="当"),10,IF(AND($D$1="三交代制",AB$17&gt;=2,AB$17&lt;=30,OR(AB125="準",AB125="深"),OR(AC125="準",AC125="深"),OR(AD125="準",AD125="深")),20,IF(AND($D$1="二交代制",OR(AB125="当",AB125="明"),NOT(OR(AND(AB125="当",OR(AC125="明",AB$17=31,AC$18="×"),OR(AD125="休",AB$17=30,AB$17=31,AD$18="×")),AND(AB125="明",OR(AA125="当",AB$17=1),OR(AC125="休",AB$17=31,AC$18="×"))))),30,IF(AND($D$1="三交代制",AA125&lt;&gt;"準",AA125&lt;&gt;"深",OR(AB125="準",AB125="深"),(NOT(OR(AND(AB125="準",OR(AA125="日",AA125="休",AB$17=1,AND(AC125&lt;&gt;"準",AC125&lt;&gt;"深",AA125="")),OR(AC125="休",AND(AC125="準",OR(AD125="休",AB$17=30,AD$18="×")),AB$17=31,AC$18="×",AC125="")),AND(AB125="深",OR(AA125="休",AB$17=1,AND(AC125&lt;&gt;"準",AC125&lt;&gt;"深",AA125="")),OR(AC125="休",AND(OR(AC125="準",AC125="深"),OR(AD125="休",AB$17=30,AD$18="×")),AB$17=31,AC$18="×",AC125="")))))),40,0))))</f>
        <v>0</v>
      </c>
      <c r="AC266" s="193">
        <f t="shared" ref="AC266" si="1989">IF(AND($D$1="二交代制",AC$17&gt;=1,AC$17&lt;=28,AC125="当",AD125="明",AE125="休",AF125="当"),10,IF(AND($D$1="三交代制",AC$17&gt;=2,AC$17&lt;=30,OR(AC125="準",AC125="深"),OR(AD125="準",AD125="深"),OR(AE125="準",AE125="深")),20,IF(AND($D$1="二交代制",OR(AC125="当",AC125="明"),NOT(OR(AND(AC125="当",OR(AD125="明",AC$17=31,AD$18="×"),OR(AE125="休",AC$17=30,AC$17=31,AE$18="×")),AND(AC125="明",OR(AB125="当",AC$17=1),OR(AD125="休",AC$17=31,AD$18="×"))))),30,IF(AND($D$1="三交代制",AB125&lt;&gt;"準",AB125&lt;&gt;"深",OR(AC125="準",AC125="深"),(NOT(OR(AND(AC125="準",OR(AB125="日",AB125="休",AC$17=1,AND(AD125&lt;&gt;"準",AD125&lt;&gt;"深",AB125="")),OR(AD125="休",AND(AD125="準",OR(AE125="休",AC$17=30,AE$18="×")),AC$17=31,AD$18="×",AD125="")),AND(AC125="深",OR(AB125="休",AC$17=1,AND(AD125&lt;&gt;"準",AD125&lt;&gt;"深",AB125="")),OR(AD125="休",AND(OR(AD125="準",AD125="深"),OR(AE125="休",AC$17=30,AE$18="×")),AC$17=31,AD$18="×",AD125="")))))),40,0))))</f>
        <v>0</v>
      </c>
      <c r="AD266" s="193">
        <f t="shared" ref="AD266" si="1990">IF(AND($D$1="二交代制",AD$17&gt;=1,AD$17&lt;=28,AD125="当",AE125="明",AF125="休",AG125="当"),10,IF(AND($D$1="三交代制",AD$17&gt;=2,AD$17&lt;=30,OR(AD125="準",AD125="深"),OR(AE125="準",AE125="深"),OR(AF125="準",AF125="深")),20,IF(AND($D$1="二交代制",OR(AD125="当",AD125="明"),NOT(OR(AND(AD125="当",OR(AE125="明",AD$17=31,AE$18="×"),OR(AF125="休",AD$17=30,AD$17=31,AF$18="×")),AND(AD125="明",OR(AC125="当",AD$17=1),OR(AE125="休",AD$17=31,AE$18="×"))))),30,IF(AND($D$1="三交代制",AC125&lt;&gt;"準",AC125&lt;&gt;"深",OR(AD125="準",AD125="深"),(NOT(OR(AND(AD125="準",OR(AC125="日",AC125="休",AD$17=1,AND(AE125&lt;&gt;"準",AE125&lt;&gt;"深",AC125="")),OR(AE125="休",AND(AE125="準",OR(AF125="休",AD$17=30,AF$18="×")),AD$17=31,AE$18="×",AE125="")),AND(AD125="深",OR(AC125="休",AD$17=1,AND(AE125&lt;&gt;"準",AE125&lt;&gt;"深",AC125="")),OR(AE125="休",AND(OR(AE125="準",AE125="深"),OR(AF125="休",AD$17=30,AF$18="×")),AD$17=31,AE$18="×",AE125="")))))),40,0))))</f>
        <v>0</v>
      </c>
      <c r="AE266" s="193">
        <f t="shared" ref="AE266" si="1991">IF(AND($D$1="二交代制",AE$17&gt;=1,AE$17&lt;=28,AE125="当",AF125="明",AG125="休",AH125="当"),10,IF(AND($D$1="三交代制",AE$17&gt;=2,AE$17&lt;=30,OR(AE125="準",AE125="深"),OR(AF125="準",AF125="深"),OR(AG125="準",AG125="深")),20,IF(AND($D$1="二交代制",OR(AE125="当",AE125="明"),NOT(OR(AND(AE125="当",OR(AF125="明",AE$17=31,AF$18="×"),OR(AG125="休",AE$17=30,AE$17=31,AG$18="×")),AND(AE125="明",OR(AD125="当",AE$17=1),OR(AF125="休",AE$17=31,AF$18="×"))))),30,IF(AND($D$1="三交代制",AD125&lt;&gt;"準",AD125&lt;&gt;"深",OR(AE125="準",AE125="深"),(NOT(OR(AND(AE125="準",OR(AD125="日",AD125="休",AE$17=1,AND(AF125&lt;&gt;"準",AF125&lt;&gt;"深",AD125="")),OR(AF125="休",AND(AF125="準",OR(AG125="休",AE$17=30,AG$18="×")),AE$17=31,AF$18="×",AF125="")),AND(AE125="深",OR(AD125="休",AE$17=1,AND(AF125&lt;&gt;"準",AF125&lt;&gt;"深",AD125="")),OR(AF125="休",AND(OR(AF125="準",AF125="深"),OR(AG125="休",AE$17=30,AG$18="×")),AE$17=31,AF$18="×",AF125="")))))),40,0))))</f>
        <v>0</v>
      </c>
      <c r="AF266" s="193">
        <f t="shared" ref="AF266" si="1992">IF(AND($D$1="二交代制",AF$17&gt;=1,AF$17&lt;=28,AF125="当",AG125="明",AH125="休",AI125="当"),10,IF(AND($D$1="三交代制",AF$17&gt;=2,AF$17&lt;=30,OR(AF125="準",AF125="深"),OR(AG125="準",AG125="深"),OR(AH125="準",AH125="深")),20,IF(AND($D$1="二交代制",OR(AF125="当",AF125="明"),NOT(OR(AND(AF125="当",OR(AG125="明",AF$17=31,AG$18="×"),OR(AH125="休",AF$17=30,AF$17=31,AH$18="×")),AND(AF125="明",OR(AE125="当",AF$17=1),OR(AG125="休",AF$17=31,AG$18="×"))))),30,IF(AND($D$1="三交代制",AE125&lt;&gt;"準",AE125&lt;&gt;"深",OR(AF125="準",AF125="深"),(NOT(OR(AND(AF125="準",OR(AE125="日",AE125="休",AF$17=1,AND(AG125&lt;&gt;"準",AG125&lt;&gt;"深",AE125="")),OR(AG125="休",AND(AG125="準",OR(AH125="休",AF$17=30,AH$18="×")),AF$17=31,AG$18="×",AG125="")),AND(AF125="深",OR(AE125="休",AF$17=1,AND(AG125&lt;&gt;"準",AG125&lt;&gt;"深",AE125="")),OR(AG125="休",AND(OR(AG125="準",AG125="深"),OR(AH125="休",AF$17=30,AH$18="×")),AF$17=31,AG$18="×",AG125="")))))),40,0))))</f>
        <v>0</v>
      </c>
      <c r="AG266" s="193">
        <f t="shared" ref="AG266" si="1993">IF(AND($D$1="二交代制",AG$17&gt;=1,AG$17&lt;=28,AG125="当",AH125="明",AI125="休",AJ125="当"),10,IF(AND($D$1="三交代制",AG$17&gt;=2,AG$17&lt;=30,OR(AG125="準",AG125="深"),OR(AH125="準",AH125="深"),OR(AI125="準",AI125="深")),20,IF(AND($D$1="二交代制",OR(AG125="当",AG125="明"),NOT(OR(AND(AG125="当",OR(AH125="明",AG$17=31,AH$18="×"),OR(AI125="休",AG$17=30,AG$17=31,AI$18="×")),AND(AG125="明",OR(AF125="当",AG$17=1),OR(AH125="休",AG$17=31,AH$18="×"))))),30,IF(AND($D$1="三交代制",AF125&lt;&gt;"準",AF125&lt;&gt;"深",OR(AG125="準",AG125="深"),(NOT(OR(AND(AG125="準",OR(AF125="日",AF125="休",AG$17=1,AND(AH125&lt;&gt;"準",AH125&lt;&gt;"深",AF125="")),OR(AH125="休",AND(AH125="準",OR(AI125="休",AG$17=30,AI$18="×")),AG$17=31,AH$18="×",AH125="")),AND(AG125="深",OR(AF125="休",AG$17=1,AND(AH125&lt;&gt;"準",AH125&lt;&gt;"深",AF125="")),OR(AH125="休",AND(OR(AH125="準",AH125="深"),OR(AI125="休",AG$17=30,AI$18="×")),AG$17=31,AH$18="×",AH125="")))))),40,0))))</f>
        <v>0</v>
      </c>
      <c r="AH266" s="193">
        <f t="shared" ref="AH266" si="1994">IF(AND($D$1="二交代制",AH$17&gt;=1,AH$17&lt;=28,AH125="当",AI125="明",AJ125="休",AK125="当"),10,IF(AND($D$1="三交代制",AH$17&gt;=2,AH$17&lt;=30,OR(AH125="準",AH125="深"),OR(AI125="準",AI125="深"),OR(AJ125="準",AJ125="深")),20,IF(AND($D$1="二交代制",OR(AH125="当",AH125="明"),NOT(OR(AND(AH125="当",OR(AI125="明",AH$17=31,AI$18="×"),OR(AJ125="休",AH$17=30,AH$17=31,AJ$18="×")),AND(AH125="明",OR(AG125="当",AH$17=1),OR(AI125="休",AH$17=31,AI$18="×"))))),30,IF(AND($D$1="三交代制",AG125&lt;&gt;"準",AG125&lt;&gt;"深",OR(AH125="準",AH125="深"),(NOT(OR(AND(AH125="準",OR(AG125="日",AG125="休",AH$17=1,AND(AI125&lt;&gt;"準",AI125&lt;&gt;"深",AG125="")),OR(AI125="休",AND(AI125="準",OR(AJ125="休",AH$17=30,AJ$18="×")),AH$17=31,AI$18="×",AI125="")),AND(AH125="深",OR(AG125="休",AH$17=1,AND(AI125&lt;&gt;"準",AI125&lt;&gt;"深",AG125="")),OR(AI125="休",AND(OR(AI125="準",AI125="深"),OR(AJ125="休",AH$17=30,AJ$18="×")),AH$17=31,AI$18="×",AI125="")))))),40,0))))</f>
        <v>0</v>
      </c>
      <c r="AI266" s="193">
        <f t="shared" ref="AI266" si="1995">IF(AND($D$1="二交代制",AI$17&gt;=1,AI$17&lt;=28,AI125="当",AJ125="明",AK125="休",AL125="当"),10,IF(AND($D$1="三交代制",AI$17&gt;=2,AI$17&lt;=30,OR(AI125="準",AI125="深"),OR(AJ125="準",AJ125="深"),OR(AK125="準",AK125="深")),20,IF(AND($D$1="二交代制",OR(AI125="当",AI125="明"),NOT(OR(AND(AI125="当",OR(AJ125="明",AI$17=31,AJ$18="×"),OR(AK125="休",AI$17=30,AI$17=31,AK$18="×")),AND(AI125="明",OR(AH125="当",AI$17=1),OR(AJ125="休",AI$17=31,AJ$18="×"))))),30,IF(AND($D$1="三交代制",AH125&lt;&gt;"準",AH125&lt;&gt;"深",OR(AI125="準",AI125="深"),(NOT(OR(AND(AI125="準",OR(AH125="日",AH125="休",AI$17=1,AND(AJ125&lt;&gt;"準",AJ125&lt;&gt;"深",AH125="")),OR(AJ125="休",AND(AJ125="準",OR(AK125="休",AI$17=30,AK$18="×")),AI$17=31,AJ$18="×",AJ125="")),AND(AI125="深",OR(AH125="休",AI$17=1,AND(AJ125&lt;&gt;"準",AJ125&lt;&gt;"深",AH125="")),OR(AJ125="休",AND(OR(AJ125="準",AJ125="深"),OR(AK125="休",AI$17=30,AK$18="×")),AI$17=31,AJ$18="×",AJ125="")))))),40,0))))</f>
        <v>0</v>
      </c>
      <c r="AJ266" s="193">
        <f t="shared" ref="AJ266" si="1996">IF(AND($D$1="二交代制",AJ$17&gt;=1,AJ$17&lt;=28,AJ125="当",AK125="明",AL125="休",AM125="当"),10,IF(AND($D$1="三交代制",AJ$17&gt;=2,AJ$17&lt;=30,OR(AJ125="準",AJ125="深"),OR(AK125="準",AK125="深"),OR(AL125="準",AL125="深")),20,IF(AND($D$1="二交代制",OR(AJ125="当",AJ125="明"),NOT(OR(AND(AJ125="当",OR(AK125="明",AJ$17=31,AK$18="×"),OR(AL125="休",AJ$17=30,AJ$17=31,AL$18="×")),AND(AJ125="明",OR(AI125="当",AJ$17=1),OR(AK125="休",AJ$17=31,AK$18="×"))))),30,IF(AND($D$1="三交代制",AI125&lt;&gt;"準",AI125&lt;&gt;"深",OR(AJ125="準",AJ125="深"),(NOT(OR(AND(AJ125="準",OR(AI125="日",AI125="休",AJ$17=1,AND(AK125&lt;&gt;"準",AK125&lt;&gt;"深",AI125="")),OR(AK125="休",AND(AK125="準",OR(AL125="休",AJ$17=30,AL$18="×")),AJ$17=31,AK$18="×",AK125="")),AND(AJ125="深",OR(AI125="休",AJ$17=1,AND(AK125&lt;&gt;"準",AK125&lt;&gt;"深",AI125="")),OR(AK125="休",AND(OR(AK125="準",AK125="深"),OR(AL125="休",AJ$17=30,AL$18="×")),AJ$17=31,AK$18="×",AK125="")))))),40,0))))</f>
        <v>0</v>
      </c>
      <c r="AK266" s="193">
        <f t="shared" ref="AK266" si="1997">IF(AND($D$1="二交代制",AK$17&gt;=1,AK$17&lt;=28,AK125="当",AL125="明",AM125="休",AN125="当"),10,IF(AND($D$1="三交代制",AK$17&gt;=2,AK$17&lt;=30,OR(AK125="準",AK125="深"),OR(AL125="準",AL125="深"),OR(AM125="準",AM125="深")),20,IF(AND($D$1="二交代制",OR(AK125="当",AK125="明"),NOT(OR(AND(AK125="当",OR(AL125="明",AK$17=31,AL$18="×"),OR(AM125="休",AK$17=30,AK$17=31,AM$18="×")),AND(AK125="明",OR(AJ125="当",AK$17=1),OR(AL125="休",AK$17=31,AL$18="×"))))),30,IF(AND($D$1="三交代制",AJ125&lt;&gt;"準",AJ125&lt;&gt;"深",OR(AK125="準",AK125="深"),(NOT(OR(AND(AK125="準",OR(AJ125="日",AJ125="休",AK$17=1,AND(AL125&lt;&gt;"準",AL125&lt;&gt;"深",AJ125="")),OR(AL125="休",AND(AL125="準",OR(AM125="休",AK$17=30,AM$18="×")),AK$17=31,AL$18="×",AL125="")),AND(AK125="深",OR(AJ125="休",AK$17=1,AND(AL125&lt;&gt;"準",AL125&lt;&gt;"深",AJ125="")),OR(AL125="休",AND(OR(AL125="準",AL125="深"),OR(AM125="休",AK$17=30,AM$18="×")),AK$17=31,AL$18="×",AL125="")))))),40,0))))</f>
        <v>0</v>
      </c>
      <c r="AL266" s="193">
        <f t="shared" ref="AL266" si="1998">IF(AND($D$1="二交代制",AL$17&gt;=1,AL$17&lt;=28,AL125="当",AM125="明",AN125="休",AO125="当"),10,IF(AND($D$1="三交代制",AL$17&gt;=2,AL$17&lt;=30,OR(AL125="準",AL125="深"),OR(AM125="準",AM125="深"),OR(AN125="準",AN125="深")),20,IF(AND($D$1="二交代制",OR(AL125="当",AL125="明"),NOT(OR(AND(AL125="当",OR(AM125="明",AL$17=31,AM$18="×"),OR(AN125="休",AL$17=30,AL$17=31,AN$18="×")),AND(AL125="明",OR(AK125="当",AL$17=1),OR(AM125="休",AL$17=31,AM$18="×"))))),30,IF(AND($D$1="三交代制",AK125&lt;&gt;"準",AK125&lt;&gt;"深",OR(AL125="準",AL125="深"),(NOT(OR(AND(AL125="準",OR(AK125="日",AK125="休",AL$17=1,AND(AM125&lt;&gt;"準",AM125&lt;&gt;"深",AK125="")),OR(AM125="休",AND(AM125="準",OR(AN125="休",AL$17=30,AN$18="×")),AL$17=31,AM$18="×",AM125="")),AND(AL125="深",OR(AK125="休",AL$17=1,AND(AM125&lt;&gt;"準",AM125&lt;&gt;"深",AK125="")),OR(AM125="休",AND(OR(AM125="準",AM125="深"),OR(AN125="休",AL$17=30,AN$18="×")),AL$17=31,AM$18="×",AM125="")))))),40,0))))</f>
        <v>0</v>
      </c>
      <c r="AM266" s="193">
        <f t="shared" ref="AM266" si="1999">IF(AND($D$1="二交代制",AM$17&gt;=1,AM$17&lt;=28,AM125="当",AN125="明",AO125="休",AP125="当"),10,IF(AND($D$1="三交代制",AM$17&gt;=2,AM$17&lt;=30,OR(AM125="準",AM125="深"),OR(AN125="準",AN125="深"),OR(AO125="準",AO125="深")),20,IF(AND($D$1="二交代制",OR(AM125="当",AM125="明"),NOT(OR(AND(AM125="当",OR(AN125="明",AM$17=31,AN$18="×"),OR(AO125="休",AM$17=30,AM$17=31,AO$18="×")),AND(AM125="明",OR(AL125="当",AM$17=1),OR(AN125="休",AM$17=31,AN$18="×"))))),30,IF(AND($D$1="三交代制",AL125&lt;&gt;"準",AL125&lt;&gt;"深",OR(AM125="準",AM125="深"),(NOT(OR(AND(AM125="準",OR(AL125="日",AL125="休",AM$17=1,AND(AN125&lt;&gt;"準",AN125&lt;&gt;"深",AL125="")),OR(AN125="休",AND(AN125="準",OR(AO125="休",AM$17=30,AO$18="×")),AM$17=31,AN$18="×",AN125="")),AND(AM125="深",OR(AL125="休",AM$17=1,AND(AN125&lt;&gt;"準",AN125&lt;&gt;"深",AL125="")),OR(AN125="休",AND(OR(AN125="準",AN125="深"),OR(AO125="休",AM$17=30,AO$18="×")),AM$17=31,AN$18="×",AN125="")))))),40,0))))</f>
        <v>0</v>
      </c>
      <c r="AN266" s="193">
        <f t="shared" ref="AN266" si="2000">IF(AND($D$1="二交代制",AN$17&gt;=1,AN$17&lt;=28,AN125="当",AO125="明",AP125="休",AQ125="当"),10,IF(AND($D$1="三交代制",AN$17&gt;=2,AN$17&lt;=30,OR(AN125="準",AN125="深"),OR(AO125="準",AO125="深"),OR(AP125="準",AP125="深")),20,IF(AND($D$1="二交代制",OR(AN125="当",AN125="明"),NOT(OR(AND(AN125="当",OR(AO125="明",AN$17=31,AO$18="×"),OR(AP125="休",AN$17=30,AN$17=31,AP$18="×")),AND(AN125="明",OR(AM125="当",AN$17=1),OR(AO125="休",AN$17=31,AO$18="×"))))),30,IF(AND($D$1="三交代制",AM125&lt;&gt;"準",AM125&lt;&gt;"深",OR(AN125="準",AN125="深"),(NOT(OR(AND(AN125="準",OR(AM125="日",AM125="休",AN$17=1,AND(AO125&lt;&gt;"準",AO125&lt;&gt;"深",AM125="")),OR(AO125="休",AND(AO125="準",OR(AP125="休",AN$17=30,AP$18="×")),AN$17=31,AO$18="×",AO125="")),AND(AN125="深",OR(AM125="休",AN$17=1,AND(AO125&lt;&gt;"準",AO125&lt;&gt;"深",AM125="")),OR(AO125="休",AND(OR(AO125="準",AO125="深"),OR(AP125="休",AN$17=30,AP$18="×")),AN$17=31,AO$18="×",AO125="")))))),40,0))))</f>
        <v>0</v>
      </c>
      <c r="AO266" s="193">
        <f t="shared" ref="AO266" si="2001">IF(AND($D$1="二交代制",AO$17&gt;=1,AO$17&lt;=28,AO125="当",AP125="明",AQ125="休",AR125="当"),10,IF(AND($D$1="三交代制",AO$17&gt;=2,AO$17&lt;=30,OR(AO125="準",AO125="深"),OR(AP125="準",AP125="深"),OR(AQ125="準",AQ125="深")),20,IF(AND($D$1="二交代制",OR(AO125="当",AO125="明"),NOT(OR(AND(AO125="当",OR(AP125="明",AO$17=31,AP$18="×"),OR(AQ125="休",AO$17=30,AO$17=31,AQ$18="×")),AND(AO125="明",OR(AN125="当",AO$17=1),OR(AP125="休",AO$17=31,AP$18="×"))))),30,IF(AND($D$1="三交代制",AN125&lt;&gt;"準",AN125&lt;&gt;"深",OR(AO125="準",AO125="深"),(NOT(OR(AND(AO125="準",OR(AN125="日",AN125="休",AO$17=1,AND(AP125&lt;&gt;"準",AP125&lt;&gt;"深",AN125="")),OR(AP125="休",AND(AP125="準",OR(AQ125="休",AO$17=30,AQ$18="×")),AO$17=31,AP$18="×",AP125="")),AND(AO125="深",OR(AN125="休",AO$17=1,AND(AP125&lt;&gt;"準",AP125&lt;&gt;"深",AN125="")),OR(AP125="休",AND(OR(AP125="準",AP125="深"),OR(AQ125="休",AO$17=30,AQ$18="×")),AO$17=31,AP$18="×",AP125="")))))),40,0))))</f>
        <v>0</v>
      </c>
      <c r="AP266" s="100"/>
      <c r="AQ266" s="100"/>
    </row>
    <row r="267" spans="4:43" x14ac:dyDescent="0.4">
      <c r="D267" s="104"/>
      <c r="E267" s="104"/>
      <c r="F267" s="104"/>
      <c r="G267" s="104"/>
      <c r="H267" s="104"/>
      <c r="I267" s="307"/>
      <c r="J267" s="202"/>
      <c r="K267" s="193"/>
      <c r="L267" s="193"/>
      <c r="M267" s="193"/>
      <c r="N267" s="193"/>
      <c r="O267" s="193"/>
      <c r="P267" s="193"/>
      <c r="Q267" s="193"/>
      <c r="R267" s="193"/>
      <c r="S267" s="193"/>
      <c r="T267" s="193"/>
      <c r="U267" s="193"/>
      <c r="V267" s="193"/>
      <c r="W267" s="193"/>
      <c r="X267" s="193"/>
      <c r="Y267" s="193"/>
      <c r="Z267" s="193"/>
      <c r="AA267" s="193"/>
      <c r="AB267" s="193"/>
      <c r="AC267" s="193"/>
      <c r="AD267" s="193"/>
      <c r="AE267" s="193"/>
      <c r="AF267" s="193"/>
      <c r="AG267" s="193"/>
      <c r="AH267" s="193"/>
      <c r="AI267" s="193"/>
      <c r="AJ267" s="193"/>
      <c r="AK267" s="193"/>
      <c r="AL267" s="193"/>
      <c r="AM267" s="193"/>
      <c r="AN267" s="193"/>
      <c r="AO267" s="193"/>
      <c r="AP267" s="100"/>
      <c r="AQ267" s="100"/>
    </row>
    <row r="268" spans="4:43" x14ac:dyDescent="0.4">
      <c r="D268" s="104"/>
      <c r="E268" s="104"/>
      <c r="F268" s="104"/>
      <c r="G268" s="104"/>
      <c r="H268" s="104"/>
      <c r="I268" s="307"/>
      <c r="J268" s="201" t="str">
        <f t="shared" ref="J268" si="2002">E127</f>
        <v/>
      </c>
      <c r="K268" s="193">
        <f t="shared" ref="K268" si="2003">IF(AND($D$1="二交代制",K$17&gt;=1,K$17&lt;=28,K127="当",L127="明",M127="休",N127="当"),10,IF(AND($D$1="三交代制",K$17&gt;=2,K$17&lt;=30,OR(K127="準",K127="深"),OR(L127="準",L127="深"),OR(M127="準",M127="深")),20,IF(AND($D$1="二交代制",OR(K127="当",K127="明"),NOT(OR(AND(K127="当",OR(L127="明",K$17=31,L$18="×"),OR(M127="休",K$17=30,K$17=31,M$18="×")),AND(K127="明",OR(J127="当",K$17=1),OR(L127="休",K$17=31,L$18="×"))))),30,IF(AND($D$1="三交代制",J127&lt;&gt;"準",J127&lt;&gt;"深",OR(K127="準",K127="深"),(NOT(OR(AND(K127="準",OR(J127="日",J127="休",K$17=1,AND(L127&lt;&gt;"準",L127&lt;&gt;"深",J127="")),OR(L127="休",AND(L127="準",OR(M127="休",K$17=30,M$18="×")),K$17=31,L$18="×",L127="")),AND(K127="深",OR(J127="休",K$17=1,AND(L127&lt;&gt;"準",L127&lt;&gt;"深",J127="")),OR(L127="休",AND(OR(L127="準",L127="深"),OR(M127="休",K$17=30,M$18="×")),K$17=31,L$18="×",L127="")))))),40,0))))</f>
        <v>0</v>
      </c>
      <c r="L268" s="193">
        <f t="shared" ref="L268" si="2004">IF(AND($D$1="二交代制",L$17&gt;=1,L$17&lt;=28,L127="当",M127="明",N127="休",O127="当"),10,IF(AND($D$1="三交代制",L$17&gt;=2,L$17&lt;=30,OR(L127="準",L127="深"),OR(M127="準",M127="深"),OR(N127="準",N127="深")),20,IF(AND($D$1="二交代制",OR(L127="当",L127="明"),NOT(OR(AND(L127="当",OR(M127="明",L$17=31,M$18="×"),OR(N127="休",L$17=30,L$17=31,N$18="×")),AND(L127="明",OR(K127="当",L$17=1),OR(M127="休",L$17=31,M$18="×"))))),30,IF(AND($D$1="三交代制",K127&lt;&gt;"準",K127&lt;&gt;"深",OR(L127="準",L127="深"),(NOT(OR(AND(L127="準",OR(K127="日",K127="休",L$17=1,AND(M127&lt;&gt;"準",M127&lt;&gt;"深",K127="")),OR(M127="休",AND(M127="準",OR(N127="休",L$17=30,N$18="×")),L$17=31,M$18="×",M127="")),AND(L127="深",OR(K127="休",L$17=1,AND(M127&lt;&gt;"準",M127&lt;&gt;"深",K127="")),OR(M127="休",AND(OR(M127="準",M127="深"),OR(N127="休",L$17=30,N$18="×")),L$17=31,M$18="×",M127="")))))),40,0))))</f>
        <v>0</v>
      </c>
      <c r="M268" s="193">
        <f t="shared" ref="M268" si="2005">IF(AND($D$1="二交代制",M$17&gt;=1,M$17&lt;=28,M127="当",N127="明",O127="休",P127="当"),10,IF(AND($D$1="三交代制",M$17&gt;=2,M$17&lt;=30,OR(M127="準",M127="深"),OR(N127="準",N127="深"),OR(O127="準",O127="深")),20,IF(AND($D$1="二交代制",OR(M127="当",M127="明"),NOT(OR(AND(M127="当",OR(N127="明",M$17=31,N$18="×"),OR(O127="休",M$17=30,M$17=31,O$18="×")),AND(M127="明",OR(L127="当",M$17=1),OR(N127="休",M$17=31,N$18="×"))))),30,IF(AND($D$1="三交代制",L127&lt;&gt;"準",L127&lt;&gt;"深",OR(M127="準",M127="深"),(NOT(OR(AND(M127="準",OR(L127="日",L127="休",M$17=1,AND(N127&lt;&gt;"準",N127&lt;&gt;"深",L127="")),OR(N127="休",AND(N127="準",OR(O127="休",M$17=30,O$18="×")),M$17=31,N$18="×",N127="")),AND(M127="深",OR(L127="休",M$17=1,AND(N127&lt;&gt;"準",N127&lt;&gt;"深",L127="")),OR(N127="休",AND(OR(N127="準",N127="深"),OR(O127="休",M$17=30,O$18="×")),M$17=31,N$18="×",N127="")))))),40,0))))</f>
        <v>0</v>
      </c>
      <c r="N268" s="193">
        <f t="shared" ref="N268" si="2006">IF(AND($D$1="二交代制",N$17&gt;=1,N$17&lt;=28,N127="当",O127="明",P127="休",Q127="当"),10,IF(AND($D$1="三交代制",N$17&gt;=2,N$17&lt;=30,OR(N127="準",N127="深"),OR(O127="準",O127="深"),OR(P127="準",P127="深")),20,IF(AND($D$1="二交代制",OR(N127="当",N127="明"),NOT(OR(AND(N127="当",OR(O127="明",N$17=31,O$18="×"),OR(P127="休",N$17=30,N$17=31,P$18="×")),AND(N127="明",OR(M127="当",N$17=1),OR(O127="休",N$17=31,O$18="×"))))),30,IF(AND($D$1="三交代制",M127&lt;&gt;"準",M127&lt;&gt;"深",OR(N127="準",N127="深"),(NOT(OR(AND(N127="準",OR(M127="日",M127="休",N$17=1,AND(O127&lt;&gt;"準",O127&lt;&gt;"深",M127="")),OR(O127="休",AND(O127="準",OR(P127="休",N$17=30,P$18="×")),N$17=31,O$18="×",O127="")),AND(N127="深",OR(M127="休",N$17=1,AND(O127&lt;&gt;"準",O127&lt;&gt;"深",M127="")),OR(O127="休",AND(OR(O127="準",O127="深"),OR(P127="休",N$17=30,P$18="×")),N$17=31,O$18="×",O127="")))))),40,0))))</f>
        <v>0</v>
      </c>
      <c r="O268" s="193">
        <f t="shared" ref="O268" si="2007">IF(AND($D$1="二交代制",O$17&gt;=1,O$17&lt;=28,O127="当",P127="明",Q127="休",R127="当"),10,IF(AND($D$1="三交代制",O$17&gt;=2,O$17&lt;=30,OR(O127="準",O127="深"),OR(P127="準",P127="深"),OR(Q127="準",Q127="深")),20,IF(AND($D$1="二交代制",OR(O127="当",O127="明"),NOT(OR(AND(O127="当",OR(P127="明",O$17=31,P$18="×"),OR(Q127="休",O$17=30,O$17=31,Q$18="×")),AND(O127="明",OR(N127="当",O$17=1),OR(P127="休",O$17=31,P$18="×"))))),30,IF(AND($D$1="三交代制",N127&lt;&gt;"準",N127&lt;&gt;"深",OR(O127="準",O127="深"),(NOT(OR(AND(O127="準",OR(N127="日",N127="休",O$17=1,AND(P127&lt;&gt;"準",P127&lt;&gt;"深",N127="")),OR(P127="休",AND(P127="準",OR(Q127="休",O$17=30,Q$18="×")),O$17=31,P$18="×",P127="")),AND(O127="深",OR(N127="休",O$17=1,AND(P127&lt;&gt;"準",P127&lt;&gt;"深",N127="")),OR(P127="休",AND(OR(P127="準",P127="深"),OR(Q127="休",O$17=30,Q$18="×")),O$17=31,P$18="×",P127="")))))),40,0))))</f>
        <v>0</v>
      </c>
      <c r="P268" s="193">
        <f t="shared" ref="P268" si="2008">IF(AND($D$1="二交代制",P$17&gt;=1,P$17&lt;=28,P127="当",Q127="明",R127="休",S127="当"),10,IF(AND($D$1="三交代制",P$17&gt;=2,P$17&lt;=30,OR(P127="準",P127="深"),OR(Q127="準",Q127="深"),OR(R127="準",R127="深")),20,IF(AND($D$1="二交代制",OR(P127="当",P127="明"),NOT(OR(AND(P127="当",OR(Q127="明",P$17=31,Q$18="×"),OR(R127="休",P$17=30,P$17=31,R$18="×")),AND(P127="明",OR(O127="当",P$17=1),OR(Q127="休",P$17=31,Q$18="×"))))),30,IF(AND($D$1="三交代制",O127&lt;&gt;"準",O127&lt;&gt;"深",OR(P127="準",P127="深"),(NOT(OR(AND(P127="準",OR(O127="日",O127="休",P$17=1,AND(Q127&lt;&gt;"準",Q127&lt;&gt;"深",O127="")),OR(Q127="休",AND(Q127="準",OR(R127="休",P$17=30,R$18="×")),P$17=31,Q$18="×",Q127="")),AND(P127="深",OR(O127="休",P$17=1,AND(Q127&lt;&gt;"準",Q127&lt;&gt;"深",O127="")),OR(Q127="休",AND(OR(Q127="準",Q127="深"),OR(R127="休",P$17=30,R$18="×")),P$17=31,Q$18="×",Q127="")))))),40,0))))</f>
        <v>0</v>
      </c>
      <c r="Q268" s="193">
        <f t="shared" ref="Q268" si="2009">IF(AND($D$1="二交代制",Q$17&gt;=1,Q$17&lt;=28,Q127="当",R127="明",S127="休",T127="当"),10,IF(AND($D$1="三交代制",Q$17&gt;=2,Q$17&lt;=30,OR(Q127="準",Q127="深"),OR(R127="準",R127="深"),OR(S127="準",S127="深")),20,IF(AND($D$1="二交代制",OR(Q127="当",Q127="明"),NOT(OR(AND(Q127="当",OR(R127="明",Q$17=31,R$18="×"),OR(S127="休",Q$17=30,Q$17=31,S$18="×")),AND(Q127="明",OR(P127="当",Q$17=1),OR(R127="休",Q$17=31,R$18="×"))))),30,IF(AND($D$1="三交代制",P127&lt;&gt;"準",P127&lt;&gt;"深",OR(Q127="準",Q127="深"),(NOT(OR(AND(Q127="準",OR(P127="日",P127="休",Q$17=1,AND(R127&lt;&gt;"準",R127&lt;&gt;"深",P127="")),OR(R127="休",AND(R127="準",OR(S127="休",Q$17=30,S$18="×")),Q$17=31,R$18="×",R127="")),AND(Q127="深",OR(P127="休",Q$17=1,AND(R127&lt;&gt;"準",R127&lt;&gt;"深",P127="")),OR(R127="休",AND(OR(R127="準",R127="深"),OR(S127="休",Q$17=30,S$18="×")),Q$17=31,R$18="×",R127="")))))),40,0))))</f>
        <v>0</v>
      </c>
      <c r="R268" s="193">
        <f t="shared" ref="R268" si="2010">IF(AND($D$1="二交代制",R$17&gt;=1,R$17&lt;=28,R127="当",S127="明",T127="休",U127="当"),10,IF(AND($D$1="三交代制",R$17&gt;=2,R$17&lt;=30,OR(R127="準",R127="深"),OR(S127="準",S127="深"),OR(T127="準",T127="深")),20,IF(AND($D$1="二交代制",OR(R127="当",R127="明"),NOT(OR(AND(R127="当",OR(S127="明",R$17=31,S$18="×"),OR(T127="休",R$17=30,R$17=31,T$18="×")),AND(R127="明",OR(Q127="当",R$17=1),OR(S127="休",R$17=31,S$18="×"))))),30,IF(AND($D$1="三交代制",Q127&lt;&gt;"準",Q127&lt;&gt;"深",OR(R127="準",R127="深"),(NOT(OR(AND(R127="準",OR(Q127="日",Q127="休",R$17=1,AND(S127&lt;&gt;"準",S127&lt;&gt;"深",Q127="")),OR(S127="休",AND(S127="準",OR(T127="休",R$17=30,T$18="×")),R$17=31,S$18="×",S127="")),AND(R127="深",OR(Q127="休",R$17=1,AND(S127&lt;&gt;"準",S127&lt;&gt;"深",Q127="")),OR(S127="休",AND(OR(S127="準",S127="深"),OR(T127="休",R$17=30,T$18="×")),R$17=31,S$18="×",S127="")))))),40,0))))</f>
        <v>0</v>
      </c>
      <c r="S268" s="193">
        <f t="shared" ref="S268" si="2011">IF(AND($D$1="二交代制",S$17&gt;=1,S$17&lt;=28,S127="当",T127="明",U127="休",V127="当"),10,IF(AND($D$1="三交代制",S$17&gt;=2,S$17&lt;=30,OR(S127="準",S127="深"),OR(T127="準",T127="深"),OR(U127="準",U127="深")),20,IF(AND($D$1="二交代制",OR(S127="当",S127="明"),NOT(OR(AND(S127="当",OR(T127="明",S$17=31,T$18="×"),OR(U127="休",S$17=30,S$17=31,U$18="×")),AND(S127="明",OR(R127="当",S$17=1),OR(T127="休",S$17=31,T$18="×"))))),30,IF(AND($D$1="三交代制",R127&lt;&gt;"準",R127&lt;&gt;"深",OR(S127="準",S127="深"),(NOT(OR(AND(S127="準",OR(R127="日",R127="休",S$17=1,AND(T127&lt;&gt;"準",T127&lt;&gt;"深",R127="")),OR(T127="休",AND(T127="準",OR(U127="休",S$17=30,U$18="×")),S$17=31,T$18="×",T127="")),AND(S127="深",OR(R127="休",S$17=1,AND(T127&lt;&gt;"準",T127&lt;&gt;"深",R127="")),OR(T127="休",AND(OR(T127="準",T127="深"),OR(U127="休",S$17=30,U$18="×")),S$17=31,T$18="×",T127="")))))),40,0))))</f>
        <v>0</v>
      </c>
      <c r="T268" s="193">
        <f t="shared" ref="T268" si="2012">IF(AND($D$1="二交代制",T$17&gt;=1,T$17&lt;=28,T127="当",U127="明",V127="休",W127="当"),10,IF(AND($D$1="三交代制",T$17&gt;=2,T$17&lt;=30,OR(T127="準",T127="深"),OR(U127="準",U127="深"),OR(V127="準",V127="深")),20,IF(AND($D$1="二交代制",OR(T127="当",T127="明"),NOT(OR(AND(T127="当",OR(U127="明",T$17=31,U$18="×"),OR(V127="休",T$17=30,T$17=31,V$18="×")),AND(T127="明",OR(S127="当",T$17=1),OR(U127="休",T$17=31,U$18="×"))))),30,IF(AND($D$1="三交代制",S127&lt;&gt;"準",S127&lt;&gt;"深",OR(T127="準",T127="深"),(NOT(OR(AND(T127="準",OR(S127="日",S127="休",T$17=1,AND(U127&lt;&gt;"準",U127&lt;&gt;"深",S127="")),OR(U127="休",AND(U127="準",OR(V127="休",T$17=30,V$18="×")),T$17=31,U$18="×",U127="")),AND(T127="深",OR(S127="休",T$17=1,AND(U127&lt;&gt;"準",U127&lt;&gt;"深",S127="")),OR(U127="休",AND(OR(U127="準",U127="深"),OR(V127="休",T$17=30,V$18="×")),T$17=31,U$18="×",U127="")))))),40,0))))</f>
        <v>0</v>
      </c>
      <c r="U268" s="193">
        <f t="shared" ref="U268" si="2013">IF(AND($D$1="二交代制",U$17&gt;=1,U$17&lt;=28,U127="当",V127="明",W127="休",X127="当"),10,IF(AND($D$1="三交代制",U$17&gt;=2,U$17&lt;=30,OR(U127="準",U127="深"),OR(V127="準",V127="深"),OR(W127="準",W127="深")),20,IF(AND($D$1="二交代制",OR(U127="当",U127="明"),NOT(OR(AND(U127="当",OR(V127="明",U$17=31,V$18="×"),OR(W127="休",U$17=30,U$17=31,W$18="×")),AND(U127="明",OR(T127="当",U$17=1),OR(V127="休",U$17=31,V$18="×"))))),30,IF(AND($D$1="三交代制",T127&lt;&gt;"準",T127&lt;&gt;"深",OR(U127="準",U127="深"),(NOT(OR(AND(U127="準",OR(T127="日",T127="休",U$17=1,AND(V127&lt;&gt;"準",V127&lt;&gt;"深",T127="")),OR(V127="休",AND(V127="準",OR(W127="休",U$17=30,W$18="×")),U$17=31,V$18="×",V127="")),AND(U127="深",OR(T127="休",U$17=1,AND(V127&lt;&gt;"準",V127&lt;&gt;"深",T127="")),OR(V127="休",AND(OR(V127="準",V127="深"),OR(W127="休",U$17=30,W$18="×")),U$17=31,V$18="×",V127="")))))),40,0))))</f>
        <v>0</v>
      </c>
      <c r="V268" s="193">
        <f t="shared" ref="V268" si="2014">IF(AND($D$1="二交代制",V$17&gt;=1,V$17&lt;=28,V127="当",W127="明",X127="休",Y127="当"),10,IF(AND($D$1="三交代制",V$17&gt;=2,V$17&lt;=30,OR(V127="準",V127="深"),OR(W127="準",W127="深"),OR(X127="準",X127="深")),20,IF(AND($D$1="二交代制",OR(V127="当",V127="明"),NOT(OR(AND(V127="当",OR(W127="明",V$17=31,W$18="×"),OR(X127="休",V$17=30,V$17=31,X$18="×")),AND(V127="明",OR(U127="当",V$17=1),OR(W127="休",V$17=31,W$18="×"))))),30,IF(AND($D$1="三交代制",U127&lt;&gt;"準",U127&lt;&gt;"深",OR(V127="準",V127="深"),(NOT(OR(AND(V127="準",OR(U127="日",U127="休",V$17=1,AND(W127&lt;&gt;"準",W127&lt;&gt;"深",U127="")),OR(W127="休",AND(W127="準",OR(X127="休",V$17=30,X$18="×")),V$17=31,W$18="×",W127="")),AND(V127="深",OR(U127="休",V$17=1,AND(W127&lt;&gt;"準",W127&lt;&gt;"深",U127="")),OR(W127="休",AND(OR(W127="準",W127="深"),OR(X127="休",V$17=30,X$18="×")),V$17=31,W$18="×",W127="")))))),40,0))))</f>
        <v>0</v>
      </c>
      <c r="W268" s="193">
        <f t="shared" ref="W268" si="2015">IF(AND($D$1="二交代制",W$17&gt;=1,W$17&lt;=28,W127="当",X127="明",Y127="休",Z127="当"),10,IF(AND($D$1="三交代制",W$17&gt;=2,W$17&lt;=30,OR(W127="準",W127="深"),OR(X127="準",X127="深"),OR(Y127="準",Y127="深")),20,IF(AND($D$1="二交代制",OR(W127="当",W127="明"),NOT(OR(AND(W127="当",OR(X127="明",W$17=31,X$18="×"),OR(Y127="休",W$17=30,W$17=31,Y$18="×")),AND(W127="明",OR(V127="当",W$17=1),OR(X127="休",W$17=31,X$18="×"))))),30,IF(AND($D$1="三交代制",V127&lt;&gt;"準",V127&lt;&gt;"深",OR(W127="準",W127="深"),(NOT(OR(AND(W127="準",OR(V127="日",V127="休",W$17=1,AND(X127&lt;&gt;"準",X127&lt;&gt;"深",V127="")),OR(X127="休",AND(X127="準",OR(Y127="休",W$17=30,Y$18="×")),W$17=31,X$18="×",X127="")),AND(W127="深",OR(V127="休",W$17=1,AND(X127&lt;&gt;"準",X127&lt;&gt;"深",V127="")),OR(X127="休",AND(OR(X127="準",X127="深"),OR(Y127="休",W$17=30,Y$18="×")),W$17=31,X$18="×",X127="")))))),40,0))))</f>
        <v>0</v>
      </c>
      <c r="X268" s="193">
        <f t="shared" ref="X268" si="2016">IF(AND($D$1="二交代制",X$17&gt;=1,X$17&lt;=28,X127="当",Y127="明",Z127="休",AA127="当"),10,IF(AND($D$1="三交代制",X$17&gt;=2,X$17&lt;=30,OR(X127="準",X127="深"),OR(Y127="準",Y127="深"),OR(Z127="準",Z127="深")),20,IF(AND($D$1="二交代制",OR(X127="当",X127="明"),NOT(OR(AND(X127="当",OR(Y127="明",X$17=31,Y$18="×"),OR(Z127="休",X$17=30,X$17=31,Z$18="×")),AND(X127="明",OR(W127="当",X$17=1),OR(Y127="休",X$17=31,Y$18="×"))))),30,IF(AND($D$1="三交代制",W127&lt;&gt;"準",W127&lt;&gt;"深",OR(X127="準",X127="深"),(NOT(OR(AND(X127="準",OR(W127="日",W127="休",X$17=1,AND(Y127&lt;&gt;"準",Y127&lt;&gt;"深",W127="")),OR(Y127="休",AND(Y127="準",OR(Z127="休",X$17=30,Z$18="×")),X$17=31,Y$18="×",Y127="")),AND(X127="深",OR(W127="休",X$17=1,AND(Y127&lt;&gt;"準",Y127&lt;&gt;"深",W127="")),OR(Y127="休",AND(OR(Y127="準",Y127="深"),OR(Z127="休",X$17=30,Z$18="×")),X$17=31,Y$18="×",Y127="")))))),40,0))))</f>
        <v>0</v>
      </c>
      <c r="Y268" s="193">
        <f t="shared" ref="Y268" si="2017">IF(AND($D$1="二交代制",Y$17&gt;=1,Y$17&lt;=28,Y127="当",Z127="明",AA127="休",AB127="当"),10,IF(AND($D$1="三交代制",Y$17&gt;=2,Y$17&lt;=30,OR(Y127="準",Y127="深"),OR(Z127="準",Z127="深"),OR(AA127="準",AA127="深")),20,IF(AND($D$1="二交代制",OR(Y127="当",Y127="明"),NOT(OR(AND(Y127="当",OR(Z127="明",Y$17=31,Z$18="×"),OR(AA127="休",Y$17=30,Y$17=31,AA$18="×")),AND(Y127="明",OR(X127="当",Y$17=1),OR(Z127="休",Y$17=31,Z$18="×"))))),30,IF(AND($D$1="三交代制",X127&lt;&gt;"準",X127&lt;&gt;"深",OR(Y127="準",Y127="深"),(NOT(OR(AND(Y127="準",OR(X127="日",X127="休",Y$17=1,AND(Z127&lt;&gt;"準",Z127&lt;&gt;"深",X127="")),OR(Z127="休",AND(Z127="準",OR(AA127="休",Y$17=30,AA$18="×")),Y$17=31,Z$18="×",Z127="")),AND(Y127="深",OR(X127="休",Y$17=1,AND(Z127&lt;&gt;"準",Z127&lt;&gt;"深",X127="")),OR(Z127="休",AND(OR(Z127="準",Z127="深"),OR(AA127="休",Y$17=30,AA$18="×")),Y$17=31,Z$18="×",Z127="")))))),40,0))))</f>
        <v>0</v>
      </c>
      <c r="Z268" s="193">
        <f t="shared" ref="Z268" si="2018">IF(AND($D$1="二交代制",Z$17&gt;=1,Z$17&lt;=28,Z127="当",AA127="明",AB127="休",AC127="当"),10,IF(AND($D$1="三交代制",Z$17&gt;=2,Z$17&lt;=30,OR(Z127="準",Z127="深"),OR(AA127="準",AA127="深"),OR(AB127="準",AB127="深")),20,IF(AND($D$1="二交代制",OR(Z127="当",Z127="明"),NOT(OR(AND(Z127="当",OR(AA127="明",Z$17=31,AA$18="×"),OR(AB127="休",Z$17=30,Z$17=31,AB$18="×")),AND(Z127="明",OR(Y127="当",Z$17=1),OR(AA127="休",Z$17=31,AA$18="×"))))),30,IF(AND($D$1="三交代制",Y127&lt;&gt;"準",Y127&lt;&gt;"深",OR(Z127="準",Z127="深"),(NOT(OR(AND(Z127="準",OR(Y127="日",Y127="休",Z$17=1,AND(AA127&lt;&gt;"準",AA127&lt;&gt;"深",Y127="")),OR(AA127="休",AND(AA127="準",OR(AB127="休",Z$17=30,AB$18="×")),Z$17=31,AA$18="×",AA127="")),AND(Z127="深",OR(Y127="休",Z$17=1,AND(AA127&lt;&gt;"準",AA127&lt;&gt;"深",Y127="")),OR(AA127="休",AND(OR(AA127="準",AA127="深"),OR(AB127="休",Z$17=30,AB$18="×")),Z$17=31,AA$18="×",AA127="")))))),40,0))))</f>
        <v>0</v>
      </c>
      <c r="AA268" s="193">
        <f t="shared" ref="AA268" si="2019">IF(AND($D$1="二交代制",AA$17&gt;=1,AA$17&lt;=28,AA127="当",AB127="明",AC127="休",AD127="当"),10,IF(AND($D$1="三交代制",AA$17&gt;=2,AA$17&lt;=30,OR(AA127="準",AA127="深"),OR(AB127="準",AB127="深"),OR(AC127="準",AC127="深")),20,IF(AND($D$1="二交代制",OR(AA127="当",AA127="明"),NOT(OR(AND(AA127="当",OR(AB127="明",AA$17=31,AB$18="×"),OR(AC127="休",AA$17=30,AA$17=31,AC$18="×")),AND(AA127="明",OR(Z127="当",AA$17=1),OR(AB127="休",AA$17=31,AB$18="×"))))),30,IF(AND($D$1="三交代制",Z127&lt;&gt;"準",Z127&lt;&gt;"深",OR(AA127="準",AA127="深"),(NOT(OR(AND(AA127="準",OR(Z127="日",Z127="休",AA$17=1,AND(AB127&lt;&gt;"準",AB127&lt;&gt;"深",Z127="")),OR(AB127="休",AND(AB127="準",OR(AC127="休",AA$17=30,AC$18="×")),AA$17=31,AB$18="×",AB127="")),AND(AA127="深",OR(Z127="休",AA$17=1,AND(AB127&lt;&gt;"準",AB127&lt;&gt;"深",Z127="")),OR(AB127="休",AND(OR(AB127="準",AB127="深"),OR(AC127="休",AA$17=30,AC$18="×")),AA$17=31,AB$18="×",AB127="")))))),40,0))))</f>
        <v>0</v>
      </c>
      <c r="AB268" s="193">
        <f t="shared" ref="AB268" si="2020">IF(AND($D$1="二交代制",AB$17&gt;=1,AB$17&lt;=28,AB127="当",AC127="明",AD127="休",AE127="当"),10,IF(AND($D$1="三交代制",AB$17&gt;=2,AB$17&lt;=30,OR(AB127="準",AB127="深"),OR(AC127="準",AC127="深"),OR(AD127="準",AD127="深")),20,IF(AND($D$1="二交代制",OR(AB127="当",AB127="明"),NOT(OR(AND(AB127="当",OR(AC127="明",AB$17=31,AC$18="×"),OR(AD127="休",AB$17=30,AB$17=31,AD$18="×")),AND(AB127="明",OR(AA127="当",AB$17=1),OR(AC127="休",AB$17=31,AC$18="×"))))),30,IF(AND($D$1="三交代制",AA127&lt;&gt;"準",AA127&lt;&gt;"深",OR(AB127="準",AB127="深"),(NOT(OR(AND(AB127="準",OR(AA127="日",AA127="休",AB$17=1,AND(AC127&lt;&gt;"準",AC127&lt;&gt;"深",AA127="")),OR(AC127="休",AND(AC127="準",OR(AD127="休",AB$17=30,AD$18="×")),AB$17=31,AC$18="×",AC127="")),AND(AB127="深",OR(AA127="休",AB$17=1,AND(AC127&lt;&gt;"準",AC127&lt;&gt;"深",AA127="")),OR(AC127="休",AND(OR(AC127="準",AC127="深"),OR(AD127="休",AB$17=30,AD$18="×")),AB$17=31,AC$18="×",AC127="")))))),40,0))))</f>
        <v>0</v>
      </c>
      <c r="AC268" s="193">
        <f t="shared" ref="AC268" si="2021">IF(AND($D$1="二交代制",AC$17&gt;=1,AC$17&lt;=28,AC127="当",AD127="明",AE127="休",AF127="当"),10,IF(AND($D$1="三交代制",AC$17&gt;=2,AC$17&lt;=30,OR(AC127="準",AC127="深"),OR(AD127="準",AD127="深"),OR(AE127="準",AE127="深")),20,IF(AND($D$1="二交代制",OR(AC127="当",AC127="明"),NOT(OR(AND(AC127="当",OR(AD127="明",AC$17=31,AD$18="×"),OR(AE127="休",AC$17=30,AC$17=31,AE$18="×")),AND(AC127="明",OR(AB127="当",AC$17=1),OR(AD127="休",AC$17=31,AD$18="×"))))),30,IF(AND($D$1="三交代制",AB127&lt;&gt;"準",AB127&lt;&gt;"深",OR(AC127="準",AC127="深"),(NOT(OR(AND(AC127="準",OR(AB127="日",AB127="休",AC$17=1,AND(AD127&lt;&gt;"準",AD127&lt;&gt;"深",AB127="")),OR(AD127="休",AND(AD127="準",OR(AE127="休",AC$17=30,AE$18="×")),AC$17=31,AD$18="×",AD127="")),AND(AC127="深",OR(AB127="休",AC$17=1,AND(AD127&lt;&gt;"準",AD127&lt;&gt;"深",AB127="")),OR(AD127="休",AND(OR(AD127="準",AD127="深"),OR(AE127="休",AC$17=30,AE$18="×")),AC$17=31,AD$18="×",AD127="")))))),40,0))))</f>
        <v>0</v>
      </c>
      <c r="AD268" s="193">
        <f t="shared" ref="AD268" si="2022">IF(AND($D$1="二交代制",AD$17&gt;=1,AD$17&lt;=28,AD127="当",AE127="明",AF127="休",AG127="当"),10,IF(AND($D$1="三交代制",AD$17&gt;=2,AD$17&lt;=30,OR(AD127="準",AD127="深"),OR(AE127="準",AE127="深"),OR(AF127="準",AF127="深")),20,IF(AND($D$1="二交代制",OR(AD127="当",AD127="明"),NOT(OR(AND(AD127="当",OR(AE127="明",AD$17=31,AE$18="×"),OR(AF127="休",AD$17=30,AD$17=31,AF$18="×")),AND(AD127="明",OR(AC127="当",AD$17=1),OR(AE127="休",AD$17=31,AE$18="×"))))),30,IF(AND($D$1="三交代制",AC127&lt;&gt;"準",AC127&lt;&gt;"深",OR(AD127="準",AD127="深"),(NOT(OR(AND(AD127="準",OR(AC127="日",AC127="休",AD$17=1,AND(AE127&lt;&gt;"準",AE127&lt;&gt;"深",AC127="")),OR(AE127="休",AND(AE127="準",OR(AF127="休",AD$17=30,AF$18="×")),AD$17=31,AE$18="×",AE127="")),AND(AD127="深",OR(AC127="休",AD$17=1,AND(AE127&lt;&gt;"準",AE127&lt;&gt;"深",AC127="")),OR(AE127="休",AND(OR(AE127="準",AE127="深"),OR(AF127="休",AD$17=30,AF$18="×")),AD$17=31,AE$18="×",AE127="")))))),40,0))))</f>
        <v>0</v>
      </c>
      <c r="AE268" s="193">
        <f t="shared" ref="AE268" si="2023">IF(AND($D$1="二交代制",AE$17&gt;=1,AE$17&lt;=28,AE127="当",AF127="明",AG127="休",AH127="当"),10,IF(AND($D$1="三交代制",AE$17&gt;=2,AE$17&lt;=30,OR(AE127="準",AE127="深"),OR(AF127="準",AF127="深"),OR(AG127="準",AG127="深")),20,IF(AND($D$1="二交代制",OR(AE127="当",AE127="明"),NOT(OR(AND(AE127="当",OR(AF127="明",AE$17=31,AF$18="×"),OR(AG127="休",AE$17=30,AE$17=31,AG$18="×")),AND(AE127="明",OR(AD127="当",AE$17=1),OR(AF127="休",AE$17=31,AF$18="×"))))),30,IF(AND($D$1="三交代制",AD127&lt;&gt;"準",AD127&lt;&gt;"深",OR(AE127="準",AE127="深"),(NOT(OR(AND(AE127="準",OR(AD127="日",AD127="休",AE$17=1,AND(AF127&lt;&gt;"準",AF127&lt;&gt;"深",AD127="")),OR(AF127="休",AND(AF127="準",OR(AG127="休",AE$17=30,AG$18="×")),AE$17=31,AF$18="×",AF127="")),AND(AE127="深",OR(AD127="休",AE$17=1,AND(AF127&lt;&gt;"準",AF127&lt;&gt;"深",AD127="")),OR(AF127="休",AND(OR(AF127="準",AF127="深"),OR(AG127="休",AE$17=30,AG$18="×")),AE$17=31,AF$18="×",AF127="")))))),40,0))))</f>
        <v>0</v>
      </c>
      <c r="AF268" s="193">
        <f t="shared" ref="AF268" si="2024">IF(AND($D$1="二交代制",AF$17&gt;=1,AF$17&lt;=28,AF127="当",AG127="明",AH127="休",AI127="当"),10,IF(AND($D$1="三交代制",AF$17&gt;=2,AF$17&lt;=30,OR(AF127="準",AF127="深"),OR(AG127="準",AG127="深"),OR(AH127="準",AH127="深")),20,IF(AND($D$1="二交代制",OR(AF127="当",AF127="明"),NOT(OR(AND(AF127="当",OR(AG127="明",AF$17=31,AG$18="×"),OR(AH127="休",AF$17=30,AF$17=31,AH$18="×")),AND(AF127="明",OR(AE127="当",AF$17=1),OR(AG127="休",AF$17=31,AG$18="×"))))),30,IF(AND($D$1="三交代制",AE127&lt;&gt;"準",AE127&lt;&gt;"深",OR(AF127="準",AF127="深"),(NOT(OR(AND(AF127="準",OR(AE127="日",AE127="休",AF$17=1,AND(AG127&lt;&gt;"準",AG127&lt;&gt;"深",AE127="")),OR(AG127="休",AND(AG127="準",OR(AH127="休",AF$17=30,AH$18="×")),AF$17=31,AG$18="×",AG127="")),AND(AF127="深",OR(AE127="休",AF$17=1,AND(AG127&lt;&gt;"準",AG127&lt;&gt;"深",AE127="")),OR(AG127="休",AND(OR(AG127="準",AG127="深"),OR(AH127="休",AF$17=30,AH$18="×")),AF$17=31,AG$18="×",AG127="")))))),40,0))))</f>
        <v>0</v>
      </c>
      <c r="AG268" s="193">
        <f t="shared" ref="AG268" si="2025">IF(AND($D$1="二交代制",AG$17&gt;=1,AG$17&lt;=28,AG127="当",AH127="明",AI127="休",AJ127="当"),10,IF(AND($D$1="三交代制",AG$17&gt;=2,AG$17&lt;=30,OR(AG127="準",AG127="深"),OR(AH127="準",AH127="深"),OR(AI127="準",AI127="深")),20,IF(AND($D$1="二交代制",OR(AG127="当",AG127="明"),NOT(OR(AND(AG127="当",OR(AH127="明",AG$17=31,AH$18="×"),OR(AI127="休",AG$17=30,AG$17=31,AI$18="×")),AND(AG127="明",OR(AF127="当",AG$17=1),OR(AH127="休",AG$17=31,AH$18="×"))))),30,IF(AND($D$1="三交代制",AF127&lt;&gt;"準",AF127&lt;&gt;"深",OR(AG127="準",AG127="深"),(NOT(OR(AND(AG127="準",OR(AF127="日",AF127="休",AG$17=1,AND(AH127&lt;&gt;"準",AH127&lt;&gt;"深",AF127="")),OR(AH127="休",AND(AH127="準",OR(AI127="休",AG$17=30,AI$18="×")),AG$17=31,AH$18="×",AH127="")),AND(AG127="深",OR(AF127="休",AG$17=1,AND(AH127&lt;&gt;"準",AH127&lt;&gt;"深",AF127="")),OR(AH127="休",AND(OR(AH127="準",AH127="深"),OR(AI127="休",AG$17=30,AI$18="×")),AG$17=31,AH$18="×",AH127="")))))),40,0))))</f>
        <v>0</v>
      </c>
      <c r="AH268" s="193">
        <f t="shared" ref="AH268" si="2026">IF(AND($D$1="二交代制",AH$17&gt;=1,AH$17&lt;=28,AH127="当",AI127="明",AJ127="休",AK127="当"),10,IF(AND($D$1="三交代制",AH$17&gt;=2,AH$17&lt;=30,OR(AH127="準",AH127="深"),OR(AI127="準",AI127="深"),OR(AJ127="準",AJ127="深")),20,IF(AND($D$1="二交代制",OR(AH127="当",AH127="明"),NOT(OR(AND(AH127="当",OR(AI127="明",AH$17=31,AI$18="×"),OR(AJ127="休",AH$17=30,AH$17=31,AJ$18="×")),AND(AH127="明",OR(AG127="当",AH$17=1),OR(AI127="休",AH$17=31,AI$18="×"))))),30,IF(AND($D$1="三交代制",AG127&lt;&gt;"準",AG127&lt;&gt;"深",OR(AH127="準",AH127="深"),(NOT(OR(AND(AH127="準",OR(AG127="日",AG127="休",AH$17=1,AND(AI127&lt;&gt;"準",AI127&lt;&gt;"深",AG127="")),OR(AI127="休",AND(AI127="準",OR(AJ127="休",AH$17=30,AJ$18="×")),AH$17=31,AI$18="×",AI127="")),AND(AH127="深",OR(AG127="休",AH$17=1,AND(AI127&lt;&gt;"準",AI127&lt;&gt;"深",AG127="")),OR(AI127="休",AND(OR(AI127="準",AI127="深"),OR(AJ127="休",AH$17=30,AJ$18="×")),AH$17=31,AI$18="×",AI127="")))))),40,0))))</f>
        <v>0</v>
      </c>
      <c r="AI268" s="193">
        <f t="shared" ref="AI268" si="2027">IF(AND($D$1="二交代制",AI$17&gt;=1,AI$17&lt;=28,AI127="当",AJ127="明",AK127="休",AL127="当"),10,IF(AND($D$1="三交代制",AI$17&gt;=2,AI$17&lt;=30,OR(AI127="準",AI127="深"),OR(AJ127="準",AJ127="深"),OR(AK127="準",AK127="深")),20,IF(AND($D$1="二交代制",OR(AI127="当",AI127="明"),NOT(OR(AND(AI127="当",OR(AJ127="明",AI$17=31,AJ$18="×"),OR(AK127="休",AI$17=30,AI$17=31,AK$18="×")),AND(AI127="明",OR(AH127="当",AI$17=1),OR(AJ127="休",AI$17=31,AJ$18="×"))))),30,IF(AND($D$1="三交代制",AH127&lt;&gt;"準",AH127&lt;&gt;"深",OR(AI127="準",AI127="深"),(NOT(OR(AND(AI127="準",OR(AH127="日",AH127="休",AI$17=1,AND(AJ127&lt;&gt;"準",AJ127&lt;&gt;"深",AH127="")),OR(AJ127="休",AND(AJ127="準",OR(AK127="休",AI$17=30,AK$18="×")),AI$17=31,AJ$18="×",AJ127="")),AND(AI127="深",OR(AH127="休",AI$17=1,AND(AJ127&lt;&gt;"準",AJ127&lt;&gt;"深",AH127="")),OR(AJ127="休",AND(OR(AJ127="準",AJ127="深"),OR(AK127="休",AI$17=30,AK$18="×")),AI$17=31,AJ$18="×",AJ127="")))))),40,0))))</f>
        <v>0</v>
      </c>
      <c r="AJ268" s="193">
        <f t="shared" ref="AJ268" si="2028">IF(AND($D$1="二交代制",AJ$17&gt;=1,AJ$17&lt;=28,AJ127="当",AK127="明",AL127="休",AM127="当"),10,IF(AND($D$1="三交代制",AJ$17&gt;=2,AJ$17&lt;=30,OR(AJ127="準",AJ127="深"),OR(AK127="準",AK127="深"),OR(AL127="準",AL127="深")),20,IF(AND($D$1="二交代制",OR(AJ127="当",AJ127="明"),NOT(OR(AND(AJ127="当",OR(AK127="明",AJ$17=31,AK$18="×"),OR(AL127="休",AJ$17=30,AJ$17=31,AL$18="×")),AND(AJ127="明",OR(AI127="当",AJ$17=1),OR(AK127="休",AJ$17=31,AK$18="×"))))),30,IF(AND($D$1="三交代制",AI127&lt;&gt;"準",AI127&lt;&gt;"深",OR(AJ127="準",AJ127="深"),(NOT(OR(AND(AJ127="準",OR(AI127="日",AI127="休",AJ$17=1,AND(AK127&lt;&gt;"準",AK127&lt;&gt;"深",AI127="")),OR(AK127="休",AND(AK127="準",OR(AL127="休",AJ$17=30,AL$18="×")),AJ$17=31,AK$18="×",AK127="")),AND(AJ127="深",OR(AI127="休",AJ$17=1,AND(AK127&lt;&gt;"準",AK127&lt;&gt;"深",AI127="")),OR(AK127="休",AND(OR(AK127="準",AK127="深"),OR(AL127="休",AJ$17=30,AL$18="×")),AJ$17=31,AK$18="×",AK127="")))))),40,0))))</f>
        <v>0</v>
      </c>
      <c r="AK268" s="193">
        <f t="shared" ref="AK268" si="2029">IF(AND($D$1="二交代制",AK$17&gt;=1,AK$17&lt;=28,AK127="当",AL127="明",AM127="休",AN127="当"),10,IF(AND($D$1="三交代制",AK$17&gt;=2,AK$17&lt;=30,OR(AK127="準",AK127="深"),OR(AL127="準",AL127="深"),OR(AM127="準",AM127="深")),20,IF(AND($D$1="二交代制",OR(AK127="当",AK127="明"),NOT(OR(AND(AK127="当",OR(AL127="明",AK$17=31,AL$18="×"),OR(AM127="休",AK$17=30,AK$17=31,AM$18="×")),AND(AK127="明",OR(AJ127="当",AK$17=1),OR(AL127="休",AK$17=31,AL$18="×"))))),30,IF(AND($D$1="三交代制",AJ127&lt;&gt;"準",AJ127&lt;&gt;"深",OR(AK127="準",AK127="深"),(NOT(OR(AND(AK127="準",OR(AJ127="日",AJ127="休",AK$17=1,AND(AL127&lt;&gt;"準",AL127&lt;&gt;"深",AJ127="")),OR(AL127="休",AND(AL127="準",OR(AM127="休",AK$17=30,AM$18="×")),AK$17=31,AL$18="×",AL127="")),AND(AK127="深",OR(AJ127="休",AK$17=1,AND(AL127&lt;&gt;"準",AL127&lt;&gt;"深",AJ127="")),OR(AL127="休",AND(OR(AL127="準",AL127="深"),OR(AM127="休",AK$17=30,AM$18="×")),AK$17=31,AL$18="×",AL127="")))))),40,0))))</f>
        <v>0</v>
      </c>
      <c r="AL268" s="193">
        <f t="shared" ref="AL268" si="2030">IF(AND($D$1="二交代制",AL$17&gt;=1,AL$17&lt;=28,AL127="当",AM127="明",AN127="休",AO127="当"),10,IF(AND($D$1="三交代制",AL$17&gt;=2,AL$17&lt;=30,OR(AL127="準",AL127="深"),OR(AM127="準",AM127="深"),OR(AN127="準",AN127="深")),20,IF(AND($D$1="二交代制",OR(AL127="当",AL127="明"),NOT(OR(AND(AL127="当",OR(AM127="明",AL$17=31,AM$18="×"),OR(AN127="休",AL$17=30,AL$17=31,AN$18="×")),AND(AL127="明",OR(AK127="当",AL$17=1),OR(AM127="休",AL$17=31,AM$18="×"))))),30,IF(AND($D$1="三交代制",AK127&lt;&gt;"準",AK127&lt;&gt;"深",OR(AL127="準",AL127="深"),(NOT(OR(AND(AL127="準",OR(AK127="日",AK127="休",AL$17=1,AND(AM127&lt;&gt;"準",AM127&lt;&gt;"深",AK127="")),OR(AM127="休",AND(AM127="準",OR(AN127="休",AL$17=30,AN$18="×")),AL$17=31,AM$18="×",AM127="")),AND(AL127="深",OR(AK127="休",AL$17=1,AND(AM127&lt;&gt;"準",AM127&lt;&gt;"深",AK127="")),OR(AM127="休",AND(OR(AM127="準",AM127="深"),OR(AN127="休",AL$17=30,AN$18="×")),AL$17=31,AM$18="×",AM127="")))))),40,0))))</f>
        <v>0</v>
      </c>
      <c r="AM268" s="193">
        <f t="shared" ref="AM268" si="2031">IF(AND($D$1="二交代制",AM$17&gt;=1,AM$17&lt;=28,AM127="当",AN127="明",AO127="休",AP127="当"),10,IF(AND($D$1="三交代制",AM$17&gt;=2,AM$17&lt;=30,OR(AM127="準",AM127="深"),OR(AN127="準",AN127="深"),OR(AO127="準",AO127="深")),20,IF(AND($D$1="二交代制",OR(AM127="当",AM127="明"),NOT(OR(AND(AM127="当",OR(AN127="明",AM$17=31,AN$18="×"),OR(AO127="休",AM$17=30,AM$17=31,AO$18="×")),AND(AM127="明",OR(AL127="当",AM$17=1),OR(AN127="休",AM$17=31,AN$18="×"))))),30,IF(AND($D$1="三交代制",AL127&lt;&gt;"準",AL127&lt;&gt;"深",OR(AM127="準",AM127="深"),(NOT(OR(AND(AM127="準",OR(AL127="日",AL127="休",AM$17=1,AND(AN127&lt;&gt;"準",AN127&lt;&gt;"深",AL127="")),OR(AN127="休",AND(AN127="準",OR(AO127="休",AM$17=30,AO$18="×")),AM$17=31,AN$18="×",AN127="")),AND(AM127="深",OR(AL127="休",AM$17=1,AND(AN127&lt;&gt;"準",AN127&lt;&gt;"深",AL127="")),OR(AN127="休",AND(OR(AN127="準",AN127="深"),OR(AO127="休",AM$17=30,AO$18="×")),AM$17=31,AN$18="×",AN127="")))))),40,0))))</f>
        <v>0</v>
      </c>
      <c r="AN268" s="193">
        <f t="shared" ref="AN268" si="2032">IF(AND($D$1="二交代制",AN$17&gt;=1,AN$17&lt;=28,AN127="当",AO127="明",AP127="休",AQ127="当"),10,IF(AND($D$1="三交代制",AN$17&gt;=2,AN$17&lt;=30,OR(AN127="準",AN127="深"),OR(AO127="準",AO127="深"),OR(AP127="準",AP127="深")),20,IF(AND($D$1="二交代制",OR(AN127="当",AN127="明"),NOT(OR(AND(AN127="当",OR(AO127="明",AN$17=31,AO$18="×"),OR(AP127="休",AN$17=30,AN$17=31,AP$18="×")),AND(AN127="明",OR(AM127="当",AN$17=1),OR(AO127="休",AN$17=31,AO$18="×"))))),30,IF(AND($D$1="三交代制",AM127&lt;&gt;"準",AM127&lt;&gt;"深",OR(AN127="準",AN127="深"),(NOT(OR(AND(AN127="準",OR(AM127="日",AM127="休",AN$17=1,AND(AO127&lt;&gt;"準",AO127&lt;&gt;"深",AM127="")),OR(AO127="休",AND(AO127="準",OR(AP127="休",AN$17=30,AP$18="×")),AN$17=31,AO$18="×",AO127="")),AND(AN127="深",OR(AM127="休",AN$17=1,AND(AO127&lt;&gt;"準",AO127&lt;&gt;"深",AM127="")),OR(AO127="休",AND(OR(AO127="準",AO127="深"),OR(AP127="休",AN$17=30,AP$18="×")),AN$17=31,AO$18="×",AO127="")))))),40,0))))</f>
        <v>0</v>
      </c>
      <c r="AO268" s="193">
        <f t="shared" ref="AO268" si="2033">IF(AND($D$1="二交代制",AO$17&gt;=1,AO$17&lt;=28,AO127="当",AP127="明",AQ127="休",AR127="当"),10,IF(AND($D$1="三交代制",AO$17&gt;=2,AO$17&lt;=30,OR(AO127="準",AO127="深"),OR(AP127="準",AP127="深"),OR(AQ127="準",AQ127="深")),20,IF(AND($D$1="二交代制",OR(AO127="当",AO127="明"),NOT(OR(AND(AO127="当",OR(AP127="明",AO$17=31,AP$18="×"),OR(AQ127="休",AO$17=30,AO$17=31,AQ$18="×")),AND(AO127="明",OR(AN127="当",AO$17=1),OR(AP127="休",AO$17=31,AP$18="×"))))),30,IF(AND($D$1="三交代制",AN127&lt;&gt;"準",AN127&lt;&gt;"深",OR(AO127="準",AO127="深"),(NOT(OR(AND(AO127="準",OR(AN127="日",AN127="休",AO$17=1,AND(AP127&lt;&gt;"準",AP127&lt;&gt;"深",AN127="")),OR(AP127="休",AND(AP127="準",OR(AQ127="休",AO$17=30,AQ$18="×")),AO$17=31,AP$18="×",AP127="")),AND(AO127="深",OR(AN127="休",AO$17=1,AND(AP127&lt;&gt;"準",AP127&lt;&gt;"深",AN127="")),OR(AP127="休",AND(OR(AP127="準",AP127="深"),OR(AQ127="休",AO$17=30,AQ$18="×")),AO$17=31,AP$18="×",AP127="")))))),40,0))))</f>
        <v>0</v>
      </c>
      <c r="AP268" s="100"/>
      <c r="AQ268" s="100"/>
    </row>
    <row r="269" spans="4:43" x14ac:dyDescent="0.4">
      <c r="D269" s="104"/>
      <c r="E269" s="104"/>
      <c r="F269" s="104"/>
      <c r="G269" s="104"/>
      <c r="H269" s="104"/>
      <c r="I269" s="307"/>
      <c r="J269" s="202"/>
      <c r="K269" s="193"/>
      <c r="L269" s="193"/>
      <c r="M269" s="193"/>
      <c r="N269" s="193"/>
      <c r="O269" s="193"/>
      <c r="P269" s="193"/>
      <c r="Q269" s="193"/>
      <c r="R269" s="193"/>
      <c r="S269" s="193"/>
      <c r="T269" s="193"/>
      <c r="U269" s="193"/>
      <c r="V269" s="193"/>
      <c r="W269" s="193"/>
      <c r="X269" s="193"/>
      <c r="Y269" s="193"/>
      <c r="Z269" s="193"/>
      <c r="AA269" s="193"/>
      <c r="AB269" s="193"/>
      <c r="AC269" s="193"/>
      <c r="AD269" s="193"/>
      <c r="AE269" s="193"/>
      <c r="AF269" s="193"/>
      <c r="AG269" s="193"/>
      <c r="AH269" s="193"/>
      <c r="AI269" s="193"/>
      <c r="AJ269" s="193"/>
      <c r="AK269" s="193"/>
      <c r="AL269" s="193"/>
      <c r="AM269" s="193"/>
      <c r="AN269" s="193"/>
      <c r="AO269" s="193"/>
      <c r="AP269" s="100"/>
      <c r="AQ269" s="100"/>
    </row>
    <row r="270" spans="4:43" x14ac:dyDescent="0.4">
      <c r="D270" s="104"/>
      <c r="E270" s="104"/>
      <c r="F270" s="104"/>
      <c r="G270" s="104"/>
      <c r="H270" s="104"/>
      <c r="I270" s="307"/>
      <c r="J270" s="201" t="str">
        <f t="shared" ref="J270" si="2034">E129</f>
        <v/>
      </c>
      <c r="K270" s="193">
        <f t="shared" ref="K270" si="2035">IF(AND($D$1="二交代制",K$17&gt;=1,K$17&lt;=28,K129="当",L129="明",M129="休",N129="当"),10,IF(AND($D$1="三交代制",K$17&gt;=2,K$17&lt;=30,OR(K129="準",K129="深"),OR(L129="準",L129="深"),OR(M129="準",M129="深")),20,IF(AND($D$1="二交代制",OR(K129="当",K129="明"),NOT(OR(AND(K129="当",OR(L129="明",K$17=31,L$18="×"),OR(M129="休",K$17=30,K$17=31,M$18="×")),AND(K129="明",OR(J129="当",K$17=1),OR(L129="休",K$17=31,L$18="×"))))),30,IF(AND($D$1="三交代制",J129&lt;&gt;"準",J129&lt;&gt;"深",OR(K129="準",K129="深"),(NOT(OR(AND(K129="準",OR(J129="日",J129="休",K$17=1,AND(L129&lt;&gt;"準",L129&lt;&gt;"深",J129="")),OR(L129="休",AND(L129="準",OR(M129="休",K$17=30,M$18="×")),K$17=31,L$18="×",L129="")),AND(K129="深",OR(J129="休",K$17=1,AND(L129&lt;&gt;"準",L129&lt;&gt;"深",J129="")),OR(L129="休",AND(OR(L129="準",L129="深"),OR(M129="休",K$17=30,M$18="×")),K$17=31,L$18="×",L129="")))))),40,0))))</f>
        <v>0</v>
      </c>
      <c r="L270" s="193">
        <f t="shared" ref="L270" si="2036">IF(AND($D$1="二交代制",L$17&gt;=1,L$17&lt;=28,L129="当",M129="明",N129="休",O129="当"),10,IF(AND($D$1="三交代制",L$17&gt;=2,L$17&lt;=30,OR(L129="準",L129="深"),OR(M129="準",M129="深"),OR(N129="準",N129="深")),20,IF(AND($D$1="二交代制",OR(L129="当",L129="明"),NOT(OR(AND(L129="当",OR(M129="明",L$17=31,M$18="×"),OR(N129="休",L$17=30,L$17=31,N$18="×")),AND(L129="明",OR(K129="当",L$17=1),OR(M129="休",L$17=31,M$18="×"))))),30,IF(AND($D$1="三交代制",K129&lt;&gt;"準",K129&lt;&gt;"深",OR(L129="準",L129="深"),(NOT(OR(AND(L129="準",OR(K129="日",K129="休",L$17=1,AND(M129&lt;&gt;"準",M129&lt;&gt;"深",K129="")),OR(M129="休",AND(M129="準",OR(N129="休",L$17=30,N$18="×")),L$17=31,M$18="×",M129="")),AND(L129="深",OR(K129="休",L$17=1,AND(M129&lt;&gt;"準",M129&lt;&gt;"深",K129="")),OR(M129="休",AND(OR(M129="準",M129="深"),OR(N129="休",L$17=30,N$18="×")),L$17=31,M$18="×",M129="")))))),40,0))))</f>
        <v>0</v>
      </c>
      <c r="M270" s="193">
        <f t="shared" ref="M270" si="2037">IF(AND($D$1="二交代制",M$17&gt;=1,M$17&lt;=28,M129="当",N129="明",O129="休",P129="当"),10,IF(AND($D$1="三交代制",M$17&gt;=2,M$17&lt;=30,OR(M129="準",M129="深"),OR(N129="準",N129="深"),OR(O129="準",O129="深")),20,IF(AND($D$1="二交代制",OR(M129="当",M129="明"),NOT(OR(AND(M129="当",OR(N129="明",M$17=31,N$18="×"),OR(O129="休",M$17=30,M$17=31,O$18="×")),AND(M129="明",OR(L129="当",M$17=1),OR(N129="休",M$17=31,N$18="×"))))),30,IF(AND($D$1="三交代制",L129&lt;&gt;"準",L129&lt;&gt;"深",OR(M129="準",M129="深"),(NOT(OR(AND(M129="準",OR(L129="日",L129="休",M$17=1,AND(N129&lt;&gt;"準",N129&lt;&gt;"深",L129="")),OR(N129="休",AND(N129="準",OR(O129="休",M$17=30,O$18="×")),M$17=31,N$18="×",N129="")),AND(M129="深",OR(L129="休",M$17=1,AND(N129&lt;&gt;"準",N129&lt;&gt;"深",L129="")),OR(N129="休",AND(OR(N129="準",N129="深"),OR(O129="休",M$17=30,O$18="×")),M$17=31,N$18="×",N129="")))))),40,0))))</f>
        <v>0</v>
      </c>
      <c r="N270" s="193">
        <f t="shared" ref="N270" si="2038">IF(AND($D$1="二交代制",N$17&gt;=1,N$17&lt;=28,N129="当",O129="明",P129="休",Q129="当"),10,IF(AND($D$1="三交代制",N$17&gt;=2,N$17&lt;=30,OR(N129="準",N129="深"),OR(O129="準",O129="深"),OR(P129="準",P129="深")),20,IF(AND($D$1="二交代制",OR(N129="当",N129="明"),NOT(OR(AND(N129="当",OR(O129="明",N$17=31,O$18="×"),OR(P129="休",N$17=30,N$17=31,P$18="×")),AND(N129="明",OR(M129="当",N$17=1),OR(O129="休",N$17=31,O$18="×"))))),30,IF(AND($D$1="三交代制",M129&lt;&gt;"準",M129&lt;&gt;"深",OR(N129="準",N129="深"),(NOT(OR(AND(N129="準",OR(M129="日",M129="休",N$17=1,AND(O129&lt;&gt;"準",O129&lt;&gt;"深",M129="")),OR(O129="休",AND(O129="準",OR(P129="休",N$17=30,P$18="×")),N$17=31,O$18="×",O129="")),AND(N129="深",OR(M129="休",N$17=1,AND(O129&lt;&gt;"準",O129&lt;&gt;"深",M129="")),OR(O129="休",AND(OR(O129="準",O129="深"),OR(P129="休",N$17=30,P$18="×")),N$17=31,O$18="×",O129="")))))),40,0))))</f>
        <v>0</v>
      </c>
      <c r="O270" s="193">
        <f t="shared" ref="O270" si="2039">IF(AND($D$1="二交代制",O$17&gt;=1,O$17&lt;=28,O129="当",P129="明",Q129="休",R129="当"),10,IF(AND($D$1="三交代制",O$17&gt;=2,O$17&lt;=30,OR(O129="準",O129="深"),OR(P129="準",P129="深"),OR(Q129="準",Q129="深")),20,IF(AND($D$1="二交代制",OR(O129="当",O129="明"),NOT(OR(AND(O129="当",OR(P129="明",O$17=31,P$18="×"),OR(Q129="休",O$17=30,O$17=31,Q$18="×")),AND(O129="明",OR(N129="当",O$17=1),OR(P129="休",O$17=31,P$18="×"))))),30,IF(AND($D$1="三交代制",N129&lt;&gt;"準",N129&lt;&gt;"深",OR(O129="準",O129="深"),(NOT(OR(AND(O129="準",OR(N129="日",N129="休",O$17=1,AND(P129&lt;&gt;"準",P129&lt;&gt;"深",N129="")),OR(P129="休",AND(P129="準",OR(Q129="休",O$17=30,Q$18="×")),O$17=31,P$18="×",P129="")),AND(O129="深",OR(N129="休",O$17=1,AND(P129&lt;&gt;"準",P129&lt;&gt;"深",N129="")),OR(P129="休",AND(OR(P129="準",P129="深"),OR(Q129="休",O$17=30,Q$18="×")),O$17=31,P$18="×",P129="")))))),40,0))))</f>
        <v>0</v>
      </c>
      <c r="P270" s="193">
        <f t="shared" ref="P270" si="2040">IF(AND($D$1="二交代制",P$17&gt;=1,P$17&lt;=28,P129="当",Q129="明",R129="休",S129="当"),10,IF(AND($D$1="三交代制",P$17&gt;=2,P$17&lt;=30,OR(P129="準",P129="深"),OR(Q129="準",Q129="深"),OR(R129="準",R129="深")),20,IF(AND($D$1="二交代制",OR(P129="当",P129="明"),NOT(OR(AND(P129="当",OR(Q129="明",P$17=31,Q$18="×"),OR(R129="休",P$17=30,P$17=31,R$18="×")),AND(P129="明",OR(O129="当",P$17=1),OR(Q129="休",P$17=31,Q$18="×"))))),30,IF(AND($D$1="三交代制",O129&lt;&gt;"準",O129&lt;&gt;"深",OR(P129="準",P129="深"),(NOT(OR(AND(P129="準",OR(O129="日",O129="休",P$17=1,AND(Q129&lt;&gt;"準",Q129&lt;&gt;"深",O129="")),OR(Q129="休",AND(Q129="準",OR(R129="休",P$17=30,R$18="×")),P$17=31,Q$18="×",Q129="")),AND(P129="深",OR(O129="休",P$17=1,AND(Q129&lt;&gt;"準",Q129&lt;&gt;"深",O129="")),OR(Q129="休",AND(OR(Q129="準",Q129="深"),OR(R129="休",P$17=30,R$18="×")),P$17=31,Q$18="×",Q129="")))))),40,0))))</f>
        <v>0</v>
      </c>
      <c r="Q270" s="193">
        <f t="shared" ref="Q270" si="2041">IF(AND($D$1="二交代制",Q$17&gt;=1,Q$17&lt;=28,Q129="当",R129="明",S129="休",T129="当"),10,IF(AND($D$1="三交代制",Q$17&gt;=2,Q$17&lt;=30,OR(Q129="準",Q129="深"),OR(R129="準",R129="深"),OR(S129="準",S129="深")),20,IF(AND($D$1="二交代制",OR(Q129="当",Q129="明"),NOT(OR(AND(Q129="当",OR(R129="明",Q$17=31,R$18="×"),OR(S129="休",Q$17=30,Q$17=31,S$18="×")),AND(Q129="明",OR(P129="当",Q$17=1),OR(R129="休",Q$17=31,R$18="×"))))),30,IF(AND($D$1="三交代制",P129&lt;&gt;"準",P129&lt;&gt;"深",OR(Q129="準",Q129="深"),(NOT(OR(AND(Q129="準",OR(P129="日",P129="休",Q$17=1,AND(R129&lt;&gt;"準",R129&lt;&gt;"深",P129="")),OR(R129="休",AND(R129="準",OR(S129="休",Q$17=30,S$18="×")),Q$17=31,R$18="×",R129="")),AND(Q129="深",OR(P129="休",Q$17=1,AND(R129&lt;&gt;"準",R129&lt;&gt;"深",P129="")),OR(R129="休",AND(OR(R129="準",R129="深"),OR(S129="休",Q$17=30,S$18="×")),Q$17=31,R$18="×",R129="")))))),40,0))))</f>
        <v>0</v>
      </c>
      <c r="R270" s="193">
        <f t="shared" ref="R270" si="2042">IF(AND($D$1="二交代制",R$17&gt;=1,R$17&lt;=28,R129="当",S129="明",T129="休",U129="当"),10,IF(AND($D$1="三交代制",R$17&gt;=2,R$17&lt;=30,OR(R129="準",R129="深"),OR(S129="準",S129="深"),OR(T129="準",T129="深")),20,IF(AND($D$1="二交代制",OR(R129="当",R129="明"),NOT(OR(AND(R129="当",OR(S129="明",R$17=31,S$18="×"),OR(T129="休",R$17=30,R$17=31,T$18="×")),AND(R129="明",OR(Q129="当",R$17=1),OR(S129="休",R$17=31,S$18="×"))))),30,IF(AND($D$1="三交代制",Q129&lt;&gt;"準",Q129&lt;&gt;"深",OR(R129="準",R129="深"),(NOT(OR(AND(R129="準",OR(Q129="日",Q129="休",R$17=1,AND(S129&lt;&gt;"準",S129&lt;&gt;"深",Q129="")),OR(S129="休",AND(S129="準",OR(T129="休",R$17=30,T$18="×")),R$17=31,S$18="×",S129="")),AND(R129="深",OR(Q129="休",R$17=1,AND(S129&lt;&gt;"準",S129&lt;&gt;"深",Q129="")),OR(S129="休",AND(OR(S129="準",S129="深"),OR(T129="休",R$17=30,T$18="×")),R$17=31,S$18="×",S129="")))))),40,0))))</f>
        <v>0</v>
      </c>
      <c r="S270" s="193">
        <f t="shared" ref="S270" si="2043">IF(AND($D$1="二交代制",S$17&gt;=1,S$17&lt;=28,S129="当",T129="明",U129="休",V129="当"),10,IF(AND($D$1="三交代制",S$17&gt;=2,S$17&lt;=30,OR(S129="準",S129="深"),OR(T129="準",T129="深"),OR(U129="準",U129="深")),20,IF(AND($D$1="二交代制",OR(S129="当",S129="明"),NOT(OR(AND(S129="当",OR(T129="明",S$17=31,T$18="×"),OR(U129="休",S$17=30,S$17=31,U$18="×")),AND(S129="明",OR(R129="当",S$17=1),OR(T129="休",S$17=31,T$18="×"))))),30,IF(AND($D$1="三交代制",R129&lt;&gt;"準",R129&lt;&gt;"深",OR(S129="準",S129="深"),(NOT(OR(AND(S129="準",OR(R129="日",R129="休",S$17=1,AND(T129&lt;&gt;"準",T129&lt;&gt;"深",R129="")),OR(T129="休",AND(T129="準",OR(U129="休",S$17=30,U$18="×")),S$17=31,T$18="×",T129="")),AND(S129="深",OR(R129="休",S$17=1,AND(T129&lt;&gt;"準",T129&lt;&gt;"深",R129="")),OR(T129="休",AND(OR(T129="準",T129="深"),OR(U129="休",S$17=30,U$18="×")),S$17=31,T$18="×",T129="")))))),40,0))))</f>
        <v>0</v>
      </c>
      <c r="T270" s="193">
        <f t="shared" ref="T270" si="2044">IF(AND($D$1="二交代制",T$17&gt;=1,T$17&lt;=28,T129="当",U129="明",V129="休",W129="当"),10,IF(AND($D$1="三交代制",T$17&gt;=2,T$17&lt;=30,OR(T129="準",T129="深"),OR(U129="準",U129="深"),OR(V129="準",V129="深")),20,IF(AND($D$1="二交代制",OR(T129="当",T129="明"),NOT(OR(AND(T129="当",OR(U129="明",T$17=31,U$18="×"),OR(V129="休",T$17=30,T$17=31,V$18="×")),AND(T129="明",OR(S129="当",T$17=1),OR(U129="休",T$17=31,U$18="×"))))),30,IF(AND($D$1="三交代制",S129&lt;&gt;"準",S129&lt;&gt;"深",OR(T129="準",T129="深"),(NOT(OR(AND(T129="準",OR(S129="日",S129="休",T$17=1,AND(U129&lt;&gt;"準",U129&lt;&gt;"深",S129="")),OR(U129="休",AND(U129="準",OR(V129="休",T$17=30,V$18="×")),T$17=31,U$18="×",U129="")),AND(T129="深",OR(S129="休",T$17=1,AND(U129&lt;&gt;"準",U129&lt;&gt;"深",S129="")),OR(U129="休",AND(OR(U129="準",U129="深"),OR(V129="休",T$17=30,V$18="×")),T$17=31,U$18="×",U129="")))))),40,0))))</f>
        <v>0</v>
      </c>
      <c r="U270" s="193">
        <f t="shared" ref="U270" si="2045">IF(AND($D$1="二交代制",U$17&gt;=1,U$17&lt;=28,U129="当",V129="明",W129="休",X129="当"),10,IF(AND($D$1="三交代制",U$17&gt;=2,U$17&lt;=30,OR(U129="準",U129="深"),OR(V129="準",V129="深"),OR(W129="準",W129="深")),20,IF(AND($D$1="二交代制",OR(U129="当",U129="明"),NOT(OR(AND(U129="当",OR(V129="明",U$17=31,V$18="×"),OR(W129="休",U$17=30,U$17=31,W$18="×")),AND(U129="明",OR(T129="当",U$17=1),OR(V129="休",U$17=31,V$18="×"))))),30,IF(AND($D$1="三交代制",T129&lt;&gt;"準",T129&lt;&gt;"深",OR(U129="準",U129="深"),(NOT(OR(AND(U129="準",OR(T129="日",T129="休",U$17=1,AND(V129&lt;&gt;"準",V129&lt;&gt;"深",T129="")),OR(V129="休",AND(V129="準",OR(W129="休",U$17=30,W$18="×")),U$17=31,V$18="×",V129="")),AND(U129="深",OR(T129="休",U$17=1,AND(V129&lt;&gt;"準",V129&lt;&gt;"深",T129="")),OR(V129="休",AND(OR(V129="準",V129="深"),OR(W129="休",U$17=30,W$18="×")),U$17=31,V$18="×",V129="")))))),40,0))))</f>
        <v>0</v>
      </c>
      <c r="V270" s="193">
        <f t="shared" ref="V270" si="2046">IF(AND($D$1="二交代制",V$17&gt;=1,V$17&lt;=28,V129="当",W129="明",X129="休",Y129="当"),10,IF(AND($D$1="三交代制",V$17&gt;=2,V$17&lt;=30,OR(V129="準",V129="深"),OR(W129="準",W129="深"),OR(X129="準",X129="深")),20,IF(AND($D$1="二交代制",OR(V129="当",V129="明"),NOT(OR(AND(V129="当",OR(W129="明",V$17=31,W$18="×"),OR(X129="休",V$17=30,V$17=31,X$18="×")),AND(V129="明",OR(U129="当",V$17=1),OR(W129="休",V$17=31,W$18="×"))))),30,IF(AND($D$1="三交代制",U129&lt;&gt;"準",U129&lt;&gt;"深",OR(V129="準",V129="深"),(NOT(OR(AND(V129="準",OR(U129="日",U129="休",V$17=1,AND(W129&lt;&gt;"準",W129&lt;&gt;"深",U129="")),OR(W129="休",AND(W129="準",OR(X129="休",V$17=30,X$18="×")),V$17=31,W$18="×",W129="")),AND(V129="深",OR(U129="休",V$17=1,AND(W129&lt;&gt;"準",W129&lt;&gt;"深",U129="")),OR(W129="休",AND(OR(W129="準",W129="深"),OR(X129="休",V$17=30,X$18="×")),V$17=31,W$18="×",W129="")))))),40,0))))</f>
        <v>0</v>
      </c>
      <c r="W270" s="193">
        <f t="shared" ref="W270" si="2047">IF(AND($D$1="二交代制",W$17&gt;=1,W$17&lt;=28,W129="当",X129="明",Y129="休",Z129="当"),10,IF(AND($D$1="三交代制",W$17&gt;=2,W$17&lt;=30,OR(W129="準",W129="深"),OR(X129="準",X129="深"),OR(Y129="準",Y129="深")),20,IF(AND($D$1="二交代制",OR(W129="当",W129="明"),NOT(OR(AND(W129="当",OR(X129="明",W$17=31,X$18="×"),OR(Y129="休",W$17=30,W$17=31,Y$18="×")),AND(W129="明",OR(V129="当",W$17=1),OR(X129="休",W$17=31,X$18="×"))))),30,IF(AND($D$1="三交代制",V129&lt;&gt;"準",V129&lt;&gt;"深",OR(W129="準",W129="深"),(NOT(OR(AND(W129="準",OR(V129="日",V129="休",W$17=1,AND(X129&lt;&gt;"準",X129&lt;&gt;"深",V129="")),OR(X129="休",AND(X129="準",OR(Y129="休",W$17=30,Y$18="×")),W$17=31,X$18="×",X129="")),AND(W129="深",OR(V129="休",W$17=1,AND(X129&lt;&gt;"準",X129&lt;&gt;"深",V129="")),OR(X129="休",AND(OR(X129="準",X129="深"),OR(Y129="休",W$17=30,Y$18="×")),W$17=31,X$18="×",X129="")))))),40,0))))</f>
        <v>0</v>
      </c>
      <c r="X270" s="193">
        <f t="shared" ref="X270" si="2048">IF(AND($D$1="二交代制",X$17&gt;=1,X$17&lt;=28,X129="当",Y129="明",Z129="休",AA129="当"),10,IF(AND($D$1="三交代制",X$17&gt;=2,X$17&lt;=30,OR(X129="準",X129="深"),OR(Y129="準",Y129="深"),OR(Z129="準",Z129="深")),20,IF(AND($D$1="二交代制",OR(X129="当",X129="明"),NOT(OR(AND(X129="当",OR(Y129="明",X$17=31,Y$18="×"),OR(Z129="休",X$17=30,X$17=31,Z$18="×")),AND(X129="明",OR(W129="当",X$17=1),OR(Y129="休",X$17=31,Y$18="×"))))),30,IF(AND($D$1="三交代制",W129&lt;&gt;"準",W129&lt;&gt;"深",OR(X129="準",X129="深"),(NOT(OR(AND(X129="準",OR(W129="日",W129="休",X$17=1,AND(Y129&lt;&gt;"準",Y129&lt;&gt;"深",W129="")),OR(Y129="休",AND(Y129="準",OR(Z129="休",X$17=30,Z$18="×")),X$17=31,Y$18="×",Y129="")),AND(X129="深",OR(W129="休",X$17=1,AND(Y129&lt;&gt;"準",Y129&lt;&gt;"深",W129="")),OR(Y129="休",AND(OR(Y129="準",Y129="深"),OR(Z129="休",X$17=30,Z$18="×")),X$17=31,Y$18="×",Y129="")))))),40,0))))</f>
        <v>0</v>
      </c>
      <c r="Y270" s="193">
        <f t="shared" ref="Y270" si="2049">IF(AND($D$1="二交代制",Y$17&gt;=1,Y$17&lt;=28,Y129="当",Z129="明",AA129="休",AB129="当"),10,IF(AND($D$1="三交代制",Y$17&gt;=2,Y$17&lt;=30,OR(Y129="準",Y129="深"),OR(Z129="準",Z129="深"),OR(AA129="準",AA129="深")),20,IF(AND($D$1="二交代制",OR(Y129="当",Y129="明"),NOT(OR(AND(Y129="当",OR(Z129="明",Y$17=31,Z$18="×"),OR(AA129="休",Y$17=30,Y$17=31,AA$18="×")),AND(Y129="明",OR(X129="当",Y$17=1),OR(Z129="休",Y$17=31,Z$18="×"))))),30,IF(AND($D$1="三交代制",X129&lt;&gt;"準",X129&lt;&gt;"深",OR(Y129="準",Y129="深"),(NOT(OR(AND(Y129="準",OR(X129="日",X129="休",Y$17=1,AND(Z129&lt;&gt;"準",Z129&lt;&gt;"深",X129="")),OR(Z129="休",AND(Z129="準",OR(AA129="休",Y$17=30,AA$18="×")),Y$17=31,Z$18="×",Z129="")),AND(Y129="深",OR(X129="休",Y$17=1,AND(Z129&lt;&gt;"準",Z129&lt;&gt;"深",X129="")),OR(Z129="休",AND(OR(Z129="準",Z129="深"),OR(AA129="休",Y$17=30,AA$18="×")),Y$17=31,Z$18="×",Z129="")))))),40,0))))</f>
        <v>0</v>
      </c>
      <c r="Z270" s="193">
        <f t="shared" ref="Z270" si="2050">IF(AND($D$1="二交代制",Z$17&gt;=1,Z$17&lt;=28,Z129="当",AA129="明",AB129="休",AC129="当"),10,IF(AND($D$1="三交代制",Z$17&gt;=2,Z$17&lt;=30,OR(Z129="準",Z129="深"),OR(AA129="準",AA129="深"),OR(AB129="準",AB129="深")),20,IF(AND($D$1="二交代制",OR(Z129="当",Z129="明"),NOT(OR(AND(Z129="当",OR(AA129="明",Z$17=31,AA$18="×"),OR(AB129="休",Z$17=30,Z$17=31,AB$18="×")),AND(Z129="明",OR(Y129="当",Z$17=1),OR(AA129="休",Z$17=31,AA$18="×"))))),30,IF(AND($D$1="三交代制",Y129&lt;&gt;"準",Y129&lt;&gt;"深",OR(Z129="準",Z129="深"),(NOT(OR(AND(Z129="準",OR(Y129="日",Y129="休",Z$17=1,AND(AA129&lt;&gt;"準",AA129&lt;&gt;"深",Y129="")),OR(AA129="休",AND(AA129="準",OR(AB129="休",Z$17=30,AB$18="×")),Z$17=31,AA$18="×",AA129="")),AND(Z129="深",OR(Y129="休",Z$17=1,AND(AA129&lt;&gt;"準",AA129&lt;&gt;"深",Y129="")),OR(AA129="休",AND(OR(AA129="準",AA129="深"),OR(AB129="休",Z$17=30,AB$18="×")),Z$17=31,AA$18="×",AA129="")))))),40,0))))</f>
        <v>0</v>
      </c>
      <c r="AA270" s="193">
        <f t="shared" ref="AA270" si="2051">IF(AND($D$1="二交代制",AA$17&gt;=1,AA$17&lt;=28,AA129="当",AB129="明",AC129="休",AD129="当"),10,IF(AND($D$1="三交代制",AA$17&gt;=2,AA$17&lt;=30,OR(AA129="準",AA129="深"),OR(AB129="準",AB129="深"),OR(AC129="準",AC129="深")),20,IF(AND($D$1="二交代制",OR(AA129="当",AA129="明"),NOT(OR(AND(AA129="当",OR(AB129="明",AA$17=31,AB$18="×"),OR(AC129="休",AA$17=30,AA$17=31,AC$18="×")),AND(AA129="明",OR(Z129="当",AA$17=1),OR(AB129="休",AA$17=31,AB$18="×"))))),30,IF(AND($D$1="三交代制",Z129&lt;&gt;"準",Z129&lt;&gt;"深",OR(AA129="準",AA129="深"),(NOT(OR(AND(AA129="準",OR(Z129="日",Z129="休",AA$17=1,AND(AB129&lt;&gt;"準",AB129&lt;&gt;"深",Z129="")),OR(AB129="休",AND(AB129="準",OR(AC129="休",AA$17=30,AC$18="×")),AA$17=31,AB$18="×",AB129="")),AND(AA129="深",OR(Z129="休",AA$17=1,AND(AB129&lt;&gt;"準",AB129&lt;&gt;"深",Z129="")),OR(AB129="休",AND(OR(AB129="準",AB129="深"),OR(AC129="休",AA$17=30,AC$18="×")),AA$17=31,AB$18="×",AB129="")))))),40,0))))</f>
        <v>0</v>
      </c>
      <c r="AB270" s="193">
        <f t="shared" ref="AB270" si="2052">IF(AND($D$1="二交代制",AB$17&gt;=1,AB$17&lt;=28,AB129="当",AC129="明",AD129="休",AE129="当"),10,IF(AND($D$1="三交代制",AB$17&gt;=2,AB$17&lt;=30,OR(AB129="準",AB129="深"),OR(AC129="準",AC129="深"),OR(AD129="準",AD129="深")),20,IF(AND($D$1="二交代制",OR(AB129="当",AB129="明"),NOT(OR(AND(AB129="当",OR(AC129="明",AB$17=31,AC$18="×"),OR(AD129="休",AB$17=30,AB$17=31,AD$18="×")),AND(AB129="明",OR(AA129="当",AB$17=1),OR(AC129="休",AB$17=31,AC$18="×"))))),30,IF(AND($D$1="三交代制",AA129&lt;&gt;"準",AA129&lt;&gt;"深",OR(AB129="準",AB129="深"),(NOT(OR(AND(AB129="準",OR(AA129="日",AA129="休",AB$17=1,AND(AC129&lt;&gt;"準",AC129&lt;&gt;"深",AA129="")),OR(AC129="休",AND(AC129="準",OR(AD129="休",AB$17=30,AD$18="×")),AB$17=31,AC$18="×",AC129="")),AND(AB129="深",OR(AA129="休",AB$17=1,AND(AC129&lt;&gt;"準",AC129&lt;&gt;"深",AA129="")),OR(AC129="休",AND(OR(AC129="準",AC129="深"),OR(AD129="休",AB$17=30,AD$18="×")),AB$17=31,AC$18="×",AC129="")))))),40,0))))</f>
        <v>0</v>
      </c>
      <c r="AC270" s="193">
        <f t="shared" ref="AC270" si="2053">IF(AND($D$1="二交代制",AC$17&gt;=1,AC$17&lt;=28,AC129="当",AD129="明",AE129="休",AF129="当"),10,IF(AND($D$1="三交代制",AC$17&gt;=2,AC$17&lt;=30,OR(AC129="準",AC129="深"),OR(AD129="準",AD129="深"),OR(AE129="準",AE129="深")),20,IF(AND($D$1="二交代制",OR(AC129="当",AC129="明"),NOT(OR(AND(AC129="当",OR(AD129="明",AC$17=31,AD$18="×"),OR(AE129="休",AC$17=30,AC$17=31,AE$18="×")),AND(AC129="明",OR(AB129="当",AC$17=1),OR(AD129="休",AC$17=31,AD$18="×"))))),30,IF(AND($D$1="三交代制",AB129&lt;&gt;"準",AB129&lt;&gt;"深",OR(AC129="準",AC129="深"),(NOT(OR(AND(AC129="準",OR(AB129="日",AB129="休",AC$17=1,AND(AD129&lt;&gt;"準",AD129&lt;&gt;"深",AB129="")),OR(AD129="休",AND(AD129="準",OR(AE129="休",AC$17=30,AE$18="×")),AC$17=31,AD$18="×",AD129="")),AND(AC129="深",OR(AB129="休",AC$17=1,AND(AD129&lt;&gt;"準",AD129&lt;&gt;"深",AB129="")),OR(AD129="休",AND(OR(AD129="準",AD129="深"),OR(AE129="休",AC$17=30,AE$18="×")),AC$17=31,AD$18="×",AD129="")))))),40,0))))</f>
        <v>0</v>
      </c>
      <c r="AD270" s="193">
        <f t="shared" ref="AD270" si="2054">IF(AND($D$1="二交代制",AD$17&gt;=1,AD$17&lt;=28,AD129="当",AE129="明",AF129="休",AG129="当"),10,IF(AND($D$1="三交代制",AD$17&gt;=2,AD$17&lt;=30,OR(AD129="準",AD129="深"),OR(AE129="準",AE129="深"),OR(AF129="準",AF129="深")),20,IF(AND($D$1="二交代制",OR(AD129="当",AD129="明"),NOT(OR(AND(AD129="当",OR(AE129="明",AD$17=31,AE$18="×"),OR(AF129="休",AD$17=30,AD$17=31,AF$18="×")),AND(AD129="明",OR(AC129="当",AD$17=1),OR(AE129="休",AD$17=31,AE$18="×"))))),30,IF(AND($D$1="三交代制",AC129&lt;&gt;"準",AC129&lt;&gt;"深",OR(AD129="準",AD129="深"),(NOT(OR(AND(AD129="準",OR(AC129="日",AC129="休",AD$17=1,AND(AE129&lt;&gt;"準",AE129&lt;&gt;"深",AC129="")),OR(AE129="休",AND(AE129="準",OR(AF129="休",AD$17=30,AF$18="×")),AD$17=31,AE$18="×",AE129="")),AND(AD129="深",OR(AC129="休",AD$17=1,AND(AE129&lt;&gt;"準",AE129&lt;&gt;"深",AC129="")),OR(AE129="休",AND(OR(AE129="準",AE129="深"),OR(AF129="休",AD$17=30,AF$18="×")),AD$17=31,AE$18="×",AE129="")))))),40,0))))</f>
        <v>0</v>
      </c>
      <c r="AE270" s="193">
        <f t="shared" ref="AE270" si="2055">IF(AND($D$1="二交代制",AE$17&gt;=1,AE$17&lt;=28,AE129="当",AF129="明",AG129="休",AH129="当"),10,IF(AND($D$1="三交代制",AE$17&gt;=2,AE$17&lt;=30,OR(AE129="準",AE129="深"),OR(AF129="準",AF129="深"),OR(AG129="準",AG129="深")),20,IF(AND($D$1="二交代制",OR(AE129="当",AE129="明"),NOT(OR(AND(AE129="当",OR(AF129="明",AE$17=31,AF$18="×"),OR(AG129="休",AE$17=30,AE$17=31,AG$18="×")),AND(AE129="明",OR(AD129="当",AE$17=1),OR(AF129="休",AE$17=31,AF$18="×"))))),30,IF(AND($D$1="三交代制",AD129&lt;&gt;"準",AD129&lt;&gt;"深",OR(AE129="準",AE129="深"),(NOT(OR(AND(AE129="準",OR(AD129="日",AD129="休",AE$17=1,AND(AF129&lt;&gt;"準",AF129&lt;&gt;"深",AD129="")),OR(AF129="休",AND(AF129="準",OR(AG129="休",AE$17=30,AG$18="×")),AE$17=31,AF$18="×",AF129="")),AND(AE129="深",OR(AD129="休",AE$17=1,AND(AF129&lt;&gt;"準",AF129&lt;&gt;"深",AD129="")),OR(AF129="休",AND(OR(AF129="準",AF129="深"),OR(AG129="休",AE$17=30,AG$18="×")),AE$17=31,AF$18="×",AF129="")))))),40,0))))</f>
        <v>0</v>
      </c>
      <c r="AF270" s="193">
        <f t="shared" ref="AF270" si="2056">IF(AND($D$1="二交代制",AF$17&gt;=1,AF$17&lt;=28,AF129="当",AG129="明",AH129="休",AI129="当"),10,IF(AND($D$1="三交代制",AF$17&gt;=2,AF$17&lt;=30,OR(AF129="準",AF129="深"),OR(AG129="準",AG129="深"),OR(AH129="準",AH129="深")),20,IF(AND($D$1="二交代制",OR(AF129="当",AF129="明"),NOT(OR(AND(AF129="当",OR(AG129="明",AF$17=31,AG$18="×"),OR(AH129="休",AF$17=30,AF$17=31,AH$18="×")),AND(AF129="明",OR(AE129="当",AF$17=1),OR(AG129="休",AF$17=31,AG$18="×"))))),30,IF(AND($D$1="三交代制",AE129&lt;&gt;"準",AE129&lt;&gt;"深",OR(AF129="準",AF129="深"),(NOT(OR(AND(AF129="準",OR(AE129="日",AE129="休",AF$17=1,AND(AG129&lt;&gt;"準",AG129&lt;&gt;"深",AE129="")),OR(AG129="休",AND(AG129="準",OR(AH129="休",AF$17=30,AH$18="×")),AF$17=31,AG$18="×",AG129="")),AND(AF129="深",OR(AE129="休",AF$17=1,AND(AG129&lt;&gt;"準",AG129&lt;&gt;"深",AE129="")),OR(AG129="休",AND(OR(AG129="準",AG129="深"),OR(AH129="休",AF$17=30,AH$18="×")),AF$17=31,AG$18="×",AG129="")))))),40,0))))</f>
        <v>0</v>
      </c>
      <c r="AG270" s="193">
        <f t="shared" ref="AG270" si="2057">IF(AND($D$1="二交代制",AG$17&gt;=1,AG$17&lt;=28,AG129="当",AH129="明",AI129="休",AJ129="当"),10,IF(AND($D$1="三交代制",AG$17&gt;=2,AG$17&lt;=30,OR(AG129="準",AG129="深"),OR(AH129="準",AH129="深"),OR(AI129="準",AI129="深")),20,IF(AND($D$1="二交代制",OR(AG129="当",AG129="明"),NOT(OR(AND(AG129="当",OR(AH129="明",AG$17=31,AH$18="×"),OR(AI129="休",AG$17=30,AG$17=31,AI$18="×")),AND(AG129="明",OR(AF129="当",AG$17=1),OR(AH129="休",AG$17=31,AH$18="×"))))),30,IF(AND($D$1="三交代制",AF129&lt;&gt;"準",AF129&lt;&gt;"深",OR(AG129="準",AG129="深"),(NOT(OR(AND(AG129="準",OR(AF129="日",AF129="休",AG$17=1,AND(AH129&lt;&gt;"準",AH129&lt;&gt;"深",AF129="")),OR(AH129="休",AND(AH129="準",OR(AI129="休",AG$17=30,AI$18="×")),AG$17=31,AH$18="×",AH129="")),AND(AG129="深",OR(AF129="休",AG$17=1,AND(AH129&lt;&gt;"準",AH129&lt;&gt;"深",AF129="")),OR(AH129="休",AND(OR(AH129="準",AH129="深"),OR(AI129="休",AG$17=30,AI$18="×")),AG$17=31,AH$18="×",AH129="")))))),40,0))))</f>
        <v>0</v>
      </c>
      <c r="AH270" s="193">
        <f t="shared" ref="AH270" si="2058">IF(AND($D$1="二交代制",AH$17&gt;=1,AH$17&lt;=28,AH129="当",AI129="明",AJ129="休",AK129="当"),10,IF(AND($D$1="三交代制",AH$17&gt;=2,AH$17&lt;=30,OR(AH129="準",AH129="深"),OR(AI129="準",AI129="深"),OR(AJ129="準",AJ129="深")),20,IF(AND($D$1="二交代制",OR(AH129="当",AH129="明"),NOT(OR(AND(AH129="当",OR(AI129="明",AH$17=31,AI$18="×"),OR(AJ129="休",AH$17=30,AH$17=31,AJ$18="×")),AND(AH129="明",OR(AG129="当",AH$17=1),OR(AI129="休",AH$17=31,AI$18="×"))))),30,IF(AND($D$1="三交代制",AG129&lt;&gt;"準",AG129&lt;&gt;"深",OR(AH129="準",AH129="深"),(NOT(OR(AND(AH129="準",OR(AG129="日",AG129="休",AH$17=1,AND(AI129&lt;&gt;"準",AI129&lt;&gt;"深",AG129="")),OR(AI129="休",AND(AI129="準",OR(AJ129="休",AH$17=30,AJ$18="×")),AH$17=31,AI$18="×",AI129="")),AND(AH129="深",OR(AG129="休",AH$17=1,AND(AI129&lt;&gt;"準",AI129&lt;&gt;"深",AG129="")),OR(AI129="休",AND(OR(AI129="準",AI129="深"),OR(AJ129="休",AH$17=30,AJ$18="×")),AH$17=31,AI$18="×",AI129="")))))),40,0))))</f>
        <v>0</v>
      </c>
      <c r="AI270" s="193">
        <f t="shared" ref="AI270" si="2059">IF(AND($D$1="二交代制",AI$17&gt;=1,AI$17&lt;=28,AI129="当",AJ129="明",AK129="休",AL129="当"),10,IF(AND($D$1="三交代制",AI$17&gt;=2,AI$17&lt;=30,OR(AI129="準",AI129="深"),OR(AJ129="準",AJ129="深"),OR(AK129="準",AK129="深")),20,IF(AND($D$1="二交代制",OR(AI129="当",AI129="明"),NOT(OR(AND(AI129="当",OR(AJ129="明",AI$17=31,AJ$18="×"),OR(AK129="休",AI$17=30,AI$17=31,AK$18="×")),AND(AI129="明",OR(AH129="当",AI$17=1),OR(AJ129="休",AI$17=31,AJ$18="×"))))),30,IF(AND($D$1="三交代制",AH129&lt;&gt;"準",AH129&lt;&gt;"深",OR(AI129="準",AI129="深"),(NOT(OR(AND(AI129="準",OR(AH129="日",AH129="休",AI$17=1,AND(AJ129&lt;&gt;"準",AJ129&lt;&gt;"深",AH129="")),OR(AJ129="休",AND(AJ129="準",OR(AK129="休",AI$17=30,AK$18="×")),AI$17=31,AJ$18="×",AJ129="")),AND(AI129="深",OR(AH129="休",AI$17=1,AND(AJ129&lt;&gt;"準",AJ129&lt;&gt;"深",AH129="")),OR(AJ129="休",AND(OR(AJ129="準",AJ129="深"),OR(AK129="休",AI$17=30,AK$18="×")),AI$17=31,AJ$18="×",AJ129="")))))),40,0))))</f>
        <v>0</v>
      </c>
      <c r="AJ270" s="193">
        <f t="shared" ref="AJ270" si="2060">IF(AND($D$1="二交代制",AJ$17&gt;=1,AJ$17&lt;=28,AJ129="当",AK129="明",AL129="休",AM129="当"),10,IF(AND($D$1="三交代制",AJ$17&gt;=2,AJ$17&lt;=30,OR(AJ129="準",AJ129="深"),OR(AK129="準",AK129="深"),OR(AL129="準",AL129="深")),20,IF(AND($D$1="二交代制",OR(AJ129="当",AJ129="明"),NOT(OR(AND(AJ129="当",OR(AK129="明",AJ$17=31,AK$18="×"),OR(AL129="休",AJ$17=30,AJ$17=31,AL$18="×")),AND(AJ129="明",OR(AI129="当",AJ$17=1),OR(AK129="休",AJ$17=31,AK$18="×"))))),30,IF(AND($D$1="三交代制",AI129&lt;&gt;"準",AI129&lt;&gt;"深",OR(AJ129="準",AJ129="深"),(NOT(OR(AND(AJ129="準",OR(AI129="日",AI129="休",AJ$17=1,AND(AK129&lt;&gt;"準",AK129&lt;&gt;"深",AI129="")),OR(AK129="休",AND(AK129="準",OR(AL129="休",AJ$17=30,AL$18="×")),AJ$17=31,AK$18="×",AK129="")),AND(AJ129="深",OR(AI129="休",AJ$17=1,AND(AK129&lt;&gt;"準",AK129&lt;&gt;"深",AI129="")),OR(AK129="休",AND(OR(AK129="準",AK129="深"),OR(AL129="休",AJ$17=30,AL$18="×")),AJ$17=31,AK$18="×",AK129="")))))),40,0))))</f>
        <v>0</v>
      </c>
      <c r="AK270" s="193">
        <f t="shared" ref="AK270" si="2061">IF(AND($D$1="二交代制",AK$17&gt;=1,AK$17&lt;=28,AK129="当",AL129="明",AM129="休",AN129="当"),10,IF(AND($D$1="三交代制",AK$17&gt;=2,AK$17&lt;=30,OR(AK129="準",AK129="深"),OR(AL129="準",AL129="深"),OR(AM129="準",AM129="深")),20,IF(AND($D$1="二交代制",OR(AK129="当",AK129="明"),NOT(OR(AND(AK129="当",OR(AL129="明",AK$17=31,AL$18="×"),OR(AM129="休",AK$17=30,AK$17=31,AM$18="×")),AND(AK129="明",OR(AJ129="当",AK$17=1),OR(AL129="休",AK$17=31,AL$18="×"))))),30,IF(AND($D$1="三交代制",AJ129&lt;&gt;"準",AJ129&lt;&gt;"深",OR(AK129="準",AK129="深"),(NOT(OR(AND(AK129="準",OR(AJ129="日",AJ129="休",AK$17=1,AND(AL129&lt;&gt;"準",AL129&lt;&gt;"深",AJ129="")),OR(AL129="休",AND(AL129="準",OR(AM129="休",AK$17=30,AM$18="×")),AK$17=31,AL$18="×",AL129="")),AND(AK129="深",OR(AJ129="休",AK$17=1,AND(AL129&lt;&gt;"準",AL129&lt;&gt;"深",AJ129="")),OR(AL129="休",AND(OR(AL129="準",AL129="深"),OR(AM129="休",AK$17=30,AM$18="×")),AK$17=31,AL$18="×",AL129="")))))),40,0))))</f>
        <v>0</v>
      </c>
      <c r="AL270" s="193">
        <f t="shared" ref="AL270" si="2062">IF(AND($D$1="二交代制",AL$17&gt;=1,AL$17&lt;=28,AL129="当",AM129="明",AN129="休",AO129="当"),10,IF(AND($D$1="三交代制",AL$17&gt;=2,AL$17&lt;=30,OR(AL129="準",AL129="深"),OR(AM129="準",AM129="深"),OR(AN129="準",AN129="深")),20,IF(AND($D$1="二交代制",OR(AL129="当",AL129="明"),NOT(OR(AND(AL129="当",OR(AM129="明",AL$17=31,AM$18="×"),OR(AN129="休",AL$17=30,AL$17=31,AN$18="×")),AND(AL129="明",OR(AK129="当",AL$17=1),OR(AM129="休",AL$17=31,AM$18="×"))))),30,IF(AND($D$1="三交代制",AK129&lt;&gt;"準",AK129&lt;&gt;"深",OR(AL129="準",AL129="深"),(NOT(OR(AND(AL129="準",OR(AK129="日",AK129="休",AL$17=1,AND(AM129&lt;&gt;"準",AM129&lt;&gt;"深",AK129="")),OR(AM129="休",AND(AM129="準",OR(AN129="休",AL$17=30,AN$18="×")),AL$17=31,AM$18="×",AM129="")),AND(AL129="深",OR(AK129="休",AL$17=1,AND(AM129&lt;&gt;"準",AM129&lt;&gt;"深",AK129="")),OR(AM129="休",AND(OR(AM129="準",AM129="深"),OR(AN129="休",AL$17=30,AN$18="×")),AL$17=31,AM$18="×",AM129="")))))),40,0))))</f>
        <v>0</v>
      </c>
      <c r="AM270" s="193">
        <f t="shared" ref="AM270" si="2063">IF(AND($D$1="二交代制",AM$17&gt;=1,AM$17&lt;=28,AM129="当",AN129="明",AO129="休",AP129="当"),10,IF(AND($D$1="三交代制",AM$17&gt;=2,AM$17&lt;=30,OR(AM129="準",AM129="深"),OR(AN129="準",AN129="深"),OR(AO129="準",AO129="深")),20,IF(AND($D$1="二交代制",OR(AM129="当",AM129="明"),NOT(OR(AND(AM129="当",OR(AN129="明",AM$17=31,AN$18="×"),OR(AO129="休",AM$17=30,AM$17=31,AO$18="×")),AND(AM129="明",OR(AL129="当",AM$17=1),OR(AN129="休",AM$17=31,AN$18="×"))))),30,IF(AND($D$1="三交代制",AL129&lt;&gt;"準",AL129&lt;&gt;"深",OR(AM129="準",AM129="深"),(NOT(OR(AND(AM129="準",OR(AL129="日",AL129="休",AM$17=1,AND(AN129&lt;&gt;"準",AN129&lt;&gt;"深",AL129="")),OR(AN129="休",AND(AN129="準",OR(AO129="休",AM$17=30,AO$18="×")),AM$17=31,AN$18="×",AN129="")),AND(AM129="深",OR(AL129="休",AM$17=1,AND(AN129&lt;&gt;"準",AN129&lt;&gt;"深",AL129="")),OR(AN129="休",AND(OR(AN129="準",AN129="深"),OR(AO129="休",AM$17=30,AO$18="×")),AM$17=31,AN$18="×",AN129="")))))),40,0))))</f>
        <v>0</v>
      </c>
      <c r="AN270" s="193">
        <f t="shared" ref="AN270" si="2064">IF(AND($D$1="二交代制",AN$17&gt;=1,AN$17&lt;=28,AN129="当",AO129="明",AP129="休",AQ129="当"),10,IF(AND($D$1="三交代制",AN$17&gt;=2,AN$17&lt;=30,OR(AN129="準",AN129="深"),OR(AO129="準",AO129="深"),OR(AP129="準",AP129="深")),20,IF(AND($D$1="二交代制",OR(AN129="当",AN129="明"),NOT(OR(AND(AN129="当",OR(AO129="明",AN$17=31,AO$18="×"),OR(AP129="休",AN$17=30,AN$17=31,AP$18="×")),AND(AN129="明",OR(AM129="当",AN$17=1),OR(AO129="休",AN$17=31,AO$18="×"))))),30,IF(AND($D$1="三交代制",AM129&lt;&gt;"準",AM129&lt;&gt;"深",OR(AN129="準",AN129="深"),(NOT(OR(AND(AN129="準",OR(AM129="日",AM129="休",AN$17=1,AND(AO129&lt;&gt;"準",AO129&lt;&gt;"深",AM129="")),OR(AO129="休",AND(AO129="準",OR(AP129="休",AN$17=30,AP$18="×")),AN$17=31,AO$18="×",AO129="")),AND(AN129="深",OR(AM129="休",AN$17=1,AND(AO129&lt;&gt;"準",AO129&lt;&gt;"深",AM129="")),OR(AO129="休",AND(OR(AO129="準",AO129="深"),OR(AP129="休",AN$17=30,AP$18="×")),AN$17=31,AO$18="×",AO129="")))))),40,0))))</f>
        <v>0</v>
      </c>
      <c r="AO270" s="193">
        <f t="shared" ref="AO270" si="2065">IF(AND($D$1="二交代制",AO$17&gt;=1,AO$17&lt;=28,AO129="当",AP129="明",AQ129="休",AR129="当"),10,IF(AND($D$1="三交代制",AO$17&gt;=2,AO$17&lt;=30,OR(AO129="準",AO129="深"),OR(AP129="準",AP129="深"),OR(AQ129="準",AQ129="深")),20,IF(AND($D$1="二交代制",OR(AO129="当",AO129="明"),NOT(OR(AND(AO129="当",OR(AP129="明",AO$17=31,AP$18="×"),OR(AQ129="休",AO$17=30,AO$17=31,AQ$18="×")),AND(AO129="明",OR(AN129="当",AO$17=1),OR(AP129="休",AO$17=31,AP$18="×"))))),30,IF(AND($D$1="三交代制",AN129&lt;&gt;"準",AN129&lt;&gt;"深",OR(AO129="準",AO129="深"),(NOT(OR(AND(AO129="準",OR(AN129="日",AN129="休",AO$17=1,AND(AP129&lt;&gt;"準",AP129&lt;&gt;"深",AN129="")),OR(AP129="休",AND(AP129="準",OR(AQ129="休",AO$17=30,AQ$18="×")),AO$17=31,AP$18="×",AP129="")),AND(AO129="深",OR(AN129="休",AO$17=1,AND(AP129&lt;&gt;"準",AP129&lt;&gt;"深",AN129="")),OR(AP129="休",AND(OR(AP129="準",AP129="深"),OR(AQ129="休",AO$17=30,AQ$18="×")),AO$17=31,AP$18="×",AP129="")))))),40,0))))</f>
        <v>0</v>
      </c>
      <c r="AP270" s="100"/>
      <c r="AQ270" s="100"/>
    </row>
    <row r="271" spans="4:43" x14ac:dyDescent="0.4">
      <c r="D271" s="104"/>
      <c r="E271" s="104"/>
      <c r="F271" s="104"/>
      <c r="G271" s="104"/>
      <c r="H271" s="104"/>
      <c r="I271" s="307"/>
      <c r="J271" s="202"/>
      <c r="K271" s="193"/>
      <c r="L271" s="193"/>
      <c r="M271" s="193"/>
      <c r="N271" s="193"/>
      <c r="O271" s="193"/>
      <c r="P271" s="193"/>
      <c r="Q271" s="193"/>
      <c r="R271" s="193"/>
      <c r="S271" s="193"/>
      <c r="T271" s="193"/>
      <c r="U271" s="193"/>
      <c r="V271" s="193"/>
      <c r="W271" s="193"/>
      <c r="X271" s="193"/>
      <c r="Y271" s="193"/>
      <c r="Z271" s="193"/>
      <c r="AA271" s="193"/>
      <c r="AB271" s="193"/>
      <c r="AC271" s="193"/>
      <c r="AD271" s="193"/>
      <c r="AE271" s="193"/>
      <c r="AF271" s="193"/>
      <c r="AG271" s="193"/>
      <c r="AH271" s="193"/>
      <c r="AI271" s="193"/>
      <c r="AJ271" s="193"/>
      <c r="AK271" s="193"/>
      <c r="AL271" s="193"/>
      <c r="AM271" s="193"/>
      <c r="AN271" s="193"/>
      <c r="AO271" s="193"/>
      <c r="AP271" s="100"/>
      <c r="AQ271" s="100"/>
    </row>
    <row r="272" spans="4:43" x14ac:dyDescent="0.4">
      <c r="D272" s="104"/>
      <c r="E272" s="104"/>
      <c r="F272" s="104"/>
      <c r="G272" s="104"/>
      <c r="H272" s="104"/>
      <c r="I272" s="307"/>
      <c r="J272" s="201" t="str">
        <f t="shared" ref="J272" si="2066">E131</f>
        <v/>
      </c>
      <c r="K272" s="193">
        <f t="shared" ref="K272" si="2067">IF(AND($D$1="二交代制",K$17&gt;=1,K$17&lt;=28,K131="当",L131="明",M131="休",N131="当"),10,IF(AND($D$1="三交代制",K$17&gt;=2,K$17&lt;=30,OR(K131="準",K131="深"),OR(L131="準",L131="深"),OR(M131="準",M131="深")),20,IF(AND($D$1="二交代制",OR(K131="当",K131="明"),NOT(OR(AND(K131="当",OR(L131="明",K$17=31,L$18="×"),OR(M131="休",K$17=30,K$17=31,M$18="×")),AND(K131="明",OR(J131="当",K$17=1),OR(L131="休",K$17=31,L$18="×"))))),30,IF(AND($D$1="三交代制",J131&lt;&gt;"準",J131&lt;&gt;"深",OR(K131="準",K131="深"),(NOT(OR(AND(K131="準",OR(J131="日",J131="休",K$17=1,AND(L131&lt;&gt;"準",L131&lt;&gt;"深",J131="")),OR(L131="休",AND(L131="準",OR(M131="休",K$17=30,M$18="×")),K$17=31,L$18="×",L131="")),AND(K131="深",OR(J131="休",K$17=1,AND(L131&lt;&gt;"準",L131&lt;&gt;"深",J131="")),OR(L131="休",AND(OR(L131="準",L131="深"),OR(M131="休",K$17=30,M$18="×")),K$17=31,L$18="×",L131="")))))),40,0))))</f>
        <v>0</v>
      </c>
      <c r="L272" s="193">
        <f t="shared" ref="L272" si="2068">IF(AND($D$1="二交代制",L$17&gt;=1,L$17&lt;=28,L131="当",M131="明",N131="休",O131="当"),10,IF(AND($D$1="三交代制",L$17&gt;=2,L$17&lt;=30,OR(L131="準",L131="深"),OR(M131="準",M131="深"),OR(N131="準",N131="深")),20,IF(AND($D$1="二交代制",OR(L131="当",L131="明"),NOT(OR(AND(L131="当",OR(M131="明",L$17=31,M$18="×"),OR(N131="休",L$17=30,L$17=31,N$18="×")),AND(L131="明",OR(K131="当",L$17=1),OR(M131="休",L$17=31,M$18="×"))))),30,IF(AND($D$1="三交代制",K131&lt;&gt;"準",K131&lt;&gt;"深",OR(L131="準",L131="深"),(NOT(OR(AND(L131="準",OR(K131="日",K131="休",L$17=1,AND(M131&lt;&gt;"準",M131&lt;&gt;"深",K131="")),OR(M131="休",AND(M131="準",OR(N131="休",L$17=30,N$18="×")),L$17=31,M$18="×",M131="")),AND(L131="深",OR(K131="休",L$17=1,AND(M131&lt;&gt;"準",M131&lt;&gt;"深",K131="")),OR(M131="休",AND(OR(M131="準",M131="深"),OR(N131="休",L$17=30,N$18="×")),L$17=31,M$18="×",M131="")))))),40,0))))</f>
        <v>0</v>
      </c>
      <c r="M272" s="193">
        <f t="shared" ref="M272" si="2069">IF(AND($D$1="二交代制",M$17&gt;=1,M$17&lt;=28,M131="当",N131="明",O131="休",P131="当"),10,IF(AND($D$1="三交代制",M$17&gt;=2,M$17&lt;=30,OR(M131="準",M131="深"),OR(N131="準",N131="深"),OR(O131="準",O131="深")),20,IF(AND($D$1="二交代制",OR(M131="当",M131="明"),NOT(OR(AND(M131="当",OR(N131="明",M$17=31,N$18="×"),OR(O131="休",M$17=30,M$17=31,O$18="×")),AND(M131="明",OR(L131="当",M$17=1),OR(N131="休",M$17=31,N$18="×"))))),30,IF(AND($D$1="三交代制",L131&lt;&gt;"準",L131&lt;&gt;"深",OR(M131="準",M131="深"),(NOT(OR(AND(M131="準",OR(L131="日",L131="休",M$17=1,AND(N131&lt;&gt;"準",N131&lt;&gt;"深",L131="")),OR(N131="休",AND(N131="準",OR(O131="休",M$17=30,O$18="×")),M$17=31,N$18="×",N131="")),AND(M131="深",OR(L131="休",M$17=1,AND(N131&lt;&gt;"準",N131&lt;&gt;"深",L131="")),OR(N131="休",AND(OR(N131="準",N131="深"),OR(O131="休",M$17=30,O$18="×")),M$17=31,N$18="×",N131="")))))),40,0))))</f>
        <v>0</v>
      </c>
      <c r="N272" s="193">
        <f t="shared" ref="N272" si="2070">IF(AND($D$1="二交代制",N$17&gt;=1,N$17&lt;=28,N131="当",O131="明",P131="休",Q131="当"),10,IF(AND($D$1="三交代制",N$17&gt;=2,N$17&lt;=30,OR(N131="準",N131="深"),OR(O131="準",O131="深"),OR(P131="準",P131="深")),20,IF(AND($D$1="二交代制",OR(N131="当",N131="明"),NOT(OR(AND(N131="当",OR(O131="明",N$17=31,O$18="×"),OR(P131="休",N$17=30,N$17=31,P$18="×")),AND(N131="明",OR(M131="当",N$17=1),OR(O131="休",N$17=31,O$18="×"))))),30,IF(AND($D$1="三交代制",M131&lt;&gt;"準",M131&lt;&gt;"深",OR(N131="準",N131="深"),(NOT(OR(AND(N131="準",OR(M131="日",M131="休",N$17=1,AND(O131&lt;&gt;"準",O131&lt;&gt;"深",M131="")),OR(O131="休",AND(O131="準",OR(P131="休",N$17=30,P$18="×")),N$17=31,O$18="×",O131="")),AND(N131="深",OR(M131="休",N$17=1,AND(O131&lt;&gt;"準",O131&lt;&gt;"深",M131="")),OR(O131="休",AND(OR(O131="準",O131="深"),OR(P131="休",N$17=30,P$18="×")),N$17=31,O$18="×",O131="")))))),40,0))))</f>
        <v>0</v>
      </c>
      <c r="O272" s="193">
        <f t="shared" ref="O272" si="2071">IF(AND($D$1="二交代制",O$17&gt;=1,O$17&lt;=28,O131="当",P131="明",Q131="休",R131="当"),10,IF(AND($D$1="三交代制",O$17&gt;=2,O$17&lt;=30,OR(O131="準",O131="深"),OR(P131="準",P131="深"),OR(Q131="準",Q131="深")),20,IF(AND($D$1="二交代制",OR(O131="当",O131="明"),NOT(OR(AND(O131="当",OR(P131="明",O$17=31,P$18="×"),OR(Q131="休",O$17=30,O$17=31,Q$18="×")),AND(O131="明",OR(N131="当",O$17=1),OR(P131="休",O$17=31,P$18="×"))))),30,IF(AND($D$1="三交代制",N131&lt;&gt;"準",N131&lt;&gt;"深",OR(O131="準",O131="深"),(NOT(OR(AND(O131="準",OR(N131="日",N131="休",O$17=1,AND(P131&lt;&gt;"準",P131&lt;&gt;"深",N131="")),OR(P131="休",AND(P131="準",OR(Q131="休",O$17=30,Q$18="×")),O$17=31,P$18="×",P131="")),AND(O131="深",OR(N131="休",O$17=1,AND(P131&lt;&gt;"準",P131&lt;&gt;"深",N131="")),OR(P131="休",AND(OR(P131="準",P131="深"),OR(Q131="休",O$17=30,Q$18="×")),O$17=31,P$18="×",P131="")))))),40,0))))</f>
        <v>0</v>
      </c>
      <c r="P272" s="193">
        <f t="shared" ref="P272" si="2072">IF(AND($D$1="二交代制",P$17&gt;=1,P$17&lt;=28,P131="当",Q131="明",R131="休",S131="当"),10,IF(AND($D$1="三交代制",P$17&gt;=2,P$17&lt;=30,OR(P131="準",P131="深"),OR(Q131="準",Q131="深"),OR(R131="準",R131="深")),20,IF(AND($D$1="二交代制",OR(P131="当",P131="明"),NOT(OR(AND(P131="当",OR(Q131="明",P$17=31,Q$18="×"),OR(R131="休",P$17=30,P$17=31,R$18="×")),AND(P131="明",OR(O131="当",P$17=1),OR(Q131="休",P$17=31,Q$18="×"))))),30,IF(AND($D$1="三交代制",O131&lt;&gt;"準",O131&lt;&gt;"深",OR(P131="準",P131="深"),(NOT(OR(AND(P131="準",OR(O131="日",O131="休",P$17=1,AND(Q131&lt;&gt;"準",Q131&lt;&gt;"深",O131="")),OR(Q131="休",AND(Q131="準",OR(R131="休",P$17=30,R$18="×")),P$17=31,Q$18="×",Q131="")),AND(P131="深",OR(O131="休",P$17=1,AND(Q131&lt;&gt;"準",Q131&lt;&gt;"深",O131="")),OR(Q131="休",AND(OR(Q131="準",Q131="深"),OR(R131="休",P$17=30,R$18="×")),P$17=31,Q$18="×",Q131="")))))),40,0))))</f>
        <v>0</v>
      </c>
      <c r="Q272" s="193">
        <f t="shared" ref="Q272" si="2073">IF(AND($D$1="二交代制",Q$17&gt;=1,Q$17&lt;=28,Q131="当",R131="明",S131="休",T131="当"),10,IF(AND($D$1="三交代制",Q$17&gt;=2,Q$17&lt;=30,OR(Q131="準",Q131="深"),OR(R131="準",R131="深"),OR(S131="準",S131="深")),20,IF(AND($D$1="二交代制",OR(Q131="当",Q131="明"),NOT(OR(AND(Q131="当",OR(R131="明",Q$17=31,R$18="×"),OR(S131="休",Q$17=30,Q$17=31,S$18="×")),AND(Q131="明",OR(P131="当",Q$17=1),OR(R131="休",Q$17=31,R$18="×"))))),30,IF(AND($D$1="三交代制",P131&lt;&gt;"準",P131&lt;&gt;"深",OR(Q131="準",Q131="深"),(NOT(OR(AND(Q131="準",OR(P131="日",P131="休",Q$17=1,AND(R131&lt;&gt;"準",R131&lt;&gt;"深",P131="")),OR(R131="休",AND(R131="準",OR(S131="休",Q$17=30,S$18="×")),Q$17=31,R$18="×",R131="")),AND(Q131="深",OR(P131="休",Q$17=1,AND(R131&lt;&gt;"準",R131&lt;&gt;"深",P131="")),OR(R131="休",AND(OR(R131="準",R131="深"),OR(S131="休",Q$17=30,S$18="×")),Q$17=31,R$18="×",R131="")))))),40,0))))</f>
        <v>0</v>
      </c>
      <c r="R272" s="193">
        <f t="shared" ref="R272" si="2074">IF(AND($D$1="二交代制",R$17&gt;=1,R$17&lt;=28,R131="当",S131="明",T131="休",U131="当"),10,IF(AND($D$1="三交代制",R$17&gt;=2,R$17&lt;=30,OR(R131="準",R131="深"),OR(S131="準",S131="深"),OR(T131="準",T131="深")),20,IF(AND($D$1="二交代制",OR(R131="当",R131="明"),NOT(OR(AND(R131="当",OR(S131="明",R$17=31,S$18="×"),OR(T131="休",R$17=30,R$17=31,T$18="×")),AND(R131="明",OR(Q131="当",R$17=1),OR(S131="休",R$17=31,S$18="×"))))),30,IF(AND($D$1="三交代制",Q131&lt;&gt;"準",Q131&lt;&gt;"深",OR(R131="準",R131="深"),(NOT(OR(AND(R131="準",OR(Q131="日",Q131="休",R$17=1,AND(S131&lt;&gt;"準",S131&lt;&gt;"深",Q131="")),OR(S131="休",AND(S131="準",OR(T131="休",R$17=30,T$18="×")),R$17=31,S$18="×",S131="")),AND(R131="深",OR(Q131="休",R$17=1,AND(S131&lt;&gt;"準",S131&lt;&gt;"深",Q131="")),OR(S131="休",AND(OR(S131="準",S131="深"),OR(T131="休",R$17=30,T$18="×")),R$17=31,S$18="×",S131="")))))),40,0))))</f>
        <v>0</v>
      </c>
      <c r="S272" s="193">
        <f t="shared" ref="S272" si="2075">IF(AND($D$1="二交代制",S$17&gt;=1,S$17&lt;=28,S131="当",T131="明",U131="休",V131="当"),10,IF(AND($D$1="三交代制",S$17&gt;=2,S$17&lt;=30,OR(S131="準",S131="深"),OR(T131="準",T131="深"),OR(U131="準",U131="深")),20,IF(AND($D$1="二交代制",OR(S131="当",S131="明"),NOT(OR(AND(S131="当",OR(T131="明",S$17=31,T$18="×"),OR(U131="休",S$17=30,S$17=31,U$18="×")),AND(S131="明",OR(R131="当",S$17=1),OR(T131="休",S$17=31,T$18="×"))))),30,IF(AND($D$1="三交代制",R131&lt;&gt;"準",R131&lt;&gt;"深",OR(S131="準",S131="深"),(NOT(OR(AND(S131="準",OR(R131="日",R131="休",S$17=1,AND(T131&lt;&gt;"準",T131&lt;&gt;"深",R131="")),OR(T131="休",AND(T131="準",OR(U131="休",S$17=30,U$18="×")),S$17=31,T$18="×",T131="")),AND(S131="深",OR(R131="休",S$17=1,AND(T131&lt;&gt;"準",T131&lt;&gt;"深",R131="")),OR(T131="休",AND(OR(T131="準",T131="深"),OR(U131="休",S$17=30,U$18="×")),S$17=31,T$18="×",T131="")))))),40,0))))</f>
        <v>0</v>
      </c>
      <c r="T272" s="193">
        <f t="shared" ref="T272" si="2076">IF(AND($D$1="二交代制",T$17&gt;=1,T$17&lt;=28,T131="当",U131="明",V131="休",W131="当"),10,IF(AND($D$1="三交代制",T$17&gt;=2,T$17&lt;=30,OR(T131="準",T131="深"),OR(U131="準",U131="深"),OR(V131="準",V131="深")),20,IF(AND($D$1="二交代制",OR(T131="当",T131="明"),NOT(OR(AND(T131="当",OR(U131="明",T$17=31,U$18="×"),OR(V131="休",T$17=30,T$17=31,V$18="×")),AND(T131="明",OR(S131="当",T$17=1),OR(U131="休",T$17=31,U$18="×"))))),30,IF(AND($D$1="三交代制",S131&lt;&gt;"準",S131&lt;&gt;"深",OR(T131="準",T131="深"),(NOT(OR(AND(T131="準",OR(S131="日",S131="休",T$17=1,AND(U131&lt;&gt;"準",U131&lt;&gt;"深",S131="")),OR(U131="休",AND(U131="準",OR(V131="休",T$17=30,V$18="×")),T$17=31,U$18="×",U131="")),AND(T131="深",OR(S131="休",T$17=1,AND(U131&lt;&gt;"準",U131&lt;&gt;"深",S131="")),OR(U131="休",AND(OR(U131="準",U131="深"),OR(V131="休",T$17=30,V$18="×")),T$17=31,U$18="×",U131="")))))),40,0))))</f>
        <v>0</v>
      </c>
      <c r="U272" s="193">
        <f t="shared" ref="U272" si="2077">IF(AND($D$1="二交代制",U$17&gt;=1,U$17&lt;=28,U131="当",V131="明",W131="休",X131="当"),10,IF(AND($D$1="三交代制",U$17&gt;=2,U$17&lt;=30,OR(U131="準",U131="深"),OR(V131="準",V131="深"),OR(W131="準",W131="深")),20,IF(AND($D$1="二交代制",OR(U131="当",U131="明"),NOT(OR(AND(U131="当",OR(V131="明",U$17=31,V$18="×"),OR(W131="休",U$17=30,U$17=31,W$18="×")),AND(U131="明",OR(T131="当",U$17=1),OR(V131="休",U$17=31,V$18="×"))))),30,IF(AND($D$1="三交代制",T131&lt;&gt;"準",T131&lt;&gt;"深",OR(U131="準",U131="深"),(NOT(OR(AND(U131="準",OR(T131="日",T131="休",U$17=1,AND(V131&lt;&gt;"準",V131&lt;&gt;"深",T131="")),OR(V131="休",AND(V131="準",OR(W131="休",U$17=30,W$18="×")),U$17=31,V$18="×",V131="")),AND(U131="深",OR(T131="休",U$17=1,AND(V131&lt;&gt;"準",V131&lt;&gt;"深",T131="")),OR(V131="休",AND(OR(V131="準",V131="深"),OR(W131="休",U$17=30,W$18="×")),U$17=31,V$18="×",V131="")))))),40,0))))</f>
        <v>0</v>
      </c>
      <c r="V272" s="193">
        <f t="shared" ref="V272" si="2078">IF(AND($D$1="二交代制",V$17&gt;=1,V$17&lt;=28,V131="当",W131="明",X131="休",Y131="当"),10,IF(AND($D$1="三交代制",V$17&gt;=2,V$17&lt;=30,OR(V131="準",V131="深"),OR(W131="準",W131="深"),OR(X131="準",X131="深")),20,IF(AND($D$1="二交代制",OR(V131="当",V131="明"),NOT(OR(AND(V131="当",OR(W131="明",V$17=31,W$18="×"),OR(X131="休",V$17=30,V$17=31,X$18="×")),AND(V131="明",OR(U131="当",V$17=1),OR(W131="休",V$17=31,W$18="×"))))),30,IF(AND($D$1="三交代制",U131&lt;&gt;"準",U131&lt;&gt;"深",OR(V131="準",V131="深"),(NOT(OR(AND(V131="準",OR(U131="日",U131="休",V$17=1,AND(W131&lt;&gt;"準",W131&lt;&gt;"深",U131="")),OR(W131="休",AND(W131="準",OR(X131="休",V$17=30,X$18="×")),V$17=31,W$18="×",W131="")),AND(V131="深",OR(U131="休",V$17=1,AND(W131&lt;&gt;"準",W131&lt;&gt;"深",U131="")),OR(W131="休",AND(OR(W131="準",W131="深"),OR(X131="休",V$17=30,X$18="×")),V$17=31,W$18="×",W131="")))))),40,0))))</f>
        <v>0</v>
      </c>
      <c r="W272" s="193">
        <f t="shared" ref="W272" si="2079">IF(AND($D$1="二交代制",W$17&gt;=1,W$17&lt;=28,W131="当",X131="明",Y131="休",Z131="当"),10,IF(AND($D$1="三交代制",W$17&gt;=2,W$17&lt;=30,OR(W131="準",W131="深"),OR(X131="準",X131="深"),OR(Y131="準",Y131="深")),20,IF(AND($D$1="二交代制",OR(W131="当",W131="明"),NOT(OR(AND(W131="当",OR(X131="明",W$17=31,X$18="×"),OR(Y131="休",W$17=30,W$17=31,Y$18="×")),AND(W131="明",OR(V131="当",W$17=1),OR(X131="休",W$17=31,X$18="×"))))),30,IF(AND($D$1="三交代制",V131&lt;&gt;"準",V131&lt;&gt;"深",OR(W131="準",W131="深"),(NOT(OR(AND(W131="準",OR(V131="日",V131="休",W$17=1,AND(X131&lt;&gt;"準",X131&lt;&gt;"深",V131="")),OR(X131="休",AND(X131="準",OR(Y131="休",W$17=30,Y$18="×")),W$17=31,X$18="×",X131="")),AND(W131="深",OR(V131="休",W$17=1,AND(X131&lt;&gt;"準",X131&lt;&gt;"深",V131="")),OR(X131="休",AND(OR(X131="準",X131="深"),OR(Y131="休",W$17=30,Y$18="×")),W$17=31,X$18="×",X131="")))))),40,0))))</f>
        <v>0</v>
      </c>
      <c r="X272" s="193">
        <f t="shared" ref="X272" si="2080">IF(AND($D$1="二交代制",X$17&gt;=1,X$17&lt;=28,X131="当",Y131="明",Z131="休",AA131="当"),10,IF(AND($D$1="三交代制",X$17&gt;=2,X$17&lt;=30,OR(X131="準",X131="深"),OR(Y131="準",Y131="深"),OR(Z131="準",Z131="深")),20,IF(AND($D$1="二交代制",OR(X131="当",X131="明"),NOT(OR(AND(X131="当",OR(Y131="明",X$17=31,Y$18="×"),OR(Z131="休",X$17=30,X$17=31,Z$18="×")),AND(X131="明",OR(W131="当",X$17=1),OR(Y131="休",X$17=31,Y$18="×"))))),30,IF(AND($D$1="三交代制",W131&lt;&gt;"準",W131&lt;&gt;"深",OR(X131="準",X131="深"),(NOT(OR(AND(X131="準",OR(W131="日",W131="休",X$17=1,AND(Y131&lt;&gt;"準",Y131&lt;&gt;"深",W131="")),OR(Y131="休",AND(Y131="準",OR(Z131="休",X$17=30,Z$18="×")),X$17=31,Y$18="×",Y131="")),AND(X131="深",OR(W131="休",X$17=1,AND(Y131&lt;&gt;"準",Y131&lt;&gt;"深",W131="")),OR(Y131="休",AND(OR(Y131="準",Y131="深"),OR(Z131="休",X$17=30,Z$18="×")),X$17=31,Y$18="×",Y131="")))))),40,0))))</f>
        <v>0</v>
      </c>
      <c r="Y272" s="193">
        <f t="shared" ref="Y272" si="2081">IF(AND($D$1="二交代制",Y$17&gt;=1,Y$17&lt;=28,Y131="当",Z131="明",AA131="休",AB131="当"),10,IF(AND($D$1="三交代制",Y$17&gt;=2,Y$17&lt;=30,OR(Y131="準",Y131="深"),OR(Z131="準",Z131="深"),OR(AA131="準",AA131="深")),20,IF(AND($D$1="二交代制",OR(Y131="当",Y131="明"),NOT(OR(AND(Y131="当",OR(Z131="明",Y$17=31,Z$18="×"),OR(AA131="休",Y$17=30,Y$17=31,AA$18="×")),AND(Y131="明",OR(X131="当",Y$17=1),OR(Z131="休",Y$17=31,Z$18="×"))))),30,IF(AND($D$1="三交代制",X131&lt;&gt;"準",X131&lt;&gt;"深",OR(Y131="準",Y131="深"),(NOT(OR(AND(Y131="準",OR(X131="日",X131="休",Y$17=1,AND(Z131&lt;&gt;"準",Z131&lt;&gt;"深",X131="")),OR(Z131="休",AND(Z131="準",OR(AA131="休",Y$17=30,AA$18="×")),Y$17=31,Z$18="×",Z131="")),AND(Y131="深",OR(X131="休",Y$17=1,AND(Z131&lt;&gt;"準",Z131&lt;&gt;"深",X131="")),OR(Z131="休",AND(OR(Z131="準",Z131="深"),OR(AA131="休",Y$17=30,AA$18="×")),Y$17=31,Z$18="×",Z131="")))))),40,0))))</f>
        <v>0</v>
      </c>
      <c r="Z272" s="193">
        <f t="shared" ref="Z272" si="2082">IF(AND($D$1="二交代制",Z$17&gt;=1,Z$17&lt;=28,Z131="当",AA131="明",AB131="休",AC131="当"),10,IF(AND($D$1="三交代制",Z$17&gt;=2,Z$17&lt;=30,OR(Z131="準",Z131="深"),OR(AA131="準",AA131="深"),OR(AB131="準",AB131="深")),20,IF(AND($D$1="二交代制",OR(Z131="当",Z131="明"),NOT(OR(AND(Z131="当",OR(AA131="明",Z$17=31,AA$18="×"),OR(AB131="休",Z$17=30,Z$17=31,AB$18="×")),AND(Z131="明",OR(Y131="当",Z$17=1),OR(AA131="休",Z$17=31,AA$18="×"))))),30,IF(AND($D$1="三交代制",Y131&lt;&gt;"準",Y131&lt;&gt;"深",OR(Z131="準",Z131="深"),(NOT(OR(AND(Z131="準",OR(Y131="日",Y131="休",Z$17=1,AND(AA131&lt;&gt;"準",AA131&lt;&gt;"深",Y131="")),OR(AA131="休",AND(AA131="準",OR(AB131="休",Z$17=30,AB$18="×")),Z$17=31,AA$18="×",AA131="")),AND(Z131="深",OR(Y131="休",Z$17=1,AND(AA131&lt;&gt;"準",AA131&lt;&gt;"深",Y131="")),OR(AA131="休",AND(OR(AA131="準",AA131="深"),OR(AB131="休",Z$17=30,AB$18="×")),Z$17=31,AA$18="×",AA131="")))))),40,0))))</f>
        <v>0</v>
      </c>
      <c r="AA272" s="193">
        <f t="shared" ref="AA272" si="2083">IF(AND($D$1="二交代制",AA$17&gt;=1,AA$17&lt;=28,AA131="当",AB131="明",AC131="休",AD131="当"),10,IF(AND($D$1="三交代制",AA$17&gt;=2,AA$17&lt;=30,OR(AA131="準",AA131="深"),OR(AB131="準",AB131="深"),OR(AC131="準",AC131="深")),20,IF(AND($D$1="二交代制",OR(AA131="当",AA131="明"),NOT(OR(AND(AA131="当",OR(AB131="明",AA$17=31,AB$18="×"),OR(AC131="休",AA$17=30,AA$17=31,AC$18="×")),AND(AA131="明",OR(Z131="当",AA$17=1),OR(AB131="休",AA$17=31,AB$18="×"))))),30,IF(AND($D$1="三交代制",Z131&lt;&gt;"準",Z131&lt;&gt;"深",OR(AA131="準",AA131="深"),(NOT(OR(AND(AA131="準",OR(Z131="日",Z131="休",AA$17=1,AND(AB131&lt;&gt;"準",AB131&lt;&gt;"深",Z131="")),OR(AB131="休",AND(AB131="準",OR(AC131="休",AA$17=30,AC$18="×")),AA$17=31,AB$18="×",AB131="")),AND(AA131="深",OR(Z131="休",AA$17=1,AND(AB131&lt;&gt;"準",AB131&lt;&gt;"深",Z131="")),OR(AB131="休",AND(OR(AB131="準",AB131="深"),OR(AC131="休",AA$17=30,AC$18="×")),AA$17=31,AB$18="×",AB131="")))))),40,0))))</f>
        <v>0</v>
      </c>
      <c r="AB272" s="193">
        <f t="shared" ref="AB272" si="2084">IF(AND($D$1="二交代制",AB$17&gt;=1,AB$17&lt;=28,AB131="当",AC131="明",AD131="休",AE131="当"),10,IF(AND($D$1="三交代制",AB$17&gt;=2,AB$17&lt;=30,OR(AB131="準",AB131="深"),OR(AC131="準",AC131="深"),OR(AD131="準",AD131="深")),20,IF(AND($D$1="二交代制",OR(AB131="当",AB131="明"),NOT(OR(AND(AB131="当",OR(AC131="明",AB$17=31,AC$18="×"),OR(AD131="休",AB$17=30,AB$17=31,AD$18="×")),AND(AB131="明",OR(AA131="当",AB$17=1),OR(AC131="休",AB$17=31,AC$18="×"))))),30,IF(AND($D$1="三交代制",AA131&lt;&gt;"準",AA131&lt;&gt;"深",OR(AB131="準",AB131="深"),(NOT(OR(AND(AB131="準",OR(AA131="日",AA131="休",AB$17=1,AND(AC131&lt;&gt;"準",AC131&lt;&gt;"深",AA131="")),OR(AC131="休",AND(AC131="準",OR(AD131="休",AB$17=30,AD$18="×")),AB$17=31,AC$18="×",AC131="")),AND(AB131="深",OR(AA131="休",AB$17=1,AND(AC131&lt;&gt;"準",AC131&lt;&gt;"深",AA131="")),OR(AC131="休",AND(OR(AC131="準",AC131="深"),OR(AD131="休",AB$17=30,AD$18="×")),AB$17=31,AC$18="×",AC131="")))))),40,0))))</f>
        <v>0</v>
      </c>
      <c r="AC272" s="193">
        <f t="shared" ref="AC272" si="2085">IF(AND($D$1="二交代制",AC$17&gt;=1,AC$17&lt;=28,AC131="当",AD131="明",AE131="休",AF131="当"),10,IF(AND($D$1="三交代制",AC$17&gt;=2,AC$17&lt;=30,OR(AC131="準",AC131="深"),OR(AD131="準",AD131="深"),OR(AE131="準",AE131="深")),20,IF(AND($D$1="二交代制",OR(AC131="当",AC131="明"),NOT(OR(AND(AC131="当",OR(AD131="明",AC$17=31,AD$18="×"),OR(AE131="休",AC$17=30,AC$17=31,AE$18="×")),AND(AC131="明",OR(AB131="当",AC$17=1),OR(AD131="休",AC$17=31,AD$18="×"))))),30,IF(AND($D$1="三交代制",AB131&lt;&gt;"準",AB131&lt;&gt;"深",OR(AC131="準",AC131="深"),(NOT(OR(AND(AC131="準",OR(AB131="日",AB131="休",AC$17=1,AND(AD131&lt;&gt;"準",AD131&lt;&gt;"深",AB131="")),OR(AD131="休",AND(AD131="準",OR(AE131="休",AC$17=30,AE$18="×")),AC$17=31,AD$18="×",AD131="")),AND(AC131="深",OR(AB131="休",AC$17=1,AND(AD131&lt;&gt;"準",AD131&lt;&gt;"深",AB131="")),OR(AD131="休",AND(OR(AD131="準",AD131="深"),OR(AE131="休",AC$17=30,AE$18="×")),AC$17=31,AD$18="×",AD131="")))))),40,0))))</f>
        <v>0</v>
      </c>
      <c r="AD272" s="193">
        <f t="shared" ref="AD272" si="2086">IF(AND($D$1="二交代制",AD$17&gt;=1,AD$17&lt;=28,AD131="当",AE131="明",AF131="休",AG131="当"),10,IF(AND($D$1="三交代制",AD$17&gt;=2,AD$17&lt;=30,OR(AD131="準",AD131="深"),OR(AE131="準",AE131="深"),OR(AF131="準",AF131="深")),20,IF(AND($D$1="二交代制",OR(AD131="当",AD131="明"),NOT(OR(AND(AD131="当",OR(AE131="明",AD$17=31,AE$18="×"),OR(AF131="休",AD$17=30,AD$17=31,AF$18="×")),AND(AD131="明",OR(AC131="当",AD$17=1),OR(AE131="休",AD$17=31,AE$18="×"))))),30,IF(AND($D$1="三交代制",AC131&lt;&gt;"準",AC131&lt;&gt;"深",OR(AD131="準",AD131="深"),(NOT(OR(AND(AD131="準",OR(AC131="日",AC131="休",AD$17=1,AND(AE131&lt;&gt;"準",AE131&lt;&gt;"深",AC131="")),OR(AE131="休",AND(AE131="準",OR(AF131="休",AD$17=30,AF$18="×")),AD$17=31,AE$18="×",AE131="")),AND(AD131="深",OR(AC131="休",AD$17=1,AND(AE131&lt;&gt;"準",AE131&lt;&gt;"深",AC131="")),OR(AE131="休",AND(OR(AE131="準",AE131="深"),OR(AF131="休",AD$17=30,AF$18="×")),AD$17=31,AE$18="×",AE131="")))))),40,0))))</f>
        <v>0</v>
      </c>
      <c r="AE272" s="193">
        <f t="shared" ref="AE272" si="2087">IF(AND($D$1="二交代制",AE$17&gt;=1,AE$17&lt;=28,AE131="当",AF131="明",AG131="休",AH131="当"),10,IF(AND($D$1="三交代制",AE$17&gt;=2,AE$17&lt;=30,OR(AE131="準",AE131="深"),OR(AF131="準",AF131="深"),OR(AG131="準",AG131="深")),20,IF(AND($D$1="二交代制",OR(AE131="当",AE131="明"),NOT(OR(AND(AE131="当",OR(AF131="明",AE$17=31,AF$18="×"),OR(AG131="休",AE$17=30,AE$17=31,AG$18="×")),AND(AE131="明",OR(AD131="当",AE$17=1),OR(AF131="休",AE$17=31,AF$18="×"))))),30,IF(AND($D$1="三交代制",AD131&lt;&gt;"準",AD131&lt;&gt;"深",OR(AE131="準",AE131="深"),(NOT(OR(AND(AE131="準",OR(AD131="日",AD131="休",AE$17=1,AND(AF131&lt;&gt;"準",AF131&lt;&gt;"深",AD131="")),OR(AF131="休",AND(AF131="準",OR(AG131="休",AE$17=30,AG$18="×")),AE$17=31,AF$18="×",AF131="")),AND(AE131="深",OR(AD131="休",AE$17=1,AND(AF131&lt;&gt;"準",AF131&lt;&gt;"深",AD131="")),OR(AF131="休",AND(OR(AF131="準",AF131="深"),OR(AG131="休",AE$17=30,AG$18="×")),AE$17=31,AF$18="×",AF131="")))))),40,0))))</f>
        <v>0</v>
      </c>
      <c r="AF272" s="193">
        <f t="shared" ref="AF272" si="2088">IF(AND($D$1="二交代制",AF$17&gt;=1,AF$17&lt;=28,AF131="当",AG131="明",AH131="休",AI131="当"),10,IF(AND($D$1="三交代制",AF$17&gt;=2,AF$17&lt;=30,OR(AF131="準",AF131="深"),OR(AG131="準",AG131="深"),OR(AH131="準",AH131="深")),20,IF(AND($D$1="二交代制",OR(AF131="当",AF131="明"),NOT(OR(AND(AF131="当",OR(AG131="明",AF$17=31,AG$18="×"),OR(AH131="休",AF$17=30,AF$17=31,AH$18="×")),AND(AF131="明",OR(AE131="当",AF$17=1),OR(AG131="休",AF$17=31,AG$18="×"))))),30,IF(AND($D$1="三交代制",AE131&lt;&gt;"準",AE131&lt;&gt;"深",OR(AF131="準",AF131="深"),(NOT(OR(AND(AF131="準",OR(AE131="日",AE131="休",AF$17=1,AND(AG131&lt;&gt;"準",AG131&lt;&gt;"深",AE131="")),OR(AG131="休",AND(AG131="準",OR(AH131="休",AF$17=30,AH$18="×")),AF$17=31,AG$18="×",AG131="")),AND(AF131="深",OR(AE131="休",AF$17=1,AND(AG131&lt;&gt;"準",AG131&lt;&gt;"深",AE131="")),OR(AG131="休",AND(OR(AG131="準",AG131="深"),OR(AH131="休",AF$17=30,AH$18="×")),AF$17=31,AG$18="×",AG131="")))))),40,0))))</f>
        <v>0</v>
      </c>
      <c r="AG272" s="193">
        <f t="shared" ref="AG272" si="2089">IF(AND($D$1="二交代制",AG$17&gt;=1,AG$17&lt;=28,AG131="当",AH131="明",AI131="休",AJ131="当"),10,IF(AND($D$1="三交代制",AG$17&gt;=2,AG$17&lt;=30,OR(AG131="準",AG131="深"),OR(AH131="準",AH131="深"),OR(AI131="準",AI131="深")),20,IF(AND($D$1="二交代制",OR(AG131="当",AG131="明"),NOT(OR(AND(AG131="当",OR(AH131="明",AG$17=31,AH$18="×"),OR(AI131="休",AG$17=30,AG$17=31,AI$18="×")),AND(AG131="明",OR(AF131="当",AG$17=1),OR(AH131="休",AG$17=31,AH$18="×"))))),30,IF(AND($D$1="三交代制",AF131&lt;&gt;"準",AF131&lt;&gt;"深",OR(AG131="準",AG131="深"),(NOT(OR(AND(AG131="準",OR(AF131="日",AF131="休",AG$17=1,AND(AH131&lt;&gt;"準",AH131&lt;&gt;"深",AF131="")),OR(AH131="休",AND(AH131="準",OR(AI131="休",AG$17=30,AI$18="×")),AG$17=31,AH$18="×",AH131="")),AND(AG131="深",OR(AF131="休",AG$17=1,AND(AH131&lt;&gt;"準",AH131&lt;&gt;"深",AF131="")),OR(AH131="休",AND(OR(AH131="準",AH131="深"),OR(AI131="休",AG$17=30,AI$18="×")),AG$17=31,AH$18="×",AH131="")))))),40,0))))</f>
        <v>0</v>
      </c>
      <c r="AH272" s="193">
        <f t="shared" ref="AH272" si="2090">IF(AND($D$1="二交代制",AH$17&gt;=1,AH$17&lt;=28,AH131="当",AI131="明",AJ131="休",AK131="当"),10,IF(AND($D$1="三交代制",AH$17&gt;=2,AH$17&lt;=30,OR(AH131="準",AH131="深"),OR(AI131="準",AI131="深"),OR(AJ131="準",AJ131="深")),20,IF(AND($D$1="二交代制",OR(AH131="当",AH131="明"),NOT(OR(AND(AH131="当",OR(AI131="明",AH$17=31,AI$18="×"),OR(AJ131="休",AH$17=30,AH$17=31,AJ$18="×")),AND(AH131="明",OR(AG131="当",AH$17=1),OR(AI131="休",AH$17=31,AI$18="×"))))),30,IF(AND($D$1="三交代制",AG131&lt;&gt;"準",AG131&lt;&gt;"深",OR(AH131="準",AH131="深"),(NOT(OR(AND(AH131="準",OR(AG131="日",AG131="休",AH$17=1,AND(AI131&lt;&gt;"準",AI131&lt;&gt;"深",AG131="")),OR(AI131="休",AND(AI131="準",OR(AJ131="休",AH$17=30,AJ$18="×")),AH$17=31,AI$18="×",AI131="")),AND(AH131="深",OR(AG131="休",AH$17=1,AND(AI131&lt;&gt;"準",AI131&lt;&gt;"深",AG131="")),OR(AI131="休",AND(OR(AI131="準",AI131="深"),OR(AJ131="休",AH$17=30,AJ$18="×")),AH$17=31,AI$18="×",AI131="")))))),40,0))))</f>
        <v>0</v>
      </c>
      <c r="AI272" s="193">
        <f t="shared" ref="AI272" si="2091">IF(AND($D$1="二交代制",AI$17&gt;=1,AI$17&lt;=28,AI131="当",AJ131="明",AK131="休",AL131="当"),10,IF(AND($D$1="三交代制",AI$17&gt;=2,AI$17&lt;=30,OR(AI131="準",AI131="深"),OR(AJ131="準",AJ131="深"),OR(AK131="準",AK131="深")),20,IF(AND($D$1="二交代制",OR(AI131="当",AI131="明"),NOT(OR(AND(AI131="当",OR(AJ131="明",AI$17=31,AJ$18="×"),OR(AK131="休",AI$17=30,AI$17=31,AK$18="×")),AND(AI131="明",OR(AH131="当",AI$17=1),OR(AJ131="休",AI$17=31,AJ$18="×"))))),30,IF(AND($D$1="三交代制",AH131&lt;&gt;"準",AH131&lt;&gt;"深",OR(AI131="準",AI131="深"),(NOT(OR(AND(AI131="準",OR(AH131="日",AH131="休",AI$17=1,AND(AJ131&lt;&gt;"準",AJ131&lt;&gt;"深",AH131="")),OR(AJ131="休",AND(AJ131="準",OR(AK131="休",AI$17=30,AK$18="×")),AI$17=31,AJ$18="×",AJ131="")),AND(AI131="深",OR(AH131="休",AI$17=1,AND(AJ131&lt;&gt;"準",AJ131&lt;&gt;"深",AH131="")),OR(AJ131="休",AND(OR(AJ131="準",AJ131="深"),OR(AK131="休",AI$17=30,AK$18="×")),AI$17=31,AJ$18="×",AJ131="")))))),40,0))))</f>
        <v>0</v>
      </c>
      <c r="AJ272" s="193">
        <f t="shared" ref="AJ272" si="2092">IF(AND($D$1="二交代制",AJ$17&gt;=1,AJ$17&lt;=28,AJ131="当",AK131="明",AL131="休",AM131="当"),10,IF(AND($D$1="三交代制",AJ$17&gt;=2,AJ$17&lt;=30,OR(AJ131="準",AJ131="深"),OR(AK131="準",AK131="深"),OR(AL131="準",AL131="深")),20,IF(AND($D$1="二交代制",OR(AJ131="当",AJ131="明"),NOT(OR(AND(AJ131="当",OR(AK131="明",AJ$17=31,AK$18="×"),OR(AL131="休",AJ$17=30,AJ$17=31,AL$18="×")),AND(AJ131="明",OR(AI131="当",AJ$17=1),OR(AK131="休",AJ$17=31,AK$18="×"))))),30,IF(AND($D$1="三交代制",AI131&lt;&gt;"準",AI131&lt;&gt;"深",OR(AJ131="準",AJ131="深"),(NOT(OR(AND(AJ131="準",OR(AI131="日",AI131="休",AJ$17=1,AND(AK131&lt;&gt;"準",AK131&lt;&gt;"深",AI131="")),OR(AK131="休",AND(AK131="準",OR(AL131="休",AJ$17=30,AL$18="×")),AJ$17=31,AK$18="×",AK131="")),AND(AJ131="深",OR(AI131="休",AJ$17=1,AND(AK131&lt;&gt;"準",AK131&lt;&gt;"深",AI131="")),OR(AK131="休",AND(OR(AK131="準",AK131="深"),OR(AL131="休",AJ$17=30,AL$18="×")),AJ$17=31,AK$18="×",AK131="")))))),40,0))))</f>
        <v>0</v>
      </c>
      <c r="AK272" s="193">
        <f t="shared" ref="AK272" si="2093">IF(AND($D$1="二交代制",AK$17&gt;=1,AK$17&lt;=28,AK131="当",AL131="明",AM131="休",AN131="当"),10,IF(AND($D$1="三交代制",AK$17&gt;=2,AK$17&lt;=30,OR(AK131="準",AK131="深"),OR(AL131="準",AL131="深"),OR(AM131="準",AM131="深")),20,IF(AND($D$1="二交代制",OR(AK131="当",AK131="明"),NOT(OR(AND(AK131="当",OR(AL131="明",AK$17=31,AL$18="×"),OR(AM131="休",AK$17=30,AK$17=31,AM$18="×")),AND(AK131="明",OR(AJ131="当",AK$17=1),OR(AL131="休",AK$17=31,AL$18="×"))))),30,IF(AND($D$1="三交代制",AJ131&lt;&gt;"準",AJ131&lt;&gt;"深",OR(AK131="準",AK131="深"),(NOT(OR(AND(AK131="準",OR(AJ131="日",AJ131="休",AK$17=1,AND(AL131&lt;&gt;"準",AL131&lt;&gt;"深",AJ131="")),OR(AL131="休",AND(AL131="準",OR(AM131="休",AK$17=30,AM$18="×")),AK$17=31,AL$18="×",AL131="")),AND(AK131="深",OR(AJ131="休",AK$17=1,AND(AL131&lt;&gt;"準",AL131&lt;&gt;"深",AJ131="")),OR(AL131="休",AND(OR(AL131="準",AL131="深"),OR(AM131="休",AK$17=30,AM$18="×")),AK$17=31,AL$18="×",AL131="")))))),40,0))))</f>
        <v>0</v>
      </c>
      <c r="AL272" s="193">
        <f t="shared" ref="AL272" si="2094">IF(AND($D$1="二交代制",AL$17&gt;=1,AL$17&lt;=28,AL131="当",AM131="明",AN131="休",AO131="当"),10,IF(AND($D$1="三交代制",AL$17&gt;=2,AL$17&lt;=30,OR(AL131="準",AL131="深"),OR(AM131="準",AM131="深"),OR(AN131="準",AN131="深")),20,IF(AND($D$1="二交代制",OR(AL131="当",AL131="明"),NOT(OR(AND(AL131="当",OR(AM131="明",AL$17=31,AM$18="×"),OR(AN131="休",AL$17=30,AL$17=31,AN$18="×")),AND(AL131="明",OR(AK131="当",AL$17=1),OR(AM131="休",AL$17=31,AM$18="×"))))),30,IF(AND($D$1="三交代制",AK131&lt;&gt;"準",AK131&lt;&gt;"深",OR(AL131="準",AL131="深"),(NOT(OR(AND(AL131="準",OR(AK131="日",AK131="休",AL$17=1,AND(AM131&lt;&gt;"準",AM131&lt;&gt;"深",AK131="")),OR(AM131="休",AND(AM131="準",OR(AN131="休",AL$17=30,AN$18="×")),AL$17=31,AM$18="×",AM131="")),AND(AL131="深",OR(AK131="休",AL$17=1,AND(AM131&lt;&gt;"準",AM131&lt;&gt;"深",AK131="")),OR(AM131="休",AND(OR(AM131="準",AM131="深"),OR(AN131="休",AL$17=30,AN$18="×")),AL$17=31,AM$18="×",AM131="")))))),40,0))))</f>
        <v>0</v>
      </c>
      <c r="AM272" s="193">
        <f t="shared" ref="AM272" si="2095">IF(AND($D$1="二交代制",AM$17&gt;=1,AM$17&lt;=28,AM131="当",AN131="明",AO131="休",AP131="当"),10,IF(AND($D$1="三交代制",AM$17&gt;=2,AM$17&lt;=30,OR(AM131="準",AM131="深"),OR(AN131="準",AN131="深"),OR(AO131="準",AO131="深")),20,IF(AND($D$1="二交代制",OR(AM131="当",AM131="明"),NOT(OR(AND(AM131="当",OR(AN131="明",AM$17=31,AN$18="×"),OR(AO131="休",AM$17=30,AM$17=31,AO$18="×")),AND(AM131="明",OR(AL131="当",AM$17=1),OR(AN131="休",AM$17=31,AN$18="×"))))),30,IF(AND($D$1="三交代制",AL131&lt;&gt;"準",AL131&lt;&gt;"深",OR(AM131="準",AM131="深"),(NOT(OR(AND(AM131="準",OR(AL131="日",AL131="休",AM$17=1,AND(AN131&lt;&gt;"準",AN131&lt;&gt;"深",AL131="")),OR(AN131="休",AND(AN131="準",OR(AO131="休",AM$17=30,AO$18="×")),AM$17=31,AN$18="×",AN131="")),AND(AM131="深",OR(AL131="休",AM$17=1,AND(AN131&lt;&gt;"準",AN131&lt;&gt;"深",AL131="")),OR(AN131="休",AND(OR(AN131="準",AN131="深"),OR(AO131="休",AM$17=30,AO$18="×")),AM$17=31,AN$18="×",AN131="")))))),40,0))))</f>
        <v>0</v>
      </c>
      <c r="AN272" s="193">
        <f t="shared" ref="AN272" si="2096">IF(AND($D$1="二交代制",AN$17&gt;=1,AN$17&lt;=28,AN131="当",AO131="明",AP131="休",AQ131="当"),10,IF(AND($D$1="三交代制",AN$17&gt;=2,AN$17&lt;=30,OR(AN131="準",AN131="深"),OR(AO131="準",AO131="深"),OR(AP131="準",AP131="深")),20,IF(AND($D$1="二交代制",OR(AN131="当",AN131="明"),NOT(OR(AND(AN131="当",OR(AO131="明",AN$17=31,AO$18="×"),OR(AP131="休",AN$17=30,AN$17=31,AP$18="×")),AND(AN131="明",OR(AM131="当",AN$17=1),OR(AO131="休",AN$17=31,AO$18="×"))))),30,IF(AND($D$1="三交代制",AM131&lt;&gt;"準",AM131&lt;&gt;"深",OR(AN131="準",AN131="深"),(NOT(OR(AND(AN131="準",OR(AM131="日",AM131="休",AN$17=1,AND(AO131&lt;&gt;"準",AO131&lt;&gt;"深",AM131="")),OR(AO131="休",AND(AO131="準",OR(AP131="休",AN$17=30,AP$18="×")),AN$17=31,AO$18="×",AO131="")),AND(AN131="深",OR(AM131="休",AN$17=1,AND(AO131&lt;&gt;"準",AO131&lt;&gt;"深",AM131="")),OR(AO131="休",AND(OR(AO131="準",AO131="深"),OR(AP131="休",AN$17=30,AP$18="×")),AN$17=31,AO$18="×",AO131="")))))),40,0))))</f>
        <v>0</v>
      </c>
      <c r="AO272" s="193">
        <f t="shared" ref="AO272" si="2097">IF(AND($D$1="二交代制",AO$17&gt;=1,AO$17&lt;=28,AO131="当",AP131="明",AQ131="休",AR131="当"),10,IF(AND($D$1="三交代制",AO$17&gt;=2,AO$17&lt;=30,OR(AO131="準",AO131="深"),OR(AP131="準",AP131="深"),OR(AQ131="準",AQ131="深")),20,IF(AND($D$1="二交代制",OR(AO131="当",AO131="明"),NOT(OR(AND(AO131="当",OR(AP131="明",AO$17=31,AP$18="×"),OR(AQ131="休",AO$17=30,AO$17=31,AQ$18="×")),AND(AO131="明",OR(AN131="当",AO$17=1),OR(AP131="休",AO$17=31,AP$18="×"))))),30,IF(AND($D$1="三交代制",AN131&lt;&gt;"準",AN131&lt;&gt;"深",OR(AO131="準",AO131="深"),(NOT(OR(AND(AO131="準",OR(AN131="日",AN131="休",AO$17=1,AND(AP131&lt;&gt;"準",AP131&lt;&gt;"深",AN131="")),OR(AP131="休",AND(AP131="準",OR(AQ131="休",AO$17=30,AQ$18="×")),AO$17=31,AP$18="×",AP131="")),AND(AO131="深",OR(AN131="休",AO$17=1,AND(AP131&lt;&gt;"準",AP131&lt;&gt;"深",AN131="")),OR(AP131="休",AND(OR(AP131="準",AP131="深"),OR(AQ131="休",AO$17=30,AQ$18="×")),AO$17=31,AP$18="×",AP131="")))))),40,0))))</f>
        <v>0</v>
      </c>
      <c r="AP272" s="100"/>
      <c r="AQ272" s="100"/>
    </row>
    <row r="273" spans="3:43" x14ac:dyDescent="0.4">
      <c r="D273" s="104"/>
      <c r="E273" s="104"/>
      <c r="F273" s="104"/>
      <c r="G273" s="104"/>
      <c r="H273" s="104"/>
      <c r="I273" s="307"/>
      <c r="J273" s="202"/>
      <c r="K273" s="193"/>
      <c r="L273" s="193"/>
      <c r="M273" s="193"/>
      <c r="N273" s="193"/>
      <c r="O273" s="193"/>
      <c r="P273" s="193"/>
      <c r="Q273" s="193"/>
      <c r="R273" s="193"/>
      <c r="S273" s="193"/>
      <c r="T273" s="193"/>
      <c r="U273" s="193"/>
      <c r="V273" s="193"/>
      <c r="W273" s="193"/>
      <c r="X273" s="193"/>
      <c r="Y273" s="193"/>
      <c r="Z273" s="193"/>
      <c r="AA273" s="193"/>
      <c r="AB273" s="193"/>
      <c r="AC273" s="193"/>
      <c r="AD273" s="193"/>
      <c r="AE273" s="193"/>
      <c r="AF273" s="193"/>
      <c r="AG273" s="193"/>
      <c r="AH273" s="193"/>
      <c r="AI273" s="193"/>
      <c r="AJ273" s="193"/>
      <c r="AK273" s="193"/>
      <c r="AL273" s="193"/>
      <c r="AM273" s="193"/>
      <c r="AN273" s="193"/>
      <c r="AO273" s="193"/>
      <c r="AP273" s="100"/>
      <c r="AQ273" s="100"/>
    </row>
    <row r="274" spans="3:43" x14ac:dyDescent="0.4">
      <c r="D274" s="104"/>
      <c r="E274" s="104"/>
      <c r="F274" s="104"/>
      <c r="G274" s="104"/>
      <c r="H274" s="104"/>
      <c r="I274" s="307"/>
      <c r="J274" s="201" t="str">
        <f t="shared" ref="J274" si="2098">E133</f>
        <v/>
      </c>
      <c r="K274" s="193">
        <f t="shared" ref="K274" si="2099">IF(AND($D$1="二交代制",K$17&gt;=1,K$17&lt;=28,K133="当",L133="明",M133="休",N133="当"),10,IF(AND($D$1="三交代制",K$17&gt;=2,K$17&lt;=30,OR(K133="準",K133="深"),OR(L133="準",L133="深"),OR(M133="準",M133="深")),20,IF(AND($D$1="二交代制",OR(K133="当",K133="明"),NOT(OR(AND(K133="当",OR(L133="明",K$17=31,L$18="×"),OR(M133="休",K$17=30,K$17=31,M$18="×")),AND(K133="明",OR(J133="当",K$17=1),OR(L133="休",K$17=31,L$18="×"))))),30,IF(AND($D$1="三交代制",J133&lt;&gt;"準",J133&lt;&gt;"深",OR(K133="準",K133="深"),(NOT(OR(AND(K133="準",OR(J133="日",J133="休",K$17=1,AND(L133&lt;&gt;"準",L133&lt;&gt;"深",J133="")),OR(L133="休",AND(L133="準",OR(M133="休",K$17=30,M$18="×")),K$17=31,L$18="×",L133="")),AND(K133="深",OR(J133="休",K$17=1,AND(L133&lt;&gt;"準",L133&lt;&gt;"深",J133="")),OR(L133="休",AND(OR(L133="準",L133="深"),OR(M133="休",K$17=30,M$18="×")),K$17=31,L$18="×",L133="")))))),40,0))))</f>
        <v>0</v>
      </c>
      <c r="L274" s="193">
        <f t="shared" ref="L274" si="2100">IF(AND($D$1="二交代制",L$17&gt;=1,L$17&lt;=28,L133="当",M133="明",N133="休",O133="当"),10,IF(AND($D$1="三交代制",L$17&gt;=2,L$17&lt;=30,OR(L133="準",L133="深"),OR(M133="準",M133="深"),OR(N133="準",N133="深")),20,IF(AND($D$1="二交代制",OR(L133="当",L133="明"),NOT(OR(AND(L133="当",OR(M133="明",L$17=31,M$18="×"),OR(N133="休",L$17=30,L$17=31,N$18="×")),AND(L133="明",OR(K133="当",L$17=1),OR(M133="休",L$17=31,M$18="×"))))),30,IF(AND($D$1="三交代制",K133&lt;&gt;"準",K133&lt;&gt;"深",OR(L133="準",L133="深"),(NOT(OR(AND(L133="準",OR(K133="日",K133="休",L$17=1,AND(M133&lt;&gt;"準",M133&lt;&gt;"深",K133="")),OR(M133="休",AND(M133="準",OR(N133="休",L$17=30,N$18="×")),L$17=31,M$18="×",M133="")),AND(L133="深",OR(K133="休",L$17=1,AND(M133&lt;&gt;"準",M133&lt;&gt;"深",K133="")),OR(M133="休",AND(OR(M133="準",M133="深"),OR(N133="休",L$17=30,N$18="×")),L$17=31,M$18="×",M133="")))))),40,0))))</f>
        <v>0</v>
      </c>
      <c r="M274" s="193">
        <f t="shared" ref="M274" si="2101">IF(AND($D$1="二交代制",M$17&gt;=1,M$17&lt;=28,M133="当",N133="明",O133="休",P133="当"),10,IF(AND($D$1="三交代制",M$17&gt;=2,M$17&lt;=30,OR(M133="準",M133="深"),OR(N133="準",N133="深"),OR(O133="準",O133="深")),20,IF(AND($D$1="二交代制",OR(M133="当",M133="明"),NOT(OR(AND(M133="当",OR(N133="明",M$17=31,N$18="×"),OR(O133="休",M$17=30,M$17=31,O$18="×")),AND(M133="明",OR(L133="当",M$17=1),OR(N133="休",M$17=31,N$18="×"))))),30,IF(AND($D$1="三交代制",L133&lt;&gt;"準",L133&lt;&gt;"深",OR(M133="準",M133="深"),(NOT(OR(AND(M133="準",OR(L133="日",L133="休",M$17=1,AND(N133&lt;&gt;"準",N133&lt;&gt;"深",L133="")),OR(N133="休",AND(N133="準",OR(O133="休",M$17=30,O$18="×")),M$17=31,N$18="×",N133="")),AND(M133="深",OR(L133="休",M$17=1,AND(N133&lt;&gt;"準",N133&lt;&gt;"深",L133="")),OR(N133="休",AND(OR(N133="準",N133="深"),OR(O133="休",M$17=30,O$18="×")),M$17=31,N$18="×",N133="")))))),40,0))))</f>
        <v>0</v>
      </c>
      <c r="N274" s="193">
        <f t="shared" ref="N274" si="2102">IF(AND($D$1="二交代制",N$17&gt;=1,N$17&lt;=28,N133="当",O133="明",P133="休",Q133="当"),10,IF(AND($D$1="三交代制",N$17&gt;=2,N$17&lt;=30,OR(N133="準",N133="深"),OR(O133="準",O133="深"),OR(P133="準",P133="深")),20,IF(AND($D$1="二交代制",OR(N133="当",N133="明"),NOT(OR(AND(N133="当",OR(O133="明",N$17=31,O$18="×"),OR(P133="休",N$17=30,N$17=31,P$18="×")),AND(N133="明",OR(M133="当",N$17=1),OR(O133="休",N$17=31,O$18="×"))))),30,IF(AND($D$1="三交代制",M133&lt;&gt;"準",M133&lt;&gt;"深",OR(N133="準",N133="深"),(NOT(OR(AND(N133="準",OR(M133="日",M133="休",N$17=1,AND(O133&lt;&gt;"準",O133&lt;&gt;"深",M133="")),OR(O133="休",AND(O133="準",OR(P133="休",N$17=30,P$18="×")),N$17=31,O$18="×",O133="")),AND(N133="深",OR(M133="休",N$17=1,AND(O133&lt;&gt;"準",O133&lt;&gt;"深",M133="")),OR(O133="休",AND(OR(O133="準",O133="深"),OR(P133="休",N$17=30,P$18="×")),N$17=31,O$18="×",O133="")))))),40,0))))</f>
        <v>0</v>
      </c>
      <c r="O274" s="193">
        <f t="shared" ref="O274" si="2103">IF(AND($D$1="二交代制",O$17&gt;=1,O$17&lt;=28,O133="当",P133="明",Q133="休",R133="当"),10,IF(AND($D$1="三交代制",O$17&gt;=2,O$17&lt;=30,OR(O133="準",O133="深"),OR(P133="準",P133="深"),OR(Q133="準",Q133="深")),20,IF(AND($D$1="二交代制",OR(O133="当",O133="明"),NOT(OR(AND(O133="当",OR(P133="明",O$17=31,P$18="×"),OR(Q133="休",O$17=30,O$17=31,Q$18="×")),AND(O133="明",OR(N133="当",O$17=1),OR(P133="休",O$17=31,P$18="×"))))),30,IF(AND($D$1="三交代制",N133&lt;&gt;"準",N133&lt;&gt;"深",OR(O133="準",O133="深"),(NOT(OR(AND(O133="準",OR(N133="日",N133="休",O$17=1,AND(P133&lt;&gt;"準",P133&lt;&gt;"深",N133="")),OR(P133="休",AND(P133="準",OR(Q133="休",O$17=30,Q$18="×")),O$17=31,P$18="×",P133="")),AND(O133="深",OR(N133="休",O$17=1,AND(P133&lt;&gt;"準",P133&lt;&gt;"深",N133="")),OR(P133="休",AND(OR(P133="準",P133="深"),OR(Q133="休",O$17=30,Q$18="×")),O$17=31,P$18="×",P133="")))))),40,0))))</f>
        <v>0</v>
      </c>
      <c r="P274" s="193">
        <f t="shared" ref="P274" si="2104">IF(AND($D$1="二交代制",P$17&gt;=1,P$17&lt;=28,P133="当",Q133="明",R133="休",S133="当"),10,IF(AND($D$1="三交代制",P$17&gt;=2,P$17&lt;=30,OR(P133="準",P133="深"),OR(Q133="準",Q133="深"),OR(R133="準",R133="深")),20,IF(AND($D$1="二交代制",OR(P133="当",P133="明"),NOT(OR(AND(P133="当",OR(Q133="明",P$17=31,Q$18="×"),OR(R133="休",P$17=30,P$17=31,R$18="×")),AND(P133="明",OR(O133="当",P$17=1),OR(Q133="休",P$17=31,Q$18="×"))))),30,IF(AND($D$1="三交代制",O133&lt;&gt;"準",O133&lt;&gt;"深",OR(P133="準",P133="深"),(NOT(OR(AND(P133="準",OR(O133="日",O133="休",P$17=1,AND(Q133&lt;&gt;"準",Q133&lt;&gt;"深",O133="")),OR(Q133="休",AND(Q133="準",OR(R133="休",P$17=30,R$18="×")),P$17=31,Q$18="×",Q133="")),AND(P133="深",OR(O133="休",P$17=1,AND(Q133&lt;&gt;"準",Q133&lt;&gt;"深",O133="")),OR(Q133="休",AND(OR(Q133="準",Q133="深"),OR(R133="休",P$17=30,R$18="×")),P$17=31,Q$18="×",Q133="")))))),40,0))))</f>
        <v>0</v>
      </c>
      <c r="Q274" s="193">
        <f t="shared" ref="Q274" si="2105">IF(AND($D$1="二交代制",Q$17&gt;=1,Q$17&lt;=28,Q133="当",R133="明",S133="休",T133="当"),10,IF(AND($D$1="三交代制",Q$17&gt;=2,Q$17&lt;=30,OR(Q133="準",Q133="深"),OR(R133="準",R133="深"),OR(S133="準",S133="深")),20,IF(AND($D$1="二交代制",OR(Q133="当",Q133="明"),NOT(OR(AND(Q133="当",OR(R133="明",Q$17=31,R$18="×"),OR(S133="休",Q$17=30,Q$17=31,S$18="×")),AND(Q133="明",OR(P133="当",Q$17=1),OR(R133="休",Q$17=31,R$18="×"))))),30,IF(AND($D$1="三交代制",P133&lt;&gt;"準",P133&lt;&gt;"深",OR(Q133="準",Q133="深"),(NOT(OR(AND(Q133="準",OR(P133="日",P133="休",Q$17=1,AND(R133&lt;&gt;"準",R133&lt;&gt;"深",P133="")),OR(R133="休",AND(R133="準",OR(S133="休",Q$17=30,S$18="×")),Q$17=31,R$18="×",R133="")),AND(Q133="深",OR(P133="休",Q$17=1,AND(R133&lt;&gt;"準",R133&lt;&gt;"深",P133="")),OR(R133="休",AND(OR(R133="準",R133="深"),OR(S133="休",Q$17=30,S$18="×")),Q$17=31,R$18="×",R133="")))))),40,0))))</f>
        <v>0</v>
      </c>
      <c r="R274" s="193">
        <f t="shared" ref="R274" si="2106">IF(AND($D$1="二交代制",R$17&gt;=1,R$17&lt;=28,R133="当",S133="明",T133="休",U133="当"),10,IF(AND($D$1="三交代制",R$17&gt;=2,R$17&lt;=30,OR(R133="準",R133="深"),OR(S133="準",S133="深"),OR(T133="準",T133="深")),20,IF(AND($D$1="二交代制",OR(R133="当",R133="明"),NOT(OR(AND(R133="当",OR(S133="明",R$17=31,S$18="×"),OR(T133="休",R$17=30,R$17=31,T$18="×")),AND(R133="明",OR(Q133="当",R$17=1),OR(S133="休",R$17=31,S$18="×"))))),30,IF(AND($D$1="三交代制",Q133&lt;&gt;"準",Q133&lt;&gt;"深",OR(R133="準",R133="深"),(NOT(OR(AND(R133="準",OR(Q133="日",Q133="休",R$17=1,AND(S133&lt;&gt;"準",S133&lt;&gt;"深",Q133="")),OR(S133="休",AND(S133="準",OR(T133="休",R$17=30,T$18="×")),R$17=31,S$18="×",S133="")),AND(R133="深",OR(Q133="休",R$17=1,AND(S133&lt;&gt;"準",S133&lt;&gt;"深",Q133="")),OR(S133="休",AND(OR(S133="準",S133="深"),OR(T133="休",R$17=30,T$18="×")),R$17=31,S$18="×",S133="")))))),40,0))))</f>
        <v>0</v>
      </c>
      <c r="S274" s="193">
        <f t="shared" ref="S274" si="2107">IF(AND($D$1="二交代制",S$17&gt;=1,S$17&lt;=28,S133="当",T133="明",U133="休",V133="当"),10,IF(AND($D$1="三交代制",S$17&gt;=2,S$17&lt;=30,OR(S133="準",S133="深"),OR(T133="準",T133="深"),OR(U133="準",U133="深")),20,IF(AND($D$1="二交代制",OR(S133="当",S133="明"),NOT(OR(AND(S133="当",OR(T133="明",S$17=31,T$18="×"),OR(U133="休",S$17=30,S$17=31,U$18="×")),AND(S133="明",OR(R133="当",S$17=1),OR(T133="休",S$17=31,T$18="×"))))),30,IF(AND($D$1="三交代制",R133&lt;&gt;"準",R133&lt;&gt;"深",OR(S133="準",S133="深"),(NOT(OR(AND(S133="準",OR(R133="日",R133="休",S$17=1,AND(T133&lt;&gt;"準",T133&lt;&gt;"深",R133="")),OR(T133="休",AND(T133="準",OR(U133="休",S$17=30,U$18="×")),S$17=31,T$18="×",T133="")),AND(S133="深",OR(R133="休",S$17=1,AND(T133&lt;&gt;"準",T133&lt;&gt;"深",R133="")),OR(T133="休",AND(OR(T133="準",T133="深"),OR(U133="休",S$17=30,U$18="×")),S$17=31,T$18="×",T133="")))))),40,0))))</f>
        <v>0</v>
      </c>
      <c r="T274" s="193">
        <f t="shared" ref="T274" si="2108">IF(AND($D$1="二交代制",T$17&gt;=1,T$17&lt;=28,T133="当",U133="明",V133="休",W133="当"),10,IF(AND($D$1="三交代制",T$17&gt;=2,T$17&lt;=30,OR(T133="準",T133="深"),OR(U133="準",U133="深"),OR(V133="準",V133="深")),20,IF(AND($D$1="二交代制",OR(T133="当",T133="明"),NOT(OR(AND(T133="当",OR(U133="明",T$17=31,U$18="×"),OR(V133="休",T$17=30,T$17=31,V$18="×")),AND(T133="明",OR(S133="当",T$17=1),OR(U133="休",T$17=31,U$18="×"))))),30,IF(AND($D$1="三交代制",S133&lt;&gt;"準",S133&lt;&gt;"深",OR(T133="準",T133="深"),(NOT(OR(AND(T133="準",OR(S133="日",S133="休",T$17=1,AND(U133&lt;&gt;"準",U133&lt;&gt;"深",S133="")),OR(U133="休",AND(U133="準",OR(V133="休",T$17=30,V$18="×")),T$17=31,U$18="×",U133="")),AND(T133="深",OR(S133="休",T$17=1,AND(U133&lt;&gt;"準",U133&lt;&gt;"深",S133="")),OR(U133="休",AND(OR(U133="準",U133="深"),OR(V133="休",T$17=30,V$18="×")),T$17=31,U$18="×",U133="")))))),40,0))))</f>
        <v>0</v>
      </c>
      <c r="U274" s="193">
        <f t="shared" ref="U274" si="2109">IF(AND($D$1="二交代制",U$17&gt;=1,U$17&lt;=28,U133="当",V133="明",W133="休",X133="当"),10,IF(AND($D$1="三交代制",U$17&gt;=2,U$17&lt;=30,OR(U133="準",U133="深"),OR(V133="準",V133="深"),OR(W133="準",W133="深")),20,IF(AND($D$1="二交代制",OR(U133="当",U133="明"),NOT(OR(AND(U133="当",OR(V133="明",U$17=31,V$18="×"),OR(W133="休",U$17=30,U$17=31,W$18="×")),AND(U133="明",OR(T133="当",U$17=1),OR(V133="休",U$17=31,V$18="×"))))),30,IF(AND($D$1="三交代制",T133&lt;&gt;"準",T133&lt;&gt;"深",OR(U133="準",U133="深"),(NOT(OR(AND(U133="準",OR(T133="日",T133="休",U$17=1,AND(V133&lt;&gt;"準",V133&lt;&gt;"深",T133="")),OR(V133="休",AND(V133="準",OR(W133="休",U$17=30,W$18="×")),U$17=31,V$18="×",V133="")),AND(U133="深",OR(T133="休",U$17=1,AND(V133&lt;&gt;"準",V133&lt;&gt;"深",T133="")),OR(V133="休",AND(OR(V133="準",V133="深"),OR(W133="休",U$17=30,W$18="×")),U$17=31,V$18="×",V133="")))))),40,0))))</f>
        <v>0</v>
      </c>
      <c r="V274" s="193">
        <f t="shared" ref="V274" si="2110">IF(AND($D$1="二交代制",V$17&gt;=1,V$17&lt;=28,V133="当",W133="明",X133="休",Y133="当"),10,IF(AND($D$1="三交代制",V$17&gt;=2,V$17&lt;=30,OR(V133="準",V133="深"),OR(W133="準",W133="深"),OR(X133="準",X133="深")),20,IF(AND($D$1="二交代制",OR(V133="当",V133="明"),NOT(OR(AND(V133="当",OR(W133="明",V$17=31,W$18="×"),OR(X133="休",V$17=30,V$17=31,X$18="×")),AND(V133="明",OR(U133="当",V$17=1),OR(W133="休",V$17=31,W$18="×"))))),30,IF(AND($D$1="三交代制",U133&lt;&gt;"準",U133&lt;&gt;"深",OR(V133="準",V133="深"),(NOT(OR(AND(V133="準",OR(U133="日",U133="休",V$17=1,AND(W133&lt;&gt;"準",W133&lt;&gt;"深",U133="")),OR(W133="休",AND(W133="準",OR(X133="休",V$17=30,X$18="×")),V$17=31,W$18="×",W133="")),AND(V133="深",OR(U133="休",V$17=1,AND(W133&lt;&gt;"準",W133&lt;&gt;"深",U133="")),OR(W133="休",AND(OR(W133="準",W133="深"),OR(X133="休",V$17=30,X$18="×")),V$17=31,W$18="×",W133="")))))),40,0))))</f>
        <v>0</v>
      </c>
      <c r="W274" s="193">
        <f t="shared" ref="W274" si="2111">IF(AND($D$1="二交代制",W$17&gt;=1,W$17&lt;=28,W133="当",X133="明",Y133="休",Z133="当"),10,IF(AND($D$1="三交代制",W$17&gt;=2,W$17&lt;=30,OR(W133="準",W133="深"),OR(X133="準",X133="深"),OR(Y133="準",Y133="深")),20,IF(AND($D$1="二交代制",OR(W133="当",W133="明"),NOT(OR(AND(W133="当",OR(X133="明",W$17=31,X$18="×"),OR(Y133="休",W$17=30,W$17=31,Y$18="×")),AND(W133="明",OR(V133="当",W$17=1),OR(X133="休",W$17=31,X$18="×"))))),30,IF(AND($D$1="三交代制",V133&lt;&gt;"準",V133&lt;&gt;"深",OR(W133="準",W133="深"),(NOT(OR(AND(W133="準",OR(V133="日",V133="休",W$17=1,AND(X133&lt;&gt;"準",X133&lt;&gt;"深",V133="")),OR(X133="休",AND(X133="準",OR(Y133="休",W$17=30,Y$18="×")),W$17=31,X$18="×",X133="")),AND(W133="深",OR(V133="休",W$17=1,AND(X133&lt;&gt;"準",X133&lt;&gt;"深",V133="")),OR(X133="休",AND(OR(X133="準",X133="深"),OR(Y133="休",W$17=30,Y$18="×")),W$17=31,X$18="×",X133="")))))),40,0))))</f>
        <v>0</v>
      </c>
      <c r="X274" s="193">
        <f t="shared" ref="X274" si="2112">IF(AND($D$1="二交代制",X$17&gt;=1,X$17&lt;=28,X133="当",Y133="明",Z133="休",AA133="当"),10,IF(AND($D$1="三交代制",X$17&gt;=2,X$17&lt;=30,OR(X133="準",X133="深"),OR(Y133="準",Y133="深"),OR(Z133="準",Z133="深")),20,IF(AND($D$1="二交代制",OR(X133="当",X133="明"),NOT(OR(AND(X133="当",OR(Y133="明",X$17=31,Y$18="×"),OR(Z133="休",X$17=30,X$17=31,Z$18="×")),AND(X133="明",OR(W133="当",X$17=1),OR(Y133="休",X$17=31,Y$18="×"))))),30,IF(AND($D$1="三交代制",W133&lt;&gt;"準",W133&lt;&gt;"深",OR(X133="準",X133="深"),(NOT(OR(AND(X133="準",OR(W133="日",W133="休",X$17=1,AND(Y133&lt;&gt;"準",Y133&lt;&gt;"深",W133="")),OR(Y133="休",AND(Y133="準",OR(Z133="休",X$17=30,Z$18="×")),X$17=31,Y$18="×",Y133="")),AND(X133="深",OR(W133="休",X$17=1,AND(Y133&lt;&gt;"準",Y133&lt;&gt;"深",W133="")),OR(Y133="休",AND(OR(Y133="準",Y133="深"),OR(Z133="休",X$17=30,Z$18="×")),X$17=31,Y$18="×",Y133="")))))),40,0))))</f>
        <v>0</v>
      </c>
      <c r="Y274" s="193">
        <f t="shared" ref="Y274" si="2113">IF(AND($D$1="二交代制",Y$17&gt;=1,Y$17&lt;=28,Y133="当",Z133="明",AA133="休",AB133="当"),10,IF(AND($D$1="三交代制",Y$17&gt;=2,Y$17&lt;=30,OR(Y133="準",Y133="深"),OR(Z133="準",Z133="深"),OR(AA133="準",AA133="深")),20,IF(AND($D$1="二交代制",OR(Y133="当",Y133="明"),NOT(OR(AND(Y133="当",OR(Z133="明",Y$17=31,Z$18="×"),OR(AA133="休",Y$17=30,Y$17=31,AA$18="×")),AND(Y133="明",OR(X133="当",Y$17=1),OR(Z133="休",Y$17=31,Z$18="×"))))),30,IF(AND($D$1="三交代制",X133&lt;&gt;"準",X133&lt;&gt;"深",OR(Y133="準",Y133="深"),(NOT(OR(AND(Y133="準",OR(X133="日",X133="休",Y$17=1,AND(Z133&lt;&gt;"準",Z133&lt;&gt;"深",X133="")),OR(Z133="休",AND(Z133="準",OR(AA133="休",Y$17=30,AA$18="×")),Y$17=31,Z$18="×",Z133="")),AND(Y133="深",OR(X133="休",Y$17=1,AND(Z133&lt;&gt;"準",Z133&lt;&gt;"深",X133="")),OR(Z133="休",AND(OR(Z133="準",Z133="深"),OR(AA133="休",Y$17=30,AA$18="×")),Y$17=31,Z$18="×",Z133="")))))),40,0))))</f>
        <v>0</v>
      </c>
      <c r="Z274" s="193">
        <f t="shared" ref="Z274" si="2114">IF(AND($D$1="二交代制",Z$17&gt;=1,Z$17&lt;=28,Z133="当",AA133="明",AB133="休",AC133="当"),10,IF(AND($D$1="三交代制",Z$17&gt;=2,Z$17&lt;=30,OR(Z133="準",Z133="深"),OR(AA133="準",AA133="深"),OR(AB133="準",AB133="深")),20,IF(AND($D$1="二交代制",OR(Z133="当",Z133="明"),NOT(OR(AND(Z133="当",OR(AA133="明",Z$17=31,AA$18="×"),OR(AB133="休",Z$17=30,Z$17=31,AB$18="×")),AND(Z133="明",OR(Y133="当",Z$17=1),OR(AA133="休",Z$17=31,AA$18="×"))))),30,IF(AND($D$1="三交代制",Y133&lt;&gt;"準",Y133&lt;&gt;"深",OR(Z133="準",Z133="深"),(NOT(OR(AND(Z133="準",OR(Y133="日",Y133="休",Z$17=1,AND(AA133&lt;&gt;"準",AA133&lt;&gt;"深",Y133="")),OR(AA133="休",AND(AA133="準",OR(AB133="休",Z$17=30,AB$18="×")),Z$17=31,AA$18="×",AA133="")),AND(Z133="深",OR(Y133="休",Z$17=1,AND(AA133&lt;&gt;"準",AA133&lt;&gt;"深",Y133="")),OR(AA133="休",AND(OR(AA133="準",AA133="深"),OR(AB133="休",Z$17=30,AB$18="×")),Z$17=31,AA$18="×",AA133="")))))),40,0))))</f>
        <v>0</v>
      </c>
      <c r="AA274" s="193">
        <f t="shared" ref="AA274" si="2115">IF(AND($D$1="二交代制",AA$17&gt;=1,AA$17&lt;=28,AA133="当",AB133="明",AC133="休",AD133="当"),10,IF(AND($D$1="三交代制",AA$17&gt;=2,AA$17&lt;=30,OR(AA133="準",AA133="深"),OR(AB133="準",AB133="深"),OR(AC133="準",AC133="深")),20,IF(AND($D$1="二交代制",OR(AA133="当",AA133="明"),NOT(OR(AND(AA133="当",OR(AB133="明",AA$17=31,AB$18="×"),OR(AC133="休",AA$17=30,AA$17=31,AC$18="×")),AND(AA133="明",OR(Z133="当",AA$17=1),OR(AB133="休",AA$17=31,AB$18="×"))))),30,IF(AND($D$1="三交代制",Z133&lt;&gt;"準",Z133&lt;&gt;"深",OR(AA133="準",AA133="深"),(NOT(OR(AND(AA133="準",OR(Z133="日",Z133="休",AA$17=1,AND(AB133&lt;&gt;"準",AB133&lt;&gt;"深",Z133="")),OR(AB133="休",AND(AB133="準",OR(AC133="休",AA$17=30,AC$18="×")),AA$17=31,AB$18="×",AB133="")),AND(AA133="深",OR(Z133="休",AA$17=1,AND(AB133&lt;&gt;"準",AB133&lt;&gt;"深",Z133="")),OR(AB133="休",AND(OR(AB133="準",AB133="深"),OR(AC133="休",AA$17=30,AC$18="×")),AA$17=31,AB$18="×",AB133="")))))),40,0))))</f>
        <v>0</v>
      </c>
      <c r="AB274" s="193">
        <f t="shared" ref="AB274" si="2116">IF(AND($D$1="二交代制",AB$17&gt;=1,AB$17&lt;=28,AB133="当",AC133="明",AD133="休",AE133="当"),10,IF(AND($D$1="三交代制",AB$17&gt;=2,AB$17&lt;=30,OR(AB133="準",AB133="深"),OR(AC133="準",AC133="深"),OR(AD133="準",AD133="深")),20,IF(AND($D$1="二交代制",OR(AB133="当",AB133="明"),NOT(OR(AND(AB133="当",OR(AC133="明",AB$17=31,AC$18="×"),OR(AD133="休",AB$17=30,AB$17=31,AD$18="×")),AND(AB133="明",OR(AA133="当",AB$17=1),OR(AC133="休",AB$17=31,AC$18="×"))))),30,IF(AND($D$1="三交代制",AA133&lt;&gt;"準",AA133&lt;&gt;"深",OR(AB133="準",AB133="深"),(NOT(OR(AND(AB133="準",OR(AA133="日",AA133="休",AB$17=1,AND(AC133&lt;&gt;"準",AC133&lt;&gt;"深",AA133="")),OR(AC133="休",AND(AC133="準",OR(AD133="休",AB$17=30,AD$18="×")),AB$17=31,AC$18="×",AC133="")),AND(AB133="深",OR(AA133="休",AB$17=1,AND(AC133&lt;&gt;"準",AC133&lt;&gt;"深",AA133="")),OR(AC133="休",AND(OR(AC133="準",AC133="深"),OR(AD133="休",AB$17=30,AD$18="×")),AB$17=31,AC$18="×",AC133="")))))),40,0))))</f>
        <v>0</v>
      </c>
      <c r="AC274" s="193">
        <f t="shared" ref="AC274" si="2117">IF(AND($D$1="二交代制",AC$17&gt;=1,AC$17&lt;=28,AC133="当",AD133="明",AE133="休",AF133="当"),10,IF(AND($D$1="三交代制",AC$17&gt;=2,AC$17&lt;=30,OR(AC133="準",AC133="深"),OR(AD133="準",AD133="深"),OR(AE133="準",AE133="深")),20,IF(AND($D$1="二交代制",OR(AC133="当",AC133="明"),NOT(OR(AND(AC133="当",OR(AD133="明",AC$17=31,AD$18="×"),OR(AE133="休",AC$17=30,AC$17=31,AE$18="×")),AND(AC133="明",OR(AB133="当",AC$17=1),OR(AD133="休",AC$17=31,AD$18="×"))))),30,IF(AND($D$1="三交代制",AB133&lt;&gt;"準",AB133&lt;&gt;"深",OR(AC133="準",AC133="深"),(NOT(OR(AND(AC133="準",OR(AB133="日",AB133="休",AC$17=1,AND(AD133&lt;&gt;"準",AD133&lt;&gt;"深",AB133="")),OR(AD133="休",AND(AD133="準",OR(AE133="休",AC$17=30,AE$18="×")),AC$17=31,AD$18="×",AD133="")),AND(AC133="深",OR(AB133="休",AC$17=1,AND(AD133&lt;&gt;"準",AD133&lt;&gt;"深",AB133="")),OR(AD133="休",AND(OR(AD133="準",AD133="深"),OR(AE133="休",AC$17=30,AE$18="×")),AC$17=31,AD$18="×",AD133="")))))),40,0))))</f>
        <v>0</v>
      </c>
      <c r="AD274" s="193">
        <f t="shared" ref="AD274" si="2118">IF(AND($D$1="二交代制",AD$17&gt;=1,AD$17&lt;=28,AD133="当",AE133="明",AF133="休",AG133="当"),10,IF(AND($D$1="三交代制",AD$17&gt;=2,AD$17&lt;=30,OR(AD133="準",AD133="深"),OR(AE133="準",AE133="深"),OR(AF133="準",AF133="深")),20,IF(AND($D$1="二交代制",OR(AD133="当",AD133="明"),NOT(OR(AND(AD133="当",OR(AE133="明",AD$17=31,AE$18="×"),OR(AF133="休",AD$17=30,AD$17=31,AF$18="×")),AND(AD133="明",OR(AC133="当",AD$17=1),OR(AE133="休",AD$17=31,AE$18="×"))))),30,IF(AND($D$1="三交代制",AC133&lt;&gt;"準",AC133&lt;&gt;"深",OR(AD133="準",AD133="深"),(NOT(OR(AND(AD133="準",OR(AC133="日",AC133="休",AD$17=1,AND(AE133&lt;&gt;"準",AE133&lt;&gt;"深",AC133="")),OR(AE133="休",AND(AE133="準",OR(AF133="休",AD$17=30,AF$18="×")),AD$17=31,AE$18="×",AE133="")),AND(AD133="深",OR(AC133="休",AD$17=1,AND(AE133&lt;&gt;"準",AE133&lt;&gt;"深",AC133="")),OR(AE133="休",AND(OR(AE133="準",AE133="深"),OR(AF133="休",AD$17=30,AF$18="×")),AD$17=31,AE$18="×",AE133="")))))),40,0))))</f>
        <v>0</v>
      </c>
      <c r="AE274" s="193">
        <f t="shared" ref="AE274" si="2119">IF(AND($D$1="二交代制",AE$17&gt;=1,AE$17&lt;=28,AE133="当",AF133="明",AG133="休",AH133="当"),10,IF(AND($D$1="三交代制",AE$17&gt;=2,AE$17&lt;=30,OR(AE133="準",AE133="深"),OR(AF133="準",AF133="深"),OR(AG133="準",AG133="深")),20,IF(AND($D$1="二交代制",OR(AE133="当",AE133="明"),NOT(OR(AND(AE133="当",OR(AF133="明",AE$17=31,AF$18="×"),OR(AG133="休",AE$17=30,AE$17=31,AG$18="×")),AND(AE133="明",OR(AD133="当",AE$17=1),OR(AF133="休",AE$17=31,AF$18="×"))))),30,IF(AND($D$1="三交代制",AD133&lt;&gt;"準",AD133&lt;&gt;"深",OR(AE133="準",AE133="深"),(NOT(OR(AND(AE133="準",OR(AD133="日",AD133="休",AE$17=1,AND(AF133&lt;&gt;"準",AF133&lt;&gt;"深",AD133="")),OR(AF133="休",AND(AF133="準",OR(AG133="休",AE$17=30,AG$18="×")),AE$17=31,AF$18="×",AF133="")),AND(AE133="深",OR(AD133="休",AE$17=1,AND(AF133&lt;&gt;"準",AF133&lt;&gt;"深",AD133="")),OR(AF133="休",AND(OR(AF133="準",AF133="深"),OR(AG133="休",AE$17=30,AG$18="×")),AE$17=31,AF$18="×",AF133="")))))),40,0))))</f>
        <v>0</v>
      </c>
      <c r="AF274" s="193">
        <f t="shared" ref="AF274" si="2120">IF(AND($D$1="二交代制",AF$17&gt;=1,AF$17&lt;=28,AF133="当",AG133="明",AH133="休",AI133="当"),10,IF(AND($D$1="三交代制",AF$17&gt;=2,AF$17&lt;=30,OR(AF133="準",AF133="深"),OR(AG133="準",AG133="深"),OR(AH133="準",AH133="深")),20,IF(AND($D$1="二交代制",OR(AF133="当",AF133="明"),NOT(OR(AND(AF133="当",OR(AG133="明",AF$17=31,AG$18="×"),OR(AH133="休",AF$17=30,AF$17=31,AH$18="×")),AND(AF133="明",OR(AE133="当",AF$17=1),OR(AG133="休",AF$17=31,AG$18="×"))))),30,IF(AND($D$1="三交代制",AE133&lt;&gt;"準",AE133&lt;&gt;"深",OR(AF133="準",AF133="深"),(NOT(OR(AND(AF133="準",OR(AE133="日",AE133="休",AF$17=1,AND(AG133&lt;&gt;"準",AG133&lt;&gt;"深",AE133="")),OR(AG133="休",AND(AG133="準",OR(AH133="休",AF$17=30,AH$18="×")),AF$17=31,AG$18="×",AG133="")),AND(AF133="深",OR(AE133="休",AF$17=1,AND(AG133&lt;&gt;"準",AG133&lt;&gt;"深",AE133="")),OR(AG133="休",AND(OR(AG133="準",AG133="深"),OR(AH133="休",AF$17=30,AH$18="×")),AF$17=31,AG$18="×",AG133="")))))),40,0))))</f>
        <v>0</v>
      </c>
      <c r="AG274" s="193">
        <f t="shared" ref="AG274" si="2121">IF(AND($D$1="二交代制",AG$17&gt;=1,AG$17&lt;=28,AG133="当",AH133="明",AI133="休",AJ133="当"),10,IF(AND($D$1="三交代制",AG$17&gt;=2,AG$17&lt;=30,OR(AG133="準",AG133="深"),OR(AH133="準",AH133="深"),OR(AI133="準",AI133="深")),20,IF(AND($D$1="二交代制",OR(AG133="当",AG133="明"),NOT(OR(AND(AG133="当",OR(AH133="明",AG$17=31,AH$18="×"),OR(AI133="休",AG$17=30,AG$17=31,AI$18="×")),AND(AG133="明",OR(AF133="当",AG$17=1),OR(AH133="休",AG$17=31,AH$18="×"))))),30,IF(AND($D$1="三交代制",AF133&lt;&gt;"準",AF133&lt;&gt;"深",OR(AG133="準",AG133="深"),(NOT(OR(AND(AG133="準",OR(AF133="日",AF133="休",AG$17=1,AND(AH133&lt;&gt;"準",AH133&lt;&gt;"深",AF133="")),OR(AH133="休",AND(AH133="準",OR(AI133="休",AG$17=30,AI$18="×")),AG$17=31,AH$18="×",AH133="")),AND(AG133="深",OR(AF133="休",AG$17=1,AND(AH133&lt;&gt;"準",AH133&lt;&gt;"深",AF133="")),OR(AH133="休",AND(OR(AH133="準",AH133="深"),OR(AI133="休",AG$17=30,AI$18="×")),AG$17=31,AH$18="×",AH133="")))))),40,0))))</f>
        <v>0</v>
      </c>
      <c r="AH274" s="193">
        <f t="shared" ref="AH274" si="2122">IF(AND($D$1="二交代制",AH$17&gt;=1,AH$17&lt;=28,AH133="当",AI133="明",AJ133="休",AK133="当"),10,IF(AND($D$1="三交代制",AH$17&gt;=2,AH$17&lt;=30,OR(AH133="準",AH133="深"),OR(AI133="準",AI133="深"),OR(AJ133="準",AJ133="深")),20,IF(AND($D$1="二交代制",OR(AH133="当",AH133="明"),NOT(OR(AND(AH133="当",OR(AI133="明",AH$17=31,AI$18="×"),OR(AJ133="休",AH$17=30,AH$17=31,AJ$18="×")),AND(AH133="明",OR(AG133="当",AH$17=1),OR(AI133="休",AH$17=31,AI$18="×"))))),30,IF(AND($D$1="三交代制",AG133&lt;&gt;"準",AG133&lt;&gt;"深",OR(AH133="準",AH133="深"),(NOT(OR(AND(AH133="準",OR(AG133="日",AG133="休",AH$17=1,AND(AI133&lt;&gt;"準",AI133&lt;&gt;"深",AG133="")),OR(AI133="休",AND(AI133="準",OR(AJ133="休",AH$17=30,AJ$18="×")),AH$17=31,AI$18="×",AI133="")),AND(AH133="深",OR(AG133="休",AH$17=1,AND(AI133&lt;&gt;"準",AI133&lt;&gt;"深",AG133="")),OR(AI133="休",AND(OR(AI133="準",AI133="深"),OR(AJ133="休",AH$17=30,AJ$18="×")),AH$17=31,AI$18="×",AI133="")))))),40,0))))</f>
        <v>0</v>
      </c>
      <c r="AI274" s="193">
        <f t="shared" ref="AI274" si="2123">IF(AND($D$1="二交代制",AI$17&gt;=1,AI$17&lt;=28,AI133="当",AJ133="明",AK133="休",AL133="当"),10,IF(AND($D$1="三交代制",AI$17&gt;=2,AI$17&lt;=30,OR(AI133="準",AI133="深"),OR(AJ133="準",AJ133="深"),OR(AK133="準",AK133="深")),20,IF(AND($D$1="二交代制",OR(AI133="当",AI133="明"),NOT(OR(AND(AI133="当",OR(AJ133="明",AI$17=31,AJ$18="×"),OR(AK133="休",AI$17=30,AI$17=31,AK$18="×")),AND(AI133="明",OR(AH133="当",AI$17=1),OR(AJ133="休",AI$17=31,AJ$18="×"))))),30,IF(AND($D$1="三交代制",AH133&lt;&gt;"準",AH133&lt;&gt;"深",OR(AI133="準",AI133="深"),(NOT(OR(AND(AI133="準",OR(AH133="日",AH133="休",AI$17=1,AND(AJ133&lt;&gt;"準",AJ133&lt;&gt;"深",AH133="")),OR(AJ133="休",AND(AJ133="準",OR(AK133="休",AI$17=30,AK$18="×")),AI$17=31,AJ$18="×",AJ133="")),AND(AI133="深",OR(AH133="休",AI$17=1,AND(AJ133&lt;&gt;"準",AJ133&lt;&gt;"深",AH133="")),OR(AJ133="休",AND(OR(AJ133="準",AJ133="深"),OR(AK133="休",AI$17=30,AK$18="×")),AI$17=31,AJ$18="×",AJ133="")))))),40,0))))</f>
        <v>0</v>
      </c>
      <c r="AJ274" s="193">
        <f t="shared" ref="AJ274" si="2124">IF(AND($D$1="二交代制",AJ$17&gt;=1,AJ$17&lt;=28,AJ133="当",AK133="明",AL133="休",AM133="当"),10,IF(AND($D$1="三交代制",AJ$17&gt;=2,AJ$17&lt;=30,OR(AJ133="準",AJ133="深"),OR(AK133="準",AK133="深"),OR(AL133="準",AL133="深")),20,IF(AND($D$1="二交代制",OR(AJ133="当",AJ133="明"),NOT(OR(AND(AJ133="当",OR(AK133="明",AJ$17=31,AK$18="×"),OR(AL133="休",AJ$17=30,AJ$17=31,AL$18="×")),AND(AJ133="明",OR(AI133="当",AJ$17=1),OR(AK133="休",AJ$17=31,AK$18="×"))))),30,IF(AND($D$1="三交代制",AI133&lt;&gt;"準",AI133&lt;&gt;"深",OR(AJ133="準",AJ133="深"),(NOT(OR(AND(AJ133="準",OR(AI133="日",AI133="休",AJ$17=1,AND(AK133&lt;&gt;"準",AK133&lt;&gt;"深",AI133="")),OR(AK133="休",AND(AK133="準",OR(AL133="休",AJ$17=30,AL$18="×")),AJ$17=31,AK$18="×",AK133="")),AND(AJ133="深",OR(AI133="休",AJ$17=1,AND(AK133&lt;&gt;"準",AK133&lt;&gt;"深",AI133="")),OR(AK133="休",AND(OR(AK133="準",AK133="深"),OR(AL133="休",AJ$17=30,AL$18="×")),AJ$17=31,AK$18="×",AK133="")))))),40,0))))</f>
        <v>0</v>
      </c>
      <c r="AK274" s="193">
        <f t="shared" ref="AK274" si="2125">IF(AND($D$1="二交代制",AK$17&gt;=1,AK$17&lt;=28,AK133="当",AL133="明",AM133="休",AN133="当"),10,IF(AND($D$1="三交代制",AK$17&gt;=2,AK$17&lt;=30,OR(AK133="準",AK133="深"),OR(AL133="準",AL133="深"),OR(AM133="準",AM133="深")),20,IF(AND($D$1="二交代制",OR(AK133="当",AK133="明"),NOT(OR(AND(AK133="当",OR(AL133="明",AK$17=31,AL$18="×"),OR(AM133="休",AK$17=30,AK$17=31,AM$18="×")),AND(AK133="明",OR(AJ133="当",AK$17=1),OR(AL133="休",AK$17=31,AL$18="×"))))),30,IF(AND($D$1="三交代制",AJ133&lt;&gt;"準",AJ133&lt;&gt;"深",OR(AK133="準",AK133="深"),(NOT(OR(AND(AK133="準",OR(AJ133="日",AJ133="休",AK$17=1,AND(AL133&lt;&gt;"準",AL133&lt;&gt;"深",AJ133="")),OR(AL133="休",AND(AL133="準",OR(AM133="休",AK$17=30,AM$18="×")),AK$17=31,AL$18="×",AL133="")),AND(AK133="深",OR(AJ133="休",AK$17=1,AND(AL133&lt;&gt;"準",AL133&lt;&gt;"深",AJ133="")),OR(AL133="休",AND(OR(AL133="準",AL133="深"),OR(AM133="休",AK$17=30,AM$18="×")),AK$17=31,AL$18="×",AL133="")))))),40,0))))</f>
        <v>0</v>
      </c>
      <c r="AL274" s="193">
        <f t="shared" ref="AL274" si="2126">IF(AND($D$1="二交代制",AL$17&gt;=1,AL$17&lt;=28,AL133="当",AM133="明",AN133="休",AO133="当"),10,IF(AND($D$1="三交代制",AL$17&gt;=2,AL$17&lt;=30,OR(AL133="準",AL133="深"),OR(AM133="準",AM133="深"),OR(AN133="準",AN133="深")),20,IF(AND($D$1="二交代制",OR(AL133="当",AL133="明"),NOT(OR(AND(AL133="当",OR(AM133="明",AL$17=31,AM$18="×"),OR(AN133="休",AL$17=30,AL$17=31,AN$18="×")),AND(AL133="明",OR(AK133="当",AL$17=1),OR(AM133="休",AL$17=31,AM$18="×"))))),30,IF(AND($D$1="三交代制",AK133&lt;&gt;"準",AK133&lt;&gt;"深",OR(AL133="準",AL133="深"),(NOT(OR(AND(AL133="準",OR(AK133="日",AK133="休",AL$17=1,AND(AM133&lt;&gt;"準",AM133&lt;&gt;"深",AK133="")),OR(AM133="休",AND(AM133="準",OR(AN133="休",AL$17=30,AN$18="×")),AL$17=31,AM$18="×",AM133="")),AND(AL133="深",OR(AK133="休",AL$17=1,AND(AM133&lt;&gt;"準",AM133&lt;&gt;"深",AK133="")),OR(AM133="休",AND(OR(AM133="準",AM133="深"),OR(AN133="休",AL$17=30,AN$18="×")),AL$17=31,AM$18="×",AM133="")))))),40,0))))</f>
        <v>0</v>
      </c>
      <c r="AM274" s="193">
        <f t="shared" ref="AM274" si="2127">IF(AND($D$1="二交代制",AM$17&gt;=1,AM$17&lt;=28,AM133="当",AN133="明",AO133="休",AP133="当"),10,IF(AND($D$1="三交代制",AM$17&gt;=2,AM$17&lt;=30,OR(AM133="準",AM133="深"),OR(AN133="準",AN133="深"),OR(AO133="準",AO133="深")),20,IF(AND($D$1="二交代制",OR(AM133="当",AM133="明"),NOT(OR(AND(AM133="当",OR(AN133="明",AM$17=31,AN$18="×"),OR(AO133="休",AM$17=30,AM$17=31,AO$18="×")),AND(AM133="明",OR(AL133="当",AM$17=1),OR(AN133="休",AM$17=31,AN$18="×"))))),30,IF(AND($D$1="三交代制",AL133&lt;&gt;"準",AL133&lt;&gt;"深",OR(AM133="準",AM133="深"),(NOT(OR(AND(AM133="準",OR(AL133="日",AL133="休",AM$17=1,AND(AN133&lt;&gt;"準",AN133&lt;&gt;"深",AL133="")),OR(AN133="休",AND(AN133="準",OR(AO133="休",AM$17=30,AO$18="×")),AM$17=31,AN$18="×",AN133="")),AND(AM133="深",OR(AL133="休",AM$17=1,AND(AN133&lt;&gt;"準",AN133&lt;&gt;"深",AL133="")),OR(AN133="休",AND(OR(AN133="準",AN133="深"),OR(AO133="休",AM$17=30,AO$18="×")),AM$17=31,AN$18="×",AN133="")))))),40,0))))</f>
        <v>0</v>
      </c>
      <c r="AN274" s="193">
        <f t="shared" ref="AN274" si="2128">IF(AND($D$1="二交代制",AN$17&gt;=1,AN$17&lt;=28,AN133="当",AO133="明",AP133="休",AQ133="当"),10,IF(AND($D$1="三交代制",AN$17&gt;=2,AN$17&lt;=30,OR(AN133="準",AN133="深"),OR(AO133="準",AO133="深"),OR(AP133="準",AP133="深")),20,IF(AND($D$1="二交代制",OR(AN133="当",AN133="明"),NOT(OR(AND(AN133="当",OR(AO133="明",AN$17=31,AO$18="×"),OR(AP133="休",AN$17=30,AN$17=31,AP$18="×")),AND(AN133="明",OR(AM133="当",AN$17=1),OR(AO133="休",AN$17=31,AO$18="×"))))),30,IF(AND($D$1="三交代制",AM133&lt;&gt;"準",AM133&lt;&gt;"深",OR(AN133="準",AN133="深"),(NOT(OR(AND(AN133="準",OR(AM133="日",AM133="休",AN$17=1,AND(AO133&lt;&gt;"準",AO133&lt;&gt;"深",AM133="")),OR(AO133="休",AND(AO133="準",OR(AP133="休",AN$17=30,AP$18="×")),AN$17=31,AO$18="×",AO133="")),AND(AN133="深",OR(AM133="休",AN$17=1,AND(AO133&lt;&gt;"準",AO133&lt;&gt;"深",AM133="")),OR(AO133="休",AND(OR(AO133="準",AO133="深"),OR(AP133="休",AN$17=30,AP$18="×")),AN$17=31,AO$18="×",AO133="")))))),40,0))))</f>
        <v>0</v>
      </c>
      <c r="AO274" s="193">
        <f t="shared" ref="AO274" si="2129">IF(AND($D$1="二交代制",AO$17&gt;=1,AO$17&lt;=28,AO133="当",AP133="明",AQ133="休",AR133="当"),10,IF(AND($D$1="三交代制",AO$17&gt;=2,AO$17&lt;=30,OR(AO133="準",AO133="深"),OR(AP133="準",AP133="深"),OR(AQ133="準",AQ133="深")),20,IF(AND($D$1="二交代制",OR(AO133="当",AO133="明"),NOT(OR(AND(AO133="当",OR(AP133="明",AO$17=31,AP$18="×"),OR(AQ133="休",AO$17=30,AO$17=31,AQ$18="×")),AND(AO133="明",OR(AN133="当",AO$17=1),OR(AP133="休",AO$17=31,AP$18="×"))))),30,IF(AND($D$1="三交代制",AN133&lt;&gt;"準",AN133&lt;&gt;"深",OR(AO133="準",AO133="深"),(NOT(OR(AND(AO133="準",OR(AN133="日",AN133="休",AO$17=1,AND(AP133&lt;&gt;"準",AP133&lt;&gt;"深",AN133="")),OR(AP133="休",AND(AP133="準",OR(AQ133="休",AO$17=30,AQ$18="×")),AO$17=31,AP$18="×",AP133="")),AND(AO133="深",OR(AN133="休",AO$17=1,AND(AP133&lt;&gt;"準",AP133&lt;&gt;"深",AN133="")),OR(AP133="休",AND(OR(AP133="準",AP133="深"),OR(AQ133="休",AO$17=30,AQ$18="×")),AO$17=31,AP$18="×",AP133="")))))),40,0))))</f>
        <v>0</v>
      </c>
      <c r="AP274" s="100"/>
      <c r="AQ274" s="100"/>
    </row>
    <row r="275" spans="3:43" x14ac:dyDescent="0.4">
      <c r="D275" s="104"/>
      <c r="E275" s="104"/>
      <c r="F275" s="104"/>
      <c r="G275" s="104"/>
      <c r="H275" s="104"/>
      <c r="I275" s="307"/>
      <c r="J275" s="202"/>
      <c r="K275" s="193"/>
      <c r="L275" s="193"/>
      <c r="M275" s="193"/>
      <c r="N275" s="193"/>
      <c r="O275" s="193"/>
      <c r="P275" s="193"/>
      <c r="Q275" s="193"/>
      <c r="R275" s="193"/>
      <c r="S275" s="193"/>
      <c r="T275" s="193"/>
      <c r="U275" s="193"/>
      <c r="V275" s="193"/>
      <c r="W275" s="193"/>
      <c r="X275" s="193"/>
      <c r="Y275" s="193"/>
      <c r="Z275" s="193"/>
      <c r="AA275" s="193"/>
      <c r="AB275" s="193"/>
      <c r="AC275" s="193"/>
      <c r="AD275" s="193"/>
      <c r="AE275" s="193"/>
      <c r="AF275" s="193"/>
      <c r="AG275" s="193"/>
      <c r="AH275" s="193"/>
      <c r="AI275" s="193"/>
      <c r="AJ275" s="193"/>
      <c r="AK275" s="193"/>
      <c r="AL275" s="193"/>
      <c r="AM275" s="193"/>
      <c r="AN275" s="193"/>
      <c r="AO275" s="193"/>
      <c r="AP275" s="100"/>
      <c r="AQ275" s="100"/>
    </row>
    <row r="276" spans="3:43" x14ac:dyDescent="0.4">
      <c r="C276" s="93"/>
      <c r="D276" s="104"/>
      <c r="E276" s="104"/>
      <c r="F276" s="104"/>
      <c r="G276" s="104"/>
      <c r="H276" s="104"/>
      <c r="I276" s="307"/>
      <c r="J276" s="201" t="str">
        <f t="shared" ref="J276" si="2130">E135</f>
        <v/>
      </c>
      <c r="K276" s="193">
        <f t="shared" ref="K276" si="2131">IF(AND($D$1="二交代制",K$17&gt;=1,K$17&lt;=28,K135="当",L135="明",M135="休",N135="当"),10,IF(AND($D$1="三交代制",K$17&gt;=2,K$17&lt;=30,OR(K135="準",K135="深"),OR(L135="準",L135="深"),OR(M135="準",M135="深")),20,IF(AND($D$1="二交代制",OR(K135="当",K135="明"),NOT(OR(AND(K135="当",OR(L135="明",K$17=31,L$18="×"),OR(M135="休",K$17=30,K$17=31,M$18="×")),AND(K135="明",OR(J135="当",K$17=1),OR(L135="休",K$17=31,L$18="×"))))),30,IF(AND($D$1="三交代制",J135&lt;&gt;"準",J135&lt;&gt;"深",OR(K135="準",K135="深"),(NOT(OR(AND(K135="準",OR(J135="日",J135="休",K$17=1,AND(L135&lt;&gt;"準",L135&lt;&gt;"深",J135="")),OR(L135="休",AND(L135="準",OR(M135="休",K$17=30,M$18="×")),K$17=31,L$18="×",L135="")),AND(K135="深",OR(J135="休",K$17=1,AND(L135&lt;&gt;"準",L135&lt;&gt;"深",J135="")),OR(L135="休",AND(OR(L135="準",L135="深"),OR(M135="休",K$17=30,M$18="×")),K$17=31,L$18="×",L135="")))))),40,0))))</f>
        <v>0</v>
      </c>
      <c r="L276" s="193">
        <f t="shared" ref="L276" si="2132">IF(AND($D$1="二交代制",L$17&gt;=1,L$17&lt;=28,L135="当",M135="明",N135="休",O135="当"),10,IF(AND($D$1="三交代制",L$17&gt;=2,L$17&lt;=30,OR(L135="準",L135="深"),OR(M135="準",M135="深"),OR(N135="準",N135="深")),20,IF(AND($D$1="二交代制",OR(L135="当",L135="明"),NOT(OR(AND(L135="当",OR(M135="明",L$17=31,M$18="×"),OR(N135="休",L$17=30,L$17=31,N$18="×")),AND(L135="明",OR(K135="当",L$17=1),OR(M135="休",L$17=31,M$18="×"))))),30,IF(AND($D$1="三交代制",K135&lt;&gt;"準",K135&lt;&gt;"深",OR(L135="準",L135="深"),(NOT(OR(AND(L135="準",OR(K135="日",K135="休",L$17=1,AND(M135&lt;&gt;"準",M135&lt;&gt;"深",K135="")),OR(M135="休",AND(M135="準",OR(N135="休",L$17=30,N$18="×")),L$17=31,M$18="×",M135="")),AND(L135="深",OR(K135="休",L$17=1,AND(M135&lt;&gt;"準",M135&lt;&gt;"深",K135="")),OR(M135="休",AND(OR(M135="準",M135="深"),OR(N135="休",L$17=30,N$18="×")),L$17=31,M$18="×",M135="")))))),40,0))))</f>
        <v>0</v>
      </c>
      <c r="M276" s="193">
        <f t="shared" ref="M276" si="2133">IF(AND($D$1="二交代制",M$17&gt;=1,M$17&lt;=28,M135="当",N135="明",O135="休",P135="当"),10,IF(AND($D$1="三交代制",M$17&gt;=2,M$17&lt;=30,OR(M135="準",M135="深"),OR(N135="準",N135="深"),OR(O135="準",O135="深")),20,IF(AND($D$1="二交代制",OR(M135="当",M135="明"),NOT(OR(AND(M135="当",OR(N135="明",M$17=31,N$18="×"),OR(O135="休",M$17=30,M$17=31,O$18="×")),AND(M135="明",OR(L135="当",M$17=1),OR(N135="休",M$17=31,N$18="×"))))),30,IF(AND($D$1="三交代制",L135&lt;&gt;"準",L135&lt;&gt;"深",OR(M135="準",M135="深"),(NOT(OR(AND(M135="準",OR(L135="日",L135="休",M$17=1,AND(N135&lt;&gt;"準",N135&lt;&gt;"深",L135="")),OR(N135="休",AND(N135="準",OR(O135="休",M$17=30,O$18="×")),M$17=31,N$18="×",N135="")),AND(M135="深",OR(L135="休",M$17=1,AND(N135&lt;&gt;"準",N135&lt;&gt;"深",L135="")),OR(N135="休",AND(OR(N135="準",N135="深"),OR(O135="休",M$17=30,O$18="×")),M$17=31,N$18="×",N135="")))))),40,0))))</f>
        <v>0</v>
      </c>
      <c r="N276" s="193">
        <f t="shared" ref="N276" si="2134">IF(AND($D$1="二交代制",N$17&gt;=1,N$17&lt;=28,N135="当",O135="明",P135="休",Q135="当"),10,IF(AND($D$1="三交代制",N$17&gt;=2,N$17&lt;=30,OR(N135="準",N135="深"),OR(O135="準",O135="深"),OR(P135="準",P135="深")),20,IF(AND($D$1="二交代制",OR(N135="当",N135="明"),NOT(OR(AND(N135="当",OR(O135="明",N$17=31,O$18="×"),OR(P135="休",N$17=30,N$17=31,P$18="×")),AND(N135="明",OR(M135="当",N$17=1),OR(O135="休",N$17=31,O$18="×"))))),30,IF(AND($D$1="三交代制",M135&lt;&gt;"準",M135&lt;&gt;"深",OR(N135="準",N135="深"),(NOT(OR(AND(N135="準",OR(M135="日",M135="休",N$17=1,AND(O135&lt;&gt;"準",O135&lt;&gt;"深",M135="")),OR(O135="休",AND(O135="準",OR(P135="休",N$17=30,P$18="×")),N$17=31,O$18="×",O135="")),AND(N135="深",OR(M135="休",N$17=1,AND(O135&lt;&gt;"準",O135&lt;&gt;"深",M135="")),OR(O135="休",AND(OR(O135="準",O135="深"),OR(P135="休",N$17=30,P$18="×")),N$17=31,O$18="×",O135="")))))),40,0))))</f>
        <v>0</v>
      </c>
      <c r="O276" s="193">
        <f t="shared" ref="O276" si="2135">IF(AND($D$1="二交代制",O$17&gt;=1,O$17&lt;=28,O135="当",P135="明",Q135="休",R135="当"),10,IF(AND($D$1="三交代制",O$17&gt;=2,O$17&lt;=30,OR(O135="準",O135="深"),OR(P135="準",P135="深"),OR(Q135="準",Q135="深")),20,IF(AND($D$1="二交代制",OR(O135="当",O135="明"),NOT(OR(AND(O135="当",OR(P135="明",O$17=31,P$18="×"),OR(Q135="休",O$17=30,O$17=31,Q$18="×")),AND(O135="明",OR(N135="当",O$17=1),OR(P135="休",O$17=31,P$18="×"))))),30,IF(AND($D$1="三交代制",N135&lt;&gt;"準",N135&lt;&gt;"深",OR(O135="準",O135="深"),(NOT(OR(AND(O135="準",OR(N135="日",N135="休",O$17=1,AND(P135&lt;&gt;"準",P135&lt;&gt;"深",N135="")),OR(P135="休",AND(P135="準",OR(Q135="休",O$17=30,Q$18="×")),O$17=31,P$18="×",P135="")),AND(O135="深",OR(N135="休",O$17=1,AND(P135&lt;&gt;"準",P135&lt;&gt;"深",N135="")),OR(P135="休",AND(OR(P135="準",P135="深"),OR(Q135="休",O$17=30,Q$18="×")),O$17=31,P$18="×",P135="")))))),40,0))))</f>
        <v>0</v>
      </c>
      <c r="P276" s="193">
        <f t="shared" ref="P276" si="2136">IF(AND($D$1="二交代制",P$17&gt;=1,P$17&lt;=28,P135="当",Q135="明",R135="休",S135="当"),10,IF(AND($D$1="三交代制",P$17&gt;=2,P$17&lt;=30,OR(P135="準",P135="深"),OR(Q135="準",Q135="深"),OR(R135="準",R135="深")),20,IF(AND($D$1="二交代制",OR(P135="当",P135="明"),NOT(OR(AND(P135="当",OR(Q135="明",P$17=31,Q$18="×"),OR(R135="休",P$17=30,P$17=31,R$18="×")),AND(P135="明",OR(O135="当",P$17=1),OR(Q135="休",P$17=31,Q$18="×"))))),30,IF(AND($D$1="三交代制",O135&lt;&gt;"準",O135&lt;&gt;"深",OR(P135="準",P135="深"),(NOT(OR(AND(P135="準",OR(O135="日",O135="休",P$17=1,AND(Q135&lt;&gt;"準",Q135&lt;&gt;"深",O135="")),OR(Q135="休",AND(Q135="準",OR(R135="休",P$17=30,R$18="×")),P$17=31,Q$18="×",Q135="")),AND(P135="深",OR(O135="休",P$17=1,AND(Q135&lt;&gt;"準",Q135&lt;&gt;"深",O135="")),OR(Q135="休",AND(OR(Q135="準",Q135="深"),OR(R135="休",P$17=30,R$18="×")),P$17=31,Q$18="×",Q135="")))))),40,0))))</f>
        <v>0</v>
      </c>
      <c r="Q276" s="193">
        <f t="shared" ref="Q276" si="2137">IF(AND($D$1="二交代制",Q$17&gt;=1,Q$17&lt;=28,Q135="当",R135="明",S135="休",T135="当"),10,IF(AND($D$1="三交代制",Q$17&gt;=2,Q$17&lt;=30,OR(Q135="準",Q135="深"),OR(R135="準",R135="深"),OR(S135="準",S135="深")),20,IF(AND($D$1="二交代制",OR(Q135="当",Q135="明"),NOT(OR(AND(Q135="当",OR(R135="明",Q$17=31,R$18="×"),OR(S135="休",Q$17=30,Q$17=31,S$18="×")),AND(Q135="明",OR(P135="当",Q$17=1),OR(R135="休",Q$17=31,R$18="×"))))),30,IF(AND($D$1="三交代制",P135&lt;&gt;"準",P135&lt;&gt;"深",OR(Q135="準",Q135="深"),(NOT(OR(AND(Q135="準",OR(P135="日",P135="休",Q$17=1,AND(R135&lt;&gt;"準",R135&lt;&gt;"深",P135="")),OR(R135="休",AND(R135="準",OR(S135="休",Q$17=30,S$18="×")),Q$17=31,R$18="×",R135="")),AND(Q135="深",OR(P135="休",Q$17=1,AND(R135&lt;&gt;"準",R135&lt;&gt;"深",P135="")),OR(R135="休",AND(OR(R135="準",R135="深"),OR(S135="休",Q$17=30,S$18="×")),Q$17=31,R$18="×",R135="")))))),40,0))))</f>
        <v>0</v>
      </c>
      <c r="R276" s="193">
        <f t="shared" ref="R276" si="2138">IF(AND($D$1="二交代制",R$17&gt;=1,R$17&lt;=28,R135="当",S135="明",T135="休",U135="当"),10,IF(AND($D$1="三交代制",R$17&gt;=2,R$17&lt;=30,OR(R135="準",R135="深"),OR(S135="準",S135="深"),OR(T135="準",T135="深")),20,IF(AND($D$1="二交代制",OR(R135="当",R135="明"),NOT(OR(AND(R135="当",OR(S135="明",R$17=31,S$18="×"),OR(T135="休",R$17=30,R$17=31,T$18="×")),AND(R135="明",OR(Q135="当",R$17=1),OR(S135="休",R$17=31,S$18="×"))))),30,IF(AND($D$1="三交代制",Q135&lt;&gt;"準",Q135&lt;&gt;"深",OR(R135="準",R135="深"),(NOT(OR(AND(R135="準",OR(Q135="日",Q135="休",R$17=1,AND(S135&lt;&gt;"準",S135&lt;&gt;"深",Q135="")),OR(S135="休",AND(S135="準",OR(T135="休",R$17=30,T$18="×")),R$17=31,S$18="×",S135="")),AND(R135="深",OR(Q135="休",R$17=1,AND(S135&lt;&gt;"準",S135&lt;&gt;"深",Q135="")),OR(S135="休",AND(OR(S135="準",S135="深"),OR(T135="休",R$17=30,T$18="×")),R$17=31,S$18="×",S135="")))))),40,0))))</f>
        <v>0</v>
      </c>
      <c r="S276" s="193">
        <f t="shared" ref="S276" si="2139">IF(AND($D$1="二交代制",S$17&gt;=1,S$17&lt;=28,S135="当",T135="明",U135="休",V135="当"),10,IF(AND($D$1="三交代制",S$17&gt;=2,S$17&lt;=30,OR(S135="準",S135="深"),OR(T135="準",T135="深"),OR(U135="準",U135="深")),20,IF(AND($D$1="二交代制",OR(S135="当",S135="明"),NOT(OR(AND(S135="当",OR(T135="明",S$17=31,T$18="×"),OR(U135="休",S$17=30,S$17=31,U$18="×")),AND(S135="明",OR(R135="当",S$17=1),OR(T135="休",S$17=31,T$18="×"))))),30,IF(AND($D$1="三交代制",R135&lt;&gt;"準",R135&lt;&gt;"深",OR(S135="準",S135="深"),(NOT(OR(AND(S135="準",OR(R135="日",R135="休",S$17=1,AND(T135&lt;&gt;"準",T135&lt;&gt;"深",R135="")),OR(T135="休",AND(T135="準",OR(U135="休",S$17=30,U$18="×")),S$17=31,T$18="×",T135="")),AND(S135="深",OR(R135="休",S$17=1,AND(T135&lt;&gt;"準",T135&lt;&gt;"深",R135="")),OR(T135="休",AND(OR(T135="準",T135="深"),OR(U135="休",S$17=30,U$18="×")),S$17=31,T$18="×",T135="")))))),40,0))))</f>
        <v>0</v>
      </c>
      <c r="T276" s="193">
        <f t="shared" ref="T276" si="2140">IF(AND($D$1="二交代制",T$17&gt;=1,T$17&lt;=28,T135="当",U135="明",V135="休",W135="当"),10,IF(AND($D$1="三交代制",T$17&gt;=2,T$17&lt;=30,OR(T135="準",T135="深"),OR(U135="準",U135="深"),OR(V135="準",V135="深")),20,IF(AND($D$1="二交代制",OR(T135="当",T135="明"),NOT(OR(AND(T135="当",OR(U135="明",T$17=31,U$18="×"),OR(V135="休",T$17=30,T$17=31,V$18="×")),AND(T135="明",OR(S135="当",T$17=1),OR(U135="休",T$17=31,U$18="×"))))),30,IF(AND($D$1="三交代制",S135&lt;&gt;"準",S135&lt;&gt;"深",OR(T135="準",T135="深"),(NOT(OR(AND(T135="準",OR(S135="日",S135="休",T$17=1,AND(U135&lt;&gt;"準",U135&lt;&gt;"深",S135="")),OR(U135="休",AND(U135="準",OR(V135="休",T$17=30,V$18="×")),T$17=31,U$18="×",U135="")),AND(T135="深",OR(S135="休",T$17=1,AND(U135&lt;&gt;"準",U135&lt;&gt;"深",S135="")),OR(U135="休",AND(OR(U135="準",U135="深"),OR(V135="休",T$17=30,V$18="×")),T$17=31,U$18="×",U135="")))))),40,0))))</f>
        <v>0</v>
      </c>
      <c r="U276" s="193">
        <f t="shared" ref="U276" si="2141">IF(AND($D$1="二交代制",U$17&gt;=1,U$17&lt;=28,U135="当",V135="明",W135="休",X135="当"),10,IF(AND($D$1="三交代制",U$17&gt;=2,U$17&lt;=30,OR(U135="準",U135="深"),OR(V135="準",V135="深"),OR(W135="準",W135="深")),20,IF(AND($D$1="二交代制",OR(U135="当",U135="明"),NOT(OR(AND(U135="当",OR(V135="明",U$17=31,V$18="×"),OR(W135="休",U$17=30,U$17=31,W$18="×")),AND(U135="明",OR(T135="当",U$17=1),OR(V135="休",U$17=31,V$18="×"))))),30,IF(AND($D$1="三交代制",T135&lt;&gt;"準",T135&lt;&gt;"深",OR(U135="準",U135="深"),(NOT(OR(AND(U135="準",OR(T135="日",T135="休",U$17=1,AND(V135&lt;&gt;"準",V135&lt;&gt;"深",T135="")),OR(V135="休",AND(V135="準",OR(W135="休",U$17=30,W$18="×")),U$17=31,V$18="×",V135="")),AND(U135="深",OR(T135="休",U$17=1,AND(V135&lt;&gt;"準",V135&lt;&gt;"深",T135="")),OR(V135="休",AND(OR(V135="準",V135="深"),OR(W135="休",U$17=30,W$18="×")),U$17=31,V$18="×",V135="")))))),40,0))))</f>
        <v>0</v>
      </c>
      <c r="V276" s="193">
        <f t="shared" ref="V276" si="2142">IF(AND($D$1="二交代制",V$17&gt;=1,V$17&lt;=28,V135="当",W135="明",X135="休",Y135="当"),10,IF(AND($D$1="三交代制",V$17&gt;=2,V$17&lt;=30,OR(V135="準",V135="深"),OR(W135="準",W135="深"),OR(X135="準",X135="深")),20,IF(AND($D$1="二交代制",OR(V135="当",V135="明"),NOT(OR(AND(V135="当",OR(W135="明",V$17=31,W$18="×"),OR(X135="休",V$17=30,V$17=31,X$18="×")),AND(V135="明",OR(U135="当",V$17=1),OR(W135="休",V$17=31,W$18="×"))))),30,IF(AND($D$1="三交代制",U135&lt;&gt;"準",U135&lt;&gt;"深",OR(V135="準",V135="深"),(NOT(OR(AND(V135="準",OR(U135="日",U135="休",V$17=1,AND(W135&lt;&gt;"準",W135&lt;&gt;"深",U135="")),OR(W135="休",AND(W135="準",OR(X135="休",V$17=30,X$18="×")),V$17=31,W$18="×",W135="")),AND(V135="深",OR(U135="休",V$17=1,AND(W135&lt;&gt;"準",W135&lt;&gt;"深",U135="")),OR(W135="休",AND(OR(W135="準",W135="深"),OR(X135="休",V$17=30,X$18="×")),V$17=31,W$18="×",W135="")))))),40,0))))</f>
        <v>0</v>
      </c>
      <c r="W276" s="193">
        <f t="shared" ref="W276" si="2143">IF(AND($D$1="二交代制",W$17&gt;=1,W$17&lt;=28,W135="当",X135="明",Y135="休",Z135="当"),10,IF(AND($D$1="三交代制",W$17&gt;=2,W$17&lt;=30,OR(W135="準",W135="深"),OR(X135="準",X135="深"),OR(Y135="準",Y135="深")),20,IF(AND($D$1="二交代制",OR(W135="当",W135="明"),NOT(OR(AND(W135="当",OR(X135="明",W$17=31,X$18="×"),OR(Y135="休",W$17=30,W$17=31,Y$18="×")),AND(W135="明",OR(V135="当",W$17=1),OR(X135="休",W$17=31,X$18="×"))))),30,IF(AND($D$1="三交代制",V135&lt;&gt;"準",V135&lt;&gt;"深",OR(W135="準",W135="深"),(NOT(OR(AND(W135="準",OR(V135="日",V135="休",W$17=1,AND(X135&lt;&gt;"準",X135&lt;&gt;"深",V135="")),OR(X135="休",AND(X135="準",OR(Y135="休",W$17=30,Y$18="×")),W$17=31,X$18="×",X135="")),AND(W135="深",OR(V135="休",W$17=1,AND(X135&lt;&gt;"準",X135&lt;&gt;"深",V135="")),OR(X135="休",AND(OR(X135="準",X135="深"),OR(Y135="休",W$17=30,Y$18="×")),W$17=31,X$18="×",X135="")))))),40,0))))</f>
        <v>0</v>
      </c>
      <c r="X276" s="193">
        <f t="shared" ref="X276" si="2144">IF(AND($D$1="二交代制",X$17&gt;=1,X$17&lt;=28,X135="当",Y135="明",Z135="休",AA135="当"),10,IF(AND($D$1="三交代制",X$17&gt;=2,X$17&lt;=30,OR(X135="準",X135="深"),OR(Y135="準",Y135="深"),OR(Z135="準",Z135="深")),20,IF(AND($D$1="二交代制",OR(X135="当",X135="明"),NOT(OR(AND(X135="当",OR(Y135="明",X$17=31,Y$18="×"),OR(Z135="休",X$17=30,X$17=31,Z$18="×")),AND(X135="明",OR(W135="当",X$17=1),OR(Y135="休",X$17=31,Y$18="×"))))),30,IF(AND($D$1="三交代制",W135&lt;&gt;"準",W135&lt;&gt;"深",OR(X135="準",X135="深"),(NOT(OR(AND(X135="準",OR(W135="日",W135="休",X$17=1,AND(Y135&lt;&gt;"準",Y135&lt;&gt;"深",W135="")),OR(Y135="休",AND(Y135="準",OR(Z135="休",X$17=30,Z$18="×")),X$17=31,Y$18="×",Y135="")),AND(X135="深",OR(W135="休",X$17=1,AND(Y135&lt;&gt;"準",Y135&lt;&gt;"深",W135="")),OR(Y135="休",AND(OR(Y135="準",Y135="深"),OR(Z135="休",X$17=30,Z$18="×")),X$17=31,Y$18="×",Y135="")))))),40,0))))</f>
        <v>0</v>
      </c>
      <c r="Y276" s="193">
        <f t="shared" ref="Y276" si="2145">IF(AND($D$1="二交代制",Y$17&gt;=1,Y$17&lt;=28,Y135="当",Z135="明",AA135="休",AB135="当"),10,IF(AND($D$1="三交代制",Y$17&gt;=2,Y$17&lt;=30,OR(Y135="準",Y135="深"),OR(Z135="準",Z135="深"),OR(AA135="準",AA135="深")),20,IF(AND($D$1="二交代制",OR(Y135="当",Y135="明"),NOT(OR(AND(Y135="当",OR(Z135="明",Y$17=31,Z$18="×"),OR(AA135="休",Y$17=30,Y$17=31,AA$18="×")),AND(Y135="明",OR(X135="当",Y$17=1),OR(Z135="休",Y$17=31,Z$18="×"))))),30,IF(AND($D$1="三交代制",X135&lt;&gt;"準",X135&lt;&gt;"深",OR(Y135="準",Y135="深"),(NOT(OR(AND(Y135="準",OR(X135="日",X135="休",Y$17=1,AND(Z135&lt;&gt;"準",Z135&lt;&gt;"深",X135="")),OR(Z135="休",AND(Z135="準",OR(AA135="休",Y$17=30,AA$18="×")),Y$17=31,Z$18="×",Z135="")),AND(Y135="深",OR(X135="休",Y$17=1,AND(Z135&lt;&gt;"準",Z135&lt;&gt;"深",X135="")),OR(Z135="休",AND(OR(Z135="準",Z135="深"),OR(AA135="休",Y$17=30,AA$18="×")),Y$17=31,Z$18="×",Z135="")))))),40,0))))</f>
        <v>0</v>
      </c>
      <c r="Z276" s="193">
        <f t="shared" ref="Z276" si="2146">IF(AND($D$1="二交代制",Z$17&gt;=1,Z$17&lt;=28,Z135="当",AA135="明",AB135="休",AC135="当"),10,IF(AND($D$1="三交代制",Z$17&gt;=2,Z$17&lt;=30,OR(Z135="準",Z135="深"),OR(AA135="準",AA135="深"),OR(AB135="準",AB135="深")),20,IF(AND($D$1="二交代制",OR(Z135="当",Z135="明"),NOT(OR(AND(Z135="当",OR(AA135="明",Z$17=31,AA$18="×"),OR(AB135="休",Z$17=30,Z$17=31,AB$18="×")),AND(Z135="明",OR(Y135="当",Z$17=1),OR(AA135="休",Z$17=31,AA$18="×"))))),30,IF(AND($D$1="三交代制",Y135&lt;&gt;"準",Y135&lt;&gt;"深",OR(Z135="準",Z135="深"),(NOT(OR(AND(Z135="準",OR(Y135="日",Y135="休",Z$17=1,AND(AA135&lt;&gt;"準",AA135&lt;&gt;"深",Y135="")),OR(AA135="休",AND(AA135="準",OR(AB135="休",Z$17=30,AB$18="×")),Z$17=31,AA$18="×",AA135="")),AND(Z135="深",OR(Y135="休",Z$17=1,AND(AA135&lt;&gt;"準",AA135&lt;&gt;"深",Y135="")),OR(AA135="休",AND(OR(AA135="準",AA135="深"),OR(AB135="休",Z$17=30,AB$18="×")),Z$17=31,AA$18="×",AA135="")))))),40,0))))</f>
        <v>0</v>
      </c>
      <c r="AA276" s="193">
        <f t="shared" ref="AA276" si="2147">IF(AND($D$1="二交代制",AA$17&gt;=1,AA$17&lt;=28,AA135="当",AB135="明",AC135="休",AD135="当"),10,IF(AND($D$1="三交代制",AA$17&gt;=2,AA$17&lt;=30,OR(AA135="準",AA135="深"),OR(AB135="準",AB135="深"),OR(AC135="準",AC135="深")),20,IF(AND($D$1="二交代制",OR(AA135="当",AA135="明"),NOT(OR(AND(AA135="当",OR(AB135="明",AA$17=31,AB$18="×"),OR(AC135="休",AA$17=30,AA$17=31,AC$18="×")),AND(AA135="明",OR(Z135="当",AA$17=1),OR(AB135="休",AA$17=31,AB$18="×"))))),30,IF(AND($D$1="三交代制",Z135&lt;&gt;"準",Z135&lt;&gt;"深",OR(AA135="準",AA135="深"),(NOT(OR(AND(AA135="準",OR(Z135="日",Z135="休",AA$17=1,AND(AB135&lt;&gt;"準",AB135&lt;&gt;"深",Z135="")),OR(AB135="休",AND(AB135="準",OR(AC135="休",AA$17=30,AC$18="×")),AA$17=31,AB$18="×",AB135="")),AND(AA135="深",OR(Z135="休",AA$17=1,AND(AB135&lt;&gt;"準",AB135&lt;&gt;"深",Z135="")),OR(AB135="休",AND(OR(AB135="準",AB135="深"),OR(AC135="休",AA$17=30,AC$18="×")),AA$17=31,AB$18="×",AB135="")))))),40,0))))</f>
        <v>0</v>
      </c>
      <c r="AB276" s="193">
        <f t="shared" ref="AB276" si="2148">IF(AND($D$1="二交代制",AB$17&gt;=1,AB$17&lt;=28,AB135="当",AC135="明",AD135="休",AE135="当"),10,IF(AND($D$1="三交代制",AB$17&gt;=2,AB$17&lt;=30,OR(AB135="準",AB135="深"),OR(AC135="準",AC135="深"),OR(AD135="準",AD135="深")),20,IF(AND($D$1="二交代制",OR(AB135="当",AB135="明"),NOT(OR(AND(AB135="当",OR(AC135="明",AB$17=31,AC$18="×"),OR(AD135="休",AB$17=30,AB$17=31,AD$18="×")),AND(AB135="明",OR(AA135="当",AB$17=1),OR(AC135="休",AB$17=31,AC$18="×"))))),30,IF(AND($D$1="三交代制",AA135&lt;&gt;"準",AA135&lt;&gt;"深",OR(AB135="準",AB135="深"),(NOT(OR(AND(AB135="準",OR(AA135="日",AA135="休",AB$17=1,AND(AC135&lt;&gt;"準",AC135&lt;&gt;"深",AA135="")),OR(AC135="休",AND(AC135="準",OR(AD135="休",AB$17=30,AD$18="×")),AB$17=31,AC$18="×",AC135="")),AND(AB135="深",OR(AA135="休",AB$17=1,AND(AC135&lt;&gt;"準",AC135&lt;&gt;"深",AA135="")),OR(AC135="休",AND(OR(AC135="準",AC135="深"),OR(AD135="休",AB$17=30,AD$18="×")),AB$17=31,AC$18="×",AC135="")))))),40,0))))</f>
        <v>0</v>
      </c>
      <c r="AC276" s="193">
        <f t="shared" ref="AC276" si="2149">IF(AND($D$1="二交代制",AC$17&gt;=1,AC$17&lt;=28,AC135="当",AD135="明",AE135="休",AF135="当"),10,IF(AND($D$1="三交代制",AC$17&gt;=2,AC$17&lt;=30,OR(AC135="準",AC135="深"),OR(AD135="準",AD135="深"),OR(AE135="準",AE135="深")),20,IF(AND($D$1="二交代制",OR(AC135="当",AC135="明"),NOT(OR(AND(AC135="当",OR(AD135="明",AC$17=31,AD$18="×"),OR(AE135="休",AC$17=30,AC$17=31,AE$18="×")),AND(AC135="明",OR(AB135="当",AC$17=1),OR(AD135="休",AC$17=31,AD$18="×"))))),30,IF(AND($D$1="三交代制",AB135&lt;&gt;"準",AB135&lt;&gt;"深",OR(AC135="準",AC135="深"),(NOT(OR(AND(AC135="準",OR(AB135="日",AB135="休",AC$17=1,AND(AD135&lt;&gt;"準",AD135&lt;&gt;"深",AB135="")),OR(AD135="休",AND(AD135="準",OR(AE135="休",AC$17=30,AE$18="×")),AC$17=31,AD$18="×",AD135="")),AND(AC135="深",OR(AB135="休",AC$17=1,AND(AD135&lt;&gt;"準",AD135&lt;&gt;"深",AB135="")),OR(AD135="休",AND(OR(AD135="準",AD135="深"),OR(AE135="休",AC$17=30,AE$18="×")),AC$17=31,AD$18="×",AD135="")))))),40,0))))</f>
        <v>0</v>
      </c>
      <c r="AD276" s="193">
        <f t="shared" ref="AD276" si="2150">IF(AND($D$1="二交代制",AD$17&gt;=1,AD$17&lt;=28,AD135="当",AE135="明",AF135="休",AG135="当"),10,IF(AND($D$1="三交代制",AD$17&gt;=2,AD$17&lt;=30,OR(AD135="準",AD135="深"),OR(AE135="準",AE135="深"),OR(AF135="準",AF135="深")),20,IF(AND($D$1="二交代制",OR(AD135="当",AD135="明"),NOT(OR(AND(AD135="当",OR(AE135="明",AD$17=31,AE$18="×"),OR(AF135="休",AD$17=30,AD$17=31,AF$18="×")),AND(AD135="明",OR(AC135="当",AD$17=1),OR(AE135="休",AD$17=31,AE$18="×"))))),30,IF(AND($D$1="三交代制",AC135&lt;&gt;"準",AC135&lt;&gt;"深",OR(AD135="準",AD135="深"),(NOT(OR(AND(AD135="準",OR(AC135="日",AC135="休",AD$17=1,AND(AE135&lt;&gt;"準",AE135&lt;&gt;"深",AC135="")),OR(AE135="休",AND(AE135="準",OR(AF135="休",AD$17=30,AF$18="×")),AD$17=31,AE$18="×",AE135="")),AND(AD135="深",OR(AC135="休",AD$17=1,AND(AE135&lt;&gt;"準",AE135&lt;&gt;"深",AC135="")),OR(AE135="休",AND(OR(AE135="準",AE135="深"),OR(AF135="休",AD$17=30,AF$18="×")),AD$17=31,AE$18="×",AE135="")))))),40,0))))</f>
        <v>0</v>
      </c>
      <c r="AE276" s="193">
        <f t="shared" ref="AE276" si="2151">IF(AND($D$1="二交代制",AE$17&gt;=1,AE$17&lt;=28,AE135="当",AF135="明",AG135="休",AH135="当"),10,IF(AND($D$1="三交代制",AE$17&gt;=2,AE$17&lt;=30,OR(AE135="準",AE135="深"),OR(AF135="準",AF135="深"),OR(AG135="準",AG135="深")),20,IF(AND($D$1="二交代制",OR(AE135="当",AE135="明"),NOT(OR(AND(AE135="当",OR(AF135="明",AE$17=31,AF$18="×"),OR(AG135="休",AE$17=30,AE$17=31,AG$18="×")),AND(AE135="明",OR(AD135="当",AE$17=1),OR(AF135="休",AE$17=31,AF$18="×"))))),30,IF(AND($D$1="三交代制",AD135&lt;&gt;"準",AD135&lt;&gt;"深",OR(AE135="準",AE135="深"),(NOT(OR(AND(AE135="準",OR(AD135="日",AD135="休",AE$17=1,AND(AF135&lt;&gt;"準",AF135&lt;&gt;"深",AD135="")),OR(AF135="休",AND(AF135="準",OR(AG135="休",AE$17=30,AG$18="×")),AE$17=31,AF$18="×",AF135="")),AND(AE135="深",OR(AD135="休",AE$17=1,AND(AF135&lt;&gt;"準",AF135&lt;&gt;"深",AD135="")),OR(AF135="休",AND(OR(AF135="準",AF135="深"),OR(AG135="休",AE$17=30,AG$18="×")),AE$17=31,AF$18="×",AF135="")))))),40,0))))</f>
        <v>0</v>
      </c>
      <c r="AF276" s="193">
        <f t="shared" ref="AF276" si="2152">IF(AND($D$1="二交代制",AF$17&gt;=1,AF$17&lt;=28,AF135="当",AG135="明",AH135="休",AI135="当"),10,IF(AND($D$1="三交代制",AF$17&gt;=2,AF$17&lt;=30,OR(AF135="準",AF135="深"),OR(AG135="準",AG135="深"),OR(AH135="準",AH135="深")),20,IF(AND($D$1="二交代制",OR(AF135="当",AF135="明"),NOT(OR(AND(AF135="当",OR(AG135="明",AF$17=31,AG$18="×"),OR(AH135="休",AF$17=30,AF$17=31,AH$18="×")),AND(AF135="明",OR(AE135="当",AF$17=1),OR(AG135="休",AF$17=31,AG$18="×"))))),30,IF(AND($D$1="三交代制",AE135&lt;&gt;"準",AE135&lt;&gt;"深",OR(AF135="準",AF135="深"),(NOT(OR(AND(AF135="準",OR(AE135="日",AE135="休",AF$17=1,AND(AG135&lt;&gt;"準",AG135&lt;&gt;"深",AE135="")),OR(AG135="休",AND(AG135="準",OR(AH135="休",AF$17=30,AH$18="×")),AF$17=31,AG$18="×",AG135="")),AND(AF135="深",OR(AE135="休",AF$17=1,AND(AG135&lt;&gt;"準",AG135&lt;&gt;"深",AE135="")),OR(AG135="休",AND(OR(AG135="準",AG135="深"),OR(AH135="休",AF$17=30,AH$18="×")),AF$17=31,AG$18="×",AG135="")))))),40,0))))</f>
        <v>0</v>
      </c>
      <c r="AG276" s="193">
        <f t="shared" ref="AG276" si="2153">IF(AND($D$1="二交代制",AG$17&gt;=1,AG$17&lt;=28,AG135="当",AH135="明",AI135="休",AJ135="当"),10,IF(AND($D$1="三交代制",AG$17&gt;=2,AG$17&lt;=30,OR(AG135="準",AG135="深"),OR(AH135="準",AH135="深"),OR(AI135="準",AI135="深")),20,IF(AND($D$1="二交代制",OR(AG135="当",AG135="明"),NOT(OR(AND(AG135="当",OR(AH135="明",AG$17=31,AH$18="×"),OR(AI135="休",AG$17=30,AG$17=31,AI$18="×")),AND(AG135="明",OR(AF135="当",AG$17=1),OR(AH135="休",AG$17=31,AH$18="×"))))),30,IF(AND($D$1="三交代制",AF135&lt;&gt;"準",AF135&lt;&gt;"深",OR(AG135="準",AG135="深"),(NOT(OR(AND(AG135="準",OR(AF135="日",AF135="休",AG$17=1,AND(AH135&lt;&gt;"準",AH135&lt;&gt;"深",AF135="")),OR(AH135="休",AND(AH135="準",OR(AI135="休",AG$17=30,AI$18="×")),AG$17=31,AH$18="×",AH135="")),AND(AG135="深",OR(AF135="休",AG$17=1,AND(AH135&lt;&gt;"準",AH135&lt;&gt;"深",AF135="")),OR(AH135="休",AND(OR(AH135="準",AH135="深"),OR(AI135="休",AG$17=30,AI$18="×")),AG$17=31,AH$18="×",AH135="")))))),40,0))))</f>
        <v>0</v>
      </c>
      <c r="AH276" s="193">
        <f t="shared" ref="AH276" si="2154">IF(AND($D$1="二交代制",AH$17&gt;=1,AH$17&lt;=28,AH135="当",AI135="明",AJ135="休",AK135="当"),10,IF(AND($D$1="三交代制",AH$17&gt;=2,AH$17&lt;=30,OR(AH135="準",AH135="深"),OR(AI135="準",AI135="深"),OR(AJ135="準",AJ135="深")),20,IF(AND($D$1="二交代制",OR(AH135="当",AH135="明"),NOT(OR(AND(AH135="当",OR(AI135="明",AH$17=31,AI$18="×"),OR(AJ135="休",AH$17=30,AH$17=31,AJ$18="×")),AND(AH135="明",OR(AG135="当",AH$17=1),OR(AI135="休",AH$17=31,AI$18="×"))))),30,IF(AND($D$1="三交代制",AG135&lt;&gt;"準",AG135&lt;&gt;"深",OR(AH135="準",AH135="深"),(NOT(OR(AND(AH135="準",OR(AG135="日",AG135="休",AH$17=1,AND(AI135&lt;&gt;"準",AI135&lt;&gt;"深",AG135="")),OR(AI135="休",AND(AI135="準",OR(AJ135="休",AH$17=30,AJ$18="×")),AH$17=31,AI$18="×",AI135="")),AND(AH135="深",OR(AG135="休",AH$17=1,AND(AI135&lt;&gt;"準",AI135&lt;&gt;"深",AG135="")),OR(AI135="休",AND(OR(AI135="準",AI135="深"),OR(AJ135="休",AH$17=30,AJ$18="×")),AH$17=31,AI$18="×",AI135="")))))),40,0))))</f>
        <v>0</v>
      </c>
      <c r="AI276" s="193">
        <f t="shared" ref="AI276" si="2155">IF(AND($D$1="二交代制",AI$17&gt;=1,AI$17&lt;=28,AI135="当",AJ135="明",AK135="休",AL135="当"),10,IF(AND($D$1="三交代制",AI$17&gt;=2,AI$17&lt;=30,OR(AI135="準",AI135="深"),OR(AJ135="準",AJ135="深"),OR(AK135="準",AK135="深")),20,IF(AND($D$1="二交代制",OR(AI135="当",AI135="明"),NOT(OR(AND(AI135="当",OR(AJ135="明",AI$17=31,AJ$18="×"),OR(AK135="休",AI$17=30,AI$17=31,AK$18="×")),AND(AI135="明",OR(AH135="当",AI$17=1),OR(AJ135="休",AI$17=31,AJ$18="×"))))),30,IF(AND($D$1="三交代制",AH135&lt;&gt;"準",AH135&lt;&gt;"深",OR(AI135="準",AI135="深"),(NOT(OR(AND(AI135="準",OR(AH135="日",AH135="休",AI$17=1,AND(AJ135&lt;&gt;"準",AJ135&lt;&gt;"深",AH135="")),OR(AJ135="休",AND(AJ135="準",OR(AK135="休",AI$17=30,AK$18="×")),AI$17=31,AJ$18="×",AJ135="")),AND(AI135="深",OR(AH135="休",AI$17=1,AND(AJ135&lt;&gt;"準",AJ135&lt;&gt;"深",AH135="")),OR(AJ135="休",AND(OR(AJ135="準",AJ135="深"),OR(AK135="休",AI$17=30,AK$18="×")),AI$17=31,AJ$18="×",AJ135="")))))),40,0))))</f>
        <v>0</v>
      </c>
      <c r="AJ276" s="193">
        <f t="shared" ref="AJ276" si="2156">IF(AND($D$1="二交代制",AJ$17&gt;=1,AJ$17&lt;=28,AJ135="当",AK135="明",AL135="休",AM135="当"),10,IF(AND($D$1="三交代制",AJ$17&gt;=2,AJ$17&lt;=30,OR(AJ135="準",AJ135="深"),OR(AK135="準",AK135="深"),OR(AL135="準",AL135="深")),20,IF(AND($D$1="二交代制",OR(AJ135="当",AJ135="明"),NOT(OR(AND(AJ135="当",OR(AK135="明",AJ$17=31,AK$18="×"),OR(AL135="休",AJ$17=30,AJ$17=31,AL$18="×")),AND(AJ135="明",OR(AI135="当",AJ$17=1),OR(AK135="休",AJ$17=31,AK$18="×"))))),30,IF(AND($D$1="三交代制",AI135&lt;&gt;"準",AI135&lt;&gt;"深",OR(AJ135="準",AJ135="深"),(NOT(OR(AND(AJ135="準",OR(AI135="日",AI135="休",AJ$17=1,AND(AK135&lt;&gt;"準",AK135&lt;&gt;"深",AI135="")),OR(AK135="休",AND(AK135="準",OR(AL135="休",AJ$17=30,AL$18="×")),AJ$17=31,AK$18="×",AK135="")),AND(AJ135="深",OR(AI135="休",AJ$17=1,AND(AK135&lt;&gt;"準",AK135&lt;&gt;"深",AI135="")),OR(AK135="休",AND(OR(AK135="準",AK135="深"),OR(AL135="休",AJ$17=30,AL$18="×")),AJ$17=31,AK$18="×",AK135="")))))),40,0))))</f>
        <v>0</v>
      </c>
      <c r="AK276" s="193">
        <f t="shared" ref="AK276" si="2157">IF(AND($D$1="二交代制",AK$17&gt;=1,AK$17&lt;=28,AK135="当",AL135="明",AM135="休",AN135="当"),10,IF(AND($D$1="三交代制",AK$17&gt;=2,AK$17&lt;=30,OR(AK135="準",AK135="深"),OR(AL135="準",AL135="深"),OR(AM135="準",AM135="深")),20,IF(AND($D$1="二交代制",OR(AK135="当",AK135="明"),NOT(OR(AND(AK135="当",OR(AL135="明",AK$17=31,AL$18="×"),OR(AM135="休",AK$17=30,AK$17=31,AM$18="×")),AND(AK135="明",OR(AJ135="当",AK$17=1),OR(AL135="休",AK$17=31,AL$18="×"))))),30,IF(AND($D$1="三交代制",AJ135&lt;&gt;"準",AJ135&lt;&gt;"深",OR(AK135="準",AK135="深"),(NOT(OR(AND(AK135="準",OR(AJ135="日",AJ135="休",AK$17=1,AND(AL135&lt;&gt;"準",AL135&lt;&gt;"深",AJ135="")),OR(AL135="休",AND(AL135="準",OR(AM135="休",AK$17=30,AM$18="×")),AK$17=31,AL$18="×",AL135="")),AND(AK135="深",OR(AJ135="休",AK$17=1,AND(AL135&lt;&gt;"準",AL135&lt;&gt;"深",AJ135="")),OR(AL135="休",AND(OR(AL135="準",AL135="深"),OR(AM135="休",AK$17=30,AM$18="×")),AK$17=31,AL$18="×",AL135="")))))),40,0))))</f>
        <v>0</v>
      </c>
      <c r="AL276" s="193">
        <f t="shared" ref="AL276" si="2158">IF(AND($D$1="二交代制",AL$17&gt;=1,AL$17&lt;=28,AL135="当",AM135="明",AN135="休",AO135="当"),10,IF(AND($D$1="三交代制",AL$17&gt;=2,AL$17&lt;=30,OR(AL135="準",AL135="深"),OR(AM135="準",AM135="深"),OR(AN135="準",AN135="深")),20,IF(AND($D$1="二交代制",OR(AL135="当",AL135="明"),NOT(OR(AND(AL135="当",OR(AM135="明",AL$17=31,AM$18="×"),OR(AN135="休",AL$17=30,AL$17=31,AN$18="×")),AND(AL135="明",OR(AK135="当",AL$17=1),OR(AM135="休",AL$17=31,AM$18="×"))))),30,IF(AND($D$1="三交代制",AK135&lt;&gt;"準",AK135&lt;&gt;"深",OR(AL135="準",AL135="深"),(NOT(OR(AND(AL135="準",OR(AK135="日",AK135="休",AL$17=1,AND(AM135&lt;&gt;"準",AM135&lt;&gt;"深",AK135="")),OR(AM135="休",AND(AM135="準",OR(AN135="休",AL$17=30,AN$18="×")),AL$17=31,AM$18="×",AM135="")),AND(AL135="深",OR(AK135="休",AL$17=1,AND(AM135&lt;&gt;"準",AM135&lt;&gt;"深",AK135="")),OR(AM135="休",AND(OR(AM135="準",AM135="深"),OR(AN135="休",AL$17=30,AN$18="×")),AL$17=31,AM$18="×",AM135="")))))),40,0))))</f>
        <v>0</v>
      </c>
      <c r="AM276" s="193">
        <f t="shared" ref="AM276" si="2159">IF(AND($D$1="二交代制",AM$17&gt;=1,AM$17&lt;=28,AM135="当",AN135="明",AO135="休",AP135="当"),10,IF(AND($D$1="三交代制",AM$17&gt;=2,AM$17&lt;=30,OR(AM135="準",AM135="深"),OR(AN135="準",AN135="深"),OR(AO135="準",AO135="深")),20,IF(AND($D$1="二交代制",OR(AM135="当",AM135="明"),NOT(OR(AND(AM135="当",OR(AN135="明",AM$17=31,AN$18="×"),OR(AO135="休",AM$17=30,AM$17=31,AO$18="×")),AND(AM135="明",OR(AL135="当",AM$17=1),OR(AN135="休",AM$17=31,AN$18="×"))))),30,IF(AND($D$1="三交代制",AL135&lt;&gt;"準",AL135&lt;&gt;"深",OR(AM135="準",AM135="深"),(NOT(OR(AND(AM135="準",OR(AL135="日",AL135="休",AM$17=1,AND(AN135&lt;&gt;"準",AN135&lt;&gt;"深",AL135="")),OR(AN135="休",AND(AN135="準",OR(AO135="休",AM$17=30,AO$18="×")),AM$17=31,AN$18="×",AN135="")),AND(AM135="深",OR(AL135="休",AM$17=1,AND(AN135&lt;&gt;"準",AN135&lt;&gt;"深",AL135="")),OR(AN135="休",AND(OR(AN135="準",AN135="深"),OR(AO135="休",AM$17=30,AO$18="×")),AM$17=31,AN$18="×",AN135="")))))),40,0))))</f>
        <v>0</v>
      </c>
      <c r="AN276" s="193">
        <f t="shared" ref="AN276" si="2160">IF(AND($D$1="二交代制",AN$17&gt;=1,AN$17&lt;=28,AN135="当",AO135="明",AP135="休",AQ135="当"),10,IF(AND($D$1="三交代制",AN$17&gt;=2,AN$17&lt;=30,OR(AN135="準",AN135="深"),OR(AO135="準",AO135="深"),OR(AP135="準",AP135="深")),20,IF(AND($D$1="二交代制",OR(AN135="当",AN135="明"),NOT(OR(AND(AN135="当",OR(AO135="明",AN$17=31,AO$18="×"),OR(AP135="休",AN$17=30,AN$17=31,AP$18="×")),AND(AN135="明",OR(AM135="当",AN$17=1),OR(AO135="休",AN$17=31,AO$18="×"))))),30,IF(AND($D$1="三交代制",AM135&lt;&gt;"準",AM135&lt;&gt;"深",OR(AN135="準",AN135="深"),(NOT(OR(AND(AN135="準",OR(AM135="日",AM135="休",AN$17=1,AND(AO135&lt;&gt;"準",AO135&lt;&gt;"深",AM135="")),OR(AO135="休",AND(AO135="準",OR(AP135="休",AN$17=30,AP$18="×")),AN$17=31,AO$18="×",AO135="")),AND(AN135="深",OR(AM135="休",AN$17=1,AND(AO135&lt;&gt;"準",AO135&lt;&gt;"深",AM135="")),OR(AO135="休",AND(OR(AO135="準",AO135="深"),OR(AP135="休",AN$17=30,AP$18="×")),AN$17=31,AO$18="×",AO135="")))))),40,0))))</f>
        <v>0</v>
      </c>
      <c r="AO276" s="193">
        <f t="shared" ref="AO276" si="2161">IF(AND($D$1="二交代制",AO$17&gt;=1,AO$17&lt;=28,AO135="当",AP135="明",AQ135="休",AR135="当"),10,IF(AND($D$1="三交代制",AO$17&gt;=2,AO$17&lt;=30,OR(AO135="準",AO135="深"),OR(AP135="準",AP135="深"),OR(AQ135="準",AQ135="深")),20,IF(AND($D$1="二交代制",OR(AO135="当",AO135="明"),NOT(OR(AND(AO135="当",OR(AP135="明",AO$17=31,AP$18="×"),OR(AQ135="休",AO$17=30,AO$17=31,AQ$18="×")),AND(AO135="明",OR(AN135="当",AO$17=1),OR(AP135="休",AO$17=31,AP$18="×"))))),30,IF(AND($D$1="三交代制",AN135&lt;&gt;"準",AN135&lt;&gt;"深",OR(AO135="準",AO135="深"),(NOT(OR(AND(AO135="準",OR(AN135="日",AN135="休",AO$17=1,AND(AP135&lt;&gt;"準",AP135&lt;&gt;"深",AN135="")),OR(AP135="休",AND(AP135="準",OR(AQ135="休",AO$17=30,AQ$18="×")),AO$17=31,AP$18="×",AP135="")),AND(AO135="深",OR(AN135="休",AO$17=1,AND(AP135&lt;&gt;"準",AP135&lt;&gt;"深",AN135="")),OR(AP135="休",AND(OR(AP135="準",AP135="深"),OR(AQ135="休",AO$17=30,AQ$18="×")),AO$17=31,AP$18="×",AP135="")))))),40,0))))</f>
        <v>0</v>
      </c>
      <c r="AP276" s="100"/>
      <c r="AQ276" s="100"/>
    </row>
    <row r="277" spans="3:43" x14ac:dyDescent="0.4">
      <c r="C277" s="93"/>
      <c r="D277" s="104"/>
      <c r="E277" s="104"/>
      <c r="F277" s="104"/>
      <c r="G277" s="104"/>
      <c r="H277" s="104"/>
      <c r="I277" s="307"/>
      <c r="J277" s="202"/>
      <c r="K277" s="193"/>
      <c r="L277" s="193"/>
      <c r="M277" s="193"/>
      <c r="N277" s="193"/>
      <c r="O277" s="193"/>
      <c r="P277" s="193"/>
      <c r="Q277" s="193"/>
      <c r="R277" s="193"/>
      <c r="S277" s="193"/>
      <c r="T277" s="193"/>
      <c r="U277" s="193"/>
      <c r="V277" s="193"/>
      <c r="W277" s="193"/>
      <c r="X277" s="193"/>
      <c r="Y277" s="193"/>
      <c r="Z277" s="193"/>
      <c r="AA277" s="193"/>
      <c r="AB277" s="193"/>
      <c r="AC277" s="193"/>
      <c r="AD277" s="193"/>
      <c r="AE277" s="193"/>
      <c r="AF277" s="193"/>
      <c r="AG277" s="193"/>
      <c r="AH277" s="193"/>
      <c r="AI277" s="193"/>
      <c r="AJ277" s="193"/>
      <c r="AK277" s="193"/>
      <c r="AL277" s="193"/>
      <c r="AM277" s="193"/>
      <c r="AN277" s="193"/>
      <c r="AO277" s="193"/>
      <c r="AP277" s="100"/>
      <c r="AQ277" s="100"/>
    </row>
    <row r="278" spans="3:43" x14ac:dyDescent="0.4">
      <c r="C278" s="93"/>
      <c r="D278" s="104"/>
      <c r="E278" s="104"/>
      <c r="F278" s="104"/>
      <c r="G278" s="104"/>
      <c r="H278" s="104"/>
      <c r="I278" s="307"/>
      <c r="J278" s="201" t="str">
        <f t="shared" ref="J278" si="2162">E137</f>
        <v/>
      </c>
      <c r="K278" s="193">
        <f t="shared" ref="K278" si="2163">IF(AND($D$1="二交代制",K$17&gt;=1,K$17&lt;=28,K137="当",L137="明",M137="休",N137="当"),10,IF(AND($D$1="三交代制",K$17&gt;=2,K$17&lt;=30,OR(K137="準",K137="深"),OR(L137="準",L137="深"),OR(M137="準",M137="深")),20,IF(AND($D$1="二交代制",OR(K137="当",K137="明"),NOT(OR(AND(K137="当",OR(L137="明",K$17=31,L$18="×"),OR(M137="休",K$17=30,K$17=31,M$18="×")),AND(K137="明",OR(J137="当",K$17=1),OR(L137="休",K$17=31,L$18="×"))))),30,IF(AND($D$1="三交代制",J137&lt;&gt;"準",J137&lt;&gt;"深",OR(K137="準",K137="深"),(NOT(OR(AND(K137="準",OR(J137="日",J137="休",K$17=1,AND(L137&lt;&gt;"準",L137&lt;&gt;"深",J137="")),OR(L137="休",AND(L137="準",OR(M137="休",K$17=30,M$18="×")),K$17=31,L$18="×",L137="")),AND(K137="深",OR(J137="休",K$17=1,AND(L137&lt;&gt;"準",L137&lt;&gt;"深",J137="")),OR(L137="休",AND(OR(L137="準",L137="深"),OR(M137="休",K$17=30,M$18="×")),K$17=31,L$18="×",L137="")))))),40,0))))</f>
        <v>0</v>
      </c>
      <c r="L278" s="193">
        <f t="shared" ref="L278" si="2164">IF(AND($D$1="二交代制",L$17&gt;=1,L$17&lt;=28,L137="当",M137="明",N137="休",O137="当"),10,IF(AND($D$1="三交代制",L$17&gt;=2,L$17&lt;=30,OR(L137="準",L137="深"),OR(M137="準",M137="深"),OR(N137="準",N137="深")),20,IF(AND($D$1="二交代制",OR(L137="当",L137="明"),NOT(OR(AND(L137="当",OR(M137="明",L$17=31,M$18="×"),OR(N137="休",L$17=30,L$17=31,N$18="×")),AND(L137="明",OR(K137="当",L$17=1),OR(M137="休",L$17=31,M$18="×"))))),30,IF(AND($D$1="三交代制",K137&lt;&gt;"準",K137&lt;&gt;"深",OR(L137="準",L137="深"),(NOT(OR(AND(L137="準",OR(K137="日",K137="休",L$17=1,AND(M137&lt;&gt;"準",M137&lt;&gt;"深",K137="")),OR(M137="休",AND(M137="準",OR(N137="休",L$17=30,N$18="×")),L$17=31,M$18="×",M137="")),AND(L137="深",OR(K137="休",L$17=1,AND(M137&lt;&gt;"準",M137&lt;&gt;"深",K137="")),OR(M137="休",AND(OR(M137="準",M137="深"),OR(N137="休",L$17=30,N$18="×")),L$17=31,M$18="×",M137="")))))),40,0))))</f>
        <v>0</v>
      </c>
      <c r="M278" s="193">
        <f t="shared" ref="M278" si="2165">IF(AND($D$1="二交代制",M$17&gt;=1,M$17&lt;=28,M137="当",N137="明",O137="休",P137="当"),10,IF(AND($D$1="三交代制",M$17&gt;=2,M$17&lt;=30,OR(M137="準",M137="深"),OR(N137="準",N137="深"),OR(O137="準",O137="深")),20,IF(AND($D$1="二交代制",OR(M137="当",M137="明"),NOT(OR(AND(M137="当",OR(N137="明",M$17=31,N$18="×"),OR(O137="休",M$17=30,M$17=31,O$18="×")),AND(M137="明",OR(L137="当",M$17=1),OR(N137="休",M$17=31,N$18="×"))))),30,IF(AND($D$1="三交代制",L137&lt;&gt;"準",L137&lt;&gt;"深",OR(M137="準",M137="深"),(NOT(OR(AND(M137="準",OR(L137="日",L137="休",M$17=1,AND(N137&lt;&gt;"準",N137&lt;&gt;"深",L137="")),OR(N137="休",AND(N137="準",OR(O137="休",M$17=30,O$18="×")),M$17=31,N$18="×",N137="")),AND(M137="深",OR(L137="休",M$17=1,AND(N137&lt;&gt;"準",N137&lt;&gt;"深",L137="")),OR(N137="休",AND(OR(N137="準",N137="深"),OR(O137="休",M$17=30,O$18="×")),M$17=31,N$18="×",N137="")))))),40,0))))</f>
        <v>0</v>
      </c>
      <c r="N278" s="193">
        <f t="shared" ref="N278" si="2166">IF(AND($D$1="二交代制",N$17&gt;=1,N$17&lt;=28,N137="当",O137="明",P137="休",Q137="当"),10,IF(AND($D$1="三交代制",N$17&gt;=2,N$17&lt;=30,OR(N137="準",N137="深"),OR(O137="準",O137="深"),OR(P137="準",P137="深")),20,IF(AND($D$1="二交代制",OR(N137="当",N137="明"),NOT(OR(AND(N137="当",OR(O137="明",N$17=31,O$18="×"),OR(P137="休",N$17=30,N$17=31,P$18="×")),AND(N137="明",OR(M137="当",N$17=1),OR(O137="休",N$17=31,O$18="×"))))),30,IF(AND($D$1="三交代制",M137&lt;&gt;"準",M137&lt;&gt;"深",OR(N137="準",N137="深"),(NOT(OR(AND(N137="準",OR(M137="日",M137="休",N$17=1,AND(O137&lt;&gt;"準",O137&lt;&gt;"深",M137="")),OR(O137="休",AND(O137="準",OR(P137="休",N$17=30,P$18="×")),N$17=31,O$18="×",O137="")),AND(N137="深",OR(M137="休",N$17=1,AND(O137&lt;&gt;"準",O137&lt;&gt;"深",M137="")),OR(O137="休",AND(OR(O137="準",O137="深"),OR(P137="休",N$17=30,P$18="×")),N$17=31,O$18="×",O137="")))))),40,0))))</f>
        <v>0</v>
      </c>
      <c r="O278" s="193">
        <f t="shared" ref="O278" si="2167">IF(AND($D$1="二交代制",O$17&gt;=1,O$17&lt;=28,O137="当",P137="明",Q137="休",R137="当"),10,IF(AND($D$1="三交代制",O$17&gt;=2,O$17&lt;=30,OR(O137="準",O137="深"),OR(P137="準",P137="深"),OR(Q137="準",Q137="深")),20,IF(AND($D$1="二交代制",OR(O137="当",O137="明"),NOT(OR(AND(O137="当",OR(P137="明",O$17=31,P$18="×"),OR(Q137="休",O$17=30,O$17=31,Q$18="×")),AND(O137="明",OR(N137="当",O$17=1),OR(P137="休",O$17=31,P$18="×"))))),30,IF(AND($D$1="三交代制",N137&lt;&gt;"準",N137&lt;&gt;"深",OR(O137="準",O137="深"),(NOT(OR(AND(O137="準",OR(N137="日",N137="休",O$17=1,AND(P137&lt;&gt;"準",P137&lt;&gt;"深",N137="")),OR(P137="休",AND(P137="準",OR(Q137="休",O$17=30,Q$18="×")),O$17=31,P$18="×",P137="")),AND(O137="深",OR(N137="休",O$17=1,AND(P137&lt;&gt;"準",P137&lt;&gt;"深",N137="")),OR(P137="休",AND(OR(P137="準",P137="深"),OR(Q137="休",O$17=30,Q$18="×")),O$17=31,P$18="×",P137="")))))),40,0))))</f>
        <v>0</v>
      </c>
      <c r="P278" s="193">
        <f t="shared" ref="P278" si="2168">IF(AND($D$1="二交代制",P$17&gt;=1,P$17&lt;=28,P137="当",Q137="明",R137="休",S137="当"),10,IF(AND($D$1="三交代制",P$17&gt;=2,P$17&lt;=30,OR(P137="準",P137="深"),OR(Q137="準",Q137="深"),OR(R137="準",R137="深")),20,IF(AND($D$1="二交代制",OR(P137="当",P137="明"),NOT(OR(AND(P137="当",OR(Q137="明",P$17=31,Q$18="×"),OR(R137="休",P$17=30,P$17=31,R$18="×")),AND(P137="明",OR(O137="当",P$17=1),OR(Q137="休",P$17=31,Q$18="×"))))),30,IF(AND($D$1="三交代制",O137&lt;&gt;"準",O137&lt;&gt;"深",OR(P137="準",P137="深"),(NOT(OR(AND(P137="準",OR(O137="日",O137="休",P$17=1,AND(Q137&lt;&gt;"準",Q137&lt;&gt;"深",O137="")),OR(Q137="休",AND(Q137="準",OR(R137="休",P$17=30,R$18="×")),P$17=31,Q$18="×",Q137="")),AND(P137="深",OR(O137="休",P$17=1,AND(Q137&lt;&gt;"準",Q137&lt;&gt;"深",O137="")),OR(Q137="休",AND(OR(Q137="準",Q137="深"),OR(R137="休",P$17=30,R$18="×")),P$17=31,Q$18="×",Q137="")))))),40,0))))</f>
        <v>0</v>
      </c>
      <c r="Q278" s="193">
        <f t="shared" ref="Q278" si="2169">IF(AND($D$1="二交代制",Q$17&gt;=1,Q$17&lt;=28,Q137="当",R137="明",S137="休",T137="当"),10,IF(AND($D$1="三交代制",Q$17&gt;=2,Q$17&lt;=30,OR(Q137="準",Q137="深"),OR(R137="準",R137="深"),OR(S137="準",S137="深")),20,IF(AND($D$1="二交代制",OR(Q137="当",Q137="明"),NOT(OR(AND(Q137="当",OR(R137="明",Q$17=31,R$18="×"),OR(S137="休",Q$17=30,Q$17=31,S$18="×")),AND(Q137="明",OR(P137="当",Q$17=1),OR(R137="休",Q$17=31,R$18="×"))))),30,IF(AND($D$1="三交代制",P137&lt;&gt;"準",P137&lt;&gt;"深",OR(Q137="準",Q137="深"),(NOT(OR(AND(Q137="準",OR(P137="日",P137="休",Q$17=1,AND(R137&lt;&gt;"準",R137&lt;&gt;"深",P137="")),OR(R137="休",AND(R137="準",OR(S137="休",Q$17=30,S$18="×")),Q$17=31,R$18="×",R137="")),AND(Q137="深",OR(P137="休",Q$17=1,AND(R137&lt;&gt;"準",R137&lt;&gt;"深",P137="")),OR(R137="休",AND(OR(R137="準",R137="深"),OR(S137="休",Q$17=30,S$18="×")),Q$17=31,R$18="×",R137="")))))),40,0))))</f>
        <v>0</v>
      </c>
      <c r="R278" s="193">
        <f t="shared" ref="R278" si="2170">IF(AND($D$1="二交代制",R$17&gt;=1,R$17&lt;=28,R137="当",S137="明",T137="休",U137="当"),10,IF(AND($D$1="三交代制",R$17&gt;=2,R$17&lt;=30,OR(R137="準",R137="深"),OR(S137="準",S137="深"),OR(T137="準",T137="深")),20,IF(AND($D$1="二交代制",OR(R137="当",R137="明"),NOT(OR(AND(R137="当",OR(S137="明",R$17=31,S$18="×"),OR(T137="休",R$17=30,R$17=31,T$18="×")),AND(R137="明",OR(Q137="当",R$17=1),OR(S137="休",R$17=31,S$18="×"))))),30,IF(AND($D$1="三交代制",Q137&lt;&gt;"準",Q137&lt;&gt;"深",OR(R137="準",R137="深"),(NOT(OR(AND(R137="準",OR(Q137="日",Q137="休",R$17=1,AND(S137&lt;&gt;"準",S137&lt;&gt;"深",Q137="")),OR(S137="休",AND(S137="準",OR(T137="休",R$17=30,T$18="×")),R$17=31,S$18="×",S137="")),AND(R137="深",OR(Q137="休",R$17=1,AND(S137&lt;&gt;"準",S137&lt;&gt;"深",Q137="")),OR(S137="休",AND(OR(S137="準",S137="深"),OR(T137="休",R$17=30,T$18="×")),R$17=31,S$18="×",S137="")))))),40,0))))</f>
        <v>0</v>
      </c>
      <c r="S278" s="193">
        <f t="shared" ref="S278" si="2171">IF(AND($D$1="二交代制",S$17&gt;=1,S$17&lt;=28,S137="当",T137="明",U137="休",V137="当"),10,IF(AND($D$1="三交代制",S$17&gt;=2,S$17&lt;=30,OR(S137="準",S137="深"),OR(T137="準",T137="深"),OR(U137="準",U137="深")),20,IF(AND($D$1="二交代制",OR(S137="当",S137="明"),NOT(OR(AND(S137="当",OR(T137="明",S$17=31,T$18="×"),OR(U137="休",S$17=30,S$17=31,U$18="×")),AND(S137="明",OR(R137="当",S$17=1),OR(T137="休",S$17=31,T$18="×"))))),30,IF(AND($D$1="三交代制",R137&lt;&gt;"準",R137&lt;&gt;"深",OR(S137="準",S137="深"),(NOT(OR(AND(S137="準",OR(R137="日",R137="休",S$17=1,AND(T137&lt;&gt;"準",T137&lt;&gt;"深",R137="")),OR(T137="休",AND(T137="準",OR(U137="休",S$17=30,U$18="×")),S$17=31,T$18="×",T137="")),AND(S137="深",OR(R137="休",S$17=1,AND(T137&lt;&gt;"準",T137&lt;&gt;"深",R137="")),OR(T137="休",AND(OR(T137="準",T137="深"),OR(U137="休",S$17=30,U$18="×")),S$17=31,T$18="×",T137="")))))),40,0))))</f>
        <v>0</v>
      </c>
      <c r="T278" s="193">
        <f t="shared" ref="T278" si="2172">IF(AND($D$1="二交代制",T$17&gt;=1,T$17&lt;=28,T137="当",U137="明",V137="休",W137="当"),10,IF(AND($D$1="三交代制",T$17&gt;=2,T$17&lt;=30,OR(T137="準",T137="深"),OR(U137="準",U137="深"),OR(V137="準",V137="深")),20,IF(AND($D$1="二交代制",OR(T137="当",T137="明"),NOT(OR(AND(T137="当",OR(U137="明",T$17=31,U$18="×"),OR(V137="休",T$17=30,T$17=31,V$18="×")),AND(T137="明",OR(S137="当",T$17=1),OR(U137="休",T$17=31,U$18="×"))))),30,IF(AND($D$1="三交代制",S137&lt;&gt;"準",S137&lt;&gt;"深",OR(T137="準",T137="深"),(NOT(OR(AND(T137="準",OR(S137="日",S137="休",T$17=1,AND(U137&lt;&gt;"準",U137&lt;&gt;"深",S137="")),OR(U137="休",AND(U137="準",OR(V137="休",T$17=30,V$18="×")),T$17=31,U$18="×",U137="")),AND(T137="深",OR(S137="休",T$17=1,AND(U137&lt;&gt;"準",U137&lt;&gt;"深",S137="")),OR(U137="休",AND(OR(U137="準",U137="深"),OR(V137="休",T$17=30,V$18="×")),T$17=31,U$18="×",U137="")))))),40,0))))</f>
        <v>0</v>
      </c>
      <c r="U278" s="193">
        <f t="shared" ref="U278" si="2173">IF(AND($D$1="二交代制",U$17&gt;=1,U$17&lt;=28,U137="当",V137="明",W137="休",X137="当"),10,IF(AND($D$1="三交代制",U$17&gt;=2,U$17&lt;=30,OR(U137="準",U137="深"),OR(V137="準",V137="深"),OR(W137="準",W137="深")),20,IF(AND($D$1="二交代制",OR(U137="当",U137="明"),NOT(OR(AND(U137="当",OR(V137="明",U$17=31,V$18="×"),OR(W137="休",U$17=30,U$17=31,W$18="×")),AND(U137="明",OR(T137="当",U$17=1),OR(V137="休",U$17=31,V$18="×"))))),30,IF(AND($D$1="三交代制",T137&lt;&gt;"準",T137&lt;&gt;"深",OR(U137="準",U137="深"),(NOT(OR(AND(U137="準",OR(T137="日",T137="休",U$17=1,AND(V137&lt;&gt;"準",V137&lt;&gt;"深",T137="")),OR(V137="休",AND(V137="準",OR(W137="休",U$17=30,W$18="×")),U$17=31,V$18="×",V137="")),AND(U137="深",OR(T137="休",U$17=1,AND(V137&lt;&gt;"準",V137&lt;&gt;"深",T137="")),OR(V137="休",AND(OR(V137="準",V137="深"),OR(W137="休",U$17=30,W$18="×")),U$17=31,V$18="×",V137="")))))),40,0))))</f>
        <v>0</v>
      </c>
      <c r="V278" s="193">
        <f t="shared" ref="V278" si="2174">IF(AND($D$1="二交代制",V$17&gt;=1,V$17&lt;=28,V137="当",W137="明",X137="休",Y137="当"),10,IF(AND($D$1="三交代制",V$17&gt;=2,V$17&lt;=30,OR(V137="準",V137="深"),OR(W137="準",W137="深"),OR(X137="準",X137="深")),20,IF(AND($D$1="二交代制",OR(V137="当",V137="明"),NOT(OR(AND(V137="当",OR(W137="明",V$17=31,W$18="×"),OR(X137="休",V$17=30,V$17=31,X$18="×")),AND(V137="明",OR(U137="当",V$17=1),OR(W137="休",V$17=31,W$18="×"))))),30,IF(AND($D$1="三交代制",U137&lt;&gt;"準",U137&lt;&gt;"深",OR(V137="準",V137="深"),(NOT(OR(AND(V137="準",OR(U137="日",U137="休",V$17=1,AND(W137&lt;&gt;"準",W137&lt;&gt;"深",U137="")),OR(W137="休",AND(W137="準",OR(X137="休",V$17=30,X$18="×")),V$17=31,W$18="×",W137="")),AND(V137="深",OR(U137="休",V$17=1,AND(W137&lt;&gt;"準",W137&lt;&gt;"深",U137="")),OR(W137="休",AND(OR(W137="準",W137="深"),OR(X137="休",V$17=30,X$18="×")),V$17=31,W$18="×",W137="")))))),40,0))))</f>
        <v>0</v>
      </c>
      <c r="W278" s="193">
        <f t="shared" ref="W278" si="2175">IF(AND($D$1="二交代制",W$17&gt;=1,W$17&lt;=28,W137="当",X137="明",Y137="休",Z137="当"),10,IF(AND($D$1="三交代制",W$17&gt;=2,W$17&lt;=30,OR(W137="準",W137="深"),OR(X137="準",X137="深"),OR(Y137="準",Y137="深")),20,IF(AND($D$1="二交代制",OR(W137="当",W137="明"),NOT(OR(AND(W137="当",OR(X137="明",W$17=31,X$18="×"),OR(Y137="休",W$17=30,W$17=31,Y$18="×")),AND(W137="明",OR(V137="当",W$17=1),OR(X137="休",W$17=31,X$18="×"))))),30,IF(AND($D$1="三交代制",V137&lt;&gt;"準",V137&lt;&gt;"深",OR(W137="準",W137="深"),(NOT(OR(AND(W137="準",OR(V137="日",V137="休",W$17=1,AND(X137&lt;&gt;"準",X137&lt;&gt;"深",V137="")),OR(X137="休",AND(X137="準",OR(Y137="休",W$17=30,Y$18="×")),W$17=31,X$18="×",X137="")),AND(W137="深",OR(V137="休",W$17=1,AND(X137&lt;&gt;"準",X137&lt;&gt;"深",V137="")),OR(X137="休",AND(OR(X137="準",X137="深"),OR(Y137="休",W$17=30,Y$18="×")),W$17=31,X$18="×",X137="")))))),40,0))))</f>
        <v>0</v>
      </c>
      <c r="X278" s="193">
        <f t="shared" ref="X278" si="2176">IF(AND($D$1="二交代制",X$17&gt;=1,X$17&lt;=28,X137="当",Y137="明",Z137="休",AA137="当"),10,IF(AND($D$1="三交代制",X$17&gt;=2,X$17&lt;=30,OR(X137="準",X137="深"),OR(Y137="準",Y137="深"),OR(Z137="準",Z137="深")),20,IF(AND($D$1="二交代制",OR(X137="当",X137="明"),NOT(OR(AND(X137="当",OR(Y137="明",X$17=31,Y$18="×"),OR(Z137="休",X$17=30,X$17=31,Z$18="×")),AND(X137="明",OR(W137="当",X$17=1),OR(Y137="休",X$17=31,Y$18="×"))))),30,IF(AND($D$1="三交代制",W137&lt;&gt;"準",W137&lt;&gt;"深",OR(X137="準",X137="深"),(NOT(OR(AND(X137="準",OR(W137="日",W137="休",X$17=1,AND(Y137&lt;&gt;"準",Y137&lt;&gt;"深",W137="")),OR(Y137="休",AND(Y137="準",OR(Z137="休",X$17=30,Z$18="×")),X$17=31,Y$18="×",Y137="")),AND(X137="深",OR(W137="休",X$17=1,AND(Y137&lt;&gt;"準",Y137&lt;&gt;"深",W137="")),OR(Y137="休",AND(OR(Y137="準",Y137="深"),OR(Z137="休",X$17=30,Z$18="×")),X$17=31,Y$18="×",Y137="")))))),40,0))))</f>
        <v>0</v>
      </c>
      <c r="Y278" s="193">
        <f t="shared" ref="Y278" si="2177">IF(AND($D$1="二交代制",Y$17&gt;=1,Y$17&lt;=28,Y137="当",Z137="明",AA137="休",AB137="当"),10,IF(AND($D$1="三交代制",Y$17&gt;=2,Y$17&lt;=30,OR(Y137="準",Y137="深"),OR(Z137="準",Z137="深"),OR(AA137="準",AA137="深")),20,IF(AND($D$1="二交代制",OR(Y137="当",Y137="明"),NOT(OR(AND(Y137="当",OR(Z137="明",Y$17=31,Z$18="×"),OR(AA137="休",Y$17=30,Y$17=31,AA$18="×")),AND(Y137="明",OR(X137="当",Y$17=1),OR(Z137="休",Y$17=31,Z$18="×"))))),30,IF(AND($D$1="三交代制",X137&lt;&gt;"準",X137&lt;&gt;"深",OR(Y137="準",Y137="深"),(NOT(OR(AND(Y137="準",OR(X137="日",X137="休",Y$17=1,AND(Z137&lt;&gt;"準",Z137&lt;&gt;"深",X137="")),OR(Z137="休",AND(Z137="準",OR(AA137="休",Y$17=30,AA$18="×")),Y$17=31,Z$18="×",Z137="")),AND(Y137="深",OR(X137="休",Y$17=1,AND(Z137&lt;&gt;"準",Z137&lt;&gt;"深",X137="")),OR(Z137="休",AND(OR(Z137="準",Z137="深"),OR(AA137="休",Y$17=30,AA$18="×")),Y$17=31,Z$18="×",Z137="")))))),40,0))))</f>
        <v>0</v>
      </c>
      <c r="Z278" s="193">
        <f t="shared" ref="Z278" si="2178">IF(AND($D$1="二交代制",Z$17&gt;=1,Z$17&lt;=28,Z137="当",AA137="明",AB137="休",AC137="当"),10,IF(AND($D$1="三交代制",Z$17&gt;=2,Z$17&lt;=30,OR(Z137="準",Z137="深"),OR(AA137="準",AA137="深"),OR(AB137="準",AB137="深")),20,IF(AND($D$1="二交代制",OR(Z137="当",Z137="明"),NOT(OR(AND(Z137="当",OR(AA137="明",Z$17=31,AA$18="×"),OR(AB137="休",Z$17=30,Z$17=31,AB$18="×")),AND(Z137="明",OR(Y137="当",Z$17=1),OR(AA137="休",Z$17=31,AA$18="×"))))),30,IF(AND($D$1="三交代制",Y137&lt;&gt;"準",Y137&lt;&gt;"深",OR(Z137="準",Z137="深"),(NOT(OR(AND(Z137="準",OR(Y137="日",Y137="休",Z$17=1,AND(AA137&lt;&gt;"準",AA137&lt;&gt;"深",Y137="")),OR(AA137="休",AND(AA137="準",OR(AB137="休",Z$17=30,AB$18="×")),Z$17=31,AA$18="×",AA137="")),AND(Z137="深",OR(Y137="休",Z$17=1,AND(AA137&lt;&gt;"準",AA137&lt;&gt;"深",Y137="")),OR(AA137="休",AND(OR(AA137="準",AA137="深"),OR(AB137="休",Z$17=30,AB$18="×")),Z$17=31,AA$18="×",AA137="")))))),40,0))))</f>
        <v>0</v>
      </c>
      <c r="AA278" s="193">
        <f t="shared" ref="AA278" si="2179">IF(AND($D$1="二交代制",AA$17&gt;=1,AA$17&lt;=28,AA137="当",AB137="明",AC137="休",AD137="当"),10,IF(AND($D$1="三交代制",AA$17&gt;=2,AA$17&lt;=30,OR(AA137="準",AA137="深"),OR(AB137="準",AB137="深"),OR(AC137="準",AC137="深")),20,IF(AND($D$1="二交代制",OR(AA137="当",AA137="明"),NOT(OR(AND(AA137="当",OR(AB137="明",AA$17=31,AB$18="×"),OR(AC137="休",AA$17=30,AA$17=31,AC$18="×")),AND(AA137="明",OR(Z137="当",AA$17=1),OR(AB137="休",AA$17=31,AB$18="×"))))),30,IF(AND($D$1="三交代制",Z137&lt;&gt;"準",Z137&lt;&gt;"深",OR(AA137="準",AA137="深"),(NOT(OR(AND(AA137="準",OR(Z137="日",Z137="休",AA$17=1,AND(AB137&lt;&gt;"準",AB137&lt;&gt;"深",Z137="")),OR(AB137="休",AND(AB137="準",OR(AC137="休",AA$17=30,AC$18="×")),AA$17=31,AB$18="×",AB137="")),AND(AA137="深",OR(Z137="休",AA$17=1,AND(AB137&lt;&gt;"準",AB137&lt;&gt;"深",Z137="")),OR(AB137="休",AND(OR(AB137="準",AB137="深"),OR(AC137="休",AA$17=30,AC$18="×")),AA$17=31,AB$18="×",AB137="")))))),40,0))))</f>
        <v>0</v>
      </c>
      <c r="AB278" s="193">
        <f t="shared" ref="AB278" si="2180">IF(AND($D$1="二交代制",AB$17&gt;=1,AB$17&lt;=28,AB137="当",AC137="明",AD137="休",AE137="当"),10,IF(AND($D$1="三交代制",AB$17&gt;=2,AB$17&lt;=30,OR(AB137="準",AB137="深"),OR(AC137="準",AC137="深"),OR(AD137="準",AD137="深")),20,IF(AND($D$1="二交代制",OR(AB137="当",AB137="明"),NOT(OR(AND(AB137="当",OR(AC137="明",AB$17=31,AC$18="×"),OR(AD137="休",AB$17=30,AB$17=31,AD$18="×")),AND(AB137="明",OR(AA137="当",AB$17=1),OR(AC137="休",AB$17=31,AC$18="×"))))),30,IF(AND($D$1="三交代制",AA137&lt;&gt;"準",AA137&lt;&gt;"深",OR(AB137="準",AB137="深"),(NOT(OR(AND(AB137="準",OR(AA137="日",AA137="休",AB$17=1,AND(AC137&lt;&gt;"準",AC137&lt;&gt;"深",AA137="")),OR(AC137="休",AND(AC137="準",OR(AD137="休",AB$17=30,AD$18="×")),AB$17=31,AC$18="×",AC137="")),AND(AB137="深",OR(AA137="休",AB$17=1,AND(AC137&lt;&gt;"準",AC137&lt;&gt;"深",AA137="")),OR(AC137="休",AND(OR(AC137="準",AC137="深"),OR(AD137="休",AB$17=30,AD$18="×")),AB$17=31,AC$18="×",AC137="")))))),40,0))))</f>
        <v>0</v>
      </c>
      <c r="AC278" s="193">
        <f t="shared" ref="AC278" si="2181">IF(AND($D$1="二交代制",AC$17&gt;=1,AC$17&lt;=28,AC137="当",AD137="明",AE137="休",AF137="当"),10,IF(AND($D$1="三交代制",AC$17&gt;=2,AC$17&lt;=30,OR(AC137="準",AC137="深"),OR(AD137="準",AD137="深"),OR(AE137="準",AE137="深")),20,IF(AND($D$1="二交代制",OR(AC137="当",AC137="明"),NOT(OR(AND(AC137="当",OR(AD137="明",AC$17=31,AD$18="×"),OR(AE137="休",AC$17=30,AC$17=31,AE$18="×")),AND(AC137="明",OR(AB137="当",AC$17=1),OR(AD137="休",AC$17=31,AD$18="×"))))),30,IF(AND($D$1="三交代制",AB137&lt;&gt;"準",AB137&lt;&gt;"深",OR(AC137="準",AC137="深"),(NOT(OR(AND(AC137="準",OR(AB137="日",AB137="休",AC$17=1,AND(AD137&lt;&gt;"準",AD137&lt;&gt;"深",AB137="")),OR(AD137="休",AND(AD137="準",OR(AE137="休",AC$17=30,AE$18="×")),AC$17=31,AD$18="×",AD137="")),AND(AC137="深",OR(AB137="休",AC$17=1,AND(AD137&lt;&gt;"準",AD137&lt;&gt;"深",AB137="")),OR(AD137="休",AND(OR(AD137="準",AD137="深"),OR(AE137="休",AC$17=30,AE$18="×")),AC$17=31,AD$18="×",AD137="")))))),40,0))))</f>
        <v>0</v>
      </c>
      <c r="AD278" s="193">
        <f t="shared" ref="AD278" si="2182">IF(AND($D$1="二交代制",AD$17&gt;=1,AD$17&lt;=28,AD137="当",AE137="明",AF137="休",AG137="当"),10,IF(AND($D$1="三交代制",AD$17&gt;=2,AD$17&lt;=30,OR(AD137="準",AD137="深"),OR(AE137="準",AE137="深"),OR(AF137="準",AF137="深")),20,IF(AND($D$1="二交代制",OR(AD137="当",AD137="明"),NOT(OR(AND(AD137="当",OR(AE137="明",AD$17=31,AE$18="×"),OR(AF137="休",AD$17=30,AD$17=31,AF$18="×")),AND(AD137="明",OR(AC137="当",AD$17=1),OR(AE137="休",AD$17=31,AE$18="×"))))),30,IF(AND($D$1="三交代制",AC137&lt;&gt;"準",AC137&lt;&gt;"深",OR(AD137="準",AD137="深"),(NOT(OR(AND(AD137="準",OR(AC137="日",AC137="休",AD$17=1,AND(AE137&lt;&gt;"準",AE137&lt;&gt;"深",AC137="")),OR(AE137="休",AND(AE137="準",OR(AF137="休",AD$17=30,AF$18="×")),AD$17=31,AE$18="×",AE137="")),AND(AD137="深",OR(AC137="休",AD$17=1,AND(AE137&lt;&gt;"準",AE137&lt;&gt;"深",AC137="")),OR(AE137="休",AND(OR(AE137="準",AE137="深"),OR(AF137="休",AD$17=30,AF$18="×")),AD$17=31,AE$18="×",AE137="")))))),40,0))))</f>
        <v>0</v>
      </c>
      <c r="AE278" s="193">
        <f t="shared" ref="AE278" si="2183">IF(AND($D$1="二交代制",AE$17&gt;=1,AE$17&lt;=28,AE137="当",AF137="明",AG137="休",AH137="当"),10,IF(AND($D$1="三交代制",AE$17&gt;=2,AE$17&lt;=30,OR(AE137="準",AE137="深"),OR(AF137="準",AF137="深"),OR(AG137="準",AG137="深")),20,IF(AND($D$1="二交代制",OR(AE137="当",AE137="明"),NOT(OR(AND(AE137="当",OR(AF137="明",AE$17=31,AF$18="×"),OR(AG137="休",AE$17=30,AE$17=31,AG$18="×")),AND(AE137="明",OR(AD137="当",AE$17=1),OR(AF137="休",AE$17=31,AF$18="×"))))),30,IF(AND($D$1="三交代制",AD137&lt;&gt;"準",AD137&lt;&gt;"深",OR(AE137="準",AE137="深"),(NOT(OR(AND(AE137="準",OR(AD137="日",AD137="休",AE$17=1,AND(AF137&lt;&gt;"準",AF137&lt;&gt;"深",AD137="")),OR(AF137="休",AND(AF137="準",OR(AG137="休",AE$17=30,AG$18="×")),AE$17=31,AF$18="×",AF137="")),AND(AE137="深",OR(AD137="休",AE$17=1,AND(AF137&lt;&gt;"準",AF137&lt;&gt;"深",AD137="")),OR(AF137="休",AND(OR(AF137="準",AF137="深"),OR(AG137="休",AE$17=30,AG$18="×")),AE$17=31,AF$18="×",AF137="")))))),40,0))))</f>
        <v>0</v>
      </c>
      <c r="AF278" s="193">
        <f t="shared" ref="AF278" si="2184">IF(AND($D$1="二交代制",AF$17&gt;=1,AF$17&lt;=28,AF137="当",AG137="明",AH137="休",AI137="当"),10,IF(AND($D$1="三交代制",AF$17&gt;=2,AF$17&lt;=30,OR(AF137="準",AF137="深"),OR(AG137="準",AG137="深"),OR(AH137="準",AH137="深")),20,IF(AND($D$1="二交代制",OR(AF137="当",AF137="明"),NOT(OR(AND(AF137="当",OR(AG137="明",AF$17=31,AG$18="×"),OR(AH137="休",AF$17=30,AF$17=31,AH$18="×")),AND(AF137="明",OR(AE137="当",AF$17=1),OR(AG137="休",AF$17=31,AG$18="×"))))),30,IF(AND($D$1="三交代制",AE137&lt;&gt;"準",AE137&lt;&gt;"深",OR(AF137="準",AF137="深"),(NOT(OR(AND(AF137="準",OR(AE137="日",AE137="休",AF$17=1,AND(AG137&lt;&gt;"準",AG137&lt;&gt;"深",AE137="")),OR(AG137="休",AND(AG137="準",OR(AH137="休",AF$17=30,AH$18="×")),AF$17=31,AG$18="×",AG137="")),AND(AF137="深",OR(AE137="休",AF$17=1,AND(AG137&lt;&gt;"準",AG137&lt;&gt;"深",AE137="")),OR(AG137="休",AND(OR(AG137="準",AG137="深"),OR(AH137="休",AF$17=30,AH$18="×")),AF$17=31,AG$18="×",AG137="")))))),40,0))))</f>
        <v>0</v>
      </c>
      <c r="AG278" s="193">
        <f t="shared" ref="AG278" si="2185">IF(AND($D$1="二交代制",AG$17&gt;=1,AG$17&lt;=28,AG137="当",AH137="明",AI137="休",AJ137="当"),10,IF(AND($D$1="三交代制",AG$17&gt;=2,AG$17&lt;=30,OR(AG137="準",AG137="深"),OR(AH137="準",AH137="深"),OR(AI137="準",AI137="深")),20,IF(AND($D$1="二交代制",OR(AG137="当",AG137="明"),NOT(OR(AND(AG137="当",OR(AH137="明",AG$17=31,AH$18="×"),OR(AI137="休",AG$17=30,AG$17=31,AI$18="×")),AND(AG137="明",OR(AF137="当",AG$17=1),OR(AH137="休",AG$17=31,AH$18="×"))))),30,IF(AND($D$1="三交代制",AF137&lt;&gt;"準",AF137&lt;&gt;"深",OR(AG137="準",AG137="深"),(NOT(OR(AND(AG137="準",OR(AF137="日",AF137="休",AG$17=1,AND(AH137&lt;&gt;"準",AH137&lt;&gt;"深",AF137="")),OR(AH137="休",AND(AH137="準",OR(AI137="休",AG$17=30,AI$18="×")),AG$17=31,AH$18="×",AH137="")),AND(AG137="深",OR(AF137="休",AG$17=1,AND(AH137&lt;&gt;"準",AH137&lt;&gt;"深",AF137="")),OR(AH137="休",AND(OR(AH137="準",AH137="深"),OR(AI137="休",AG$17=30,AI$18="×")),AG$17=31,AH$18="×",AH137="")))))),40,0))))</f>
        <v>0</v>
      </c>
      <c r="AH278" s="193">
        <f t="shared" ref="AH278" si="2186">IF(AND($D$1="二交代制",AH$17&gt;=1,AH$17&lt;=28,AH137="当",AI137="明",AJ137="休",AK137="当"),10,IF(AND($D$1="三交代制",AH$17&gt;=2,AH$17&lt;=30,OR(AH137="準",AH137="深"),OR(AI137="準",AI137="深"),OR(AJ137="準",AJ137="深")),20,IF(AND($D$1="二交代制",OR(AH137="当",AH137="明"),NOT(OR(AND(AH137="当",OR(AI137="明",AH$17=31,AI$18="×"),OR(AJ137="休",AH$17=30,AH$17=31,AJ$18="×")),AND(AH137="明",OR(AG137="当",AH$17=1),OR(AI137="休",AH$17=31,AI$18="×"))))),30,IF(AND($D$1="三交代制",AG137&lt;&gt;"準",AG137&lt;&gt;"深",OR(AH137="準",AH137="深"),(NOT(OR(AND(AH137="準",OR(AG137="日",AG137="休",AH$17=1,AND(AI137&lt;&gt;"準",AI137&lt;&gt;"深",AG137="")),OR(AI137="休",AND(AI137="準",OR(AJ137="休",AH$17=30,AJ$18="×")),AH$17=31,AI$18="×",AI137="")),AND(AH137="深",OR(AG137="休",AH$17=1,AND(AI137&lt;&gt;"準",AI137&lt;&gt;"深",AG137="")),OR(AI137="休",AND(OR(AI137="準",AI137="深"),OR(AJ137="休",AH$17=30,AJ$18="×")),AH$17=31,AI$18="×",AI137="")))))),40,0))))</f>
        <v>0</v>
      </c>
      <c r="AI278" s="193">
        <f t="shared" ref="AI278" si="2187">IF(AND($D$1="二交代制",AI$17&gt;=1,AI$17&lt;=28,AI137="当",AJ137="明",AK137="休",AL137="当"),10,IF(AND($D$1="三交代制",AI$17&gt;=2,AI$17&lt;=30,OR(AI137="準",AI137="深"),OR(AJ137="準",AJ137="深"),OR(AK137="準",AK137="深")),20,IF(AND($D$1="二交代制",OR(AI137="当",AI137="明"),NOT(OR(AND(AI137="当",OR(AJ137="明",AI$17=31,AJ$18="×"),OR(AK137="休",AI$17=30,AI$17=31,AK$18="×")),AND(AI137="明",OR(AH137="当",AI$17=1),OR(AJ137="休",AI$17=31,AJ$18="×"))))),30,IF(AND($D$1="三交代制",AH137&lt;&gt;"準",AH137&lt;&gt;"深",OR(AI137="準",AI137="深"),(NOT(OR(AND(AI137="準",OR(AH137="日",AH137="休",AI$17=1,AND(AJ137&lt;&gt;"準",AJ137&lt;&gt;"深",AH137="")),OR(AJ137="休",AND(AJ137="準",OR(AK137="休",AI$17=30,AK$18="×")),AI$17=31,AJ$18="×",AJ137="")),AND(AI137="深",OR(AH137="休",AI$17=1,AND(AJ137&lt;&gt;"準",AJ137&lt;&gt;"深",AH137="")),OR(AJ137="休",AND(OR(AJ137="準",AJ137="深"),OR(AK137="休",AI$17=30,AK$18="×")),AI$17=31,AJ$18="×",AJ137="")))))),40,0))))</f>
        <v>0</v>
      </c>
      <c r="AJ278" s="193">
        <f t="shared" ref="AJ278" si="2188">IF(AND($D$1="二交代制",AJ$17&gt;=1,AJ$17&lt;=28,AJ137="当",AK137="明",AL137="休",AM137="当"),10,IF(AND($D$1="三交代制",AJ$17&gt;=2,AJ$17&lt;=30,OR(AJ137="準",AJ137="深"),OR(AK137="準",AK137="深"),OR(AL137="準",AL137="深")),20,IF(AND($D$1="二交代制",OR(AJ137="当",AJ137="明"),NOT(OR(AND(AJ137="当",OR(AK137="明",AJ$17=31,AK$18="×"),OR(AL137="休",AJ$17=30,AJ$17=31,AL$18="×")),AND(AJ137="明",OR(AI137="当",AJ$17=1),OR(AK137="休",AJ$17=31,AK$18="×"))))),30,IF(AND($D$1="三交代制",AI137&lt;&gt;"準",AI137&lt;&gt;"深",OR(AJ137="準",AJ137="深"),(NOT(OR(AND(AJ137="準",OR(AI137="日",AI137="休",AJ$17=1,AND(AK137&lt;&gt;"準",AK137&lt;&gt;"深",AI137="")),OR(AK137="休",AND(AK137="準",OR(AL137="休",AJ$17=30,AL$18="×")),AJ$17=31,AK$18="×",AK137="")),AND(AJ137="深",OR(AI137="休",AJ$17=1,AND(AK137&lt;&gt;"準",AK137&lt;&gt;"深",AI137="")),OR(AK137="休",AND(OR(AK137="準",AK137="深"),OR(AL137="休",AJ$17=30,AL$18="×")),AJ$17=31,AK$18="×",AK137="")))))),40,0))))</f>
        <v>0</v>
      </c>
      <c r="AK278" s="193">
        <f t="shared" ref="AK278" si="2189">IF(AND($D$1="二交代制",AK$17&gt;=1,AK$17&lt;=28,AK137="当",AL137="明",AM137="休",AN137="当"),10,IF(AND($D$1="三交代制",AK$17&gt;=2,AK$17&lt;=30,OR(AK137="準",AK137="深"),OR(AL137="準",AL137="深"),OR(AM137="準",AM137="深")),20,IF(AND($D$1="二交代制",OR(AK137="当",AK137="明"),NOT(OR(AND(AK137="当",OR(AL137="明",AK$17=31,AL$18="×"),OR(AM137="休",AK$17=30,AK$17=31,AM$18="×")),AND(AK137="明",OR(AJ137="当",AK$17=1),OR(AL137="休",AK$17=31,AL$18="×"))))),30,IF(AND($D$1="三交代制",AJ137&lt;&gt;"準",AJ137&lt;&gt;"深",OR(AK137="準",AK137="深"),(NOT(OR(AND(AK137="準",OR(AJ137="日",AJ137="休",AK$17=1,AND(AL137&lt;&gt;"準",AL137&lt;&gt;"深",AJ137="")),OR(AL137="休",AND(AL137="準",OR(AM137="休",AK$17=30,AM$18="×")),AK$17=31,AL$18="×",AL137="")),AND(AK137="深",OR(AJ137="休",AK$17=1,AND(AL137&lt;&gt;"準",AL137&lt;&gt;"深",AJ137="")),OR(AL137="休",AND(OR(AL137="準",AL137="深"),OR(AM137="休",AK$17=30,AM$18="×")),AK$17=31,AL$18="×",AL137="")))))),40,0))))</f>
        <v>0</v>
      </c>
      <c r="AL278" s="193">
        <f t="shared" ref="AL278" si="2190">IF(AND($D$1="二交代制",AL$17&gt;=1,AL$17&lt;=28,AL137="当",AM137="明",AN137="休",AO137="当"),10,IF(AND($D$1="三交代制",AL$17&gt;=2,AL$17&lt;=30,OR(AL137="準",AL137="深"),OR(AM137="準",AM137="深"),OR(AN137="準",AN137="深")),20,IF(AND($D$1="二交代制",OR(AL137="当",AL137="明"),NOT(OR(AND(AL137="当",OR(AM137="明",AL$17=31,AM$18="×"),OR(AN137="休",AL$17=30,AL$17=31,AN$18="×")),AND(AL137="明",OR(AK137="当",AL$17=1),OR(AM137="休",AL$17=31,AM$18="×"))))),30,IF(AND($D$1="三交代制",AK137&lt;&gt;"準",AK137&lt;&gt;"深",OR(AL137="準",AL137="深"),(NOT(OR(AND(AL137="準",OR(AK137="日",AK137="休",AL$17=1,AND(AM137&lt;&gt;"準",AM137&lt;&gt;"深",AK137="")),OR(AM137="休",AND(AM137="準",OR(AN137="休",AL$17=30,AN$18="×")),AL$17=31,AM$18="×",AM137="")),AND(AL137="深",OR(AK137="休",AL$17=1,AND(AM137&lt;&gt;"準",AM137&lt;&gt;"深",AK137="")),OR(AM137="休",AND(OR(AM137="準",AM137="深"),OR(AN137="休",AL$17=30,AN$18="×")),AL$17=31,AM$18="×",AM137="")))))),40,0))))</f>
        <v>0</v>
      </c>
      <c r="AM278" s="193">
        <f t="shared" ref="AM278" si="2191">IF(AND($D$1="二交代制",AM$17&gt;=1,AM$17&lt;=28,AM137="当",AN137="明",AO137="休",AP137="当"),10,IF(AND($D$1="三交代制",AM$17&gt;=2,AM$17&lt;=30,OR(AM137="準",AM137="深"),OR(AN137="準",AN137="深"),OR(AO137="準",AO137="深")),20,IF(AND($D$1="二交代制",OR(AM137="当",AM137="明"),NOT(OR(AND(AM137="当",OR(AN137="明",AM$17=31,AN$18="×"),OR(AO137="休",AM$17=30,AM$17=31,AO$18="×")),AND(AM137="明",OR(AL137="当",AM$17=1),OR(AN137="休",AM$17=31,AN$18="×"))))),30,IF(AND($D$1="三交代制",AL137&lt;&gt;"準",AL137&lt;&gt;"深",OR(AM137="準",AM137="深"),(NOT(OR(AND(AM137="準",OR(AL137="日",AL137="休",AM$17=1,AND(AN137&lt;&gt;"準",AN137&lt;&gt;"深",AL137="")),OR(AN137="休",AND(AN137="準",OR(AO137="休",AM$17=30,AO$18="×")),AM$17=31,AN$18="×",AN137="")),AND(AM137="深",OR(AL137="休",AM$17=1,AND(AN137&lt;&gt;"準",AN137&lt;&gt;"深",AL137="")),OR(AN137="休",AND(OR(AN137="準",AN137="深"),OR(AO137="休",AM$17=30,AO$18="×")),AM$17=31,AN$18="×",AN137="")))))),40,0))))</f>
        <v>0</v>
      </c>
      <c r="AN278" s="193">
        <f t="shared" ref="AN278" si="2192">IF(AND($D$1="二交代制",AN$17&gt;=1,AN$17&lt;=28,AN137="当",AO137="明",AP137="休",AQ137="当"),10,IF(AND($D$1="三交代制",AN$17&gt;=2,AN$17&lt;=30,OR(AN137="準",AN137="深"),OR(AO137="準",AO137="深"),OR(AP137="準",AP137="深")),20,IF(AND($D$1="二交代制",OR(AN137="当",AN137="明"),NOT(OR(AND(AN137="当",OR(AO137="明",AN$17=31,AO$18="×"),OR(AP137="休",AN$17=30,AN$17=31,AP$18="×")),AND(AN137="明",OR(AM137="当",AN$17=1),OR(AO137="休",AN$17=31,AO$18="×"))))),30,IF(AND($D$1="三交代制",AM137&lt;&gt;"準",AM137&lt;&gt;"深",OR(AN137="準",AN137="深"),(NOT(OR(AND(AN137="準",OR(AM137="日",AM137="休",AN$17=1,AND(AO137&lt;&gt;"準",AO137&lt;&gt;"深",AM137="")),OR(AO137="休",AND(AO137="準",OR(AP137="休",AN$17=30,AP$18="×")),AN$17=31,AO$18="×",AO137="")),AND(AN137="深",OR(AM137="休",AN$17=1,AND(AO137&lt;&gt;"準",AO137&lt;&gt;"深",AM137="")),OR(AO137="休",AND(OR(AO137="準",AO137="深"),OR(AP137="休",AN$17=30,AP$18="×")),AN$17=31,AO$18="×",AO137="")))))),40,0))))</f>
        <v>0</v>
      </c>
      <c r="AO278" s="193">
        <f>IF(AND($D$1="二交代制",AO$17&gt;=1,AO$17&lt;=28,AO137="当",AP137="明",AQ137="休",AR137="当"),10,IF(AND($D$1="三交代制",AO$17&gt;=2,AO$17&lt;=30,OR(AO137="準",AO137="深"),OR(AP137="準",AP137="深"),OR(AQ137="準",AQ137="深")),20,IF(AND($D$1="二交代制",OR(AO137="当",AO137="明"),NOT(OR(AND(AO137="当",OR(AP137="明",AO$17=31,AP$18="×"),OR(AQ137="休",AO$17=30,AO$17=31,AQ$18="×")),AND(AO137="明",OR(AN137="当",AO$17=1),OR(AP137="休",AO$17=31,AP$18="×"))))),30,IF(AND($D$1="三交代制",AN137&lt;&gt;"準",AN137&lt;&gt;"深",OR(AO137="準",AO137="深"),(NOT(OR(AND(AO137="準",OR(AN137="日",AN137="休",AO$17=1,AND(AP137&lt;&gt;"準",AP137&lt;&gt;"深",AN137="")),OR(AP137="休",AND(AP137="準",OR(AQ137="休",AO$17=30,AQ$18="×")),AO$17=31,AP$18="×",AP137="")),AND(AO137="深",OR(AN137="休",AO$17=1,AND(AP137&lt;&gt;"準",AP137&lt;&gt;"深",AN137="")),OR(AP137="休",AND(OR(AP137="準",AP137="深"),OR(AQ137="休",AO$17=30,AQ$18="×")),AO$17=31,AP$18="×",AP137="")))))),40,0))))</f>
        <v>0</v>
      </c>
      <c r="AP278" s="100"/>
      <c r="AQ278" s="100"/>
    </row>
    <row r="279" spans="3:43" x14ac:dyDescent="0.4">
      <c r="C279" s="93"/>
      <c r="D279" s="104"/>
      <c r="E279" s="104"/>
      <c r="F279" s="104"/>
      <c r="G279" s="104"/>
      <c r="H279" s="104"/>
      <c r="I279" s="308"/>
      <c r="J279" s="202"/>
      <c r="K279" s="193"/>
      <c r="L279" s="193"/>
      <c r="M279" s="193"/>
      <c r="N279" s="193"/>
      <c r="O279" s="193"/>
      <c r="P279" s="193"/>
      <c r="Q279" s="193"/>
      <c r="R279" s="193"/>
      <c r="S279" s="193"/>
      <c r="T279" s="193"/>
      <c r="U279" s="193"/>
      <c r="V279" s="193"/>
      <c r="W279" s="193"/>
      <c r="X279" s="193"/>
      <c r="Y279" s="193"/>
      <c r="Z279" s="193"/>
      <c r="AA279" s="193"/>
      <c r="AB279" s="193"/>
      <c r="AC279" s="193"/>
      <c r="AD279" s="193"/>
      <c r="AE279" s="193"/>
      <c r="AF279" s="193"/>
      <c r="AG279" s="193"/>
      <c r="AH279" s="193"/>
      <c r="AI279" s="193"/>
      <c r="AJ279" s="193"/>
      <c r="AK279" s="193"/>
      <c r="AL279" s="193"/>
      <c r="AM279" s="193"/>
      <c r="AN279" s="193"/>
      <c r="AO279" s="193"/>
      <c r="AP279" s="100"/>
      <c r="AQ279" s="100"/>
    </row>
    <row r="280" spans="3:43" x14ac:dyDescent="0.4">
      <c r="C280" s="93"/>
      <c r="AP280" s="100"/>
      <c r="AQ280" s="100"/>
    </row>
    <row r="281" spans="3:43" x14ac:dyDescent="0.4">
      <c r="C281" s="93"/>
      <c r="AP281" s="100"/>
      <c r="AQ281" s="100"/>
    </row>
    <row r="282" spans="3:43" x14ac:dyDescent="0.4">
      <c r="C282" s="93"/>
      <c r="AP282" s="100"/>
      <c r="AQ282" s="100"/>
    </row>
    <row r="283" spans="3:43" x14ac:dyDescent="0.4">
      <c r="C283" s="93"/>
      <c r="AP283" s="100"/>
      <c r="AQ283" s="100"/>
    </row>
    <row r="284" spans="3:43" x14ac:dyDescent="0.4">
      <c r="C284" s="93"/>
      <c r="AP284" s="100"/>
      <c r="AQ284" s="100"/>
    </row>
    <row r="285" spans="3:43" x14ac:dyDescent="0.4">
      <c r="C285" s="93"/>
      <c r="AP285" s="100"/>
      <c r="AQ285" s="100"/>
    </row>
    <row r="286" spans="3:43" x14ac:dyDescent="0.4">
      <c r="C286" s="93"/>
      <c r="AP286" s="100"/>
      <c r="AQ286" s="100"/>
    </row>
    <row r="287" spans="3:43" x14ac:dyDescent="0.4">
      <c r="C287" s="93"/>
      <c r="AP287" s="100"/>
      <c r="AQ287" s="100"/>
    </row>
    <row r="288" spans="3:43" x14ac:dyDescent="0.4">
      <c r="C288" s="93"/>
      <c r="AP288" s="100"/>
      <c r="AQ288" s="100"/>
    </row>
    <row r="289" spans="3:43" x14ac:dyDescent="0.4">
      <c r="C289" s="93"/>
      <c r="AP289" s="100"/>
      <c r="AQ289" s="100"/>
    </row>
    <row r="290" spans="3:43" x14ac:dyDescent="0.4">
      <c r="C290" s="93"/>
      <c r="AP290" s="100"/>
      <c r="AQ290" s="100"/>
    </row>
    <row r="291" spans="3:43" x14ac:dyDescent="0.4">
      <c r="C291" s="93"/>
      <c r="AP291" s="100"/>
      <c r="AQ291" s="100"/>
    </row>
    <row r="292" spans="3:43" x14ac:dyDescent="0.4">
      <c r="C292" s="93"/>
      <c r="AP292" s="100"/>
      <c r="AQ292" s="100"/>
    </row>
    <row r="293" spans="3:43" x14ac:dyDescent="0.4">
      <c r="C293" s="93"/>
      <c r="AP293" s="100"/>
      <c r="AQ293" s="100"/>
    </row>
    <row r="294" spans="3:43" x14ac:dyDescent="0.4">
      <c r="C294" s="93"/>
      <c r="AP294" s="100"/>
      <c r="AQ294" s="100"/>
    </row>
    <row r="295" spans="3:43" x14ac:dyDescent="0.4">
      <c r="C295" s="93"/>
      <c r="AP295" s="100"/>
      <c r="AQ295" s="100"/>
    </row>
    <row r="296" spans="3:43" x14ac:dyDescent="0.4">
      <c r="C296" s="93"/>
      <c r="AP296" s="100"/>
      <c r="AQ296" s="100"/>
    </row>
    <row r="297" spans="3:43" x14ac:dyDescent="0.4">
      <c r="C297" s="93"/>
      <c r="AP297" s="100"/>
      <c r="AQ297" s="100"/>
    </row>
    <row r="298" spans="3:43" x14ac:dyDescent="0.4">
      <c r="AP298" s="100"/>
      <c r="AQ298" s="100"/>
    </row>
    <row r="299" spans="3:43" x14ac:dyDescent="0.4">
      <c r="AP299" s="100"/>
      <c r="AQ299" s="100"/>
    </row>
    <row r="300" spans="3:43" x14ac:dyDescent="0.4">
      <c r="AP300" s="100"/>
      <c r="AQ300" s="100"/>
    </row>
    <row r="301" spans="3:43" x14ac:dyDescent="0.4">
      <c r="AP301" s="100"/>
      <c r="AQ301" s="100"/>
    </row>
    <row r="302" spans="3:43" x14ac:dyDescent="0.4">
      <c r="AP302" s="100"/>
      <c r="AQ302" s="100"/>
    </row>
    <row r="303" spans="3:43" x14ac:dyDescent="0.4">
      <c r="AP303" s="100"/>
      <c r="AQ303" s="100"/>
    </row>
    <row r="304" spans="3:43" x14ac:dyDescent="0.4">
      <c r="AP304" s="100"/>
      <c r="AQ304" s="100"/>
    </row>
    <row r="305" spans="42:43" x14ac:dyDescent="0.4">
      <c r="AP305" s="100"/>
      <c r="AQ305" s="100"/>
    </row>
    <row r="306" spans="42:43" x14ac:dyDescent="0.4">
      <c r="AP306" s="100"/>
      <c r="AQ306" s="100"/>
    </row>
    <row r="307" spans="42:43" x14ac:dyDescent="0.4">
      <c r="AP307" s="100"/>
      <c r="AQ307" s="100"/>
    </row>
    <row r="308" spans="42:43" x14ac:dyDescent="0.4">
      <c r="AP308" s="100"/>
      <c r="AQ308" s="100"/>
    </row>
    <row r="309" spans="42:43" x14ac:dyDescent="0.4">
      <c r="AP309" s="100"/>
      <c r="AQ309" s="100"/>
    </row>
    <row r="310" spans="42:43" x14ac:dyDescent="0.4">
      <c r="AP310" s="100"/>
      <c r="AQ310" s="100"/>
    </row>
    <row r="311" spans="42:43" x14ac:dyDescent="0.4">
      <c r="AP311" s="100"/>
      <c r="AQ311" s="100"/>
    </row>
    <row r="312" spans="42:43" x14ac:dyDescent="0.4">
      <c r="AP312" s="100"/>
      <c r="AQ312" s="100"/>
    </row>
    <row r="313" spans="42:43" x14ac:dyDescent="0.4">
      <c r="AP313" s="100"/>
      <c r="AQ313" s="100"/>
    </row>
    <row r="314" spans="42:43" x14ac:dyDescent="0.4">
      <c r="AP314" s="100"/>
      <c r="AQ314" s="100"/>
    </row>
    <row r="315" spans="42:43" x14ac:dyDescent="0.4">
      <c r="AP315" s="100"/>
      <c r="AQ315" s="100"/>
    </row>
    <row r="316" spans="42:43" x14ac:dyDescent="0.4">
      <c r="AP316" s="100"/>
      <c r="AQ316" s="100"/>
    </row>
    <row r="317" spans="42:43" x14ac:dyDescent="0.4">
      <c r="AP317" s="100"/>
      <c r="AQ317" s="100"/>
    </row>
    <row r="318" spans="42:43" x14ac:dyDescent="0.4">
      <c r="AP318" s="100"/>
      <c r="AQ318" s="100"/>
    </row>
    <row r="319" spans="42:43" x14ac:dyDescent="0.4">
      <c r="AP319" s="100"/>
      <c r="AQ319" s="100"/>
    </row>
    <row r="320" spans="42:43" x14ac:dyDescent="0.4">
      <c r="AP320" s="100"/>
      <c r="AQ320" s="100"/>
    </row>
    <row r="321" spans="42:43" x14ac:dyDescent="0.4">
      <c r="AP321" s="100"/>
      <c r="AQ321" s="100"/>
    </row>
    <row r="322" spans="42:43" x14ac:dyDescent="0.4">
      <c r="AP322" s="100"/>
      <c r="AQ322" s="100"/>
    </row>
    <row r="323" spans="42:43" x14ac:dyDescent="0.4">
      <c r="AP323" s="100"/>
      <c r="AQ323" s="100"/>
    </row>
    <row r="324" spans="42:43" x14ac:dyDescent="0.4">
      <c r="AP324" s="100"/>
      <c r="AQ324" s="100"/>
    </row>
    <row r="325" spans="42:43" x14ac:dyDescent="0.4">
      <c r="AP325" s="100"/>
      <c r="AQ325" s="100"/>
    </row>
    <row r="326" spans="42:43" x14ac:dyDescent="0.4">
      <c r="AP326" s="100"/>
      <c r="AQ326" s="100"/>
    </row>
    <row r="327" spans="42:43" x14ac:dyDescent="0.4">
      <c r="AP327" s="100"/>
      <c r="AQ327" s="100"/>
    </row>
    <row r="328" spans="42:43" x14ac:dyDescent="0.4">
      <c r="AP328" s="100"/>
      <c r="AQ328" s="100"/>
    </row>
    <row r="329" spans="42:43" x14ac:dyDescent="0.4">
      <c r="AP329" s="100"/>
      <c r="AQ329" s="100"/>
    </row>
    <row r="330" spans="42:43" x14ac:dyDescent="0.4">
      <c r="AP330" s="100"/>
      <c r="AQ330" s="100"/>
    </row>
    <row r="331" spans="42:43" x14ac:dyDescent="0.4">
      <c r="AP331" s="100"/>
      <c r="AQ331" s="100"/>
    </row>
    <row r="332" spans="42:43" x14ac:dyDescent="0.4">
      <c r="AP332" s="100"/>
      <c r="AQ332" s="100"/>
    </row>
    <row r="333" spans="42:43" x14ac:dyDescent="0.4">
      <c r="AP333" s="100"/>
      <c r="AQ333" s="100"/>
    </row>
    <row r="334" spans="42:43" x14ac:dyDescent="0.4">
      <c r="AP334" s="100"/>
      <c r="AQ334" s="100"/>
    </row>
    <row r="335" spans="42:43" x14ac:dyDescent="0.4">
      <c r="AP335" s="100"/>
      <c r="AQ335" s="100"/>
    </row>
    <row r="336" spans="42:43" x14ac:dyDescent="0.4">
      <c r="AP336" s="100"/>
      <c r="AQ336" s="100"/>
    </row>
    <row r="337" spans="42:43" x14ac:dyDescent="0.4">
      <c r="AP337" s="100"/>
      <c r="AQ337" s="100"/>
    </row>
    <row r="338" spans="42:43" x14ac:dyDescent="0.4">
      <c r="AP338" s="100"/>
      <c r="AQ338" s="100"/>
    </row>
    <row r="339" spans="42:43" x14ac:dyDescent="0.4">
      <c r="AP339" s="100"/>
      <c r="AQ339" s="100"/>
    </row>
    <row r="340" spans="42:43" x14ac:dyDescent="0.4">
      <c r="AP340" s="100"/>
      <c r="AQ340" s="100"/>
    </row>
    <row r="341" spans="42:43" x14ac:dyDescent="0.4">
      <c r="AP341" s="100"/>
      <c r="AQ341" s="100"/>
    </row>
    <row r="342" spans="42:43" x14ac:dyDescent="0.4">
      <c r="AP342" s="100"/>
      <c r="AQ342" s="100"/>
    </row>
    <row r="343" spans="42:43" x14ac:dyDescent="0.4">
      <c r="AP343" s="100"/>
      <c r="AQ343" s="100"/>
    </row>
    <row r="344" spans="42:43" x14ac:dyDescent="0.4">
      <c r="AP344" s="100"/>
      <c r="AQ344" s="100"/>
    </row>
    <row r="345" spans="42:43" x14ac:dyDescent="0.4">
      <c r="AP345" s="100"/>
      <c r="AQ345" s="100"/>
    </row>
    <row r="346" spans="42:43" x14ac:dyDescent="0.4">
      <c r="AP346" s="100"/>
      <c r="AQ346" s="100"/>
    </row>
    <row r="347" spans="42:43" x14ac:dyDescent="0.4">
      <c r="AP347" s="100"/>
      <c r="AQ347" s="100"/>
    </row>
    <row r="348" spans="42:43" x14ac:dyDescent="0.4">
      <c r="AP348" s="100"/>
      <c r="AQ348" s="100"/>
    </row>
    <row r="349" spans="42:43" x14ac:dyDescent="0.4">
      <c r="AP349" s="100"/>
      <c r="AQ349" s="100"/>
    </row>
    <row r="350" spans="42:43" x14ac:dyDescent="0.4">
      <c r="AP350" s="100"/>
      <c r="AQ350" s="100"/>
    </row>
    <row r="351" spans="42:43" x14ac:dyDescent="0.4">
      <c r="AP351" s="100"/>
      <c r="AQ351" s="100"/>
    </row>
    <row r="352" spans="42:43" x14ac:dyDescent="0.4">
      <c r="AP352" s="100"/>
      <c r="AQ352" s="100"/>
    </row>
    <row r="353" spans="42:43" x14ac:dyDescent="0.4">
      <c r="AP353" s="100"/>
      <c r="AQ353" s="100"/>
    </row>
    <row r="354" spans="42:43" x14ac:dyDescent="0.4">
      <c r="AP354" s="100"/>
      <c r="AQ354" s="100"/>
    </row>
    <row r="355" spans="42:43" x14ac:dyDescent="0.4">
      <c r="AP355" s="100"/>
      <c r="AQ355" s="100"/>
    </row>
    <row r="356" spans="42:43" x14ac:dyDescent="0.4">
      <c r="AP356" s="100"/>
      <c r="AQ356" s="100"/>
    </row>
    <row r="357" spans="42:43" x14ac:dyDescent="0.4">
      <c r="AP357" s="100"/>
      <c r="AQ357" s="100"/>
    </row>
    <row r="358" spans="42:43" x14ac:dyDescent="0.4">
      <c r="AP358" s="100"/>
      <c r="AQ358" s="100"/>
    </row>
    <row r="359" spans="42:43" x14ac:dyDescent="0.4">
      <c r="AP359" s="100"/>
      <c r="AQ359" s="100"/>
    </row>
    <row r="360" spans="42:43" x14ac:dyDescent="0.4">
      <c r="AP360" s="100"/>
      <c r="AQ360" s="100"/>
    </row>
    <row r="361" spans="42:43" x14ac:dyDescent="0.4">
      <c r="AP361" s="100"/>
      <c r="AQ361" s="100"/>
    </row>
    <row r="362" spans="42:43" x14ac:dyDescent="0.4">
      <c r="AP362" s="100"/>
      <c r="AQ362" s="100"/>
    </row>
    <row r="363" spans="42:43" x14ac:dyDescent="0.4">
      <c r="AP363" s="100"/>
      <c r="AQ363" s="100"/>
    </row>
    <row r="364" spans="42:43" x14ac:dyDescent="0.4">
      <c r="AP364" s="100"/>
      <c r="AQ364" s="100"/>
    </row>
    <row r="365" spans="42:43" x14ac:dyDescent="0.4">
      <c r="AP365" s="100"/>
      <c r="AQ365" s="100"/>
    </row>
    <row r="366" spans="42:43" x14ac:dyDescent="0.4">
      <c r="AP366" s="100"/>
      <c r="AQ366" s="100"/>
    </row>
    <row r="367" spans="42:43" x14ac:dyDescent="0.4">
      <c r="AP367" s="100"/>
      <c r="AQ367" s="100"/>
    </row>
    <row r="368" spans="42:43" x14ac:dyDescent="0.4">
      <c r="AP368" s="100"/>
      <c r="AQ368" s="100"/>
    </row>
    <row r="369" spans="42:43" x14ac:dyDescent="0.4">
      <c r="AP369" s="100"/>
      <c r="AQ369" s="100"/>
    </row>
    <row r="370" spans="42:43" x14ac:dyDescent="0.4">
      <c r="AP370" s="100"/>
      <c r="AQ370" s="100"/>
    </row>
    <row r="371" spans="42:43" x14ac:dyDescent="0.4">
      <c r="AP371" s="100"/>
      <c r="AQ371" s="100"/>
    </row>
    <row r="372" spans="42:43" x14ac:dyDescent="0.4">
      <c r="AP372" s="100"/>
      <c r="AQ372" s="100"/>
    </row>
    <row r="373" spans="42:43" x14ac:dyDescent="0.4">
      <c r="AP373" s="100"/>
      <c r="AQ373" s="100"/>
    </row>
    <row r="374" spans="42:43" x14ac:dyDescent="0.4">
      <c r="AP374" s="100"/>
      <c r="AQ374" s="100"/>
    </row>
    <row r="375" spans="42:43" x14ac:dyDescent="0.4">
      <c r="AP375" s="100"/>
      <c r="AQ375" s="100"/>
    </row>
    <row r="376" spans="42:43" x14ac:dyDescent="0.4">
      <c r="AP376" s="100"/>
      <c r="AQ376" s="100"/>
    </row>
    <row r="377" spans="42:43" x14ac:dyDescent="0.4">
      <c r="AP377" s="100"/>
      <c r="AQ377" s="100"/>
    </row>
    <row r="378" spans="42:43" x14ac:dyDescent="0.4">
      <c r="AP378" s="100"/>
      <c r="AQ378" s="100"/>
    </row>
    <row r="379" spans="42:43" x14ac:dyDescent="0.4">
      <c r="AP379" s="100"/>
      <c r="AQ379" s="100"/>
    </row>
    <row r="380" spans="42:43" x14ac:dyDescent="0.4">
      <c r="AP380" s="100"/>
      <c r="AQ380" s="100"/>
    </row>
    <row r="381" spans="42:43" x14ac:dyDescent="0.4">
      <c r="AP381" s="100"/>
      <c r="AQ381" s="100"/>
    </row>
    <row r="382" spans="42:43" x14ac:dyDescent="0.4">
      <c r="AP382" s="100"/>
      <c r="AQ382" s="100"/>
    </row>
    <row r="383" spans="42:43" x14ac:dyDescent="0.4">
      <c r="AP383" s="100"/>
      <c r="AQ383" s="100"/>
    </row>
    <row r="384" spans="42:43" x14ac:dyDescent="0.4">
      <c r="AP384" s="100"/>
      <c r="AQ384" s="100"/>
    </row>
    <row r="385" spans="42:43" x14ac:dyDescent="0.4">
      <c r="AP385" s="100"/>
      <c r="AQ385" s="100"/>
    </row>
    <row r="386" spans="42:43" x14ac:dyDescent="0.4">
      <c r="AP386" s="100"/>
      <c r="AQ386" s="100"/>
    </row>
    <row r="387" spans="42:43" x14ac:dyDescent="0.4">
      <c r="AP387" s="100"/>
      <c r="AQ387" s="100"/>
    </row>
    <row r="388" spans="42:43" x14ac:dyDescent="0.4">
      <c r="AP388" s="100"/>
      <c r="AQ388" s="100"/>
    </row>
    <row r="389" spans="42:43" x14ac:dyDescent="0.4">
      <c r="AP389" s="100"/>
      <c r="AQ389" s="100"/>
    </row>
    <row r="390" spans="42:43" x14ac:dyDescent="0.4">
      <c r="AP390" s="100"/>
      <c r="AQ390" s="100"/>
    </row>
    <row r="391" spans="42:43" x14ac:dyDescent="0.4">
      <c r="AP391" s="100"/>
      <c r="AQ391" s="100"/>
    </row>
    <row r="392" spans="42:43" x14ac:dyDescent="0.4">
      <c r="AP392" s="100"/>
      <c r="AQ392" s="100"/>
    </row>
    <row r="393" spans="42:43" x14ac:dyDescent="0.4">
      <c r="AP393" s="100"/>
      <c r="AQ393" s="100"/>
    </row>
    <row r="394" spans="42:43" x14ac:dyDescent="0.4">
      <c r="AP394" s="100"/>
      <c r="AQ394" s="100"/>
    </row>
    <row r="395" spans="42:43" x14ac:dyDescent="0.4">
      <c r="AP395" s="100"/>
      <c r="AQ395" s="100"/>
    </row>
    <row r="396" spans="42:43" x14ac:dyDescent="0.4">
      <c r="AP396" s="100"/>
      <c r="AQ396" s="100"/>
    </row>
    <row r="397" spans="42:43" x14ac:dyDescent="0.4">
      <c r="AP397" s="100"/>
      <c r="AQ397" s="100"/>
    </row>
    <row r="398" spans="42:43" x14ac:dyDescent="0.4">
      <c r="AP398" s="100"/>
      <c r="AQ398" s="100"/>
    </row>
    <row r="399" spans="42:43" x14ac:dyDescent="0.4">
      <c r="AP399" s="100"/>
      <c r="AQ399" s="100"/>
    </row>
    <row r="400" spans="42:43" x14ac:dyDescent="0.4">
      <c r="AP400" s="100"/>
      <c r="AQ400" s="100"/>
    </row>
    <row r="401" spans="42:43" x14ac:dyDescent="0.4">
      <c r="AP401" s="100"/>
      <c r="AQ401" s="100"/>
    </row>
    <row r="402" spans="42:43" x14ac:dyDescent="0.4">
      <c r="AP402" s="100"/>
      <c r="AQ402" s="100"/>
    </row>
    <row r="403" spans="42:43" x14ac:dyDescent="0.4">
      <c r="AP403" s="100"/>
      <c r="AQ403" s="100"/>
    </row>
    <row r="404" spans="42:43" x14ac:dyDescent="0.4">
      <c r="AP404" s="100"/>
      <c r="AQ404" s="100"/>
    </row>
    <row r="405" spans="42:43" x14ac:dyDescent="0.4">
      <c r="AP405" s="100"/>
      <c r="AQ405" s="100"/>
    </row>
    <row r="406" spans="42:43" x14ac:dyDescent="0.4">
      <c r="AP406" s="100"/>
      <c r="AQ406" s="100"/>
    </row>
    <row r="407" spans="42:43" x14ac:dyDescent="0.4">
      <c r="AP407" s="100"/>
      <c r="AQ407" s="100"/>
    </row>
    <row r="408" spans="42:43" x14ac:dyDescent="0.4">
      <c r="AP408" s="100"/>
      <c r="AQ408" s="100"/>
    </row>
    <row r="409" spans="42:43" x14ac:dyDescent="0.4">
      <c r="AP409" s="100"/>
      <c r="AQ409" s="100"/>
    </row>
    <row r="410" spans="42:43" x14ac:dyDescent="0.4">
      <c r="AP410" s="100"/>
      <c r="AQ410" s="100"/>
    </row>
    <row r="411" spans="42:43" x14ac:dyDescent="0.4">
      <c r="AP411" s="100"/>
      <c r="AQ411" s="100"/>
    </row>
    <row r="412" spans="42:43" x14ac:dyDescent="0.4">
      <c r="AP412" s="100"/>
      <c r="AQ412" s="100"/>
    </row>
    <row r="413" spans="42:43" x14ac:dyDescent="0.4">
      <c r="AP413" s="100"/>
      <c r="AQ413" s="100"/>
    </row>
    <row r="414" spans="42:43" x14ac:dyDescent="0.4">
      <c r="AP414" s="100"/>
      <c r="AQ414" s="100"/>
    </row>
    <row r="415" spans="42:43" x14ac:dyDescent="0.4">
      <c r="AP415" s="100"/>
      <c r="AQ415" s="100"/>
    </row>
    <row r="416" spans="42:43" x14ac:dyDescent="0.4">
      <c r="AP416" s="100"/>
      <c r="AQ416" s="100"/>
    </row>
    <row r="417" spans="4:43" x14ac:dyDescent="0.4">
      <c r="AP417" s="100"/>
      <c r="AQ417" s="100"/>
    </row>
    <row r="418" spans="4:43" x14ac:dyDescent="0.4">
      <c r="AP418" s="100"/>
      <c r="AQ418" s="100"/>
    </row>
    <row r="419" spans="4:43" x14ac:dyDescent="0.4">
      <c r="AP419" s="100"/>
      <c r="AQ419" s="100"/>
    </row>
    <row r="420" spans="4:43" x14ac:dyDescent="0.4">
      <c r="AP420" s="100"/>
      <c r="AQ420" s="100"/>
    </row>
    <row r="421" spans="4:43" x14ac:dyDescent="0.4">
      <c r="AP421" s="100"/>
      <c r="AQ421" s="100"/>
    </row>
    <row r="422" spans="4:43" x14ac:dyDescent="0.4">
      <c r="AP422" s="100"/>
      <c r="AQ422" s="100"/>
    </row>
    <row r="423" spans="4:43" x14ac:dyDescent="0.4">
      <c r="D423" s="92"/>
      <c r="E423" s="100"/>
      <c r="F423" s="100"/>
      <c r="G423" s="100"/>
      <c r="H423" s="100"/>
      <c r="I423" s="100"/>
      <c r="J423" s="100"/>
      <c r="K423" s="100"/>
      <c r="L423" s="100"/>
      <c r="M423" s="100"/>
      <c r="N423" s="100"/>
      <c r="O423" s="100"/>
      <c r="P423" s="100"/>
      <c r="Q423" s="100"/>
      <c r="R423" s="100"/>
      <c r="S423" s="100"/>
      <c r="T423" s="100"/>
      <c r="U423" s="100"/>
      <c r="V423" s="100"/>
      <c r="W423" s="100"/>
      <c r="X423" s="100"/>
      <c r="Y423" s="100"/>
      <c r="Z423" s="100"/>
      <c r="AA423" s="100"/>
      <c r="AB423" s="100"/>
      <c r="AC423" s="100"/>
      <c r="AD423" s="100"/>
      <c r="AE423" s="100"/>
      <c r="AF423" s="100"/>
      <c r="AG423" s="100"/>
      <c r="AH423" s="100"/>
      <c r="AI423" s="100"/>
      <c r="AJ423" s="100"/>
      <c r="AK423" s="100"/>
      <c r="AL423" s="100"/>
      <c r="AM423" s="100"/>
      <c r="AN423" s="100"/>
      <c r="AO423" s="100"/>
      <c r="AP423" s="100"/>
      <c r="AQ423" s="100"/>
    </row>
    <row r="424" spans="4:43" x14ac:dyDescent="0.4">
      <c r="D424" s="92"/>
      <c r="E424" s="100"/>
      <c r="F424" s="100"/>
      <c r="G424" s="100"/>
      <c r="H424" s="100"/>
      <c r="I424" s="100"/>
      <c r="J424" s="100"/>
      <c r="K424" s="100"/>
      <c r="L424" s="100"/>
      <c r="M424" s="100"/>
      <c r="N424" s="100"/>
      <c r="O424" s="100"/>
      <c r="P424" s="100"/>
      <c r="Q424" s="100"/>
      <c r="R424" s="100"/>
      <c r="S424" s="100"/>
      <c r="T424" s="100"/>
      <c r="U424" s="100"/>
      <c r="V424" s="100"/>
      <c r="W424" s="100"/>
      <c r="X424" s="100"/>
      <c r="Y424" s="100"/>
      <c r="Z424" s="100"/>
      <c r="AA424" s="100"/>
      <c r="AB424" s="100"/>
      <c r="AC424" s="100"/>
      <c r="AD424" s="100"/>
      <c r="AE424" s="100"/>
      <c r="AF424" s="100"/>
      <c r="AG424" s="100"/>
      <c r="AH424" s="100"/>
      <c r="AI424" s="100"/>
      <c r="AJ424" s="100"/>
      <c r="AK424" s="100"/>
      <c r="AL424" s="100"/>
      <c r="AM424" s="100"/>
      <c r="AN424" s="100"/>
      <c r="AO424" s="100"/>
      <c r="AP424" s="100"/>
      <c r="AQ424" s="100"/>
    </row>
    <row r="425" spans="4:43" x14ac:dyDescent="0.4">
      <c r="D425" s="92"/>
      <c r="E425" s="100"/>
      <c r="F425" s="100"/>
      <c r="G425" s="100"/>
      <c r="H425" s="100"/>
      <c r="I425" s="100"/>
      <c r="J425" s="100"/>
      <c r="K425" s="100"/>
      <c r="L425" s="100"/>
      <c r="M425" s="100"/>
      <c r="N425" s="100"/>
      <c r="O425" s="100"/>
      <c r="P425" s="100"/>
      <c r="Q425" s="100"/>
      <c r="R425" s="100"/>
      <c r="S425" s="100"/>
      <c r="T425" s="100"/>
      <c r="U425" s="100"/>
      <c r="V425" s="100"/>
      <c r="W425" s="100"/>
      <c r="X425" s="100"/>
      <c r="Y425" s="100"/>
      <c r="Z425" s="100"/>
      <c r="AA425" s="100"/>
      <c r="AB425" s="100"/>
      <c r="AC425" s="100"/>
      <c r="AD425" s="100"/>
      <c r="AE425" s="100"/>
      <c r="AF425" s="100"/>
      <c r="AG425" s="100"/>
      <c r="AH425" s="100"/>
      <c r="AI425" s="100"/>
      <c r="AJ425" s="100"/>
      <c r="AK425" s="100"/>
      <c r="AL425" s="100"/>
      <c r="AM425" s="100"/>
      <c r="AN425" s="100"/>
      <c r="AO425" s="100"/>
      <c r="AP425" s="100"/>
      <c r="AQ425" s="100"/>
    </row>
    <row r="426" spans="4:43" x14ac:dyDescent="0.4">
      <c r="D426" s="92"/>
      <c r="E426" s="100"/>
      <c r="F426" s="100"/>
      <c r="G426" s="100"/>
      <c r="H426" s="100"/>
      <c r="I426" s="100"/>
      <c r="J426" s="100"/>
      <c r="K426" s="100"/>
      <c r="L426" s="100"/>
      <c r="M426" s="100"/>
      <c r="N426" s="100"/>
      <c r="O426" s="100"/>
      <c r="P426" s="100"/>
      <c r="Q426" s="100"/>
      <c r="R426" s="100"/>
      <c r="S426" s="100"/>
      <c r="T426" s="100"/>
      <c r="U426" s="100"/>
      <c r="V426" s="100"/>
      <c r="W426" s="100"/>
      <c r="X426" s="100"/>
      <c r="Y426" s="100"/>
      <c r="Z426" s="100"/>
      <c r="AA426" s="100"/>
      <c r="AB426" s="100"/>
      <c r="AC426" s="100"/>
      <c r="AD426" s="100"/>
      <c r="AE426" s="100"/>
      <c r="AF426" s="100"/>
      <c r="AG426" s="100"/>
      <c r="AH426" s="100"/>
      <c r="AI426" s="100"/>
      <c r="AJ426" s="100"/>
      <c r="AK426" s="100"/>
      <c r="AL426" s="100"/>
      <c r="AM426" s="100"/>
      <c r="AN426" s="100"/>
      <c r="AO426" s="100"/>
      <c r="AP426" s="100"/>
      <c r="AQ426" s="100"/>
    </row>
    <row r="427" spans="4:43" x14ac:dyDescent="0.4">
      <c r="D427" s="92"/>
      <c r="E427" s="100"/>
      <c r="F427" s="100"/>
      <c r="G427" s="100"/>
      <c r="H427" s="100"/>
      <c r="I427" s="100"/>
      <c r="J427" s="100"/>
      <c r="K427" s="100"/>
      <c r="L427" s="100"/>
      <c r="M427" s="100"/>
      <c r="N427" s="100"/>
      <c r="O427" s="100"/>
      <c r="P427" s="100"/>
      <c r="Q427" s="100"/>
      <c r="R427" s="100"/>
      <c r="S427" s="100"/>
      <c r="T427" s="100"/>
      <c r="U427" s="100"/>
      <c r="V427" s="100"/>
      <c r="W427" s="100"/>
      <c r="X427" s="100"/>
      <c r="Y427" s="100"/>
      <c r="Z427" s="100"/>
      <c r="AA427" s="100"/>
      <c r="AB427" s="100"/>
      <c r="AC427" s="100"/>
      <c r="AD427" s="100"/>
      <c r="AE427" s="100"/>
      <c r="AF427" s="100"/>
      <c r="AG427" s="100"/>
      <c r="AH427" s="100"/>
      <c r="AI427" s="100"/>
      <c r="AJ427" s="100"/>
      <c r="AK427" s="100"/>
      <c r="AL427" s="100"/>
      <c r="AM427" s="100"/>
      <c r="AN427" s="100"/>
      <c r="AO427" s="100"/>
      <c r="AP427" s="100"/>
      <c r="AQ427" s="100"/>
    </row>
    <row r="428" spans="4:43" x14ac:dyDescent="0.4">
      <c r="D428" s="92"/>
      <c r="E428" s="100"/>
      <c r="F428" s="100"/>
      <c r="G428" s="100"/>
      <c r="H428" s="100"/>
      <c r="I428" s="100"/>
      <c r="J428" s="100"/>
      <c r="K428" s="100"/>
      <c r="L428" s="100"/>
      <c r="M428" s="100"/>
      <c r="N428" s="100"/>
      <c r="O428" s="100"/>
      <c r="P428" s="100"/>
      <c r="Q428" s="100"/>
      <c r="R428" s="100"/>
      <c r="S428" s="100"/>
      <c r="T428" s="100"/>
      <c r="U428" s="100"/>
      <c r="V428" s="100"/>
      <c r="W428" s="100"/>
      <c r="X428" s="100"/>
      <c r="Y428" s="100"/>
      <c r="Z428" s="100"/>
      <c r="AA428" s="100"/>
      <c r="AB428" s="100"/>
      <c r="AC428" s="100"/>
      <c r="AD428" s="100"/>
      <c r="AE428" s="100"/>
      <c r="AF428" s="100"/>
      <c r="AG428" s="100"/>
      <c r="AH428" s="100"/>
      <c r="AI428" s="100"/>
      <c r="AJ428" s="100"/>
      <c r="AK428" s="100"/>
      <c r="AL428" s="100"/>
      <c r="AM428" s="100"/>
      <c r="AN428" s="100"/>
      <c r="AO428" s="100"/>
      <c r="AP428" s="100"/>
      <c r="AQ428" s="100"/>
    </row>
    <row r="429" spans="4:43" x14ac:dyDescent="0.4">
      <c r="D429" s="92"/>
      <c r="E429" s="100"/>
      <c r="F429" s="100"/>
      <c r="G429" s="100"/>
      <c r="H429" s="100"/>
      <c r="I429" s="100"/>
      <c r="J429" s="100"/>
      <c r="K429" s="100"/>
      <c r="L429" s="100"/>
      <c r="M429" s="100"/>
      <c r="N429" s="100"/>
      <c r="O429" s="100"/>
      <c r="P429" s="100"/>
      <c r="Q429" s="100"/>
      <c r="R429" s="100"/>
      <c r="S429" s="100"/>
      <c r="T429" s="100"/>
      <c r="U429" s="100"/>
      <c r="V429" s="100"/>
      <c r="W429" s="100"/>
      <c r="X429" s="100"/>
      <c r="Y429" s="100"/>
      <c r="Z429" s="100"/>
      <c r="AA429" s="100"/>
      <c r="AB429" s="100"/>
      <c r="AC429" s="100"/>
      <c r="AD429" s="100"/>
      <c r="AE429" s="100"/>
      <c r="AF429" s="100"/>
      <c r="AG429" s="100"/>
      <c r="AH429" s="100"/>
      <c r="AI429" s="100"/>
      <c r="AJ429" s="100"/>
      <c r="AK429" s="100"/>
      <c r="AL429" s="100"/>
      <c r="AM429" s="100"/>
      <c r="AN429" s="100"/>
      <c r="AO429" s="100"/>
      <c r="AP429" s="100"/>
      <c r="AQ429" s="100"/>
    </row>
    <row r="430" spans="4:43" x14ac:dyDescent="0.4">
      <c r="D430" s="92"/>
      <c r="E430" s="100"/>
      <c r="F430" s="100"/>
      <c r="G430" s="100"/>
      <c r="H430" s="100"/>
      <c r="I430" s="100"/>
      <c r="J430" s="100"/>
      <c r="K430" s="100"/>
      <c r="L430" s="100"/>
      <c r="M430" s="100"/>
      <c r="N430" s="100"/>
      <c r="O430" s="100"/>
      <c r="P430" s="100"/>
      <c r="Q430" s="100"/>
      <c r="R430" s="100"/>
      <c r="S430" s="100"/>
      <c r="T430" s="100"/>
      <c r="U430" s="100"/>
      <c r="V430" s="100"/>
      <c r="W430" s="100"/>
      <c r="X430" s="100"/>
      <c r="Y430" s="100"/>
      <c r="Z430" s="100"/>
      <c r="AA430" s="100"/>
      <c r="AB430" s="100"/>
      <c r="AC430" s="100"/>
      <c r="AD430" s="100"/>
      <c r="AE430" s="100"/>
      <c r="AF430" s="100"/>
      <c r="AG430" s="100"/>
      <c r="AH430" s="100"/>
      <c r="AI430" s="100"/>
      <c r="AJ430" s="100"/>
      <c r="AK430" s="100"/>
      <c r="AL430" s="100"/>
      <c r="AM430" s="100"/>
      <c r="AN430" s="100"/>
      <c r="AO430" s="100"/>
      <c r="AP430" s="100"/>
      <c r="AQ430" s="100"/>
    </row>
    <row r="431" spans="4:43" x14ac:dyDescent="0.4">
      <c r="D431" s="92"/>
      <c r="E431" s="100"/>
      <c r="F431" s="100"/>
      <c r="G431" s="100"/>
      <c r="H431" s="100"/>
      <c r="I431" s="100"/>
      <c r="J431" s="100"/>
      <c r="K431" s="100"/>
      <c r="L431" s="100"/>
      <c r="M431" s="100"/>
      <c r="N431" s="100"/>
      <c r="O431" s="100"/>
      <c r="P431" s="100"/>
      <c r="Q431" s="100"/>
      <c r="R431" s="100"/>
      <c r="S431" s="100"/>
      <c r="T431" s="100"/>
      <c r="U431" s="100"/>
      <c r="V431" s="100"/>
      <c r="W431" s="100"/>
      <c r="X431" s="100"/>
      <c r="Y431" s="100"/>
      <c r="Z431" s="100"/>
      <c r="AA431" s="100"/>
      <c r="AB431" s="100"/>
      <c r="AC431" s="100"/>
      <c r="AD431" s="100"/>
      <c r="AE431" s="100"/>
      <c r="AF431" s="100"/>
      <c r="AG431" s="100"/>
      <c r="AH431" s="100"/>
      <c r="AI431" s="100"/>
      <c r="AJ431" s="100"/>
      <c r="AK431" s="100"/>
      <c r="AL431" s="100"/>
      <c r="AM431" s="100"/>
      <c r="AN431" s="100"/>
      <c r="AO431" s="100"/>
      <c r="AP431" s="100"/>
      <c r="AQ431" s="100"/>
    </row>
    <row r="432" spans="4:43" x14ac:dyDescent="0.4">
      <c r="D432" s="92"/>
      <c r="E432" s="100"/>
      <c r="F432" s="100"/>
      <c r="G432" s="100"/>
      <c r="H432" s="100"/>
      <c r="I432" s="100"/>
      <c r="J432" s="100"/>
      <c r="K432" s="100"/>
      <c r="L432" s="100"/>
      <c r="M432" s="100"/>
      <c r="N432" s="100"/>
      <c r="O432" s="100"/>
      <c r="P432" s="100"/>
      <c r="Q432" s="100"/>
      <c r="R432" s="100"/>
      <c r="S432" s="100"/>
      <c r="T432" s="100"/>
      <c r="U432" s="100"/>
      <c r="V432" s="100"/>
      <c r="W432" s="100"/>
      <c r="X432" s="100"/>
      <c r="Y432" s="100"/>
      <c r="Z432" s="100"/>
      <c r="AA432" s="100"/>
      <c r="AB432" s="100"/>
      <c r="AC432" s="100"/>
      <c r="AD432" s="100"/>
      <c r="AE432" s="100"/>
      <c r="AF432" s="100"/>
      <c r="AG432" s="100"/>
      <c r="AH432" s="100"/>
      <c r="AI432" s="100"/>
      <c r="AJ432" s="100"/>
      <c r="AK432" s="100"/>
      <c r="AL432" s="100"/>
      <c r="AM432" s="100"/>
      <c r="AN432" s="100"/>
      <c r="AO432" s="100"/>
      <c r="AP432" s="100"/>
      <c r="AQ432" s="100"/>
    </row>
    <row r="433" spans="4:43" x14ac:dyDescent="0.4">
      <c r="D433" s="92"/>
      <c r="E433" s="100"/>
      <c r="F433" s="100"/>
      <c r="G433" s="100"/>
      <c r="H433" s="100"/>
      <c r="I433" s="100"/>
      <c r="J433" s="100"/>
      <c r="K433" s="100"/>
      <c r="L433" s="100"/>
      <c r="M433" s="100"/>
      <c r="N433" s="100"/>
      <c r="O433" s="100"/>
      <c r="P433" s="100"/>
      <c r="Q433" s="100"/>
      <c r="R433" s="100"/>
      <c r="S433" s="100"/>
      <c r="T433" s="100"/>
      <c r="U433" s="100"/>
      <c r="V433" s="100"/>
      <c r="W433" s="100"/>
      <c r="X433" s="100"/>
      <c r="Y433" s="100"/>
      <c r="Z433" s="100"/>
      <c r="AA433" s="100"/>
      <c r="AB433" s="100"/>
      <c r="AC433" s="100"/>
      <c r="AD433" s="100"/>
      <c r="AE433" s="100"/>
      <c r="AF433" s="100"/>
      <c r="AG433" s="100"/>
      <c r="AH433" s="100"/>
      <c r="AI433" s="100"/>
      <c r="AJ433" s="100"/>
      <c r="AK433" s="100"/>
      <c r="AL433" s="100"/>
      <c r="AM433" s="100"/>
      <c r="AN433" s="100"/>
      <c r="AO433" s="100"/>
      <c r="AP433" s="100"/>
      <c r="AQ433" s="100"/>
    </row>
    <row r="434" spans="4:43" x14ac:dyDescent="0.4">
      <c r="D434" s="92"/>
      <c r="E434" s="100"/>
      <c r="F434" s="100"/>
      <c r="G434" s="100"/>
      <c r="H434" s="100"/>
      <c r="I434" s="100"/>
      <c r="J434" s="100"/>
      <c r="K434" s="100"/>
      <c r="L434" s="100"/>
      <c r="M434" s="100"/>
      <c r="N434" s="100"/>
      <c r="O434" s="100"/>
      <c r="P434" s="100"/>
      <c r="Q434" s="100"/>
      <c r="R434" s="100"/>
      <c r="S434" s="100"/>
      <c r="T434" s="100"/>
      <c r="U434" s="100"/>
      <c r="V434" s="100"/>
      <c r="W434" s="100"/>
      <c r="X434" s="100"/>
      <c r="Y434" s="100"/>
      <c r="Z434" s="100"/>
      <c r="AA434" s="100"/>
      <c r="AB434" s="100"/>
      <c r="AC434" s="100"/>
      <c r="AD434" s="100"/>
      <c r="AE434" s="100"/>
      <c r="AF434" s="100"/>
      <c r="AG434" s="100"/>
      <c r="AH434" s="100"/>
      <c r="AI434" s="100"/>
      <c r="AJ434" s="100"/>
      <c r="AK434" s="100"/>
      <c r="AL434" s="100"/>
      <c r="AM434" s="100"/>
      <c r="AN434" s="100"/>
      <c r="AO434" s="100"/>
      <c r="AP434" s="100"/>
      <c r="AQ434" s="100"/>
    </row>
    <row r="435" spans="4:43" x14ac:dyDescent="0.4">
      <c r="D435" s="92"/>
      <c r="E435" s="100"/>
      <c r="F435" s="100"/>
      <c r="G435" s="100"/>
      <c r="H435" s="100"/>
      <c r="I435" s="100"/>
      <c r="J435" s="100"/>
      <c r="K435" s="100"/>
      <c r="L435" s="100"/>
      <c r="M435" s="100"/>
      <c r="N435" s="100"/>
      <c r="O435" s="100"/>
      <c r="P435" s="100"/>
      <c r="Q435" s="100"/>
      <c r="R435" s="100"/>
      <c r="S435" s="100"/>
      <c r="T435" s="100"/>
      <c r="U435" s="100"/>
      <c r="V435" s="100"/>
      <c r="W435" s="100"/>
      <c r="X435" s="100"/>
      <c r="Y435" s="100"/>
      <c r="Z435" s="100"/>
      <c r="AA435" s="100"/>
      <c r="AB435" s="100"/>
      <c r="AC435" s="100"/>
      <c r="AD435" s="100"/>
      <c r="AE435" s="100"/>
      <c r="AF435" s="100"/>
      <c r="AG435" s="100"/>
      <c r="AH435" s="100"/>
      <c r="AI435" s="100"/>
      <c r="AJ435" s="100"/>
      <c r="AK435" s="100"/>
      <c r="AL435" s="100"/>
      <c r="AM435" s="100"/>
      <c r="AN435" s="100"/>
      <c r="AO435" s="100"/>
      <c r="AP435" s="100"/>
      <c r="AQ435" s="100"/>
    </row>
    <row r="436" spans="4:43" x14ac:dyDescent="0.4">
      <c r="D436" s="92"/>
      <c r="E436" s="100"/>
      <c r="F436" s="100"/>
      <c r="G436" s="100"/>
      <c r="H436" s="100"/>
      <c r="I436" s="100"/>
      <c r="J436" s="100"/>
      <c r="K436" s="100"/>
      <c r="L436" s="100"/>
      <c r="M436" s="100"/>
      <c r="N436" s="100"/>
      <c r="O436" s="100"/>
      <c r="P436" s="100"/>
      <c r="Q436" s="100"/>
      <c r="R436" s="100"/>
      <c r="S436" s="100"/>
      <c r="T436" s="100"/>
      <c r="U436" s="100"/>
      <c r="V436" s="100"/>
      <c r="W436" s="100"/>
      <c r="X436" s="100"/>
      <c r="Y436" s="100"/>
      <c r="Z436" s="100"/>
      <c r="AA436" s="100"/>
      <c r="AB436" s="100"/>
      <c r="AC436" s="100"/>
      <c r="AD436" s="100"/>
      <c r="AE436" s="100"/>
      <c r="AF436" s="100"/>
      <c r="AG436" s="100"/>
      <c r="AH436" s="100"/>
      <c r="AI436" s="100"/>
      <c r="AJ436" s="100"/>
      <c r="AK436" s="100"/>
      <c r="AL436" s="100"/>
      <c r="AM436" s="100"/>
      <c r="AN436" s="100"/>
      <c r="AO436" s="100"/>
      <c r="AP436" s="100"/>
      <c r="AQ436" s="100"/>
    </row>
    <row r="437" spans="4:43" x14ac:dyDescent="0.4">
      <c r="D437" s="92"/>
      <c r="E437" s="100"/>
      <c r="F437" s="100"/>
      <c r="G437" s="100"/>
      <c r="H437" s="100"/>
      <c r="I437" s="100"/>
      <c r="J437" s="100"/>
      <c r="K437" s="100"/>
      <c r="L437" s="100"/>
      <c r="M437" s="100"/>
      <c r="N437" s="100"/>
      <c r="O437" s="100"/>
      <c r="P437" s="100"/>
      <c r="Q437" s="100"/>
      <c r="R437" s="100"/>
      <c r="S437" s="100"/>
      <c r="T437" s="100"/>
      <c r="U437" s="100"/>
      <c r="V437" s="100"/>
      <c r="W437" s="100"/>
      <c r="X437" s="100"/>
      <c r="Y437" s="100"/>
      <c r="Z437" s="100"/>
      <c r="AA437" s="100"/>
      <c r="AB437" s="100"/>
      <c r="AC437" s="100"/>
      <c r="AD437" s="100"/>
      <c r="AE437" s="100"/>
      <c r="AF437" s="100"/>
      <c r="AG437" s="100"/>
      <c r="AH437" s="100"/>
      <c r="AI437" s="100"/>
      <c r="AJ437" s="100"/>
      <c r="AK437" s="100"/>
      <c r="AL437" s="100"/>
      <c r="AM437" s="100"/>
      <c r="AN437" s="100"/>
      <c r="AO437" s="100"/>
      <c r="AP437" s="100"/>
      <c r="AQ437" s="100"/>
    </row>
    <row r="438" spans="4:43" x14ac:dyDescent="0.4">
      <c r="D438" s="92"/>
      <c r="E438" s="100"/>
      <c r="F438" s="100"/>
      <c r="G438" s="100"/>
      <c r="H438" s="100"/>
      <c r="I438" s="100"/>
      <c r="J438" s="100"/>
      <c r="K438" s="100"/>
      <c r="L438" s="100"/>
      <c r="M438" s="100"/>
      <c r="N438" s="100"/>
      <c r="O438" s="100"/>
      <c r="P438" s="100"/>
      <c r="Q438" s="100"/>
      <c r="R438" s="100"/>
      <c r="S438" s="100"/>
      <c r="T438" s="100"/>
      <c r="U438" s="100"/>
      <c r="V438" s="100"/>
      <c r="W438" s="100"/>
      <c r="X438" s="100"/>
      <c r="Y438" s="100"/>
      <c r="Z438" s="100"/>
      <c r="AA438" s="100"/>
      <c r="AB438" s="100"/>
      <c r="AC438" s="100"/>
      <c r="AD438" s="100"/>
      <c r="AE438" s="100"/>
      <c r="AF438" s="100"/>
      <c r="AG438" s="100"/>
      <c r="AH438" s="100"/>
      <c r="AI438" s="100"/>
      <c r="AJ438" s="100"/>
      <c r="AK438" s="100"/>
      <c r="AL438" s="100"/>
      <c r="AM438" s="100"/>
      <c r="AN438" s="100"/>
      <c r="AO438" s="100"/>
      <c r="AP438" s="100"/>
      <c r="AQ438" s="100"/>
    </row>
    <row r="439" spans="4:43" x14ac:dyDescent="0.4">
      <c r="D439" s="92"/>
      <c r="E439" s="100"/>
      <c r="F439" s="100"/>
      <c r="G439" s="100"/>
      <c r="H439" s="100"/>
      <c r="I439" s="100"/>
      <c r="J439" s="100"/>
      <c r="K439" s="100"/>
      <c r="L439" s="100"/>
      <c r="M439" s="100"/>
      <c r="N439" s="100"/>
      <c r="O439" s="100"/>
      <c r="P439" s="100"/>
      <c r="Q439" s="100"/>
      <c r="R439" s="100"/>
      <c r="S439" s="100"/>
      <c r="T439" s="100"/>
      <c r="U439" s="100"/>
      <c r="V439" s="100"/>
      <c r="W439" s="100"/>
      <c r="X439" s="100"/>
      <c r="Y439" s="100"/>
      <c r="Z439" s="100"/>
      <c r="AA439" s="100"/>
      <c r="AB439" s="100"/>
      <c r="AC439" s="100"/>
      <c r="AD439" s="100"/>
      <c r="AE439" s="100"/>
      <c r="AF439" s="100"/>
      <c r="AG439" s="100"/>
      <c r="AH439" s="100"/>
      <c r="AI439" s="100"/>
      <c r="AJ439" s="100"/>
      <c r="AK439" s="100"/>
      <c r="AL439" s="100"/>
      <c r="AM439" s="100"/>
      <c r="AN439" s="100"/>
      <c r="AO439" s="100"/>
      <c r="AP439" s="100"/>
      <c r="AQ439" s="100"/>
    </row>
    <row r="440" spans="4:43" x14ac:dyDescent="0.4">
      <c r="D440" s="92"/>
      <c r="E440" s="100"/>
      <c r="F440" s="100"/>
      <c r="G440" s="100"/>
      <c r="H440" s="100"/>
      <c r="I440" s="100"/>
      <c r="J440" s="100"/>
      <c r="K440" s="100"/>
      <c r="L440" s="100"/>
      <c r="M440" s="100"/>
      <c r="N440" s="100"/>
      <c r="O440" s="100"/>
      <c r="P440" s="100"/>
      <c r="Q440" s="100"/>
      <c r="R440" s="100"/>
      <c r="S440" s="100"/>
      <c r="T440" s="100"/>
      <c r="U440" s="100"/>
      <c r="V440" s="100"/>
      <c r="W440" s="100"/>
      <c r="X440" s="100"/>
      <c r="Y440" s="100"/>
      <c r="Z440" s="100"/>
      <c r="AA440" s="100"/>
      <c r="AB440" s="100"/>
      <c r="AC440" s="100"/>
      <c r="AD440" s="100"/>
      <c r="AE440" s="100"/>
      <c r="AF440" s="100"/>
      <c r="AG440" s="100"/>
      <c r="AH440" s="100"/>
      <c r="AI440" s="100"/>
      <c r="AJ440" s="100"/>
      <c r="AK440" s="100"/>
      <c r="AL440" s="100"/>
      <c r="AM440" s="100"/>
      <c r="AN440" s="100"/>
      <c r="AO440" s="100"/>
      <c r="AP440" s="100"/>
      <c r="AQ440" s="100"/>
    </row>
    <row r="441" spans="4:43" x14ac:dyDescent="0.4">
      <c r="D441" s="92"/>
      <c r="E441" s="100"/>
      <c r="F441" s="100"/>
      <c r="G441" s="100"/>
      <c r="H441" s="100"/>
      <c r="I441" s="100"/>
      <c r="J441" s="100"/>
      <c r="K441" s="100"/>
      <c r="L441" s="100"/>
      <c r="M441" s="100"/>
      <c r="N441" s="100"/>
      <c r="O441" s="100"/>
      <c r="P441" s="100"/>
      <c r="Q441" s="100"/>
      <c r="R441" s="100"/>
      <c r="S441" s="100"/>
      <c r="T441" s="100"/>
      <c r="U441" s="100"/>
      <c r="V441" s="100"/>
      <c r="W441" s="100"/>
      <c r="X441" s="100"/>
      <c r="Y441" s="100"/>
      <c r="Z441" s="100"/>
      <c r="AA441" s="100"/>
      <c r="AB441" s="100"/>
      <c r="AC441" s="100"/>
      <c r="AD441" s="100"/>
      <c r="AE441" s="100"/>
      <c r="AF441" s="100"/>
      <c r="AG441" s="100"/>
      <c r="AH441" s="100"/>
      <c r="AI441" s="100"/>
      <c r="AJ441" s="100"/>
      <c r="AK441" s="100"/>
      <c r="AL441" s="100"/>
      <c r="AM441" s="100"/>
      <c r="AN441" s="100"/>
      <c r="AO441" s="100"/>
      <c r="AP441" s="100"/>
      <c r="AQ441" s="100"/>
    </row>
    <row r="442" spans="4:43" x14ac:dyDescent="0.4">
      <c r="D442" s="92"/>
      <c r="E442" s="100"/>
      <c r="F442" s="100"/>
      <c r="G442" s="100"/>
      <c r="H442" s="100"/>
      <c r="I442" s="100"/>
      <c r="J442" s="100"/>
      <c r="K442" s="100"/>
      <c r="L442" s="100"/>
      <c r="M442" s="100"/>
      <c r="N442" s="100"/>
      <c r="O442" s="100"/>
      <c r="P442" s="100"/>
      <c r="Q442" s="100"/>
      <c r="R442" s="100"/>
      <c r="S442" s="100"/>
      <c r="T442" s="100"/>
      <c r="U442" s="100"/>
      <c r="V442" s="100"/>
      <c r="W442" s="100"/>
      <c r="X442" s="100"/>
      <c r="Y442" s="100"/>
      <c r="Z442" s="100"/>
      <c r="AA442" s="100"/>
      <c r="AB442" s="100"/>
      <c r="AC442" s="100"/>
      <c r="AD442" s="100"/>
      <c r="AE442" s="100"/>
      <c r="AF442" s="100"/>
      <c r="AG442" s="100"/>
      <c r="AH442" s="100"/>
      <c r="AI442" s="100"/>
      <c r="AJ442" s="100"/>
      <c r="AK442" s="100"/>
      <c r="AL442" s="100"/>
      <c r="AM442" s="100"/>
      <c r="AN442" s="100"/>
      <c r="AO442" s="100"/>
      <c r="AP442" s="100"/>
      <c r="AQ442" s="100"/>
    </row>
    <row r="443" spans="4:43" x14ac:dyDescent="0.4">
      <c r="D443" s="92"/>
      <c r="E443" s="100"/>
      <c r="F443" s="100"/>
      <c r="G443" s="100"/>
      <c r="H443" s="100"/>
      <c r="I443" s="100"/>
      <c r="J443" s="100"/>
      <c r="K443" s="100"/>
      <c r="L443" s="100"/>
      <c r="M443" s="100"/>
      <c r="N443" s="100"/>
      <c r="O443" s="100"/>
      <c r="P443" s="100"/>
      <c r="Q443" s="100"/>
      <c r="R443" s="100"/>
      <c r="S443" s="100"/>
      <c r="T443" s="100"/>
      <c r="U443" s="100"/>
      <c r="V443" s="100"/>
      <c r="W443" s="100"/>
      <c r="X443" s="100"/>
      <c r="Y443" s="100"/>
      <c r="Z443" s="100"/>
      <c r="AA443" s="100"/>
      <c r="AB443" s="100"/>
      <c r="AC443" s="100"/>
      <c r="AD443" s="100"/>
      <c r="AE443" s="100"/>
      <c r="AF443" s="100"/>
      <c r="AG443" s="100"/>
      <c r="AH443" s="100"/>
      <c r="AI443" s="100"/>
      <c r="AJ443" s="100"/>
      <c r="AK443" s="100"/>
      <c r="AL443" s="100"/>
      <c r="AM443" s="100"/>
      <c r="AN443" s="100"/>
      <c r="AO443" s="100"/>
      <c r="AP443" s="100"/>
      <c r="AQ443" s="100"/>
    </row>
    <row r="444" spans="4:43" x14ac:dyDescent="0.4">
      <c r="D444" s="92"/>
      <c r="E444" s="100"/>
      <c r="F444" s="100"/>
      <c r="G444" s="100"/>
      <c r="H444" s="100"/>
      <c r="I444" s="100"/>
      <c r="J444" s="100"/>
      <c r="K444" s="100"/>
      <c r="L444" s="100"/>
      <c r="M444" s="100"/>
      <c r="N444" s="100"/>
      <c r="O444" s="100"/>
      <c r="P444" s="100"/>
      <c r="Q444" s="100"/>
      <c r="R444" s="100"/>
      <c r="S444" s="100"/>
      <c r="T444" s="100"/>
      <c r="U444" s="100"/>
      <c r="V444" s="100"/>
      <c r="W444" s="100"/>
      <c r="X444" s="100"/>
      <c r="Y444" s="100"/>
      <c r="Z444" s="100"/>
      <c r="AA444" s="100"/>
      <c r="AB444" s="100"/>
      <c r="AC444" s="100"/>
      <c r="AD444" s="100"/>
      <c r="AE444" s="100"/>
      <c r="AF444" s="100"/>
      <c r="AG444" s="100"/>
      <c r="AH444" s="100"/>
      <c r="AI444" s="100"/>
      <c r="AJ444" s="100"/>
      <c r="AK444" s="100"/>
      <c r="AL444" s="100"/>
      <c r="AM444" s="100"/>
      <c r="AN444" s="100"/>
      <c r="AO444" s="100"/>
      <c r="AP444" s="100"/>
      <c r="AQ444" s="100"/>
    </row>
    <row r="445" spans="4:43" x14ac:dyDescent="0.4">
      <c r="D445" s="92"/>
      <c r="E445" s="100"/>
      <c r="F445" s="100"/>
      <c r="G445" s="100"/>
      <c r="H445" s="100"/>
      <c r="I445" s="100"/>
      <c r="J445" s="100"/>
      <c r="K445" s="100"/>
      <c r="L445" s="100"/>
      <c r="M445" s="100"/>
      <c r="N445" s="100"/>
      <c r="O445" s="100"/>
      <c r="P445" s="100"/>
      <c r="Q445" s="100"/>
      <c r="R445" s="100"/>
      <c r="S445" s="100"/>
      <c r="T445" s="100"/>
      <c r="U445" s="100"/>
      <c r="V445" s="100"/>
      <c r="W445" s="100"/>
      <c r="X445" s="100"/>
      <c r="Y445" s="100"/>
      <c r="Z445" s="100"/>
      <c r="AA445" s="100"/>
      <c r="AB445" s="100"/>
      <c r="AC445" s="100"/>
      <c r="AD445" s="100"/>
      <c r="AE445" s="100"/>
      <c r="AF445" s="100"/>
      <c r="AG445" s="100"/>
      <c r="AH445" s="100"/>
      <c r="AI445" s="100"/>
      <c r="AJ445" s="100"/>
      <c r="AK445" s="100"/>
      <c r="AL445" s="100"/>
      <c r="AM445" s="100"/>
      <c r="AN445" s="100"/>
      <c r="AO445" s="100"/>
      <c r="AP445" s="100"/>
      <c r="AQ445" s="100"/>
    </row>
    <row r="446" spans="4:43" x14ac:dyDescent="0.4">
      <c r="D446" s="92"/>
      <c r="E446" s="100"/>
      <c r="F446" s="100"/>
      <c r="G446" s="100"/>
      <c r="H446" s="100"/>
      <c r="I446" s="100"/>
      <c r="J446" s="100"/>
      <c r="K446" s="100"/>
      <c r="L446" s="100"/>
      <c r="M446" s="100"/>
      <c r="N446" s="100"/>
      <c r="O446" s="100"/>
      <c r="P446" s="100"/>
      <c r="Q446" s="100"/>
      <c r="R446" s="100"/>
      <c r="S446" s="100"/>
      <c r="T446" s="100"/>
      <c r="U446" s="100"/>
      <c r="V446" s="100"/>
      <c r="W446" s="100"/>
      <c r="X446" s="100"/>
      <c r="Y446" s="100"/>
      <c r="Z446" s="100"/>
      <c r="AA446" s="100"/>
      <c r="AB446" s="100"/>
      <c r="AC446" s="100"/>
      <c r="AD446" s="100"/>
      <c r="AE446" s="100"/>
      <c r="AF446" s="100"/>
      <c r="AG446" s="100"/>
      <c r="AH446" s="100"/>
      <c r="AI446" s="100"/>
      <c r="AJ446" s="100"/>
      <c r="AK446" s="100"/>
      <c r="AL446" s="100"/>
      <c r="AM446" s="100"/>
      <c r="AN446" s="100"/>
      <c r="AO446" s="100"/>
      <c r="AP446" s="100"/>
      <c r="AQ446" s="100"/>
    </row>
    <row r="447" spans="4:43" x14ac:dyDescent="0.4">
      <c r="D447" s="92"/>
      <c r="E447" s="100"/>
      <c r="F447" s="100"/>
      <c r="G447" s="100"/>
      <c r="H447" s="100"/>
      <c r="I447" s="100"/>
      <c r="J447" s="100"/>
      <c r="K447" s="100"/>
      <c r="L447" s="100"/>
      <c r="M447" s="100"/>
      <c r="N447" s="100"/>
      <c r="O447" s="100"/>
      <c r="P447" s="100"/>
      <c r="Q447" s="100"/>
      <c r="R447" s="100"/>
      <c r="S447" s="100"/>
      <c r="T447" s="100"/>
      <c r="U447" s="100"/>
      <c r="V447" s="100"/>
      <c r="W447" s="100"/>
      <c r="X447" s="100"/>
      <c r="Y447" s="100"/>
      <c r="Z447" s="100"/>
      <c r="AA447" s="100"/>
      <c r="AB447" s="100"/>
      <c r="AC447" s="100"/>
      <c r="AD447" s="100"/>
      <c r="AE447" s="100"/>
      <c r="AF447" s="100"/>
      <c r="AG447" s="100"/>
      <c r="AH447" s="100"/>
      <c r="AI447" s="100"/>
      <c r="AJ447" s="100"/>
      <c r="AK447" s="100"/>
      <c r="AL447" s="100"/>
      <c r="AM447" s="100"/>
      <c r="AN447" s="100"/>
      <c r="AO447" s="100"/>
      <c r="AP447" s="100"/>
      <c r="AQ447" s="100"/>
    </row>
    <row r="448" spans="4:43" x14ac:dyDescent="0.4">
      <c r="D448" s="92"/>
      <c r="E448" s="100"/>
      <c r="F448" s="100"/>
      <c r="G448" s="100"/>
      <c r="H448" s="100"/>
      <c r="I448" s="100"/>
      <c r="J448" s="100"/>
      <c r="K448" s="100"/>
      <c r="L448" s="100"/>
      <c r="M448" s="100"/>
      <c r="N448" s="100"/>
      <c r="O448" s="100"/>
      <c r="P448" s="100"/>
      <c r="Q448" s="100"/>
      <c r="R448" s="100"/>
      <c r="S448" s="100"/>
      <c r="T448" s="100"/>
      <c r="U448" s="100"/>
      <c r="V448" s="100"/>
      <c r="W448" s="100"/>
      <c r="X448" s="100"/>
      <c r="Y448" s="100"/>
      <c r="Z448" s="100"/>
      <c r="AA448" s="100"/>
      <c r="AB448" s="100"/>
      <c r="AC448" s="100"/>
      <c r="AD448" s="100"/>
      <c r="AE448" s="100"/>
      <c r="AF448" s="100"/>
      <c r="AG448" s="100"/>
      <c r="AH448" s="100"/>
      <c r="AI448" s="100"/>
      <c r="AJ448" s="100"/>
      <c r="AK448" s="100"/>
      <c r="AL448" s="100"/>
      <c r="AM448" s="100"/>
      <c r="AN448" s="100"/>
      <c r="AO448" s="100"/>
      <c r="AP448" s="100"/>
      <c r="AQ448" s="100"/>
    </row>
    <row r="449" spans="4:43" x14ac:dyDescent="0.4">
      <c r="D449" s="92"/>
      <c r="E449" s="100"/>
      <c r="F449" s="100"/>
      <c r="G449" s="100"/>
      <c r="H449" s="100"/>
      <c r="I449" s="100"/>
      <c r="J449" s="100"/>
      <c r="K449" s="100"/>
      <c r="L449" s="100"/>
      <c r="M449" s="100"/>
      <c r="N449" s="100"/>
      <c r="O449" s="100"/>
      <c r="P449" s="100"/>
      <c r="Q449" s="100"/>
      <c r="R449" s="100"/>
      <c r="S449" s="100"/>
      <c r="T449" s="100"/>
      <c r="U449" s="100"/>
      <c r="V449" s="100"/>
      <c r="W449" s="100"/>
      <c r="X449" s="100"/>
      <c r="Y449" s="100"/>
      <c r="Z449" s="100"/>
      <c r="AA449" s="100"/>
      <c r="AB449" s="100"/>
      <c r="AC449" s="100"/>
      <c r="AD449" s="100"/>
      <c r="AE449" s="100"/>
      <c r="AF449" s="100"/>
      <c r="AG449" s="100"/>
      <c r="AH449" s="100"/>
      <c r="AI449" s="100"/>
      <c r="AJ449" s="100"/>
      <c r="AK449" s="100"/>
      <c r="AL449" s="100"/>
      <c r="AM449" s="100"/>
      <c r="AN449" s="100"/>
      <c r="AO449" s="100"/>
      <c r="AP449" s="100"/>
      <c r="AQ449" s="100"/>
    </row>
    <row r="450" spans="4:43" x14ac:dyDescent="0.4">
      <c r="D450" s="92"/>
      <c r="E450" s="100"/>
      <c r="F450" s="100"/>
      <c r="G450" s="100"/>
      <c r="H450" s="100"/>
      <c r="I450" s="100"/>
      <c r="J450" s="100"/>
      <c r="K450" s="100"/>
      <c r="L450" s="100"/>
      <c r="M450" s="100"/>
      <c r="N450" s="100"/>
      <c r="O450" s="100"/>
      <c r="P450" s="100"/>
      <c r="Q450" s="100"/>
      <c r="R450" s="100"/>
      <c r="S450" s="100"/>
      <c r="T450" s="100"/>
      <c r="U450" s="100"/>
      <c r="V450" s="100"/>
      <c r="W450" s="100"/>
      <c r="X450" s="100"/>
      <c r="Y450" s="100"/>
      <c r="Z450" s="100"/>
      <c r="AA450" s="100"/>
      <c r="AB450" s="100"/>
      <c r="AC450" s="100"/>
      <c r="AD450" s="100"/>
      <c r="AE450" s="100"/>
      <c r="AF450" s="100"/>
      <c r="AG450" s="100"/>
      <c r="AH450" s="100"/>
      <c r="AI450" s="100"/>
      <c r="AJ450" s="100"/>
      <c r="AK450" s="100"/>
      <c r="AL450" s="100"/>
      <c r="AM450" s="100"/>
      <c r="AN450" s="100"/>
      <c r="AO450" s="100"/>
      <c r="AP450" s="100"/>
      <c r="AQ450" s="100"/>
    </row>
    <row r="451" spans="4:43" x14ac:dyDescent="0.4">
      <c r="D451" s="92"/>
      <c r="E451" s="100"/>
      <c r="F451" s="100"/>
      <c r="G451" s="100"/>
      <c r="H451" s="100"/>
      <c r="I451" s="100"/>
      <c r="J451" s="100"/>
      <c r="K451" s="100"/>
      <c r="L451" s="100"/>
      <c r="M451" s="100"/>
      <c r="N451" s="100"/>
      <c r="O451" s="100"/>
      <c r="P451" s="100"/>
      <c r="Q451" s="100"/>
      <c r="R451" s="100"/>
      <c r="S451" s="100"/>
      <c r="T451" s="100"/>
      <c r="U451" s="100"/>
      <c r="V451" s="100"/>
      <c r="W451" s="100"/>
      <c r="X451" s="100"/>
      <c r="Y451" s="100"/>
      <c r="Z451" s="100"/>
      <c r="AA451" s="100"/>
      <c r="AB451" s="100"/>
      <c r="AC451" s="100"/>
      <c r="AD451" s="100"/>
      <c r="AE451" s="100"/>
      <c r="AF451" s="100"/>
      <c r="AG451" s="100"/>
      <c r="AH451" s="100"/>
      <c r="AI451" s="100"/>
      <c r="AJ451" s="100"/>
      <c r="AK451" s="100"/>
      <c r="AL451" s="100"/>
      <c r="AM451" s="100"/>
      <c r="AN451" s="100"/>
      <c r="AO451" s="100"/>
      <c r="AP451" s="100"/>
      <c r="AQ451" s="100"/>
    </row>
    <row r="452" spans="4:43" x14ac:dyDescent="0.4">
      <c r="D452" s="92"/>
      <c r="E452" s="100"/>
      <c r="F452" s="100"/>
      <c r="G452" s="100"/>
      <c r="H452" s="100"/>
      <c r="I452" s="100"/>
      <c r="J452" s="100"/>
      <c r="K452" s="100"/>
      <c r="L452" s="100"/>
      <c r="M452" s="100"/>
      <c r="N452" s="100"/>
      <c r="O452" s="100"/>
      <c r="P452" s="100"/>
      <c r="Q452" s="100"/>
      <c r="R452" s="100"/>
      <c r="S452" s="100"/>
      <c r="T452" s="100"/>
      <c r="U452" s="100"/>
      <c r="V452" s="100"/>
      <c r="W452" s="100"/>
      <c r="X452" s="100"/>
      <c r="Y452" s="100"/>
      <c r="Z452" s="100"/>
      <c r="AA452" s="100"/>
      <c r="AB452" s="100"/>
      <c r="AC452" s="100"/>
      <c r="AD452" s="100"/>
      <c r="AE452" s="100"/>
      <c r="AF452" s="100"/>
      <c r="AG452" s="100"/>
      <c r="AH452" s="100"/>
      <c r="AI452" s="100"/>
      <c r="AJ452" s="100"/>
      <c r="AK452" s="100"/>
      <c r="AL452" s="100"/>
      <c r="AM452" s="100"/>
      <c r="AN452" s="100"/>
      <c r="AO452" s="100"/>
      <c r="AP452" s="100"/>
      <c r="AQ452" s="100"/>
    </row>
    <row r="453" spans="4:43" x14ac:dyDescent="0.4">
      <c r="D453" s="92"/>
      <c r="E453" s="100"/>
      <c r="F453" s="100"/>
      <c r="G453" s="100"/>
      <c r="H453" s="100"/>
      <c r="I453" s="100"/>
      <c r="J453" s="100"/>
      <c r="K453" s="100"/>
      <c r="L453" s="100"/>
      <c r="M453" s="100"/>
      <c r="N453" s="100"/>
      <c r="O453" s="100"/>
      <c r="P453" s="100"/>
      <c r="Q453" s="100"/>
      <c r="R453" s="100"/>
      <c r="S453" s="100"/>
      <c r="T453" s="100"/>
      <c r="U453" s="100"/>
      <c r="V453" s="100"/>
      <c r="W453" s="100"/>
      <c r="X453" s="100"/>
      <c r="Y453" s="100"/>
      <c r="Z453" s="100"/>
      <c r="AA453" s="100"/>
      <c r="AB453" s="100"/>
      <c r="AC453" s="100"/>
      <c r="AD453" s="100"/>
      <c r="AE453" s="100"/>
      <c r="AF453" s="100"/>
      <c r="AG453" s="100"/>
      <c r="AH453" s="100"/>
      <c r="AI453" s="100"/>
      <c r="AJ453" s="100"/>
      <c r="AK453" s="100"/>
      <c r="AL453" s="100"/>
      <c r="AM453" s="100"/>
      <c r="AN453" s="100"/>
      <c r="AO453" s="100"/>
      <c r="AP453" s="100"/>
      <c r="AQ453" s="100"/>
    </row>
    <row r="454" spans="4:43" x14ac:dyDescent="0.4">
      <c r="D454" s="92"/>
      <c r="E454" s="100"/>
      <c r="F454" s="100"/>
      <c r="G454" s="100"/>
      <c r="H454" s="100"/>
      <c r="I454" s="100"/>
      <c r="J454" s="100"/>
      <c r="K454" s="100"/>
      <c r="L454" s="100"/>
      <c r="M454" s="100"/>
      <c r="N454" s="100"/>
      <c r="O454" s="100"/>
      <c r="P454" s="100"/>
      <c r="Q454" s="100"/>
      <c r="R454" s="100"/>
      <c r="S454" s="100"/>
      <c r="T454" s="100"/>
      <c r="U454" s="100"/>
      <c r="V454" s="100"/>
      <c r="W454" s="100"/>
      <c r="X454" s="100"/>
      <c r="Y454" s="100"/>
      <c r="Z454" s="100"/>
      <c r="AA454" s="100"/>
      <c r="AB454" s="100"/>
      <c r="AC454" s="100"/>
      <c r="AD454" s="100"/>
      <c r="AE454" s="100"/>
      <c r="AF454" s="100"/>
      <c r="AG454" s="100"/>
      <c r="AH454" s="100"/>
      <c r="AI454" s="100"/>
      <c r="AJ454" s="100"/>
      <c r="AK454" s="100"/>
      <c r="AL454" s="100"/>
      <c r="AM454" s="100"/>
      <c r="AN454" s="100"/>
      <c r="AO454" s="100"/>
      <c r="AP454" s="100"/>
      <c r="AQ454" s="100"/>
    </row>
    <row r="455" spans="4:43" x14ac:dyDescent="0.4">
      <c r="D455" s="92"/>
      <c r="E455" s="100"/>
      <c r="F455" s="100"/>
      <c r="G455" s="100"/>
      <c r="H455" s="100"/>
      <c r="I455" s="100"/>
      <c r="J455" s="100"/>
      <c r="K455" s="100"/>
      <c r="L455" s="100"/>
      <c r="M455" s="100"/>
      <c r="N455" s="100"/>
      <c r="O455" s="100"/>
      <c r="P455" s="100"/>
      <c r="Q455" s="100"/>
      <c r="R455" s="100"/>
      <c r="S455" s="100"/>
      <c r="T455" s="100"/>
      <c r="U455" s="100"/>
      <c r="V455" s="100"/>
      <c r="W455" s="100"/>
      <c r="X455" s="100"/>
      <c r="Y455" s="100"/>
      <c r="Z455" s="100"/>
      <c r="AA455" s="100"/>
      <c r="AB455" s="100"/>
      <c r="AC455" s="100"/>
      <c r="AD455" s="100"/>
      <c r="AE455" s="100"/>
      <c r="AF455" s="100"/>
      <c r="AG455" s="100"/>
      <c r="AH455" s="100"/>
      <c r="AI455" s="100"/>
      <c r="AJ455" s="100"/>
      <c r="AK455" s="100"/>
      <c r="AL455" s="100"/>
      <c r="AM455" s="100"/>
      <c r="AN455" s="100"/>
      <c r="AO455" s="100"/>
      <c r="AP455" s="100"/>
      <c r="AQ455" s="100"/>
    </row>
    <row r="456" spans="4:43" x14ac:dyDescent="0.4">
      <c r="D456" s="92"/>
      <c r="E456" s="100"/>
      <c r="F456" s="100"/>
      <c r="G456" s="100"/>
      <c r="H456" s="100"/>
      <c r="I456" s="100"/>
      <c r="J456" s="100"/>
      <c r="K456" s="100"/>
      <c r="L456" s="100"/>
      <c r="M456" s="100"/>
      <c r="N456" s="100"/>
      <c r="O456" s="100"/>
      <c r="P456" s="100"/>
      <c r="Q456" s="100"/>
      <c r="R456" s="100"/>
      <c r="S456" s="100"/>
      <c r="T456" s="100"/>
      <c r="U456" s="100"/>
      <c r="V456" s="100"/>
      <c r="W456" s="100"/>
      <c r="X456" s="100"/>
      <c r="Y456" s="100"/>
      <c r="Z456" s="100"/>
      <c r="AA456" s="100"/>
      <c r="AB456" s="100"/>
      <c r="AC456" s="100"/>
      <c r="AD456" s="100"/>
      <c r="AE456" s="100"/>
      <c r="AF456" s="100"/>
      <c r="AG456" s="100"/>
      <c r="AH456" s="100"/>
      <c r="AI456" s="100"/>
      <c r="AJ456" s="100"/>
      <c r="AK456" s="100"/>
      <c r="AL456" s="100"/>
      <c r="AM456" s="100"/>
      <c r="AN456" s="100"/>
      <c r="AO456" s="100"/>
      <c r="AP456" s="100"/>
      <c r="AQ456" s="100"/>
    </row>
    <row r="457" spans="4:43" x14ac:dyDescent="0.4">
      <c r="D457" s="92"/>
      <c r="E457" s="100"/>
      <c r="F457" s="100"/>
      <c r="G457" s="100"/>
      <c r="H457" s="100"/>
      <c r="I457" s="100"/>
      <c r="J457" s="100"/>
      <c r="K457" s="100"/>
      <c r="L457" s="100"/>
      <c r="M457" s="100"/>
      <c r="N457" s="100"/>
      <c r="O457" s="100"/>
      <c r="P457" s="100"/>
      <c r="Q457" s="100"/>
      <c r="R457" s="100"/>
      <c r="S457" s="100"/>
      <c r="T457" s="100"/>
      <c r="U457" s="100"/>
      <c r="V457" s="100"/>
      <c r="W457" s="100"/>
      <c r="X457" s="100"/>
      <c r="Y457" s="100"/>
      <c r="Z457" s="100"/>
      <c r="AA457" s="100"/>
      <c r="AB457" s="100"/>
      <c r="AC457" s="100"/>
      <c r="AD457" s="100"/>
      <c r="AE457" s="100"/>
      <c r="AF457" s="100"/>
      <c r="AG457" s="100"/>
      <c r="AH457" s="100"/>
      <c r="AI457" s="100"/>
      <c r="AJ457" s="100"/>
      <c r="AK457" s="100"/>
      <c r="AL457" s="100"/>
      <c r="AM457" s="100"/>
      <c r="AN457" s="100"/>
      <c r="AO457" s="100"/>
      <c r="AP457" s="100"/>
      <c r="AQ457" s="100"/>
    </row>
    <row r="458" spans="4:43" x14ac:dyDescent="0.4">
      <c r="D458" s="92"/>
      <c r="E458" s="100"/>
      <c r="F458" s="100"/>
      <c r="G458" s="100"/>
      <c r="H458" s="100"/>
      <c r="I458" s="100"/>
      <c r="J458" s="100"/>
      <c r="K458" s="100"/>
      <c r="L458" s="100"/>
      <c r="M458" s="100"/>
      <c r="N458" s="100"/>
      <c r="O458" s="100"/>
      <c r="P458" s="100"/>
      <c r="Q458" s="100"/>
      <c r="R458" s="100"/>
      <c r="S458" s="100"/>
      <c r="T458" s="100"/>
      <c r="U458" s="100"/>
      <c r="V458" s="100"/>
      <c r="W458" s="100"/>
      <c r="X458" s="100"/>
      <c r="Y458" s="100"/>
      <c r="Z458" s="100"/>
      <c r="AA458" s="100"/>
      <c r="AB458" s="100"/>
      <c r="AC458" s="100"/>
      <c r="AD458" s="100"/>
      <c r="AE458" s="100"/>
      <c r="AF458" s="100"/>
      <c r="AG458" s="100"/>
      <c r="AH458" s="100"/>
      <c r="AI458" s="100"/>
      <c r="AJ458" s="100"/>
      <c r="AK458" s="100"/>
      <c r="AL458" s="100"/>
      <c r="AM458" s="100"/>
      <c r="AN458" s="100"/>
      <c r="AO458" s="100"/>
      <c r="AP458" s="100"/>
      <c r="AQ458" s="100"/>
    </row>
    <row r="459" spans="4:43" x14ac:dyDescent="0.4">
      <c r="D459" s="92"/>
      <c r="E459" s="100"/>
      <c r="F459" s="100"/>
      <c r="G459" s="100"/>
      <c r="H459" s="100"/>
      <c r="I459" s="100"/>
      <c r="J459" s="100"/>
      <c r="K459" s="100"/>
      <c r="L459" s="100"/>
      <c r="M459" s="100"/>
      <c r="N459" s="100"/>
      <c r="O459" s="100"/>
      <c r="P459" s="100"/>
      <c r="Q459" s="100"/>
      <c r="R459" s="100"/>
      <c r="S459" s="100"/>
      <c r="T459" s="100"/>
      <c r="U459" s="100"/>
      <c r="V459" s="100"/>
      <c r="W459" s="100"/>
      <c r="X459" s="100"/>
      <c r="Y459" s="100"/>
      <c r="Z459" s="100"/>
      <c r="AA459" s="100"/>
      <c r="AB459" s="100"/>
      <c r="AC459" s="100"/>
      <c r="AD459" s="100"/>
      <c r="AE459" s="100"/>
      <c r="AF459" s="100"/>
      <c r="AG459" s="100"/>
      <c r="AH459" s="100"/>
      <c r="AI459" s="100"/>
      <c r="AJ459" s="100"/>
      <c r="AK459" s="100"/>
      <c r="AL459" s="100"/>
      <c r="AM459" s="100"/>
      <c r="AN459" s="100"/>
      <c r="AO459" s="100"/>
      <c r="AP459" s="100"/>
      <c r="AQ459" s="100"/>
    </row>
    <row r="460" spans="4:43" x14ac:dyDescent="0.4">
      <c r="D460" s="92"/>
      <c r="E460" s="100"/>
      <c r="F460" s="100"/>
      <c r="G460" s="100"/>
      <c r="H460" s="100"/>
      <c r="I460" s="100"/>
      <c r="J460" s="100"/>
      <c r="K460" s="100"/>
      <c r="L460" s="100"/>
      <c r="M460" s="100"/>
      <c r="N460" s="100"/>
      <c r="O460" s="100"/>
      <c r="P460" s="100"/>
      <c r="Q460" s="100"/>
      <c r="R460" s="100"/>
      <c r="S460" s="100"/>
      <c r="T460" s="100"/>
      <c r="U460" s="100"/>
      <c r="V460" s="100"/>
      <c r="W460" s="100"/>
      <c r="X460" s="100"/>
      <c r="Y460" s="100"/>
      <c r="Z460" s="100"/>
      <c r="AA460" s="100"/>
      <c r="AB460" s="100"/>
      <c r="AC460" s="100"/>
      <c r="AD460" s="100"/>
      <c r="AE460" s="100"/>
      <c r="AF460" s="100"/>
      <c r="AG460" s="100"/>
      <c r="AH460" s="100"/>
      <c r="AI460" s="100"/>
      <c r="AJ460" s="100"/>
      <c r="AK460" s="100"/>
      <c r="AL460" s="100"/>
      <c r="AM460" s="100"/>
      <c r="AN460" s="100"/>
      <c r="AO460" s="100"/>
      <c r="AP460" s="100"/>
      <c r="AQ460" s="100"/>
    </row>
    <row r="461" spans="4:43" x14ac:dyDescent="0.4">
      <c r="D461" s="92"/>
      <c r="E461" s="100"/>
      <c r="F461" s="100"/>
      <c r="G461" s="100"/>
      <c r="H461" s="100"/>
      <c r="I461" s="100"/>
      <c r="J461" s="100"/>
      <c r="K461" s="100"/>
      <c r="L461" s="100"/>
      <c r="M461" s="100"/>
      <c r="N461" s="100"/>
      <c r="O461" s="100"/>
      <c r="P461" s="100"/>
      <c r="Q461" s="100"/>
      <c r="R461" s="100"/>
      <c r="S461" s="100"/>
      <c r="T461" s="100"/>
      <c r="U461" s="100"/>
      <c r="V461" s="100"/>
      <c r="W461" s="100"/>
      <c r="X461" s="100"/>
      <c r="Y461" s="100"/>
      <c r="Z461" s="100"/>
      <c r="AA461" s="100"/>
      <c r="AB461" s="100"/>
      <c r="AC461" s="100"/>
      <c r="AD461" s="100"/>
      <c r="AE461" s="100"/>
      <c r="AF461" s="100"/>
      <c r="AG461" s="100"/>
      <c r="AH461" s="100"/>
      <c r="AI461" s="100"/>
      <c r="AJ461" s="100"/>
      <c r="AK461" s="100"/>
      <c r="AL461" s="100"/>
      <c r="AM461" s="100"/>
      <c r="AN461" s="100"/>
      <c r="AO461" s="100"/>
      <c r="AP461" s="100"/>
      <c r="AQ461" s="100"/>
    </row>
    <row r="462" spans="4:43" x14ac:dyDescent="0.4">
      <c r="D462" s="92"/>
      <c r="E462" s="100"/>
      <c r="F462" s="100"/>
      <c r="G462" s="100"/>
      <c r="H462" s="100"/>
      <c r="I462" s="100"/>
      <c r="J462" s="100"/>
      <c r="K462" s="100"/>
      <c r="L462" s="100"/>
      <c r="M462" s="100"/>
      <c r="N462" s="100"/>
      <c r="O462" s="100"/>
      <c r="P462" s="100"/>
      <c r="Q462" s="100"/>
      <c r="R462" s="100"/>
      <c r="S462" s="100"/>
      <c r="T462" s="100"/>
      <c r="U462" s="100"/>
      <c r="V462" s="100"/>
      <c r="W462" s="100"/>
      <c r="X462" s="100"/>
      <c r="Y462" s="100"/>
      <c r="Z462" s="100"/>
      <c r="AA462" s="100"/>
      <c r="AB462" s="100"/>
      <c r="AC462" s="100"/>
      <c r="AD462" s="100"/>
      <c r="AE462" s="100"/>
      <c r="AF462" s="100"/>
      <c r="AG462" s="100"/>
      <c r="AH462" s="100"/>
      <c r="AI462" s="100"/>
      <c r="AJ462" s="100"/>
      <c r="AK462" s="100"/>
      <c r="AL462" s="100"/>
      <c r="AM462" s="100"/>
      <c r="AN462" s="100"/>
      <c r="AO462" s="100"/>
      <c r="AP462" s="100"/>
      <c r="AQ462" s="100"/>
    </row>
    <row r="463" spans="4:43" x14ac:dyDescent="0.4">
      <c r="D463" s="92"/>
      <c r="E463" s="100"/>
      <c r="F463" s="100"/>
      <c r="G463" s="100"/>
      <c r="H463" s="100"/>
      <c r="I463" s="100"/>
      <c r="J463" s="100"/>
      <c r="K463" s="100"/>
      <c r="L463" s="100"/>
      <c r="M463" s="100"/>
      <c r="N463" s="100"/>
      <c r="O463" s="100"/>
      <c r="P463" s="100"/>
      <c r="Q463" s="100"/>
      <c r="R463" s="100"/>
      <c r="S463" s="100"/>
      <c r="T463" s="100"/>
      <c r="U463" s="100"/>
      <c r="V463" s="100"/>
      <c r="W463" s="100"/>
      <c r="X463" s="100"/>
      <c r="Y463" s="100"/>
      <c r="Z463" s="100"/>
      <c r="AA463" s="100"/>
      <c r="AB463" s="100"/>
      <c r="AC463" s="100"/>
      <c r="AD463" s="100"/>
      <c r="AE463" s="100"/>
      <c r="AF463" s="100"/>
      <c r="AG463" s="100"/>
      <c r="AH463" s="100"/>
      <c r="AI463" s="100"/>
      <c r="AJ463" s="100"/>
      <c r="AK463" s="100"/>
      <c r="AL463" s="100"/>
      <c r="AM463" s="100"/>
      <c r="AN463" s="100"/>
      <c r="AO463" s="100"/>
      <c r="AP463" s="100"/>
      <c r="AQ463" s="100"/>
    </row>
    <row r="464" spans="4:43" x14ac:dyDescent="0.4">
      <c r="D464" s="92"/>
      <c r="E464" s="100"/>
      <c r="F464" s="100"/>
      <c r="G464" s="100"/>
      <c r="H464" s="100"/>
      <c r="I464" s="100"/>
      <c r="J464" s="100"/>
      <c r="K464" s="100"/>
      <c r="L464" s="100"/>
      <c r="M464" s="100"/>
      <c r="N464" s="100"/>
      <c r="O464" s="100"/>
      <c r="P464" s="100"/>
      <c r="Q464" s="100"/>
      <c r="R464" s="100"/>
      <c r="S464" s="100"/>
      <c r="T464" s="100"/>
      <c r="U464" s="100"/>
      <c r="V464" s="100"/>
      <c r="W464" s="100"/>
      <c r="X464" s="100"/>
      <c r="Y464" s="100"/>
      <c r="Z464" s="100"/>
      <c r="AA464" s="100"/>
      <c r="AB464" s="100"/>
      <c r="AC464" s="100"/>
      <c r="AD464" s="100"/>
      <c r="AE464" s="100"/>
      <c r="AF464" s="100"/>
      <c r="AG464" s="100"/>
      <c r="AH464" s="100"/>
      <c r="AI464" s="100"/>
      <c r="AJ464" s="100"/>
      <c r="AK464" s="100"/>
      <c r="AL464" s="100"/>
      <c r="AM464" s="100"/>
      <c r="AN464" s="100"/>
      <c r="AO464" s="100"/>
      <c r="AP464" s="100"/>
      <c r="AQ464" s="100"/>
    </row>
    <row r="465" spans="4:43" x14ac:dyDescent="0.4">
      <c r="D465" s="92"/>
      <c r="E465" s="100"/>
      <c r="F465" s="100"/>
      <c r="G465" s="100"/>
      <c r="H465" s="100"/>
      <c r="I465" s="100"/>
      <c r="J465" s="100"/>
      <c r="K465" s="100"/>
      <c r="L465" s="100"/>
      <c r="M465" s="100"/>
      <c r="N465" s="100"/>
      <c r="O465" s="100"/>
      <c r="P465" s="100"/>
      <c r="Q465" s="100"/>
      <c r="R465" s="100"/>
      <c r="S465" s="100"/>
      <c r="T465" s="100"/>
      <c r="U465" s="100"/>
      <c r="V465" s="100"/>
      <c r="W465" s="100"/>
      <c r="X465" s="100"/>
      <c r="Y465" s="100"/>
      <c r="Z465" s="100"/>
      <c r="AA465" s="100"/>
      <c r="AB465" s="100"/>
      <c r="AC465" s="100"/>
      <c r="AD465" s="100"/>
      <c r="AE465" s="100"/>
      <c r="AF465" s="100"/>
      <c r="AG465" s="100"/>
      <c r="AH465" s="100"/>
      <c r="AI465" s="100"/>
      <c r="AJ465" s="100"/>
      <c r="AK465" s="100"/>
      <c r="AL465" s="100"/>
      <c r="AM465" s="100"/>
      <c r="AN465" s="100"/>
      <c r="AO465" s="100"/>
      <c r="AP465" s="100"/>
      <c r="AQ465" s="100"/>
    </row>
    <row r="466" spans="4:43" x14ac:dyDescent="0.4">
      <c r="D466" s="92"/>
      <c r="E466" s="100"/>
      <c r="F466" s="100"/>
      <c r="G466" s="100"/>
      <c r="H466" s="100"/>
      <c r="I466" s="100"/>
      <c r="J466" s="100"/>
      <c r="K466" s="100"/>
      <c r="L466" s="100"/>
      <c r="M466" s="100"/>
      <c r="N466" s="100"/>
      <c r="O466" s="100"/>
      <c r="P466" s="100"/>
      <c r="Q466" s="100"/>
      <c r="R466" s="100"/>
      <c r="S466" s="100"/>
      <c r="T466" s="100"/>
      <c r="U466" s="100"/>
      <c r="V466" s="100"/>
      <c r="W466" s="100"/>
      <c r="X466" s="100"/>
      <c r="Y466" s="100"/>
      <c r="Z466" s="100"/>
      <c r="AA466" s="100"/>
      <c r="AB466" s="100"/>
      <c r="AC466" s="100"/>
      <c r="AD466" s="100"/>
      <c r="AE466" s="100"/>
      <c r="AF466" s="100"/>
      <c r="AG466" s="100"/>
      <c r="AH466" s="100"/>
      <c r="AI466" s="100"/>
      <c r="AJ466" s="100"/>
      <c r="AK466" s="100"/>
      <c r="AL466" s="100"/>
      <c r="AM466" s="100"/>
      <c r="AN466" s="100"/>
      <c r="AO466" s="100"/>
      <c r="AP466" s="100"/>
      <c r="AQ466" s="100"/>
    </row>
    <row r="467" spans="4:43" x14ac:dyDescent="0.4">
      <c r="D467" s="92"/>
      <c r="E467" s="100"/>
      <c r="F467" s="100"/>
      <c r="G467" s="100"/>
      <c r="H467" s="100"/>
      <c r="I467" s="100"/>
      <c r="J467" s="100"/>
      <c r="K467" s="100"/>
      <c r="L467" s="100"/>
      <c r="M467" s="100"/>
      <c r="N467" s="100"/>
      <c r="O467" s="100"/>
      <c r="P467" s="100"/>
      <c r="Q467" s="100"/>
      <c r="R467" s="100"/>
      <c r="S467" s="100"/>
      <c r="T467" s="100"/>
      <c r="U467" s="100"/>
      <c r="V467" s="100"/>
      <c r="W467" s="100"/>
      <c r="X467" s="100"/>
      <c r="Y467" s="100"/>
      <c r="Z467" s="100"/>
      <c r="AA467" s="100"/>
      <c r="AB467" s="100"/>
      <c r="AC467" s="100"/>
      <c r="AD467" s="100"/>
      <c r="AE467" s="100"/>
      <c r="AF467" s="100"/>
      <c r="AG467" s="100"/>
      <c r="AH467" s="100"/>
      <c r="AI467" s="100"/>
      <c r="AJ467" s="100"/>
      <c r="AK467" s="100"/>
      <c r="AL467" s="100"/>
      <c r="AM467" s="100"/>
      <c r="AN467" s="100"/>
      <c r="AO467" s="100"/>
      <c r="AP467" s="100"/>
      <c r="AQ467" s="100"/>
    </row>
    <row r="468" spans="4:43" x14ac:dyDescent="0.4">
      <c r="D468" s="92"/>
      <c r="E468" s="100"/>
      <c r="F468" s="100"/>
      <c r="G468" s="100"/>
      <c r="H468" s="100"/>
      <c r="I468" s="100"/>
      <c r="J468" s="100"/>
      <c r="K468" s="100"/>
      <c r="L468" s="100"/>
      <c r="M468" s="100"/>
      <c r="N468" s="100"/>
      <c r="O468" s="100"/>
      <c r="P468" s="100"/>
      <c r="Q468" s="100"/>
      <c r="R468" s="100"/>
      <c r="S468" s="100"/>
      <c r="T468" s="100"/>
      <c r="U468" s="100"/>
      <c r="V468" s="100"/>
      <c r="W468" s="100"/>
      <c r="X468" s="100"/>
      <c r="Y468" s="100"/>
      <c r="Z468" s="100"/>
      <c r="AA468" s="100"/>
      <c r="AB468" s="100"/>
      <c r="AC468" s="100"/>
      <c r="AD468" s="100"/>
      <c r="AE468" s="100"/>
      <c r="AF468" s="100"/>
      <c r="AG468" s="100"/>
      <c r="AH468" s="100"/>
      <c r="AI468" s="100"/>
      <c r="AJ468" s="100"/>
      <c r="AK468" s="100"/>
      <c r="AL468" s="100"/>
      <c r="AM468" s="100"/>
      <c r="AN468" s="100"/>
      <c r="AO468" s="100"/>
      <c r="AP468" s="100"/>
      <c r="AQ468" s="100"/>
    </row>
    <row r="469" spans="4:43" x14ac:dyDescent="0.4">
      <c r="D469" s="92"/>
      <c r="E469" s="100"/>
      <c r="F469" s="100"/>
      <c r="G469" s="100"/>
      <c r="H469" s="100"/>
      <c r="I469" s="100"/>
      <c r="J469" s="100"/>
      <c r="K469" s="100"/>
      <c r="L469" s="100"/>
      <c r="M469" s="100"/>
      <c r="N469" s="100"/>
      <c r="O469" s="100"/>
      <c r="P469" s="100"/>
      <c r="Q469" s="100"/>
      <c r="R469" s="100"/>
      <c r="S469" s="100"/>
      <c r="T469" s="100"/>
      <c r="U469" s="100"/>
      <c r="V469" s="100"/>
      <c r="W469" s="100"/>
      <c r="X469" s="100"/>
      <c r="Y469" s="100"/>
      <c r="Z469" s="100"/>
      <c r="AA469" s="100"/>
      <c r="AB469" s="100"/>
      <c r="AC469" s="100"/>
      <c r="AD469" s="100"/>
      <c r="AE469" s="100"/>
      <c r="AF469" s="100"/>
      <c r="AG469" s="100"/>
      <c r="AH469" s="100"/>
      <c r="AI469" s="100"/>
      <c r="AJ469" s="100"/>
      <c r="AK469" s="100"/>
      <c r="AL469" s="100"/>
      <c r="AM469" s="100"/>
      <c r="AN469" s="100"/>
      <c r="AO469" s="100"/>
      <c r="AP469" s="100"/>
      <c r="AQ469" s="100"/>
    </row>
    <row r="470" spans="4:43" x14ac:dyDescent="0.4">
      <c r="D470" s="92"/>
      <c r="E470" s="100"/>
      <c r="F470" s="100"/>
      <c r="G470" s="100"/>
      <c r="H470" s="100"/>
      <c r="I470" s="100"/>
      <c r="J470" s="100"/>
      <c r="K470" s="100"/>
      <c r="L470" s="100"/>
      <c r="M470" s="100"/>
      <c r="N470" s="100"/>
      <c r="O470" s="100"/>
      <c r="P470" s="100"/>
      <c r="Q470" s="100"/>
      <c r="R470" s="100"/>
      <c r="S470" s="100"/>
      <c r="T470" s="100"/>
      <c r="U470" s="100"/>
      <c r="V470" s="100"/>
      <c r="W470" s="100"/>
      <c r="X470" s="100"/>
      <c r="Y470" s="100"/>
      <c r="Z470" s="100"/>
      <c r="AA470" s="100"/>
      <c r="AB470" s="100"/>
      <c r="AC470" s="100"/>
      <c r="AD470" s="100"/>
      <c r="AE470" s="100"/>
      <c r="AF470" s="100"/>
      <c r="AG470" s="100"/>
      <c r="AH470" s="100"/>
      <c r="AI470" s="100"/>
      <c r="AJ470" s="100"/>
      <c r="AK470" s="100"/>
      <c r="AL470" s="100"/>
      <c r="AM470" s="100"/>
      <c r="AN470" s="100"/>
      <c r="AO470" s="100"/>
      <c r="AP470" s="100"/>
      <c r="AQ470" s="100"/>
    </row>
    <row r="471" spans="4:43" x14ac:dyDescent="0.4">
      <c r="D471" s="92"/>
      <c r="E471" s="100"/>
      <c r="F471" s="100"/>
      <c r="G471" s="100"/>
      <c r="H471" s="100"/>
      <c r="I471" s="100"/>
      <c r="J471" s="100"/>
      <c r="K471" s="100"/>
      <c r="L471" s="100"/>
      <c r="M471" s="100"/>
      <c r="N471" s="100"/>
      <c r="O471" s="100"/>
      <c r="P471" s="100"/>
      <c r="Q471" s="100"/>
      <c r="R471" s="100"/>
      <c r="S471" s="100"/>
      <c r="T471" s="100"/>
      <c r="U471" s="100"/>
      <c r="V471" s="100"/>
      <c r="W471" s="100"/>
      <c r="X471" s="100"/>
      <c r="Y471" s="100"/>
      <c r="Z471" s="100"/>
      <c r="AA471" s="100"/>
      <c r="AB471" s="100"/>
      <c r="AC471" s="100"/>
      <c r="AD471" s="100"/>
      <c r="AE471" s="100"/>
      <c r="AF471" s="100"/>
      <c r="AG471" s="100"/>
      <c r="AH471" s="100"/>
      <c r="AI471" s="100"/>
      <c r="AJ471" s="100"/>
      <c r="AK471" s="100"/>
      <c r="AL471" s="100"/>
      <c r="AM471" s="100"/>
      <c r="AN471" s="100"/>
      <c r="AO471" s="100"/>
      <c r="AP471" s="100"/>
      <c r="AQ471" s="100"/>
    </row>
    <row r="472" spans="4:43" x14ac:dyDescent="0.4">
      <c r="D472" s="92"/>
      <c r="E472" s="100"/>
      <c r="F472" s="100"/>
      <c r="G472" s="100"/>
      <c r="H472" s="100"/>
      <c r="I472" s="100"/>
      <c r="J472" s="100"/>
      <c r="K472" s="100"/>
      <c r="L472" s="100"/>
      <c r="M472" s="100"/>
      <c r="N472" s="100"/>
      <c r="O472" s="100"/>
      <c r="P472" s="100"/>
      <c r="Q472" s="100"/>
      <c r="R472" s="100"/>
      <c r="S472" s="100"/>
      <c r="T472" s="100"/>
      <c r="U472" s="100"/>
      <c r="V472" s="100"/>
      <c r="W472" s="100"/>
      <c r="X472" s="100"/>
      <c r="Y472" s="100"/>
      <c r="Z472" s="100"/>
      <c r="AA472" s="100"/>
      <c r="AB472" s="100"/>
      <c r="AC472" s="100"/>
      <c r="AD472" s="100"/>
      <c r="AE472" s="100"/>
      <c r="AF472" s="100"/>
      <c r="AG472" s="100"/>
      <c r="AH472" s="100"/>
      <c r="AI472" s="100"/>
      <c r="AJ472" s="100"/>
      <c r="AK472" s="100"/>
      <c r="AL472" s="100"/>
      <c r="AM472" s="100"/>
      <c r="AN472" s="100"/>
      <c r="AO472" s="100"/>
      <c r="AP472" s="100"/>
      <c r="AQ472" s="100"/>
    </row>
    <row r="473" spans="4:43" x14ac:dyDescent="0.4">
      <c r="D473" s="92"/>
      <c r="E473" s="100"/>
      <c r="F473" s="100"/>
      <c r="G473" s="100"/>
      <c r="H473" s="100"/>
      <c r="I473" s="100"/>
      <c r="J473" s="100"/>
      <c r="K473" s="100"/>
      <c r="L473" s="100"/>
      <c r="M473" s="100"/>
      <c r="N473" s="100"/>
      <c r="O473" s="100"/>
      <c r="P473" s="100"/>
      <c r="Q473" s="100"/>
      <c r="R473" s="100"/>
      <c r="S473" s="100"/>
      <c r="T473" s="100"/>
      <c r="U473" s="100"/>
      <c r="V473" s="100"/>
      <c r="W473" s="100"/>
      <c r="X473" s="100"/>
      <c r="Y473" s="100"/>
      <c r="Z473" s="100"/>
      <c r="AA473" s="100"/>
      <c r="AB473" s="100"/>
      <c r="AC473" s="100"/>
      <c r="AD473" s="100"/>
      <c r="AE473" s="100"/>
      <c r="AF473" s="100"/>
      <c r="AG473" s="100"/>
      <c r="AH473" s="100"/>
      <c r="AI473" s="100"/>
      <c r="AJ473" s="100"/>
      <c r="AK473" s="100"/>
      <c r="AL473" s="100"/>
      <c r="AM473" s="100"/>
      <c r="AN473" s="100"/>
      <c r="AO473" s="100"/>
      <c r="AP473" s="100"/>
      <c r="AQ473" s="100"/>
    </row>
    <row r="474" spans="4:43" x14ac:dyDescent="0.4">
      <c r="D474" s="92"/>
      <c r="E474" s="100"/>
      <c r="F474" s="100"/>
      <c r="G474" s="100"/>
      <c r="H474" s="100"/>
      <c r="I474" s="100"/>
      <c r="J474" s="100"/>
      <c r="K474" s="100"/>
      <c r="L474" s="100"/>
      <c r="M474" s="100"/>
      <c r="N474" s="100"/>
      <c r="O474" s="100"/>
      <c r="P474" s="100"/>
      <c r="Q474" s="100"/>
      <c r="R474" s="100"/>
      <c r="S474" s="100"/>
      <c r="T474" s="100"/>
      <c r="U474" s="100"/>
      <c r="V474" s="100"/>
      <c r="W474" s="100"/>
      <c r="X474" s="100"/>
      <c r="Y474" s="100"/>
      <c r="Z474" s="100"/>
      <c r="AA474" s="100"/>
      <c r="AB474" s="100"/>
      <c r="AC474" s="100"/>
      <c r="AD474" s="100"/>
      <c r="AE474" s="100"/>
      <c r="AF474" s="100"/>
      <c r="AG474" s="100"/>
      <c r="AH474" s="100"/>
      <c r="AI474" s="100"/>
      <c r="AJ474" s="100"/>
      <c r="AK474" s="100"/>
      <c r="AL474" s="100"/>
      <c r="AM474" s="100"/>
      <c r="AN474" s="100"/>
      <c r="AO474" s="100"/>
      <c r="AP474" s="100"/>
      <c r="AQ474" s="100"/>
    </row>
    <row r="475" spans="4:43" x14ac:dyDescent="0.4">
      <c r="D475" s="92"/>
      <c r="E475" s="100"/>
      <c r="F475" s="100"/>
      <c r="G475" s="100"/>
      <c r="H475" s="100"/>
      <c r="I475" s="100"/>
      <c r="J475" s="100"/>
      <c r="K475" s="100"/>
      <c r="L475" s="100"/>
      <c r="M475" s="100"/>
      <c r="N475" s="100"/>
      <c r="O475" s="100"/>
      <c r="P475" s="100"/>
      <c r="Q475" s="100"/>
      <c r="R475" s="100"/>
      <c r="S475" s="100"/>
      <c r="T475" s="100"/>
      <c r="U475" s="100"/>
      <c r="V475" s="100"/>
      <c r="W475" s="100"/>
      <c r="X475" s="100"/>
      <c r="Y475" s="100"/>
      <c r="Z475" s="100"/>
      <c r="AA475" s="100"/>
      <c r="AB475" s="100"/>
      <c r="AC475" s="100"/>
      <c r="AD475" s="100"/>
      <c r="AE475" s="100"/>
      <c r="AF475" s="100"/>
      <c r="AG475" s="100"/>
      <c r="AH475" s="100"/>
      <c r="AI475" s="100"/>
      <c r="AJ475" s="100"/>
      <c r="AK475" s="100"/>
      <c r="AL475" s="100"/>
      <c r="AM475" s="100"/>
      <c r="AN475" s="100"/>
      <c r="AO475" s="100"/>
      <c r="AP475" s="100"/>
      <c r="AQ475" s="100"/>
    </row>
    <row r="476" spans="4:43" x14ac:dyDescent="0.4">
      <c r="D476" s="92"/>
      <c r="E476" s="100"/>
      <c r="F476" s="100"/>
      <c r="G476" s="100"/>
      <c r="H476" s="100"/>
      <c r="I476" s="100"/>
      <c r="J476" s="100"/>
      <c r="K476" s="100"/>
      <c r="L476" s="100"/>
      <c r="M476" s="100"/>
      <c r="N476" s="100"/>
      <c r="O476" s="100"/>
      <c r="P476" s="100"/>
      <c r="Q476" s="100"/>
      <c r="R476" s="100"/>
      <c r="S476" s="100"/>
      <c r="T476" s="100"/>
      <c r="U476" s="100"/>
      <c r="V476" s="100"/>
      <c r="W476" s="100"/>
      <c r="X476" s="100"/>
      <c r="Y476" s="100"/>
      <c r="Z476" s="100"/>
      <c r="AA476" s="100"/>
      <c r="AB476" s="100"/>
      <c r="AC476" s="100"/>
      <c r="AD476" s="100"/>
      <c r="AE476" s="100"/>
      <c r="AF476" s="100"/>
      <c r="AG476" s="100"/>
      <c r="AH476" s="100"/>
      <c r="AI476" s="100"/>
      <c r="AJ476" s="100"/>
      <c r="AK476" s="100"/>
      <c r="AL476" s="100"/>
      <c r="AM476" s="100"/>
      <c r="AN476" s="100"/>
      <c r="AO476" s="100"/>
      <c r="AP476" s="100"/>
      <c r="AQ476" s="100"/>
    </row>
    <row r="477" spans="4:43" x14ac:dyDescent="0.4">
      <c r="D477" s="92"/>
      <c r="E477" s="100"/>
      <c r="F477" s="100"/>
      <c r="G477" s="100"/>
      <c r="H477" s="100"/>
      <c r="I477" s="100"/>
      <c r="J477" s="100"/>
      <c r="K477" s="100"/>
      <c r="L477" s="100"/>
      <c r="M477" s="100"/>
      <c r="N477" s="100"/>
      <c r="O477" s="100"/>
      <c r="P477" s="100"/>
      <c r="Q477" s="100"/>
      <c r="R477" s="100"/>
      <c r="S477" s="100"/>
      <c r="T477" s="100"/>
      <c r="U477" s="100"/>
      <c r="V477" s="100"/>
      <c r="W477" s="100"/>
      <c r="X477" s="100"/>
      <c r="Y477" s="100"/>
      <c r="Z477" s="100"/>
      <c r="AA477" s="100"/>
      <c r="AB477" s="100"/>
      <c r="AC477" s="100"/>
      <c r="AD477" s="100"/>
      <c r="AE477" s="100"/>
      <c r="AF477" s="100"/>
      <c r="AG477" s="100"/>
      <c r="AH477" s="100"/>
      <c r="AI477" s="100"/>
      <c r="AJ477" s="100"/>
      <c r="AK477" s="100"/>
      <c r="AL477" s="100"/>
      <c r="AM477" s="100"/>
      <c r="AN477" s="100"/>
      <c r="AO477" s="100"/>
      <c r="AP477" s="100"/>
      <c r="AQ477" s="100"/>
    </row>
    <row r="478" spans="4:43" x14ac:dyDescent="0.4">
      <c r="D478" s="92"/>
      <c r="E478" s="100"/>
      <c r="F478" s="100"/>
      <c r="G478" s="100"/>
      <c r="H478" s="100"/>
      <c r="I478" s="100"/>
      <c r="J478" s="100"/>
      <c r="K478" s="100"/>
      <c r="L478" s="100"/>
      <c r="M478" s="100"/>
      <c r="N478" s="100"/>
      <c r="O478" s="100"/>
      <c r="P478" s="100"/>
      <c r="Q478" s="100"/>
      <c r="R478" s="100"/>
      <c r="S478" s="100"/>
      <c r="T478" s="100"/>
      <c r="U478" s="100"/>
      <c r="V478" s="100"/>
      <c r="W478" s="100"/>
      <c r="X478" s="100"/>
      <c r="Y478" s="100"/>
      <c r="Z478" s="100"/>
      <c r="AA478" s="100"/>
      <c r="AB478" s="100"/>
      <c r="AC478" s="100"/>
      <c r="AD478" s="100"/>
      <c r="AE478" s="100"/>
      <c r="AF478" s="100"/>
      <c r="AG478" s="100"/>
      <c r="AH478" s="100"/>
      <c r="AI478" s="100"/>
      <c r="AJ478" s="100"/>
      <c r="AK478" s="100"/>
      <c r="AL478" s="100"/>
      <c r="AM478" s="100"/>
      <c r="AN478" s="100"/>
      <c r="AO478" s="100"/>
      <c r="AP478" s="100"/>
      <c r="AQ478" s="100"/>
    </row>
    <row r="479" spans="4:43" x14ac:dyDescent="0.4">
      <c r="D479" s="92"/>
      <c r="E479" s="100"/>
      <c r="F479" s="100"/>
      <c r="G479" s="100"/>
      <c r="H479" s="100"/>
      <c r="I479" s="100"/>
      <c r="J479" s="100"/>
      <c r="K479" s="100"/>
      <c r="L479" s="100"/>
      <c r="M479" s="100"/>
      <c r="N479" s="100"/>
      <c r="O479" s="100"/>
      <c r="P479" s="100"/>
      <c r="Q479" s="100"/>
      <c r="R479" s="100"/>
      <c r="S479" s="100"/>
      <c r="T479" s="100"/>
      <c r="U479" s="100"/>
      <c r="V479" s="100"/>
      <c r="W479" s="100"/>
      <c r="X479" s="100"/>
      <c r="Y479" s="100"/>
      <c r="Z479" s="100"/>
      <c r="AA479" s="100"/>
      <c r="AB479" s="100"/>
      <c r="AC479" s="100"/>
      <c r="AD479" s="100"/>
      <c r="AE479" s="100"/>
      <c r="AF479" s="100"/>
      <c r="AG479" s="100"/>
      <c r="AH479" s="100"/>
      <c r="AI479" s="100"/>
      <c r="AJ479" s="100"/>
      <c r="AK479" s="100"/>
      <c r="AL479" s="100"/>
      <c r="AM479" s="100"/>
      <c r="AN479" s="100"/>
      <c r="AO479" s="100"/>
      <c r="AP479" s="100"/>
      <c r="AQ479" s="100"/>
    </row>
    <row r="480" spans="4:43" x14ac:dyDescent="0.4">
      <c r="D480" s="92"/>
      <c r="E480" s="100"/>
      <c r="F480" s="100"/>
      <c r="G480" s="100"/>
      <c r="H480" s="100"/>
      <c r="I480" s="100"/>
      <c r="J480" s="100"/>
      <c r="K480" s="100"/>
      <c r="L480" s="100"/>
      <c r="M480" s="100"/>
      <c r="N480" s="100"/>
      <c r="O480" s="100"/>
      <c r="P480" s="100"/>
      <c r="Q480" s="100"/>
      <c r="R480" s="100"/>
      <c r="S480" s="100"/>
      <c r="T480" s="100"/>
      <c r="U480" s="100"/>
      <c r="V480" s="100"/>
      <c r="W480" s="100"/>
      <c r="X480" s="100"/>
      <c r="Y480" s="100"/>
      <c r="Z480" s="100"/>
      <c r="AA480" s="100"/>
      <c r="AB480" s="100"/>
      <c r="AC480" s="100"/>
      <c r="AD480" s="100"/>
      <c r="AE480" s="100"/>
      <c r="AF480" s="100"/>
      <c r="AG480" s="100"/>
      <c r="AH480" s="100"/>
      <c r="AI480" s="100"/>
      <c r="AJ480" s="100"/>
      <c r="AK480" s="100"/>
      <c r="AL480" s="100"/>
      <c r="AM480" s="100"/>
      <c r="AN480" s="100"/>
      <c r="AO480" s="100"/>
      <c r="AP480" s="100"/>
      <c r="AQ480" s="100"/>
    </row>
    <row r="481" spans="4:43" x14ac:dyDescent="0.4">
      <c r="D481" s="92"/>
      <c r="E481" s="100"/>
      <c r="F481" s="100"/>
      <c r="G481" s="100"/>
      <c r="H481" s="100"/>
      <c r="I481" s="100"/>
      <c r="J481" s="100"/>
      <c r="K481" s="100"/>
      <c r="L481" s="100"/>
      <c r="M481" s="100"/>
      <c r="N481" s="100"/>
      <c r="O481" s="100"/>
      <c r="P481" s="100"/>
      <c r="Q481" s="100"/>
      <c r="R481" s="100"/>
      <c r="S481" s="100"/>
      <c r="T481" s="100"/>
      <c r="U481" s="100"/>
      <c r="V481" s="100"/>
      <c r="W481" s="100"/>
      <c r="X481" s="100"/>
      <c r="Y481" s="100"/>
      <c r="Z481" s="100"/>
      <c r="AA481" s="100"/>
      <c r="AB481" s="100"/>
      <c r="AC481" s="100"/>
      <c r="AD481" s="100"/>
      <c r="AE481" s="100"/>
      <c r="AF481" s="100"/>
      <c r="AG481" s="100"/>
      <c r="AH481" s="100"/>
      <c r="AI481" s="100"/>
      <c r="AJ481" s="100"/>
      <c r="AK481" s="100"/>
      <c r="AL481" s="100"/>
      <c r="AM481" s="100"/>
      <c r="AN481" s="100"/>
      <c r="AO481" s="100"/>
      <c r="AP481" s="100"/>
      <c r="AQ481" s="100"/>
    </row>
    <row r="482" spans="4:43" x14ac:dyDescent="0.4">
      <c r="D482" s="92"/>
      <c r="E482" s="100"/>
      <c r="F482" s="100"/>
      <c r="G482" s="100"/>
      <c r="H482" s="100"/>
      <c r="I482" s="100"/>
      <c r="J482" s="100"/>
      <c r="K482" s="100"/>
      <c r="L482" s="100"/>
      <c r="M482" s="100"/>
      <c r="N482" s="100"/>
      <c r="O482" s="100"/>
      <c r="P482" s="100"/>
      <c r="Q482" s="100"/>
      <c r="R482" s="100"/>
      <c r="S482" s="100"/>
      <c r="T482" s="100"/>
      <c r="U482" s="100"/>
      <c r="V482" s="100"/>
      <c r="W482" s="100"/>
      <c r="X482" s="100"/>
      <c r="Y482" s="100"/>
      <c r="Z482" s="100"/>
      <c r="AA482" s="100"/>
      <c r="AB482" s="100"/>
      <c r="AC482" s="100"/>
      <c r="AD482" s="100"/>
      <c r="AE482" s="100"/>
      <c r="AF482" s="100"/>
      <c r="AG482" s="100"/>
      <c r="AH482" s="100"/>
      <c r="AI482" s="100"/>
      <c r="AJ482" s="100"/>
      <c r="AK482" s="100"/>
      <c r="AL482" s="100"/>
      <c r="AM482" s="100"/>
      <c r="AN482" s="100"/>
      <c r="AO482" s="100"/>
      <c r="AP482" s="100"/>
      <c r="AQ482" s="100"/>
    </row>
    <row r="483" spans="4:43" x14ac:dyDescent="0.4">
      <c r="D483" s="92"/>
      <c r="E483" s="100"/>
      <c r="F483" s="100"/>
      <c r="G483" s="100"/>
      <c r="H483" s="100"/>
      <c r="I483" s="100"/>
      <c r="J483" s="100"/>
      <c r="K483" s="100"/>
      <c r="L483" s="100"/>
      <c r="M483" s="100"/>
      <c r="N483" s="100"/>
      <c r="O483" s="100"/>
      <c r="P483" s="100"/>
      <c r="Q483" s="100"/>
      <c r="R483" s="100"/>
      <c r="S483" s="100"/>
      <c r="T483" s="100"/>
      <c r="U483" s="100"/>
      <c r="V483" s="100"/>
      <c r="W483" s="100"/>
      <c r="X483" s="100"/>
      <c r="Y483" s="100"/>
      <c r="Z483" s="100"/>
      <c r="AA483" s="100"/>
      <c r="AB483" s="100"/>
      <c r="AC483" s="100"/>
      <c r="AD483" s="100"/>
      <c r="AE483" s="100"/>
      <c r="AF483" s="100"/>
      <c r="AG483" s="100"/>
      <c r="AH483" s="100"/>
      <c r="AI483" s="100"/>
      <c r="AJ483" s="100"/>
      <c r="AK483" s="100"/>
      <c r="AL483" s="100"/>
      <c r="AM483" s="100"/>
      <c r="AN483" s="100"/>
      <c r="AO483" s="100"/>
      <c r="AP483" s="100"/>
      <c r="AQ483" s="100"/>
    </row>
    <row r="484" spans="4:43" x14ac:dyDescent="0.4">
      <c r="D484" s="92"/>
      <c r="E484" s="100"/>
      <c r="F484" s="100"/>
      <c r="G484" s="100"/>
      <c r="H484" s="100"/>
      <c r="I484" s="100"/>
      <c r="J484" s="100"/>
      <c r="K484" s="100"/>
      <c r="L484" s="100"/>
      <c r="M484" s="100"/>
      <c r="N484" s="100"/>
      <c r="O484" s="100"/>
      <c r="P484" s="100"/>
      <c r="Q484" s="100"/>
      <c r="R484" s="100"/>
      <c r="S484" s="100"/>
      <c r="T484" s="100"/>
      <c r="U484" s="100"/>
      <c r="V484" s="100"/>
      <c r="W484" s="100"/>
      <c r="X484" s="100"/>
      <c r="Y484" s="100"/>
      <c r="Z484" s="100"/>
      <c r="AA484" s="100"/>
      <c r="AB484" s="100"/>
      <c r="AC484" s="100"/>
      <c r="AD484" s="100"/>
      <c r="AE484" s="100"/>
      <c r="AF484" s="100"/>
      <c r="AG484" s="100"/>
      <c r="AH484" s="100"/>
      <c r="AI484" s="100"/>
      <c r="AJ484" s="100"/>
      <c r="AK484" s="100"/>
      <c r="AL484" s="100"/>
      <c r="AM484" s="100"/>
      <c r="AN484" s="100"/>
      <c r="AO484" s="100"/>
      <c r="AP484" s="100"/>
      <c r="AQ484" s="100"/>
    </row>
    <row r="485" spans="4:43" x14ac:dyDescent="0.4">
      <c r="D485" s="92"/>
      <c r="E485" s="100"/>
      <c r="F485" s="100"/>
      <c r="G485" s="100"/>
      <c r="H485" s="100"/>
      <c r="I485" s="100"/>
      <c r="J485" s="100"/>
      <c r="K485" s="100"/>
      <c r="L485" s="100"/>
      <c r="M485" s="100"/>
      <c r="N485" s="100"/>
      <c r="O485" s="100"/>
      <c r="P485" s="100"/>
      <c r="Q485" s="100"/>
      <c r="R485" s="100"/>
      <c r="S485" s="100"/>
      <c r="T485" s="100"/>
      <c r="U485" s="100"/>
      <c r="V485" s="100"/>
      <c r="W485" s="100"/>
      <c r="X485" s="100"/>
      <c r="Y485" s="100"/>
      <c r="Z485" s="100"/>
      <c r="AA485" s="100"/>
      <c r="AB485" s="100"/>
      <c r="AC485" s="100"/>
      <c r="AD485" s="100"/>
      <c r="AE485" s="100"/>
      <c r="AF485" s="100"/>
      <c r="AG485" s="100"/>
      <c r="AH485" s="100"/>
      <c r="AI485" s="100"/>
      <c r="AJ485" s="100"/>
      <c r="AK485" s="100"/>
      <c r="AL485" s="100"/>
      <c r="AM485" s="100"/>
      <c r="AN485" s="100"/>
      <c r="AO485" s="100"/>
      <c r="AP485" s="100"/>
      <c r="AQ485" s="100"/>
    </row>
    <row r="486" spans="4:43" x14ac:dyDescent="0.4">
      <c r="D486" s="92"/>
      <c r="E486" s="100"/>
      <c r="F486" s="100"/>
      <c r="G486" s="100"/>
      <c r="H486" s="100"/>
      <c r="I486" s="100"/>
      <c r="J486" s="100"/>
      <c r="K486" s="100"/>
      <c r="L486" s="100"/>
      <c r="M486" s="100"/>
      <c r="N486" s="100"/>
      <c r="O486" s="100"/>
      <c r="P486" s="100"/>
      <c r="Q486" s="100"/>
      <c r="R486" s="100"/>
      <c r="S486" s="100"/>
      <c r="T486" s="100"/>
      <c r="U486" s="100"/>
      <c r="V486" s="100"/>
      <c r="W486" s="100"/>
      <c r="X486" s="100"/>
      <c r="Y486" s="100"/>
      <c r="Z486" s="100"/>
      <c r="AA486" s="100"/>
      <c r="AB486" s="100"/>
      <c r="AC486" s="100"/>
      <c r="AD486" s="100"/>
      <c r="AE486" s="100"/>
      <c r="AF486" s="100"/>
      <c r="AG486" s="100"/>
      <c r="AH486" s="100"/>
      <c r="AI486" s="100"/>
      <c r="AJ486" s="100"/>
      <c r="AK486" s="100"/>
      <c r="AL486" s="100"/>
      <c r="AM486" s="100"/>
      <c r="AN486" s="100"/>
      <c r="AO486" s="100"/>
      <c r="AP486" s="100"/>
      <c r="AQ486" s="100"/>
    </row>
    <row r="487" spans="4:43" x14ac:dyDescent="0.4">
      <c r="D487" s="92"/>
      <c r="E487" s="100"/>
      <c r="F487" s="100"/>
      <c r="G487" s="100"/>
      <c r="H487" s="100"/>
      <c r="I487" s="100"/>
      <c r="J487" s="100"/>
      <c r="K487" s="100"/>
      <c r="L487" s="100"/>
      <c r="M487" s="100"/>
      <c r="N487" s="100"/>
      <c r="O487" s="100"/>
      <c r="P487" s="100"/>
      <c r="Q487" s="100"/>
      <c r="R487" s="100"/>
      <c r="S487" s="100"/>
      <c r="T487" s="100"/>
      <c r="U487" s="100"/>
      <c r="V487" s="100"/>
      <c r="W487" s="100"/>
      <c r="X487" s="100"/>
      <c r="Y487" s="100"/>
      <c r="Z487" s="100"/>
      <c r="AA487" s="100"/>
      <c r="AB487" s="100"/>
      <c r="AC487" s="100"/>
      <c r="AD487" s="100"/>
      <c r="AE487" s="100"/>
      <c r="AF487" s="100"/>
      <c r="AG487" s="100"/>
      <c r="AH487" s="100"/>
      <c r="AI487" s="100"/>
      <c r="AJ487" s="100"/>
      <c r="AK487" s="100"/>
      <c r="AL487" s="100"/>
      <c r="AM487" s="100"/>
      <c r="AN487" s="100"/>
      <c r="AO487" s="100"/>
      <c r="AP487" s="100"/>
      <c r="AQ487" s="100"/>
    </row>
    <row r="488" spans="4:43" x14ac:dyDescent="0.4">
      <c r="D488" s="92"/>
      <c r="E488" s="100"/>
      <c r="F488" s="100"/>
      <c r="G488" s="100"/>
      <c r="H488" s="100"/>
      <c r="I488" s="100"/>
      <c r="J488" s="100"/>
      <c r="K488" s="100"/>
      <c r="L488" s="100"/>
      <c r="M488" s="100"/>
      <c r="N488" s="100"/>
      <c r="O488" s="100"/>
      <c r="P488" s="100"/>
      <c r="Q488" s="100"/>
      <c r="R488" s="100"/>
      <c r="S488" s="100"/>
      <c r="T488" s="100"/>
      <c r="U488" s="100"/>
      <c r="V488" s="100"/>
      <c r="W488" s="100"/>
      <c r="X488" s="100"/>
      <c r="Y488" s="100"/>
      <c r="Z488" s="100"/>
      <c r="AA488" s="100"/>
      <c r="AB488" s="100"/>
      <c r="AC488" s="100"/>
      <c r="AD488" s="100"/>
      <c r="AE488" s="100"/>
      <c r="AF488" s="100"/>
      <c r="AG488" s="100"/>
      <c r="AH488" s="100"/>
      <c r="AI488" s="100"/>
      <c r="AJ488" s="100"/>
      <c r="AK488" s="100"/>
      <c r="AL488" s="100"/>
      <c r="AM488" s="100"/>
      <c r="AN488" s="100"/>
      <c r="AO488" s="100"/>
      <c r="AP488" s="100"/>
      <c r="AQ488" s="100"/>
    </row>
    <row r="489" spans="4:43" x14ac:dyDescent="0.4">
      <c r="D489" s="92"/>
      <c r="E489" s="100"/>
      <c r="F489" s="100"/>
      <c r="G489" s="100"/>
      <c r="H489" s="100"/>
      <c r="I489" s="100"/>
      <c r="J489" s="100"/>
      <c r="K489" s="100"/>
      <c r="L489" s="100"/>
      <c r="M489" s="100"/>
      <c r="N489" s="100"/>
      <c r="O489" s="100"/>
      <c r="P489" s="100"/>
      <c r="Q489" s="100"/>
      <c r="R489" s="100"/>
      <c r="S489" s="100"/>
      <c r="T489" s="100"/>
      <c r="U489" s="100"/>
      <c r="V489" s="100"/>
      <c r="W489" s="100"/>
      <c r="X489" s="100"/>
      <c r="Y489" s="100"/>
      <c r="Z489" s="100"/>
      <c r="AA489" s="100"/>
      <c r="AB489" s="100"/>
      <c r="AC489" s="100"/>
      <c r="AD489" s="100"/>
      <c r="AE489" s="100"/>
      <c r="AF489" s="100"/>
      <c r="AG489" s="100"/>
      <c r="AH489" s="100"/>
      <c r="AI489" s="100"/>
      <c r="AJ489" s="100"/>
      <c r="AK489" s="100"/>
      <c r="AL489" s="100"/>
      <c r="AM489" s="100"/>
      <c r="AN489" s="100"/>
      <c r="AO489" s="100"/>
      <c r="AP489" s="100"/>
      <c r="AQ489" s="100"/>
    </row>
    <row r="490" spans="4:43" x14ac:dyDescent="0.4">
      <c r="D490" s="92"/>
      <c r="E490" s="100"/>
      <c r="F490" s="100"/>
      <c r="G490" s="100"/>
      <c r="H490" s="100"/>
      <c r="I490" s="100"/>
      <c r="J490" s="100"/>
      <c r="K490" s="100"/>
      <c r="L490" s="100"/>
      <c r="M490" s="100"/>
      <c r="N490" s="100"/>
      <c r="O490" s="100"/>
      <c r="P490" s="100"/>
      <c r="Q490" s="100"/>
      <c r="R490" s="100"/>
      <c r="S490" s="100"/>
      <c r="T490" s="100"/>
      <c r="U490" s="100"/>
      <c r="V490" s="100"/>
      <c r="W490" s="100"/>
      <c r="X490" s="100"/>
      <c r="Y490" s="100"/>
      <c r="Z490" s="100"/>
      <c r="AA490" s="100"/>
      <c r="AB490" s="100"/>
      <c r="AC490" s="100"/>
      <c r="AD490" s="100"/>
      <c r="AE490" s="100"/>
      <c r="AF490" s="100"/>
      <c r="AG490" s="100"/>
      <c r="AH490" s="100"/>
      <c r="AI490" s="100"/>
      <c r="AJ490" s="100"/>
      <c r="AK490" s="100"/>
      <c r="AL490" s="100"/>
      <c r="AM490" s="100"/>
      <c r="AN490" s="100"/>
      <c r="AO490" s="100"/>
      <c r="AP490" s="100"/>
      <c r="AQ490" s="100"/>
    </row>
    <row r="491" spans="4:43" x14ac:dyDescent="0.4">
      <c r="D491" s="92"/>
      <c r="E491" s="100"/>
      <c r="F491" s="100"/>
      <c r="G491" s="100"/>
      <c r="H491" s="100"/>
      <c r="I491" s="100"/>
      <c r="J491" s="100"/>
      <c r="K491" s="100"/>
      <c r="L491" s="100"/>
      <c r="M491" s="100"/>
      <c r="N491" s="100"/>
      <c r="O491" s="100"/>
      <c r="P491" s="100"/>
      <c r="Q491" s="100"/>
      <c r="R491" s="100"/>
      <c r="S491" s="100"/>
      <c r="T491" s="100"/>
      <c r="U491" s="100"/>
      <c r="V491" s="100"/>
      <c r="W491" s="100"/>
      <c r="X491" s="100"/>
      <c r="Y491" s="100"/>
      <c r="Z491" s="100"/>
      <c r="AA491" s="100"/>
      <c r="AB491" s="100"/>
      <c r="AC491" s="100"/>
      <c r="AD491" s="100"/>
      <c r="AE491" s="100"/>
      <c r="AF491" s="100"/>
      <c r="AG491" s="100"/>
      <c r="AH491" s="100"/>
      <c r="AI491" s="100"/>
      <c r="AJ491" s="100"/>
      <c r="AK491" s="100"/>
      <c r="AL491" s="100"/>
      <c r="AM491" s="100"/>
      <c r="AN491" s="100"/>
      <c r="AO491" s="100"/>
      <c r="AP491" s="100"/>
      <c r="AQ491" s="100"/>
    </row>
    <row r="492" spans="4:43" x14ac:dyDescent="0.4">
      <c r="D492" s="92"/>
      <c r="E492" s="100"/>
      <c r="F492" s="100"/>
      <c r="G492" s="100"/>
      <c r="H492" s="100"/>
      <c r="I492" s="100"/>
      <c r="J492" s="100"/>
      <c r="K492" s="100"/>
      <c r="L492" s="100"/>
      <c r="M492" s="100"/>
      <c r="N492" s="100"/>
      <c r="O492" s="100"/>
      <c r="P492" s="100"/>
      <c r="Q492" s="100"/>
      <c r="R492" s="100"/>
      <c r="S492" s="100"/>
      <c r="T492" s="100"/>
      <c r="U492" s="100"/>
      <c r="V492" s="100"/>
      <c r="W492" s="100"/>
      <c r="X492" s="100"/>
      <c r="Y492" s="100"/>
      <c r="Z492" s="100"/>
      <c r="AA492" s="100"/>
      <c r="AB492" s="100"/>
      <c r="AC492" s="100"/>
      <c r="AD492" s="100"/>
      <c r="AE492" s="100"/>
      <c r="AF492" s="100"/>
      <c r="AG492" s="100"/>
      <c r="AH492" s="100"/>
      <c r="AI492" s="100"/>
      <c r="AJ492" s="100"/>
      <c r="AK492" s="100"/>
      <c r="AL492" s="100"/>
      <c r="AM492" s="100"/>
      <c r="AN492" s="100"/>
      <c r="AO492" s="100"/>
      <c r="AP492" s="100"/>
      <c r="AQ492" s="100"/>
    </row>
    <row r="493" spans="4:43" x14ac:dyDescent="0.4">
      <c r="D493" s="92"/>
      <c r="E493" s="100"/>
      <c r="F493" s="100"/>
      <c r="G493" s="100"/>
      <c r="H493" s="100"/>
      <c r="I493" s="100"/>
      <c r="J493" s="100"/>
      <c r="K493" s="100"/>
      <c r="L493" s="100"/>
      <c r="M493" s="100"/>
      <c r="N493" s="100"/>
      <c r="O493" s="100"/>
      <c r="P493" s="100"/>
      <c r="Q493" s="100"/>
      <c r="R493" s="100"/>
      <c r="S493" s="100"/>
      <c r="T493" s="100"/>
      <c r="U493" s="100"/>
      <c r="V493" s="100"/>
      <c r="W493" s="100"/>
      <c r="X493" s="100"/>
      <c r="Y493" s="100"/>
      <c r="Z493" s="100"/>
      <c r="AA493" s="100"/>
      <c r="AB493" s="100"/>
      <c r="AC493" s="100"/>
      <c r="AD493" s="100"/>
      <c r="AE493" s="100"/>
      <c r="AF493" s="100"/>
      <c r="AG493" s="100"/>
      <c r="AH493" s="100"/>
      <c r="AI493" s="100"/>
      <c r="AJ493" s="100"/>
      <c r="AK493" s="100"/>
      <c r="AL493" s="100"/>
      <c r="AM493" s="100"/>
      <c r="AN493" s="100"/>
      <c r="AO493" s="100"/>
      <c r="AP493" s="100"/>
      <c r="AQ493" s="100"/>
    </row>
    <row r="494" spans="4:43" x14ac:dyDescent="0.4">
      <c r="D494" s="92"/>
      <c r="E494" s="100"/>
      <c r="F494" s="100"/>
      <c r="G494" s="100"/>
      <c r="H494" s="100"/>
      <c r="I494" s="100"/>
      <c r="J494" s="100"/>
      <c r="K494" s="100"/>
      <c r="L494" s="100"/>
      <c r="M494" s="100"/>
      <c r="N494" s="100"/>
      <c r="O494" s="100"/>
      <c r="P494" s="100"/>
      <c r="Q494" s="100"/>
      <c r="R494" s="100"/>
      <c r="S494" s="100"/>
      <c r="T494" s="100"/>
      <c r="U494" s="100"/>
      <c r="V494" s="100"/>
      <c r="W494" s="100"/>
      <c r="X494" s="100"/>
      <c r="Y494" s="100"/>
      <c r="Z494" s="100"/>
      <c r="AA494" s="100"/>
      <c r="AB494" s="100"/>
      <c r="AC494" s="100"/>
      <c r="AD494" s="100"/>
      <c r="AE494" s="100"/>
      <c r="AF494" s="100"/>
      <c r="AG494" s="100"/>
      <c r="AH494" s="100"/>
      <c r="AI494" s="100"/>
      <c r="AJ494" s="100"/>
      <c r="AK494" s="100"/>
      <c r="AL494" s="100"/>
      <c r="AM494" s="100"/>
      <c r="AN494" s="100"/>
      <c r="AO494" s="100"/>
      <c r="AP494" s="100"/>
      <c r="AQ494" s="100"/>
    </row>
    <row r="495" spans="4:43" x14ac:dyDescent="0.4">
      <c r="D495" s="92"/>
      <c r="E495" s="100"/>
      <c r="F495" s="100"/>
      <c r="G495" s="100"/>
      <c r="H495" s="100"/>
      <c r="I495" s="100"/>
      <c r="J495" s="100"/>
      <c r="K495" s="100"/>
      <c r="L495" s="100"/>
      <c r="M495" s="100"/>
      <c r="N495" s="100"/>
      <c r="O495" s="100"/>
      <c r="P495" s="100"/>
      <c r="Q495" s="100"/>
      <c r="R495" s="100"/>
      <c r="S495" s="100"/>
      <c r="T495" s="100"/>
      <c r="U495" s="100"/>
      <c r="V495" s="100"/>
      <c r="W495" s="100"/>
      <c r="X495" s="100"/>
      <c r="Y495" s="100"/>
      <c r="Z495" s="100"/>
      <c r="AA495" s="100"/>
      <c r="AB495" s="100"/>
      <c r="AC495" s="100"/>
      <c r="AD495" s="100"/>
      <c r="AE495" s="100"/>
      <c r="AF495" s="100"/>
      <c r="AG495" s="100"/>
      <c r="AH495" s="100"/>
      <c r="AI495" s="100"/>
      <c r="AJ495" s="100"/>
      <c r="AK495" s="100"/>
      <c r="AL495" s="100"/>
      <c r="AM495" s="100"/>
      <c r="AN495" s="100"/>
      <c r="AO495" s="100"/>
      <c r="AP495" s="100"/>
      <c r="AQ495" s="100"/>
    </row>
    <row r="496" spans="4:43" x14ac:dyDescent="0.4">
      <c r="D496" s="92"/>
      <c r="E496" s="100"/>
      <c r="F496" s="100"/>
      <c r="G496" s="100"/>
      <c r="H496" s="100"/>
      <c r="I496" s="100"/>
      <c r="J496" s="100"/>
      <c r="K496" s="100"/>
      <c r="L496" s="100"/>
      <c r="M496" s="100"/>
      <c r="N496" s="100"/>
      <c r="O496" s="100"/>
      <c r="P496" s="100"/>
      <c r="Q496" s="100"/>
      <c r="R496" s="100"/>
      <c r="S496" s="100"/>
      <c r="T496" s="100"/>
      <c r="U496" s="100"/>
      <c r="V496" s="100"/>
      <c r="W496" s="100"/>
      <c r="X496" s="100"/>
      <c r="Y496" s="100"/>
      <c r="Z496" s="100"/>
      <c r="AA496" s="100"/>
      <c r="AB496" s="100"/>
      <c r="AC496" s="100"/>
      <c r="AD496" s="100"/>
      <c r="AE496" s="100"/>
      <c r="AF496" s="100"/>
      <c r="AG496" s="100"/>
      <c r="AH496" s="100"/>
      <c r="AI496" s="100"/>
      <c r="AJ496" s="100"/>
      <c r="AK496" s="100"/>
      <c r="AL496" s="100"/>
      <c r="AM496" s="100"/>
      <c r="AN496" s="100"/>
      <c r="AO496" s="100"/>
      <c r="AP496" s="100"/>
      <c r="AQ496" s="100"/>
    </row>
    <row r="497" spans="4:43" x14ac:dyDescent="0.4">
      <c r="D497" s="92"/>
      <c r="E497" s="100"/>
      <c r="F497" s="100"/>
      <c r="G497" s="100"/>
      <c r="H497" s="100"/>
      <c r="I497" s="100"/>
      <c r="J497" s="100"/>
      <c r="K497" s="100"/>
      <c r="L497" s="100"/>
      <c r="M497" s="100"/>
      <c r="N497" s="100"/>
      <c r="O497" s="100"/>
      <c r="P497" s="100"/>
      <c r="Q497" s="100"/>
      <c r="R497" s="100"/>
      <c r="S497" s="100"/>
      <c r="T497" s="100"/>
      <c r="U497" s="100"/>
      <c r="V497" s="100"/>
      <c r="W497" s="100"/>
      <c r="X497" s="100"/>
      <c r="Y497" s="100"/>
      <c r="Z497" s="100"/>
      <c r="AA497" s="100"/>
      <c r="AB497" s="100"/>
      <c r="AC497" s="100"/>
      <c r="AD497" s="100"/>
      <c r="AE497" s="100"/>
      <c r="AF497" s="100"/>
      <c r="AG497" s="100"/>
      <c r="AH497" s="100"/>
      <c r="AI497" s="100"/>
      <c r="AJ497" s="100"/>
      <c r="AK497" s="100"/>
      <c r="AL497" s="100"/>
      <c r="AM497" s="100"/>
      <c r="AN497" s="100"/>
      <c r="AO497" s="100"/>
      <c r="AP497" s="100"/>
      <c r="AQ497" s="100"/>
    </row>
    <row r="498" spans="4:43" x14ac:dyDescent="0.4">
      <c r="D498" s="92"/>
      <c r="E498" s="100"/>
      <c r="F498" s="100"/>
      <c r="G498" s="100"/>
      <c r="H498" s="100"/>
      <c r="I498" s="100"/>
      <c r="J498" s="100"/>
      <c r="K498" s="100"/>
      <c r="L498" s="100"/>
      <c r="M498" s="100"/>
      <c r="N498" s="100"/>
      <c r="O498" s="100"/>
      <c r="P498" s="100"/>
      <c r="Q498" s="100"/>
      <c r="R498" s="100"/>
      <c r="S498" s="100"/>
      <c r="T498" s="100"/>
      <c r="U498" s="100"/>
      <c r="V498" s="100"/>
      <c r="W498" s="100"/>
      <c r="X498" s="100"/>
      <c r="Y498" s="100"/>
      <c r="Z498" s="100"/>
      <c r="AA498" s="100"/>
      <c r="AB498" s="100"/>
      <c r="AC498" s="100"/>
      <c r="AD498" s="100"/>
      <c r="AE498" s="100"/>
      <c r="AF498" s="100"/>
      <c r="AG498" s="100"/>
      <c r="AH498" s="100"/>
      <c r="AI498" s="100"/>
      <c r="AJ498" s="100"/>
      <c r="AK498" s="100"/>
      <c r="AL498" s="100"/>
      <c r="AM498" s="100"/>
      <c r="AN498" s="100"/>
      <c r="AO498" s="100"/>
      <c r="AP498" s="100"/>
      <c r="AQ498" s="100"/>
    </row>
    <row r="499" spans="4:43" x14ac:dyDescent="0.4">
      <c r="D499" s="92"/>
      <c r="E499" s="100"/>
      <c r="F499" s="100"/>
      <c r="G499" s="100"/>
      <c r="H499" s="100"/>
      <c r="I499" s="100"/>
      <c r="J499" s="100"/>
      <c r="K499" s="100"/>
      <c r="L499" s="100"/>
      <c r="M499" s="100"/>
      <c r="N499" s="100"/>
      <c r="O499" s="100"/>
      <c r="P499" s="100"/>
      <c r="Q499" s="100"/>
      <c r="R499" s="100"/>
      <c r="S499" s="100"/>
      <c r="T499" s="100"/>
      <c r="U499" s="100"/>
      <c r="V499" s="100"/>
      <c r="W499" s="100"/>
      <c r="X499" s="100"/>
      <c r="Y499" s="100"/>
      <c r="Z499" s="100"/>
      <c r="AA499" s="100"/>
      <c r="AB499" s="100"/>
      <c r="AC499" s="100"/>
      <c r="AD499" s="100"/>
      <c r="AE499" s="100"/>
      <c r="AF499" s="100"/>
      <c r="AG499" s="100"/>
      <c r="AH499" s="100"/>
      <c r="AI499" s="100"/>
      <c r="AJ499" s="100"/>
      <c r="AK499" s="100"/>
      <c r="AL499" s="100"/>
      <c r="AM499" s="100"/>
      <c r="AN499" s="100"/>
      <c r="AO499" s="100"/>
      <c r="AP499" s="100"/>
      <c r="AQ499" s="100"/>
    </row>
    <row r="500" spans="4:43" x14ac:dyDescent="0.4">
      <c r="D500" s="92"/>
      <c r="E500" s="100"/>
      <c r="F500" s="100"/>
      <c r="G500" s="100"/>
      <c r="H500" s="100"/>
      <c r="I500" s="100"/>
      <c r="J500" s="100"/>
      <c r="K500" s="100"/>
      <c r="L500" s="100"/>
      <c r="M500" s="100"/>
      <c r="N500" s="100"/>
      <c r="O500" s="100"/>
      <c r="P500" s="100"/>
      <c r="Q500" s="100"/>
      <c r="R500" s="100"/>
      <c r="S500" s="100"/>
      <c r="T500" s="100"/>
      <c r="U500" s="100"/>
      <c r="V500" s="100"/>
      <c r="W500" s="100"/>
      <c r="X500" s="100"/>
      <c r="Y500" s="100"/>
      <c r="Z500" s="100"/>
      <c r="AA500" s="100"/>
      <c r="AB500" s="100"/>
      <c r="AC500" s="100"/>
      <c r="AD500" s="100"/>
      <c r="AE500" s="100"/>
      <c r="AF500" s="100"/>
      <c r="AG500" s="100"/>
      <c r="AH500" s="100"/>
      <c r="AI500" s="100"/>
      <c r="AJ500" s="100"/>
      <c r="AK500" s="100"/>
      <c r="AL500" s="100"/>
      <c r="AM500" s="100"/>
      <c r="AN500" s="100"/>
      <c r="AO500" s="100"/>
      <c r="AP500" s="100"/>
      <c r="AQ500" s="100"/>
    </row>
    <row r="501" spans="4:43" x14ac:dyDescent="0.4">
      <c r="D501" s="92"/>
      <c r="E501" s="100"/>
      <c r="F501" s="100"/>
      <c r="G501" s="100"/>
      <c r="H501" s="100"/>
      <c r="I501" s="100"/>
      <c r="J501" s="100"/>
      <c r="K501" s="100"/>
      <c r="L501" s="100"/>
      <c r="M501" s="100"/>
      <c r="N501" s="100"/>
      <c r="O501" s="100"/>
      <c r="P501" s="100"/>
      <c r="Q501" s="100"/>
      <c r="R501" s="100"/>
      <c r="S501" s="100"/>
      <c r="T501" s="100"/>
      <c r="U501" s="100"/>
      <c r="V501" s="100"/>
      <c r="W501" s="100"/>
      <c r="X501" s="100"/>
      <c r="Y501" s="100"/>
      <c r="Z501" s="100"/>
      <c r="AA501" s="100"/>
      <c r="AB501" s="100"/>
      <c r="AC501" s="100"/>
      <c r="AD501" s="100"/>
      <c r="AE501" s="100"/>
      <c r="AF501" s="100"/>
      <c r="AG501" s="100"/>
      <c r="AH501" s="100"/>
      <c r="AI501" s="100"/>
      <c r="AJ501" s="100"/>
      <c r="AK501" s="100"/>
      <c r="AL501" s="100"/>
      <c r="AM501" s="100"/>
      <c r="AN501" s="100"/>
      <c r="AO501" s="100"/>
      <c r="AP501" s="100"/>
      <c r="AQ501" s="100"/>
    </row>
    <row r="502" spans="4:43" x14ac:dyDescent="0.4">
      <c r="D502" s="92"/>
      <c r="E502" s="100"/>
      <c r="F502" s="100"/>
      <c r="G502" s="100"/>
      <c r="H502" s="100"/>
      <c r="I502" s="100"/>
      <c r="J502" s="100"/>
      <c r="K502" s="100"/>
      <c r="L502" s="100"/>
      <c r="M502" s="100"/>
      <c r="N502" s="100"/>
      <c r="O502" s="100"/>
      <c r="P502" s="100"/>
      <c r="Q502" s="100"/>
      <c r="R502" s="100"/>
      <c r="S502" s="100"/>
      <c r="T502" s="100"/>
      <c r="U502" s="100"/>
      <c r="V502" s="100"/>
      <c r="W502" s="100"/>
      <c r="X502" s="100"/>
      <c r="Y502" s="100"/>
      <c r="Z502" s="100"/>
      <c r="AA502" s="100"/>
      <c r="AB502" s="100"/>
      <c r="AC502" s="100"/>
      <c r="AD502" s="100"/>
      <c r="AE502" s="100"/>
      <c r="AF502" s="100"/>
      <c r="AG502" s="100"/>
      <c r="AH502" s="100"/>
      <c r="AI502" s="100"/>
      <c r="AJ502" s="100"/>
      <c r="AK502" s="100"/>
      <c r="AL502" s="100"/>
      <c r="AM502" s="100"/>
      <c r="AN502" s="100"/>
      <c r="AO502" s="100"/>
      <c r="AP502" s="100"/>
      <c r="AQ502" s="100"/>
    </row>
    <row r="503" spans="4:43" x14ac:dyDescent="0.4">
      <c r="D503" s="92"/>
      <c r="E503" s="100"/>
      <c r="F503" s="100"/>
      <c r="G503" s="100"/>
      <c r="H503" s="100"/>
      <c r="I503" s="100"/>
      <c r="J503" s="100"/>
      <c r="K503" s="100"/>
      <c r="L503" s="100"/>
      <c r="M503" s="100"/>
      <c r="N503" s="100"/>
      <c r="O503" s="100"/>
      <c r="P503" s="100"/>
      <c r="Q503" s="100"/>
      <c r="R503" s="100"/>
      <c r="S503" s="100"/>
      <c r="T503" s="100"/>
      <c r="U503" s="100"/>
      <c r="V503" s="100"/>
      <c r="W503" s="100"/>
      <c r="X503" s="100"/>
      <c r="Y503" s="100"/>
      <c r="Z503" s="100"/>
      <c r="AA503" s="100"/>
      <c r="AB503" s="100"/>
      <c r="AC503" s="100"/>
      <c r="AD503" s="100"/>
      <c r="AE503" s="100"/>
      <c r="AF503" s="100"/>
      <c r="AG503" s="100"/>
      <c r="AH503" s="100"/>
      <c r="AI503" s="100"/>
      <c r="AJ503" s="100"/>
      <c r="AK503" s="100"/>
      <c r="AL503" s="100"/>
      <c r="AM503" s="100"/>
      <c r="AN503" s="100"/>
      <c r="AO503" s="100"/>
      <c r="AP503" s="100"/>
      <c r="AQ503" s="100"/>
    </row>
    <row r="504" spans="4:43" x14ac:dyDescent="0.4">
      <c r="D504" s="92"/>
      <c r="E504" s="100"/>
      <c r="F504" s="100"/>
      <c r="G504" s="100"/>
      <c r="H504" s="100"/>
      <c r="I504" s="100"/>
      <c r="J504" s="100"/>
      <c r="K504" s="100"/>
      <c r="L504" s="100"/>
      <c r="M504" s="100"/>
      <c r="N504" s="100"/>
      <c r="O504" s="100"/>
      <c r="P504" s="100"/>
      <c r="Q504" s="100"/>
      <c r="R504" s="100"/>
      <c r="S504" s="100"/>
      <c r="T504" s="100"/>
      <c r="U504" s="100"/>
      <c r="V504" s="100"/>
      <c r="W504" s="100"/>
      <c r="X504" s="100"/>
      <c r="Y504" s="100"/>
      <c r="Z504" s="100"/>
      <c r="AA504" s="100"/>
      <c r="AB504" s="100"/>
      <c r="AC504" s="100"/>
      <c r="AD504" s="100"/>
      <c r="AE504" s="100"/>
      <c r="AF504" s="100"/>
      <c r="AG504" s="100"/>
      <c r="AH504" s="100"/>
      <c r="AI504" s="100"/>
      <c r="AJ504" s="100"/>
      <c r="AK504" s="100"/>
      <c r="AL504" s="100"/>
      <c r="AM504" s="100"/>
      <c r="AN504" s="100"/>
      <c r="AO504" s="100"/>
      <c r="AP504" s="100"/>
      <c r="AQ504" s="100"/>
    </row>
    <row r="505" spans="4:43" x14ac:dyDescent="0.4">
      <c r="D505" s="92"/>
      <c r="E505" s="100"/>
      <c r="F505" s="100"/>
      <c r="G505" s="100"/>
      <c r="H505" s="100"/>
      <c r="I505" s="100"/>
      <c r="J505" s="100"/>
      <c r="K505" s="100"/>
      <c r="L505" s="100"/>
      <c r="M505" s="100"/>
      <c r="N505" s="100"/>
      <c r="O505" s="100"/>
      <c r="P505" s="100"/>
      <c r="Q505" s="100"/>
      <c r="R505" s="100"/>
      <c r="S505" s="100"/>
      <c r="T505" s="100"/>
      <c r="U505" s="100"/>
      <c r="V505" s="100"/>
      <c r="W505" s="100"/>
      <c r="X505" s="100"/>
      <c r="Y505" s="100"/>
      <c r="Z505" s="100"/>
      <c r="AA505" s="100"/>
      <c r="AB505" s="100"/>
      <c r="AC505" s="100"/>
      <c r="AD505" s="100"/>
      <c r="AE505" s="100"/>
      <c r="AF505" s="100"/>
      <c r="AG505" s="100"/>
      <c r="AH505" s="100"/>
      <c r="AI505" s="100"/>
      <c r="AJ505" s="100"/>
      <c r="AK505" s="100"/>
      <c r="AL505" s="100"/>
      <c r="AM505" s="100"/>
      <c r="AN505" s="100"/>
      <c r="AO505" s="100"/>
      <c r="AP505" s="100"/>
      <c r="AQ505" s="100"/>
    </row>
    <row r="506" spans="4:43" x14ac:dyDescent="0.4">
      <c r="D506" s="92"/>
      <c r="E506" s="100"/>
      <c r="F506" s="100"/>
      <c r="G506" s="100"/>
      <c r="H506" s="100"/>
      <c r="I506" s="100"/>
      <c r="J506" s="100"/>
      <c r="K506" s="100"/>
      <c r="L506" s="100"/>
      <c r="M506" s="100"/>
      <c r="N506" s="100"/>
      <c r="O506" s="100"/>
      <c r="P506" s="100"/>
      <c r="Q506" s="100"/>
      <c r="R506" s="100"/>
      <c r="S506" s="100"/>
      <c r="T506" s="100"/>
      <c r="U506" s="100"/>
      <c r="V506" s="100"/>
      <c r="W506" s="100"/>
      <c r="X506" s="100"/>
      <c r="Y506" s="100"/>
      <c r="Z506" s="100"/>
      <c r="AA506" s="100"/>
      <c r="AB506" s="100"/>
      <c r="AC506" s="100"/>
      <c r="AD506" s="100"/>
      <c r="AE506" s="100"/>
      <c r="AF506" s="100"/>
      <c r="AG506" s="100"/>
      <c r="AH506" s="100"/>
      <c r="AI506" s="100"/>
      <c r="AJ506" s="100"/>
      <c r="AK506" s="100"/>
      <c r="AL506" s="100"/>
      <c r="AM506" s="100"/>
      <c r="AN506" s="100"/>
      <c r="AO506" s="100"/>
      <c r="AP506" s="100"/>
      <c r="AQ506" s="100"/>
    </row>
    <row r="507" spans="4:43" x14ac:dyDescent="0.4">
      <c r="D507" s="92"/>
      <c r="E507" s="100"/>
      <c r="F507" s="100"/>
      <c r="G507" s="100"/>
      <c r="H507" s="100"/>
      <c r="I507" s="100"/>
      <c r="J507" s="100"/>
      <c r="K507" s="100"/>
      <c r="L507" s="100"/>
      <c r="M507" s="100"/>
      <c r="N507" s="100"/>
      <c r="O507" s="100"/>
      <c r="P507" s="100"/>
      <c r="Q507" s="100"/>
      <c r="R507" s="100"/>
      <c r="S507" s="100"/>
      <c r="T507" s="100"/>
      <c r="U507" s="100"/>
      <c r="V507" s="100"/>
      <c r="W507" s="100"/>
      <c r="X507" s="100"/>
      <c r="Y507" s="100"/>
      <c r="Z507" s="100"/>
      <c r="AA507" s="100"/>
      <c r="AB507" s="100"/>
      <c r="AC507" s="100"/>
      <c r="AD507" s="100"/>
      <c r="AE507" s="100"/>
      <c r="AF507" s="100"/>
      <c r="AG507" s="100"/>
      <c r="AH507" s="100"/>
      <c r="AI507" s="100"/>
      <c r="AJ507" s="100"/>
      <c r="AK507" s="100"/>
      <c r="AL507" s="100"/>
      <c r="AM507" s="100"/>
      <c r="AN507" s="100"/>
      <c r="AO507" s="100"/>
      <c r="AP507" s="100"/>
      <c r="AQ507" s="100"/>
    </row>
    <row r="508" spans="4:43" x14ac:dyDescent="0.4">
      <c r="D508" s="92"/>
      <c r="E508" s="100"/>
      <c r="F508" s="100"/>
      <c r="G508" s="100"/>
      <c r="H508" s="100"/>
      <c r="I508" s="100"/>
      <c r="J508" s="100"/>
      <c r="K508" s="100"/>
      <c r="L508" s="100"/>
      <c r="M508" s="100"/>
      <c r="N508" s="100"/>
      <c r="O508" s="100"/>
      <c r="P508" s="100"/>
      <c r="Q508" s="100"/>
      <c r="R508" s="100"/>
      <c r="S508" s="100"/>
      <c r="T508" s="100"/>
      <c r="U508" s="100"/>
      <c r="V508" s="100"/>
      <c r="W508" s="100"/>
      <c r="X508" s="100"/>
      <c r="Y508" s="100"/>
      <c r="Z508" s="100"/>
      <c r="AA508" s="100"/>
      <c r="AB508" s="100"/>
      <c r="AC508" s="100"/>
      <c r="AD508" s="100"/>
      <c r="AE508" s="100"/>
      <c r="AF508" s="100"/>
      <c r="AG508" s="100"/>
      <c r="AH508" s="100"/>
      <c r="AI508" s="100"/>
      <c r="AJ508" s="100"/>
      <c r="AK508" s="100"/>
      <c r="AL508" s="100"/>
      <c r="AM508" s="100"/>
      <c r="AN508" s="100"/>
      <c r="AO508" s="100"/>
      <c r="AP508" s="100"/>
      <c r="AQ508" s="100"/>
    </row>
    <row r="509" spans="4:43" x14ac:dyDescent="0.4">
      <c r="D509" s="92"/>
      <c r="E509" s="100"/>
      <c r="F509" s="100"/>
      <c r="G509" s="100"/>
      <c r="H509" s="100"/>
      <c r="I509" s="100"/>
      <c r="J509" s="100"/>
      <c r="K509" s="100"/>
      <c r="L509" s="100"/>
      <c r="M509" s="100"/>
      <c r="N509" s="100"/>
      <c r="O509" s="100"/>
      <c r="P509" s="100"/>
      <c r="Q509" s="100"/>
      <c r="R509" s="100"/>
      <c r="S509" s="100"/>
      <c r="T509" s="100"/>
      <c r="U509" s="100"/>
      <c r="V509" s="100"/>
      <c r="W509" s="100"/>
      <c r="X509" s="100"/>
      <c r="Y509" s="100"/>
      <c r="Z509" s="100"/>
      <c r="AA509" s="100"/>
      <c r="AB509" s="100"/>
      <c r="AC509" s="100"/>
      <c r="AD509" s="100"/>
      <c r="AE509" s="100"/>
      <c r="AF509" s="100"/>
      <c r="AG509" s="100"/>
      <c r="AH509" s="100"/>
      <c r="AI509" s="100"/>
      <c r="AJ509" s="100"/>
      <c r="AK509" s="100"/>
      <c r="AL509" s="100"/>
      <c r="AM509" s="100"/>
      <c r="AN509" s="100"/>
      <c r="AO509" s="100"/>
      <c r="AP509" s="100"/>
      <c r="AQ509" s="100"/>
    </row>
    <row r="510" spans="4:43" x14ac:dyDescent="0.4">
      <c r="D510" s="92"/>
      <c r="E510" s="100"/>
      <c r="F510" s="100"/>
      <c r="G510" s="100"/>
      <c r="H510" s="100"/>
      <c r="I510" s="100"/>
      <c r="J510" s="100"/>
      <c r="K510" s="100"/>
      <c r="L510" s="100"/>
      <c r="M510" s="100"/>
      <c r="N510" s="100"/>
      <c r="O510" s="100"/>
      <c r="P510" s="100"/>
      <c r="Q510" s="100"/>
      <c r="R510" s="100"/>
      <c r="S510" s="100"/>
      <c r="T510" s="100"/>
      <c r="U510" s="100"/>
      <c r="V510" s="100"/>
      <c r="W510" s="100"/>
      <c r="X510" s="100"/>
      <c r="Y510" s="100"/>
      <c r="Z510" s="100"/>
      <c r="AA510" s="100"/>
      <c r="AB510" s="100"/>
      <c r="AC510" s="100"/>
      <c r="AD510" s="100"/>
      <c r="AE510" s="100"/>
      <c r="AF510" s="100"/>
      <c r="AG510" s="100"/>
      <c r="AH510" s="100"/>
      <c r="AI510" s="100"/>
      <c r="AJ510" s="100"/>
      <c r="AK510" s="100"/>
      <c r="AL510" s="100"/>
      <c r="AM510" s="100"/>
      <c r="AN510" s="100"/>
      <c r="AO510" s="100"/>
      <c r="AP510" s="100"/>
      <c r="AQ510" s="100"/>
    </row>
    <row r="511" spans="4:43" x14ac:dyDescent="0.4">
      <c r="D511" s="92"/>
      <c r="E511" s="100"/>
      <c r="F511" s="100"/>
      <c r="G511" s="100"/>
      <c r="H511" s="100"/>
      <c r="I511" s="100"/>
      <c r="J511" s="100"/>
      <c r="K511" s="100"/>
      <c r="L511" s="100"/>
      <c r="M511" s="100"/>
      <c r="N511" s="100"/>
      <c r="O511" s="100"/>
      <c r="P511" s="100"/>
      <c r="Q511" s="100"/>
      <c r="R511" s="100"/>
      <c r="S511" s="100"/>
      <c r="T511" s="100"/>
      <c r="U511" s="100"/>
      <c r="V511" s="100"/>
      <c r="W511" s="100"/>
      <c r="X511" s="100"/>
      <c r="Y511" s="100"/>
      <c r="Z511" s="100"/>
      <c r="AA511" s="100"/>
      <c r="AB511" s="100"/>
      <c r="AC511" s="100"/>
      <c r="AD511" s="100"/>
      <c r="AE511" s="100"/>
      <c r="AF511" s="100"/>
      <c r="AG511" s="100"/>
      <c r="AH511" s="100"/>
      <c r="AI511" s="100"/>
      <c r="AJ511" s="100"/>
      <c r="AK511" s="100"/>
      <c r="AL511" s="100"/>
      <c r="AM511" s="100"/>
      <c r="AN511" s="100"/>
      <c r="AO511" s="100"/>
      <c r="AP511" s="100"/>
      <c r="AQ511" s="100"/>
    </row>
    <row r="512" spans="4:43" x14ac:dyDescent="0.4">
      <c r="D512" s="92"/>
      <c r="E512" s="100"/>
      <c r="F512" s="100"/>
      <c r="G512" s="100"/>
      <c r="H512" s="100"/>
      <c r="I512" s="100"/>
      <c r="J512" s="100"/>
      <c r="K512" s="100"/>
      <c r="L512" s="100"/>
      <c r="M512" s="100"/>
      <c r="N512" s="100"/>
      <c r="O512" s="100"/>
      <c r="P512" s="100"/>
      <c r="Q512" s="100"/>
      <c r="R512" s="100"/>
      <c r="S512" s="100"/>
      <c r="T512" s="100"/>
      <c r="U512" s="100"/>
      <c r="V512" s="100"/>
      <c r="W512" s="100"/>
      <c r="X512" s="100"/>
      <c r="Y512" s="100"/>
      <c r="Z512" s="100"/>
      <c r="AA512" s="100"/>
      <c r="AB512" s="100"/>
      <c r="AC512" s="100"/>
      <c r="AD512" s="100"/>
      <c r="AE512" s="100"/>
      <c r="AF512" s="100"/>
      <c r="AG512" s="100"/>
      <c r="AH512" s="100"/>
      <c r="AI512" s="100"/>
      <c r="AJ512" s="100"/>
      <c r="AK512" s="100"/>
      <c r="AL512" s="100"/>
      <c r="AM512" s="100"/>
      <c r="AN512" s="100"/>
      <c r="AO512" s="100"/>
      <c r="AP512" s="100"/>
      <c r="AQ512" s="100"/>
    </row>
    <row r="513" spans="4:43" x14ac:dyDescent="0.4">
      <c r="D513" s="92"/>
      <c r="E513" s="100"/>
      <c r="F513" s="100"/>
      <c r="G513" s="100"/>
      <c r="H513" s="100"/>
      <c r="I513" s="100"/>
      <c r="J513" s="100"/>
      <c r="K513" s="100"/>
      <c r="L513" s="100"/>
      <c r="M513" s="100"/>
      <c r="N513" s="100"/>
      <c r="O513" s="100"/>
      <c r="P513" s="100"/>
      <c r="Q513" s="100"/>
      <c r="R513" s="100"/>
      <c r="S513" s="100"/>
      <c r="T513" s="100"/>
      <c r="U513" s="100"/>
      <c r="V513" s="100"/>
      <c r="W513" s="100"/>
      <c r="X513" s="100"/>
      <c r="Y513" s="100"/>
      <c r="Z513" s="100"/>
      <c r="AA513" s="100"/>
      <c r="AB513" s="100"/>
      <c r="AC513" s="100"/>
      <c r="AD513" s="100"/>
      <c r="AE513" s="100"/>
      <c r="AF513" s="100"/>
      <c r="AG513" s="100"/>
      <c r="AH513" s="100"/>
      <c r="AI513" s="100"/>
      <c r="AJ513" s="100"/>
      <c r="AK513" s="100"/>
      <c r="AL513" s="100"/>
      <c r="AM513" s="100"/>
      <c r="AN513" s="100"/>
      <c r="AO513" s="100"/>
      <c r="AP513" s="100"/>
      <c r="AQ513" s="100"/>
    </row>
    <row r="514" spans="4:43" x14ac:dyDescent="0.4">
      <c r="D514" s="92"/>
      <c r="E514" s="100"/>
      <c r="F514" s="100"/>
      <c r="G514" s="100"/>
      <c r="H514" s="100"/>
      <c r="I514" s="100"/>
      <c r="J514" s="100"/>
      <c r="K514" s="100"/>
      <c r="L514" s="100"/>
      <c r="M514" s="100"/>
      <c r="N514" s="100"/>
      <c r="O514" s="100"/>
      <c r="P514" s="100"/>
      <c r="Q514" s="100"/>
      <c r="R514" s="100"/>
      <c r="S514" s="100"/>
      <c r="T514" s="100"/>
      <c r="U514" s="100"/>
      <c r="V514" s="100"/>
      <c r="W514" s="100"/>
      <c r="X514" s="100"/>
      <c r="Y514" s="100"/>
      <c r="Z514" s="100"/>
      <c r="AA514" s="100"/>
      <c r="AB514" s="100"/>
      <c r="AC514" s="100"/>
      <c r="AD514" s="100"/>
      <c r="AE514" s="100"/>
      <c r="AF514" s="100"/>
      <c r="AG514" s="100"/>
      <c r="AH514" s="100"/>
      <c r="AI514" s="100"/>
      <c r="AJ514" s="100"/>
      <c r="AK514" s="100"/>
      <c r="AL514" s="100"/>
      <c r="AM514" s="100"/>
      <c r="AN514" s="100"/>
      <c r="AO514" s="100"/>
      <c r="AP514" s="100"/>
      <c r="AQ514" s="100"/>
    </row>
    <row r="515" spans="4:43" x14ac:dyDescent="0.4">
      <c r="D515" s="92"/>
      <c r="E515" s="100"/>
      <c r="F515" s="100"/>
      <c r="G515" s="100"/>
      <c r="H515" s="100"/>
      <c r="I515" s="100"/>
      <c r="J515" s="100"/>
      <c r="K515" s="100"/>
      <c r="L515" s="100"/>
      <c r="M515" s="100"/>
      <c r="N515" s="100"/>
      <c r="O515" s="100"/>
      <c r="P515" s="100"/>
      <c r="Q515" s="100"/>
      <c r="R515" s="100"/>
      <c r="S515" s="100"/>
      <c r="T515" s="100"/>
      <c r="U515" s="100"/>
      <c r="V515" s="100"/>
      <c r="W515" s="100"/>
      <c r="X515" s="100"/>
      <c r="Y515" s="100"/>
      <c r="Z515" s="100"/>
      <c r="AA515" s="100"/>
      <c r="AB515" s="100"/>
      <c r="AC515" s="100"/>
      <c r="AD515" s="100"/>
      <c r="AE515" s="100"/>
      <c r="AF515" s="100"/>
      <c r="AG515" s="100"/>
      <c r="AH515" s="100"/>
      <c r="AI515" s="100"/>
      <c r="AJ515" s="100"/>
      <c r="AK515" s="100"/>
      <c r="AL515" s="100"/>
      <c r="AM515" s="100"/>
      <c r="AN515" s="100"/>
      <c r="AO515" s="100"/>
      <c r="AP515" s="100"/>
      <c r="AQ515" s="100"/>
    </row>
    <row r="516" spans="4:43" x14ac:dyDescent="0.4">
      <c r="D516" s="92"/>
      <c r="E516" s="100"/>
      <c r="F516" s="100"/>
      <c r="G516" s="100"/>
      <c r="H516" s="100"/>
      <c r="I516" s="100"/>
      <c r="J516" s="100"/>
      <c r="K516" s="100"/>
      <c r="L516" s="100"/>
      <c r="M516" s="100"/>
      <c r="N516" s="100"/>
      <c r="O516" s="100"/>
      <c r="P516" s="100"/>
      <c r="Q516" s="100"/>
      <c r="R516" s="100"/>
      <c r="S516" s="100"/>
      <c r="T516" s="100"/>
      <c r="U516" s="100"/>
      <c r="V516" s="100"/>
      <c r="W516" s="100"/>
      <c r="X516" s="100"/>
      <c r="Y516" s="100"/>
      <c r="Z516" s="100"/>
      <c r="AA516" s="100"/>
      <c r="AB516" s="100"/>
      <c r="AC516" s="100"/>
      <c r="AD516" s="100"/>
      <c r="AE516" s="100"/>
      <c r="AF516" s="100"/>
      <c r="AG516" s="100"/>
      <c r="AH516" s="100"/>
      <c r="AI516" s="100"/>
      <c r="AJ516" s="100"/>
      <c r="AK516" s="100"/>
      <c r="AL516" s="100"/>
      <c r="AM516" s="100"/>
      <c r="AN516" s="100"/>
      <c r="AO516" s="100"/>
      <c r="AP516" s="100"/>
      <c r="AQ516" s="100"/>
    </row>
    <row r="517" spans="4:43" x14ac:dyDescent="0.4">
      <c r="D517" s="92"/>
      <c r="E517" s="100"/>
      <c r="F517" s="100"/>
      <c r="G517" s="100"/>
      <c r="H517" s="100"/>
      <c r="I517" s="100"/>
      <c r="J517" s="100"/>
      <c r="K517" s="100"/>
      <c r="L517" s="100"/>
      <c r="M517" s="100"/>
      <c r="N517" s="100"/>
      <c r="O517" s="100"/>
      <c r="P517" s="100"/>
      <c r="Q517" s="100"/>
      <c r="R517" s="100"/>
      <c r="S517" s="100"/>
      <c r="T517" s="100"/>
      <c r="U517" s="100"/>
      <c r="V517" s="100"/>
      <c r="W517" s="100"/>
      <c r="X517" s="100"/>
      <c r="Y517" s="100"/>
      <c r="Z517" s="100"/>
      <c r="AA517" s="100"/>
      <c r="AB517" s="100"/>
      <c r="AC517" s="100"/>
      <c r="AD517" s="100"/>
      <c r="AE517" s="100"/>
      <c r="AF517" s="100"/>
      <c r="AG517" s="100"/>
      <c r="AH517" s="100"/>
      <c r="AI517" s="100"/>
      <c r="AJ517" s="100"/>
      <c r="AK517" s="100"/>
      <c r="AL517" s="100"/>
      <c r="AM517" s="100"/>
      <c r="AN517" s="100"/>
      <c r="AO517" s="100"/>
      <c r="AP517" s="100"/>
      <c r="AQ517" s="100"/>
    </row>
    <row r="518" spans="4:43" x14ac:dyDescent="0.4">
      <c r="D518" s="92"/>
      <c r="E518" s="100"/>
      <c r="F518" s="100"/>
      <c r="G518" s="100"/>
      <c r="H518" s="100"/>
      <c r="I518" s="100"/>
      <c r="J518" s="100"/>
      <c r="K518" s="100"/>
      <c r="L518" s="100"/>
      <c r="M518" s="100"/>
      <c r="N518" s="100"/>
      <c r="O518" s="100"/>
      <c r="P518" s="100"/>
      <c r="Q518" s="100"/>
      <c r="R518" s="100"/>
      <c r="S518" s="100"/>
      <c r="T518" s="100"/>
      <c r="U518" s="100"/>
      <c r="V518" s="100"/>
      <c r="W518" s="100"/>
      <c r="X518" s="100"/>
      <c r="Y518" s="100"/>
      <c r="Z518" s="100"/>
      <c r="AA518" s="100"/>
      <c r="AB518" s="100"/>
      <c r="AC518" s="100"/>
      <c r="AD518" s="100"/>
      <c r="AE518" s="100"/>
      <c r="AF518" s="100"/>
      <c r="AG518" s="100"/>
      <c r="AH518" s="100"/>
      <c r="AI518" s="100"/>
      <c r="AJ518" s="100"/>
      <c r="AK518" s="100"/>
      <c r="AL518" s="100"/>
      <c r="AM518" s="100"/>
      <c r="AN518" s="100"/>
      <c r="AO518" s="100"/>
      <c r="AP518" s="100"/>
      <c r="AQ518" s="100"/>
    </row>
    <row r="519" spans="4:43" x14ac:dyDescent="0.4">
      <c r="D519" s="92"/>
      <c r="E519" s="100"/>
      <c r="F519" s="100"/>
      <c r="G519" s="100"/>
      <c r="H519" s="100"/>
      <c r="I519" s="100"/>
      <c r="J519" s="100"/>
      <c r="K519" s="100"/>
      <c r="L519" s="100"/>
      <c r="M519" s="100"/>
      <c r="N519" s="100"/>
      <c r="O519" s="100"/>
      <c r="P519" s="100"/>
      <c r="Q519" s="100"/>
      <c r="R519" s="100"/>
      <c r="S519" s="100"/>
      <c r="T519" s="100"/>
      <c r="U519" s="100"/>
      <c r="V519" s="100"/>
      <c r="W519" s="100"/>
      <c r="X519" s="100"/>
      <c r="Y519" s="100"/>
      <c r="Z519" s="100"/>
      <c r="AA519" s="100"/>
      <c r="AB519" s="100"/>
      <c r="AC519" s="100"/>
      <c r="AD519" s="100"/>
      <c r="AE519" s="100"/>
      <c r="AF519" s="100"/>
      <c r="AG519" s="100"/>
      <c r="AH519" s="100"/>
      <c r="AI519" s="100"/>
      <c r="AJ519" s="100"/>
      <c r="AK519" s="100"/>
      <c r="AL519" s="100"/>
      <c r="AM519" s="100"/>
      <c r="AN519" s="100"/>
      <c r="AO519" s="100"/>
      <c r="AP519" s="100"/>
      <c r="AQ519" s="100"/>
    </row>
    <row r="520" spans="4:43" x14ac:dyDescent="0.4">
      <c r="D520" s="92"/>
      <c r="E520" s="100"/>
      <c r="F520" s="100"/>
      <c r="G520" s="100"/>
      <c r="H520" s="100"/>
      <c r="I520" s="100"/>
      <c r="J520" s="100"/>
      <c r="K520" s="100"/>
      <c r="L520" s="100"/>
      <c r="M520" s="100"/>
      <c r="N520" s="100"/>
      <c r="O520" s="100"/>
      <c r="P520" s="100"/>
      <c r="Q520" s="100"/>
      <c r="R520" s="100"/>
      <c r="S520" s="100"/>
      <c r="T520" s="100"/>
      <c r="U520" s="100"/>
      <c r="V520" s="100"/>
      <c r="W520" s="100"/>
      <c r="X520" s="100"/>
      <c r="Y520" s="100"/>
      <c r="Z520" s="100"/>
      <c r="AA520" s="100"/>
      <c r="AB520" s="100"/>
      <c r="AC520" s="100"/>
      <c r="AD520" s="100"/>
      <c r="AE520" s="100"/>
      <c r="AF520" s="100"/>
      <c r="AG520" s="100"/>
      <c r="AH520" s="100"/>
      <c r="AI520" s="100"/>
      <c r="AJ520" s="100"/>
      <c r="AK520" s="100"/>
      <c r="AL520" s="100"/>
      <c r="AM520" s="100"/>
      <c r="AN520" s="100"/>
      <c r="AO520" s="100"/>
      <c r="AP520" s="100"/>
      <c r="AQ520" s="100"/>
    </row>
    <row r="521" spans="4:43" x14ac:dyDescent="0.4">
      <c r="D521" s="92"/>
      <c r="E521" s="100"/>
      <c r="F521" s="100"/>
      <c r="G521" s="100"/>
      <c r="H521" s="100"/>
      <c r="I521" s="100"/>
      <c r="J521" s="100"/>
      <c r="K521" s="100"/>
      <c r="L521" s="100"/>
      <c r="M521" s="100"/>
      <c r="N521" s="100"/>
      <c r="O521" s="100"/>
      <c r="P521" s="100"/>
      <c r="Q521" s="100"/>
      <c r="R521" s="100"/>
      <c r="S521" s="100"/>
      <c r="T521" s="100"/>
      <c r="U521" s="100"/>
      <c r="V521" s="100"/>
      <c r="W521" s="100"/>
      <c r="X521" s="100"/>
      <c r="Y521" s="100"/>
      <c r="Z521" s="100"/>
      <c r="AA521" s="100"/>
      <c r="AB521" s="100"/>
      <c r="AC521" s="100"/>
      <c r="AD521" s="100"/>
      <c r="AE521" s="100"/>
      <c r="AF521" s="100"/>
      <c r="AG521" s="100"/>
      <c r="AH521" s="100"/>
      <c r="AI521" s="100"/>
      <c r="AJ521" s="100"/>
      <c r="AK521" s="100"/>
      <c r="AL521" s="100"/>
      <c r="AM521" s="100"/>
      <c r="AN521" s="100"/>
      <c r="AO521" s="100"/>
      <c r="AP521" s="100"/>
      <c r="AQ521" s="100"/>
    </row>
    <row r="522" spans="4:43" x14ac:dyDescent="0.4">
      <c r="D522" s="92"/>
      <c r="E522" s="100"/>
      <c r="F522" s="100"/>
      <c r="G522" s="100"/>
      <c r="H522" s="100"/>
      <c r="I522" s="100"/>
      <c r="J522" s="100"/>
      <c r="K522" s="100"/>
      <c r="L522" s="100"/>
      <c r="M522" s="100"/>
      <c r="N522" s="100"/>
      <c r="O522" s="100"/>
      <c r="P522" s="100"/>
      <c r="Q522" s="100"/>
      <c r="R522" s="100"/>
      <c r="S522" s="100"/>
      <c r="T522" s="100"/>
      <c r="U522" s="100"/>
      <c r="V522" s="100"/>
      <c r="W522" s="100"/>
      <c r="X522" s="100"/>
      <c r="Y522" s="100"/>
      <c r="Z522" s="100"/>
      <c r="AA522" s="100"/>
      <c r="AB522" s="100"/>
      <c r="AC522" s="100"/>
      <c r="AD522" s="100"/>
      <c r="AE522" s="100"/>
      <c r="AF522" s="100"/>
      <c r="AG522" s="100"/>
      <c r="AH522" s="100"/>
      <c r="AI522" s="100"/>
      <c r="AJ522" s="100"/>
      <c r="AK522" s="100"/>
      <c r="AL522" s="100"/>
      <c r="AM522" s="100"/>
      <c r="AN522" s="100"/>
      <c r="AO522" s="100"/>
      <c r="AP522" s="100"/>
      <c r="AQ522" s="100"/>
    </row>
    <row r="523" spans="4:43" x14ac:dyDescent="0.4">
      <c r="D523" s="92"/>
      <c r="E523" s="100"/>
      <c r="F523" s="100"/>
      <c r="G523" s="100"/>
      <c r="H523" s="100"/>
      <c r="I523" s="100"/>
      <c r="J523" s="100"/>
      <c r="K523" s="100"/>
      <c r="L523" s="100"/>
      <c r="M523" s="100"/>
      <c r="N523" s="100"/>
      <c r="O523" s="100"/>
      <c r="P523" s="100"/>
      <c r="Q523" s="100"/>
      <c r="R523" s="100"/>
      <c r="S523" s="100"/>
      <c r="T523" s="100"/>
      <c r="U523" s="100"/>
      <c r="V523" s="100"/>
      <c r="W523" s="100"/>
      <c r="X523" s="100"/>
      <c r="Y523" s="100"/>
      <c r="Z523" s="100"/>
      <c r="AA523" s="100"/>
      <c r="AB523" s="100"/>
      <c r="AC523" s="100"/>
      <c r="AD523" s="100"/>
      <c r="AE523" s="100"/>
      <c r="AF523" s="100"/>
      <c r="AG523" s="100"/>
      <c r="AH523" s="100"/>
      <c r="AI523" s="100"/>
      <c r="AJ523" s="100"/>
      <c r="AK523" s="100"/>
      <c r="AL523" s="100"/>
      <c r="AM523" s="100"/>
      <c r="AN523" s="100"/>
      <c r="AO523" s="100"/>
      <c r="AP523" s="100"/>
      <c r="AQ523" s="100"/>
    </row>
    <row r="524" spans="4:43" x14ac:dyDescent="0.4">
      <c r="D524" s="92"/>
      <c r="E524" s="100"/>
      <c r="F524" s="100"/>
      <c r="G524" s="100"/>
      <c r="H524" s="100"/>
      <c r="I524" s="100"/>
      <c r="J524" s="100"/>
      <c r="K524" s="100"/>
      <c r="L524" s="100"/>
      <c r="M524" s="100"/>
      <c r="N524" s="100"/>
      <c r="O524" s="100"/>
      <c r="P524" s="100"/>
      <c r="Q524" s="100"/>
      <c r="R524" s="100"/>
      <c r="S524" s="100"/>
      <c r="T524" s="100"/>
      <c r="U524" s="100"/>
      <c r="V524" s="100"/>
      <c r="W524" s="100"/>
      <c r="X524" s="100"/>
      <c r="Y524" s="100"/>
      <c r="Z524" s="100"/>
      <c r="AA524" s="100"/>
      <c r="AB524" s="100"/>
      <c r="AC524" s="100"/>
      <c r="AD524" s="100"/>
      <c r="AE524" s="100"/>
      <c r="AF524" s="100"/>
      <c r="AG524" s="100"/>
      <c r="AH524" s="100"/>
      <c r="AI524" s="100"/>
      <c r="AJ524" s="100"/>
      <c r="AK524" s="100"/>
      <c r="AL524" s="100"/>
      <c r="AM524" s="100"/>
      <c r="AN524" s="100"/>
      <c r="AO524" s="100"/>
      <c r="AP524" s="100"/>
      <c r="AQ524" s="100"/>
    </row>
    <row r="525" spans="4:43" x14ac:dyDescent="0.4">
      <c r="D525" s="92"/>
      <c r="E525" s="100"/>
      <c r="F525" s="100"/>
      <c r="G525" s="100"/>
      <c r="H525" s="100"/>
      <c r="I525" s="100"/>
      <c r="J525" s="100"/>
      <c r="K525" s="100"/>
      <c r="L525" s="100"/>
      <c r="M525" s="100"/>
      <c r="N525" s="100"/>
      <c r="O525" s="100"/>
      <c r="P525" s="100"/>
      <c r="Q525" s="100"/>
      <c r="R525" s="100"/>
      <c r="S525" s="100"/>
      <c r="T525" s="100"/>
      <c r="U525" s="100"/>
      <c r="V525" s="100"/>
      <c r="W525" s="100"/>
      <c r="X525" s="100"/>
      <c r="Y525" s="100"/>
      <c r="Z525" s="100"/>
      <c r="AA525" s="100"/>
      <c r="AB525" s="100"/>
      <c r="AC525" s="100"/>
      <c r="AD525" s="100"/>
      <c r="AE525" s="100"/>
      <c r="AF525" s="100"/>
      <c r="AG525" s="100"/>
      <c r="AH525" s="100"/>
      <c r="AI525" s="100"/>
      <c r="AJ525" s="100"/>
      <c r="AK525" s="100"/>
      <c r="AL525" s="100"/>
      <c r="AM525" s="100"/>
      <c r="AN525" s="100"/>
      <c r="AO525" s="100"/>
      <c r="AP525" s="100"/>
      <c r="AQ525" s="100"/>
    </row>
    <row r="526" spans="4:43" x14ac:dyDescent="0.4">
      <c r="D526" s="92"/>
      <c r="E526" s="100"/>
      <c r="F526" s="100"/>
      <c r="G526" s="100"/>
      <c r="H526" s="100"/>
      <c r="I526" s="100"/>
      <c r="J526" s="100"/>
      <c r="K526" s="100"/>
      <c r="L526" s="100"/>
      <c r="M526" s="100"/>
      <c r="N526" s="100"/>
      <c r="O526" s="100"/>
      <c r="P526" s="100"/>
      <c r="Q526" s="100"/>
      <c r="R526" s="100"/>
      <c r="S526" s="100"/>
      <c r="T526" s="100"/>
      <c r="U526" s="100"/>
      <c r="V526" s="100"/>
      <c r="W526" s="100"/>
      <c r="X526" s="100"/>
      <c r="Y526" s="100"/>
      <c r="Z526" s="100"/>
      <c r="AA526" s="100"/>
      <c r="AB526" s="100"/>
      <c r="AC526" s="100"/>
      <c r="AD526" s="100"/>
      <c r="AE526" s="100"/>
      <c r="AF526" s="100"/>
      <c r="AG526" s="100"/>
      <c r="AH526" s="100"/>
      <c r="AI526" s="100"/>
      <c r="AJ526" s="100"/>
      <c r="AK526" s="100"/>
      <c r="AL526" s="100"/>
      <c r="AM526" s="100"/>
      <c r="AN526" s="100"/>
      <c r="AO526" s="100"/>
      <c r="AP526" s="100"/>
      <c r="AQ526" s="100"/>
    </row>
    <row r="527" spans="4:43" x14ac:dyDescent="0.4">
      <c r="D527" s="92"/>
      <c r="E527" s="100"/>
      <c r="F527" s="100"/>
      <c r="G527" s="100"/>
      <c r="H527" s="100"/>
      <c r="I527" s="100"/>
      <c r="J527" s="100"/>
      <c r="K527" s="100"/>
      <c r="L527" s="100"/>
      <c r="M527" s="100"/>
      <c r="N527" s="100"/>
      <c r="O527" s="100"/>
      <c r="P527" s="100"/>
      <c r="Q527" s="100"/>
      <c r="R527" s="100"/>
      <c r="S527" s="100"/>
      <c r="T527" s="100"/>
      <c r="U527" s="100"/>
      <c r="V527" s="100"/>
      <c r="W527" s="100"/>
      <c r="X527" s="100"/>
      <c r="Y527" s="100"/>
      <c r="Z527" s="100"/>
      <c r="AA527" s="100"/>
      <c r="AB527" s="100"/>
      <c r="AC527" s="100"/>
      <c r="AD527" s="100"/>
      <c r="AE527" s="100"/>
      <c r="AF527" s="100"/>
      <c r="AG527" s="100"/>
      <c r="AH527" s="100"/>
      <c r="AI527" s="100"/>
      <c r="AJ527" s="100"/>
      <c r="AK527" s="100"/>
      <c r="AL527" s="100"/>
      <c r="AM527" s="100"/>
      <c r="AN527" s="100"/>
      <c r="AO527" s="100"/>
      <c r="AP527" s="100"/>
      <c r="AQ527" s="100"/>
    </row>
    <row r="528" spans="4:43" x14ac:dyDescent="0.4">
      <c r="D528" s="92"/>
      <c r="E528" s="100"/>
      <c r="F528" s="100"/>
      <c r="G528" s="100"/>
      <c r="H528" s="100"/>
      <c r="I528" s="100"/>
      <c r="J528" s="100"/>
      <c r="K528" s="100"/>
      <c r="L528" s="100"/>
      <c r="M528" s="100"/>
      <c r="N528" s="100"/>
      <c r="O528" s="100"/>
      <c r="P528" s="100"/>
      <c r="Q528" s="100"/>
      <c r="R528" s="100"/>
      <c r="S528" s="100"/>
      <c r="T528" s="100"/>
      <c r="U528" s="100"/>
      <c r="V528" s="100"/>
      <c r="W528" s="100"/>
      <c r="X528" s="100"/>
      <c r="Y528" s="100"/>
      <c r="Z528" s="100"/>
      <c r="AA528" s="100"/>
      <c r="AB528" s="100"/>
      <c r="AC528" s="100"/>
      <c r="AD528" s="100"/>
      <c r="AE528" s="100"/>
      <c r="AF528" s="100"/>
      <c r="AG528" s="100"/>
      <c r="AH528" s="100"/>
      <c r="AI528" s="100"/>
      <c r="AJ528" s="100"/>
      <c r="AK528" s="100"/>
      <c r="AL528" s="100"/>
      <c r="AM528" s="100"/>
      <c r="AN528" s="100"/>
      <c r="AO528" s="100"/>
      <c r="AP528" s="100"/>
      <c r="AQ528" s="100"/>
    </row>
    <row r="529" spans="4:43" x14ac:dyDescent="0.4">
      <c r="D529" s="92"/>
      <c r="E529" s="100"/>
      <c r="F529" s="100"/>
      <c r="G529" s="100"/>
      <c r="H529" s="100"/>
      <c r="I529" s="100"/>
      <c r="J529" s="100"/>
      <c r="K529" s="100"/>
      <c r="L529" s="100"/>
      <c r="M529" s="100"/>
      <c r="N529" s="100"/>
      <c r="O529" s="100"/>
      <c r="P529" s="100"/>
      <c r="Q529" s="100"/>
      <c r="R529" s="100"/>
      <c r="S529" s="100"/>
      <c r="T529" s="100"/>
      <c r="U529" s="100"/>
      <c r="V529" s="100"/>
      <c r="W529" s="100"/>
      <c r="X529" s="100"/>
      <c r="Y529" s="100"/>
      <c r="Z529" s="100"/>
      <c r="AA529" s="100"/>
      <c r="AB529" s="100"/>
      <c r="AC529" s="100"/>
      <c r="AD529" s="100"/>
      <c r="AE529" s="100"/>
      <c r="AF529" s="100"/>
      <c r="AG529" s="100"/>
      <c r="AH529" s="100"/>
      <c r="AI529" s="100"/>
      <c r="AJ529" s="100"/>
      <c r="AK529" s="100"/>
      <c r="AL529" s="100"/>
      <c r="AM529" s="100"/>
      <c r="AN529" s="100"/>
      <c r="AO529" s="100"/>
      <c r="AP529" s="100"/>
      <c r="AQ529" s="100"/>
    </row>
    <row r="530" spans="4:43" x14ac:dyDescent="0.4">
      <c r="D530" s="92"/>
      <c r="E530" s="100"/>
      <c r="F530" s="100"/>
      <c r="G530" s="100"/>
      <c r="H530" s="100"/>
      <c r="I530" s="100"/>
      <c r="J530" s="100"/>
      <c r="K530" s="100"/>
      <c r="L530" s="100"/>
      <c r="M530" s="100"/>
      <c r="N530" s="100"/>
      <c r="O530" s="100"/>
      <c r="P530" s="100"/>
      <c r="Q530" s="100"/>
      <c r="R530" s="100"/>
      <c r="S530" s="100"/>
      <c r="T530" s="100"/>
      <c r="U530" s="100"/>
      <c r="V530" s="100"/>
      <c r="W530" s="100"/>
      <c r="X530" s="100"/>
      <c r="Y530" s="100"/>
      <c r="Z530" s="100"/>
      <c r="AA530" s="100"/>
      <c r="AB530" s="100"/>
      <c r="AC530" s="100"/>
      <c r="AD530" s="100"/>
      <c r="AE530" s="100"/>
      <c r="AF530" s="100"/>
      <c r="AG530" s="100"/>
      <c r="AH530" s="100"/>
      <c r="AI530" s="100"/>
      <c r="AJ530" s="100"/>
      <c r="AK530" s="100"/>
      <c r="AL530" s="100"/>
      <c r="AM530" s="100"/>
      <c r="AN530" s="100"/>
      <c r="AO530" s="100"/>
      <c r="AP530" s="100"/>
      <c r="AQ530" s="100"/>
    </row>
  </sheetData>
  <sheetProtection algorithmName="SHA-512" hashValue="QZOKnNV7XthdZk73HP8pa3DRRpNN4LNQakBpCsQxcFHC2Y/7b6wt7EH4VoblKQGZA68zek5miUXOzxPG4e9C1g==" saltValue="IeokILPlSBEj4ResZi/p4A==" spinCount="100000" sheet="1" objects="1" scenarios="1" selectLockedCells="1"/>
  <mergeCells count="2331">
    <mergeCell ref="J270:J271"/>
    <mergeCell ref="J272:J273"/>
    <mergeCell ref="J274:J275"/>
    <mergeCell ref="I220:I279"/>
    <mergeCell ref="J276:J277"/>
    <mergeCell ref="J278:J279"/>
    <mergeCell ref="J256:J257"/>
    <mergeCell ref="J246:J247"/>
    <mergeCell ref="J248:J249"/>
    <mergeCell ref="J250:J251"/>
    <mergeCell ref="K252:K253"/>
    <mergeCell ref="L252:L253"/>
    <mergeCell ref="M252:M253"/>
    <mergeCell ref="N252:N253"/>
    <mergeCell ref="O252:O253"/>
    <mergeCell ref="J264:J265"/>
    <mergeCell ref="J266:J267"/>
    <mergeCell ref="J268:J269"/>
    <mergeCell ref="J258:J259"/>
    <mergeCell ref="J260:J261"/>
    <mergeCell ref="J262:J263"/>
    <mergeCell ref="K262:K263"/>
    <mergeCell ref="L262:L263"/>
    <mergeCell ref="M262:M263"/>
    <mergeCell ref="N262:N263"/>
    <mergeCell ref="O262:O263"/>
    <mergeCell ref="O220:O221"/>
    <mergeCell ref="K230:K231"/>
    <mergeCell ref="L230:L231"/>
    <mergeCell ref="M230:M231"/>
    <mergeCell ref="J240:J241"/>
    <mergeCell ref="J242:J243"/>
    <mergeCell ref="J244:J245"/>
    <mergeCell ref="J234:J235"/>
    <mergeCell ref="J236:J237"/>
    <mergeCell ref="J238:J239"/>
    <mergeCell ref="K242:K243"/>
    <mergeCell ref="L242:L243"/>
    <mergeCell ref="M242:M243"/>
    <mergeCell ref="N242:N243"/>
    <mergeCell ref="O242:O243"/>
    <mergeCell ref="J252:J253"/>
    <mergeCell ref="J254:J255"/>
    <mergeCell ref="J214:J215"/>
    <mergeCell ref="J216:J217"/>
    <mergeCell ref="J206:J207"/>
    <mergeCell ref="J208:J209"/>
    <mergeCell ref="J210:J211"/>
    <mergeCell ref="J228:J229"/>
    <mergeCell ref="J230:J231"/>
    <mergeCell ref="J232:J233"/>
    <mergeCell ref="J218:J219"/>
    <mergeCell ref="J220:J221"/>
    <mergeCell ref="J222:J223"/>
    <mergeCell ref="J224:J225"/>
    <mergeCell ref="J226:J227"/>
    <mergeCell ref="K220:K221"/>
    <mergeCell ref="L220:L221"/>
    <mergeCell ref="M220:M221"/>
    <mergeCell ref="N220:N221"/>
    <mergeCell ref="K214:K215"/>
    <mergeCell ref="L214:L215"/>
    <mergeCell ref="M214:M215"/>
    <mergeCell ref="N214:N215"/>
    <mergeCell ref="N190:N191"/>
    <mergeCell ref="O190:O191"/>
    <mergeCell ref="K200:K201"/>
    <mergeCell ref="L200:L201"/>
    <mergeCell ref="M200:M201"/>
    <mergeCell ref="N200:N201"/>
    <mergeCell ref="O200:O201"/>
    <mergeCell ref="J204:J205"/>
    <mergeCell ref="J194:J195"/>
    <mergeCell ref="J196:J197"/>
    <mergeCell ref="J198:J199"/>
    <mergeCell ref="J212:J213"/>
    <mergeCell ref="K210:K211"/>
    <mergeCell ref="L210:L211"/>
    <mergeCell ref="M210:M211"/>
    <mergeCell ref="N210:N211"/>
    <mergeCell ref="O210:O211"/>
    <mergeCell ref="C176:C177"/>
    <mergeCell ref="J176:J177"/>
    <mergeCell ref="J178:J179"/>
    <mergeCell ref="J180:J181"/>
    <mergeCell ref="J170:J171"/>
    <mergeCell ref="J172:J173"/>
    <mergeCell ref="J174:J175"/>
    <mergeCell ref="K170:K171"/>
    <mergeCell ref="L170:L171"/>
    <mergeCell ref="M170:M171"/>
    <mergeCell ref="N170:N171"/>
    <mergeCell ref="O170:O171"/>
    <mergeCell ref="K180:K181"/>
    <mergeCell ref="L180:L181"/>
    <mergeCell ref="M180:M181"/>
    <mergeCell ref="N180:N181"/>
    <mergeCell ref="O180:O181"/>
    <mergeCell ref="E137:E138"/>
    <mergeCell ref="F137:F138"/>
    <mergeCell ref="G137:G138"/>
    <mergeCell ref="H137:H138"/>
    <mergeCell ref="I137:I138"/>
    <mergeCell ref="AZ137:AZ138"/>
    <mergeCell ref="E135:E136"/>
    <mergeCell ref="F135:F136"/>
    <mergeCell ref="G135:G136"/>
    <mergeCell ref="H135:H136"/>
    <mergeCell ref="I135:I136"/>
    <mergeCell ref="AZ135:AZ136"/>
    <mergeCell ref="BA161:CH161"/>
    <mergeCell ref="J162:J163"/>
    <mergeCell ref="J164:J165"/>
    <mergeCell ref="J166:J167"/>
    <mergeCell ref="J159:AO159"/>
    <mergeCell ref="I160:I219"/>
    <mergeCell ref="J160:J161"/>
    <mergeCell ref="J168:J169"/>
    <mergeCell ref="J188:J189"/>
    <mergeCell ref="J190:J191"/>
    <mergeCell ref="BA190:BC190"/>
    <mergeCell ref="J192:J193"/>
    <mergeCell ref="J182:J183"/>
    <mergeCell ref="J184:J185"/>
    <mergeCell ref="J186:J187"/>
    <mergeCell ref="J200:J201"/>
    <mergeCell ref="J202:J203"/>
    <mergeCell ref="K190:K191"/>
    <mergeCell ref="L190:L191"/>
    <mergeCell ref="M190:M191"/>
    <mergeCell ref="E129:E130"/>
    <mergeCell ref="F129:F130"/>
    <mergeCell ref="G129:G130"/>
    <mergeCell ref="H129:H130"/>
    <mergeCell ref="I129:I130"/>
    <mergeCell ref="AZ129:AZ130"/>
    <mergeCell ref="E127:E128"/>
    <mergeCell ref="F127:F128"/>
    <mergeCell ref="G127:G128"/>
    <mergeCell ref="H127:H128"/>
    <mergeCell ref="I127:I128"/>
    <mergeCell ref="AZ127:AZ128"/>
    <mergeCell ref="E133:E134"/>
    <mergeCell ref="F133:F134"/>
    <mergeCell ref="G133:G134"/>
    <mergeCell ref="H133:H134"/>
    <mergeCell ref="I133:I134"/>
    <mergeCell ref="AZ133:AZ134"/>
    <mergeCell ref="E131:E132"/>
    <mergeCell ref="F131:F132"/>
    <mergeCell ref="G131:G132"/>
    <mergeCell ref="H131:H132"/>
    <mergeCell ref="I131:I132"/>
    <mergeCell ref="AZ131:AZ132"/>
    <mergeCell ref="E121:E122"/>
    <mergeCell ref="F121:F122"/>
    <mergeCell ref="G121:G122"/>
    <mergeCell ref="H121:H122"/>
    <mergeCell ref="I121:I122"/>
    <mergeCell ref="AZ121:AZ122"/>
    <mergeCell ref="E119:E120"/>
    <mergeCell ref="F119:F120"/>
    <mergeCell ref="G119:G120"/>
    <mergeCell ref="H119:H120"/>
    <mergeCell ref="I119:I120"/>
    <mergeCell ref="AZ119:AZ120"/>
    <mergeCell ref="E125:E126"/>
    <mergeCell ref="F125:F126"/>
    <mergeCell ref="G125:G126"/>
    <mergeCell ref="H125:H126"/>
    <mergeCell ref="I125:I126"/>
    <mergeCell ref="AZ125:AZ126"/>
    <mergeCell ref="E123:E124"/>
    <mergeCell ref="F123:F124"/>
    <mergeCell ref="G123:G124"/>
    <mergeCell ref="H123:H124"/>
    <mergeCell ref="I123:I124"/>
    <mergeCell ref="AZ123:AZ124"/>
    <mergeCell ref="F113:F114"/>
    <mergeCell ref="G113:G114"/>
    <mergeCell ref="H113:H114"/>
    <mergeCell ref="I113:I114"/>
    <mergeCell ref="AZ113:AZ114"/>
    <mergeCell ref="E111:E112"/>
    <mergeCell ref="F111:F112"/>
    <mergeCell ref="G111:G112"/>
    <mergeCell ref="H111:H112"/>
    <mergeCell ref="I111:I112"/>
    <mergeCell ref="AZ111:AZ112"/>
    <mergeCell ref="E117:E118"/>
    <mergeCell ref="F117:F118"/>
    <mergeCell ref="G117:G118"/>
    <mergeCell ref="H117:H118"/>
    <mergeCell ref="I117:I118"/>
    <mergeCell ref="AZ117:AZ118"/>
    <mergeCell ref="E115:E116"/>
    <mergeCell ref="F115:F116"/>
    <mergeCell ref="G115:G116"/>
    <mergeCell ref="H115:H116"/>
    <mergeCell ref="I115:I116"/>
    <mergeCell ref="AZ115:AZ116"/>
    <mergeCell ref="AZ105:AZ106"/>
    <mergeCell ref="E103:E104"/>
    <mergeCell ref="F103:F104"/>
    <mergeCell ref="G103:G104"/>
    <mergeCell ref="H103:H104"/>
    <mergeCell ref="I103:I104"/>
    <mergeCell ref="AZ103:AZ104"/>
    <mergeCell ref="E109:E110"/>
    <mergeCell ref="F109:F110"/>
    <mergeCell ref="G109:G110"/>
    <mergeCell ref="H109:H110"/>
    <mergeCell ref="I109:I110"/>
    <mergeCell ref="AZ109:AZ110"/>
    <mergeCell ref="E107:E108"/>
    <mergeCell ref="F107:F108"/>
    <mergeCell ref="G107:G108"/>
    <mergeCell ref="H107:H108"/>
    <mergeCell ref="I107:I108"/>
    <mergeCell ref="AZ107:AZ108"/>
    <mergeCell ref="AZ93:AZ94"/>
    <mergeCell ref="E91:E92"/>
    <mergeCell ref="F91:F92"/>
    <mergeCell ref="G91:G92"/>
    <mergeCell ref="H91:H92"/>
    <mergeCell ref="I91:I92"/>
    <mergeCell ref="AZ91:AZ92"/>
    <mergeCell ref="AZ97:AZ98"/>
    <mergeCell ref="E95:E96"/>
    <mergeCell ref="F95:F96"/>
    <mergeCell ref="G95:G96"/>
    <mergeCell ref="H95:H96"/>
    <mergeCell ref="I95:I96"/>
    <mergeCell ref="AZ95:AZ96"/>
    <mergeCell ref="E101:E102"/>
    <mergeCell ref="F101:F102"/>
    <mergeCell ref="G101:G102"/>
    <mergeCell ref="H101:H102"/>
    <mergeCell ref="I101:I102"/>
    <mergeCell ref="AZ101:AZ102"/>
    <mergeCell ref="E99:E100"/>
    <mergeCell ref="F99:F100"/>
    <mergeCell ref="G99:G100"/>
    <mergeCell ref="H99:H100"/>
    <mergeCell ref="I99:I100"/>
    <mergeCell ref="AZ99:AZ100"/>
    <mergeCell ref="AZ83:AZ84"/>
    <mergeCell ref="E85:E86"/>
    <mergeCell ref="F85:F86"/>
    <mergeCell ref="G85:G86"/>
    <mergeCell ref="H85:H86"/>
    <mergeCell ref="I85:I86"/>
    <mergeCell ref="AZ85:AZ86"/>
    <mergeCell ref="AZ79:AZ80"/>
    <mergeCell ref="E81:E82"/>
    <mergeCell ref="F81:F82"/>
    <mergeCell ref="G81:G82"/>
    <mergeCell ref="H81:H82"/>
    <mergeCell ref="I81:I82"/>
    <mergeCell ref="AZ81:AZ82"/>
    <mergeCell ref="AZ89:AZ90"/>
    <mergeCell ref="E87:E88"/>
    <mergeCell ref="F87:F88"/>
    <mergeCell ref="G87:G88"/>
    <mergeCell ref="H87:H88"/>
    <mergeCell ref="I87:I88"/>
    <mergeCell ref="AZ87:AZ88"/>
    <mergeCell ref="D79:D138"/>
    <mergeCell ref="E79:E80"/>
    <mergeCell ref="F79:F80"/>
    <mergeCell ref="G79:G80"/>
    <mergeCell ref="H79:H80"/>
    <mergeCell ref="I79:I80"/>
    <mergeCell ref="E83:E84"/>
    <mergeCell ref="F83:F84"/>
    <mergeCell ref="G83:G84"/>
    <mergeCell ref="H83:H84"/>
    <mergeCell ref="I83:I84"/>
    <mergeCell ref="E89:E90"/>
    <mergeCell ref="F89:F90"/>
    <mergeCell ref="G89:G90"/>
    <mergeCell ref="H89:H90"/>
    <mergeCell ref="I89:I90"/>
    <mergeCell ref="E97:E98"/>
    <mergeCell ref="F97:F98"/>
    <mergeCell ref="G97:G98"/>
    <mergeCell ref="H97:H98"/>
    <mergeCell ref="I97:I98"/>
    <mergeCell ref="E105:E106"/>
    <mergeCell ref="F105:F106"/>
    <mergeCell ref="G105:G106"/>
    <mergeCell ref="E93:E94"/>
    <mergeCell ref="F93:F94"/>
    <mergeCell ref="G93:G94"/>
    <mergeCell ref="H93:H94"/>
    <mergeCell ref="I93:I94"/>
    <mergeCell ref="H105:H106"/>
    <mergeCell ref="I105:I106"/>
    <mergeCell ref="E113:E114"/>
    <mergeCell ref="E73:E74"/>
    <mergeCell ref="F73:F74"/>
    <mergeCell ref="G73:G74"/>
    <mergeCell ref="H73:H74"/>
    <mergeCell ref="I73:I74"/>
    <mergeCell ref="AZ73:AZ74"/>
    <mergeCell ref="E71:E72"/>
    <mergeCell ref="F71:F72"/>
    <mergeCell ref="G71:G72"/>
    <mergeCell ref="H71:H72"/>
    <mergeCell ref="I71:I72"/>
    <mergeCell ref="AZ71:AZ72"/>
    <mergeCell ref="E77:E78"/>
    <mergeCell ref="F77:F78"/>
    <mergeCell ref="G77:G78"/>
    <mergeCell ref="H77:H78"/>
    <mergeCell ref="I77:I78"/>
    <mergeCell ref="AZ77:AZ78"/>
    <mergeCell ref="E75:E76"/>
    <mergeCell ref="F75:F76"/>
    <mergeCell ref="G75:G76"/>
    <mergeCell ref="H75:H76"/>
    <mergeCell ref="I75:I76"/>
    <mergeCell ref="AZ75:AZ76"/>
    <mergeCell ref="E65:E66"/>
    <mergeCell ref="F65:F66"/>
    <mergeCell ref="G65:G66"/>
    <mergeCell ref="H65:H66"/>
    <mergeCell ref="I65:I66"/>
    <mergeCell ref="AZ65:AZ66"/>
    <mergeCell ref="E63:E64"/>
    <mergeCell ref="F63:F64"/>
    <mergeCell ref="G63:G64"/>
    <mergeCell ref="H63:H64"/>
    <mergeCell ref="I63:I64"/>
    <mergeCell ref="AZ63:AZ64"/>
    <mergeCell ref="E69:E70"/>
    <mergeCell ref="F69:F70"/>
    <mergeCell ref="G69:G70"/>
    <mergeCell ref="H69:H70"/>
    <mergeCell ref="I69:I70"/>
    <mergeCell ref="AZ69:AZ70"/>
    <mergeCell ref="E67:E68"/>
    <mergeCell ref="F67:F68"/>
    <mergeCell ref="G67:G68"/>
    <mergeCell ref="H67:H68"/>
    <mergeCell ref="I67:I68"/>
    <mergeCell ref="AZ67:AZ68"/>
    <mergeCell ref="E57:E58"/>
    <mergeCell ref="F57:F58"/>
    <mergeCell ref="G57:G58"/>
    <mergeCell ref="H57:H58"/>
    <mergeCell ref="I57:I58"/>
    <mergeCell ref="AZ57:AZ58"/>
    <mergeCell ref="E55:E56"/>
    <mergeCell ref="F55:F56"/>
    <mergeCell ref="G55:G56"/>
    <mergeCell ref="H55:H56"/>
    <mergeCell ref="I55:I56"/>
    <mergeCell ref="AZ55:AZ56"/>
    <mergeCell ref="E61:E62"/>
    <mergeCell ref="F61:F62"/>
    <mergeCell ref="G61:G62"/>
    <mergeCell ref="H61:H62"/>
    <mergeCell ref="I61:I62"/>
    <mergeCell ref="AZ61:AZ62"/>
    <mergeCell ref="E59:E60"/>
    <mergeCell ref="F59:F60"/>
    <mergeCell ref="G59:G60"/>
    <mergeCell ref="H59:H60"/>
    <mergeCell ref="I59:I60"/>
    <mergeCell ref="AZ59:AZ60"/>
    <mergeCell ref="E49:E50"/>
    <mergeCell ref="F49:F50"/>
    <mergeCell ref="G49:G50"/>
    <mergeCell ref="H49:H50"/>
    <mergeCell ref="I49:I50"/>
    <mergeCell ref="AZ49:AZ50"/>
    <mergeCell ref="E47:E48"/>
    <mergeCell ref="F47:F48"/>
    <mergeCell ref="G47:G48"/>
    <mergeCell ref="H47:H48"/>
    <mergeCell ref="I47:I48"/>
    <mergeCell ref="AZ47:AZ48"/>
    <mergeCell ref="E53:E54"/>
    <mergeCell ref="F53:F54"/>
    <mergeCell ref="G53:G54"/>
    <mergeCell ref="H53:H54"/>
    <mergeCell ref="I53:I54"/>
    <mergeCell ref="AZ53:AZ54"/>
    <mergeCell ref="E51:E52"/>
    <mergeCell ref="F51:F52"/>
    <mergeCell ref="G51:G52"/>
    <mergeCell ref="H51:H52"/>
    <mergeCell ref="I51:I52"/>
    <mergeCell ref="AZ51:AZ52"/>
    <mergeCell ref="E41:E42"/>
    <mergeCell ref="F41:F42"/>
    <mergeCell ref="G41:G42"/>
    <mergeCell ref="H41:H42"/>
    <mergeCell ref="I41:I42"/>
    <mergeCell ref="AZ41:AZ42"/>
    <mergeCell ref="E39:E40"/>
    <mergeCell ref="F39:F40"/>
    <mergeCell ref="G39:G40"/>
    <mergeCell ref="H39:H40"/>
    <mergeCell ref="I39:I40"/>
    <mergeCell ref="AZ39:AZ40"/>
    <mergeCell ref="H45:H46"/>
    <mergeCell ref="I45:I46"/>
    <mergeCell ref="AZ45:AZ46"/>
    <mergeCell ref="E43:E44"/>
    <mergeCell ref="F43:F44"/>
    <mergeCell ref="G43:G44"/>
    <mergeCell ref="H43:H44"/>
    <mergeCell ref="I43:I44"/>
    <mergeCell ref="AZ43:AZ44"/>
    <mergeCell ref="E45:E46"/>
    <mergeCell ref="F45:F46"/>
    <mergeCell ref="G45:G46"/>
    <mergeCell ref="AZ31:AZ32"/>
    <mergeCell ref="AZ37:AZ38"/>
    <mergeCell ref="E35:E36"/>
    <mergeCell ref="F35:F36"/>
    <mergeCell ref="G35:G36"/>
    <mergeCell ref="H35:H36"/>
    <mergeCell ref="I35:I36"/>
    <mergeCell ref="AZ35:AZ36"/>
    <mergeCell ref="E37:E38"/>
    <mergeCell ref="F37:F38"/>
    <mergeCell ref="G37:G38"/>
    <mergeCell ref="H37:H38"/>
    <mergeCell ref="I37:I38"/>
    <mergeCell ref="E33:E34"/>
    <mergeCell ref="F33:F34"/>
    <mergeCell ref="G33:G34"/>
    <mergeCell ref="H33:H34"/>
    <mergeCell ref="I33:I34"/>
    <mergeCell ref="AZ33:AZ34"/>
    <mergeCell ref="E31:E32"/>
    <mergeCell ref="F31:F32"/>
    <mergeCell ref="G31:G32"/>
    <mergeCell ref="AP16:AX16"/>
    <mergeCell ref="AZ16:AZ18"/>
    <mergeCell ref="G17:H17"/>
    <mergeCell ref="AP17:AP18"/>
    <mergeCell ref="AQ17:AR17"/>
    <mergeCell ref="AS17:AV17"/>
    <mergeCell ref="AW17:AW18"/>
    <mergeCell ref="AX17:AX18"/>
    <mergeCell ref="AZ19:AZ20"/>
    <mergeCell ref="E21:E22"/>
    <mergeCell ref="F21:F22"/>
    <mergeCell ref="G21:G22"/>
    <mergeCell ref="H21:H22"/>
    <mergeCell ref="I21:I22"/>
    <mergeCell ref="AZ21:AZ22"/>
    <mergeCell ref="AZ29:AZ30"/>
    <mergeCell ref="E27:E28"/>
    <mergeCell ref="F27:F28"/>
    <mergeCell ref="G27:G28"/>
    <mergeCell ref="H27:H28"/>
    <mergeCell ref="I27:I28"/>
    <mergeCell ref="AZ27:AZ28"/>
    <mergeCell ref="AZ23:AZ24"/>
    <mergeCell ref="E25:E26"/>
    <mergeCell ref="F25:F26"/>
    <mergeCell ref="G25:G26"/>
    <mergeCell ref="H25:H26"/>
    <mergeCell ref="I25:I26"/>
    <mergeCell ref="AZ25:AZ26"/>
    <mergeCell ref="E23:E24"/>
    <mergeCell ref="F23:F24"/>
    <mergeCell ref="G23:G24"/>
    <mergeCell ref="A1:C1"/>
    <mergeCell ref="A2:C2"/>
    <mergeCell ref="A3:A4"/>
    <mergeCell ref="B3:C3"/>
    <mergeCell ref="B4:C4"/>
    <mergeCell ref="A5:A8"/>
    <mergeCell ref="B5:C5"/>
    <mergeCell ref="B6:C6"/>
    <mergeCell ref="B7:C7"/>
    <mergeCell ref="B8:C8"/>
    <mergeCell ref="D16:D18"/>
    <mergeCell ref="E16:E18"/>
    <mergeCell ref="F16:H16"/>
    <mergeCell ref="I16:I18"/>
    <mergeCell ref="J16:J18"/>
    <mergeCell ref="K16:AO16"/>
    <mergeCell ref="A16:C18"/>
    <mergeCell ref="A9:C9"/>
    <mergeCell ref="A11:C13"/>
    <mergeCell ref="I11:J11"/>
    <mergeCell ref="I13:I14"/>
    <mergeCell ref="I2:AO2"/>
    <mergeCell ref="H3:H6"/>
    <mergeCell ref="I3:J3"/>
    <mergeCell ref="I5:I6"/>
    <mergeCell ref="H7:H10"/>
    <mergeCell ref="I7:J7"/>
    <mergeCell ref="I9:I10"/>
    <mergeCell ref="H11:H14"/>
    <mergeCell ref="A14:A15"/>
    <mergeCell ref="B14:C14"/>
    <mergeCell ref="B15:C15"/>
    <mergeCell ref="C160:C163"/>
    <mergeCell ref="D160:D163"/>
    <mergeCell ref="K160:K161"/>
    <mergeCell ref="L160:L161"/>
    <mergeCell ref="M160:M161"/>
    <mergeCell ref="N160:N161"/>
    <mergeCell ref="O160:O161"/>
    <mergeCell ref="P160:P161"/>
    <mergeCell ref="Q160:Q161"/>
    <mergeCell ref="R160:R161"/>
    <mergeCell ref="S160:S161"/>
    <mergeCell ref="T160:T161"/>
    <mergeCell ref="U160:U161"/>
    <mergeCell ref="V160:V161"/>
    <mergeCell ref="W160:W161"/>
    <mergeCell ref="X160:X161"/>
    <mergeCell ref="A19:C20"/>
    <mergeCell ref="D19:D78"/>
    <mergeCell ref="E19:E20"/>
    <mergeCell ref="F19:F20"/>
    <mergeCell ref="G19:G20"/>
    <mergeCell ref="H19:H20"/>
    <mergeCell ref="I19:I20"/>
    <mergeCell ref="H23:H24"/>
    <mergeCell ref="F29:F30"/>
    <mergeCell ref="H29:H30"/>
    <mergeCell ref="I29:I30"/>
    <mergeCell ref="G29:G30"/>
    <mergeCell ref="H31:H32"/>
    <mergeCell ref="I31:I32"/>
    <mergeCell ref="I23:I24"/>
    <mergeCell ref="E29:E30"/>
    <mergeCell ref="AO160:AO161"/>
    <mergeCell ref="K162:K163"/>
    <mergeCell ref="L162:L163"/>
    <mergeCell ref="M162:M163"/>
    <mergeCell ref="N162:N163"/>
    <mergeCell ref="O162:O163"/>
    <mergeCell ref="P162:P163"/>
    <mergeCell ref="Q162:Q163"/>
    <mergeCell ref="R162:R163"/>
    <mergeCell ref="S162:S163"/>
    <mergeCell ref="T162:T163"/>
    <mergeCell ref="U162:U163"/>
    <mergeCell ref="V162:V163"/>
    <mergeCell ref="W162:W163"/>
    <mergeCell ref="X162:X163"/>
    <mergeCell ref="Y162:Y163"/>
    <mergeCell ref="Z162:Z163"/>
    <mergeCell ref="Y160:Y161"/>
    <mergeCell ref="Z160:Z161"/>
    <mergeCell ref="AA160:AA161"/>
    <mergeCell ref="AB160:AB161"/>
    <mergeCell ref="AC160:AC161"/>
    <mergeCell ref="AD160:AD161"/>
    <mergeCell ref="AE160:AE161"/>
    <mergeCell ref="AF160:AF161"/>
    <mergeCell ref="AG160:AG161"/>
    <mergeCell ref="AO162:AO163"/>
    <mergeCell ref="AB164:AB165"/>
    <mergeCell ref="AA162:AA163"/>
    <mergeCell ref="AB162:AB163"/>
    <mergeCell ref="AC162:AC163"/>
    <mergeCell ref="AD162:AD163"/>
    <mergeCell ref="AE162:AE163"/>
    <mergeCell ref="AF162:AF163"/>
    <mergeCell ref="AG162:AG163"/>
    <mergeCell ref="AH162:AH163"/>
    <mergeCell ref="AI162:AI163"/>
    <mergeCell ref="AH160:AH161"/>
    <mergeCell ref="AI160:AI161"/>
    <mergeCell ref="AJ160:AJ161"/>
    <mergeCell ref="AK160:AK161"/>
    <mergeCell ref="AL160:AL161"/>
    <mergeCell ref="AM160:AM161"/>
    <mergeCell ref="AN160:AN161"/>
    <mergeCell ref="AC164:AC165"/>
    <mergeCell ref="AD164:AD165"/>
    <mergeCell ref="AE164:AE165"/>
    <mergeCell ref="AF164:AF165"/>
    <mergeCell ref="AG164:AG165"/>
    <mergeCell ref="AH164:AH165"/>
    <mergeCell ref="AI164:AI165"/>
    <mergeCell ref="AJ164:AJ165"/>
    <mergeCell ref="AK164:AK165"/>
    <mergeCell ref="AJ162:AJ163"/>
    <mergeCell ref="AK162:AK163"/>
    <mergeCell ref="AL162:AL163"/>
    <mergeCell ref="AM162:AM163"/>
    <mergeCell ref="AN162:AN163"/>
    <mergeCell ref="K164:K165"/>
    <mergeCell ref="L164:L165"/>
    <mergeCell ref="M164:M165"/>
    <mergeCell ref="N164:N165"/>
    <mergeCell ref="O164:O165"/>
    <mergeCell ref="P164:P165"/>
    <mergeCell ref="Q164:Q165"/>
    <mergeCell ref="R164:R165"/>
    <mergeCell ref="S164:S165"/>
    <mergeCell ref="T164:T165"/>
    <mergeCell ref="U164:U165"/>
    <mergeCell ref="V164:V165"/>
    <mergeCell ref="W164:W165"/>
    <mergeCell ref="X164:X165"/>
    <mergeCell ref="Y164:Y165"/>
    <mergeCell ref="Z164:Z165"/>
    <mergeCell ref="AA164:AA165"/>
    <mergeCell ref="AF166:AF167"/>
    <mergeCell ref="AG166:AG167"/>
    <mergeCell ref="AH166:AH167"/>
    <mergeCell ref="AI166:AI167"/>
    <mergeCell ref="AJ166:AJ167"/>
    <mergeCell ref="AK166:AK167"/>
    <mergeCell ref="AL166:AL167"/>
    <mergeCell ref="AM166:AM167"/>
    <mergeCell ref="AL164:AL165"/>
    <mergeCell ref="AM164:AM165"/>
    <mergeCell ref="AN164:AN165"/>
    <mergeCell ref="AO164:AO165"/>
    <mergeCell ref="K166:K167"/>
    <mergeCell ref="L166:L167"/>
    <mergeCell ref="M166:M167"/>
    <mergeCell ref="N166:N167"/>
    <mergeCell ref="O166:O167"/>
    <mergeCell ref="P166:P167"/>
    <mergeCell ref="Q166:Q167"/>
    <mergeCell ref="R166:R167"/>
    <mergeCell ref="S166:S167"/>
    <mergeCell ref="T166:T167"/>
    <mergeCell ref="U166:U167"/>
    <mergeCell ref="V166:V167"/>
    <mergeCell ref="W166:W167"/>
    <mergeCell ref="X166:X167"/>
    <mergeCell ref="Y166:Y167"/>
    <mergeCell ref="Z166:Z167"/>
    <mergeCell ref="AA166:AA167"/>
    <mergeCell ref="AB166:AB167"/>
    <mergeCell ref="AC166:AC167"/>
    <mergeCell ref="AD166:AD167"/>
    <mergeCell ref="AI168:AI169"/>
    <mergeCell ref="AJ168:AJ169"/>
    <mergeCell ref="AK168:AK169"/>
    <mergeCell ref="AL168:AL169"/>
    <mergeCell ref="AM168:AM169"/>
    <mergeCell ref="AN168:AN169"/>
    <mergeCell ref="AO168:AO169"/>
    <mergeCell ref="AN166:AN167"/>
    <mergeCell ref="AO166:AO167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W168:W169"/>
    <mergeCell ref="X168:X169"/>
    <mergeCell ref="Y168:Y169"/>
    <mergeCell ref="Z168:Z169"/>
    <mergeCell ref="AA168:AA169"/>
    <mergeCell ref="AB168:AB169"/>
    <mergeCell ref="AC168:AC169"/>
    <mergeCell ref="AD168:AD169"/>
    <mergeCell ref="AE168:AE169"/>
    <mergeCell ref="AF168:AF169"/>
    <mergeCell ref="AE166:AE167"/>
    <mergeCell ref="AB170:AB171"/>
    <mergeCell ref="AC170:AC171"/>
    <mergeCell ref="AD170:AD171"/>
    <mergeCell ref="AE170:AE171"/>
    <mergeCell ref="AF170:AF171"/>
    <mergeCell ref="AG170:AG171"/>
    <mergeCell ref="P170:P171"/>
    <mergeCell ref="Q170:Q171"/>
    <mergeCell ref="R170:R171"/>
    <mergeCell ref="S170:S171"/>
    <mergeCell ref="T170:T171"/>
    <mergeCell ref="U170:U171"/>
    <mergeCell ref="V170:V171"/>
    <mergeCell ref="W170:W171"/>
    <mergeCell ref="X170:X171"/>
    <mergeCell ref="AG168:AG169"/>
    <mergeCell ref="AH168:AH169"/>
    <mergeCell ref="AE172:AE173"/>
    <mergeCell ref="AF172:AF173"/>
    <mergeCell ref="AG172:AG173"/>
    <mergeCell ref="AH172:AH173"/>
    <mergeCell ref="AI172:AI173"/>
    <mergeCell ref="AH170:AH171"/>
    <mergeCell ref="AI170:AI171"/>
    <mergeCell ref="AJ170:AJ171"/>
    <mergeCell ref="AK170:AK171"/>
    <mergeCell ref="AL170:AL171"/>
    <mergeCell ref="AM170:AM171"/>
    <mergeCell ref="AN170:AN171"/>
    <mergeCell ref="AO170:AO171"/>
    <mergeCell ref="K172:K173"/>
    <mergeCell ref="L172:L173"/>
    <mergeCell ref="M172:M173"/>
    <mergeCell ref="N172:N173"/>
    <mergeCell ref="O172:O173"/>
    <mergeCell ref="P172:P173"/>
    <mergeCell ref="Q172:Q173"/>
    <mergeCell ref="R172:R173"/>
    <mergeCell ref="S172:S173"/>
    <mergeCell ref="T172:T173"/>
    <mergeCell ref="U172:U173"/>
    <mergeCell ref="V172:V173"/>
    <mergeCell ref="W172:W173"/>
    <mergeCell ref="X172:X173"/>
    <mergeCell ref="Y172:Y173"/>
    <mergeCell ref="Z172:Z173"/>
    <mergeCell ref="Y170:Y171"/>
    <mergeCell ref="Z170:Z171"/>
    <mergeCell ref="AA170:AA171"/>
    <mergeCell ref="AH174:AH175"/>
    <mergeCell ref="AI174:AI175"/>
    <mergeCell ref="AJ174:AJ175"/>
    <mergeCell ref="AK174:AK175"/>
    <mergeCell ref="AJ172:AJ173"/>
    <mergeCell ref="AK172:AK173"/>
    <mergeCell ref="AL172:AL173"/>
    <mergeCell ref="AM172:AM173"/>
    <mergeCell ref="AN172:AN173"/>
    <mergeCell ref="AO172:AO173"/>
    <mergeCell ref="K174:K175"/>
    <mergeCell ref="L174:L175"/>
    <mergeCell ref="M174:M175"/>
    <mergeCell ref="N174:N175"/>
    <mergeCell ref="O174:O175"/>
    <mergeCell ref="P174:P175"/>
    <mergeCell ref="Q174:Q175"/>
    <mergeCell ref="R174:R175"/>
    <mergeCell ref="S174:S175"/>
    <mergeCell ref="T174:T175"/>
    <mergeCell ref="U174:U175"/>
    <mergeCell ref="V174:V175"/>
    <mergeCell ref="W174:W175"/>
    <mergeCell ref="X174:X175"/>
    <mergeCell ref="Y174:Y175"/>
    <mergeCell ref="Z174:Z175"/>
    <mergeCell ref="AA174:AA175"/>
    <mergeCell ref="AB174:AB175"/>
    <mergeCell ref="AA172:AA173"/>
    <mergeCell ref="AB172:AB173"/>
    <mergeCell ref="AC172:AC173"/>
    <mergeCell ref="AD172:AD173"/>
    <mergeCell ref="AK176:AK177"/>
    <mergeCell ref="AL176:AL177"/>
    <mergeCell ref="AM176:AM177"/>
    <mergeCell ref="AL174:AL175"/>
    <mergeCell ref="AM174:AM175"/>
    <mergeCell ref="AN174:AN175"/>
    <mergeCell ref="AO174:AO175"/>
    <mergeCell ref="K176:K177"/>
    <mergeCell ref="L176:L177"/>
    <mergeCell ref="M176:M177"/>
    <mergeCell ref="N176:N177"/>
    <mergeCell ref="O176:O177"/>
    <mergeCell ref="P176:P177"/>
    <mergeCell ref="Q176:Q177"/>
    <mergeCell ref="R176:R177"/>
    <mergeCell ref="S176:S177"/>
    <mergeCell ref="T176:T177"/>
    <mergeCell ref="U176:U177"/>
    <mergeCell ref="V176:V177"/>
    <mergeCell ref="W176:W177"/>
    <mergeCell ref="X176:X177"/>
    <mergeCell ref="Y176:Y177"/>
    <mergeCell ref="Z176:Z177"/>
    <mergeCell ref="AA176:AA177"/>
    <mergeCell ref="AB176:AB177"/>
    <mergeCell ref="AC176:AC177"/>
    <mergeCell ref="AD176:AD177"/>
    <mergeCell ref="AC174:AC175"/>
    <mergeCell ref="AD174:AD175"/>
    <mergeCell ref="AE174:AE175"/>
    <mergeCell ref="AF174:AF175"/>
    <mergeCell ref="AG174:AG175"/>
    <mergeCell ref="AN178:AN179"/>
    <mergeCell ref="AO178:AO179"/>
    <mergeCell ref="AN176:AN177"/>
    <mergeCell ref="AO176:AO177"/>
    <mergeCell ref="K178:K179"/>
    <mergeCell ref="L178:L179"/>
    <mergeCell ref="M178:M179"/>
    <mergeCell ref="N178:N179"/>
    <mergeCell ref="O178:O179"/>
    <mergeCell ref="P178:P179"/>
    <mergeCell ref="Q178:Q179"/>
    <mergeCell ref="R178:R179"/>
    <mergeCell ref="S178:S179"/>
    <mergeCell ref="T178:T179"/>
    <mergeCell ref="U178:U179"/>
    <mergeCell ref="V178:V179"/>
    <mergeCell ref="W178:W179"/>
    <mergeCell ref="X178:X179"/>
    <mergeCell ref="Y178:Y179"/>
    <mergeCell ref="Z178:Z179"/>
    <mergeCell ref="AA178:AA179"/>
    <mergeCell ref="AB178:AB179"/>
    <mergeCell ref="AC178:AC179"/>
    <mergeCell ref="AD178:AD179"/>
    <mergeCell ref="AE178:AE179"/>
    <mergeCell ref="AF178:AF179"/>
    <mergeCell ref="AE176:AE177"/>
    <mergeCell ref="AF176:AF177"/>
    <mergeCell ref="AG176:AG177"/>
    <mergeCell ref="AH176:AH177"/>
    <mergeCell ref="AI176:AI177"/>
    <mergeCell ref="AJ176:AJ177"/>
    <mergeCell ref="T180:T181"/>
    <mergeCell ref="U180:U181"/>
    <mergeCell ref="V180:V181"/>
    <mergeCell ref="W180:W181"/>
    <mergeCell ref="X180:X181"/>
    <mergeCell ref="AG178:AG179"/>
    <mergeCell ref="AH178:AH179"/>
    <mergeCell ref="AI178:AI179"/>
    <mergeCell ref="AJ178:AJ179"/>
    <mergeCell ref="AK178:AK179"/>
    <mergeCell ref="AL178:AL179"/>
    <mergeCell ref="AM178:AM179"/>
    <mergeCell ref="AH180:AH181"/>
    <mergeCell ref="AI180:AI181"/>
    <mergeCell ref="AJ180:AJ181"/>
    <mergeCell ref="AK180:AK181"/>
    <mergeCell ref="AL180:AL181"/>
    <mergeCell ref="AM180:AM181"/>
    <mergeCell ref="AN180:AN181"/>
    <mergeCell ref="AO180:AO181"/>
    <mergeCell ref="K182:K183"/>
    <mergeCell ref="L182:L183"/>
    <mergeCell ref="M182:M183"/>
    <mergeCell ref="N182:N183"/>
    <mergeCell ref="O182:O183"/>
    <mergeCell ref="P182:P183"/>
    <mergeCell ref="Q182:Q183"/>
    <mergeCell ref="R182:R183"/>
    <mergeCell ref="S182:S183"/>
    <mergeCell ref="T182:T183"/>
    <mergeCell ref="U182:U183"/>
    <mergeCell ref="V182:V183"/>
    <mergeCell ref="W182:W183"/>
    <mergeCell ref="X182:X183"/>
    <mergeCell ref="Y182:Y183"/>
    <mergeCell ref="Z182:Z183"/>
    <mergeCell ref="Y180:Y181"/>
    <mergeCell ref="Z180:Z181"/>
    <mergeCell ref="AA180:AA181"/>
    <mergeCell ref="AB180:AB181"/>
    <mergeCell ref="AC180:AC181"/>
    <mergeCell ref="AD180:AD181"/>
    <mergeCell ref="AE180:AE181"/>
    <mergeCell ref="AF180:AF181"/>
    <mergeCell ref="AO182:AO183"/>
    <mergeCell ref="AG180:AG181"/>
    <mergeCell ref="P180:P181"/>
    <mergeCell ref="Q180:Q181"/>
    <mergeCell ref="R180:R181"/>
    <mergeCell ref="S180:S181"/>
    <mergeCell ref="AB186:AB187"/>
    <mergeCell ref="AC186:AC187"/>
    <mergeCell ref="AD186:AD187"/>
    <mergeCell ref="AC184:AC185"/>
    <mergeCell ref="AD184:AD185"/>
    <mergeCell ref="AE184:AE185"/>
    <mergeCell ref="AF184:AF185"/>
    <mergeCell ref="AG184:AG185"/>
    <mergeCell ref="AH184:AH185"/>
    <mergeCell ref="AI184:AI185"/>
    <mergeCell ref="K184:K185"/>
    <mergeCell ref="L184:L185"/>
    <mergeCell ref="M184:M185"/>
    <mergeCell ref="N184:N185"/>
    <mergeCell ref="O184:O185"/>
    <mergeCell ref="P184:P185"/>
    <mergeCell ref="Q184:Q185"/>
    <mergeCell ref="R184:R185"/>
    <mergeCell ref="S184:S185"/>
    <mergeCell ref="T184:T185"/>
    <mergeCell ref="U184:U185"/>
    <mergeCell ref="V184:V185"/>
    <mergeCell ref="W184:W185"/>
    <mergeCell ref="X184:X185"/>
    <mergeCell ref="Y184:Y185"/>
    <mergeCell ref="Z184:Z185"/>
    <mergeCell ref="AA184:AA185"/>
    <mergeCell ref="AJ182:AJ183"/>
    <mergeCell ref="AK182:AK183"/>
    <mergeCell ref="AL182:AL183"/>
    <mergeCell ref="AM182:AM183"/>
    <mergeCell ref="AN182:AN183"/>
    <mergeCell ref="K186:K187"/>
    <mergeCell ref="L186:L187"/>
    <mergeCell ref="M186:M187"/>
    <mergeCell ref="N186:N187"/>
    <mergeCell ref="O186:O187"/>
    <mergeCell ref="P186:P187"/>
    <mergeCell ref="Q186:Q187"/>
    <mergeCell ref="R186:R187"/>
    <mergeCell ref="S186:S187"/>
    <mergeCell ref="T186:T187"/>
    <mergeCell ref="U186:U187"/>
    <mergeCell ref="V186:V187"/>
    <mergeCell ref="W186:W187"/>
    <mergeCell ref="X186:X187"/>
    <mergeCell ref="Y186:Y187"/>
    <mergeCell ref="Z186:Z187"/>
    <mergeCell ref="AA186:AA187"/>
    <mergeCell ref="AB184:AB185"/>
    <mergeCell ref="AA182:AA183"/>
    <mergeCell ref="AB182:AB183"/>
    <mergeCell ref="AC182:AC183"/>
    <mergeCell ref="AD182:AD183"/>
    <mergeCell ref="AE182:AE183"/>
    <mergeCell ref="AF182:AF183"/>
    <mergeCell ref="AG182:AG183"/>
    <mergeCell ref="AH182:AH183"/>
    <mergeCell ref="AI182:AI183"/>
    <mergeCell ref="AC188:AC189"/>
    <mergeCell ref="AD188:AD189"/>
    <mergeCell ref="AE188:AE189"/>
    <mergeCell ref="AF188:AF189"/>
    <mergeCell ref="AE186:AE187"/>
    <mergeCell ref="AF186:AF187"/>
    <mergeCell ref="AG186:AG187"/>
    <mergeCell ref="AH186:AH187"/>
    <mergeCell ref="AI186:AI187"/>
    <mergeCell ref="AJ186:AJ187"/>
    <mergeCell ref="AK186:AK187"/>
    <mergeCell ref="AL186:AL187"/>
    <mergeCell ref="AM186:AM187"/>
    <mergeCell ref="AL184:AL185"/>
    <mergeCell ref="AM184:AM185"/>
    <mergeCell ref="AN184:AN185"/>
    <mergeCell ref="AO184:AO185"/>
    <mergeCell ref="AJ184:AJ185"/>
    <mergeCell ref="AK184:AK185"/>
    <mergeCell ref="V190:V191"/>
    <mergeCell ref="W190:W191"/>
    <mergeCell ref="X190:X191"/>
    <mergeCell ref="AG188:AG189"/>
    <mergeCell ref="AH188:AH189"/>
    <mergeCell ref="AI188:AI189"/>
    <mergeCell ref="AJ188:AJ189"/>
    <mergeCell ref="AK188:AK189"/>
    <mergeCell ref="AL188:AL189"/>
    <mergeCell ref="AM188:AM189"/>
    <mergeCell ref="AN188:AN189"/>
    <mergeCell ref="AO188:AO189"/>
    <mergeCell ref="AN186:AN187"/>
    <mergeCell ref="AO186:AO187"/>
    <mergeCell ref="K188:K189"/>
    <mergeCell ref="L188:L189"/>
    <mergeCell ref="M188:M189"/>
    <mergeCell ref="N188:N189"/>
    <mergeCell ref="O188:O189"/>
    <mergeCell ref="P188:P189"/>
    <mergeCell ref="Q188:Q189"/>
    <mergeCell ref="R188:R189"/>
    <mergeCell ref="S188:S189"/>
    <mergeCell ref="T188:T189"/>
    <mergeCell ref="U188:U189"/>
    <mergeCell ref="V188:V189"/>
    <mergeCell ref="W188:W189"/>
    <mergeCell ref="X188:X189"/>
    <mergeCell ref="Y188:Y189"/>
    <mergeCell ref="Z188:Z189"/>
    <mergeCell ref="AA188:AA189"/>
    <mergeCell ref="AB188:AB189"/>
    <mergeCell ref="AO190:AO191"/>
    <mergeCell ref="K192:K193"/>
    <mergeCell ref="L192:L193"/>
    <mergeCell ref="M192:M193"/>
    <mergeCell ref="N192:N193"/>
    <mergeCell ref="O192:O193"/>
    <mergeCell ref="P192:P193"/>
    <mergeCell ref="Q192:Q193"/>
    <mergeCell ref="R192:R193"/>
    <mergeCell ref="S192:S193"/>
    <mergeCell ref="T192:T193"/>
    <mergeCell ref="U192:U193"/>
    <mergeCell ref="V192:V193"/>
    <mergeCell ref="W192:W193"/>
    <mergeCell ref="X192:X193"/>
    <mergeCell ref="Y192:Y193"/>
    <mergeCell ref="Z192:Z193"/>
    <mergeCell ref="Y190:Y191"/>
    <mergeCell ref="Z190:Z191"/>
    <mergeCell ref="AA190:AA191"/>
    <mergeCell ref="AB190:AB191"/>
    <mergeCell ref="AC190:AC191"/>
    <mergeCell ref="AD190:AD191"/>
    <mergeCell ref="AE190:AE191"/>
    <mergeCell ref="AF190:AF191"/>
    <mergeCell ref="AG190:AG191"/>
    <mergeCell ref="P190:P191"/>
    <mergeCell ref="Q190:Q191"/>
    <mergeCell ref="R190:R191"/>
    <mergeCell ref="S190:S191"/>
    <mergeCell ref="T190:T191"/>
    <mergeCell ref="U190:U191"/>
    <mergeCell ref="AH190:AH191"/>
    <mergeCell ref="AI190:AI191"/>
    <mergeCell ref="AJ190:AJ191"/>
    <mergeCell ref="AK190:AK191"/>
    <mergeCell ref="AL190:AL191"/>
    <mergeCell ref="AM190:AM191"/>
    <mergeCell ref="AN190:AN191"/>
    <mergeCell ref="AC194:AC195"/>
    <mergeCell ref="AD194:AD195"/>
    <mergeCell ref="AE194:AE195"/>
    <mergeCell ref="AF194:AF195"/>
    <mergeCell ref="AG194:AG195"/>
    <mergeCell ref="AH194:AH195"/>
    <mergeCell ref="AI194:AI195"/>
    <mergeCell ref="AJ194:AJ195"/>
    <mergeCell ref="AK194:AK195"/>
    <mergeCell ref="AJ192:AJ193"/>
    <mergeCell ref="AK192:AK193"/>
    <mergeCell ref="AL192:AL193"/>
    <mergeCell ref="AM192:AM193"/>
    <mergeCell ref="AN192:AN193"/>
    <mergeCell ref="AO192:AO193"/>
    <mergeCell ref="K194:K195"/>
    <mergeCell ref="L194:L195"/>
    <mergeCell ref="M194:M195"/>
    <mergeCell ref="N194:N195"/>
    <mergeCell ref="O194:O195"/>
    <mergeCell ref="P194:P195"/>
    <mergeCell ref="Q194:Q195"/>
    <mergeCell ref="R194:R195"/>
    <mergeCell ref="S194:S195"/>
    <mergeCell ref="T194:T195"/>
    <mergeCell ref="U194:U195"/>
    <mergeCell ref="V194:V195"/>
    <mergeCell ref="W194:W195"/>
    <mergeCell ref="X194:X195"/>
    <mergeCell ref="Y194:Y195"/>
    <mergeCell ref="Z194:Z195"/>
    <mergeCell ref="AA194:AA195"/>
    <mergeCell ref="AB194:AB195"/>
    <mergeCell ref="AA192:AA193"/>
    <mergeCell ref="AB192:AB193"/>
    <mergeCell ref="AC192:AC193"/>
    <mergeCell ref="AD192:AD193"/>
    <mergeCell ref="AE192:AE193"/>
    <mergeCell ref="AF192:AF193"/>
    <mergeCell ref="AG192:AG193"/>
    <mergeCell ref="AH192:AH193"/>
    <mergeCell ref="AI192:AI193"/>
    <mergeCell ref="AF196:AF197"/>
    <mergeCell ref="AG196:AG197"/>
    <mergeCell ref="AH196:AH197"/>
    <mergeCell ref="AI196:AI197"/>
    <mergeCell ref="AJ196:AJ197"/>
    <mergeCell ref="AK196:AK197"/>
    <mergeCell ref="AL196:AL197"/>
    <mergeCell ref="AM196:AM197"/>
    <mergeCell ref="AL194:AL195"/>
    <mergeCell ref="AM194:AM195"/>
    <mergeCell ref="AN194:AN195"/>
    <mergeCell ref="AO194:AO195"/>
    <mergeCell ref="K196:K197"/>
    <mergeCell ref="L196:L197"/>
    <mergeCell ref="M196:M197"/>
    <mergeCell ref="N196:N197"/>
    <mergeCell ref="O196:O197"/>
    <mergeCell ref="P196:P197"/>
    <mergeCell ref="Q196:Q197"/>
    <mergeCell ref="R196:R197"/>
    <mergeCell ref="S196:S197"/>
    <mergeCell ref="T196:T197"/>
    <mergeCell ref="U196:U197"/>
    <mergeCell ref="V196:V197"/>
    <mergeCell ref="W196:W197"/>
    <mergeCell ref="X196:X197"/>
    <mergeCell ref="Y196:Y197"/>
    <mergeCell ref="Z196:Z197"/>
    <mergeCell ref="AA196:AA197"/>
    <mergeCell ref="AB196:AB197"/>
    <mergeCell ref="AC196:AC197"/>
    <mergeCell ref="AD196:AD197"/>
    <mergeCell ref="AI198:AI199"/>
    <mergeCell ref="AJ198:AJ199"/>
    <mergeCell ref="AK198:AK199"/>
    <mergeCell ref="AL198:AL199"/>
    <mergeCell ref="AM198:AM199"/>
    <mergeCell ref="AN198:AN199"/>
    <mergeCell ref="AO198:AO199"/>
    <mergeCell ref="AN196:AN197"/>
    <mergeCell ref="AO196:AO197"/>
    <mergeCell ref="K198:K199"/>
    <mergeCell ref="L198:L199"/>
    <mergeCell ref="M198:M199"/>
    <mergeCell ref="N198:N199"/>
    <mergeCell ref="O198:O199"/>
    <mergeCell ref="P198:P199"/>
    <mergeCell ref="Q198:Q199"/>
    <mergeCell ref="R198:R199"/>
    <mergeCell ref="S198:S199"/>
    <mergeCell ref="T198:T199"/>
    <mergeCell ref="U198:U199"/>
    <mergeCell ref="V198:V199"/>
    <mergeCell ref="W198:W199"/>
    <mergeCell ref="X198:X199"/>
    <mergeCell ref="Y198:Y199"/>
    <mergeCell ref="Z198:Z199"/>
    <mergeCell ref="AA198:AA199"/>
    <mergeCell ref="AB198:AB199"/>
    <mergeCell ref="AC198:AC199"/>
    <mergeCell ref="AD198:AD199"/>
    <mergeCell ref="AE198:AE199"/>
    <mergeCell ref="AF198:AF199"/>
    <mergeCell ref="AE196:AE197"/>
    <mergeCell ref="AB200:AB201"/>
    <mergeCell ref="AC200:AC201"/>
    <mergeCell ref="AD200:AD201"/>
    <mergeCell ref="AE200:AE201"/>
    <mergeCell ref="AF200:AF201"/>
    <mergeCell ref="AG200:AG201"/>
    <mergeCell ref="P200:P201"/>
    <mergeCell ref="Q200:Q201"/>
    <mergeCell ref="R200:R201"/>
    <mergeCell ref="S200:S201"/>
    <mergeCell ref="T200:T201"/>
    <mergeCell ref="U200:U201"/>
    <mergeCell ref="V200:V201"/>
    <mergeCell ref="W200:W201"/>
    <mergeCell ref="X200:X201"/>
    <mergeCell ref="AG198:AG199"/>
    <mergeCell ref="AH198:AH199"/>
    <mergeCell ref="AE202:AE203"/>
    <mergeCell ref="AF202:AF203"/>
    <mergeCell ref="AG202:AG203"/>
    <mergeCell ref="AH202:AH203"/>
    <mergeCell ref="AI202:AI203"/>
    <mergeCell ref="AH200:AH201"/>
    <mergeCell ref="AI200:AI201"/>
    <mergeCell ref="AJ200:AJ201"/>
    <mergeCell ref="AK200:AK201"/>
    <mergeCell ref="AL200:AL201"/>
    <mergeCell ref="AM200:AM201"/>
    <mergeCell ref="AN200:AN201"/>
    <mergeCell ref="AO200:AO201"/>
    <mergeCell ref="K202:K203"/>
    <mergeCell ref="L202:L203"/>
    <mergeCell ref="M202:M203"/>
    <mergeCell ref="N202:N203"/>
    <mergeCell ref="O202:O203"/>
    <mergeCell ref="P202:P203"/>
    <mergeCell ref="Q202:Q203"/>
    <mergeCell ref="R202:R203"/>
    <mergeCell ref="S202:S203"/>
    <mergeCell ref="T202:T203"/>
    <mergeCell ref="U202:U203"/>
    <mergeCell ref="V202:V203"/>
    <mergeCell ref="W202:W203"/>
    <mergeCell ref="X202:X203"/>
    <mergeCell ref="Y202:Y203"/>
    <mergeCell ref="Z202:Z203"/>
    <mergeCell ref="Y200:Y201"/>
    <mergeCell ref="Z200:Z201"/>
    <mergeCell ref="AA200:AA201"/>
    <mergeCell ref="AH204:AH205"/>
    <mergeCell ref="AI204:AI205"/>
    <mergeCell ref="AJ204:AJ205"/>
    <mergeCell ref="AK204:AK205"/>
    <mergeCell ref="AJ202:AJ203"/>
    <mergeCell ref="AK202:AK203"/>
    <mergeCell ref="AL202:AL203"/>
    <mergeCell ref="AM202:AM203"/>
    <mergeCell ref="AN202:AN203"/>
    <mergeCell ref="AO202:AO203"/>
    <mergeCell ref="K204:K205"/>
    <mergeCell ref="L204:L205"/>
    <mergeCell ref="M204:M205"/>
    <mergeCell ref="N204:N205"/>
    <mergeCell ref="O204:O205"/>
    <mergeCell ref="P204:P205"/>
    <mergeCell ref="Q204:Q205"/>
    <mergeCell ref="R204:R205"/>
    <mergeCell ref="S204:S205"/>
    <mergeCell ref="T204:T205"/>
    <mergeCell ref="U204:U205"/>
    <mergeCell ref="V204:V205"/>
    <mergeCell ref="W204:W205"/>
    <mergeCell ref="X204:X205"/>
    <mergeCell ref="Y204:Y205"/>
    <mergeCell ref="Z204:Z205"/>
    <mergeCell ref="AA204:AA205"/>
    <mergeCell ref="AB204:AB205"/>
    <mergeCell ref="AA202:AA203"/>
    <mergeCell ref="AB202:AB203"/>
    <mergeCell ref="AC202:AC203"/>
    <mergeCell ref="AD202:AD203"/>
    <mergeCell ref="AK206:AK207"/>
    <mergeCell ref="AL206:AL207"/>
    <mergeCell ref="AM206:AM207"/>
    <mergeCell ref="AL204:AL205"/>
    <mergeCell ref="AM204:AM205"/>
    <mergeCell ref="AN204:AN205"/>
    <mergeCell ref="AO204:AO205"/>
    <mergeCell ref="K206:K207"/>
    <mergeCell ref="L206:L207"/>
    <mergeCell ref="M206:M207"/>
    <mergeCell ref="N206:N207"/>
    <mergeCell ref="O206:O207"/>
    <mergeCell ref="P206:P207"/>
    <mergeCell ref="Q206:Q207"/>
    <mergeCell ref="R206:R207"/>
    <mergeCell ref="S206:S207"/>
    <mergeCell ref="T206:T207"/>
    <mergeCell ref="U206:U207"/>
    <mergeCell ref="V206:V207"/>
    <mergeCell ref="W206:W207"/>
    <mergeCell ref="X206:X207"/>
    <mergeCell ref="Y206:Y207"/>
    <mergeCell ref="Z206:Z207"/>
    <mergeCell ref="AA206:AA207"/>
    <mergeCell ref="AB206:AB207"/>
    <mergeCell ref="AC206:AC207"/>
    <mergeCell ref="AD206:AD207"/>
    <mergeCell ref="AC204:AC205"/>
    <mergeCell ref="AD204:AD205"/>
    <mergeCell ref="AE204:AE205"/>
    <mergeCell ref="AF204:AF205"/>
    <mergeCell ref="AG204:AG205"/>
    <mergeCell ref="AN208:AN209"/>
    <mergeCell ref="AO208:AO209"/>
    <mergeCell ref="AN206:AN207"/>
    <mergeCell ref="AO206:AO207"/>
    <mergeCell ref="K208:K209"/>
    <mergeCell ref="L208:L209"/>
    <mergeCell ref="M208:M209"/>
    <mergeCell ref="N208:N209"/>
    <mergeCell ref="O208:O209"/>
    <mergeCell ref="P208:P209"/>
    <mergeCell ref="Q208:Q209"/>
    <mergeCell ref="R208:R209"/>
    <mergeCell ref="S208:S209"/>
    <mergeCell ref="T208:T209"/>
    <mergeCell ref="U208:U209"/>
    <mergeCell ref="V208:V209"/>
    <mergeCell ref="W208:W209"/>
    <mergeCell ref="X208:X209"/>
    <mergeCell ref="Y208:Y209"/>
    <mergeCell ref="Z208:Z209"/>
    <mergeCell ref="AA208:AA209"/>
    <mergeCell ref="AB208:AB209"/>
    <mergeCell ref="AC208:AC209"/>
    <mergeCell ref="AD208:AD209"/>
    <mergeCell ref="AE208:AE209"/>
    <mergeCell ref="AF208:AF209"/>
    <mergeCell ref="AE206:AE207"/>
    <mergeCell ref="AF206:AF207"/>
    <mergeCell ref="AG206:AG207"/>
    <mergeCell ref="AH206:AH207"/>
    <mergeCell ref="AI206:AI207"/>
    <mergeCell ref="AJ206:AJ207"/>
    <mergeCell ref="AG210:AG211"/>
    <mergeCell ref="P210:P211"/>
    <mergeCell ref="Q210:Q211"/>
    <mergeCell ref="R210:R211"/>
    <mergeCell ref="S210:S211"/>
    <mergeCell ref="T210:T211"/>
    <mergeCell ref="U210:U211"/>
    <mergeCell ref="V210:V211"/>
    <mergeCell ref="W210:W211"/>
    <mergeCell ref="X210:X211"/>
    <mergeCell ref="AG208:AG209"/>
    <mergeCell ref="AH208:AH209"/>
    <mergeCell ref="AI208:AI209"/>
    <mergeCell ref="AJ208:AJ209"/>
    <mergeCell ref="AK208:AK209"/>
    <mergeCell ref="AL208:AL209"/>
    <mergeCell ref="AM208:AM209"/>
    <mergeCell ref="AH210:AH211"/>
    <mergeCell ref="AI210:AI211"/>
    <mergeCell ref="AJ210:AJ211"/>
    <mergeCell ref="AK210:AK211"/>
    <mergeCell ref="AL210:AL211"/>
    <mergeCell ref="AM210:AM211"/>
    <mergeCell ref="AN210:AN211"/>
    <mergeCell ref="AO210:AO211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W212:W213"/>
    <mergeCell ref="X212:X213"/>
    <mergeCell ref="Y212:Y213"/>
    <mergeCell ref="Z212:Z213"/>
    <mergeCell ref="Y210:Y211"/>
    <mergeCell ref="Z210:Z211"/>
    <mergeCell ref="AA210:AA211"/>
    <mergeCell ref="AB210:AB211"/>
    <mergeCell ref="AC210:AC211"/>
    <mergeCell ref="AD210:AD211"/>
    <mergeCell ref="AE210:AE211"/>
    <mergeCell ref="AF210:AF211"/>
    <mergeCell ref="AO212:AO213"/>
    <mergeCell ref="AD212:AD213"/>
    <mergeCell ref="AE212:AE213"/>
    <mergeCell ref="AF212:AF213"/>
    <mergeCell ref="AG212:AG213"/>
    <mergeCell ref="AH212:AH213"/>
    <mergeCell ref="AK212:AK213"/>
    <mergeCell ref="AL212:AL213"/>
    <mergeCell ref="AM212:AM213"/>
    <mergeCell ref="O214:O215"/>
    <mergeCell ref="P214:P215"/>
    <mergeCell ref="Q214:Q215"/>
    <mergeCell ref="R214:R215"/>
    <mergeCell ref="S214:S215"/>
    <mergeCell ref="T214:T215"/>
    <mergeCell ref="U214:U215"/>
    <mergeCell ref="V214:V215"/>
    <mergeCell ref="W214:W215"/>
    <mergeCell ref="X214:X215"/>
    <mergeCell ref="Y214:Y215"/>
    <mergeCell ref="Z214:Z215"/>
    <mergeCell ref="AA214:AA215"/>
    <mergeCell ref="AB214:AB215"/>
    <mergeCell ref="AA212:AA213"/>
    <mergeCell ref="AB212:AB213"/>
    <mergeCell ref="AC212:AC213"/>
    <mergeCell ref="AN212:AN213"/>
    <mergeCell ref="K216:K217"/>
    <mergeCell ref="L216:L217"/>
    <mergeCell ref="M216:M217"/>
    <mergeCell ref="N216:N217"/>
    <mergeCell ref="O216:O217"/>
    <mergeCell ref="P216:P217"/>
    <mergeCell ref="Q216:Q217"/>
    <mergeCell ref="R216:R217"/>
    <mergeCell ref="S216:S217"/>
    <mergeCell ref="T216:T217"/>
    <mergeCell ref="U216:U217"/>
    <mergeCell ref="V216:V217"/>
    <mergeCell ref="W216:W217"/>
    <mergeCell ref="X216:X217"/>
    <mergeCell ref="Y216:Y217"/>
    <mergeCell ref="Z216:Z217"/>
    <mergeCell ref="AA216:AA217"/>
    <mergeCell ref="AI212:AI213"/>
    <mergeCell ref="AB216:AB217"/>
    <mergeCell ref="AC216:AC217"/>
    <mergeCell ref="AD216:AD217"/>
    <mergeCell ref="AC214:AC215"/>
    <mergeCell ref="AD214:AD215"/>
    <mergeCell ref="AE214:AE215"/>
    <mergeCell ref="AF214:AF215"/>
    <mergeCell ref="AG214:AG215"/>
    <mergeCell ref="AH214:AH215"/>
    <mergeCell ref="AI214:AI215"/>
    <mergeCell ref="AJ214:AJ215"/>
    <mergeCell ref="AK214:AK215"/>
    <mergeCell ref="AJ212:AJ213"/>
    <mergeCell ref="AC218:AC219"/>
    <mergeCell ref="AD218:AD219"/>
    <mergeCell ref="AE218:AE219"/>
    <mergeCell ref="AF218:AF219"/>
    <mergeCell ref="AE216:AE217"/>
    <mergeCell ref="AF216:AF217"/>
    <mergeCell ref="AG216:AG217"/>
    <mergeCell ref="AH216:AH217"/>
    <mergeCell ref="AI216:AI217"/>
    <mergeCell ref="AJ216:AJ217"/>
    <mergeCell ref="AK216:AK217"/>
    <mergeCell ref="AL216:AL217"/>
    <mergeCell ref="AM216:AM217"/>
    <mergeCell ref="AL214:AL215"/>
    <mergeCell ref="AM214:AM215"/>
    <mergeCell ref="AN214:AN215"/>
    <mergeCell ref="AO214:AO215"/>
    <mergeCell ref="V220:V221"/>
    <mergeCell ref="W220:W221"/>
    <mergeCell ref="X220:X221"/>
    <mergeCell ref="AG218:AG219"/>
    <mergeCell ref="AH218:AH219"/>
    <mergeCell ref="AI218:AI219"/>
    <mergeCell ref="AJ218:AJ219"/>
    <mergeCell ref="AK218:AK219"/>
    <mergeCell ref="AL218:AL219"/>
    <mergeCell ref="AM218:AM219"/>
    <mergeCell ref="AN218:AN219"/>
    <mergeCell ref="AO218:AO219"/>
    <mergeCell ref="AN216:AN217"/>
    <mergeCell ref="AO216:AO217"/>
    <mergeCell ref="K218:K219"/>
    <mergeCell ref="L218:L219"/>
    <mergeCell ref="M218:M219"/>
    <mergeCell ref="N218:N219"/>
    <mergeCell ref="O218:O219"/>
    <mergeCell ref="P218:P219"/>
    <mergeCell ref="Q218:Q219"/>
    <mergeCell ref="R218:R219"/>
    <mergeCell ref="S218:S219"/>
    <mergeCell ref="T218:T219"/>
    <mergeCell ref="U218:U219"/>
    <mergeCell ref="V218:V219"/>
    <mergeCell ref="W218:W219"/>
    <mergeCell ref="X218:X219"/>
    <mergeCell ref="Y218:Y219"/>
    <mergeCell ref="Z218:Z219"/>
    <mergeCell ref="AA218:AA219"/>
    <mergeCell ref="AB218:AB219"/>
    <mergeCell ref="AO220:AO221"/>
    <mergeCell ref="K222:K223"/>
    <mergeCell ref="L222:L223"/>
    <mergeCell ref="M222:M223"/>
    <mergeCell ref="N222:N223"/>
    <mergeCell ref="O222:O223"/>
    <mergeCell ref="P222:P223"/>
    <mergeCell ref="Q222:Q223"/>
    <mergeCell ref="R222:R223"/>
    <mergeCell ref="S222:S223"/>
    <mergeCell ref="T222:T223"/>
    <mergeCell ref="U222:U223"/>
    <mergeCell ref="V222:V223"/>
    <mergeCell ref="W222:W223"/>
    <mergeCell ref="X222:X223"/>
    <mergeCell ref="Y222:Y223"/>
    <mergeCell ref="Z222:Z223"/>
    <mergeCell ref="Y220:Y221"/>
    <mergeCell ref="Z220:Z221"/>
    <mergeCell ref="AA220:AA221"/>
    <mergeCell ref="AB220:AB221"/>
    <mergeCell ref="AC220:AC221"/>
    <mergeCell ref="AD220:AD221"/>
    <mergeCell ref="AE220:AE221"/>
    <mergeCell ref="AF220:AF221"/>
    <mergeCell ref="AG220:AG221"/>
    <mergeCell ref="P220:P221"/>
    <mergeCell ref="Q220:Q221"/>
    <mergeCell ref="R220:R221"/>
    <mergeCell ref="S220:S221"/>
    <mergeCell ref="T220:T221"/>
    <mergeCell ref="U220:U221"/>
    <mergeCell ref="AB224:AB225"/>
    <mergeCell ref="AA222:AA223"/>
    <mergeCell ref="AB222:AB223"/>
    <mergeCell ref="AC222:AC223"/>
    <mergeCell ref="AD222:AD223"/>
    <mergeCell ref="AE222:AE223"/>
    <mergeCell ref="AF222:AF223"/>
    <mergeCell ref="AG222:AG223"/>
    <mergeCell ref="AH222:AH223"/>
    <mergeCell ref="AI222:AI223"/>
    <mergeCell ref="AH220:AH221"/>
    <mergeCell ref="AI220:AI221"/>
    <mergeCell ref="AJ220:AJ221"/>
    <mergeCell ref="AK220:AK221"/>
    <mergeCell ref="AL220:AL221"/>
    <mergeCell ref="AM220:AM221"/>
    <mergeCell ref="AN220:AN221"/>
    <mergeCell ref="K224:K225"/>
    <mergeCell ref="L224:L225"/>
    <mergeCell ref="M224:M225"/>
    <mergeCell ref="N224:N225"/>
    <mergeCell ref="O224:O225"/>
    <mergeCell ref="P224:P225"/>
    <mergeCell ref="Q224:Q225"/>
    <mergeCell ref="R224:R225"/>
    <mergeCell ref="S224:S225"/>
    <mergeCell ref="T224:T225"/>
    <mergeCell ref="U224:U225"/>
    <mergeCell ref="V224:V225"/>
    <mergeCell ref="W224:W225"/>
    <mergeCell ref="X224:X225"/>
    <mergeCell ref="Y224:Y225"/>
    <mergeCell ref="Z224:Z225"/>
    <mergeCell ref="AA224:AA225"/>
    <mergeCell ref="AC226:AC227"/>
    <mergeCell ref="AD226:AD227"/>
    <mergeCell ref="AC224:AC225"/>
    <mergeCell ref="AD224:AD225"/>
    <mergeCell ref="AE224:AE225"/>
    <mergeCell ref="AF224:AF225"/>
    <mergeCell ref="AG224:AG225"/>
    <mergeCell ref="AH224:AH225"/>
    <mergeCell ref="AI224:AI225"/>
    <mergeCell ref="AJ224:AJ225"/>
    <mergeCell ref="AK224:AK225"/>
    <mergeCell ref="AJ222:AJ223"/>
    <mergeCell ref="AK222:AK223"/>
    <mergeCell ref="AL222:AL223"/>
    <mergeCell ref="AM222:AM223"/>
    <mergeCell ref="AN222:AN223"/>
    <mergeCell ref="AO222:AO223"/>
    <mergeCell ref="AF228:AF229"/>
    <mergeCell ref="AE226:AE227"/>
    <mergeCell ref="AF226:AF227"/>
    <mergeCell ref="AG226:AG227"/>
    <mergeCell ref="AH226:AH227"/>
    <mergeCell ref="AI226:AI227"/>
    <mergeCell ref="AJ226:AJ227"/>
    <mergeCell ref="AK226:AK227"/>
    <mergeCell ref="AL226:AL227"/>
    <mergeCell ref="AM226:AM227"/>
    <mergeCell ref="AL224:AL225"/>
    <mergeCell ref="AM224:AM225"/>
    <mergeCell ref="AN224:AN225"/>
    <mergeCell ref="AO224:AO225"/>
    <mergeCell ref="K226:K227"/>
    <mergeCell ref="L226:L227"/>
    <mergeCell ref="M226:M227"/>
    <mergeCell ref="N226:N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X226:X227"/>
    <mergeCell ref="Y226:Y227"/>
    <mergeCell ref="Z226:Z227"/>
    <mergeCell ref="AA226:AA227"/>
    <mergeCell ref="AB226:AB227"/>
    <mergeCell ref="AG228:AG229"/>
    <mergeCell ref="AH228:AH229"/>
    <mergeCell ref="AI228:AI229"/>
    <mergeCell ref="AJ228:AJ229"/>
    <mergeCell ref="AK228:AK229"/>
    <mergeCell ref="AL228:AL229"/>
    <mergeCell ref="AM228:AM229"/>
    <mergeCell ref="AN228:AN229"/>
    <mergeCell ref="AO228:AO229"/>
    <mergeCell ref="AN226:AN227"/>
    <mergeCell ref="AO226:AO227"/>
    <mergeCell ref="K228:K229"/>
    <mergeCell ref="L228:L229"/>
    <mergeCell ref="M228:M229"/>
    <mergeCell ref="N228:N229"/>
    <mergeCell ref="O228:O229"/>
    <mergeCell ref="P228:P229"/>
    <mergeCell ref="Q228:Q229"/>
    <mergeCell ref="R228:R229"/>
    <mergeCell ref="S228:S229"/>
    <mergeCell ref="T228:T229"/>
    <mergeCell ref="U228:U229"/>
    <mergeCell ref="V228:V229"/>
    <mergeCell ref="W228:W229"/>
    <mergeCell ref="X228:X229"/>
    <mergeCell ref="Y228:Y229"/>
    <mergeCell ref="Z228:Z229"/>
    <mergeCell ref="AA228:AA229"/>
    <mergeCell ref="AB228:AB229"/>
    <mergeCell ref="AC228:AC229"/>
    <mergeCell ref="AD228:AD229"/>
    <mergeCell ref="AE228:AE229"/>
    <mergeCell ref="AN230:AN231"/>
    <mergeCell ref="W230:W231"/>
    <mergeCell ref="X230:X231"/>
    <mergeCell ref="Y230:Y231"/>
    <mergeCell ref="Z230:Z231"/>
    <mergeCell ref="AA230:AA231"/>
    <mergeCell ref="AB230:AB231"/>
    <mergeCell ref="AC230:AC231"/>
    <mergeCell ref="AD230:AD231"/>
    <mergeCell ref="AE230:AE231"/>
    <mergeCell ref="N230:N231"/>
    <mergeCell ref="O230:O231"/>
    <mergeCell ref="P230:P231"/>
    <mergeCell ref="Q230:Q231"/>
    <mergeCell ref="R230:R231"/>
    <mergeCell ref="S230:S231"/>
    <mergeCell ref="T230:T231"/>
    <mergeCell ref="U230:U231"/>
    <mergeCell ref="V230:V231"/>
    <mergeCell ref="AO230:AO231"/>
    <mergeCell ref="K232:K233"/>
    <mergeCell ref="L232:L233"/>
    <mergeCell ref="M232:M233"/>
    <mergeCell ref="N232:N233"/>
    <mergeCell ref="O232:O233"/>
    <mergeCell ref="P232:P233"/>
    <mergeCell ref="Q232:Q233"/>
    <mergeCell ref="R232:R233"/>
    <mergeCell ref="S232:S233"/>
    <mergeCell ref="T232:T233"/>
    <mergeCell ref="U232:U233"/>
    <mergeCell ref="V232:V233"/>
    <mergeCell ref="W232:W233"/>
    <mergeCell ref="X232:X233"/>
    <mergeCell ref="Y232:Y233"/>
    <mergeCell ref="Z232:Z233"/>
    <mergeCell ref="AA232:AA233"/>
    <mergeCell ref="AB232:AB233"/>
    <mergeCell ref="AC232:AC233"/>
    <mergeCell ref="AD232:AD233"/>
    <mergeCell ref="AE232:AE233"/>
    <mergeCell ref="AF232:AF233"/>
    <mergeCell ref="AG232:AG233"/>
    <mergeCell ref="AF230:AF231"/>
    <mergeCell ref="AG230:AG231"/>
    <mergeCell ref="AH230:AH231"/>
    <mergeCell ref="AI230:AI231"/>
    <mergeCell ref="AJ230:AJ231"/>
    <mergeCell ref="AK230:AK231"/>
    <mergeCell ref="AL230:AL231"/>
    <mergeCell ref="AM230:AM231"/>
    <mergeCell ref="AO232:AO233"/>
    <mergeCell ref="K234:K235"/>
    <mergeCell ref="L234:L235"/>
    <mergeCell ref="M234:M235"/>
    <mergeCell ref="N234:N235"/>
    <mergeCell ref="O234:O235"/>
    <mergeCell ref="P234:P235"/>
    <mergeCell ref="Q234:Q235"/>
    <mergeCell ref="R234:R235"/>
    <mergeCell ref="S234:S235"/>
    <mergeCell ref="T234:T235"/>
    <mergeCell ref="U234:U235"/>
    <mergeCell ref="V234:V235"/>
    <mergeCell ref="W234:W235"/>
    <mergeCell ref="X234:X235"/>
    <mergeCell ref="Y234:Y235"/>
    <mergeCell ref="Z234:Z235"/>
    <mergeCell ref="AO234:AO235"/>
    <mergeCell ref="AB236:AB237"/>
    <mergeCell ref="AA234:AA235"/>
    <mergeCell ref="AB234:AB235"/>
    <mergeCell ref="AC234:AC235"/>
    <mergeCell ref="AD234:AD235"/>
    <mergeCell ref="AE234:AE235"/>
    <mergeCell ref="AF234:AF235"/>
    <mergeCell ref="AG234:AG235"/>
    <mergeCell ref="AH234:AH235"/>
    <mergeCell ref="AI234:AI235"/>
    <mergeCell ref="AH232:AH233"/>
    <mergeCell ref="AI232:AI233"/>
    <mergeCell ref="AJ232:AJ233"/>
    <mergeCell ref="AK232:AK233"/>
    <mergeCell ref="AL232:AL233"/>
    <mergeCell ref="AM232:AM233"/>
    <mergeCell ref="AN232:AN233"/>
    <mergeCell ref="AC236:AC237"/>
    <mergeCell ref="AD236:AD237"/>
    <mergeCell ref="AE236:AE237"/>
    <mergeCell ref="AF236:AF237"/>
    <mergeCell ref="AG236:AG237"/>
    <mergeCell ref="AH236:AH237"/>
    <mergeCell ref="AI236:AI237"/>
    <mergeCell ref="AJ236:AJ237"/>
    <mergeCell ref="AK236:AK237"/>
    <mergeCell ref="AJ234:AJ235"/>
    <mergeCell ref="AK234:AK235"/>
    <mergeCell ref="AL234:AL235"/>
    <mergeCell ref="AM234:AM235"/>
    <mergeCell ref="AN234:AN235"/>
    <mergeCell ref="K236:K237"/>
    <mergeCell ref="L236:L237"/>
    <mergeCell ref="M236:M237"/>
    <mergeCell ref="N236:N237"/>
    <mergeCell ref="O236:O237"/>
    <mergeCell ref="P236:P237"/>
    <mergeCell ref="Q236:Q237"/>
    <mergeCell ref="R236:R237"/>
    <mergeCell ref="S236:S237"/>
    <mergeCell ref="T236:T237"/>
    <mergeCell ref="U236:U237"/>
    <mergeCell ref="V236:V237"/>
    <mergeCell ref="W236:W237"/>
    <mergeCell ref="X236:X237"/>
    <mergeCell ref="Y236:Y237"/>
    <mergeCell ref="Z236:Z237"/>
    <mergeCell ref="AA236:AA237"/>
    <mergeCell ref="AF238:AF239"/>
    <mergeCell ref="AG238:AG239"/>
    <mergeCell ref="AH238:AH239"/>
    <mergeCell ref="AI238:AI239"/>
    <mergeCell ref="AJ238:AJ239"/>
    <mergeCell ref="AK238:AK239"/>
    <mergeCell ref="AL238:AL239"/>
    <mergeCell ref="AM238:AM239"/>
    <mergeCell ref="AL236:AL237"/>
    <mergeCell ref="AM236:AM237"/>
    <mergeCell ref="AN236:AN237"/>
    <mergeCell ref="AO236:AO237"/>
    <mergeCell ref="K238:K239"/>
    <mergeCell ref="L238:L239"/>
    <mergeCell ref="M238:M239"/>
    <mergeCell ref="N238:N239"/>
    <mergeCell ref="O238:O239"/>
    <mergeCell ref="P238:P239"/>
    <mergeCell ref="Q238:Q239"/>
    <mergeCell ref="R238:R239"/>
    <mergeCell ref="S238:S239"/>
    <mergeCell ref="T238:T239"/>
    <mergeCell ref="U238:U239"/>
    <mergeCell ref="V238:V239"/>
    <mergeCell ref="W238:W239"/>
    <mergeCell ref="X238:X239"/>
    <mergeCell ref="Y238:Y239"/>
    <mergeCell ref="Z238:Z239"/>
    <mergeCell ref="AA238:AA239"/>
    <mergeCell ref="AB238:AB239"/>
    <mergeCell ref="AC238:AC239"/>
    <mergeCell ref="AD238:AD239"/>
    <mergeCell ref="AI240:AI241"/>
    <mergeCell ref="AJ240:AJ241"/>
    <mergeCell ref="AK240:AK241"/>
    <mergeCell ref="AL240:AL241"/>
    <mergeCell ref="AM240:AM241"/>
    <mergeCell ref="AN240:AN241"/>
    <mergeCell ref="AO240:AO241"/>
    <mergeCell ref="AN238:AN239"/>
    <mergeCell ref="AO238:AO239"/>
    <mergeCell ref="K240:K241"/>
    <mergeCell ref="L240:L241"/>
    <mergeCell ref="M240:M241"/>
    <mergeCell ref="N240:N241"/>
    <mergeCell ref="O240:O241"/>
    <mergeCell ref="P240:P241"/>
    <mergeCell ref="Q240:Q241"/>
    <mergeCell ref="R240:R241"/>
    <mergeCell ref="S240:S241"/>
    <mergeCell ref="T240:T241"/>
    <mergeCell ref="U240:U241"/>
    <mergeCell ref="V240:V241"/>
    <mergeCell ref="W240:W241"/>
    <mergeCell ref="X240:X241"/>
    <mergeCell ref="Y240:Y241"/>
    <mergeCell ref="Z240:Z241"/>
    <mergeCell ref="AA240:AA241"/>
    <mergeCell ref="AB240:AB241"/>
    <mergeCell ref="AC240:AC241"/>
    <mergeCell ref="AD240:AD241"/>
    <mergeCell ref="AE240:AE241"/>
    <mergeCell ref="AF240:AF241"/>
    <mergeCell ref="AE238:AE239"/>
    <mergeCell ref="AB242:AB243"/>
    <mergeCell ref="AC242:AC243"/>
    <mergeCell ref="AD242:AD243"/>
    <mergeCell ref="AE242:AE243"/>
    <mergeCell ref="AF242:AF243"/>
    <mergeCell ref="AG242:AG243"/>
    <mergeCell ref="P242:P243"/>
    <mergeCell ref="Q242:Q243"/>
    <mergeCell ref="R242:R243"/>
    <mergeCell ref="S242:S243"/>
    <mergeCell ref="T242:T243"/>
    <mergeCell ref="U242:U243"/>
    <mergeCell ref="V242:V243"/>
    <mergeCell ref="W242:W243"/>
    <mergeCell ref="X242:X243"/>
    <mergeCell ref="AG240:AG241"/>
    <mergeCell ref="AH240:AH241"/>
    <mergeCell ref="AE244:AE245"/>
    <mergeCell ref="AF244:AF245"/>
    <mergeCell ref="AG244:AG245"/>
    <mergeCell ref="AH244:AH245"/>
    <mergeCell ref="AI244:AI245"/>
    <mergeCell ref="AH242:AH243"/>
    <mergeCell ref="AI242:AI243"/>
    <mergeCell ref="AJ242:AJ243"/>
    <mergeCell ref="AK242:AK243"/>
    <mergeCell ref="AL242:AL243"/>
    <mergeCell ref="AM242:AM243"/>
    <mergeCell ref="AN242:AN243"/>
    <mergeCell ref="AO242:AO243"/>
    <mergeCell ref="K244:K245"/>
    <mergeCell ref="L244:L245"/>
    <mergeCell ref="M244:M245"/>
    <mergeCell ref="N244:N245"/>
    <mergeCell ref="O244:O245"/>
    <mergeCell ref="P244:P245"/>
    <mergeCell ref="Q244:Q245"/>
    <mergeCell ref="R244:R245"/>
    <mergeCell ref="S244:S245"/>
    <mergeCell ref="T244:T245"/>
    <mergeCell ref="U244:U245"/>
    <mergeCell ref="V244:V245"/>
    <mergeCell ref="W244:W245"/>
    <mergeCell ref="X244:X245"/>
    <mergeCell ref="Y244:Y245"/>
    <mergeCell ref="Z244:Z245"/>
    <mergeCell ref="Y242:Y243"/>
    <mergeCell ref="Z242:Z243"/>
    <mergeCell ref="AA242:AA243"/>
    <mergeCell ref="AH246:AH247"/>
    <mergeCell ref="AI246:AI247"/>
    <mergeCell ref="AJ246:AJ247"/>
    <mergeCell ref="AK246:AK247"/>
    <mergeCell ref="AJ244:AJ245"/>
    <mergeCell ref="AK244:AK245"/>
    <mergeCell ref="AL244:AL245"/>
    <mergeCell ref="AM244:AM245"/>
    <mergeCell ref="AN244:AN245"/>
    <mergeCell ref="AO244:AO245"/>
    <mergeCell ref="K246:K247"/>
    <mergeCell ref="L246:L247"/>
    <mergeCell ref="M246:M247"/>
    <mergeCell ref="N246:N247"/>
    <mergeCell ref="O246:O247"/>
    <mergeCell ref="P246:P247"/>
    <mergeCell ref="Q246:Q247"/>
    <mergeCell ref="R246:R247"/>
    <mergeCell ref="S246:S247"/>
    <mergeCell ref="T246:T247"/>
    <mergeCell ref="U246:U247"/>
    <mergeCell ref="V246:V247"/>
    <mergeCell ref="W246:W247"/>
    <mergeCell ref="X246:X247"/>
    <mergeCell ref="Y246:Y247"/>
    <mergeCell ref="Z246:Z247"/>
    <mergeCell ref="AA246:AA247"/>
    <mergeCell ref="AB246:AB247"/>
    <mergeCell ref="AA244:AA245"/>
    <mergeCell ref="AB244:AB245"/>
    <mergeCell ref="AC244:AC245"/>
    <mergeCell ref="AD244:AD245"/>
    <mergeCell ref="AK248:AK249"/>
    <mergeCell ref="AL248:AL249"/>
    <mergeCell ref="AM248:AM249"/>
    <mergeCell ref="AL246:AL247"/>
    <mergeCell ref="AM246:AM247"/>
    <mergeCell ref="AN246:AN247"/>
    <mergeCell ref="AO246:AO247"/>
    <mergeCell ref="K248:K249"/>
    <mergeCell ref="L248:L249"/>
    <mergeCell ref="M248:M249"/>
    <mergeCell ref="N248:N249"/>
    <mergeCell ref="O248:O249"/>
    <mergeCell ref="P248:P249"/>
    <mergeCell ref="Q248:Q249"/>
    <mergeCell ref="R248:R249"/>
    <mergeCell ref="S248:S249"/>
    <mergeCell ref="T248:T249"/>
    <mergeCell ref="U248:U249"/>
    <mergeCell ref="V248:V249"/>
    <mergeCell ref="W248:W249"/>
    <mergeCell ref="X248:X249"/>
    <mergeCell ref="Y248:Y249"/>
    <mergeCell ref="Z248:Z249"/>
    <mergeCell ref="AA248:AA249"/>
    <mergeCell ref="AB248:AB249"/>
    <mergeCell ref="AC248:AC249"/>
    <mergeCell ref="AD248:AD249"/>
    <mergeCell ref="AC246:AC247"/>
    <mergeCell ref="AD246:AD247"/>
    <mergeCell ref="AE246:AE247"/>
    <mergeCell ref="AF246:AF247"/>
    <mergeCell ref="AG246:AG247"/>
    <mergeCell ref="AN250:AN251"/>
    <mergeCell ref="AO250:AO251"/>
    <mergeCell ref="AN248:AN249"/>
    <mergeCell ref="AO248:AO249"/>
    <mergeCell ref="K250:K251"/>
    <mergeCell ref="L250:L251"/>
    <mergeCell ref="M250:M251"/>
    <mergeCell ref="N250:N251"/>
    <mergeCell ref="O250:O251"/>
    <mergeCell ref="P250:P251"/>
    <mergeCell ref="Q250:Q251"/>
    <mergeCell ref="R250:R251"/>
    <mergeCell ref="S250:S251"/>
    <mergeCell ref="T250:T251"/>
    <mergeCell ref="U250:U251"/>
    <mergeCell ref="V250:V251"/>
    <mergeCell ref="W250:W251"/>
    <mergeCell ref="X250:X251"/>
    <mergeCell ref="Y250:Y251"/>
    <mergeCell ref="Z250:Z251"/>
    <mergeCell ref="AA250:AA251"/>
    <mergeCell ref="AB250:AB251"/>
    <mergeCell ref="AC250:AC251"/>
    <mergeCell ref="AD250:AD251"/>
    <mergeCell ref="AE250:AE251"/>
    <mergeCell ref="AF250:AF251"/>
    <mergeCell ref="AE248:AE249"/>
    <mergeCell ref="AF248:AF249"/>
    <mergeCell ref="AG248:AG249"/>
    <mergeCell ref="AH248:AH249"/>
    <mergeCell ref="AI248:AI249"/>
    <mergeCell ref="AJ248:AJ249"/>
    <mergeCell ref="T252:T253"/>
    <mergeCell ref="U252:U253"/>
    <mergeCell ref="V252:V253"/>
    <mergeCell ref="W252:W253"/>
    <mergeCell ref="X252:X253"/>
    <mergeCell ref="AG250:AG251"/>
    <mergeCell ref="AH250:AH251"/>
    <mergeCell ref="AI250:AI251"/>
    <mergeCell ref="AJ250:AJ251"/>
    <mergeCell ref="AK250:AK251"/>
    <mergeCell ref="AL250:AL251"/>
    <mergeCell ref="AM250:AM251"/>
    <mergeCell ref="AH252:AH253"/>
    <mergeCell ref="AI252:AI253"/>
    <mergeCell ref="AJ252:AJ253"/>
    <mergeCell ref="AK252:AK253"/>
    <mergeCell ref="AL252:AL253"/>
    <mergeCell ref="AM252:AM253"/>
    <mergeCell ref="AN252:AN253"/>
    <mergeCell ref="AO252:AO253"/>
    <mergeCell ref="K254:K255"/>
    <mergeCell ref="L254:L255"/>
    <mergeCell ref="M254:M255"/>
    <mergeCell ref="N254:N255"/>
    <mergeCell ref="O254:O255"/>
    <mergeCell ref="P254:P255"/>
    <mergeCell ref="Q254:Q255"/>
    <mergeCell ref="R254:R255"/>
    <mergeCell ref="S254:S255"/>
    <mergeCell ref="T254:T255"/>
    <mergeCell ref="U254:U255"/>
    <mergeCell ref="V254:V255"/>
    <mergeCell ref="W254:W255"/>
    <mergeCell ref="X254:X255"/>
    <mergeCell ref="Y254:Y255"/>
    <mergeCell ref="Z254:Z255"/>
    <mergeCell ref="Y252:Y253"/>
    <mergeCell ref="Z252:Z253"/>
    <mergeCell ref="AA252:AA253"/>
    <mergeCell ref="AB252:AB253"/>
    <mergeCell ref="AC252:AC253"/>
    <mergeCell ref="AD252:AD253"/>
    <mergeCell ref="AE252:AE253"/>
    <mergeCell ref="AF252:AF253"/>
    <mergeCell ref="AO254:AO255"/>
    <mergeCell ref="AG252:AG253"/>
    <mergeCell ref="P252:P253"/>
    <mergeCell ref="Q252:Q253"/>
    <mergeCell ref="R252:R253"/>
    <mergeCell ref="S252:S253"/>
    <mergeCell ref="AB258:AB259"/>
    <mergeCell ref="AC258:AC259"/>
    <mergeCell ref="AD258:AD259"/>
    <mergeCell ref="AC256:AC257"/>
    <mergeCell ref="AD256:AD257"/>
    <mergeCell ref="AE256:AE257"/>
    <mergeCell ref="AF256:AF257"/>
    <mergeCell ref="AG256:AG257"/>
    <mergeCell ref="AH256:AH257"/>
    <mergeCell ref="AI256:AI257"/>
    <mergeCell ref="K256:K257"/>
    <mergeCell ref="L256:L257"/>
    <mergeCell ref="M256:M257"/>
    <mergeCell ref="N256:N257"/>
    <mergeCell ref="O256:O257"/>
    <mergeCell ref="P256:P257"/>
    <mergeCell ref="Q256:Q257"/>
    <mergeCell ref="R256:R257"/>
    <mergeCell ref="S256:S257"/>
    <mergeCell ref="T256:T257"/>
    <mergeCell ref="U256:U257"/>
    <mergeCell ref="V256:V257"/>
    <mergeCell ref="W256:W257"/>
    <mergeCell ref="X256:X257"/>
    <mergeCell ref="Y256:Y257"/>
    <mergeCell ref="Z256:Z257"/>
    <mergeCell ref="AA256:AA257"/>
    <mergeCell ref="AJ254:AJ255"/>
    <mergeCell ref="AK254:AK255"/>
    <mergeCell ref="AL254:AL255"/>
    <mergeCell ref="AM254:AM255"/>
    <mergeCell ref="AN254:AN255"/>
    <mergeCell ref="K258:K259"/>
    <mergeCell ref="L258:L259"/>
    <mergeCell ref="M258:M259"/>
    <mergeCell ref="N258:N259"/>
    <mergeCell ref="O258:O259"/>
    <mergeCell ref="P258:P259"/>
    <mergeCell ref="Q258:Q259"/>
    <mergeCell ref="R258:R259"/>
    <mergeCell ref="S258:S259"/>
    <mergeCell ref="T258:T259"/>
    <mergeCell ref="U258:U259"/>
    <mergeCell ref="V258:V259"/>
    <mergeCell ref="W258:W259"/>
    <mergeCell ref="X258:X259"/>
    <mergeCell ref="Y258:Y259"/>
    <mergeCell ref="Z258:Z259"/>
    <mergeCell ref="AA258:AA259"/>
    <mergeCell ref="AB256:AB257"/>
    <mergeCell ref="AA254:AA255"/>
    <mergeCell ref="AB254:AB255"/>
    <mergeCell ref="AC254:AC255"/>
    <mergeCell ref="AD254:AD255"/>
    <mergeCell ref="AE254:AE255"/>
    <mergeCell ref="AF254:AF255"/>
    <mergeCell ref="AG254:AG255"/>
    <mergeCell ref="AH254:AH255"/>
    <mergeCell ref="AI254:AI255"/>
    <mergeCell ref="AC260:AC261"/>
    <mergeCell ref="AD260:AD261"/>
    <mergeCell ref="AE260:AE261"/>
    <mergeCell ref="AF260:AF261"/>
    <mergeCell ref="AE258:AE259"/>
    <mergeCell ref="AF258:AF259"/>
    <mergeCell ref="AG258:AG259"/>
    <mergeCell ref="AH258:AH259"/>
    <mergeCell ref="AI258:AI259"/>
    <mergeCell ref="AJ258:AJ259"/>
    <mergeCell ref="AK258:AK259"/>
    <mergeCell ref="AL258:AL259"/>
    <mergeCell ref="AM258:AM259"/>
    <mergeCell ref="AL256:AL257"/>
    <mergeCell ref="AM256:AM257"/>
    <mergeCell ref="AN256:AN257"/>
    <mergeCell ref="AO256:AO257"/>
    <mergeCell ref="AJ256:AJ257"/>
    <mergeCell ref="AK256:AK257"/>
    <mergeCell ref="V262:V263"/>
    <mergeCell ref="W262:W263"/>
    <mergeCell ref="X262:X263"/>
    <mergeCell ref="AG260:AG261"/>
    <mergeCell ref="AH260:AH261"/>
    <mergeCell ref="AI260:AI261"/>
    <mergeCell ref="AJ260:AJ261"/>
    <mergeCell ref="AK260:AK261"/>
    <mergeCell ref="AL260:AL261"/>
    <mergeCell ref="AM260:AM261"/>
    <mergeCell ref="AN260:AN261"/>
    <mergeCell ref="AO260:AO261"/>
    <mergeCell ref="AN258:AN259"/>
    <mergeCell ref="AO258:AO259"/>
    <mergeCell ref="K260:K261"/>
    <mergeCell ref="L260:L261"/>
    <mergeCell ref="M260:M261"/>
    <mergeCell ref="N260:N261"/>
    <mergeCell ref="O260:O261"/>
    <mergeCell ref="P260:P261"/>
    <mergeCell ref="Q260:Q261"/>
    <mergeCell ref="R260:R261"/>
    <mergeCell ref="S260:S261"/>
    <mergeCell ref="T260:T261"/>
    <mergeCell ref="U260:U261"/>
    <mergeCell ref="V260:V261"/>
    <mergeCell ref="W260:W261"/>
    <mergeCell ref="X260:X261"/>
    <mergeCell ref="Y260:Y261"/>
    <mergeCell ref="Z260:Z261"/>
    <mergeCell ref="AA260:AA261"/>
    <mergeCell ref="AB260:AB261"/>
    <mergeCell ref="AO262:AO263"/>
    <mergeCell ref="K264:K265"/>
    <mergeCell ref="L264:L265"/>
    <mergeCell ref="M264:M265"/>
    <mergeCell ref="N264:N265"/>
    <mergeCell ref="O264:O265"/>
    <mergeCell ref="P264:P265"/>
    <mergeCell ref="Q264:Q265"/>
    <mergeCell ref="R264:R265"/>
    <mergeCell ref="S264:S265"/>
    <mergeCell ref="T264:T265"/>
    <mergeCell ref="U264:U265"/>
    <mergeCell ref="V264:V265"/>
    <mergeCell ref="W264:W265"/>
    <mergeCell ref="X264:X265"/>
    <mergeCell ref="Y264:Y265"/>
    <mergeCell ref="Z264:Z265"/>
    <mergeCell ref="Y262:Y263"/>
    <mergeCell ref="Z262:Z263"/>
    <mergeCell ref="AA262:AA263"/>
    <mergeCell ref="AB262:AB263"/>
    <mergeCell ref="AC262:AC263"/>
    <mergeCell ref="AD262:AD263"/>
    <mergeCell ref="AE262:AE263"/>
    <mergeCell ref="AF262:AF263"/>
    <mergeCell ref="AG262:AG263"/>
    <mergeCell ref="P262:P263"/>
    <mergeCell ref="Q262:Q263"/>
    <mergeCell ref="R262:R263"/>
    <mergeCell ref="S262:S263"/>
    <mergeCell ref="T262:T263"/>
    <mergeCell ref="U262:U263"/>
    <mergeCell ref="AB266:AB267"/>
    <mergeCell ref="AA264:AA265"/>
    <mergeCell ref="AB264:AB265"/>
    <mergeCell ref="AC264:AC265"/>
    <mergeCell ref="AD264:AD265"/>
    <mergeCell ref="AE264:AE265"/>
    <mergeCell ref="AF264:AF265"/>
    <mergeCell ref="AG264:AG265"/>
    <mergeCell ref="AH264:AH265"/>
    <mergeCell ref="AI264:AI265"/>
    <mergeCell ref="AH262:AH263"/>
    <mergeCell ref="AI262:AI263"/>
    <mergeCell ref="AJ262:AJ263"/>
    <mergeCell ref="AK262:AK263"/>
    <mergeCell ref="AL262:AL263"/>
    <mergeCell ref="AM262:AM263"/>
    <mergeCell ref="AN262:AN263"/>
    <mergeCell ref="K266:K267"/>
    <mergeCell ref="L266:L267"/>
    <mergeCell ref="M266:M267"/>
    <mergeCell ref="N266:N267"/>
    <mergeCell ref="O266:O267"/>
    <mergeCell ref="P266:P267"/>
    <mergeCell ref="Q266:Q267"/>
    <mergeCell ref="R266:R267"/>
    <mergeCell ref="S266:S267"/>
    <mergeCell ref="T266:T267"/>
    <mergeCell ref="U266:U267"/>
    <mergeCell ref="V266:V267"/>
    <mergeCell ref="W266:W267"/>
    <mergeCell ref="X266:X267"/>
    <mergeCell ref="Y266:Y267"/>
    <mergeCell ref="Z266:Z267"/>
    <mergeCell ref="AA266:AA267"/>
    <mergeCell ref="AC268:AC269"/>
    <mergeCell ref="AD268:AD269"/>
    <mergeCell ref="AC266:AC267"/>
    <mergeCell ref="AD266:AD267"/>
    <mergeCell ref="AE266:AE267"/>
    <mergeCell ref="AF266:AF267"/>
    <mergeCell ref="AG266:AG267"/>
    <mergeCell ref="AH266:AH267"/>
    <mergeCell ref="AI266:AI267"/>
    <mergeCell ref="AJ266:AJ267"/>
    <mergeCell ref="AK266:AK267"/>
    <mergeCell ref="AJ264:AJ265"/>
    <mergeCell ref="AK264:AK265"/>
    <mergeCell ref="AL264:AL265"/>
    <mergeCell ref="AM264:AM265"/>
    <mergeCell ref="AN264:AN265"/>
    <mergeCell ref="AO264:AO265"/>
    <mergeCell ref="AF270:AF271"/>
    <mergeCell ref="AE268:AE269"/>
    <mergeCell ref="AF268:AF269"/>
    <mergeCell ref="AG268:AG269"/>
    <mergeCell ref="AH268:AH269"/>
    <mergeCell ref="AI268:AI269"/>
    <mergeCell ref="AJ268:AJ269"/>
    <mergeCell ref="AK268:AK269"/>
    <mergeCell ref="AL268:AL269"/>
    <mergeCell ref="AM268:AM269"/>
    <mergeCell ref="AL266:AL267"/>
    <mergeCell ref="AM266:AM267"/>
    <mergeCell ref="AN266:AN267"/>
    <mergeCell ref="AO266:AO267"/>
    <mergeCell ref="K268:K269"/>
    <mergeCell ref="L268:L269"/>
    <mergeCell ref="M268:M269"/>
    <mergeCell ref="N268:N269"/>
    <mergeCell ref="O268:O269"/>
    <mergeCell ref="P268:P269"/>
    <mergeCell ref="Q268:Q269"/>
    <mergeCell ref="R268:R269"/>
    <mergeCell ref="S268:S269"/>
    <mergeCell ref="T268:T269"/>
    <mergeCell ref="U268:U269"/>
    <mergeCell ref="V268:V269"/>
    <mergeCell ref="W268:W269"/>
    <mergeCell ref="X268:X269"/>
    <mergeCell ref="Y268:Y269"/>
    <mergeCell ref="Z268:Z269"/>
    <mergeCell ref="AA268:AA269"/>
    <mergeCell ref="AB268:AB269"/>
    <mergeCell ref="AG270:AG271"/>
    <mergeCell ref="AH270:AH271"/>
    <mergeCell ref="AI270:AI271"/>
    <mergeCell ref="AJ270:AJ271"/>
    <mergeCell ref="AK270:AK271"/>
    <mergeCell ref="AL270:AL271"/>
    <mergeCell ref="AM270:AM271"/>
    <mergeCell ref="AN270:AN271"/>
    <mergeCell ref="AO270:AO271"/>
    <mergeCell ref="AN268:AN269"/>
    <mergeCell ref="AO268:AO269"/>
    <mergeCell ref="K270:K271"/>
    <mergeCell ref="L270:L271"/>
    <mergeCell ref="M270:M271"/>
    <mergeCell ref="N270:N271"/>
    <mergeCell ref="O270:O271"/>
    <mergeCell ref="P270:P271"/>
    <mergeCell ref="Q270:Q271"/>
    <mergeCell ref="R270:R271"/>
    <mergeCell ref="S270:S271"/>
    <mergeCell ref="T270:T271"/>
    <mergeCell ref="U270:U271"/>
    <mergeCell ref="V270:V271"/>
    <mergeCell ref="W270:W271"/>
    <mergeCell ref="X270:X271"/>
    <mergeCell ref="Y270:Y271"/>
    <mergeCell ref="Z270:Z271"/>
    <mergeCell ref="AA270:AA271"/>
    <mergeCell ref="AB270:AB271"/>
    <mergeCell ref="AC270:AC271"/>
    <mergeCell ref="AD270:AD271"/>
    <mergeCell ref="AE270:AE271"/>
    <mergeCell ref="AI272:AI273"/>
    <mergeCell ref="AJ272:AJ273"/>
    <mergeCell ref="AK272:AK273"/>
    <mergeCell ref="T272:T273"/>
    <mergeCell ref="U272:U273"/>
    <mergeCell ref="V272:V273"/>
    <mergeCell ref="W272:W273"/>
    <mergeCell ref="X272:X273"/>
    <mergeCell ref="Y272:Y273"/>
    <mergeCell ref="Z272:Z273"/>
    <mergeCell ref="AA272:AA273"/>
    <mergeCell ref="AB272:AB273"/>
    <mergeCell ref="K272:K273"/>
    <mergeCell ref="L272:L273"/>
    <mergeCell ref="M272:M273"/>
    <mergeCell ref="N272:N273"/>
    <mergeCell ref="O272:O273"/>
    <mergeCell ref="P272:P273"/>
    <mergeCell ref="Q272:Q273"/>
    <mergeCell ref="R272:R273"/>
    <mergeCell ref="S272:S273"/>
    <mergeCell ref="AL274:AL275"/>
    <mergeCell ref="AM274:AM275"/>
    <mergeCell ref="AL272:AL273"/>
    <mergeCell ref="AM272:AM273"/>
    <mergeCell ref="AN272:AN273"/>
    <mergeCell ref="AO272:AO273"/>
    <mergeCell ref="K274:K275"/>
    <mergeCell ref="L274:L275"/>
    <mergeCell ref="M274:M275"/>
    <mergeCell ref="N274:N275"/>
    <mergeCell ref="O274:O275"/>
    <mergeCell ref="P274:P275"/>
    <mergeCell ref="Q274:Q275"/>
    <mergeCell ref="R274:R275"/>
    <mergeCell ref="S274:S275"/>
    <mergeCell ref="T274:T275"/>
    <mergeCell ref="U274:U275"/>
    <mergeCell ref="V274:V275"/>
    <mergeCell ref="W274:W275"/>
    <mergeCell ref="X274:X275"/>
    <mergeCell ref="Y274:Y275"/>
    <mergeCell ref="Z274:Z275"/>
    <mergeCell ref="AA274:AA275"/>
    <mergeCell ref="AB274:AB275"/>
    <mergeCell ref="AC274:AC275"/>
    <mergeCell ref="AD274:AD275"/>
    <mergeCell ref="AC272:AC273"/>
    <mergeCell ref="AD272:AD273"/>
    <mergeCell ref="AE272:AE273"/>
    <mergeCell ref="AF272:AF273"/>
    <mergeCell ref="AG272:AG273"/>
    <mergeCell ref="AH272:AH273"/>
    <mergeCell ref="AO276:AO277"/>
    <mergeCell ref="AN274:AN275"/>
    <mergeCell ref="AO274:AO275"/>
    <mergeCell ref="K276:K277"/>
    <mergeCell ref="L276:L277"/>
    <mergeCell ref="M276:M277"/>
    <mergeCell ref="N276:N277"/>
    <mergeCell ref="O276:O277"/>
    <mergeCell ref="P276:P277"/>
    <mergeCell ref="Q276:Q277"/>
    <mergeCell ref="R276:R277"/>
    <mergeCell ref="S276:S277"/>
    <mergeCell ref="T276:T277"/>
    <mergeCell ref="U276:U277"/>
    <mergeCell ref="V276:V277"/>
    <mergeCell ref="W276:W277"/>
    <mergeCell ref="X276:X277"/>
    <mergeCell ref="Y276:Y277"/>
    <mergeCell ref="Z276:Z277"/>
    <mergeCell ref="AA276:AA277"/>
    <mergeCell ref="AB276:AB277"/>
    <mergeCell ref="AC276:AC277"/>
    <mergeCell ref="AD276:AD277"/>
    <mergeCell ref="AE276:AE277"/>
    <mergeCell ref="AF276:AF277"/>
    <mergeCell ref="AE274:AE275"/>
    <mergeCell ref="AF274:AF275"/>
    <mergeCell ref="AG274:AG275"/>
    <mergeCell ref="AH274:AH275"/>
    <mergeCell ref="AI274:AI275"/>
    <mergeCell ref="AJ274:AJ275"/>
    <mergeCell ref="AK274:AK275"/>
    <mergeCell ref="K278:K279"/>
    <mergeCell ref="L278:L279"/>
    <mergeCell ref="M278:M279"/>
    <mergeCell ref="N278:N279"/>
    <mergeCell ref="O278:O279"/>
    <mergeCell ref="P278:P279"/>
    <mergeCell ref="Q278:Q279"/>
    <mergeCell ref="R278:R279"/>
    <mergeCell ref="S278:S279"/>
    <mergeCell ref="AG276:AG277"/>
    <mergeCell ref="AH276:AH277"/>
    <mergeCell ref="AI276:AI277"/>
    <mergeCell ref="AJ276:AJ277"/>
    <mergeCell ref="AK276:AK277"/>
    <mergeCell ref="AL276:AL277"/>
    <mergeCell ref="AM276:AM277"/>
    <mergeCell ref="AN276:AN277"/>
    <mergeCell ref="AL278:AL279"/>
    <mergeCell ref="AM278:AM279"/>
    <mergeCell ref="AN278:AN279"/>
    <mergeCell ref="AO278:AO279"/>
    <mergeCell ref="AC278:AC279"/>
    <mergeCell ref="AD278:AD279"/>
    <mergeCell ref="AE278:AE279"/>
    <mergeCell ref="AF278:AF279"/>
    <mergeCell ref="AG278:AG279"/>
    <mergeCell ref="AH278:AH279"/>
    <mergeCell ref="AI278:AI279"/>
    <mergeCell ref="AJ278:AJ279"/>
    <mergeCell ref="AK278:AK279"/>
    <mergeCell ref="T278:T279"/>
    <mergeCell ref="U278:U279"/>
    <mergeCell ref="V278:V279"/>
    <mergeCell ref="W278:W279"/>
    <mergeCell ref="X278:X279"/>
    <mergeCell ref="Y278:Y279"/>
    <mergeCell ref="Z278:Z279"/>
    <mergeCell ref="AA278:AA279"/>
    <mergeCell ref="AB278:AB279"/>
  </mergeCells>
  <phoneticPr fontId="1"/>
  <conditionalFormatting sqref="CM126:CQ126">
    <cfRule type="cellIs" dxfId="22" priority="472" operator="greaterThan">
      <formula>0</formula>
    </cfRule>
  </conditionalFormatting>
  <conditionalFormatting sqref="BA19:BF19 BA21:BF21 BA23:BF23 BA25:BF25 BA27:BF27 BA29:BF29 BA31:BF31 BA33:BF33 BA35:BF35 BA37:BF37 BA39:BF39 BA41:BF41 BA43:BF43 BA45:BF45 BA47:BF47 BA49:BF49 BA51:BF51 BA53:BF53 BA55:BF55 BA57:BF57 BA59:BF59 BA61:BF61 BA63:BF63 BA65:BF65 BA67:BF67 BA69:BF69 BA71:BF71 BA73:BF73 BA75:BF75 BA77:BF77">
    <cfRule type="containsText" dxfId="21" priority="471" operator="containsText" text="不足しています">
      <formula>NOT(ISERROR(SEARCH("不足しています",BA19)))</formula>
    </cfRule>
  </conditionalFormatting>
  <conditionalFormatting sqref="D1">
    <cfRule type="containsText" dxfId="20" priority="2" stopIfTrue="1" operator="containsText" text="二交代制">
      <formula>NOT(ISERROR(SEARCH("二交代制",D1)))</formula>
    </cfRule>
    <cfRule type="containsText" dxfId="19" priority="469" stopIfTrue="1" operator="containsText" text="三交代制">
      <formula>NOT(ISERROR(SEARCH("三交代制",D1)))</formula>
    </cfRule>
  </conditionalFormatting>
  <conditionalFormatting sqref="BA19:BF19 BA21:BF21 BA23:BF23 BA25:BF25 BA27:BF27 BA29:BF29 BA31:BF31 BA33:BF33 BA35:BF35 BA37:BF37 BA39:BF39 BA41:BF41 BA43:BF43 BA45:BF45 BA47:BF47 BA49:BF49 BA51:BF51 BA53:BF53 BA55:BF55 BA57:BF57 BA59:BF59 BA61:BF61 BA63:BF63 BA65:BF65 BA67:BF67 BA69:BF69 BA71:BF71 BA73:BF73 BA75:BF75 BA77:BF77">
    <cfRule type="containsBlanks" dxfId="18" priority="461">
      <formula>LEN(TRIM(BA19))=0</formula>
    </cfRule>
  </conditionalFormatting>
  <conditionalFormatting sqref="K18:AO18">
    <cfRule type="containsText" dxfId="17" priority="465" stopIfTrue="1" operator="containsText" text="土">
      <formula>NOT(ISERROR(SEARCH("土",K18)))</formula>
    </cfRule>
    <cfRule type="containsText" dxfId="16" priority="466" stopIfTrue="1" operator="containsText" text="日">
      <formula>NOT(ISERROR(SEARCH("日",K18)))</formula>
    </cfRule>
  </conditionalFormatting>
  <conditionalFormatting sqref="K17:AO17">
    <cfRule type="expression" dxfId="15" priority="462" stopIfTrue="1">
      <formula>K$18="土"</formula>
    </cfRule>
    <cfRule type="expression" dxfId="14" priority="463" stopIfTrue="1">
      <formula>K$18="日"</formula>
    </cfRule>
  </conditionalFormatting>
  <conditionalFormatting sqref="CI126:CL126">
    <cfRule type="cellIs" dxfId="13" priority="464" operator="greaterThan">
      <formula>0</formula>
    </cfRule>
  </conditionalFormatting>
  <conditionalFormatting sqref="BD190:CH190">
    <cfRule type="cellIs" dxfId="12" priority="264" operator="greaterThan">
      <formula>0</formula>
    </cfRule>
  </conditionalFormatting>
  <conditionalFormatting sqref="K17:AO18">
    <cfRule type="expression" dxfId="11" priority="473" stopIfTrue="1">
      <formula>BD$190&gt;0</formula>
    </cfRule>
  </conditionalFormatting>
  <conditionalFormatting sqref="K3:AO14">
    <cfRule type="containsBlanks" dxfId="10" priority="10" stopIfTrue="1">
      <formula>LEN(TRIM(K3))=0</formula>
    </cfRule>
    <cfRule type="containsText" dxfId="9" priority="11" stopIfTrue="1" operator="containsText" text="無">
      <formula>NOT(ISERROR(SEARCH("無",K3)))</formula>
    </cfRule>
    <cfRule type="cellIs" dxfId="8" priority="12" stopIfTrue="1" operator="greaterThan">
      <formula>0</formula>
    </cfRule>
    <cfRule type="cellIs" dxfId="7" priority="13" stopIfTrue="1" operator="lessThan">
      <formula>0</formula>
    </cfRule>
  </conditionalFormatting>
  <conditionalFormatting sqref="K19:AX138">
    <cfRule type="expression" dxfId="6" priority="3" stopIfTrue="1">
      <formula>MOD(ROW(),2)=0</formula>
    </cfRule>
  </conditionalFormatting>
  <conditionalFormatting sqref="K19:AO138">
    <cfRule type="containsText" dxfId="5" priority="5" stopIfTrue="1" operator="containsText" text="日">
      <formula>NOT(ISERROR(SEARCH("日",K19)))</formula>
    </cfRule>
    <cfRule type="containsText" dxfId="4" priority="6" stopIfTrue="1" operator="containsText" text="当">
      <formula>NOT(ISERROR(SEARCH("当",K19)))</formula>
    </cfRule>
    <cfRule type="containsText" dxfId="3" priority="7" stopIfTrue="1" operator="containsText" text="明">
      <formula>NOT(ISERROR(SEARCH("明",K19)))</formula>
    </cfRule>
    <cfRule type="containsText" dxfId="2" priority="8" stopIfTrue="1" operator="containsText" text="準">
      <formula>NOT(ISERROR(SEARCH("準",K19)))</formula>
    </cfRule>
    <cfRule type="containsText" dxfId="1" priority="9" stopIfTrue="1" operator="containsText" text="深">
      <formula>NOT(ISERROR(SEARCH("深",K19)))</formula>
    </cfRule>
  </conditionalFormatting>
  <conditionalFormatting sqref="AQ19:AX138">
    <cfRule type="containsText" dxfId="0" priority="4" stopIfTrue="1" operator="containsText" text="不足しています">
      <formula>NOT(ISERROR(SEARCH("不足しています",AQ19)))</formula>
    </cfRule>
  </conditionalFormatting>
  <dataValidations count="1">
    <dataValidation type="list" allowBlank="1" showInputMessage="1" showErrorMessage="1" errorTitle="設定者の方へのメッセージ" error="手動修正が必要な場合は, 勤務予定を「休」, 「日」, 「当」,「明」, 「準」, 「深」のどれかを選択し修正して下さい！" sqref="K19:AO19 K21:AO21 K23:AO23 K25:AO25 K27:AO27 K29:AO29 K31:AO31 K33:AO33 K35:AO35 K37:AO37 K39:AO39 K41:AO41 K43:AO43 K45:AO45 K47:AO47 K49:AO49 K51:AO51 K53:AO53 K55:AO55 K57:AO57 K59:AO59 K61:AO61 K63:AO63 K65:AO65 K67:AO67 K69:AO69 K71:AO71 K73:AO73 K75:AO75 K77:AO77 K79:AO79 K81:AO81 K83:AO83 K85:AO85 K87:AO87 K89:AO89 K91:AO91 K93:AO93 K95:AO95 K97:AO97 K99:AO99 K101:AO101 K103:AO103 K105:AO105 K107:AO107 K109:AO109 K111:AO111 K113:AO113 K115:AO115 K117:AO117 K119:AO119 K121:AO121 K123:AO123 K125:AO125 K127:AO127 K129:AO129 K131:AO131 K133:AO133 K135:AO135 K137:AO137" xr:uid="{13BD288E-EBF3-491E-85B5-C486838B00AC}">
      <formula1>"休, 日, 当, 明,準, 深"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勤務表画像保存">
                <anchor moveWithCells="1">
                  <from>
                    <xdr:col>0</xdr:col>
                    <xdr:colOff>704850</xdr:colOff>
                    <xdr:row>21</xdr:row>
                    <xdr:rowOff>57150</xdr:rowOff>
                  </from>
                  <to>
                    <xdr:col>2</xdr:col>
                    <xdr:colOff>1847850</xdr:colOff>
                    <xdr:row>36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Aチーム用勤務希望表</vt:lpstr>
      <vt:lpstr>Bチーム用勤務希望表</vt:lpstr>
      <vt:lpstr>チーム間調整前総合勤務表</vt:lpstr>
      <vt:lpstr>希望優先チーム間調整後総合勤務表</vt:lpstr>
      <vt:lpstr>希望後回しチーム間調整後総合勤務表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2022-09-06T12:28:48Z</dcterms:created>
  <dcterms:modified xsi:type="dcterms:W3CDTF">2022-12-01T14:11:59Z</dcterms:modified>
</cp:coreProperties>
</file>